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513" activeTab="3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c_nb">[1]VAR!$B$2</definedName>
    <definedName name="DB_NAME">var!$E$10</definedName>
    <definedName name="DB_PATH">var!$E$11</definedName>
    <definedName name="DIR">var!$E$8</definedName>
    <definedName name="FILENAME">var!$E$6</definedName>
    <definedName name="FORMAT">var!$E$7</definedName>
    <definedName name="ID_P">var!$E$9</definedName>
    <definedName name="MONTH">var!$E$5</definedName>
    <definedName name="PATH">var!$E$3</definedName>
    <definedName name="POINTER_ROW">'1'!$2:$2</definedName>
    <definedName name="YEAR">var!$E$4</definedName>
  </definedNames>
  <calcPr calcId="152511"/>
</workbook>
</file>

<file path=xl/calcChain.xml><?xml version="1.0" encoding="utf-8"?>
<calcChain xmlns="http://schemas.openxmlformats.org/spreadsheetml/2006/main">
  <c r="B16" i="4" l="1"/>
  <c r="D16" i="4"/>
  <c r="G16" i="4"/>
  <c r="H16" i="4"/>
  <c r="I16" i="4"/>
  <c r="B17" i="4"/>
  <c r="D17" i="4"/>
  <c r="G17" i="4"/>
  <c r="H17" i="4"/>
  <c r="I17" i="4"/>
  <c r="B18" i="4"/>
  <c r="D18" i="4"/>
  <c r="G18" i="4"/>
  <c r="H18" i="4"/>
  <c r="I18" i="4"/>
  <c r="B19" i="4"/>
  <c r="D19" i="4"/>
  <c r="G19" i="4"/>
  <c r="H19" i="4"/>
  <c r="I19" i="4"/>
  <c r="B20" i="4"/>
  <c r="D20" i="4"/>
  <c r="G20" i="4"/>
  <c r="H20" i="4"/>
  <c r="I20" i="4"/>
  <c r="B21" i="4"/>
  <c r="D21" i="4"/>
  <c r="G21" i="4"/>
  <c r="H21" i="4"/>
  <c r="I21" i="4"/>
  <c r="B22" i="4"/>
  <c r="D22" i="4"/>
  <c r="G22" i="4"/>
  <c r="H22" i="4"/>
  <c r="I22" i="4"/>
  <c r="B23" i="4"/>
  <c r="D23" i="4"/>
  <c r="G23" i="4"/>
  <c r="H23" i="4"/>
  <c r="I23" i="4"/>
  <c r="B5" i="4"/>
  <c r="D5" i="4"/>
  <c r="G5" i="4"/>
  <c r="H5" i="4"/>
  <c r="I5" i="4"/>
  <c r="B6" i="4"/>
  <c r="D6" i="4" s="1"/>
  <c r="G6" i="4"/>
  <c r="H6" i="4"/>
  <c r="I6" i="4"/>
  <c r="B7" i="4"/>
  <c r="D7" i="4" s="1"/>
  <c r="G7" i="4"/>
  <c r="H7" i="4"/>
  <c r="I7" i="4"/>
  <c r="B8" i="4"/>
  <c r="D8" i="4" s="1"/>
  <c r="G8" i="4"/>
  <c r="H8" i="4"/>
  <c r="I8" i="4"/>
  <c r="B9" i="4"/>
  <c r="D9" i="4"/>
  <c r="G9" i="4"/>
  <c r="H9" i="4"/>
  <c r="I9" i="4"/>
  <c r="B10" i="4"/>
  <c r="D10" i="4" s="1"/>
  <c r="G10" i="4"/>
  <c r="H10" i="4"/>
  <c r="I10" i="4"/>
  <c r="B11" i="4"/>
  <c r="D11" i="4" s="1"/>
  <c r="G11" i="4"/>
  <c r="H11" i="4"/>
  <c r="I11" i="4"/>
  <c r="B12" i="4"/>
  <c r="D12" i="4" s="1"/>
  <c r="G12" i="4"/>
  <c r="H12" i="4"/>
  <c r="I12" i="4"/>
  <c r="B13" i="4"/>
  <c r="D13" i="4"/>
  <c r="G13" i="4"/>
  <c r="H13" i="4"/>
  <c r="I13" i="4"/>
  <c r="B14" i="4"/>
  <c r="D14" i="4" s="1"/>
  <c r="G14" i="4"/>
  <c r="H14" i="4"/>
  <c r="I14" i="4"/>
  <c r="B5" i="3" l="1"/>
  <c r="B6" i="3"/>
  <c r="D6" i="3" s="1"/>
  <c r="B7" i="3"/>
  <c r="B8" i="3"/>
  <c r="D8" i="3" s="1"/>
  <c r="B9" i="3"/>
  <c r="B10" i="3"/>
  <c r="D10" i="3" s="1"/>
  <c r="B11" i="3"/>
  <c r="B12" i="3"/>
  <c r="D12" i="3" s="1"/>
  <c r="B13" i="3"/>
  <c r="D5" i="3"/>
  <c r="D7" i="3"/>
  <c r="D9" i="3"/>
  <c r="D11" i="3"/>
  <c r="D13" i="3"/>
  <c r="G5" i="3"/>
  <c r="G6" i="3"/>
  <c r="G7" i="3"/>
  <c r="G8" i="3"/>
  <c r="G9" i="3"/>
  <c r="G10" i="3"/>
  <c r="G11" i="3"/>
  <c r="G12" i="3"/>
  <c r="G13" i="3"/>
  <c r="H5" i="3"/>
  <c r="H6" i="3"/>
  <c r="H7" i="3"/>
  <c r="H8" i="3"/>
  <c r="H9" i="3"/>
  <c r="H10" i="3"/>
  <c r="H11" i="3"/>
  <c r="H12" i="3"/>
  <c r="H13" i="3"/>
  <c r="I5" i="3"/>
  <c r="I6" i="3"/>
  <c r="I7" i="3"/>
  <c r="I8" i="3"/>
  <c r="I9" i="3"/>
  <c r="I10" i="3"/>
  <c r="I11" i="3"/>
  <c r="I12" i="3"/>
  <c r="I13" i="3"/>
  <c r="B15" i="3"/>
  <c r="D15" i="3" s="1"/>
  <c r="B16" i="3"/>
  <c r="B17" i="3"/>
  <c r="D17" i="3" s="1"/>
  <c r="B18" i="3"/>
  <c r="B19" i="3"/>
  <c r="D19" i="3" s="1"/>
  <c r="D16" i="3"/>
  <c r="D18" i="3"/>
  <c r="G15" i="3"/>
  <c r="G16" i="3"/>
  <c r="G17" i="3"/>
  <c r="G18" i="3"/>
  <c r="G19" i="3"/>
  <c r="H15" i="3"/>
  <c r="H16" i="3"/>
  <c r="H17" i="3"/>
  <c r="H18" i="3"/>
  <c r="H19" i="3"/>
  <c r="I15" i="3"/>
  <c r="I16" i="3"/>
  <c r="I17" i="3"/>
  <c r="I18" i="3"/>
  <c r="I19" i="3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G21" i="3"/>
  <c r="G22" i="3"/>
  <c r="G23" i="3"/>
  <c r="G24" i="3"/>
  <c r="G25" i="3"/>
  <c r="G26" i="3"/>
  <c r="G27" i="3"/>
  <c r="H21" i="3"/>
  <c r="H22" i="3"/>
  <c r="H23" i="3"/>
  <c r="H24" i="3"/>
  <c r="H25" i="3"/>
  <c r="H26" i="3"/>
  <c r="H27" i="3"/>
  <c r="I21" i="3"/>
  <c r="I22" i="3"/>
  <c r="I23" i="3"/>
  <c r="I24" i="3"/>
  <c r="I25" i="3"/>
  <c r="I26" i="3"/>
  <c r="I27" i="3"/>
  <c r="B29" i="3"/>
  <c r="D29" i="3" s="1"/>
  <c r="G29" i="3"/>
  <c r="H29" i="3"/>
  <c r="I29" i="3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G31" i="3"/>
  <c r="G32" i="3"/>
  <c r="G33" i="3"/>
  <c r="G34" i="3"/>
  <c r="G35" i="3"/>
  <c r="G36" i="3"/>
  <c r="G37" i="3"/>
  <c r="G38" i="3"/>
  <c r="G39" i="3"/>
  <c r="G40" i="3"/>
  <c r="G41" i="3"/>
  <c r="H31" i="3"/>
  <c r="H32" i="3"/>
  <c r="H33" i="3"/>
  <c r="H34" i="3"/>
  <c r="H35" i="3"/>
  <c r="H36" i="3"/>
  <c r="H37" i="3"/>
  <c r="H38" i="3"/>
  <c r="H39" i="3"/>
  <c r="H40" i="3"/>
  <c r="H41" i="3"/>
  <c r="I31" i="3"/>
  <c r="I32" i="3"/>
  <c r="I33" i="3"/>
  <c r="I34" i="3"/>
  <c r="I35" i="3"/>
  <c r="I36" i="3"/>
  <c r="I37" i="3"/>
  <c r="I38" i="3"/>
  <c r="I39" i="3"/>
  <c r="I40" i="3"/>
  <c r="I41" i="3"/>
  <c r="B43" i="3"/>
  <c r="D43" i="3" s="1"/>
  <c r="B44" i="3"/>
  <c r="D44" i="3" s="1"/>
  <c r="B45" i="3"/>
  <c r="D45" i="3" s="1"/>
  <c r="G43" i="3"/>
  <c r="G44" i="3"/>
  <c r="G45" i="3"/>
  <c r="H43" i="3"/>
  <c r="H44" i="3"/>
  <c r="H45" i="3"/>
  <c r="I43" i="3"/>
  <c r="I44" i="3"/>
  <c r="I45" i="3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G47" i="3"/>
  <c r="G48" i="3"/>
  <c r="G49" i="3"/>
  <c r="G50" i="3"/>
  <c r="G51" i="3"/>
  <c r="G52" i="3"/>
  <c r="G53" i="3"/>
  <c r="G54" i="3"/>
  <c r="G55" i="3"/>
  <c r="G56" i="3"/>
  <c r="G57" i="3"/>
  <c r="H47" i="3"/>
  <c r="H48" i="3"/>
  <c r="H49" i="3"/>
  <c r="H50" i="3"/>
  <c r="H51" i="3"/>
  <c r="H52" i="3"/>
  <c r="H53" i="3"/>
  <c r="H54" i="3"/>
  <c r="H55" i="3"/>
  <c r="H56" i="3"/>
  <c r="H57" i="3"/>
  <c r="I47" i="3"/>
  <c r="I48" i="3"/>
  <c r="I49" i="3"/>
  <c r="I50" i="3"/>
  <c r="I51" i="3"/>
  <c r="I52" i="3"/>
  <c r="I53" i="3"/>
  <c r="I54" i="3"/>
  <c r="I55" i="3"/>
  <c r="I56" i="3"/>
  <c r="I57" i="3"/>
  <c r="B59" i="3"/>
  <c r="D59" i="3" s="1"/>
  <c r="B60" i="3"/>
  <c r="B61" i="3"/>
  <c r="D61" i="3" s="1"/>
  <c r="B62" i="3"/>
  <c r="D62" i="3" s="1"/>
  <c r="B63" i="3"/>
  <c r="D63" i="3" s="1"/>
  <c r="B64" i="3"/>
  <c r="B65" i="3"/>
  <c r="D65" i="3" s="1"/>
  <c r="B66" i="3"/>
  <c r="D66" i="3" s="1"/>
  <c r="B67" i="3"/>
  <c r="D67" i="3" s="1"/>
  <c r="B68" i="3"/>
  <c r="B69" i="3"/>
  <c r="D69" i="3" s="1"/>
  <c r="D60" i="3"/>
  <c r="D64" i="3"/>
  <c r="D68" i="3"/>
  <c r="G59" i="3"/>
  <c r="G60" i="3"/>
  <c r="G61" i="3"/>
  <c r="G62" i="3"/>
  <c r="G63" i="3"/>
  <c r="G64" i="3"/>
  <c r="G65" i="3"/>
  <c r="G66" i="3"/>
  <c r="G67" i="3"/>
  <c r="G68" i="3"/>
  <c r="G69" i="3"/>
  <c r="H59" i="3"/>
  <c r="H60" i="3"/>
  <c r="H61" i="3"/>
  <c r="H62" i="3"/>
  <c r="H63" i="3"/>
  <c r="H64" i="3"/>
  <c r="H65" i="3"/>
  <c r="H66" i="3"/>
  <c r="H67" i="3"/>
  <c r="H68" i="3"/>
  <c r="H69" i="3"/>
  <c r="I59" i="3"/>
  <c r="I60" i="3"/>
  <c r="I61" i="3"/>
  <c r="I62" i="3"/>
  <c r="I63" i="3"/>
  <c r="I64" i="3"/>
  <c r="I65" i="3"/>
  <c r="I66" i="3"/>
  <c r="I67" i="3"/>
  <c r="I68" i="3"/>
  <c r="I69" i="3"/>
  <c r="B71" i="3"/>
  <c r="D71" i="3" s="1"/>
  <c r="B72" i="3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D72" i="3"/>
  <c r="G71" i="3"/>
  <c r="G72" i="3"/>
  <c r="G73" i="3"/>
  <c r="G74" i="3"/>
  <c r="G75" i="3"/>
  <c r="G76" i="3"/>
  <c r="G77" i="3"/>
  <c r="G78" i="3"/>
  <c r="G79" i="3"/>
  <c r="G80" i="3"/>
  <c r="G81" i="3"/>
  <c r="H71" i="3"/>
  <c r="H72" i="3"/>
  <c r="H73" i="3"/>
  <c r="H74" i="3"/>
  <c r="H75" i="3"/>
  <c r="H76" i="3"/>
  <c r="H77" i="3"/>
  <c r="H78" i="3"/>
  <c r="H79" i="3"/>
  <c r="H80" i="3"/>
  <c r="H81" i="3"/>
  <c r="I71" i="3"/>
  <c r="I72" i="3"/>
  <c r="I73" i="3"/>
  <c r="I74" i="3"/>
  <c r="I75" i="3"/>
  <c r="I76" i="3"/>
  <c r="I77" i="3"/>
  <c r="I78" i="3"/>
  <c r="I79" i="3"/>
  <c r="I80" i="3"/>
  <c r="I81" i="3"/>
  <c r="B83" i="3"/>
  <c r="D83" i="3" s="1"/>
  <c r="B84" i="3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103" i="3"/>
  <c r="D103" i="3" s="1"/>
  <c r="D84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B119" i="3"/>
  <c r="D119" i="3" s="1"/>
  <c r="B120" i="3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D120" i="3"/>
  <c r="G119" i="3"/>
  <c r="G120" i="3"/>
  <c r="G121" i="3"/>
  <c r="G122" i="3"/>
  <c r="G123" i="3"/>
  <c r="G124" i="3"/>
  <c r="G125" i="3"/>
  <c r="G126" i="3"/>
  <c r="G127" i="3"/>
  <c r="H119" i="3"/>
  <c r="H120" i="3"/>
  <c r="H121" i="3"/>
  <c r="H122" i="3"/>
  <c r="H123" i="3"/>
  <c r="H124" i="3"/>
  <c r="H125" i="3"/>
  <c r="H126" i="3"/>
  <c r="H127" i="3"/>
  <c r="I119" i="3"/>
  <c r="I120" i="3"/>
  <c r="I121" i="3"/>
  <c r="I122" i="3"/>
  <c r="I123" i="3"/>
  <c r="I124" i="3"/>
  <c r="I125" i="3"/>
  <c r="I126" i="3"/>
  <c r="I127" i="3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G129" i="3"/>
  <c r="G130" i="3"/>
  <c r="G131" i="3"/>
  <c r="G132" i="3"/>
  <c r="G133" i="3"/>
  <c r="G134" i="3"/>
  <c r="G135" i="3"/>
  <c r="G136" i="3"/>
  <c r="G137" i="3"/>
  <c r="G138" i="3"/>
  <c r="G139" i="3"/>
  <c r="H129" i="3"/>
  <c r="H130" i="3"/>
  <c r="H131" i="3"/>
  <c r="H132" i="3"/>
  <c r="H133" i="3"/>
  <c r="H134" i="3"/>
  <c r="H135" i="3"/>
  <c r="H136" i="3"/>
  <c r="H137" i="3"/>
  <c r="H138" i="3"/>
  <c r="H139" i="3"/>
  <c r="I129" i="3"/>
  <c r="I130" i="3"/>
  <c r="I131" i="3"/>
  <c r="I132" i="3"/>
  <c r="I133" i="3"/>
  <c r="I134" i="3"/>
  <c r="I135" i="3"/>
  <c r="I136" i="3"/>
  <c r="I137" i="3"/>
  <c r="I138" i="3"/>
  <c r="I139" i="3"/>
  <c r="B141" i="3"/>
  <c r="D141" i="3" s="1"/>
  <c r="B142" i="3"/>
  <c r="B143" i="3"/>
  <c r="D143" i="3" s="1"/>
  <c r="B144" i="3"/>
  <c r="D144" i="3" s="1"/>
  <c r="B145" i="3"/>
  <c r="D145" i="3" s="1"/>
  <c r="B146" i="3"/>
  <c r="D146" i="3" s="1"/>
  <c r="B147" i="3"/>
  <c r="D147" i="3" s="1"/>
  <c r="D142" i="3"/>
  <c r="G141" i="3"/>
  <c r="G142" i="3"/>
  <c r="G143" i="3"/>
  <c r="G144" i="3"/>
  <c r="G145" i="3"/>
  <c r="G146" i="3"/>
  <c r="G147" i="3"/>
  <c r="H141" i="3"/>
  <c r="H142" i="3"/>
  <c r="H143" i="3"/>
  <c r="H144" i="3"/>
  <c r="H145" i="3"/>
  <c r="H146" i="3"/>
  <c r="H147" i="3"/>
  <c r="I141" i="3"/>
  <c r="I142" i="3"/>
  <c r="I143" i="3"/>
  <c r="I144" i="3"/>
  <c r="I145" i="3"/>
  <c r="I146" i="3"/>
  <c r="I147" i="3"/>
  <c r="B149" i="3"/>
  <c r="D149" i="3" s="1"/>
  <c r="B150" i="3"/>
  <c r="D150" i="3" s="1"/>
  <c r="B151" i="3"/>
  <c r="D151" i="3" s="1"/>
  <c r="G149" i="3"/>
  <c r="G150" i="3"/>
  <c r="G151" i="3"/>
  <c r="H149" i="3"/>
  <c r="H150" i="3"/>
  <c r="H151" i="3"/>
  <c r="I149" i="3"/>
  <c r="I150" i="3"/>
  <c r="I151" i="3"/>
  <c r="B153" i="3"/>
  <c r="D153" i="3" s="1"/>
  <c r="G153" i="3"/>
  <c r="H153" i="3"/>
  <c r="I153" i="3"/>
  <c r="B155" i="3"/>
  <c r="D155" i="3" s="1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G155" i="3"/>
  <c r="G156" i="3"/>
  <c r="G157" i="3"/>
  <c r="G158" i="3"/>
  <c r="G159" i="3"/>
  <c r="G160" i="3"/>
  <c r="G161" i="3"/>
  <c r="H155" i="3"/>
  <c r="H156" i="3"/>
  <c r="H157" i="3"/>
  <c r="H158" i="3"/>
  <c r="H159" i="3"/>
  <c r="H160" i="3"/>
  <c r="H161" i="3"/>
  <c r="I155" i="3"/>
  <c r="I156" i="3"/>
  <c r="I157" i="3"/>
  <c r="I158" i="3"/>
  <c r="I159" i="3"/>
  <c r="I160" i="3"/>
  <c r="I161" i="3"/>
  <c r="B168" i="3"/>
  <c r="D168" i="3" s="1"/>
  <c r="G168" i="3"/>
  <c r="H168" i="3"/>
  <c r="I168" i="3"/>
  <c r="B169" i="3"/>
  <c r="D169" i="3" s="1"/>
  <c r="G169" i="3"/>
  <c r="H169" i="3"/>
  <c r="I169" i="3"/>
  <c r="B170" i="3"/>
  <c r="D170" i="3" s="1"/>
  <c r="G170" i="3"/>
  <c r="H170" i="3"/>
  <c r="I170" i="3"/>
  <c r="B172" i="3"/>
  <c r="D172" i="3" s="1"/>
  <c r="B173" i="3"/>
  <c r="D173" i="3" s="1"/>
  <c r="B174" i="3"/>
  <c r="D174" i="3" s="1"/>
  <c r="B175" i="3"/>
  <c r="D175" i="3" s="1"/>
  <c r="B176" i="3"/>
  <c r="D176" i="3" s="1"/>
  <c r="G172" i="3"/>
  <c r="G173" i="3"/>
  <c r="G174" i="3"/>
  <c r="G175" i="3"/>
  <c r="G176" i="3"/>
  <c r="H172" i="3"/>
  <c r="H173" i="3"/>
  <c r="H174" i="3"/>
  <c r="H175" i="3"/>
  <c r="H176" i="3"/>
  <c r="I172" i="3"/>
  <c r="I173" i="3"/>
  <c r="I174" i="3"/>
  <c r="I175" i="3"/>
  <c r="I176" i="3"/>
  <c r="B163" i="3"/>
  <c r="D163" i="3" s="1"/>
  <c r="B164" i="3"/>
  <c r="D164" i="3" s="1"/>
  <c r="B165" i="3"/>
  <c r="D165" i="3" s="1"/>
  <c r="B166" i="3"/>
  <c r="D166" i="3" s="1"/>
  <c r="B167" i="3"/>
  <c r="D167" i="3" s="1"/>
  <c r="G163" i="3"/>
  <c r="G164" i="3"/>
  <c r="G165" i="3"/>
  <c r="G166" i="3"/>
  <c r="G167" i="3"/>
  <c r="H163" i="3"/>
  <c r="H164" i="3"/>
  <c r="H165" i="3"/>
  <c r="H166" i="3"/>
  <c r="H167" i="3"/>
  <c r="I163" i="3"/>
  <c r="I164" i="3"/>
  <c r="I165" i="3"/>
  <c r="I166" i="3"/>
  <c r="I167" i="3"/>
  <c r="B178" i="3"/>
  <c r="D178" i="3" s="1"/>
  <c r="G178" i="3"/>
  <c r="H178" i="3"/>
  <c r="I178" i="3"/>
  <c r="B179" i="3"/>
  <c r="D179" i="3" s="1"/>
  <c r="G179" i="3"/>
  <c r="H179" i="3"/>
  <c r="I179" i="3"/>
  <c r="B180" i="3"/>
  <c r="D180" i="3" s="1"/>
  <c r="B182" i="3"/>
  <c r="D182" i="3" s="1"/>
  <c r="G182" i="3"/>
  <c r="H182" i="3"/>
  <c r="I182" i="3"/>
  <c r="B184" i="3"/>
  <c r="D184" i="3" s="1"/>
  <c r="G184" i="3"/>
  <c r="H184" i="3"/>
  <c r="I184" i="3"/>
  <c r="E11" i="2" l="1"/>
  <c r="B25" i="4"/>
  <c r="D25" i="4" s="1"/>
  <c r="G25" i="4"/>
  <c r="H25" i="4"/>
  <c r="I25" i="4"/>
  <c r="B27" i="4"/>
  <c r="D27" i="4" s="1"/>
  <c r="G27" i="4"/>
  <c r="H27" i="4"/>
  <c r="I27" i="4"/>
  <c r="B28" i="4"/>
  <c r="D28" i="4" s="1"/>
  <c r="G28" i="4"/>
  <c r="H28" i="4"/>
  <c r="I28" i="4"/>
  <c r="B29" i="4"/>
  <c r="D29" i="4" s="1"/>
  <c r="G29" i="4"/>
  <c r="H29" i="4"/>
  <c r="I29" i="4"/>
  <c r="B30" i="4"/>
  <c r="D30" i="4" s="1"/>
  <c r="G30" i="4"/>
  <c r="H30" i="4"/>
  <c r="I30" i="4"/>
  <c r="B31" i="4"/>
  <c r="D31" i="4" s="1"/>
  <c r="G31" i="4"/>
  <c r="H31" i="4"/>
  <c r="I31" i="4"/>
  <c r="B32" i="4"/>
  <c r="D32" i="4" s="1"/>
  <c r="G32" i="4"/>
  <c r="H32" i="4"/>
  <c r="I32" i="4"/>
  <c r="B33" i="4"/>
  <c r="D33" i="4" s="1"/>
  <c r="G33" i="4"/>
  <c r="H33" i="4"/>
  <c r="I33" i="4"/>
  <c r="B35" i="4"/>
  <c r="D35" i="4" s="1"/>
  <c r="G35" i="4"/>
  <c r="H35" i="4"/>
  <c r="I35" i="4"/>
  <c r="B36" i="4"/>
  <c r="D36" i="4" s="1"/>
  <c r="G36" i="4"/>
  <c r="H36" i="4"/>
  <c r="I36" i="4"/>
  <c r="B38" i="4"/>
  <c r="D38" i="4" s="1"/>
  <c r="G38" i="4"/>
  <c r="H38" i="4"/>
  <c r="I38" i="4"/>
  <c r="B40" i="4"/>
  <c r="D40" i="4" s="1"/>
  <c r="G40" i="4"/>
  <c r="H40" i="4"/>
  <c r="I40" i="4"/>
  <c r="B42" i="4"/>
  <c r="D42" i="4" s="1"/>
  <c r="G42" i="4"/>
  <c r="H42" i="4"/>
  <c r="I42" i="4"/>
  <c r="B43" i="4"/>
  <c r="D43" i="4" s="1"/>
  <c r="G43" i="4"/>
  <c r="H43" i="4"/>
  <c r="I43" i="4"/>
  <c r="B44" i="4"/>
  <c r="D44" i="4" s="1"/>
  <c r="G44" i="4"/>
  <c r="H44" i="4"/>
  <c r="I44" i="4"/>
  <c r="B45" i="4"/>
  <c r="D45" i="4" s="1"/>
  <c r="G45" i="4"/>
  <c r="H45" i="4"/>
  <c r="I45" i="4"/>
  <c r="B46" i="4"/>
  <c r="D46" i="4" s="1"/>
  <c r="G46" i="4"/>
  <c r="H46" i="4"/>
  <c r="I46" i="4"/>
  <c r="B47" i="4"/>
  <c r="D47" i="4" s="1"/>
  <c r="G47" i="4"/>
  <c r="H47" i="4"/>
  <c r="I47" i="4"/>
  <c r="B48" i="4"/>
  <c r="D48" i="4" s="1"/>
  <c r="G48" i="4"/>
  <c r="H48" i="4"/>
  <c r="I48" i="4"/>
  <c r="B50" i="4"/>
  <c r="D50" i="4" s="1"/>
  <c r="G50" i="4"/>
  <c r="H50" i="4"/>
  <c r="I50" i="4"/>
  <c r="B51" i="4"/>
  <c r="D51" i="4" s="1"/>
  <c r="G51" i="4"/>
  <c r="H51" i="4"/>
  <c r="I51" i="4"/>
  <c r="B52" i="4"/>
  <c r="D52" i="4" s="1"/>
  <c r="G52" i="4"/>
  <c r="H52" i="4"/>
  <c r="I52" i="4"/>
  <c r="B53" i="4"/>
  <c r="D53" i="4" s="1"/>
  <c r="G53" i="4"/>
  <c r="H53" i="4"/>
  <c r="I53" i="4"/>
  <c r="B54" i="4"/>
  <c r="D54" i="4" s="1"/>
  <c r="G54" i="4"/>
  <c r="H54" i="4"/>
  <c r="I54" i="4"/>
  <c r="B55" i="4"/>
  <c r="D55" i="4" s="1"/>
  <c r="G55" i="4"/>
  <c r="H55" i="4"/>
  <c r="I55" i="4"/>
  <c r="B57" i="4"/>
  <c r="D57" i="4" s="1"/>
  <c r="G57" i="4"/>
  <c r="H57" i="4"/>
  <c r="I57" i="4"/>
  <c r="B58" i="4"/>
  <c r="D58" i="4" s="1"/>
  <c r="G58" i="4"/>
  <c r="H58" i="4"/>
  <c r="I58" i="4"/>
  <c r="B59" i="4"/>
  <c r="D59" i="4" s="1"/>
  <c r="G59" i="4"/>
  <c r="H59" i="4"/>
  <c r="I59" i="4"/>
  <c r="B60" i="4"/>
  <c r="D60" i="4" s="1"/>
  <c r="G60" i="4"/>
  <c r="H60" i="4"/>
  <c r="I60" i="4"/>
  <c r="B61" i="4"/>
  <c r="D61" i="4" s="1"/>
  <c r="G61" i="4"/>
  <c r="H61" i="4"/>
  <c r="I61" i="4"/>
  <c r="B62" i="4"/>
  <c r="D62" i="4" s="1"/>
  <c r="G62" i="4"/>
  <c r="H62" i="4"/>
  <c r="I62" i="4"/>
  <c r="B63" i="4"/>
  <c r="D63" i="4" s="1"/>
  <c r="G63" i="4"/>
  <c r="H63" i="4"/>
  <c r="I63" i="4"/>
  <c r="B64" i="4"/>
  <c r="D64" i="4" s="1"/>
  <c r="G64" i="4"/>
  <c r="H64" i="4"/>
  <c r="I64" i="4"/>
  <c r="B66" i="4"/>
  <c r="D66" i="4" s="1"/>
  <c r="G66" i="4"/>
  <c r="H66" i="4"/>
  <c r="I66" i="4"/>
  <c r="B67" i="4"/>
  <c r="D67" i="4" s="1"/>
  <c r="G67" i="4"/>
  <c r="H67" i="4"/>
  <c r="I67" i="4"/>
  <c r="B68" i="4"/>
  <c r="D68" i="4" s="1"/>
  <c r="G68" i="4"/>
  <c r="H68" i="4"/>
  <c r="I68" i="4"/>
  <c r="B69" i="4"/>
  <c r="D69" i="4" s="1"/>
  <c r="G69" i="4"/>
  <c r="H69" i="4"/>
  <c r="I69" i="4"/>
  <c r="B71" i="4"/>
  <c r="D71" i="4" s="1"/>
  <c r="G71" i="4"/>
  <c r="H71" i="4"/>
  <c r="I71" i="4"/>
  <c r="B73" i="4"/>
  <c r="D73" i="4" s="1"/>
  <c r="G73" i="4"/>
  <c r="H73" i="4"/>
  <c r="I73" i="4"/>
  <c r="B74" i="4"/>
  <c r="D74" i="4" s="1"/>
  <c r="G74" i="4"/>
  <c r="H74" i="4"/>
  <c r="I74" i="4"/>
  <c r="B75" i="4"/>
  <c r="D75" i="4" s="1"/>
  <c r="G75" i="4"/>
  <c r="H75" i="4"/>
  <c r="I75" i="4"/>
  <c r="B76" i="4"/>
  <c r="D76" i="4" s="1"/>
  <c r="G76" i="4"/>
  <c r="H76" i="4"/>
  <c r="I76" i="4"/>
  <c r="B77" i="4"/>
  <c r="D77" i="4" s="1"/>
  <c r="G77" i="4"/>
  <c r="H77" i="4"/>
  <c r="I77" i="4"/>
  <c r="B78" i="4"/>
  <c r="D78" i="4" s="1"/>
  <c r="G78" i="4"/>
  <c r="H78" i="4"/>
  <c r="I78" i="4"/>
  <c r="B79" i="4"/>
  <c r="D79" i="4" s="1"/>
  <c r="G79" i="4"/>
  <c r="H79" i="4"/>
  <c r="I79" i="4"/>
  <c r="B80" i="4"/>
  <c r="D80" i="4" s="1"/>
  <c r="G80" i="4"/>
  <c r="H80" i="4"/>
  <c r="I80" i="4"/>
  <c r="B82" i="4"/>
  <c r="D82" i="4" s="1"/>
  <c r="G82" i="4"/>
  <c r="H82" i="4"/>
  <c r="I82" i="4"/>
  <c r="B83" i="4"/>
  <c r="D83" i="4" s="1"/>
  <c r="G83" i="4"/>
  <c r="H83" i="4"/>
  <c r="I83" i="4"/>
  <c r="B84" i="4"/>
  <c r="D84" i="4" s="1"/>
  <c r="G84" i="4"/>
  <c r="H84" i="4"/>
  <c r="I84" i="4"/>
  <c r="B85" i="4"/>
  <c r="D85" i="4" s="1"/>
  <c r="G85" i="4"/>
  <c r="H85" i="4"/>
  <c r="I85" i="4"/>
  <c r="B86" i="4"/>
  <c r="D86" i="4" s="1"/>
  <c r="G86" i="4"/>
  <c r="H86" i="4"/>
  <c r="I86" i="4"/>
  <c r="B87" i="4"/>
  <c r="D87" i="4" s="1"/>
  <c r="G87" i="4"/>
  <c r="H87" i="4"/>
  <c r="I87" i="4"/>
  <c r="B89" i="4"/>
  <c r="D89" i="4" s="1"/>
  <c r="G89" i="4"/>
  <c r="H89" i="4"/>
  <c r="I89" i="4"/>
  <c r="B90" i="4"/>
  <c r="D90" i="4" s="1"/>
  <c r="G90" i="4"/>
  <c r="H90" i="4"/>
  <c r="I90" i="4"/>
  <c r="B91" i="4"/>
  <c r="D91" i="4" s="1"/>
  <c r="G91" i="4"/>
  <c r="H91" i="4"/>
  <c r="I91" i="4"/>
  <c r="B93" i="4"/>
  <c r="D93" i="4" s="1"/>
  <c r="G93" i="4"/>
  <c r="H93" i="4"/>
  <c r="I93" i="4"/>
  <c r="B94" i="4"/>
  <c r="D94" i="4" s="1"/>
  <c r="G94" i="4"/>
  <c r="H94" i="4"/>
  <c r="I94" i="4"/>
  <c r="B95" i="4"/>
  <c r="D95" i="4" s="1"/>
  <c r="G95" i="4"/>
  <c r="H95" i="4"/>
  <c r="I95" i="4"/>
  <c r="B96" i="4"/>
  <c r="D96" i="4" s="1"/>
  <c r="G96" i="4"/>
  <c r="H96" i="4"/>
  <c r="I96" i="4"/>
  <c r="B97" i="4"/>
  <c r="D97" i="4" s="1"/>
  <c r="G97" i="4"/>
  <c r="H97" i="4"/>
  <c r="I97" i="4"/>
  <c r="B99" i="4"/>
  <c r="D99" i="4" s="1"/>
  <c r="G99" i="4"/>
  <c r="H99" i="4"/>
  <c r="I99" i="4"/>
  <c r="B100" i="4"/>
  <c r="D100" i="4" s="1"/>
  <c r="G100" i="4"/>
  <c r="H100" i="4"/>
  <c r="I100" i="4"/>
  <c r="B101" i="4"/>
  <c r="D101" i="4" s="1"/>
  <c r="G101" i="4"/>
  <c r="H101" i="4"/>
  <c r="I101" i="4"/>
  <c r="B102" i="4"/>
  <c r="D102" i="4" s="1"/>
  <c r="G102" i="4"/>
  <c r="H102" i="4"/>
  <c r="I102" i="4"/>
  <c r="B103" i="4"/>
  <c r="D103" i="4" s="1"/>
  <c r="G103" i="4"/>
  <c r="H103" i="4"/>
  <c r="I103" i="4"/>
  <c r="B104" i="4"/>
  <c r="D104" i="4" s="1"/>
  <c r="G104" i="4"/>
  <c r="H104" i="4"/>
  <c r="I104" i="4"/>
  <c r="B106" i="4"/>
  <c r="D106" i="4" s="1"/>
  <c r="G106" i="4"/>
  <c r="H106" i="4"/>
  <c r="I106" i="4"/>
  <c r="B107" i="4"/>
  <c r="D107" i="4" s="1"/>
  <c r="G107" i="4"/>
  <c r="H107" i="4"/>
  <c r="I107" i="4"/>
  <c r="B108" i="4"/>
  <c r="D108" i="4" s="1"/>
  <c r="G108" i="4"/>
  <c r="H108" i="4"/>
  <c r="I108" i="4"/>
  <c r="B109" i="4"/>
  <c r="D109" i="4" s="1"/>
  <c r="G109" i="4"/>
  <c r="H109" i="4"/>
  <c r="I109" i="4"/>
  <c r="B110" i="4"/>
  <c r="D110" i="4" s="1"/>
  <c r="G110" i="4"/>
  <c r="H110" i="4"/>
  <c r="I110" i="4"/>
  <c r="B111" i="4"/>
  <c r="D111" i="4" s="1"/>
  <c r="G111" i="4"/>
  <c r="H111" i="4"/>
  <c r="I111" i="4"/>
  <c r="B112" i="4"/>
  <c r="D112" i="4" s="1"/>
  <c r="G112" i="4"/>
  <c r="H112" i="4"/>
  <c r="I112" i="4"/>
  <c r="B113" i="4"/>
  <c r="D113" i="4" s="1"/>
  <c r="G113" i="4"/>
  <c r="H113" i="4"/>
  <c r="I113" i="4"/>
  <c r="B114" i="4"/>
  <c r="D114" i="4" s="1"/>
  <c r="G114" i="4"/>
  <c r="H114" i="4"/>
  <c r="I114" i="4"/>
  <c r="B115" i="4"/>
  <c r="D115" i="4" s="1"/>
  <c r="G115" i="4"/>
  <c r="H115" i="4"/>
  <c r="I115" i="4"/>
  <c r="B117" i="4"/>
  <c r="D117" i="4" s="1"/>
  <c r="G117" i="4"/>
  <c r="H117" i="4"/>
  <c r="I117" i="4"/>
  <c r="B118" i="4"/>
  <c r="D118" i="4" s="1"/>
  <c r="G118" i="4"/>
  <c r="H118" i="4"/>
  <c r="I118" i="4"/>
  <c r="B119" i="4"/>
  <c r="D119" i="4" s="1"/>
  <c r="G119" i="4"/>
  <c r="H119" i="4"/>
  <c r="I119" i="4"/>
  <c r="B120" i="4"/>
  <c r="D120" i="4" s="1"/>
  <c r="G120" i="4"/>
  <c r="H120" i="4"/>
  <c r="I120" i="4"/>
  <c r="B121" i="4"/>
  <c r="D121" i="4" s="1"/>
  <c r="G121" i="4"/>
  <c r="H121" i="4"/>
  <c r="I121" i="4"/>
  <c r="B122" i="4"/>
  <c r="D122" i="4" s="1"/>
  <c r="G122" i="4"/>
  <c r="H122" i="4"/>
  <c r="I122" i="4"/>
  <c r="B123" i="4"/>
  <c r="D123" i="4" s="1"/>
  <c r="G123" i="4"/>
  <c r="H123" i="4"/>
  <c r="I123" i="4"/>
  <c r="B125" i="4"/>
  <c r="D125" i="4" s="1"/>
  <c r="G125" i="4"/>
  <c r="H125" i="4"/>
  <c r="I125" i="4"/>
  <c r="B126" i="4"/>
  <c r="D126" i="4" s="1"/>
  <c r="G126" i="4"/>
  <c r="H126" i="4"/>
  <c r="I126" i="4"/>
  <c r="B127" i="4"/>
  <c r="D127" i="4" s="1"/>
  <c r="G127" i="4"/>
  <c r="H127" i="4"/>
  <c r="I127" i="4"/>
  <c r="B128" i="4"/>
  <c r="D128" i="4" s="1"/>
  <c r="G128" i="4"/>
  <c r="H128" i="4"/>
  <c r="I128" i="4"/>
  <c r="B129" i="4"/>
  <c r="D129" i="4" s="1"/>
  <c r="G129" i="4"/>
  <c r="H129" i="4"/>
  <c r="I129" i="4"/>
  <c r="B130" i="4"/>
  <c r="D130" i="4" s="1"/>
  <c r="G130" i="4"/>
  <c r="H130" i="4"/>
  <c r="I130" i="4"/>
  <c r="B131" i="4"/>
  <c r="D131" i="4" s="1"/>
  <c r="G131" i="4"/>
  <c r="H131" i="4"/>
  <c r="I131" i="4"/>
  <c r="B132" i="4"/>
  <c r="D132" i="4" s="1"/>
  <c r="G132" i="4"/>
  <c r="H132" i="4"/>
  <c r="I132" i="4"/>
  <c r="B134" i="4"/>
  <c r="D134" i="4" s="1"/>
  <c r="G134" i="4"/>
  <c r="H134" i="4"/>
  <c r="I134" i="4"/>
  <c r="B135" i="4"/>
  <c r="D135" i="4" s="1"/>
  <c r="G135" i="4"/>
  <c r="H135" i="4"/>
  <c r="I135" i="4"/>
  <c r="B136" i="4"/>
  <c r="D136" i="4" s="1"/>
  <c r="G136" i="4"/>
  <c r="H136" i="4"/>
  <c r="I136" i="4"/>
  <c r="B137" i="4"/>
  <c r="D137" i="4" s="1"/>
  <c r="G137" i="4"/>
  <c r="H137" i="4"/>
  <c r="I137" i="4"/>
  <c r="B138" i="4"/>
  <c r="D138" i="4" s="1"/>
  <c r="G138" i="4"/>
  <c r="H138" i="4"/>
  <c r="I138" i="4"/>
  <c r="B140" i="4"/>
  <c r="D140" i="4" s="1"/>
  <c r="G140" i="4"/>
  <c r="H140" i="4"/>
  <c r="I140" i="4"/>
  <c r="B141" i="4"/>
  <c r="D141" i="4" s="1"/>
  <c r="G141" i="4"/>
  <c r="H141" i="4"/>
  <c r="I141" i="4"/>
  <c r="B142" i="4"/>
  <c r="D142" i="4" s="1"/>
  <c r="G142" i="4"/>
  <c r="H142" i="4"/>
  <c r="I142" i="4"/>
  <c r="B143" i="4"/>
  <c r="D143" i="4" s="1"/>
  <c r="G143" i="4"/>
  <c r="H143" i="4"/>
  <c r="I143" i="4"/>
  <c r="B144" i="4"/>
  <c r="D144" i="4" s="1"/>
  <c r="G144" i="4"/>
  <c r="H144" i="4"/>
  <c r="I144" i="4"/>
  <c r="B146" i="4"/>
  <c r="D146" i="4" s="1"/>
  <c r="G146" i="4"/>
  <c r="H146" i="4"/>
  <c r="I146" i="4"/>
  <c r="B147" i="4"/>
  <c r="D147" i="4" s="1"/>
  <c r="G147" i="4"/>
  <c r="H147" i="4"/>
  <c r="I147" i="4"/>
  <c r="B148" i="4"/>
  <c r="D148" i="4" s="1"/>
  <c r="G148" i="4"/>
  <c r="H148" i="4"/>
  <c r="I148" i="4"/>
  <c r="B149" i="4"/>
  <c r="D149" i="4" s="1"/>
  <c r="G149" i="4"/>
  <c r="H149" i="4"/>
  <c r="I149" i="4"/>
  <c r="B150" i="4"/>
  <c r="D150" i="4" s="1"/>
  <c r="G150" i="4"/>
  <c r="H150" i="4"/>
  <c r="I150" i="4"/>
  <c r="B151" i="4"/>
  <c r="D151" i="4" s="1"/>
  <c r="G151" i="4"/>
  <c r="H151" i="4"/>
  <c r="I151" i="4"/>
  <c r="B152" i="4"/>
  <c r="D152" i="4" s="1"/>
  <c r="G152" i="4"/>
  <c r="H152" i="4"/>
  <c r="I152" i="4"/>
  <c r="B153" i="4"/>
  <c r="D153" i="4" s="1"/>
  <c r="G153" i="4"/>
  <c r="H153" i="4"/>
  <c r="I153" i="4"/>
  <c r="B154" i="4"/>
  <c r="D154" i="4" s="1"/>
  <c r="G154" i="4"/>
  <c r="H154" i="4"/>
  <c r="I154" i="4"/>
  <c r="B155" i="4"/>
  <c r="D155" i="4" s="1"/>
  <c r="G155" i="4"/>
  <c r="H155" i="4"/>
  <c r="I155" i="4"/>
  <c r="B157" i="4"/>
  <c r="D157" i="4" s="1"/>
  <c r="G157" i="4"/>
  <c r="H157" i="4"/>
  <c r="I157" i="4"/>
  <c r="B158" i="4"/>
  <c r="D158" i="4" s="1"/>
  <c r="G158" i="4"/>
  <c r="H158" i="4"/>
  <c r="I158" i="4"/>
  <c r="B160" i="4"/>
  <c r="D160" i="4" s="1"/>
  <c r="G160" i="4"/>
  <c r="H160" i="4"/>
  <c r="I160" i="4"/>
  <c r="B161" i="4"/>
  <c r="D161" i="4" s="1"/>
  <c r="G161" i="4"/>
  <c r="H161" i="4"/>
  <c r="I161" i="4"/>
  <c r="B162" i="4"/>
  <c r="D162" i="4" s="1"/>
  <c r="G162" i="4"/>
  <c r="H162" i="4"/>
  <c r="I162" i="4"/>
  <c r="B163" i="4"/>
  <c r="D163" i="4" s="1"/>
  <c r="G163" i="4"/>
  <c r="H163" i="4"/>
  <c r="I163" i="4"/>
  <c r="B164" i="4"/>
  <c r="D164" i="4" s="1"/>
  <c r="G164" i="4"/>
  <c r="H164" i="4"/>
  <c r="I164" i="4"/>
  <c r="B165" i="4"/>
  <c r="D165" i="4" s="1"/>
  <c r="G165" i="4"/>
  <c r="H165" i="4"/>
  <c r="I165" i="4"/>
  <c r="B166" i="4"/>
  <c r="D166" i="4" s="1"/>
  <c r="G166" i="4"/>
  <c r="H166" i="4"/>
  <c r="I166" i="4"/>
  <c r="B167" i="4"/>
  <c r="D167" i="4" s="1"/>
  <c r="G167" i="4"/>
  <c r="H167" i="4"/>
  <c r="I167" i="4"/>
  <c r="B168" i="4"/>
  <c r="D168" i="4" s="1"/>
  <c r="G168" i="4"/>
  <c r="H168" i="4"/>
  <c r="I168" i="4"/>
  <c r="B170" i="4"/>
  <c r="D170" i="4" s="1"/>
  <c r="G170" i="4"/>
  <c r="H170" i="4"/>
  <c r="I170" i="4"/>
  <c r="B171" i="4"/>
  <c r="D171" i="4" s="1"/>
  <c r="G171" i="4"/>
  <c r="H171" i="4"/>
  <c r="I171" i="4"/>
  <c r="B173" i="4"/>
  <c r="D173" i="4" s="1"/>
  <c r="G173" i="4"/>
  <c r="H173" i="4"/>
  <c r="I173" i="4"/>
  <c r="B174" i="4"/>
  <c r="D174" i="4" s="1"/>
  <c r="G174" i="4"/>
  <c r="H174" i="4"/>
  <c r="I174" i="4"/>
  <c r="B175" i="4"/>
  <c r="D175" i="4" s="1"/>
  <c r="G175" i="4"/>
  <c r="H175" i="4"/>
  <c r="I175" i="4"/>
  <c r="B176" i="4"/>
  <c r="D176" i="4" s="1"/>
  <c r="G176" i="4"/>
  <c r="H176" i="4"/>
  <c r="I176" i="4"/>
  <c r="B177" i="4"/>
  <c r="D177" i="4" s="1"/>
  <c r="G177" i="4"/>
  <c r="H177" i="4"/>
  <c r="I177" i="4"/>
  <c r="B178" i="4"/>
  <c r="D178" i="4" s="1"/>
  <c r="G178" i="4"/>
  <c r="H178" i="4"/>
  <c r="I178" i="4"/>
  <c r="B179" i="4"/>
  <c r="D179" i="4" s="1"/>
  <c r="G179" i="4"/>
  <c r="H179" i="4"/>
  <c r="I179" i="4"/>
  <c r="B180" i="4"/>
  <c r="D180" i="4" s="1"/>
  <c r="G180" i="4"/>
  <c r="H180" i="4"/>
  <c r="I180" i="4"/>
  <c r="B182" i="4"/>
  <c r="D182" i="4" s="1"/>
  <c r="G182" i="4"/>
  <c r="H182" i="4"/>
  <c r="I182" i="4"/>
  <c r="B183" i="4"/>
  <c r="D183" i="4" s="1"/>
  <c r="G183" i="4"/>
  <c r="H183" i="4"/>
  <c r="I183" i="4"/>
  <c r="B184" i="4"/>
  <c r="D184" i="4" s="1"/>
  <c r="G184" i="4"/>
  <c r="H184" i="4"/>
  <c r="I184" i="4"/>
  <c r="B185" i="4"/>
  <c r="D185" i="4" s="1"/>
  <c r="G185" i="4"/>
  <c r="H185" i="4"/>
  <c r="I185" i="4"/>
  <c r="B186" i="4"/>
  <c r="D186" i="4" s="1"/>
  <c r="G186" i="4"/>
  <c r="H186" i="4"/>
  <c r="I186" i="4"/>
  <c r="B187" i="4"/>
  <c r="D187" i="4" s="1"/>
  <c r="G187" i="4"/>
  <c r="H187" i="4"/>
  <c r="I187" i="4"/>
  <c r="B189" i="4"/>
  <c r="D189" i="4" s="1"/>
  <c r="G189" i="4"/>
  <c r="H189" i="4"/>
  <c r="I189" i="4"/>
  <c r="B191" i="4"/>
  <c r="D191" i="4" s="1"/>
  <c r="G191" i="4"/>
  <c r="H191" i="4"/>
  <c r="I191" i="4"/>
  <c r="B192" i="4"/>
  <c r="D192" i="4" s="1"/>
  <c r="G192" i="4"/>
  <c r="H192" i="4"/>
  <c r="I192" i="4"/>
  <c r="B193" i="4"/>
  <c r="D193" i="4" s="1"/>
  <c r="G193" i="4"/>
  <c r="H193" i="4"/>
  <c r="I193" i="4"/>
  <c r="B195" i="4"/>
  <c r="D195" i="4" s="1"/>
  <c r="G195" i="4"/>
  <c r="H195" i="4"/>
  <c r="I195" i="4"/>
  <c r="B196" i="4"/>
  <c r="D196" i="4" s="1"/>
  <c r="G196" i="4"/>
  <c r="H196" i="4"/>
  <c r="I196" i="4"/>
  <c r="B197" i="4"/>
  <c r="D197" i="4" s="1"/>
  <c r="G197" i="4"/>
  <c r="H197" i="4"/>
  <c r="I197" i="4"/>
  <c r="B198" i="4"/>
  <c r="D198" i="4" s="1"/>
  <c r="G198" i="4"/>
  <c r="H198" i="4"/>
  <c r="I198" i="4"/>
  <c r="B199" i="4"/>
  <c r="D199" i="4" s="1"/>
  <c r="G199" i="4"/>
  <c r="H199" i="4"/>
  <c r="I199" i="4"/>
  <c r="B200" i="4"/>
  <c r="D200" i="4" s="1"/>
  <c r="G200" i="4"/>
  <c r="H200" i="4"/>
  <c r="I200" i="4"/>
  <c r="B201" i="4"/>
  <c r="D201" i="4" s="1"/>
  <c r="G201" i="4"/>
  <c r="H201" i="4"/>
  <c r="I201" i="4"/>
  <c r="B202" i="4"/>
  <c r="D202" i="4" s="1"/>
  <c r="G202" i="4"/>
  <c r="H202" i="4"/>
  <c r="I202" i="4"/>
  <c r="B203" i="4"/>
  <c r="D203" i="4" s="1"/>
  <c r="G203" i="4"/>
  <c r="H203" i="4"/>
  <c r="I203" i="4"/>
  <c r="B204" i="4"/>
  <c r="D204" i="4" s="1"/>
  <c r="G204" i="4"/>
  <c r="H204" i="4"/>
  <c r="I204" i="4"/>
  <c r="B205" i="4"/>
  <c r="D205" i="4" s="1"/>
  <c r="G205" i="4"/>
  <c r="H205" i="4"/>
  <c r="I205" i="4"/>
  <c r="B206" i="4"/>
  <c r="D206" i="4" s="1"/>
  <c r="G206" i="4"/>
  <c r="H206" i="4"/>
  <c r="I206" i="4"/>
  <c r="B207" i="4"/>
  <c r="D207" i="4" s="1"/>
  <c r="G207" i="4"/>
  <c r="H207" i="4"/>
  <c r="I207" i="4"/>
  <c r="B208" i="4"/>
  <c r="D208" i="4" s="1"/>
  <c r="G208" i="4"/>
  <c r="H208" i="4"/>
  <c r="I208" i="4"/>
  <c r="B209" i="4"/>
  <c r="D209" i="4" s="1"/>
  <c r="G209" i="4"/>
  <c r="H209" i="4"/>
  <c r="I209" i="4"/>
  <c r="B210" i="4"/>
  <c r="D210" i="4" s="1"/>
  <c r="G210" i="4"/>
  <c r="H210" i="4"/>
  <c r="I210" i="4"/>
  <c r="B211" i="4"/>
  <c r="D211" i="4" s="1"/>
  <c r="G211" i="4"/>
  <c r="H211" i="4"/>
  <c r="I211" i="4"/>
  <c r="B212" i="4"/>
  <c r="D212" i="4" s="1"/>
  <c r="G212" i="4"/>
  <c r="H212" i="4"/>
  <c r="I212" i="4"/>
  <c r="B213" i="4"/>
  <c r="D213" i="4" s="1"/>
  <c r="G213" i="4"/>
  <c r="H213" i="4"/>
  <c r="I213" i="4"/>
  <c r="B214" i="4"/>
  <c r="D214" i="4" s="1"/>
  <c r="G214" i="4"/>
  <c r="H214" i="4"/>
  <c r="I214" i="4"/>
  <c r="B215" i="4"/>
  <c r="D215" i="4" s="1"/>
  <c r="G215" i="4"/>
  <c r="H215" i="4"/>
  <c r="I215" i="4"/>
  <c r="B216" i="4"/>
  <c r="D216" i="4" s="1"/>
  <c r="G216" i="4"/>
  <c r="H216" i="4"/>
  <c r="I216" i="4"/>
  <c r="B217" i="4"/>
  <c r="D217" i="4" s="1"/>
  <c r="G217" i="4"/>
  <c r="H217" i="4"/>
  <c r="I217" i="4"/>
  <c r="B218" i="4"/>
  <c r="D218" i="4" s="1"/>
  <c r="G218" i="4"/>
  <c r="H218" i="4"/>
  <c r="I218" i="4"/>
  <c r="B219" i="4"/>
  <c r="D219" i="4" s="1"/>
  <c r="G219" i="4"/>
  <c r="H219" i="4"/>
  <c r="I219" i="4"/>
  <c r="B220" i="4"/>
  <c r="D220" i="4" s="1"/>
  <c r="G220" i="4"/>
  <c r="H220" i="4"/>
  <c r="I220" i="4"/>
  <c r="B221" i="4"/>
  <c r="D221" i="4" s="1"/>
  <c r="G221" i="4"/>
  <c r="H221" i="4"/>
  <c r="I221" i="4"/>
  <c r="B222" i="4"/>
  <c r="D222" i="4" s="1"/>
  <c r="G222" i="4"/>
  <c r="H222" i="4"/>
  <c r="I222" i="4"/>
  <c r="B223" i="4"/>
  <c r="D223" i="4" s="1"/>
  <c r="G223" i="4"/>
  <c r="H223" i="4"/>
  <c r="I223" i="4"/>
  <c r="B224" i="4"/>
  <c r="D224" i="4" s="1"/>
  <c r="G224" i="4"/>
  <c r="H224" i="4"/>
  <c r="I224" i="4"/>
  <c r="B225" i="4"/>
  <c r="D225" i="4" s="1"/>
  <c r="G225" i="4"/>
  <c r="H225" i="4"/>
  <c r="I225" i="4"/>
  <c r="B226" i="4"/>
  <c r="D226" i="4" s="1"/>
  <c r="G226" i="4"/>
  <c r="H226" i="4"/>
  <c r="I226" i="4"/>
  <c r="B227" i="4"/>
  <c r="D227" i="4" s="1"/>
  <c r="G227" i="4"/>
  <c r="H227" i="4"/>
  <c r="I227" i="4"/>
  <c r="B228" i="4"/>
  <c r="D228" i="4" s="1"/>
  <c r="G228" i="4"/>
  <c r="H228" i="4"/>
  <c r="I228" i="4"/>
  <c r="B229" i="4"/>
  <c r="D229" i="4" s="1"/>
  <c r="G229" i="4"/>
  <c r="H229" i="4"/>
  <c r="I229" i="4"/>
  <c r="B230" i="4"/>
  <c r="D230" i="4" s="1"/>
  <c r="G230" i="4"/>
  <c r="H230" i="4"/>
  <c r="I230" i="4"/>
  <c r="B231" i="4"/>
  <c r="D231" i="4" s="1"/>
  <c r="G231" i="4"/>
  <c r="H231" i="4"/>
  <c r="I231" i="4"/>
  <c r="B232" i="4"/>
  <c r="D232" i="4" s="1"/>
  <c r="G232" i="4"/>
  <c r="H232" i="4"/>
  <c r="I232" i="4"/>
  <c r="B233" i="4"/>
  <c r="D233" i="4" s="1"/>
  <c r="G233" i="4"/>
  <c r="H233" i="4"/>
  <c r="I233" i="4"/>
  <c r="B234" i="4"/>
  <c r="D234" i="4" s="1"/>
  <c r="G234" i="4"/>
  <c r="H234" i="4"/>
  <c r="I234" i="4"/>
  <c r="B235" i="4"/>
  <c r="D235" i="4" s="1"/>
  <c r="G235" i="4"/>
  <c r="H235" i="4"/>
  <c r="I235" i="4"/>
  <c r="B236" i="4"/>
  <c r="D236" i="4" s="1"/>
  <c r="G236" i="4"/>
  <c r="H236" i="4"/>
  <c r="I236" i="4"/>
  <c r="B237" i="4"/>
  <c r="D237" i="4" s="1"/>
  <c r="G237" i="4"/>
  <c r="H237" i="4"/>
  <c r="I237" i="4"/>
  <c r="B238" i="4"/>
  <c r="D238" i="4" s="1"/>
  <c r="G238" i="4"/>
  <c r="H238" i="4"/>
  <c r="I238" i="4"/>
  <c r="B239" i="4"/>
  <c r="D239" i="4" s="1"/>
  <c r="G239" i="4"/>
  <c r="H239" i="4"/>
  <c r="I239" i="4"/>
  <c r="B240" i="4"/>
  <c r="D240" i="4" s="1"/>
  <c r="G240" i="4"/>
  <c r="H240" i="4"/>
  <c r="I240" i="4"/>
  <c r="B241" i="4"/>
  <c r="D241" i="4" s="1"/>
  <c r="G241" i="4"/>
  <c r="H241" i="4"/>
  <c r="I241" i="4"/>
  <c r="B242" i="4"/>
  <c r="D242" i="4" s="1"/>
  <c r="G242" i="4"/>
  <c r="H242" i="4"/>
  <c r="I242" i="4"/>
  <c r="B243" i="4"/>
  <c r="D243" i="4" s="1"/>
  <c r="G243" i="4"/>
  <c r="H243" i="4"/>
  <c r="I243" i="4"/>
  <c r="B244" i="4"/>
  <c r="D244" i="4" s="1"/>
  <c r="G244" i="4"/>
  <c r="H244" i="4"/>
  <c r="I244" i="4"/>
  <c r="B245" i="4"/>
  <c r="D245" i="4" s="1"/>
  <c r="G245" i="4"/>
  <c r="H245" i="4"/>
  <c r="I245" i="4"/>
  <c r="B246" i="4"/>
  <c r="D246" i="4" s="1"/>
  <c r="G246" i="4"/>
  <c r="H246" i="4"/>
  <c r="I246" i="4"/>
  <c r="B247" i="4"/>
  <c r="D247" i="4" s="1"/>
  <c r="G247" i="4"/>
  <c r="H247" i="4"/>
  <c r="I247" i="4"/>
  <c r="B248" i="4"/>
  <c r="D248" i="4" s="1"/>
  <c r="G248" i="4"/>
  <c r="H248" i="4"/>
  <c r="I248" i="4"/>
  <c r="B249" i="4"/>
  <c r="D249" i="4" s="1"/>
  <c r="G249" i="4"/>
  <c r="H249" i="4"/>
  <c r="I249" i="4"/>
  <c r="B250" i="4"/>
  <c r="D250" i="4" s="1"/>
  <c r="G250" i="4"/>
  <c r="H250" i="4"/>
  <c r="I250" i="4"/>
  <c r="B251" i="4"/>
  <c r="D251" i="4" s="1"/>
  <c r="G251" i="4"/>
  <c r="H251" i="4"/>
  <c r="I251" i="4"/>
  <c r="B252" i="4"/>
  <c r="D252" i="4" s="1"/>
  <c r="G252" i="4"/>
  <c r="H252" i="4"/>
  <c r="I252" i="4"/>
  <c r="B253" i="4"/>
  <c r="D253" i="4" s="1"/>
  <c r="G253" i="4"/>
  <c r="H253" i="4"/>
  <c r="I253" i="4"/>
  <c r="B254" i="4"/>
  <c r="D254" i="4" s="1"/>
  <c r="G254" i="4"/>
  <c r="H254" i="4"/>
  <c r="I254" i="4"/>
  <c r="B255" i="4"/>
  <c r="D255" i="4" s="1"/>
  <c r="G255" i="4"/>
  <c r="H255" i="4"/>
  <c r="I255" i="4"/>
  <c r="B256" i="4"/>
  <c r="D256" i="4" s="1"/>
  <c r="G256" i="4"/>
  <c r="H256" i="4"/>
  <c r="I256" i="4"/>
  <c r="B257" i="4"/>
  <c r="D257" i="4" s="1"/>
  <c r="G257" i="4"/>
  <c r="H257" i="4"/>
  <c r="I257" i="4"/>
  <c r="B258" i="4"/>
  <c r="D258" i="4" s="1"/>
  <c r="G258" i="4"/>
  <c r="H258" i="4"/>
  <c r="I258" i="4"/>
  <c r="B259" i="4"/>
  <c r="D259" i="4" s="1"/>
  <c r="G259" i="4"/>
  <c r="H259" i="4"/>
  <c r="I259" i="4"/>
  <c r="B260" i="4"/>
  <c r="D260" i="4" s="1"/>
  <c r="G260" i="4"/>
  <c r="H260" i="4"/>
  <c r="I260" i="4"/>
  <c r="B261" i="4"/>
  <c r="D261" i="4" s="1"/>
  <c r="G261" i="4"/>
  <c r="H261" i="4"/>
  <c r="I261" i="4"/>
  <c r="B262" i="4"/>
  <c r="D262" i="4" s="1"/>
  <c r="G262" i="4"/>
  <c r="H262" i="4"/>
  <c r="I262" i="4"/>
  <c r="B263" i="4"/>
  <c r="D263" i="4" s="1"/>
  <c r="G263" i="4"/>
  <c r="H263" i="4"/>
  <c r="I263" i="4"/>
  <c r="B264" i="4"/>
  <c r="D264" i="4" s="1"/>
  <c r="G264" i="4"/>
  <c r="H264" i="4"/>
  <c r="I264" i="4"/>
  <c r="B265" i="4"/>
  <c r="D265" i="4" s="1"/>
  <c r="G265" i="4"/>
  <c r="H265" i="4"/>
  <c r="I265" i="4"/>
  <c r="B266" i="4"/>
  <c r="D266" i="4" s="1"/>
  <c r="G266" i="4"/>
  <c r="H266" i="4"/>
  <c r="I266" i="4"/>
  <c r="B267" i="4"/>
  <c r="D267" i="4" s="1"/>
  <c r="G267" i="4"/>
  <c r="H267" i="4"/>
  <c r="I267" i="4"/>
  <c r="B268" i="4"/>
  <c r="D268" i="4" s="1"/>
  <c r="G268" i="4"/>
  <c r="H268" i="4"/>
  <c r="I268" i="4"/>
  <c r="B269" i="4"/>
  <c r="D269" i="4" s="1"/>
  <c r="G269" i="4"/>
  <c r="H269" i="4"/>
  <c r="I269" i="4"/>
  <c r="B270" i="4"/>
  <c r="D270" i="4" s="1"/>
  <c r="G270" i="4"/>
  <c r="H270" i="4"/>
  <c r="I270" i="4"/>
  <c r="B271" i="4"/>
  <c r="D271" i="4" s="1"/>
  <c r="G271" i="4"/>
  <c r="H271" i="4"/>
  <c r="I271" i="4"/>
  <c r="B272" i="4"/>
  <c r="D272" i="4" s="1"/>
  <c r="G272" i="4"/>
  <c r="H272" i="4"/>
  <c r="I272" i="4"/>
  <c r="B273" i="4"/>
  <c r="D273" i="4" s="1"/>
  <c r="G273" i="4"/>
  <c r="H273" i="4"/>
  <c r="I273" i="4"/>
  <c r="B274" i="4"/>
  <c r="D274" i="4" s="1"/>
  <c r="G274" i="4"/>
  <c r="H274" i="4"/>
  <c r="I274" i="4"/>
  <c r="B275" i="4"/>
  <c r="D275" i="4" s="1"/>
  <c r="G275" i="4"/>
  <c r="H275" i="4"/>
  <c r="I275" i="4"/>
  <c r="B276" i="4"/>
  <c r="D276" i="4" s="1"/>
  <c r="G276" i="4"/>
  <c r="H276" i="4"/>
  <c r="I276" i="4"/>
  <c r="B277" i="4"/>
  <c r="D277" i="4" s="1"/>
  <c r="G277" i="4"/>
  <c r="H277" i="4"/>
  <c r="I277" i="4"/>
  <c r="B278" i="4"/>
  <c r="D278" i="4" s="1"/>
  <c r="G278" i="4"/>
  <c r="H278" i="4"/>
  <c r="I278" i="4"/>
  <c r="B279" i="4"/>
  <c r="D279" i="4" s="1"/>
  <c r="G279" i="4"/>
  <c r="H279" i="4"/>
  <c r="I279" i="4"/>
  <c r="B280" i="4"/>
  <c r="D280" i="4" s="1"/>
  <c r="G280" i="4"/>
  <c r="H280" i="4"/>
  <c r="I280" i="4"/>
  <c r="B281" i="4"/>
  <c r="D281" i="4" s="1"/>
  <c r="G281" i="4"/>
  <c r="H281" i="4"/>
  <c r="I281" i="4"/>
  <c r="B282" i="4"/>
  <c r="D282" i="4" s="1"/>
  <c r="G282" i="4"/>
  <c r="H282" i="4"/>
  <c r="I282" i="4"/>
  <c r="B283" i="4"/>
  <c r="D283" i="4" s="1"/>
  <c r="G283" i="4"/>
  <c r="H283" i="4"/>
  <c r="I283" i="4"/>
  <c r="B284" i="4"/>
  <c r="D284" i="4" s="1"/>
  <c r="G284" i="4"/>
  <c r="H284" i="4"/>
  <c r="I284" i="4"/>
  <c r="B285" i="4"/>
  <c r="D285" i="4" s="1"/>
  <c r="G285" i="4"/>
  <c r="H285" i="4"/>
  <c r="I285" i="4"/>
  <c r="B286" i="4"/>
  <c r="D286" i="4" s="1"/>
  <c r="G286" i="4"/>
  <c r="H286" i="4"/>
  <c r="I286" i="4"/>
  <c r="B287" i="4"/>
  <c r="D287" i="4" s="1"/>
  <c r="G287" i="4"/>
  <c r="H287" i="4"/>
  <c r="I287" i="4"/>
  <c r="B288" i="4"/>
  <c r="D288" i="4" s="1"/>
  <c r="G288" i="4"/>
  <c r="H288" i="4"/>
  <c r="I288" i="4"/>
  <c r="B289" i="4"/>
  <c r="D289" i="4" s="1"/>
  <c r="G289" i="4"/>
  <c r="H289" i="4"/>
  <c r="I289" i="4"/>
  <c r="B290" i="4"/>
  <c r="D290" i="4" s="1"/>
  <c r="G290" i="4"/>
  <c r="H290" i="4"/>
  <c r="I290" i="4"/>
  <c r="B291" i="4"/>
  <c r="D291" i="4" s="1"/>
  <c r="G291" i="4"/>
  <c r="H291" i="4"/>
  <c r="I291" i="4"/>
  <c r="B292" i="4"/>
  <c r="D292" i="4" s="1"/>
  <c r="G292" i="4"/>
  <c r="H292" i="4"/>
  <c r="I292" i="4"/>
  <c r="B293" i="4"/>
  <c r="D293" i="4" s="1"/>
  <c r="G293" i="4"/>
  <c r="H293" i="4"/>
  <c r="I293" i="4"/>
  <c r="B294" i="4"/>
  <c r="D294" i="4" s="1"/>
  <c r="G294" i="4"/>
  <c r="H294" i="4"/>
  <c r="I294" i="4"/>
  <c r="B295" i="4"/>
  <c r="D295" i="4" s="1"/>
  <c r="G295" i="4"/>
  <c r="H295" i="4"/>
  <c r="I295" i="4"/>
  <c r="B296" i="4"/>
  <c r="D296" i="4" s="1"/>
  <c r="G296" i="4"/>
  <c r="H296" i="4"/>
  <c r="I296" i="4"/>
  <c r="B297" i="4"/>
  <c r="D297" i="4" s="1"/>
  <c r="G297" i="4"/>
  <c r="H297" i="4"/>
  <c r="I297" i="4"/>
  <c r="B298" i="4"/>
  <c r="D298" i="4" s="1"/>
  <c r="G298" i="4"/>
  <c r="H298" i="4"/>
  <c r="I298" i="4"/>
  <c r="B299" i="4"/>
  <c r="D299" i="4" s="1"/>
  <c r="G299" i="4"/>
  <c r="H299" i="4"/>
  <c r="I299" i="4"/>
  <c r="B300" i="4"/>
  <c r="D300" i="4" s="1"/>
  <c r="G300" i="4"/>
  <c r="H300" i="4"/>
  <c r="I300" i="4"/>
  <c r="B301" i="4"/>
  <c r="D301" i="4" s="1"/>
  <c r="G301" i="4"/>
  <c r="H301" i="4"/>
  <c r="I301" i="4"/>
  <c r="B302" i="4"/>
  <c r="D302" i="4" s="1"/>
  <c r="G302" i="4"/>
  <c r="H302" i="4"/>
  <c r="I302" i="4"/>
  <c r="B303" i="4"/>
  <c r="D303" i="4" s="1"/>
  <c r="G303" i="4"/>
  <c r="H303" i="4"/>
  <c r="I303" i="4"/>
  <c r="B304" i="4"/>
  <c r="D304" i="4" s="1"/>
  <c r="G304" i="4"/>
  <c r="H304" i="4"/>
  <c r="I304" i="4"/>
  <c r="B305" i="4"/>
  <c r="D305" i="4" s="1"/>
  <c r="G305" i="4"/>
  <c r="H305" i="4"/>
  <c r="I305" i="4"/>
  <c r="B306" i="4"/>
  <c r="D306" i="4" s="1"/>
  <c r="G306" i="4"/>
  <c r="H306" i="4"/>
  <c r="I306" i="4"/>
  <c r="B307" i="4"/>
  <c r="D307" i="4" s="1"/>
  <c r="G307" i="4"/>
  <c r="H307" i="4"/>
  <c r="I307" i="4"/>
  <c r="B308" i="4"/>
  <c r="D308" i="4" s="1"/>
  <c r="G308" i="4"/>
  <c r="H308" i="4"/>
  <c r="I308" i="4"/>
  <c r="B309" i="4"/>
  <c r="D309" i="4" s="1"/>
  <c r="G309" i="4"/>
  <c r="H309" i="4"/>
  <c r="I309" i="4"/>
  <c r="B310" i="4"/>
  <c r="D310" i="4" s="1"/>
  <c r="G310" i="4"/>
  <c r="H310" i="4"/>
  <c r="I310" i="4"/>
  <c r="B311" i="4"/>
  <c r="D311" i="4" s="1"/>
  <c r="G311" i="4"/>
  <c r="H311" i="4"/>
  <c r="I311" i="4"/>
  <c r="B312" i="4"/>
  <c r="D312" i="4" s="1"/>
  <c r="G312" i="4"/>
  <c r="H312" i="4"/>
  <c r="I312" i="4"/>
  <c r="B313" i="4"/>
  <c r="D313" i="4" s="1"/>
  <c r="G313" i="4"/>
  <c r="H313" i="4"/>
  <c r="I313" i="4"/>
  <c r="B314" i="4"/>
  <c r="D314" i="4" s="1"/>
  <c r="G314" i="4"/>
  <c r="H314" i="4"/>
  <c r="I314" i="4"/>
  <c r="B315" i="4"/>
  <c r="D315" i="4" s="1"/>
  <c r="G315" i="4"/>
  <c r="H315" i="4"/>
  <c r="I315" i="4"/>
  <c r="B316" i="4"/>
  <c r="D316" i="4" s="1"/>
  <c r="G316" i="4"/>
  <c r="H316" i="4"/>
  <c r="I316" i="4"/>
  <c r="B317" i="4"/>
  <c r="D317" i="4" s="1"/>
  <c r="G317" i="4"/>
  <c r="H317" i="4"/>
  <c r="I317" i="4"/>
  <c r="B318" i="4"/>
  <c r="D318" i="4" s="1"/>
  <c r="G318" i="4"/>
  <c r="H318" i="4"/>
  <c r="I318" i="4"/>
  <c r="B319" i="4"/>
  <c r="D319" i="4" s="1"/>
  <c r="G319" i="4"/>
  <c r="H319" i="4"/>
  <c r="I319" i="4"/>
  <c r="B320" i="4"/>
  <c r="D320" i="4" s="1"/>
  <c r="G320" i="4"/>
  <c r="H320" i="4"/>
  <c r="I320" i="4"/>
  <c r="B321" i="4"/>
  <c r="D321" i="4" s="1"/>
  <c r="G321" i="4"/>
  <c r="H321" i="4"/>
  <c r="I321" i="4"/>
  <c r="B322" i="4"/>
  <c r="D322" i="4" s="1"/>
  <c r="G322" i="4"/>
  <c r="H322" i="4"/>
  <c r="I322" i="4"/>
  <c r="B323" i="4"/>
  <c r="D323" i="4" s="1"/>
  <c r="G323" i="4"/>
  <c r="H323" i="4"/>
  <c r="I323" i="4"/>
  <c r="B324" i="4"/>
  <c r="D324" i="4" s="1"/>
  <c r="G324" i="4"/>
  <c r="H324" i="4"/>
  <c r="I324" i="4"/>
  <c r="B325" i="4"/>
  <c r="D325" i="4" s="1"/>
  <c r="G325" i="4"/>
  <c r="H325" i="4"/>
  <c r="I325" i="4"/>
  <c r="B326" i="4"/>
  <c r="D326" i="4" s="1"/>
  <c r="G326" i="4"/>
  <c r="H326" i="4"/>
  <c r="I326" i="4"/>
  <c r="B327" i="4"/>
  <c r="D327" i="4" s="1"/>
  <c r="G327" i="4"/>
  <c r="H327" i="4"/>
  <c r="I327" i="4"/>
  <c r="B328" i="4"/>
  <c r="D328" i="4" s="1"/>
  <c r="G328" i="4"/>
  <c r="H328" i="4"/>
  <c r="I328" i="4"/>
  <c r="B329" i="4"/>
  <c r="D329" i="4" s="1"/>
  <c r="G329" i="4"/>
  <c r="H329" i="4"/>
  <c r="I329" i="4"/>
  <c r="B330" i="4"/>
  <c r="D330" i="4" s="1"/>
  <c r="G330" i="4"/>
  <c r="H330" i="4"/>
  <c r="I330" i="4"/>
  <c r="B331" i="4"/>
  <c r="D331" i="4" s="1"/>
  <c r="G331" i="4"/>
  <c r="H331" i="4"/>
  <c r="I331" i="4"/>
  <c r="B332" i="4"/>
  <c r="D332" i="4" s="1"/>
  <c r="G332" i="4"/>
  <c r="H332" i="4"/>
  <c r="I332" i="4"/>
  <c r="B333" i="4"/>
  <c r="D333" i="4" s="1"/>
  <c r="G333" i="4"/>
  <c r="H333" i="4"/>
  <c r="I333" i="4"/>
  <c r="B334" i="4"/>
  <c r="D334" i="4" s="1"/>
  <c r="G334" i="4"/>
  <c r="H334" i="4"/>
  <c r="I334" i="4"/>
  <c r="B335" i="4"/>
  <c r="D335" i="4" s="1"/>
  <c r="G335" i="4"/>
  <c r="H335" i="4"/>
  <c r="I335" i="4"/>
  <c r="B336" i="4"/>
  <c r="D336" i="4" s="1"/>
  <c r="G336" i="4"/>
  <c r="H336" i="4"/>
  <c r="I336" i="4"/>
  <c r="B337" i="4"/>
  <c r="D337" i="4" s="1"/>
  <c r="G337" i="4"/>
  <c r="H337" i="4"/>
  <c r="I337" i="4"/>
  <c r="B338" i="4"/>
  <c r="D338" i="4" s="1"/>
  <c r="G338" i="4"/>
  <c r="H338" i="4"/>
  <c r="I338" i="4"/>
  <c r="B339" i="4"/>
  <c r="D339" i="4" s="1"/>
  <c r="G339" i="4"/>
  <c r="H339" i="4"/>
  <c r="I339" i="4"/>
  <c r="B340" i="4"/>
  <c r="D340" i="4" s="1"/>
  <c r="G340" i="4"/>
  <c r="H340" i="4"/>
  <c r="I340" i="4"/>
  <c r="B341" i="4"/>
  <c r="D341" i="4" s="1"/>
  <c r="G341" i="4"/>
  <c r="H341" i="4"/>
  <c r="I341" i="4"/>
  <c r="B342" i="4"/>
  <c r="D342" i="4" s="1"/>
  <c r="G342" i="4"/>
  <c r="H342" i="4"/>
  <c r="I342" i="4"/>
  <c r="B343" i="4"/>
  <c r="D343" i="4" s="1"/>
  <c r="G343" i="4"/>
  <c r="H343" i="4"/>
  <c r="I343" i="4"/>
  <c r="B344" i="4"/>
  <c r="D344" i="4" s="1"/>
  <c r="G344" i="4"/>
  <c r="H344" i="4"/>
  <c r="I344" i="4"/>
  <c r="B345" i="4"/>
  <c r="D345" i="4" s="1"/>
  <c r="G345" i="4"/>
  <c r="H345" i="4"/>
  <c r="I345" i="4"/>
  <c r="B346" i="4"/>
  <c r="D346" i="4" s="1"/>
  <c r="G346" i="4"/>
  <c r="H346" i="4"/>
  <c r="I346" i="4"/>
  <c r="B347" i="4"/>
  <c r="D347" i="4" s="1"/>
  <c r="G347" i="4"/>
  <c r="H347" i="4"/>
  <c r="I347" i="4"/>
  <c r="B348" i="4"/>
  <c r="D348" i="4" s="1"/>
  <c r="G348" i="4"/>
  <c r="H348" i="4"/>
  <c r="I348" i="4"/>
  <c r="B349" i="4"/>
  <c r="D349" i="4" s="1"/>
  <c r="G349" i="4"/>
  <c r="H349" i="4"/>
  <c r="I349" i="4"/>
  <c r="B350" i="4"/>
  <c r="D350" i="4" s="1"/>
  <c r="G350" i="4"/>
  <c r="H350" i="4"/>
  <c r="I350" i="4"/>
  <c r="B351" i="4"/>
  <c r="D351" i="4" s="1"/>
  <c r="G351" i="4"/>
  <c r="H351" i="4"/>
  <c r="I351" i="4"/>
  <c r="B352" i="4"/>
  <c r="D352" i="4" s="1"/>
  <c r="G352" i="4"/>
  <c r="H352" i="4"/>
  <c r="I352" i="4"/>
  <c r="B353" i="4"/>
  <c r="D353" i="4" s="1"/>
  <c r="G353" i="4"/>
  <c r="H353" i="4"/>
  <c r="I353" i="4"/>
  <c r="B354" i="4"/>
  <c r="D354" i="4" s="1"/>
  <c r="G354" i="4"/>
  <c r="H354" i="4"/>
  <c r="I354" i="4"/>
  <c r="B355" i="4"/>
  <c r="D355" i="4" s="1"/>
  <c r="G355" i="4"/>
  <c r="H355" i="4"/>
  <c r="I355" i="4"/>
  <c r="B356" i="4"/>
  <c r="D356" i="4" s="1"/>
  <c r="G356" i="4"/>
  <c r="H356" i="4"/>
  <c r="I356" i="4"/>
  <c r="B357" i="4"/>
  <c r="D357" i="4" s="1"/>
  <c r="G357" i="4"/>
  <c r="H357" i="4"/>
  <c r="I357" i="4"/>
  <c r="B358" i="4"/>
  <c r="D358" i="4" s="1"/>
  <c r="G358" i="4"/>
  <c r="H358" i="4"/>
  <c r="I358" i="4"/>
  <c r="B359" i="4"/>
  <c r="D359" i="4" s="1"/>
  <c r="G359" i="4"/>
  <c r="H359" i="4"/>
  <c r="I359" i="4"/>
  <c r="B360" i="4"/>
  <c r="D360" i="4" s="1"/>
  <c r="G360" i="4"/>
  <c r="H360" i="4"/>
  <c r="I360" i="4"/>
  <c r="B361" i="4"/>
  <c r="D361" i="4" s="1"/>
  <c r="G361" i="4"/>
  <c r="H361" i="4"/>
  <c r="I361" i="4"/>
  <c r="B362" i="4"/>
  <c r="D362" i="4" s="1"/>
  <c r="G362" i="4"/>
  <c r="H362" i="4"/>
  <c r="I362" i="4"/>
  <c r="B363" i="4"/>
  <c r="D363" i="4" s="1"/>
  <c r="G363" i="4"/>
  <c r="H363" i="4"/>
  <c r="I363" i="4"/>
  <c r="B364" i="4"/>
  <c r="D364" i="4" s="1"/>
  <c r="G364" i="4"/>
  <c r="H364" i="4"/>
  <c r="I364" i="4"/>
  <c r="B365" i="4"/>
  <c r="D365" i="4" s="1"/>
  <c r="G365" i="4"/>
  <c r="H365" i="4"/>
  <c r="I365" i="4"/>
  <c r="B366" i="4"/>
  <c r="D366" i="4" s="1"/>
  <c r="G366" i="4"/>
  <c r="H366" i="4"/>
  <c r="I366" i="4"/>
  <c r="B367" i="4"/>
  <c r="D367" i="4" s="1"/>
  <c r="G367" i="4"/>
  <c r="H367" i="4"/>
  <c r="I367" i="4"/>
  <c r="B368" i="4"/>
  <c r="D368" i="4" s="1"/>
  <c r="G368" i="4"/>
  <c r="H368" i="4"/>
  <c r="I368" i="4"/>
  <c r="B369" i="4"/>
  <c r="D369" i="4" s="1"/>
  <c r="G369" i="4"/>
  <c r="H369" i="4"/>
  <c r="I369" i="4"/>
  <c r="B370" i="4"/>
  <c r="D370" i="4" s="1"/>
  <c r="G370" i="4"/>
  <c r="H370" i="4"/>
  <c r="I370" i="4"/>
  <c r="B371" i="4"/>
  <c r="D371" i="4" s="1"/>
  <c r="G371" i="4"/>
  <c r="H371" i="4"/>
  <c r="I371" i="4"/>
  <c r="B372" i="4"/>
  <c r="D372" i="4" s="1"/>
  <c r="G372" i="4"/>
  <c r="H372" i="4"/>
  <c r="I372" i="4"/>
  <c r="B373" i="4"/>
  <c r="D373" i="4" s="1"/>
  <c r="G373" i="4"/>
  <c r="H373" i="4"/>
  <c r="I373" i="4"/>
  <c r="B374" i="4"/>
  <c r="D374" i="4" s="1"/>
  <c r="G374" i="4"/>
  <c r="H374" i="4"/>
  <c r="I374" i="4"/>
  <c r="B375" i="4"/>
  <c r="D375" i="4" s="1"/>
  <c r="G375" i="4"/>
  <c r="H375" i="4"/>
  <c r="I375" i="4"/>
  <c r="B376" i="4"/>
  <c r="D376" i="4" s="1"/>
  <c r="G376" i="4"/>
  <c r="H376" i="4"/>
  <c r="I376" i="4"/>
  <c r="B377" i="4"/>
  <c r="D377" i="4" s="1"/>
  <c r="G377" i="4"/>
  <c r="H377" i="4"/>
  <c r="I377" i="4"/>
  <c r="B378" i="4"/>
  <c r="D378" i="4" s="1"/>
  <c r="G378" i="4"/>
  <c r="H378" i="4"/>
  <c r="I378" i="4"/>
  <c r="B379" i="4"/>
  <c r="D379" i="4" s="1"/>
  <c r="G379" i="4"/>
  <c r="H379" i="4"/>
  <c r="I379" i="4"/>
  <c r="B380" i="4"/>
  <c r="D380" i="4" s="1"/>
  <c r="G380" i="4"/>
  <c r="H380" i="4"/>
  <c r="I380" i="4"/>
  <c r="B381" i="4"/>
  <c r="D381" i="4" s="1"/>
  <c r="G381" i="4"/>
  <c r="H381" i="4"/>
  <c r="I381" i="4"/>
  <c r="B382" i="4"/>
  <c r="D382" i="4" s="1"/>
  <c r="G382" i="4"/>
  <c r="H382" i="4"/>
  <c r="I382" i="4"/>
  <c r="B383" i="4"/>
  <c r="D383" i="4" s="1"/>
  <c r="G383" i="4"/>
  <c r="H383" i="4"/>
  <c r="I383" i="4"/>
  <c r="B384" i="4"/>
  <c r="D384" i="4" s="1"/>
  <c r="G384" i="4"/>
  <c r="H384" i="4"/>
  <c r="I384" i="4"/>
  <c r="B385" i="4"/>
  <c r="D385" i="4" s="1"/>
  <c r="G385" i="4"/>
  <c r="H385" i="4"/>
  <c r="I385" i="4"/>
  <c r="B386" i="4"/>
  <c r="D386" i="4" s="1"/>
  <c r="G386" i="4"/>
  <c r="H386" i="4"/>
  <c r="I386" i="4"/>
  <c r="B387" i="4"/>
  <c r="D387" i="4" s="1"/>
  <c r="G387" i="4"/>
  <c r="H387" i="4"/>
  <c r="I387" i="4"/>
  <c r="B388" i="4"/>
  <c r="D388" i="4" s="1"/>
  <c r="G388" i="4"/>
  <c r="H388" i="4"/>
  <c r="I388" i="4"/>
  <c r="B389" i="4"/>
  <c r="D389" i="4" s="1"/>
  <c r="G389" i="4"/>
  <c r="H389" i="4"/>
  <c r="I389" i="4"/>
  <c r="B390" i="4"/>
  <c r="D390" i="4" s="1"/>
  <c r="G390" i="4"/>
  <c r="H390" i="4"/>
  <c r="I390" i="4"/>
  <c r="B391" i="4"/>
  <c r="D391" i="4" s="1"/>
  <c r="G391" i="4"/>
  <c r="H391" i="4"/>
  <c r="I391" i="4"/>
  <c r="B392" i="4"/>
  <c r="D392" i="4" s="1"/>
  <c r="G392" i="4"/>
  <c r="H392" i="4"/>
  <c r="I392" i="4"/>
  <c r="B393" i="4"/>
  <c r="D393" i="4" s="1"/>
  <c r="G393" i="4"/>
  <c r="H393" i="4"/>
  <c r="I393" i="4"/>
  <c r="B394" i="4"/>
  <c r="D394" i="4" s="1"/>
  <c r="G394" i="4"/>
  <c r="H394" i="4"/>
  <c r="I394" i="4"/>
  <c r="B395" i="4"/>
  <c r="D395" i="4" s="1"/>
  <c r="G395" i="4"/>
  <c r="H395" i="4"/>
  <c r="I395" i="4"/>
  <c r="B396" i="4"/>
  <c r="D396" i="4" s="1"/>
  <c r="G396" i="4"/>
  <c r="H396" i="4"/>
  <c r="I396" i="4"/>
  <c r="B397" i="4"/>
  <c r="D397" i="4" s="1"/>
  <c r="G397" i="4"/>
  <c r="H397" i="4"/>
  <c r="I397" i="4"/>
  <c r="B398" i="4"/>
  <c r="D398" i="4" s="1"/>
  <c r="G398" i="4"/>
  <c r="H398" i="4"/>
  <c r="I398" i="4"/>
  <c r="B399" i="4"/>
  <c r="D399" i="4" s="1"/>
  <c r="G399" i="4"/>
  <c r="H399" i="4"/>
  <c r="I399" i="4"/>
  <c r="B400" i="4"/>
  <c r="D400" i="4" s="1"/>
  <c r="G400" i="4"/>
  <c r="H400" i="4"/>
  <c r="I400" i="4"/>
  <c r="B401" i="4"/>
  <c r="D401" i="4" s="1"/>
  <c r="G401" i="4"/>
  <c r="H401" i="4"/>
  <c r="I401" i="4"/>
  <c r="B402" i="4"/>
  <c r="D402" i="4" s="1"/>
  <c r="G402" i="4"/>
  <c r="H402" i="4"/>
  <c r="I402" i="4"/>
  <c r="B403" i="4"/>
  <c r="D403" i="4" s="1"/>
  <c r="G403" i="4"/>
  <c r="H403" i="4"/>
  <c r="I403" i="4"/>
  <c r="B404" i="4"/>
  <c r="D404" i="4" s="1"/>
  <c r="G404" i="4"/>
  <c r="H404" i="4"/>
  <c r="I404" i="4"/>
  <c r="B405" i="4"/>
  <c r="D405" i="4" s="1"/>
  <c r="G405" i="4"/>
  <c r="H405" i="4"/>
  <c r="I405" i="4"/>
  <c r="B406" i="4"/>
  <c r="D406" i="4" s="1"/>
  <c r="G406" i="4"/>
  <c r="H406" i="4"/>
  <c r="I406" i="4"/>
  <c r="B407" i="4"/>
  <c r="D407" i="4" s="1"/>
  <c r="G407" i="4"/>
  <c r="H407" i="4"/>
  <c r="I407" i="4"/>
  <c r="B408" i="4"/>
  <c r="D408" i="4" s="1"/>
  <c r="G408" i="4"/>
  <c r="H408" i="4"/>
  <c r="I408" i="4"/>
  <c r="B409" i="4"/>
  <c r="D409" i="4" s="1"/>
  <c r="G409" i="4"/>
  <c r="H409" i="4"/>
  <c r="I409" i="4"/>
  <c r="B410" i="4"/>
  <c r="D410" i="4" s="1"/>
  <c r="G410" i="4"/>
  <c r="H410" i="4"/>
  <c r="I410" i="4"/>
  <c r="B411" i="4"/>
  <c r="D411" i="4" s="1"/>
  <c r="G411" i="4"/>
  <c r="H411" i="4"/>
  <c r="I411" i="4"/>
  <c r="B412" i="4"/>
  <c r="D412" i="4" s="1"/>
  <c r="G412" i="4"/>
  <c r="H412" i="4"/>
  <c r="I412" i="4"/>
  <c r="B413" i="4"/>
  <c r="D413" i="4" s="1"/>
  <c r="G413" i="4"/>
  <c r="H413" i="4"/>
  <c r="I413" i="4"/>
  <c r="B414" i="4"/>
  <c r="D414" i="4" s="1"/>
  <c r="G414" i="4"/>
  <c r="H414" i="4"/>
  <c r="I414" i="4"/>
  <c r="B415" i="4"/>
  <c r="D415" i="4" s="1"/>
  <c r="G415" i="4"/>
  <c r="H415" i="4"/>
  <c r="I415" i="4"/>
  <c r="B416" i="4"/>
  <c r="D416" i="4" s="1"/>
  <c r="G416" i="4"/>
  <c r="H416" i="4"/>
  <c r="I416" i="4"/>
  <c r="B417" i="4"/>
  <c r="D417" i="4" s="1"/>
  <c r="G417" i="4"/>
  <c r="H417" i="4"/>
  <c r="I417" i="4"/>
  <c r="B418" i="4"/>
  <c r="D418" i="4" s="1"/>
  <c r="G418" i="4"/>
  <c r="H418" i="4"/>
  <c r="I418" i="4"/>
  <c r="B419" i="4"/>
  <c r="D419" i="4" s="1"/>
  <c r="G419" i="4"/>
  <c r="H419" i="4"/>
  <c r="I419" i="4"/>
  <c r="B420" i="4"/>
  <c r="D420" i="4" s="1"/>
  <c r="G420" i="4"/>
  <c r="H420" i="4"/>
  <c r="I420" i="4"/>
  <c r="B421" i="4"/>
  <c r="D421" i="4" s="1"/>
  <c r="G421" i="4"/>
  <c r="H421" i="4"/>
  <c r="I421" i="4"/>
  <c r="B422" i="4"/>
  <c r="D422" i="4" s="1"/>
  <c r="G422" i="4"/>
  <c r="H422" i="4"/>
  <c r="I422" i="4"/>
  <c r="B423" i="4"/>
  <c r="D423" i="4" s="1"/>
  <c r="G423" i="4"/>
  <c r="H423" i="4"/>
  <c r="I423" i="4"/>
  <c r="B424" i="4"/>
  <c r="D424" i="4" s="1"/>
  <c r="G424" i="4"/>
  <c r="H424" i="4"/>
  <c r="I424" i="4"/>
  <c r="B425" i="4"/>
  <c r="D425" i="4" s="1"/>
  <c r="G425" i="4"/>
  <c r="H425" i="4"/>
  <c r="I425" i="4"/>
  <c r="B426" i="4"/>
  <c r="D426" i="4" s="1"/>
  <c r="G426" i="4"/>
  <c r="H426" i="4"/>
  <c r="I426" i="4"/>
  <c r="B427" i="4"/>
  <c r="D427" i="4" s="1"/>
  <c r="G427" i="4"/>
  <c r="H427" i="4"/>
  <c r="I427" i="4"/>
  <c r="B428" i="4"/>
  <c r="D428" i="4" s="1"/>
  <c r="G428" i="4"/>
  <c r="H428" i="4"/>
  <c r="I428" i="4"/>
  <c r="B429" i="4"/>
  <c r="D429" i="4" s="1"/>
  <c r="G429" i="4"/>
  <c r="H429" i="4"/>
  <c r="I429" i="4"/>
  <c r="B430" i="4"/>
  <c r="D430" i="4" s="1"/>
  <c r="G430" i="4"/>
  <c r="H430" i="4"/>
  <c r="I430" i="4"/>
  <c r="B431" i="4"/>
  <c r="D431" i="4" s="1"/>
  <c r="G431" i="4"/>
  <c r="H431" i="4"/>
  <c r="I431" i="4"/>
  <c r="B432" i="4"/>
  <c r="D432" i="4" s="1"/>
  <c r="G432" i="4"/>
  <c r="H432" i="4"/>
  <c r="I432" i="4"/>
  <c r="B433" i="4"/>
  <c r="D433" i="4" s="1"/>
  <c r="G433" i="4"/>
  <c r="H433" i="4"/>
  <c r="I433" i="4"/>
  <c r="B434" i="4"/>
  <c r="D434" i="4" s="1"/>
  <c r="G434" i="4"/>
  <c r="H434" i="4"/>
  <c r="I434" i="4"/>
  <c r="B435" i="4"/>
  <c r="D435" i="4" s="1"/>
  <c r="G435" i="4"/>
  <c r="H435" i="4"/>
  <c r="I435" i="4"/>
  <c r="B436" i="4"/>
  <c r="D436" i="4" s="1"/>
  <c r="G436" i="4"/>
  <c r="H436" i="4"/>
  <c r="I436" i="4"/>
  <c r="B437" i="4"/>
  <c r="D437" i="4" s="1"/>
  <c r="G437" i="4"/>
  <c r="H437" i="4"/>
  <c r="I437" i="4"/>
  <c r="B438" i="4"/>
  <c r="D438" i="4" s="1"/>
  <c r="G438" i="4"/>
  <c r="H438" i="4"/>
  <c r="I438" i="4"/>
  <c r="B439" i="4"/>
  <c r="D439" i="4" s="1"/>
  <c r="G439" i="4"/>
  <c r="H439" i="4"/>
  <c r="I439" i="4"/>
  <c r="B440" i="4"/>
  <c r="D440" i="4" s="1"/>
  <c r="G440" i="4"/>
  <c r="H440" i="4"/>
  <c r="I440" i="4"/>
  <c r="B441" i="4"/>
  <c r="D441" i="4" s="1"/>
  <c r="G441" i="4"/>
  <c r="H441" i="4"/>
  <c r="I441" i="4"/>
  <c r="B442" i="4"/>
  <c r="D442" i="4" s="1"/>
  <c r="G442" i="4"/>
  <c r="H442" i="4"/>
  <c r="I442" i="4"/>
  <c r="B443" i="4"/>
  <c r="D443" i="4" s="1"/>
  <c r="G443" i="4"/>
  <c r="H443" i="4"/>
  <c r="I443" i="4"/>
  <c r="B444" i="4"/>
  <c r="D444" i="4" s="1"/>
  <c r="G444" i="4"/>
  <c r="H444" i="4"/>
  <c r="I444" i="4"/>
  <c r="B445" i="4"/>
  <c r="D445" i="4" s="1"/>
  <c r="G445" i="4"/>
  <c r="H445" i="4"/>
  <c r="I445" i="4"/>
  <c r="B446" i="4"/>
  <c r="D446" i="4" s="1"/>
  <c r="G446" i="4"/>
  <c r="H446" i="4"/>
  <c r="I446" i="4"/>
  <c r="B447" i="4"/>
  <c r="D447" i="4" s="1"/>
  <c r="G447" i="4"/>
  <c r="H447" i="4"/>
  <c r="I447" i="4"/>
  <c r="B448" i="4"/>
  <c r="D448" i="4" s="1"/>
  <c r="G448" i="4"/>
  <c r="H448" i="4"/>
  <c r="I448" i="4"/>
  <c r="B449" i="4"/>
  <c r="D449" i="4" s="1"/>
  <c r="G449" i="4"/>
  <c r="H449" i="4"/>
  <c r="I449" i="4"/>
  <c r="B450" i="4"/>
  <c r="D450" i="4" s="1"/>
  <c r="G450" i="4"/>
  <c r="H450" i="4"/>
  <c r="I450" i="4"/>
  <c r="B451" i="4"/>
  <c r="D451" i="4" s="1"/>
  <c r="G451" i="4"/>
  <c r="H451" i="4"/>
  <c r="I451" i="4"/>
  <c r="B452" i="4"/>
  <c r="D452" i="4" s="1"/>
  <c r="G452" i="4"/>
  <c r="H452" i="4"/>
  <c r="I452" i="4"/>
  <c r="B453" i="4"/>
  <c r="D453" i="4" s="1"/>
  <c r="G453" i="4"/>
  <c r="H453" i="4"/>
  <c r="I453" i="4"/>
  <c r="B454" i="4"/>
  <c r="D454" i="4" s="1"/>
  <c r="G454" i="4"/>
  <c r="H454" i="4"/>
  <c r="I454" i="4"/>
  <c r="B455" i="4"/>
  <c r="D455" i="4" s="1"/>
  <c r="G455" i="4"/>
  <c r="H455" i="4"/>
  <c r="I455" i="4"/>
  <c r="B456" i="4"/>
  <c r="D456" i="4" s="1"/>
  <c r="G456" i="4"/>
  <c r="H456" i="4"/>
  <c r="I456" i="4"/>
  <c r="B457" i="4"/>
  <c r="D457" i="4" s="1"/>
  <c r="G457" i="4"/>
  <c r="H457" i="4"/>
  <c r="I457" i="4"/>
  <c r="B458" i="4"/>
  <c r="D458" i="4" s="1"/>
  <c r="G458" i="4"/>
  <c r="H458" i="4"/>
  <c r="I458" i="4"/>
  <c r="B459" i="4"/>
  <c r="D459" i="4" s="1"/>
  <c r="G459" i="4"/>
  <c r="H459" i="4"/>
  <c r="I459" i="4"/>
  <c r="B460" i="4"/>
  <c r="D460" i="4" s="1"/>
  <c r="G460" i="4"/>
  <c r="H460" i="4"/>
  <c r="I460" i="4"/>
  <c r="B461" i="4"/>
  <c r="D461" i="4" s="1"/>
  <c r="G461" i="4"/>
  <c r="H461" i="4"/>
  <c r="I461" i="4"/>
  <c r="B462" i="4"/>
  <c r="D462" i="4" s="1"/>
  <c r="G462" i="4"/>
  <c r="H462" i="4"/>
  <c r="I462" i="4"/>
  <c r="B463" i="4"/>
  <c r="D463" i="4" s="1"/>
  <c r="G463" i="4"/>
  <c r="H463" i="4"/>
  <c r="I463" i="4"/>
  <c r="B464" i="4"/>
  <c r="D464" i="4" s="1"/>
  <c r="G464" i="4"/>
  <c r="H464" i="4"/>
  <c r="I464" i="4"/>
  <c r="B465" i="4"/>
  <c r="D465" i="4" s="1"/>
  <c r="G465" i="4"/>
  <c r="H465" i="4"/>
  <c r="I465" i="4"/>
  <c r="B466" i="4"/>
  <c r="D466" i="4" s="1"/>
  <c r="G466" i="4"/>
  <c r="H466" i="4"/>
  <c r="I466" i="4"/>
  <c r="B467" i="4"/>
  <c r="D467" i="4" s="1"/>
  <c r="G467" i="4"/>
  <c r="H467" i="4"/>
  <c r="I467" i="4"/>
  <c r="B468" i="4"/>
  <c r="D468" i="4" s="1"/>
  <c r="G468" i="4"/>
  <c r="H468" i="4"/>
  <c r="I468" i="4"/>
  <c r="B469" i="4"/>
  <c r="D469" i="4" s="1"/>
  <c r="G469" i="4"/>
  <c r="H469" i="4"/>
  <c r="I469" i="4"/>
  <c r="B470" i="4"/>
  <c r="D470" i="4" s="1"/>
  <c r="G470" i="4"/>
  <c r="H470" i="4"/>
  <c r="I470" i="4"/>
  <c r="B471" i="4"/>
  <c r="D471" i="4" s="1"/>
  <c r="G471" i="4"/>
  <c r="H471" i="4"/>
  <c r="I471" i="4"/>
  <c r="B472" i="4"/>
  <c r="D472" i="4" s="1"/>
  <c r="G472" i="4"/>
  <c r="H472" i="4"/>
  <c r="I472" i="4"/>
  <c r="B473" i="4"/>
  <c r="D473" i="4" s="1"/>
  <c r="G473" i="4"/>
  <c r="H473" i="4"/>
  <c r="I473" i="4"/>
  <c r="B474" i="4"/>
  <c r="D474" i="4" s="1"/>
  <c r="G474" i="4"/>
  <c r="H474" i="4"/>
  <c r="I474" i="4"/>
  <c r="B475" i="4"/>
  <c r="D475" i="4" s="1"/>
  <c r="G475" i="4"/>
  <c r="H475" i="4"/>
  <c r="I475" i="4"/>
  <c r="B476" i="4"/>
  <c r="D476" i="4" s="1"/>
  <c r="G476" i="4"/>
  <c r="H476" i="4"/>
  <c r="I476" i="4"/>
  <c r="B477" i="4"/>
  <c r="D477" i="4" s="1"/>
  <c r="G477" i="4"/>
  <c r="H477" i="4"/>
  <c r="I477" i="4"/>
  <c r="B478" i="4"/>
  <c r="D478" i="4" s="1"/>
  <c r="G478" i="4"/>
  <c r="H478" i="4"/>
  <c r="I478" i="4"/>
  <c r="B479" i="4"/>
  <c r="D479" i="4" s="1"/>
  <c r="G479" i="4"/>
  <c r="H479" i="4"/>
  <c r="I479" i="4"/>
  <c r="B480" i="4"/>
  <c r="D480" i="4" s="1"/>
  <c r="G480" i="4"/>
  <c r="H480" i="4"/>
  <c r="I480" i="4"/>
  <c r="B481" i="4"/>
  <c r="D481" i="4" s="1"/>
  <c r="G481" i="4"/>
  <c r="H481" i="4"/>
  <c r="I481" i="4"/>
  <c r="B482" i="4"/>
  <c r="D482" i="4" s="1"/>
  <c r="G482" i="4"/>
  <c r="H482" i="4"/>
  <c r="I482" i="4"/>
  <c r="B483" i="4"/>
  <c r="D483" i="4" s="1"/>
  <c r="G483" i="4"/>
  <c r="H483" i="4"/>
  <c r="I483" i="4"/>
  <c r="B484" i="4"/>
  <c r="D484" i="4" s="1"/>
  <c r="G484" i="4"/>
  <c r="H484" i="4"/>
  <c r="I484" i="4"/>
  <c r="B485" i="4"/>
  <c r="D485" i="4" s="1"/>
  <c r="G485" i="4"/>
  <c r="H485" i="4"/>
  <c r="I485" i="4"/>
  <c r="B486" i="4"/>
  <c r="D486" i="4" s="1"/>
  <c r="G486" i="4"/>
  <c r="H486" i="4"/>
  <c r="I486" i="4"/>
  <c r="B487" i="4"/>
  <c r="D487" i="4" s="1"/>
  <c r="G487" i="4"/>
  <c r="H487" i="4"/>
  <c r="I487" i="4"/>
  <c r="B488" i="4"/>
  <c r="D488" i="4" s="1"/>
  <c r="G488" i="4"/>
  <c r="H488" i="4"/>
  <c r="I488" i="4"/>
  <c r="B489" i="4"/>
  <c r="D489" i="4" s="1"/>
  <c r="G489" i="4"/>
  <c r="H489" i="4"/>
  <c r="I489" i="4"/>
  <c r="B490" i="4"/>
  <c r="D490" i="4" s="1"/>
  <c r="G490" i="4"/>
  <c r="H490" i="4"/>
  <c r="I490" i="4"/>
  <c r="B491" i="4"/>
  <c r="D491" i="4" s="1"/>
  <c r="G491" i="4"/>
  <c r="H491" i="4"/>
  <c r="I491" i="4"/>
  <c r="B492" i="4"/>
  <c r="D492" i="4" s="1"/>
  <c r="G492" i="4"/>
  <c r="H492" i="4"/>
  <c r="I492" i="4"/>
  <c r="B493" i="4"/>
  <c r="D493" i="4" s="1"/>
  <c r="G493" i="4"/>
  <c r="H493" i="4"/>
  <c r="I493" i="4"/>
  <c r="B494" i="4"/>
  <c r="D494" i="4" s="1"/>
  <c r="G494" i="4"/>
  <c r="H494" i="4"/>
  <c r="I494" i="4"/>
  <c r="B495" i="4"/>
  <c r="D495" i="4" s="1"/>
  <c r="G495" i="4"/>
  <c r="H495" i="4"/>
  <c r="I495" i="4"/>
  <c r="B496" i="4"/>
  <c r="D496" i="4" s="1"/>
  <c r="G496" i="4"/>
  <c r="H496" i="4"/>
  <c r="I496" i="4"/>
  <c r="B497" i="4"/>
  <c r="D497" i="4" s="1"/>
  <c r="G497" i="4"/>
  <c r="H497" i="4"/>
  <c r="I497" i="4"/>
  <c r="B498" i="4"/>
  <c r="D498" i="4" s="1"/>
  <c r="G498" i="4"/>
  <c r="H498" i="4"/>
  <c r="I498" i="4"/>
  <c r="B499" i="4"/>
  <c r="D499" i="4" s="1"/>
  <c r="G499" i="4"/>
  <c r="H499" i="4"/>
  <c r="I499" i="4"/>
  <c r="B500" i="4"/>
  <c r="D500" i="4" s="1"/>
  <c r="G500" i="4"/>
  <c r="H500" i="4"/>
  <c r="I500" i="4"/>
  <c r="B501" i="4"/>
  <c r="D501" i="4" s="1"/>
  <c r="G501" i="4"/>
  <c r="H501" i="4"/>
  <c r="I501" i="4"/>
  <c r="B502" i="4"/>
  <c r="D502" i="4" s="1"/>
  <c r="G502" i="4"/>
  <c r="H502" i="4"/>
  <c r="I502" i="4"/>
  <c r="B503" i="4"/>
  <c r="D503" i="4" s="1"/>
  <c r="G503" i="4"/>
  <c r="H503" i="4"/>
  <c r="I503" i="4"/>
  <c r="B504" i="4"/>
  <c r="D504" i="4" s="1"/>
  <c r="G504" i="4"/>
  <c r="H504" i="4"/>
  <c r="I504" i="4"/>
  <c r="B505" i="4"/>
  <c r="D505" i="4" s="1"/>
  <c r="G505" i="4"/>
  <c r="H505" i="4"/>
  <c r="I505" i="4"/>
  <c r="B506" i="4"/>
  <c r="D506" i="4" s="1"/>
  <c r="G506" i="4"/>
  <c r="H506" i="4"/>
  <c r="I506" i="4"/>
  <c r="B507" i="4"/>
  <c r="D507" i="4" s="1"/>
  <c r="G507" i="4"/>
  <c r="H507" i="4"/>
  <c r="I507" i="4"/>
  <c r="B508" i="4"/>
  <c r="D508" i="4" s="1"/>
  <c r="G508" i="4"/>
  <c r="H508" i="4"/>
  <c r="I508" i="4"/>
  <c r="B509" i="4"/>
  <c r="D509" i="4" s="1"/>
  <c r="G509" i="4"/>
  <c r="H509" i="4"/>
  <c r="I509" i="4"/>
  <c r="B510" i="4"/>
  <c r="D510" i="4" s="1"/>
  <c r="G510" i="4"/>
  <c r="H510" i="4"/>
  <c r="I510" i="4"/>
  <c r="B511" i="4"/>
  <c r="D511" i="4" s="1"/>
  <c r="G511" i="4"/>
  <c r="H511" i="4"/>
  <c r="I511" i="4"/>
  <c r="B512" i="4"/>
  <c r="D512" i="4" s="1"/>
  <c r="G512" i="4"/>
  <c r="H512" i="4"/>
  <c r="I512" i="4"/>
  <c r="B513" i="4"/>
  <c r="D513" i="4" s="1"/>
  <c r="G513" i="4"/>
  <c r="H513" i="4"/>
  <c r="I513" i="4"/>
  <c r="B514" i="4"/>
  <c r="D514" i="4" s="1"/>
  <c r="G514" i="4"/>
  <c r="H514" i="4"/>
  <c r="I514" i="4"/>
  <c r="B515" i="4"/>
  <c r="D515" i="4" s="1"/>
  <c r="G515" i="4"/>
  <c r="H515" i="4"/>
  <c r="I515" i="4"/>
  <c r="B516" i="4"/>
  <c r="D516" i="4" s="1"/>
  <c r="G516" i="4"/>
  <c r="H516" i="4"/>
  <c r="I516" i="4"/>
  <c r="B517" i="4"/>
  <c r="D517" i="4" s="1"/>
  <c r="G517" i="4"/>
  <c r="H517" i="4"/>
  <c r="I517" i="4"/>
  <c r="B518" i="4"/>
  <c r="D518" i="4" s="1"/>
  <c r="G518" i="4"/>
  <c r="H518" i="4"/>
  <c r="I518" i="4"/>
  <c r="B519" i="4"/>
  <c r="D519" i="4" s="1"/>
  <c r="G519" i="4"/>
  <c r="H519" i="4"/>
  <c r="I519" i="4"/>
  <c r="B520" i="4"/>
  <c r="D520" i="4" s="1"/>
  <c r="G520" i="4"/>
  <c r="H520" i="4"/>
  <c r="I520" i="4"/>
  <c r="B521" i="4"/>
  <c r="D521" i="4" s="1"/>
  <c r="G521" i="4"/>
  <c r="H521" i="4"/>
  <c r="I521" i="4"/>
  <c r="B522" i="4"/>
  <c r="D522" i="4" s="1"/>
  <c r="G522" i="4"/>
  <c r="H522" i="4"/>
  <c r="I522" i="4"/>
  <c r="B523" i="4"/>
  <c r="D523" i="4" s="1"/>
  <c r="G523" i="4"/>
  <c r="H523" i="4"/>
  <c r="I523" i="4"/>
  <c r="B524" i="4"/>
  <c r="D524" i="4" s="1"/>
  <c r="G524" i="4"/>
  <c r="H524" i="4"/>
  <c r="I524" i="4"/>
  <c r="B525" i="4"/>
  <c r="D525" i="4" s="1"/>
  <c r="G525" i="4"/>
  <c r="H525" i="4"/>
  <c r="I525" i="4"/>
  <c r="B526" i="4"/>
  <c r="D526" i="4" s="1"/>
  <c r="G526" i="4"/>
  <c r="H526" i="4"/>
  <c r="I526" i="4"/>
  <c r="B527" i="4"/>
  <c r="D527" i="4" s="1"/>
  <c r="G527" i="4"/>
  <c r="H527" i="4"/>
  <c r="I527" i="4"/>
  <c r="B528" i="4"/>
  <c r="D528" i="4" s="1"/>
  <c r="G528" i="4"/>
  <c r="H528" i="4"/>
  <c r="I528" i="4"/>
  <c r="B529" i="4"/>
  <c r="D529" i="4" s="1"/>
  <c r="G529" i="4"/>
  <c r="H529" i="4"/>
  <c r="I529" i="4"/>
  <c r="B530" i="4"/>
  <c r="D530" i="4" s="1"/>
  <c r="G530" i="4"/>
  <c r="H530" i="4"/>
  <c r="I530" i="4"/>
  <c r="B531" i="4"/>
  <c r="D531" i="4" s="1"/>
  <c r="G531" i="4"/>
  <c r="H531" i="4"/>
  <c r="I531" i="4"/>
  <c r="B532" i="4"/>
  <c r="D532" i="4" s="1"/>
  <c r="G532" i="4"/>
  <c r="H532" i="4"/>
  <c r="I532" i="4"/>
  <c r="B533" i="4"/>
  <c r="D533" i="4" s="1"/>
  <c r="G533" i="4"/>
  <c r="H533" i="4"/>
  <c r="I533" i="4"/>
  <c r="B534" i="4"/>
  <c r="D534" i="4" s="1"/>
  <c r="G534" i="4"/>
  <c r="H534" i="4"/>
  <c r="I534" i="4"/>
  <c r="B535" i="4"/>
  <c r="D535" i="4" s="1"/>
  <c r="G535" i="4"/>
  <c r="H535" i="4"/>
  <c r="I535" i="4"/>
  <c r="B536" i="4"/>
  <c r="D536" i="4" s="1"/>
  <c r="G536" i="4"/>
  <c r="H536" i="4"/>
  <c r="I536" i="4"/>
  <c r="B537" i="4"/>
  <c r="D537" i="4" s="1"/>
  <c r="G537" i="4"/>
  <c r="H537" i="4"/>
  <c r="I537" i="4"/>
  <c r="B538" i="4"/>
  <c r="D538" i="4" s="1"/>
  <c r="G538" i="4"/>
  <c r="H538" i="4"/>
  <c r="I538" i="4"/>
  <c r="B539" i="4"/>
  <c r="D539" i="4" s="1"/>
  <c r="G539" i="4"/>
  <c r="H539" i="4"/>
  <c r="I539" i="4"/>
  <c r="B540" i="4"/>
  <c r="D540" i="4" s="1"/>
  <c r="G540" i="4"/>
  <c r="H540" i="4"/>
  <c r="I540" i="4"/>
  <c r="B541" i="4"/>
  <c r="D541" i="4" s="1"/>
  <c r="G541" i="4"/>
  <c r="H541" i="4"/>
  <c r="I541" i="4"/>
  <c r="B542" i="4"/>
  <c r="D542" i="4" s="1"/>
  <c r="G542" i="4"/>
  <c r="H542" i="4"/>
  <c r="I542" i="4"/>
  <c r="B543" i="4"/>
  <c r="D543" i="4" s="1"/>
  <c r="G543" i="4"/>
  <c r="H543" i="4"/>
  <c r="I543" i="4"/>
  <c r="B544" i="4"/>
  <c r="D544" i="4" s="1"/>
  <c r="G544" i="4"/>
  <c r="H544" i="4"/>
  <c r="I544" i="4"/>
  <c r="B545" i="4"/>
  <c r="D545" i="4" s="1"/>
  <c r="G545" i="4"/>
  <c r="H545" i="4"/>
  <c r="I545" i="4"/>
  <c r="B546" i="4"/>
  <c r="D546" i="4" s="1"/>
  <c r="G546" i="4"/>
  <c r="H546" i="4"/>
  <c r="I546" i="4"/>
  <c r="B547" i="4"/>
  <c r="D547" i="4" s="1"/>
  <c r="G547" i="4"/>
  <c r="H547" i="4"/>
  <c r="I547" i="4"/>
  <c r="B548" i="4"/>
  <c r="D548" i="4" s="1"/>
  <c r="G548" i="4"/>
  <c r="H548" i="4"/>
  <c r="I548" i="4"/>
  <c r="B549" i="4"/>
  <c r="D549" i="4" s="1"/>
  <c r="G549" i="4"/>
  <c r="H549" i="4"/>
  <c r="I549" i="4"/>
  <c r="B550" i="4"/>
  <c r="D550" i="4" s="1"/>
  <c r="G550" i="4"/>
  <c r="H550" i="4"/>
  <c r="I550" i="4"/>
  <c r="B551" i="4"/>
  <c r="D551" i="4" s="1"/>
  <c r="G551" i="4"/>
  <c r="H551" i="4"/>
  <c r="I551" i="4"/>
  <c r="B552" i="4"/>
  <c r="D552" i="4" s="1"/>
  <c r="G552" i="4"/>
  <c r="H552" i="4"/>
  <c r="I552" i="4"/>
  <c r="B553" i="4"/>
  <c r="D553" i="4" s="1"/>
  <c r="G553" i="4"/>
  <c r="H553" i="4"/>
  <c r="I553" i="4"/>
  <c r="B554" i="4"/>
  <c r="D554" i="4" s="1"/>
  <c r="G554" i="4"/>
  <c r="H554" i="4"/>
  <c r="I554" i="4"/>
  <c r="B555" i="4"/>
  <c r="D555" i="4" s="1"/>
  <c r="G555" i="4"/>
  <c r="H555" i="4"/>
  <c r="I555" i="4"/>
  <c r="B556" i="4"/>
  <c r="D556" i="4" s="1"/>
  <c r="G556" i="4"/>
  <c r="H556" i="4"/>
  <c r="I556" i="4"/>
  <c r="B557" i="4"/>
  <c r="D557" i="4" s="1"/>
  <c r="G557" i="4"/>
  <c r="H557" i="4"/>
  <c r="I557" i="4"/>
  <c r="B558" i="4"/>
  <c r="D558" i="4" s="1"/>
  <c r="G558" i="4"/>
  <c r="H558" i="4"/>
  <c r="I558" i="4"/>
  <c r="B559" i="4"/>
  <c r="D559" i="4" s="1"/>
  <c r="G559" i="4"/>
  <c r="H559" i="4"/>
  <c r="I559" i="4"/>
  <c r="B560" i="4"/>
  <c r="D560" i="4" s="1"/>
  <c r="G560" i="4"/>
  <c r="H560" i="4"/>
  <c r="I560" i="4"/>
  <c r="B561" i="4"/>
  <c r="D561" i="4" s="1"/>
  <c r="G561" i="4"/>
  <c r="H561" i="4"/>
  <c r="I561" i="4"/>
  <c r="B562" i="4"/>
  <c r="D562" i="4" s="1"/>
  <c r="G562" i="4"/>
  <c r="H562" i="4"/>
  <c r="I562" i="4"/>
  <c r="B563" i="4"/>
  <c r="D563" i="4" s="1"/>
  <c r="G563" i="4"/>
  <c r="H563" i="4"/>
  <c r="I563" i="4"/>
  <c r="B564" i="4"/>
  <c r="D564" i="4" s="1"/>
  <c r="G564" i="4"/>
  <c r="H564" i="4"/>
  <c r="I564" i="4"/>
  <c r="B565" i="4"/>
  <c r="D565" i="4" s="1"/>
  <c r="G565" i="4"/>
  <c r="H565" i="4"/>
  <c r="I565" i="4"/>
  <c r="B566" i="4"/>
  <c r="D566" i="4" s="1"/>
  <c r="G566" i="4"/>
  <c r="H566" i="4"/>
  <c r="I566" i="4"/>
  <c r="B567" i="4"/>
  <c r="D567" i="4" s="1"/>
  <c r="G567" i="4"/>
  <c r="H567" i="4"/>
  <c r="I567" i="4"/>
  <c r="B568" i="4"/>
  <c r="D568" i="4" s="1"/>
  <c r="G568" i="4"/>
  <c r="H568" i="4"/>
  <c r="I568" i="4"/>
  <c r="B569" i="4"/>
  <c r="D569" i="4" s="1"/>
  <c r="G569" i="4"/>
  <c r="H569" i="4"/>
  <c r="I569" i="4"/>
  <c r="B570" i="4"/>
  <c r="D570" i="4" s="1"/>
  <c r="G570" i="4"/>
  <c r="H570" i="4"/>
  <c r="I570" i="4"/>
  <c r="B571" i="4"/>
  <c r="D571" i="4" s="1"/>
  <c r="G571" i="4"/>
  <c r="H571" i="4"/>
  <c r="I571" i="4"/>
  <c r="B572" i="4"/>
  <c r="D572" i="4" s="1"/>
  <c r="G572" i="4"/>
  <c r="H572" i="4"/>
  <c r="I572" i="4"/>
  <c r="B573" i="4"/>
  <c r="D573" i="4" s="1"/>
  <c r="G573" i="4"/>
  <c r="H573" i="4"/>
  <c r="I573" i="4"/>
  <c r="B574" i="4"/>
  <c r="D574" i="4" s="1"/>
  <c r="G574" i="4"/>
  <c r="H574" i="4"/>
  <c r="I574" i="4"/>
  <c r="B575" i="4"/>
  <c r="D575" i="4" s="1"/>
  <c r="G575" i="4"/>
  <c r="H575" i="4"/>
  <c r="I575" i="4"/>
  <c r="B576" i="4"/>
  <c r="D576" i="4" s="1"/>
  <c r="G576" i="4"/>
  <c r="H576" i="4"/>
  <c r="I576" i="4"/>
  <c r="B577" i="4"/>
  <c r="D577" i="4" s="1"/>
  <c r="G577" i="4"/>
  <c r="H577" i="4"/>
  <c r="I577" i="4"/>
  <c r="B578" i="4"/>
  <c r="D578" i="4" s="1"/>
  <c r="G578" i="4"/>
  <c r="H578" i="4"/>
  <c r="I578" i="4"/>
  <c r="B579" i="4"/>
  <c r="D579" i="4" s="1"/>
  <c r="G579" i="4"/>
  <c r="H579" i="4"/>
  <c r="I579" i="4"/>
  <c r="B580" i="4"/>
  <c r="D580" i="4" s="1"/>
  <c r="G580" i="4"/>
  <c r="H580" i="4"/>
  <c r="I580" i="4"/>
  <c r="B581" i="4"/>
  <c r="D581" i="4" s="1"/>
  <c r="G581" i="4"/>
  <c r="H581" i="4"/>
  <c r="I581" i="4"/>
  <c r="B582" i="4"/>
  <c r="D582" i="4" s="1"/>
  <c r="G582" i="4"/>
  <c r="H582" i="4"/>
  <c r="I582" i="4"/>
  <c r="B583" i="4"/>
  <c r="D583" i="4" s="1"/>
  <c r="G583" i="4"/>
  <c r="H583" i="4"/>
  <c r="I583" i="4"/>
  <c r="B584" i="4"/>
  <c r="D584" i="4" s="1"/>
  <c r="G584" i="4"/>
  <c r="H584" i="4"/>
  <c r="I584" i="4"/>
  <c r="B585" i="4"/>
  <c r="D585" i="4" s="1"/>
  <c r="G585" i="4"/>
  <c r="H585" i="4"/>
  <c r="I585" i="4"/>
  <c r="B586" i="4"/>
  <c r="D586" i="4" s="1"/>
  <c r="G586" i="4"/>
  <c r="H586" i="4"/>
  <c r="I586" i="4"/>
  <c r="B587" i="4"/>
  <c r="D587" i="4" s="1"/>
  <c r="G587" i="4"/>
  <c r="H587" i="4"/>
  <c r="I587" i="4"/>
  <c r="B588" i="4"/>
  <c r="D588" i="4" s="1"/>
  <c r="G588" i="4"/>
  <c r="H588" i="4"/>
  <c r="I588" i="4"/>
  <c r="B589" i="4"/>
  <c r="D589" i="4" s="1"/>
  <c r="G589" i="4"/>
  <c r="H589" i="4"/>
  <c r="I589" i="4"/>
  <c r="B590" i="4"/>
  <c r="D590" i="4" s="1"/>
  <c r="G590" i="4"/>
  <c r="H590" i="4"/>
  <c r="I590" i="4"/>
  <c r="B591" i="4"/>
  <c r="D591" i="4" s="1"/>
  <c r="G591" i="4"/>
  <c r="H591" i="4"/>
  <c r="I591" i="4"/>
  <c r="B592" i="4"/>
  <c r="D592" i="4" s="1"/>
  <c r="G592" i="4"/>
  <c r="H592" i="4"/>
  <c r="I592" i="4"/>
  <c r="B593" i="4"/>
  <c r="D593" i="4" s="1"/>
  <c r="G593" i="4"/>
  <c r="H593" i="4"/>
  <c r="I593" i="4"/>
  <c r="B594" i="4"/>
  <c r="D594" i="4" s="1"/>
  <c r="G594" i="4"/>
  <c r="H594" i="4"/>
  <c r="I594" i="4"/>
  <c r="B595" i="4"/>
  <c r="D595" i="4" s="1"/>
  <c r="G595" i="4"/>
  <c r="H595" i="4"/>
  <c r="I595" i="4"/>
  <c r="B596" i="4"/>
  <c r="D596" i="4" s="1"/>
  <c r="G596" i="4"/>
  <c r="H596" i="4"/>
  <c r="I596" i="4"/>
  <c r="B597" i="4"/>
  <c r="D597" i="4" s="1"/>
  <c r="G597" i="4"/>
  <c r="H597" i="4"/>
  <c r="I597" i="4"/>
  <c r="B598" i="4"/>
  <c r="D598" i="4" s="1"/>
  <c r="G598" i="4"/>
  <c r="H598" i="4"/>
  <c r="I598" i="4"/>
  <c r="B599" i="4"/>
  <c r="D599" i="4" s="1"/>
  <c r="G599" i="4"/>
  <c r="H599" i="4"/>
  <c r="I599" i="4"/>
  <c r="B600" i="4"/>
  <c r="D600" i="4" s="1"/>
  <c r="G600" i="4"/>
  <c r="H600" i="4"/>
  <c r="I600" i="4"/>
  <c r="B601" i="4"/>
  <c r="D601" i="4" s="1"/>
  <c r="G601" i="4"/>
  <c r="H601" i="4"/>
  <c r="I601" i="4"/>
  <c r="B602" i="4"/>
  <c r="D602" i="4" s="1"/>
  <c r="G602" i="4"/>
  <c r="H602" i="4"/>
  <c r="I602" i="4"/>
  <c r="B603" i="4"/>
  <c r="D603" i="4" s="1"/>
  <c r="G603" i="4"/>
  <c r="H603" i="4"/>
  <c r="I603" i="4"/>
  <c r="B604" i="4"/>
  <c r="D604" i="4" s="1"/>
  <c r="G604" i="4"/>
  <c r="H604" i="4"/>
  <c r="I604" i="4"/>
  <c r="B605" i="4"/>
  <c r="D605" i="4" s="1"/>
  <c r="G605" i="4"/>
  <c r="H605" i="4"/>
  <c r="I605" i="4"/>
  <c r="B606" i="4"/>
  <c r="D606" i="4" s="1"/>
  <c r="G606" i="4"/>
  <c r="H606" i="4"/>
  <c r="I606" i="4"/>
  <c r="B607" i="4"/>
  <c r="D607" i="4" s="1"/>
  <c r="G607" i="4"/>
  <c r="H607" i="4"/>
  <c r="I607" i="4"/>
  <c r="B608" i="4"/>
  <c r="D608" i="4" s="1"/>
  <c r="G608" i="4"/>
  <c r="H608" i="4"/>
  <c r="I608" i="4"/>
  <c r="B609" i="4"/>
  <c r="D609" i="4" s="1"/>
  <c r="G609" i="4"/>
  <c r="H609" i="4"/>
  <c r="I609" i="4"/>
  <c r="B610" i="4"/>
  <c r="D610" i="4" s="1"/>
  <c r="G610" i="4"/>
  <c r="H610" i="4"/>
  <c r="I610" i="4"/>
  <c r="B611" i="4"/>
  <c r="D611" i="4" s="1"/>
  <c r="G611" i="4"/>
  <c r="H611" i="4"/>
  <c r="I611" i="4"/>
  <c r="B612" i="4"/>
  <c r="D612" i="4" s="1"/>
  <c r="G612" i="4"/>
  <c r="H612" i="4"/>
  <c r="I612" i="4"/>
  <c r="B613" i="4"/>
  <c r="D613" i="4" s="1"/>
  <c r="G613" i="4"/>
  <c r="H613" i="4"/>
  <c r="I613" i="4"/>
  <c r="B614" i="4"/>
  <c r="D614" i="4" s="1"/>
  <c r="G614" i="4"/>
  <c r="H614" i="4"/>
  <c r="I614" i="4"/>
  <c r="B615" i="4"/>
  <c r="D615" i="4" s="1"/>
  <c r="G615" i="4"/>
  <c r="H615" i="4"/>
  <c r="I615" i="4"/>
  <c r="B616" i="4"/>
  <c r="D616" i="4" s="1"/>
  <c r="G616" i="4"/>
  <c r="H616" i="4"/>
  <c r="I616" i="4"/>
  <c r="B617" i="4"/>
  <c r="D617" i="4" s="1"/>
  <c r="G617" i="4"/>
  <c r="H617" i="4"/>
  <c r="I617" i="4"/>
  <c r="B618" i="4"/>
  <c r="D618" i="4" s="1"/>
  <c r="G618" i="4"/>
  <c r="H618" i="4"/>
  <c r="I618" i="4"/>
  <c r="B619" i="4"/>
  <c r="D619" i="4" s="1"/>
  <c r="G619" i="4"/>
  <c r="H619" i="4"/>
  <c r="I619" i="4"/>
  <c r="B620" i="4"/>
  <c r="D620" i="4" s="1"/>
  <c r="G620" i="4"/>
  <c r="H620" i="4"/>
  <c r="I620" i="4"/>
  <c r="B621" i="4"/>
  <c r="D621" i="4" s="1"/>
  <c r="G621" i="4"/>
  <c r="H621" i="4"/>
  <c r="I621" i="4"/>
  <c r="B622" i="4"/>
  <c r="D622" i="4" s="1"/>
  <c r="G622" i="4"/>
  <c r="H622" i="4"/>
  <c r="I622" i="4"/>
  <c r="B623" i="4"/>
  <c r="D623" i="4" s="1"/>
  <c r="G623" i="4"/>
  <c r="H623" i="4"/>
  <c r="I623" i="4"/>
  <c r="B624" i="4"/>
  <c r="D624" i="4" s="1"/>
  <c r="G624" i="4"/>
  <c r="H624" i="4"/>
  <c r="I624" i="4"/>
  <c r="B625" i="4"/>
  <c r="D625" i="4" s="1"/>
  <c r="G625" i="4"/>
  <c r="H625" i="4"/>
  <c r="I625" i="4"/>
  <c r="B626" i="4"/>
  <c r="D626" i="4" s="1"/>
  <c r="G626" i="4"/>
  <c r="H626" i="4"/>
  <c r="I626" i="4"/>
  <c r="B627" i="4"/>
  <c r="D627" i="4" s="1"/>
  <c r="G627" i="4"/>
  <c r="H627" i="4"/>
  <c r="I627" i="4"/>
  <c r="B628" i="4"/>
  <c r="D628" i="4" s="1"/>
  <c r="G628" i="4"/>
  <c r="H628" i="4"/>
  <c r="I628" i="4"/>
  <c r="B629" i="4"/>
  <c r="D629" i="4" s="1"/>
  <c r="G629" i="4"/>
  <c r="H629" i="4"/>
  <c r="I629" i="4"/>
  <c r="B630" i="4"/>
  <c r="D630" i="4" s="1"/>
  <c r="G630" i="4"/>
  <c r="H630" i="4"/>
  <c r="I630" i="4"/>
  <c r="B631" i="4"/>
  <c r="D631" i="4" s="1"/>
  <c r="G631" i="4"/>
  <c r="H631" i="4"/>
  <c r="I631" i="4"/>
  <c r="B632" i="4"/>
  <c r="D632" i="4" s="1"/>
  <c r="G632" i="4"/>
  <c r="H632" i="4"/>
  <c r="I632" i="4"/>
  <c r="B633" i="4"/>
  <c r="D633" i="4" s="1"/>
  <c r="G633" i="4"/>
  <c r="H633" i="4"/>
  <c r="I633" i="4"/>
  <c r="B634" i="4"/>
  <c r="D634" i="4" s="1"/>
  <c r="G634" i="4"/>
  <c r="H634" i="4"/>
  <c r="I634" i="4"/>
  <c r="B635" i="4"/>
  <c r="D635" i="4" s="1"/>
  <c r="G635" i="4"/>
  <c r="H635" i="4"/>
  <c r="I635" i="4"/>
  <c r="B636" i="4"/>
  <c r="D636" i="4" s="1"/>
  <c r="G636" i="4"/>
  <c r="H636" i="4"/>
  <c r="I636" i="4"/>
  <c r="B637" i="4"/>
  <c r="D637" i="4" s="1"/>
  <c r="G637" i="4"/>
  <c r="H637" i="4"/>
  <c r="I637" i="4"/>
  <c r="B638" i="4"/>
  <c r="D638" i="4" s="1"/>
  <c r="G638" i="4"/>
  <c r="H638" i="4"/>
  <c r="I638" i="4"/>
  <c r="B639" i="4"/>
  <c r="D639" i="4" s="1"/>
  <c r="G639" i="4"/>
  <c r="H639" i="4"/>
  <c r="I639" i="4"/>
  <c r="B640" i="4"/>
  <c r="D640" i="4" s="1"/>
  <c r="G640" i="4"/>
  <c r="H640" i="4"/>
  <c r="I640" i="4"/>
  <c r="B641" i="4"/>
  <c r="D641" i="4" s="1"/>
  <c r="G641" i="4"/>
  <c r="H641" i="4"/>
  <c r="I641" i="4"/>
  <c r="B642" i="4"/>
  <c r="D642" i="4" s="1"/>
  <c r="G642" i="4"/>
  <c r="H642" i="4"/>
  <c r="I642" i="4"/>
  <c r="B643" i="4"/>
  <c r="D643" i="4" s="1"/>
  <c r="G643" i="4"/>
  <c r="H643" i="4"/>
  <c r="I643" i="4"/>
  <c r="B644" i="4"/>
  <c r="D644" i="4" s="1"/>
  <c r="G644" i="4"/>
  <c r="H644" i="4"/>
  <c r="I644" i="4"/>
  <c r="B645" i="4"/>
  <c r="D645" i="4" s="1"/>
  <c r="G645" i="4"/>
  <c r="H645" i="4"/>
  <c r="I645" i="4"/>
  <c r="B646" i="4"/>
  <c r="D646" i="4" s="1"/>
  <c r="G646" i="4"/>
  <c r="H646" i="4"/>
  <c r="I646" i="4"/>
  <c r="B647" i="4"/>
  <c r="D647" i="4" s="1"/>
  <c r="G647" i="4"/>
  <c r="H647" i="4"/>
  <c r="I647" i="4"/>
  <c r="B648" i="4"/>
  <c r="D648" i="4" s="1"/>
  <c r="G648" i="4"/>
  <c r="H648" i="4"/>
  <c r="I648" i="4"/>
  <c r="B649" i="4"/>
  <c r="D649" i="4" s="1"/>
  <c r="G649" i="4"/>
  <c r="H649" i="4"/>
  <c r="I649" i="4"/>
  <c r="B650" i="4"/>
  <c r="D650" i="4" s="1"/>
  <c r="G650" i="4"/>
  <c r="H650" i="4"/>
  <c r="I650" i="4"/>
  <c r="B651" i="4"/>
  <c r="D651" i="4" s="1"/>
  <c r="G651" i="4"/>
  <c r="H651" i="4"/>
  <c r="I651" i="4"/>
  <c r="B652" i="4"/>
  <c r="D652" i="4" s="1"/>
  <c r="G652" i="4"/>
  <c r="H652" i="4"/>
  <c r="I652" i="4"/>
  <c r="B653" i="4"/>
  <c r="D653" i="4" s="1"/>
  <c r="G653" i="4"/>
  <c r="H653" i="4"/>
  <c r="I653" i="4"/>
  <c r="B654" i="4"/>
  <c r="D654" i="4" s="1"/>
  <c r="G654" i="4"/>
  <c r="H654" i="4"/>
  <c r="I654" i="4"/>
  <c r="B655" i="4"/>
  <c r="D655" i="4" s="1"/>
  <c r="G655" i="4"/>
  <c r="H655" i="4"/>
  <c r="I655" i="4"/>
  <c r="B656" i="4"/>
  <c r="D656" i="4" s="1"/>
  <c r="G656" i="4"/>
  <c r="H656" i="4"/>
  <c r="I656" i="4"/>
  <c r="B657" i="4"/>
  <c r="D657" i="4" s="1"/>
  <c r="G657" i="4"/>
  <c r="H657" i="4"/>
  <c r="I657" i="4"/>
  <c r="B658" i="4"/>
  <c r="D658" i="4" s="1"/>
  <c r="G658" i="4"/>
  <c r="H658" i="4"/>
  <c r="I658" i="4"/>
  <c r="B659" i="4"/>
  <c r="D659" i="4" s="1"/>
  <c r="G659" i="4"/>
  <c r="H659" i="4"/>
  <c r="I659" i="4"/>
  <c r="B660" i="4"/>
  <c r="D660" i="4" s="1"/>
  <c r="G660" i="4"/>
  <c r="H660" i="4"/>
  <c r="I660" i="4"/>
  <c r="B661" i="4"/>
  <c r="D661" i="4" s="1"/>
  <c r="G661" i="4"/>
  <c r="H661" i="4"/>
  <c r="I661" i="4"/>
  <c r="B662" i="4"/>
  <c r="D662" i="4" s="1"/>
  <c r="G662" i="4"/>
  <c r="H662" i="4"/>
  <c r="I662" i="4"/>
  <c r="B663" i="4"/>
  <c r="D663" i="4" s="1"/>
  <c r="G663" i="4"/>
  <c r="H663" i="4"/>
  <c r="I663" i="4"/>
  <c r="B664" i="4"/>
  <c r="D664" i="4" s="1"/>
  <c r="G664" i="4"/>
  <c r="H664" i="4"/>
  <c r="I664" i="4"/>
  <c r="B665" i="4"/>
  <c r="D665" i="4" s="1"/>
  <c r="G665" i="4"/>
  <c r="H665" i="4"/>
  <c r="I665" i="4"/>
  <c r="B666" i="4"/>
  <c r="D666" i="4" s="1"/>
  <c r="G666" i="4"/>
  <c r="H666" i="4"/>
  <c r="I666" i="4"/>
  <c r="B667" i="4"/>
  <c r="D667" i="4" s="1"/>
  <c r="G667" i="4"/>
  <c r="H667" i="4"/>
  <c r="I667" i="4"/>
  <c r="B668" i="4"/>
  <c r="D668" i="4" s="1"/>
  <c r="G668" i="4"/>
  <c r="H668" i="4"/>
  <c r="I668" i="4"/>
  <c r="B669" i="4"/>
  <c r="D669" i="4" s="1"/>
  <c r="G669" i="4"/>
  <c r="H669" i="4"/>
  <c r="I669" i="4"/>
  <c r="B670" i="4"/>
  <c r="D670" i="4" s="1"/>
  <c r="G670" i="4"/>
  <c r="H670" i="4"/>
  <c r="I670" i="4"/>
  <c r="B671" i="4"/>
  <c r="D671" i="4" s="1"/>
  <c r="G671" i="4"/>
  <c r="H671" i="4"/>
  <c r="I671" i="4"/>
  <c r="B672" i="4"/>
  <c r="D672" i="4" s="1"/>
  <c r="G672" i="4"/>
  <c r="H672" i="4"/>
  <c r="I672" i="4"/>
  <c r="B673" i="4"/>
  <c r="D673" i="4" s="1"/>
  <c r="G673" i="4"/>
  <c r="H673" i="4"/>
  <c r="I673" i="4"/>
  <c r="B674" i="4"/>
  <c r="D674" i="4" s="1"/>
  <c r="G674" i="4"/>
  <c r="H674" i="4"/>
  <c r="I674" i="4"/>
  <c r="B675" i="4"/>
  <c r="D675" i="4" s="1"/>
  <c r="G675" i="4"/>
  <c r="H675" i="4"/>
  <c r="I675" i="4"/>
  <c r="B676" i="4"/>
  <c r="D676" i="4" s="1"/>
  <c r="G676" i="4"/>
  <c r="H676" i="4"/>
  <c r="I676" i="4"/>
  <c r="B677" i="4"/>
  <c r="D677" i="4" s="1"/>
  <c r="G677" i="4"/>
  <c r="H677" i="4"/>
  <c r="I677" i="4"/>
  <c r="B678" i="4"/>
  <c r="D678" i="4" s="1"/>
  <c r="G678" i="4"/>
  <c r="H678" i="4"/>
  <c r="I678" i="4"/>
  <c r="B679" i="4"/>
  <c r="D679" i="4" s="1"/>
  <c r="G679" i="4"/>
  <c r="H679" i="4"/>
  <c r="I679" i="4"/>
  <c r="B680" i="4"/>
  <c r="D680" i="4" s="1"/>
  <c r="G680" i="4"/>
  <c r="H680" i="4"/>
  <c r="I680" i="4"/>
  <c r="B681" i="4"/>
  <c r="D681" i="4" s="1"/>
  <c r="G681" i="4"/>
  <c r="H681" i="4"/>
  <c r="I681" i="4"/>
  <c r="B682" i="4"/>
  <c r="D682" i="4" s="1"/>
  <c r="G682" i="4"/>
  <c r="H682" i="4"/>
  <c r="I682" i="4"/>
  <c r="B683" i="4"/>
  <c r="D683" i="4" s="1"/>
  <c r="G683" i="4"/>
  <c r="H683" i="4"/>
  <c r="I683" i="4"/>
  <c r="B684" i="4"/>
  <c r="D684" i="4" s="1"/>
  <c r="G684" i="4"/>
  <c r="H684" i="4"/>
  <c r="I684" i="4"/>
  <c r="B685" i="4"/>
  <c r="D685" i="4" s="1"/>
  <c r="G685" i="4"/>
  <c r="H685" i="4"/>
  <c r="I685" i="4"/>
  <c r="B686" i="4"/>
  <c r="D686" i="4" s="1"/>
  <c r="G686" i="4"/>
  <c r="H686" i="4"/>
  <c r="I686" i="4"/>
  <c r="B687" i="4"/>
  <c r="D687" i="4" s="1"/>
  <c r="G687" i="4"/>
  <c r="H687" i="4"/>
  <c r="I687" i="4"/>
  <c r="B688" i="4"/>
  <c r="D688" i="4" s="1"/>
  <c r="G688" i="4"/>
  <c r="H688" i="4"/>
  <c r="I688" i="4"/>
  <c r="B689" i="4"/>
  <c r="D689" i="4" s="1"/>
  <c r="G689" i="4"/>
  <c r="H689" i="4"/>
  <c r="I689" i="4"/>
  <c r="B690" i="4"/>
  <c r="D690" i="4" s="1"/>
  <c r="G690" i="4"/>
  <c r="H690" i="4"/>
  <c r="I690" i="4"/>
  <c r="B691" i="4"/>
  <c r="D691" i="4" s="1"/>
  <c r="G691" i="4"/>
  <c r="H691" i="4"/>
  <c r="I691" i="4"/>
  <c r="B692" i="4"/>
  <c r="D692" i="4" s="1"/>
  <c r="G692" i="4"/>
  <c r="H692" i="4"/>
  <c r="I692" i="4"/>
  <c r="B693" i="4"/>
  <c r="D693" i="4" s="1"/>
  <c r="G693" i="4"/>
  <c r="H693" i="4"/>
  <c r="I693" i="4"/>
  <c r="B694" i="4"/>
  <c r="D694" i="4" s="1"/>
  <c r="G694" i="4"/>
  <c r="H694" i="4"/>
  <c r="I694" i="4"/>
  <c r="B695" i="4"/>
  <c r="D695" i="4" s="1"/>
  <c r="G695" i="4"/>
  <c r="H695" i="4"/>
  <c r="I695" i="4"/>
  <c r="B696" i="4"/>
  <c r="D696" i="4" s="1"/>
  <c r="G696" i="4"/>
  <c r="H696" i="4"/>
  <c r="I696" i="4"/>
  <c r="B697" i="4"/>
  <c r="D697" i="4" s="1"/>
  <c r="G697" i="4"/>
  <c r="H697" i="4"/>
  <c r="I697" i="4"/>
  <c r="B698" i="4"/>
  <c r="D698" i="4" s="1"/>
  <c r="G698" i="4"/>
  <c r="H698" i="4"/>
  <c r="I698" i="4"/>
  <c r="B699" i="4"/>
  <c r="D699" i="4" s="1"/>
  <c r="G699" i="4"/>
  <c r="H699" i="4"/>
  <c r="I699" i="4"/>
  <c r="B700" i="4"/>
  <c r="D700" i="4" s="1"/>
  <c r="G700" i="4"/>
  <c r="H700" i="4"/>
  <c r="I700" i="4"/>
  <c r="B701" i="4"/>
  <c r="D701" i="4" s="1"/>
  <c r="G701" i="4"/>
  <c r="H701" i="4"/>
  <c r="I701" i="4"/>
  <c r="B702" i="4"/>
  <c r="D702" i="4" s="1"/>
  <c r="G702" i="4"/>
  <c r="H702" i="4"/>
  <c r="I702" i="4"/>
  <c r="B703" i="4"/>
  <c r="D703" i="4" s="1"/>
  <c r="G703" i="4"/>
  <c r="H703" i="4"/>
  <c r="I703" i="4"/>
  <c r="B704" i="4"/>
  <c r="D704" i="4" s="1"/>
  <c r="G704" i="4"/>
  <c r="H704" i="4"/>
  <c r="I704" i="4"/>
  <c r="B705" i="4"/>
  <c r="D705" i="4" s="1"/>
  <c r="G705" i="4"/>
  <c r="H705" i="4"/>
  <c r="I705" i="4"/>
  <c r="B706" i="4"/>
  <c r="D706" i="4" s="1"/>
  <c r="G706" i="4"/>
  <c r="H706" i="4"/>
  <c r="I706" i="4"/>
  <c r="B707" i="4"/>
  <c r="D707" i="4" s="1"/>
  <c r="G707" i="4"/>
  <c r="H707" i="4"/>
  <c r="I707" i="4"/>
  <c r="B708" i="4"/>
  <c r="D708" i="4" s="1"/>
  <c r="G708" i="4"/>
  <c r="H708" i="4"/>
  <c r="I708" i="4"/>
  <c r="B709" i="4"/>
  <c r="D709" i="4" s="1"/>
  <c r="G709" i="4"/>
  <c r="H709" i="4"/>
  <c r="I709" i="4"/>
  <c r="B710" i="4"/>
  <c r="D710" i="4" s="1"/>
  <c r="G710" i="4"/>
  <c r="H710" i="4"/>
  <c r="I710" i="4"/>
  <c r="B711" i="4"/>
  <c r="D711" i="4" s="1"/>
  <c r="G711" i="4"/>
  <c r="H711" i="4"/>
  <c r="I711" i="4"/>
  <c r="B712" i="4"/>
  <c r="D712" i="4" s="1"/>
  <c r="G712" i="4"/>
  <c r="H712" i="4"/>
  <c r="I712" i="4"/>
  <c r="B713" i="4"/>
  <c r="D713" i="4" s="1"/>
  <c r="G713" i="4"/>
  <c r="H713" i="4"/>
  <c r="I713" i="4"/>
  <c r="B714" i="4"/>
  <c r="D714" i="4" s="1"/>
  <c r="G714" i="4"/>
  <c r="H714" i="4"/>
  <c r="I714" i="4"/>
  <c r="B715" i="4"/>
  <c r="D715" i="4" s="1"/>
  <c r="G715" i="4"/>
  <c r="H715" i="4"/>
  <c r="I715" i="4"/>
  <c r="B716" i="4"/>
  <c r="D716" i="4" s="1"/>
  <c r="G716" i="4"/>
  <c r="H716" i="4"/>
  <c r="I716" i="4"/>
  <c r="B717" i="4"/>
  <c r="D717" i="4" s="1"/>
  <c r="G717" i="4"/>
  <c r="H717" i="4"/>
  <c r="I717" i="4"/>
  <c r="B718" i="4"/>
  <c r="D718" i="4" s="1"/>
  <c r="G718" i="4"/>
  <c r="H718" i="4"/>
  <c r="I718" i="4"/>
  <c r="B719" i="4"/>
  <c r="D719" i="4" s="1"/>
  <c r="G719" i="4"/>
  <c r="H719" i="4"/>
  <c r="I719" i="4"/>
  <c r="B720" i="4"/>
  <c r="D720" i="4" s="1"/>
  <c r="G720" i="4"/>
  <c r="H720" i="4"/>
  <c r="I720" i="4"/>
  <c r="B721" i="4"/>
  <c r="D721" i="4" s="1"/>
  <c r="G721" i="4"/>
  <c r="H721" i="4"/>
  <c r="I721" i="4"/>
  <c r="B722" i="4"/>
  <c r="D722" i="4" s="1"/>
  <c r="G722" i="4"/>
  <c r="H722" i="4"/>
  <c r="I722" i="4"/>
  <c r="B723" i="4"/>
  <c r="D723" i="4" s="1"/>
  <c r="G723" i="4"/>
  <c r="H723" i="4"/>
  <c r="I723" i="4"/>
  <c r="B724" i="4"/>
  <c r="D724" i="4" s="1"/>
  <c r="G724" i="4"/>
  <c r="H724" i="4"/>
  <c r="I724" i="4"/>
  <c r="B725" i="4"/>
  <c r="D725" i="4" s="1"/>
  <c r="G725" i="4"/>
  <c r="H725" i="4"/>
  <c r="I725" i="4"/>
  <c r="B726" i="4"/>
  <c r="D726" i="4" s="1"/>
  <c r="G726" i="4"/>
  <c r="H726" i="4"/>
  <c r="I726" i="4"/>
  <c r="B727" i="4"/>
  <c r="D727" i="4" s="1"/>
  <c r="G727" i="4"/>
  <c r="H727" i="4"/>
  <c r="I727" i="4"/>
  <c r="B728" i="4"/>
  <c r="D728" i="4" s="1"/>
  <c r="G728" i="4"/>
  <c r="H728" i="4"/>
  <c r="I728" i="4"/>
  <c r="B729" i="4"/>
  <c r="D729" i="4" s="1"/>
  <c r="G729" i="4"/>
  <c r="H729" i="4"/>
  <c r="I729" i="4"/>
  <c r="B730" i="4"/>
  <c r="D730" i="4" s="1"/>
  <c r="G730" i="4"/>
  <c r="H730" i="4"/>
  <c r="I730" i="4"/>
  <c r="B731" i="4"/>
  <c r="D731" i="4" s="1"/>
  <c r="G731" i="4"/>
  <c r="H731" i="4"/>
  <c r="I731" i="4"/>
  <c r="B732" i="4"/>
  <c r="D732" i="4" s="1"/>
  <c r="G732" i="4"/>
  <c r="H732" i="4"/>
  <c r="I732" i="4"/>
  <c r="B733" i="4"/>
  <c r="D733" i="4" s="1"/>
  <c r="G733" i="4"/>
  <c r="H733" i="4"/>
  <c r="I733" i="4"/>
  <c r="B734" i="4"/>
  <c r="D734" i="4" s="1"/>
  <c r="G734" i="4"/>
  <c r="H734" i="4"/>
  <c r="I734" i="4"/>
  <c r="B735" i="4"/>
  <c r="D735" i="4" s="1"/>
  <c r="G735" i="4"/>
  <c r="H735" i="4"/>
  <c r="I735" i="4"/>
  <c r="B736" i="4"/>
  <c r="D736" i="4" s="1"/>
  <c r="G736" i="4"/>
  <c r="H736" i="4"/>
  <c r="I736" i="4"/>
  <c r="B737" i="4"/>
  <c r="D737" i="4" s="1"/>
  <c r="G737" i="4"/>
  <c r="H737" i="4"/>
  <c r="I737" i="4"/>
  <c r="B738" i="4"/>
  <c r="D738" i="4" s="1"/>
  <c r="G738" i="4"/>
  <c r="H738" i="4"/>
  <c r="I738" i="4"/>
  <c r="B739" i="4"/>
  <c r="D739" i="4" s="1"/>
  <c r="G739" i="4"/>
  <c r="H739" i="4"/>
  <c r="I739" i="4"/>
  <c r="B740" i="4"/>
  <c r="D740" i="4" s="1"/>
  <c r="G740" i="4"/>
  <c r="H740" i="4"/>
  <c r="I740" i="4"/>
  <c r="B741" i="4"/>
  <c r="D741" i="4" s="1"/>
  <c r="G741" i="4"/>
  <c r="H741" i="4"/>
  <c r="I741" i="4"/>
  <c r="B742" i="4"/>
  <c r="D742" i="4" s="1"/>
  <c r="G742" i="4"/>
  <c r="H742" i="4"/>
  <c r="I742" i="4"/>
  <c r="B743" i="4"/>
  <c r="D743" i="4" s="1"/>
  <c r="G743" i="4"/>
  <c r="H743" i="4"/>
  <c r="I743" i="4"/>
  <c r="B744" i="4"/>
  <c r="D744" i="4" s="1"/>
  <c r="G744" i="4"/>
  <c r="H744" i="4"/>
  <c r="I744" i="4"/>
  <c r="B745" i="4"/>
  <c r="D745" i="4" s="1"/>
  <c r="G745" i="4"/>
  <c r="H745" i="4"/>
  <c r="I745" i="4"/>
  <c r="B746" i="4"/>
  <c r="D746" i="4" s="1"/>
  <c r="G746" i="4"/>
  <c r="H746" i="4"/>
  <c r="I746" i="4"/>
  <c r="B747" i="4"/>
  <c r="D747" i="4" s="1"/>
  <c r="G747" i="4"/>
  <c r="H747" i="4"/>
  <c r="I747" i="4"/>
  <c r="B748" i="4"/>
  <c r="D748" i="4" s="1"/>
  <c r="G748" i="4"/>
  <c r="H748" i="4"/>
  <c r="I748" i="4"/>
  <c r="B749" i="4"/>
  <c r="D749" i="4" s="1"/>
  <c r="G749" i="4"/>
  <c r="H749" i="4"/>
  <c r="I749" i="4"/>
  <c r="B750" i="4"/>
  <c r="D750" i="4" s="1"/>
  <c r="G750" i="4"/>
  <c r="H750" i="4"/>
  <c r="I750" i="4"/>
  <c r="B751" i="4"/>
  <c r="D751" i="4" s="1"/>
  <c r="G751" i="4"/>
  <c r="H751" i="4"/>
  <c r="I751" i="4"/>
  <c r="B752" i="4"/>
  <c r="D752" i="4" s="1"/>
  <c r="G752" i="4"/>
  <c r="H752" i="4"/>
  <c r="I752" i="4"/>
  <c r="B753" i="4"/>
  <c r="D753" i="4" s="1"/>
  <c r="G753" i="4"/>
  <c r="H753" i="4"/>
  <c r="I753" i="4"/>
  <c r="B754" i="4"/>
  <c r="D754" i="4" s="1"/>
  <c r="G754" i="4"/>
  <c r="H754" i="4"/>
  <c r="I754" i="4"/>
  <c r="B755" i="4"/>
  <c r="D755" i="4" s="1"/>
  <c r="G755" i="4"/>
  <c r="H755" i="4"/>
  <c r="I755" i="4"/>
  <c r="B756" i="4"/>
  <c r="D756" i="4" s="1"/>
  <c r="G756" i="4"/>
  <c r="H756" i="4"/>
  <c r="I756" i="4"/>
  <c r="B757" i="4"/>
  <c r="D757" i="4" s="1"/>
  <c r="G757" i="4"/>
  <c r="H757" i="4"/>
  <c r="I757" i="4"/>
  <c r="B758" i="4"/>
  <c r="D758" i="4" s="1"/>
  <c r="G758" i="4"/>
  <c r="H758" i="4"/>
  <c r="I758" i="4"/>
  <c r="B759" i="4"/>
  <c r="D759" i="4" s="1"/>
  <c r="G759" i="4"/>
  <c r="H759" i="4"/>
  <c r="I759" i="4"/>
  <c r="B760" i="4"/>
  <c r="D760" i="4" s="1"/>
  <c r="G760" i="4"/>
  <c r="H760" i="4"/>
  <c r="I760" i="4"/>
  <c r="B761" i="4"/>
  <c r="D761" i="4" s="1"/>
  <c r="G761" i="4"/>
  <c r="H761" i="4"/>
  <c r="I761" i="4"/>
  <c r="B762" i="4"/>
  <c r="D762" i="4" s="1"/>
  <c r="G762" i="4"/>
  <c r="H762" i="4"/>
  <c r="I762" i="4"/>
  <c r="B763" i="4"/>
  <c r="D763" i="4" s="1"/>
  <c r="G763" i="4"/>
  <c r="H763" i="4"/>
  <c r="I763" i="4"/>
  <c r="B764" i="4"/>
  <c r="D764" i="4" s="1"/>
  <c r="G764" i="4"/>
  <c r="H764" i="4"/>
  <c r="I764" i="4"/>
  <c r="B765" i="4"/>
  <c r="D765" i="4" s="1"/>
  <c r="G765" i="4"/>
  <c r="H765" i="4"/>
  <c r="I765" i="4"/>
  <c r="B766" i="4"/>
  <c r="D766" i="4" s="1"/>
  <c r="G766" i="4"/>
  <c r="H766" i="4"/>
  <c r="I766" i="4"/>
  <c r="B767" i="4"/>
  <c r="D767" i="4" s="1"/>
  <c r="G767" i="4"/>
  <c r="H767" i="4"/>
  <c r="I767" i="4"/>
  <c r="B768" i="4"/>
  <c r="D768" i="4" s="1"/>
  <c r="G768" i="4"/>
  <c r="H768" i="4"/>
  <c r="I768" i="4"/>
  <c r="B769" i="4"/>
  <c r="D769" i="4" s="1"/>
  <c r="G769" i="4"/>
  <c r="H769" i="4"/>
  <c r="I769" i="4"/>
  <c r="B770" i="4"/>
  <c r="D770" i="4" s="1"/>
  <c r="G770" i="4"/>
  <c r="H770" i="4"/>
  <c r="I770" i="4"/>
  <c r="B771" i="4"/>
  <c r="D771" i="4" s="1"/>
  <c r="G771" i="4"/>
  <c r="H771" i="4"/>
  <c r="I771" i="4"/>
  <c r="B772" i="4"/>
  <c r="D772" i="4" s="1"/>
  <c r="G772" i="4"/>
  <c r="H772" i="4"/>
  <c r="I772" i="4"/>
  <c r="B773" i="4"/>
  <c r="D773" i="4" s="1"/>
  <c r="G773" i="4"/>
  <c r="H773" i="4"/>
  <c r="I773" i="4"/>
  <c r="B774" i="4"/>
  <c r="D774" i="4" s="1"/>
  <c r="G774" i="4"/>
  <c r="H774" i="4"/>
  <c r="I774" i="4"/>
  <c r="B775" i="4"/>
  <c r="D775" i="4" s="1"/>
  <c r="G775" i="4"/>
  <c r="H775" i="4"/>
  <c r="I775" i="4"/>
  <c r="B776" i="4"/>
  <c r="D776" i="4" s="1"/>
  <c r="G776" i="4"/>
  <c r="H776" i="4"/>
  <c r="I776" i="4"/>
  <c r="B777" i="4"/>
  <c r="D777" i="4" s="1"/>
  <c r="G777" i="4"/>
  <c r="H777" i="4"/>
  <c r="I777" i="4"/>
  <c r="B778" i="4"/>
  <c r="D778" i="4" s="1"/>
  <c r="G778" i="4"/>
  <c r="H778" i="4"/>
  <c r="I778" i="4"/>
  <c r="B779" i="4"/>
  <c r="D779" i="4" s="1"/>
  <c r="G779" i="4"/>
  <c r="H779" i="4"/>
  <c r="I779" i="4"/>
  <c r="B780" i="4"/>
  <c r="D780" i="4" s="1"/>
  <c r="G780" i="4"/>
  <c r="H780" i="4"/>
  <c r="I780" i="4"/>
  <c r="B781" i="4"/>
  <c r="D781" i="4" s="1"/>
  <c r="G781" i="4"/>
  <c r="H781" i="4"/>
  <c r="I781" i="4"/>
  <c r="B782" i="4"/>
  <c r="D782" i="4" s="1"/>
  <c r="G782" i="4"/>
  <c r="H782" i="4"/>
  <c r="I782" i="4"/>
  <c r="B783" i="4"/>
  <c r="D783" i="4" s="1"/>
  <c r="G783" i="4"/>
  <c r="H783" i="4"/>
  <c r="I783" i="4"/>
  <c r="B784" i="4"/>
  <c r="D784" i="4" s="1"/>
  <c r="G784" i="4"/>
  <c r="H784" i="4"/>
  <c r="I784" i="4"/>
  <c r="B785" i="4"/>
  <c r="D785" i="4" s="1"/>
  <c r="G785" i="4"/>
  <c r="H785" i="4"/>
  <c r="I785" i="4"/>
  <c r="B786" i="4"/>
  <c r="D786" i="4" s="1"/>
  <c r="G786" i="4"/>
  <c r="H786" i="4"/>
  <c r="I786" i="4"/>
  <c r="B787" i="4"/>
  <c r="D787" i="4" s="1"/>
  <c r="G787" i="4"/>
  <c r="H787" i="4"/>
  <c r="I787" i="4"/>
  <c r="B788" i="4"/>
  <c r="D788" i="4" s="1"/>
  <c r="G788" i="4"/>
  <c r="H788" i="4"/>
  <c r="I788" i="4"/>
  <c r="B789" i="4"/>
  <c r="D789" i="4" s="1"/>
  <c r="G789" i="4"/>
  <c r="H789" i="4"/>
  <c r="I789" i="4"/>
  <c r="B790" i="4"/>
  <c r="D790" i="4" s="1"/>
  <c r="G790" i="4"/>
  <c r="H790" i="4"/>
  <c r="I790" i="4"/>
  <c r="B791" i="4"/>
  <c r="D791" i="4" s="1"/>
  <c r="G791" i="4"/>
  <c r="H791" i="4"/>
  <c r="I791" i="4"/>
  <c r="B792" i="4"/>
  <c r="D792" i="4" s="1"/>
  <c r="G792" i="4"/>
  <c r="H792" i="4"/>
  <c r="I792" i="4"/>
  <c r="B793" i="4"/>
  <c r="D793" i="4" s="1"/>
  <c r="G793" i="4"/>
  <c r="H793" i="4"/>
  <c r="I793" i="4"/>
  <c r="B794" i="4"/>
  <c r="D794" i="4" s="1"/>
  <c r="G794" i="4"/>
  <c r="H794" i="4"/>
  <c r="I794" i="4"/>
  <c r="B795" i="4"/>
  <c r="D795" i="4" s="1"/>
  <c r="G795" i="4"/>
  <c r="H795" i="4"/>
  <c r="I795" i="4"/>
  <c r="B796" i="4"/>
  <c r="D796" i="4" s="1"/>
  <c r="G796" i="4"/>
  <c r="H796" i="4"/>
  <c r="I796" i="4"/>
  <c r="B797" i="4"/>
  <c r="D797" i="4" s="1"/>
  <c r="G797" i="4"/>
  <c r="H797" i="4"/>
  <c r="I797" i="4"/>
  <c r="B798" i="4"/>
  <c r="D798" i="4" s="1"/>
  <c r="G798" i="4"/>
  <c r="H798" i="4"/>
  <c r="I798" i="4"/>
  <c r="B799" i="4"/>
  <c r="D799" i="4" s="1"/>
  <c r="G799" i="4"/>
  <c r="H799" i="4"/>
  <c r="I799" i="4"/>
  <c r="B800" i="4"/>
  <c r="D800" i="4" s="1"/>
  <c r="G800" i="4"/>
  <c r="H800" i="4"/>
  <c r="I800" i="4"/>
  <c r="B801" i="4"/>
  <c r="D801" i="4" s="1"/>
  <c r="G801" i="4"/>
  <c r="H801" i="4"/>
  <c r="I801" i="4"/>
  <c r="B802" i="4"/>
  <c r="D802" i="4" s="1"/>
  <c r="G802" i="4"/>
  <c r="H802" i="4"/>
  <c r="I802" i="4"/>
  <c r="B803" i="4"/>
  <c r="D803" i="4" s="1"/>
  <c r="G803" i="4"/>
  <c r="H803" i="4"/>
  <c r="I803" i="4"/>
  <c r="B804" i="4"/>
  <c r="D804" i="4" s="1"/>
  <c r="G804" i="4"/>
  <c r="H804" i="4"/>
  <c r="I804" i="4"/>
  <c r="B805" i="4"/>
  <c r="D805" i="4" s="1"/>
  <c r="G805" i="4"/>
  <c r="H805" i="4"/>
  <c r="I805" i="4"/>
  <c r="B806" i="4"/>
  <c r="D806" i="4" s="1"/>
  <c r="G806" i="4"/>
  <c r="H806" i="4"/>
  <c r="I806" i="4"/>
  <c r="B807" i="4"/>
  <c r="D807" i="4" s="1"/>
  <c r="G807" i="4"/>
  <c r="H807" i="4"/>
  <c r="I807" i="4"/>
  <c r="B808" i="4"/>
  <c r="D808" i="4" s="1"/>
  <c r="G808" i="4"/>
  <c r="H808" i="4"/>
  <c r="I808" i="4"/>
  <c r="B809" i="4"/>
  <c r="D809" i="4" s="1"/>
  <c r="G809" i="4"/>
  <c r="H809" i="4"/>
  <c r="I809" i="4"/>
  <c r="B810" i="4"/>
  <c r="D810" i="4" s="1"/>
  <c r="G810" i="4"/>
  <c r="H810" i="4"/>
  <c r="I810" i="4"/>
  <c r="B811" i="4"/>
  <c r="D811" i="4" s="1"/>
  <c r="G811" i="4"/>
  <c r="H811" i="4"/>
  <c r="I811" i="4"/>
  <c r="B812" i="4"/>
  <c r="D812" i="4" s="1"/>
  <c r="G812" i="4"/>
  <c r="H812" i="4"/>
  <c r="I812" i="4"/>
  <c r="B813" i="4"/>
  <c r="D813" i="4" s="1"/>
  <c r="G813" i="4"/>
  <c r="H813" i="4"/>
  <c r="I813" i="4"/>
  <c r="B814" i="4"/>
  <c r="D814" i="4" s="1"/>
  <c r="G814" i="4"/>
  <c r="H814" i="4"/>
  <c r="I814" i="4"/>
  <c r="B815" i="4"/>
  <c r="D815" i="4" s="1"/>
  <c r="G815" i="4"/>
  <c r="H815" i="4"/>
  <c r="I815" i="4"/>
  <c r="B816" i="4"/>
  <c r="D816" i="4" s="1"/>
  <c r="G816" i="4"/>
  <c r="H816" i="4"/>
  <c r="I816" i="4"/>
  <c r="B817" i="4"/>
  <c r="D817" i="4" s="1"/>
  <c r="G817" i="4"/>
  <c r="H817" i="4"/>
  <c r="I817" i="4"/>
  <c r="B818" i="4"/>
  <c r="D818" i="4" s="1"/>
  <c r="G818" i="4"/>
  <c r="H818" i="4"/>
  <c r="I818" i="4"/>
  <c r="B819" i="4"/>
  <c r="D819" i="4" s="1"/>
  <c r="G819" i="4"/>
  <c r="H819" i="4"/>
  <c r="I819" i="4"/>
  <c r="B820" i="4"/>
  <c r="D820" i="4" s="1"/>
  <c r="G820" i="4"/>
  <c r="H820" i="4"/>
  <c r="I820" i="4"/>
  <c r="B821" i="4"/>
  <c r="D821" i="4" s="1"/>
  <c r="G821" i="4"/>
  <c r="H821" i="4"/>
  <c r="I821" i="4"/>
  <c r="B822" i="4"/>
  <c r="D822" i="4" s="1"/>
  <c r="G822" i="4"/>
  <c r="H822" i="4"/>
  <c r="I822" i="4"/>
  <c r="B823" i="4"/>
  <c r="D823" i="4" s="1"/>
  <c r="G823" i="4"/>
  <c r="H823" i="4"/>
  <c r="I823" i="4"/>
  <c r="B824" i="4"/>
  <c r="D824" i="4" s="1"/>
  <c r="G824" i="4"/>
  <c r="H824" i="4"/>
  <c r="I824" i="4"/>
  <c r="B825" i="4"/>
  <c r="D825" i="4" s="1"/>
  <c r="G825" i="4"/>
  <c r="H825" i="4"/>
  <c r="I825" i="4"/>
  <c r="B826" i="4"/>
  <c r="D826" i="4" s="1"/>
  <c r="G826" i="4"/>
  <c r="H826" i="4"/>
  <c r="I826" i="4"/>
  <c r="B827" i="4"/>
  <c r="D827" i="4" s="1"/>
  <c r="G827" i="4"/>
  <c r="H827" i="4"/>
  <c r="I827" i="4"/>
  <c r="B828" i="4"/>
  <c r="D828" i="4" s="1"/>
  <c r="G828" i="4"/>
  <c r="H828" i="4"/>
  <c r="I828" i="4"/>
  <c r="B829" i="4"/>
  <c r="D829" i="4" s="1"/>
  <c r="G829" i="4"/>
  <c r="H829" i="4"/>
  <c r="I829" i="4"/>
  <c r="B830" i="4"/>
  <c r="D830" i="4" s="1"/>
  <c r="G830" i="4"/>
  <c r="H830" i="4"/>
  <c r="I830" i="4"/>
  <c r="B831" i="4"/>
  <c r="D831" i="4" s="1"/>
  <c r="G831" i="4"/>
  <c r="H831" i="4"/>
  <c r="I831" i="4"/>
  <c r="B832" i="4"/>
  <c r="D832" i="4" s="1"/>
  <c r="G832" i="4"/>
  <c r="H832" i="4"/>
  <c r="I832" i="4"/>
  <c r="B833" i="4"/>
  <c r="D833" i="4" s="1"/>
  <c r="G833" i="4"/>
  <c r="H833" i="4"/>
  <c r="I833" i="4"/>
  <c r="B834" i="4"/>
  <c r="D834" i="4" s="1"/>
  <c r="G834" i="4"/>
  <c r="H834" i="4"/>
  <c r="I834" i="4"/>
  <c r="B835" i="4"/>
  <c r="D835" i="4" s="1"/>
  <c r="G835" i="4"/>
  <c r="H835" i="4"/>
  <c r="I835" i="4"/>
  <c r="B836" i="4"/>
  <c r="D836" i="4" s="1"/>
  <c r="G836" i="4"/>
  <c r="H836" i="4"/>
  <c r="I836" i="4"/>
  <c r="B837" i="4"/>
  <c r="D837" i="4" s="1"/>
  <c r="G837" i="4"/>
  <c r="H837" i="4"/>
  <c r="I837" i="4"/>
  <c r="B838" i="4"/>
  <c r="D838" i="4" s="1"/>
  <c r="G838" i="4"/>
  <c r="H838" i="4"/>
  <c r="I838" i="4"/>
  <c r="B839" i="4"/>
  <c r="D839" i="4" s="1"/>
  <c r="G839" i="4"/>
  <c r="H839" i="4"/>
  <c r="I839" i="4"/>
  <c r="B840" i="4"/>
  <c r="D840" i="4" s="1"/>
  <c r="G840" i="4"/>
  <c r="H840" i="4"/>
  <c r="I840" i="4"/>
  <c r="B841" i="4"/>
  <c r="D841" i="4" s="1"/>
  <c r="G841" i="4"/>
  <c r="H841" i="4"/>
  <c r="I841" i="4"/>
  <c r="B842" i="4"/>
  <c r="D842" i="4" s="1"/>
  <c r="G842" i="4"/>
  <c r="H842" i="4"/>
  <c r="I842" i="4"/>
  <c r="B843" i="4"/>
  <c r="D843" i="4" s="1"/>
  <c r="G843" i="4"/>
  <c r="H843" i="4"/>
  <c r="I843" i="4"/>
  <c r="B844" i="4"/>
  <c r="D844" i="4" s="1"/>
  <c r="G844" i="4"/>
  <c r="H844" i="4"/>
  <c r="I844" i="4"/>
  <c r="B845" i="4"/>
  <c r="D845" i="4" s="1"/>
  <c r="G845" i="4"/>
  <c r="H845" i="4"/>
  <c r="I845" i="4"/>
  <c r="B846" i="4"/>
  <c r="D846" i="4" s="1"/>
  <c r="G846" i="4"/>
  <c r="H846" i="4"/>
  <c r="I846" i="4"/>
  <c r="B847" i="4"/>
  <c r="D847" i="4" s="1"/>
  <c r="G847" i="4"/>
  <c r="H847" i="4"/>
  <c r="I847" i="4"/>
  <c r="B848" i="4"/>
  <c r="D848" i="4" s="1"/>
  <c r="G848" i="4"/>
  <c r="H848" i="4"/>
  <c r="I848" i="4"/>
  <c r="B849" i="4"/>
  <c r="D849" i="4" s="1"/>
  <c r="G849" i="4"/>
  <c r="H849" i="4"/>
  <c r="I849" i="4"/>
  <c r="B850" i="4"/>
  <c r="D850" i="4" s="1"/>
  <c r="G850" i="4"/>
  <c r="H850" i="4"/>
  <c r="I850" i="4"/>
  <c r="B851" i="4"/>
  <c r="D851" i="4" s="1"/>
  <c r="G851" i="4"/>
  <c r="H851" i="4"/>
  <c r="I851" i="4"/>
  <c r="B852" i="4"/>
  <c r="D852" i="4" s="1"/>
  <c r="G852" i="4"/>
  <c r="H852" i="4"/>
  <c r="I852" i="4"/>
  <c r="B853" i="4"/>
  <c r="D853" i="4" s="1"/>
  <c r="G853" i="4"/>
  <c r="H853" i="4"/>
  <c r="I853" i="4"/>
  <c r="B854" i="4"/>
  <c r="D854" i="4" s="1"/>
  <c r="G854" i="4"/>
  <c r="H854" i="4"/>
  <c r="I854" i="4"/>
  <c r="B855" i="4"/>
  <c r="D855" i="4" s="1"/>
  <c r="G855" i="4"/>
  <c r="H855" i="4"/>
  <c r="I855" i="4"/>
  <c r="B856" i="4"/>
  <c r="D856" i="4" s="1"/>
  <c r="G856" i="4"/>
  <c r="H856" i="4"/>
  <c r="I856" i="4"/>
  <c r="B857" i="4"/>
  <c r="D857" i="4" s="1"/>
  <c r="G857" i="4"/>
  <c r="H857" i="4"/>
  <c r="I857" i="4"/>
  <c r="B858" i="4"/>
  <c r="D858" i="4" s="1"/>
  <c r="G858" i="4"/>
  <c r="H858" i="4"/>
  <c r="I858" i="4"/>
  <c r="B859" i="4"/>
  <c r="D859" i="4" s="1"/>
  <c r="G859" i="4"/>
  <c r="H859" i="4"/>
  <c r="I859" i="4"/>
  <c r="B860" i="4"/>
  <c r="D860" i="4" s="1"/>
  <c r="G860" i="4"/>
  <c r="H860" i="4"/>
  <c r="I860" i="4"/>
  <c r="B861" i="4"/>
  <c r="D861" i="4" s="1"/>
  <c r="G861" i="4"/>
  <c r="H861" i="4"/>
  <c r="I861" i="4"/>
  <c r="B862" i="4"/>
  <c r="D862" i="4" s="1"/>
  <c r="G862" i="4"/>
  <c r="H862" i="4"/>
  <c r="I862" i="4"/>
  <c r="P4" i="1"/>
  <c r="P34" i="1"/>
  <c r="P36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O4" i="1"/>
  <c r="O34" i="1"/>
  <c r="O36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N4" i="1"/>
  <c r="N34" i="1"/>
  <c r="N36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M4" i="1"/>
  <c r="M34" i="1"/>
  <c r="M36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L4" i="1"/>
  <c r="L34" i="1"/>
  <c r="L36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M2" i="1"/>
  <c r="N2" i="1"/>
  <c r="O2" i="1"/>
  <c r="P2" i="1"/>
  <c r="L2" i="1"/>
  <c r="C36" i="1" l="1"/>
  <c r="D36" i="1"/>
  <c r="E36" i="1"/>
  <c r="F36" i="1"/>
  <c r="G36" i="1"/>
  <c r="R36" i="1" s="1"/>
  <c r="I36" i="1"/>
  <c r="A36" i="1" s="1"/>
  <c r="Q36" i="1" l="1"/>
  <c r="I7" i="8" l="1"/>
  <c r="H7" i="8"/>
  <c r="G7" i="8"/>
  <c r="B7" i="8"/>
  <c r="I6" i="8"/>
  <c r="H6" i="8"/>
  <c r="G6" i="8"/>
  <c r="B6" i="8"/>
  <c r="I5" i="8"/>
  <c r="H5" i="8"/>
  <c r="G5" i="8"/>
  <c r="B5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E2" i="8"/>
  <c r="E1" i="8"/>
  <c r="D5" i="8" l="1"/>
  <c r="D6" i="8"/>
  <c r="D7" i="8"/>
  <c r="I900" i="6" l="1"/>
  <c r="H900" i="6"/>
  <c r="G900" i="6"/>
  <c r="B900" i="6"/>
  <c r="D900" i="6" s="1"/>
  <c r="I899" i="6"/>
  <c r="H899" i="6"/>
  <c r="G899" i="6"/>
  <c r="B899" i="6"/>
  <c r="I898" i="6"/>
  <c r="H898" i="6"/>
  <c r="G898" i="6"/>
  <c r="B898" i="6"/>
  <c r="D898" i="6" s="1"/>
  <c r="I897" i="6"/>
  <c r="H897" i="6"/>
  <c r="G897" i="6"/>
  <c r="B897" i="6"/>
  <c r="I896" i="6"/>
  <c r="H896" i="6"/>
  <c r="G896" i="6"/>
  <c r="B896" i="6"/>
  <c r="D896" i="6" s="1"/>
  <c r="I895" i="6"/>
  <c r="H895" i="6"/>
  <c r="G895" i="6"/>
  <c r="B895" i="6"/>
  <c r="I894" i="6"/>
  <c r="H894" i="6"/>
  <c r="G894" i="6"/>
  <c r="B894" i="6"/>
  <c r="D894" i="6" s="1"/>
  <c r="I893" i="6"/>
  <c r="H893" i="6"/>
  <c r="G893" i="6"/>
  <c r="B893" i="6"/>
  <c r="I892" i="6"/>
  <c r="H892" i="6"/>
  <c r="G892" i="6"/>
  <c r="B892" i="6"/>
  <c r="D892" i="6" s="1"/>
  <c r="I891" i="6"/>
  <c r="H891" i="6"/>
  <c r="G891" i="6"/>
  <c r="B891" i="6"/>
  <c r="I890" i="6"/>
  <c r="H890" i="6"/>
  <c r="G890" i="6"/>
  <c r="B890" i="6"/>
  <c r="D890" i="6" s="1"/>
  <c r="I889" i="6"/>
  <c r="H889" i="6"/>
  <c r="G889" i="6"/>
  <c r="B889" i="6"/>
  <c r="I888" i="6"/>
  <c r="H888" i="6"/>
  <c r="G888" i="6"/>
  <c r="B888" i="6"/>
  <c r="D888" i="6" s="1"/>
  <c r="I887" i="6"/>
  <c r="H887" i="6"/>
  <c r="G887" i="6"/>
  <c r="B887" i="6"/>
  <c r="I886" i="6"/>
  <c r="H886" i="6"/>
  <c r="G886" i="6"/>
  <c r="B886" i="6"/>
  <c r="D886" i="6" s="1"/>
  <c r="I885" i="6"/>
  <c r="H885" i="6"/>
  <c r="G885" i="6"/>
  <c r="B885" i="6"/>
  <c r="I884" i="6"/>
  <c r="H884" i="6"/>
  <c r="G884" i="6"/>
  <c r="B884" i="6"/>
  <c r="D884" i="6" s="1"/>
  <c r="I883" i="6"/>
  <c r="H883" i="6"/>
  <c r="G883" i="6"/>
  <c r="B883" i="6"/>
  <c r="I882" i="6"/>
  <c r="H882" i="6"/>
  <c r="G882" i="6"/>
  <c r="B882" i="6"/>
  <c r="D882" i="6" s="1"/>
  <c r="I881" i="6"/>
  <c r="H881" i="6"/>
  <c r="G881" i="6"/>
  <c r="B881" i="6"/>
  <c r="I880" i="6"/>
  <c r="H880" i="6"/>
  <c r="G880" i="6"/>
  <c r="B880" i="6"/>
  <c r="D880" i="6" s="1"/>
  <c r="I879" i="6"/>
  <c r="H879" i="6"/>
  <c r="G879" i="6"/>
  <c r="B879" i="6"/>
  <c r="I878" i="6"/>
  <c r="H878" i="6"/>
  <c r="G878" i="6"/>
  <c r="B878" i="6"/>
  <c r="D878" i="6" s="1"/>
  <c r="I877" i="6"/>
  <c r="H877" i="6"/>
  <c r="G877" i="6"/>
  <c r="B877" i="6"/>
  <c r="I876" i="6"/>
  <c r="H876" i="6"/>
  <c r="G876" i="6"/>
  <c r="B876" i="6"/>
  <c r="D876" i="6" s="1"/>
  <c r="I875" i="6"/>
  <c r="H875" i="6"/>
  <c r="G875" i="6"/>
  <c r="B875" i="6"/>
  <c r="I874" i="6"/>
  <c r="H874" i="6"/>
  <c r="G874" i="6"/>
  <c r="B874" i="6"/>
  <c r="D874" i="6" s="1"/>
  <c r="I873" i="6"/>
  <c r="H873" i="6"/>
  <c r="G873" i="6"/>
  <c r="B873" i="6"/>
  <c r="D873" i="6" s="1"/>
  <c r="I872" i="6"/>
  <c r="H872" i="6"/>
  <c r="G872" i="6"/>
  <c r="B872" i="6"/>
  <c r="D872" i="6" s="1"/>
  <c r="I871" i="6"/>
  <c r="H871" i="6"/>
  <c r="G871" i="6"/>
  <c r="B871" i="6"/>
  <c r="D871" i="6" s="1"/>
  <c r="I870" i="6"/>
  <c r="H870" i="6"/>
  <c r="G870" i="6"/>
  <c r="B870" i="6"/>
  <c r="D870" i="6" s="1"/>
  <c r="I869" i="6"/>
  <c r="H869" i="6"/>
  <c r="G869" i="6"/>
  <c r="B869" i="6"/>
  <c r="D869" i="6" s="1"/>
  <c r="I868" i="6"/>
  <c r="H868" i="6"/>
  <c r="G868" i="6"/>
  <c r="B868" i="6"/>
  <c r="D868" i="6" s="1"/>
  <c r="I867" i="6"/>
  <c r="H867" i="6"/>
  <c r="G867" i="6"/>
  <c r="B867" i="6"/>
  <c r="D867" i="6" s="1"/>
  <c r="I866" i="6"/>
  <c r="H866" i="6"/>
  <c r="G866" i="6"/>
  <c r="B866" i="6"/>
  <c r="D866" i="6" s="1"/>
  <c r="I865" i="6"/>
  <c r="H865" i="6"/>
  <c r="G865" i="6"/>
  <c r="B865" i="6"/>
  <c r="D865" i="6" s="1"/>
  <c r="I864" i="6"/>
  <c r="H864" i="6"/>
  <c r="G864" i="6"/>
  <c r="B864" i="6"/>
  <c r="D864" i="6" s="1"/>
  <c r="I863" i="6"/>
  <c r="H863" i="6"/>
  <c r="G863" i="6"/>
  <c r="B863" i="6"/>
  <c r="D863" i="6" s="1"/>
  <c r="I862" i="6"/>
  <c r="H862" i="6"/>
  <c r="G862" i="6"/>
  <c r="B862" i="6"/>
  <c r="D862" i="6" s="1"/>
  <c r="I861" i="6"/>
  <c r="H861" i="6"/>
  <c r="G861" i="6"/>
  <c r="B861" i="6"/>
  <c r="D861" i="6" s="1"/>
  <c r="I860" i="6"/>
  <c r="H860" i="6"/>
  <c r="G860" i="6"/>
  <c r="B860" i="6"/>
  <c r="D860" i="6" s="1"/>
  <c r="I859" i="6"/>
  <c r="H859" i="6"/>
  <c r="G859" i="6"/>
  <c r="B859" i="6"/>
  <c r="D859" i="6" s="1"/>
  <c r="I858" i="6"/>
  <c r="H858" i="6"/>
  <c r="G858" i="6"/>
  <c r="B858" i="6"/>
  <c r="D858" i="6" s="1"/>
  <c r="I857" i="6"/>
  <c r="H857" i="6"/>
  <c r="G857" i="6"/>
  <c r="B857" i="6"/>
  <c r="D857" i="6" s="1"/>
  <c r="I856" i="6"/>
  <c r="H856" i="6"/>
  <c r="G856" i="6"/>
  <c r="B856" i="6"/>
  <c r="D856" i="6" s="1"/>
  <c r="I855" i="6"/>
  <c r="H855" i="6"/>
  <c r="G855" i="6"/>
  <c r="B855" i="6"/>
  <c r="D855" i="6" s="1"/>
  <c r="I854" i="6"/>
  <c r="H854" i="6"/>
  <c r="G854" i="6"/>
  <c r="B854" i="6"/>
  <c r="D854" i="6" s="1"/>
  <c r="I853" i="6"/>
  <c r="H853" i="6"/>
  <c r="G853" i="6"/>
  <c r="B853" i="6"/>
  <c r="D853" i="6" s="1"/>
  <c r="I852" i="6"/>
  <c r="H852" i="6"/>
  <c r="G852" i="6"/>
  <c r="B852" i="6"/>
  <c r="D852" i="6" s="1"/>
  <c r="I851" i="6"/>
  <c r="H851" i="6"/>
  <c r="G851" i="6"/>
  <c r="B851" i="6"/>
  <c r="D851" i="6" s="1"/>
  <c r="I850" i="6"/>
  <c r="H850" i="6"/>
  <c r="G850" i="6"/>
  <c r="B850" i="6"/>
  <c r="D850" i="6" s="1"/>
  <c r="I849" i="6"/>
  <c r="H849" i="6"/>
  <c r="G849" i="6"/>
  <c r="B849" i="6"/>
  <c r="D849" i="6" s="1"/>
  <c r="I848" i="6"/>
  <c r="H848" i="6"/>
  <c r="G848" i="6"/>
  <c r="B848" i="6"/>
  <c r="D848" i="6" s="1"/>
  <c r="I847" i="6"/>
  <c r="H847" i="6"/>
  <c r="G847" i="6"/>
  <c r="B847" i="6"/>
  <c r="D847" i="6" s="1"/>
  <c r="I846" i="6"/>
  <c r="H846" i="6"/>
  <c r="G846" i="6"/>
  <c r="B846" i="6"/>
  <c r="D846" i="6" s="1"/>
  <c r="I845" i="6"/>
  <c r="H845" i="6"/>
  <c r="G845" i="6"/>
  <c r="B845" i="6"/>
  <c r="D845" i="6" s="1"/>
  <c r="I844" i="6"/>
  <c r="H844" i="6"/>
  <c r="G844" i="6"/>
  <c r="B844" i="6"/>
  <c r="D844" i="6" s="1"/>
  <c r="I843" i="6"/>
  <c r="H843" i="6"/>
  <c r="G843" i="6"/>
  <c r="B843" i="6"/>
  <c r="D843" i="6" s="1"/>
  <c r="I842" i="6"/>
  <c r="H842" i="6"/>
  <c r="G842" i="6"/>
  <c r="B842" i="6"/>
  <c r="D842" i="6" s="1"/>
  <c r="I841" i="6"/>
  <c r="H841" i="6"/>
  <c r="G841" i="6"/>
  <c r="B841" i="6"/>
  <c r="D841" i="6" s="1"/>
  <c r="I840" i="6"/>
  <c r="H840" i="6"/>
  <c r="G840" i="6"/>
  <c r="B840" i="6"/>
  <c r="D840" i="6" s="1"/>
  <c r="I839" i="6"/>
  <c r="H839" i="6"/>
  <c r="G839" i="6"/>
  <c r="B839" i="6"/>
  <c r="D839" i="6" s="1"/>
  <c r="I838" i="6"/>
  <c r="H838" i="6"/>
  <c r="G838" i="6"/>
  <c r="B838" i="6"/>
  <c r="D838" i="6" s="1"/>
  <c r="I837" i="6"/>
  <c r="H837" i="6"/>
  <c r="G837" i="6"/>
  <c r="B837" i="6"/>
  <c r="D837" i="6" s="1"/>
  <c r="I836" i="6"/>
  <c r="H836" i="6"/>
  <c r="G836" i="6"/>
  <c r="B836" i="6"/>
  <c r="D836" i="6" s="1"/>
  <c r="I835" i="6"/>
  <c r="H835" i="6"/>
  <c r="G835" i="6"/>
  <c r="B835" i="6"/>
  <c r="D835" i="6" s="1"/>
  <c r="I834" i="6"/>
  <c r="H834" i="6"/>
  <c r="G834" i="6"/>
  <c r="B834" i="6"/>
  <c r="D834" i="6" s="1"/>
  <c r="I833" i="6"/>
  <c r="H833" i="6"/>
  <c r="G833" i="6"/>
  <c r="B833" i="6"/>
  <c r="D833" i="6" s="1"/>
  <c r="I832" i="6"/>
  <c r="H832" i="6"/>
  <c r="G832" i="6"/>
  <c r="B832" i="6"/>
  <c r="D832" i="6" s="1"/>
  <c r="I831" i="6"/>
  <c r="H831" i="6"/>
  <c r="G831" i="6"/>
  <c r="B831" i="6"/>
  <c r="D831" i="6" s="1"/>
  <c r="I830" i="6"/>
  <c r="H830" i="6"/>
  <c r="G830" i="6"/>
  <c r="B830" i="6"/>
  <c r="D830" i="6" s="1"/>
  <c r="I829" i="6"/>
  <c r="H829" i="6"/>
  <c r="G829" i="6"/>
  <c r="B829" i="6"/>
  <c r="D829" i="6" s="1"/>
  <c r="I828" i="6"/>
  <c r="H828" i="6"/>
  <c r="G828" i="6"/>
  <c r="B828" i="6"/>
  <c r="D828" i="6" s="1"/>
  <c r="I827" i="6"/>
  <c r="H827" i="6"/>
  <c r="G827" i="6"/>
  <c r="B827" i="6"/>
  <c r="D827" i="6" s="1"/>
  <c r="I826" i="6"/>
  <c r="H826" i="6"/>
  <c r="G826" i="6"/>
  <c r="B826" i="6"/>
  <c r="D826" i="6" s="1"/>
  <c r="I825" i="6"/>
  <c r="H825" i="6"/>
  <c r="G825" i="6"/>
  <c r="B825" i="6"/>
  <c r="D825" i="6" s="1"/>
  <c r="I824" i="6"/>
  <c r="H824" i="6"/>
  <c r="G824" i="6"/>
  <c r="B824" i="6"/>
  <c r="D824" i="6" s="1"/>
  <c r="I823" i="6"/>
  <c r="H823" i="6"/>
  <c r="G823" i="6"/>
  <c r="B823" i="6"/>
  <c r="D823" i="6" s="1"/>
  <c r="I822" i="6"/>
  <c r="H822" i="6"/>
  <c r="G822" i="6"/>
  <c r="B822" i="6"/>
  <c r="D822" i="6" s="1"/>
  <c r="I821" i="6"/>
  <c r="H821" i="6"/>
  <c r="G821" i="6"/>
  <c r="B821" i="6"/>
  <c r="D821" i="6" s="1"/>
  <c r="I820" i="6"/>
  <c r="H820" i="6"/>
  <c r="G820" i="6"/>
  <c r="B820" i="6"/>
  <c r="D820" i="6" s="1"/>
  <c r="I819" i="6"/>
  <c r="H819" i="6"/>
  <c r="G819" i="6"/>
  <c r="B819" i="6"/>
  <c r="D819" i="6" s="1"/>
  <c r="I818" i="6"/>
  <c r="H818" i="6"/>
  <c r="G818" i="6"/>
  <c r="B818" i="6"/>
  <c r="D818" i="6" s="1"/>
  <c r="I817" i="6"/>
  <c r="H817" i="6"/>
  <c r="G817" i="6"/>
  <c r="B817" i="6"/>
  <c r="D817" i="6" s="1"/>
  <c r="I816" i="6"/>
  <c r="H816" i="6"/>
  <c r="G816" i="6"/>
  <c r="B816" i="6"/>
  <c r="D816" i="6" s="1"/>
  <c r="I815" i="6"/>
  <c r="H815" i="6"/>
  <c r="G815" i="6"/>
  <c r="B815" i="6"/>
  <c r="D815" i="6" s="1"/>
  <c r="I814" i="6"/>
  <c r="H814" i="6"/>
  <c r="G814" i="6"/>
  <c r="B814" i="6"/>
  <c r="D814" i="6" s="1"/>
  <c r="I813" i="6"/>
  <c r="H813" i="6"/>
  <c r="G813" i="6"/>
  <c r="B813" i="6"/>
  <c r="D813" i="6" s="1"/>
  <c r="I812" i="6"/>
  <c r="H812" i="6"/>
  <c r="G812" i="6"/>
  <c r="B812" i="6"/>
  <c r="D812" i="6" s="1"/>
  <c r="I811" i="6"/>
  <c r="H811" i="6"/>
  <c r="G811" i="6"/>
  <c r="B811" i="6"/>
  <c r="D811" i="6" s="1"/>
  <c r="I810" i="6"/>
  <c r="H810" i="6"/>
  <c r="G810" i="6"/>
  <c r="B810" i="6"/>
  <c r="D810" i="6" s="1"/>
  <c r="I809" i="6"/>
  <c r="H809" i="6"/>
  <c r="G809" i="6"/>
  <c r="B809" i="6"/>
  <c r="D809" i="6" s="1"/>
  <c r="I808" i="6"/>
  <c r="H808" i="6"/>
  <c r="G808" i="6"/>
  <c r="B808" i="6"/>
  <c r="D808" i="6" s="1"/>
  <c r="I807" i="6"/>
  <c r="H807" i="6"/>
  <c r="G807" i="6"/>
  <c r="B807" i="6"/>
  <c r="D807" i="6" s="1"/>
  <c r="I806" i="6"/>
  <c r="H806" i="6"/>
  <c r="G806" i="6"/>
  <c r="B806" i="6"/>
  <c r="D806" i="6" s="1"/>
  <c r="I805" i="6"/>
  <c r="H805" i="6"/>
  <c r="G805" i="6"/>
  <c r="B805" i="6"/>
  <c r="D805" i="6" s="1"/>
  <c r="I804" i="6"/>
  <c r="H804" i="6"/>
  <c r="G804" i="6"/>
  <c r="B804" i="6"/>
  <c r="D804" i="6" s="1"/>
  <c r="I803" i="6"/>
  <c r="H803" i="6"/>
  <c r="G803" i="6"/>
  <c r="B803" i="6"/>
  <c r="D803" i="6" s="1"/>
  <c r="I802" i="6"/>
  <c r="H802" i="6"/>
  <c r="G802" i="6"/>
  <c r="B802" i="6"/>
  <c r="D802" i="6" s="1"/>
  <c r="I801" i="6"/>
  <c r="H801" i="6"/>
  <c r="G801" i="6"/>
  <c r="B801" i="6"/>
  <c r="D801" i="6" s="1"/>
  <c r="I800" i="6"/>
  <c r="H800" i="6"/>
  <c r="G800" i="6"/>
  <c r="B800" i="6"/>
  <c r="D800" i="6" s="1"/>
  <c r="I799" i="6"/>
  <c r="H799" i="6"/>
  <c r="G799" i="6"/>
  <c r="B799" i="6"/>
  <c r="D799" i="6" s="1"/>
  <c r="I798" i="6"/>
  <c r="H798" i="6"/>
  <c r="G798" i="6"/>
  <c r="B798" i="6"/>
  <c r="D798" i="6" s="1"/>
  <c r="I797" i="6"/>
  <c r="H797" i="6"/>
  <c r="G797" i="6"/>
  <c r="B797" i="6"/>
  <c r="D797" i="6" s="1"/>
  <c r="I796" i="6"/>
  <c r="H796" i="6"/>
  <c r="G796" i="6"/>
  <c r="B796" i="6"/>
  <c r="I795" i="6"/>
  <c r="H795" i="6"/>
  <c r="G795" i="6"/>
  <c r="B795" i="6"/>
  <c r="D795" i="6" s="1"/>
  <c r="I794" i="6"/>
  <c r="H794" i="6"/>
  <c r="G794" i="6"/>
  <c r="B794" i="6"/>
  <c r="D794" i="6" s="1"/>
  <c r="I793" i="6"/>
  <c r="H793" i="6"/>
  <c r="G793" i="6"/>
  <c r="B793" i="6"/>
  <c r="D793" i="6" s="1"/>
  <c r="I792" i="6"/>
  <c r="H792" i="6"/>
  <c r="G792" i="6"/>
  <c r="B792" i="6"/>
  <c r="D792" i="6" s="1"/>
  <c r="I791" i="6"/>
  <c r="H791" i="6"/>
  <c r="G791" i="6"/>
  <c r="B791" i="6"/>
  <c r="D791" i="6" s="1"/>
  <c r="I790" i="6"/>
  <c r="H790" i="6"/>
  <c r="G790" i="6"/>
  <c r="B790" i="6"/>
  <c r="D790" i="6" s="1"/>
  <c r="I789" i="6"/>
  <c r="H789" i="6"/>
  <c r="G789" i="6"/>
  <c r="B789" i="6"/>
  <c r="D789" i="6" s="1"/>
  <c r="I788" i="6"/>
  <c r="H788" i="6"/>
  <c r="G788" i="6"/>
  <c r="B788" i="6"/>
  <c r="D788" i="6" s="1"/>
  <c r="I787" i="6"/>
  <c r="H787" i="6"/>
  <c r="G787" i="6"/>
  <c r="B787" i="6"/>
  <c r="D787" i="6" s="1"/>
  <c r="I786" i="6"/>
  <c r="H786" i="6"/>
  <c r="G786" i="6"/>
  <c r="B786" i="6"/>
  <c r="D786" i="6" s="1"/>
  <c r="I785" i="6"/>
  <c r="H785" i="6"/>
  <c r="G785" i="6"/>
  <c r="B785" i="6"/>
  <c r="D785" i="6" s="1"/>
  <c r="I784" i="6"/>
  <c r="H784" i="6"/>
  <c r="G784" i="6"/>
  <c r="B784" i="6"/>
  <c r="D784" i="6" s="1"/>
  <c r="I783" i="6"/>
  <c r="H783" i="6"/>
  <c r="G783" i="6"/>
  <c r="B783" i="6"/>
  <c r="D783" i="6" s="1"/>
  <c r="I782" i="6"/>
  <c r="H782" i="6"/>
  <c r="G782" i="6"/>
  <c r="B782" i="6"/>
  <c r="D782" i="6" s="1"/>
  <c r="I781" i="6"/>
  <c r="H781" i="6"/>
  <c r="G781" i="6"/>
  <c r="B781" i="6"/>
  <c r="D781" i="6" s="1"/>
  <c r="I780" i="6"/>
  <c r="H780" i="6"/>
  <c r="G780" i="6"/>
  <c r="B780" i="6"/>
  <c r="D780" i="6" s="1"/>
  <c r="I779" i="6"/>
  <c r="H779" i="6"/>
  <c r="G779" i="6"/>
  <c r="B779" i="6"/>
  <c r="D779" i="6" s="1"/>
  <c r="I778" i="6"/>
  <c r="H778" i="6"/>
  <c r="G778" i="6"/>
  <c r="B778" i="6"/>
  <c r="D778" i="6" s="1"/>
  <c r="I777" i="6"/>
  <c r="H777" i="6"/>
  <c r="G777" i="6"/>
  <c r="B777" i="6"/>
  <c r="D777" i="6" s="1"/>
  <c r="I776" i="6"/>
  <c r="H776" i="6"/>
  <c r="G776" i="6"/>
  <c r="B776" i="6"/>
  <c r="D776" i="6" s="1"/>
  <c r="I775" i="6"/>
  <c r="H775" i="6"/>
  <c r="G775" i="6"/>
  <c r="B775" i="6"/>
  <c r="D775" i="6" s="1"/>
  <c r="I774" i="6"/>
  <c r="H774" i="6"/>
  <c r="G774" i="6"/>
  <c r="B774" i="6"/>
  <c r="D774" i="6" s="1"/>
  <c r="I773" i="6"/>
  <c r="H773" i="6"/>
  <c r="G773" i="6"/>
  <c r="B773" i="6"/>
  <c r="D773" i="6" s="1"/>
  <c r="I772" i="6"/>
  <c r="H772" i="6"/>
  <c r="G772" i="6"/>
  <c r="B772" i="6"/>
  <c r="D772" i="6" s="1"/>
  <c r="I771" i="6"/>
  <c r="H771" i="6"/>
  <c r="G771" i="6"/>
  <c r="B771" i="6"/>
  <c r="D771" i="6" s="1"/>
  <c r="I770" i="6"/>
  <c r="H770" i="6"/>
  <c r="G770" i="6"/>
  <c r="B770" i="6"/>
  <c r="D770" i="6" s="1"/>
  <c r="I769" i="6"/>
  <c r="H769" i="6"/>
  <c r="G769" i="6"/>
  <c r="B769" i="6"/>
  <c r="D769" i="6" s="1"/>
  <c r="I768" i="6"/>
  <c r="H768" i="6"/>
  <c r="G768" i="6"/>
  <c r="B768" i="6"/>
  <c r="D768" i="6" s="1"/>
  <c r="I767" i="6"/>
  <c r="H767" i="6"/>
  <c r="G767" i="6"/>
  <c r="B767" i="6"/>
  <c r="D767" i="6" s="1"/>
  <c r="I766" i="6"/>
  <c r="H766" i="6"/>
  <c r="G766" i="6"/>
  <c r="B766" i="6"/>
  <c r="D766" i="6" s="1"/>
  <c r="I765" i="6"/>
  <c r="H765" i="6"/>
  <c r="G765" i="6"/>
  <c r="B765" i="6"/>
  <c r="D765" i="6" s="1"/>
  <c r="I764" i="6"/>
  <c r="H764" i="6"/>
  <c r="G764" i="6"/>
  <c r="B764" i="6"/>
  <c r="D764" i="6" s="1"/>
  <c r="I763" i="6"/>
  <c r="H763" i="6"/>
  <c r="G763" i="6"/>
  <c r="B763" i="6"/>
  <c r="D763" i="6" s="1"/>
  <c r="I762" i="6"/>
  <c r="H762" i="6"/>
  <c r="G762" i="6"/>
  <c r="B762" i="6"/>
  <c r="D762" i="6" s="1"/>
  <c r="I761" i="6"/>
  <c r="H761" i="6"/>
  <c r="G761" i="6"/>
  <c r="B761" i="6"/>
  <c r="D761" i="6" s="1"/>
  <c r="I760" i="6"/>
  <c r="H760" i="6"/>
  <c r="G760" i="6"/>
  <c r="B760" i="6"/>
  <c r="D760" i="6" s="1"/>
  <c r="I759" i="6"/>
  <c r="H759" i="6"/>
  <c r="G759" i="6"/>
  <c r="B759" i="6"/>
  <c r="D759" i="6" s="1"/>
  <c r="I758" i="6"/>
  <c r="H758" i="6"/>
  <c r="G758" i="6"/>
  <c r="B758" i="6"/>
  <c r="D758" i="6" s="1"/>
  <c r="I757" i="6"/>
  <c r="H757" i="6"/>
  <c r="G757" i="6"/>
  <c r="B757" i="6"/>
  <c r="D757" i="6" s="1"/>
  <c r="I756" i="6"/>
  <c r="H756" i="6"/>
  <c r="G756" i="6"/>
  <c r="B756" i="6"/>
  <c r="D756" i="6" s="1"/>
  <c r="I755" i="6"/>
  <c r="H755" i="6"/>
  <c r="G755" i="6"/>
  <c r="B755" i="6"/>
  <c r="D755" i="6" s="1"/>
  <c r="I754" i="6"/>
  <c r="H754" i="6"/>
  <c r="G754" i="6"/>
  <c r="B754" i="6"/>
  <c r="D754" i="6" s="1"/>
  <c r="I753" i="6"/>
  <c r="H753" i="6"/>
  <c r="G753" i="6"/>
  <c r="B753" i="6"/>
  <c r="D753" i="6" s="1"/>
  <c r="I752" i="6"/>
  <c r="H752" i="6"/>
  <c r="G752" i="6"/>
  <c r="B752" i="6"/>
  <c r="D752" i="6" s="1"/>
  <c r="I751" i="6"/>
  <c r="H751" i="6"/>
  <c r="G751" i="6"/>
  <c r="B751" i="6"/>
  <c r="D751" i="6" s="1"/>
  <c r="I750" i="6"/>
  <c r="H750" i="6"/>
  <c r="G750" i="6"/>
  <c r="B750" i="6"/>
  <c r="D750" i="6" s="1"/>
  <c r="I749" i="6"/>
  <c r="H749" i="6"/>
  <c r="G749" i="6"/>
  <c r="B749" i="6"/>
  <c r="D749" i="6" s="1"/>
  <c r="I748" i="6"/>
  <c r="H748" i="6"/>
  <c r="G748" i="6"/>
  <c r="B748" i="6"/>
  <c r="D748" i="6" s="1"/>
  <c r="I747" i="6"/>
  <c r="H747" i="6"/>
  <c r="G747" i="6"/>
  <c r="B747" i="6"/>
  <c r="D747" i="6" s="1"/>
  <c r="I746" i="6"/>
  <c r="H746" i="6"/>
  <c r="G746" i="6"/>
  <c r="B746" i="6"/>
  <c r="D746" i="6" s="1"/>
  <c r="I745" i="6"/>
  <c r="H745" i="6"/>
  <c r="G745" i="6"/>
  <c r="B745" i="6"/>
  <c r="D745" i="6" s="1"/>
  <c r="I744" i="6"/>
  <c r="H744" i="6"/>
  <c r="G744" i="6"/>
  <c r="B744" i="6"/>
  <c r="D744" i="6" s="1"/>
  <c r="I743" i="6"/>
  <c r="H743" i="6"/>
  <c r="G743" i="6"/>
  <c r="B743" i="6"/>
  <c r="D743" i="6" s="1"/>
  <c r="I742" i="6"/>
  <c r="H742" i="6"/>
  <c r="G742" i="6"/>
  <c r="B742" i="6"/>
  <c r="D742" i="6" s="1"/>
  <c r="I741" i="6"/>
  <c r="H741" i="6"/>
  <c r="G741" i="6"/>
  <c r="B741" i="6"/>
  <c r="D741" i="6" s="1"/>
  <c r="I740" i="6"/>
  <c r="H740" i="6"/>
  <c r="G740" i="6"/>
  <c r="B740" i="6"/>
  <c r="D740" i="6" s="1"/>
  <c r="I739" i="6"/>
  <c r="H739" i="6"/>
  <c r="G739" i="6"/>
  <c r="B739" i="6"/>
  <c r="D739" i="6" s="1"/>
  <c r="I738" i="6"/>
  <c r="H738" i="6"/>
  <c r="G738" i="6"/>
  <c r="B738" i="6"/>
  <c r="D738" i="6" s="1"/>
  <c r="I737" i="6"/>
  <c r="H737" i="6"/>
  <c r="G737" i="6"/>
  <c r="B737" i="6"/>
  <c r="D737" i="6" s="1"/>
  <c r="I736" i="6"/>
  <c r="H736" i="6"/>
  <c r="G736" i="6"/>
  <c r="B736" i="6"/>
  <c r="D736" i="6" s="1"/>
  <c r="I735" i="6"/>
  <c r="H735" i="6"/>
  <c r="G735" i="6"/>
  <c r="B735" i="6"/>
  <c r="D735" i="6" s="1"/>
  <c r="I734" i="6"/>
  <c r="H734" i="6"/>
  <c r="G734" i="6"/>
  <c r="B734" i="6"/>
  <c r="D734" i="6" s="1"/>
  <c r="I733" i="6"/>
  <c r="H733" i="6"/>
  <c r="G733" i="6"/>
  <c r="B733" i="6"/>
  <c r="D733" i="6" s="1"/>
  <c r="I732" i="6"/>
  <c r="H732" i="6"/>
  <c r="G732" i="6"/>
  <c r="B732" i="6"/>
  <c r="D732" i="6" s="1"/>
  <c r="I731" i="6"/>
  <c r="H731" i="6"/>
  <c r="G731" i="6"/>
  <c r="B731" i="6"/>
  <c r="D731" i="6" s="1"/>
  <c r="I730" i="6"/>
  <c r="H730" i="6"/>
  <c r="G730" i="6"/>
  <c r="B730" i="6"/>
  <c r="D730" i="6" s="1"/>
  <c r="I729" i="6"/>
  <c r="H729" i="6"/>
  <c r="G729" i="6"/>
  <c r="B729" i="6"/>
  <c r="D729" i="6" s="1"/>
  <c r="I728" i="6"/>
  <c r="H728" i="6"/>
  <c r="G728" i="6"/>
  <c r="B728" i="6"/>
  <c r="D728" i="6" s="1"/>
  <c r="I727" i="6"/>
  <c r="H727" i="6"/>
  <c r="G727" i="6"/>
  <c r="B727" i="6"/>
  <c r="D727" i="6" s="1"/>
  <c r="I726" i="6"/>
  <c r="H726" i="6"/>
  <c r="G726" i="6"/>
  <c r="B726" i="6"/>
  <c r="D726" i="6" s="1"/>
  <c r="I725" i="6"/>
  <c r="H725" i="6"/>
  <c r="G725" i="6"/>
  <c r="B725" i="6"/>
  <c r="D725" i="6" s="1"/>
  <c r="I724" i="6"/>
  <c r="H724" i="6"/>
  <c r="G724" i="6"/>
  <c r="B724" i="6"/>
  <c r="D724" i="6" s="1"/>
  <c r="I723" i="6"/>
  <c r="H723" i="6"/>
  <c r="G723" i="6"/>
  <c r="B723" i="6"/>
  <c r="D723" i="6" s="1"/>
  <c r="I722" i="6"/>
  <c r="H722" i="6"/>
  <c r="G722" i="6"/>
  <c r="B722" i="6"/>
  <c r="D722" i="6" s="1"/>
  <c r="I721" i="6"/>
  <c r="H721" i="6"/>
  <c r="G721" i="6"/>
  <c r="B721" i="6"/>
  <c r="D721" i="6" s="1"/>
  <c r="I720" i="6"/>
  <c r="H720" i="6"/>
  <c r="G720" i="6"/>
  <c r="B720" i="6"/>
  <c r="D720" i="6" s="1"/>
  <c r="I719" i="6"/>
  <c r="H719" i="6"/>
  <c r="G719" i="6"/>
  <c r="B719" i="6"/>
  <c r="D719" i="6" s="1"/>
  <c r="I718" i="6"/>
  <c r="H718" i="6"/>
  <c r="G718" i="6"/>
  <c r="B718" i="6"/>
  <c r="D718" i="6" s="1"/>
  <c r="I717" i="6"/>
  <c r="H717" i="6"/>
  <c r="G717" i="6"/>
  <c r="B717" i="6"/>
  <c r="D717" i="6" s="1"/>
  <c r="I716" i="6"/>
  <c r="H716" i="6"/>
  <c r="G716" i="6"/>
  <c r="B716" i="6"/>
  <c r="D716" i="6" s="1"/>
  <c r="I715" i="6"/>
  <c r="H715" i="6"/>
  <c r="G715" i="6"/>
  <c r="B715" i="6"/>
  <c r="D715" i="6" s="1"/>
  <c r="I714" i="6"/>
  <c r="H714" i="6"/>
  <c r="G714" i="6"/>
  <c r="B714" i="6"/>
  <c r="D714" i="6" s="1"/>
  <c r="I713" i="6"/>
  <c r="H713" i="6"/>
  <c r="G713" i="6"/>
  <c r="B713" i="6"/>
  <c r="D713" i="6" s="1"/>
  <c r="I712" i="6"/>
  <c r="H712" i="6"/>
  <c r="G712" i="6"/>
  <c r="B712" i="6"/>
  <c r="D712" i="6" s="1"/>
  <c r="I711" i="6"/>
  <c r="H711" i="6"/>
  <c r="G711" i="6"/>
  <c r="B711" i="6"/>
  <c r="D711" i="6" s="1"/>
  <c r="I710" i="6"/>
  <c r="H710" i="6"/>
  <c r="G710" i="6"/>
  <c r="B710" i="6"/>
  <c r="D710" i="6" s="1"/>
  <c r="I709" i="6"/>
  <c r="H709" i="6"/>
  <c r="G709" i="6"/>
  <c r="B709" i="6"/>
  <c r="D709" i="6" s="1"/>
  <c r="I708" i="6"/>
  <c r="H708" i="6"/>
  <c r="G708" i="6"/>
  <c r="B708" i="6"/>
  <c r="D708" i="6" s="1"/>
  <c r="I707" i="6"/>
  <c r="H707" i="6"/>
  <c r="G707" i="6"/>
  <c r="B707" i="6"/>
  <c r="D707" i="6" s="1"/>
  <c r="I706" i="6"/>
  <c r="H706" i="6"/>
  <c r="G706" i="6"/>
  <c r="B706" i="6"/>
  <c r="D706" i="6" s="1"/>
  <c r="I705" i="6"/>
  <c r="H705" i="6"/>
  <c r="G705" i="6"/>
  <c r="B705" i="6"/>
  <c r="D705" i="6" s="1"/>
  <c r="I704" i="6"/>
  <c r="H704" i="6"/>
  <c r="G704" i="6"/>
  <c r="B704" i="6"/>
  <c r="D704" i="6" s="1"/>
  <c r="I703" i="6"/>
  <c r="H703" i="6"/>
  <c r="G703" i="6"/>
  <c r="B703" i="6"/>
  <c r="D703" i="6" s="1"/>
  <c r="I702" i="6"/>
  <c r="H702" i="6"/>
  <c r="G702" i="6"/>
  <c r="B702" i="6"/>
  <c r="D702" i="6" s="1"/>
  <c r="I701" i="6"/>
  <c r="H701" i="6"/>
  <c r="G701" i="6"/>
  <c r="B701" i="6"/>
  <c r="D701" i="6" s="1"/>
  <c r="I700" i="6"/>
  <c r="H700" i="6"/>
  <c r="G700" i="6"/>
  <c r="B700" i="6"/>
  <c r="D700" i="6" s="1"/>
  <c r="I699" i="6"/>
  <c r="H699" i="6"/>
  <c r="G699" i="6"/>
  <c r="B699" i="6"/>
  <c r="D699" i="6" s="1"/>
  <c r="I698" i="6"/>
  <c r="H698" i="6"/>
  <c r="G698" i="6"/>
  <c r="B698" i="6"/>
  <c r="D698" i="6" s="1"/>
  <c r="I697" i="6"/>
  <c r="H697" i="6"/>
  <c r="G697" i="6"/>
  <c r="B697" i="6"/>
  <c r="D697" i="6" s="1"/>
  <c r="I696" i="6"/>
  <c r="H696" i="6"/>
  <c r="G696" i="6"/>
  <c r="B696" i="6"/>
  <c r="D696" i="6" s="1"/>
  <c r="I695" i="6"/>
  <c r="H695" i="6"/>
  <c r="G695" i="6"/>
  <c r="B695" i="6"/>
  <c r="D695" i="6" s="1"/>
  <c r="I694" i="6"/>
  <c r="H694" i="6"/>
  <c r="G694" i="6"/>
  <c r="B694" i="6"/>
  <c r="D694" i="6" s="1"/>
  <c r="I693" i="6"/>
  <c r="H693" i="6"/>
  <c r="G693" i="6"/>
  <c r="B693" i="6"/>
  <c r="D693" i="6" s="1"/>
  <c r="I692" i="6"/>
  <c r="H692" i="6"/>
  <c r="G692" i="6"/>
  <c r="B692" i="6"/>
  <c r="D692" i="6" s="1"/>
  <c r="I691" i="6"/>
  <c r="H691" i="6"/>
  <c r="G691" i="6"/>
  <c r="B691" i="6"/>
  <c r="D691" i="6" s="1"/>
  <c r="I690" i="6"/>
  <c r="H690" i="6"/>
  <c r="G690" i="6"/>
  <c r="B690" i="6"/>
  <c r="D690" i="6" s="1"/>
  <c r="I689" i="6"/>
  <c r="H689" i="6"/>
  <c r="G689" i="6"/>
  <c r="B689" i="6"/>
  <c r="D689" i="6" s="1"/>
  <c r="I688" i="6"/>
  <c r="H688" i="6"/>
  <c r="G688" i="6"/>
  <c r="B688" i="6"/>
  <c r="D688" i="6" s="1"/>
  <c r="I687" i="6"/>
  <c r="H687" i="6"/>
  <c r="G687" i="6"/>
  <c r="B687" i="6"/>
  <c r="D687" i="6" s="1"/>
  <c r="I686" i="6"/>
  <c r="H686" i="6"/>
  <c r="G686" i="6"/>
  <c r="B686" i="6"/>
  <c r="D686" i="6" s="1"/>
  <c r="I685" i="6"/>
  <c r="H685" i="6"/>
  <c r="G685" i="6"/>
  <c r="B685" i="6"/>
  <c r="D685" i="6" s="1"/>
  <c r="I684" i="6"/>
  <c r="H684" i="6"/>
  <c r="G684" i="6"/>
  <c r="D684" i="6"/>
  <c r="B684" i="6"/>
  <c r="I683" i="6"/>
  <c r="H683" i="6"/>
  <c r="G683" i="6"/>
  <c r="B683" i="6"/>
  <c r="D683" i="6" s="1"/>
  <c r="I682" i="6"/>
  <c r="H682" i="6"/>
  <c r="G682" i="6"/>
  <c r="B682" i="6"/>
  <c r="D682" i="6" s="1"/>
  <c r="I681" i="6"/>
  <c r="H681" i="6"/>
  <c r="G681" i="6"/>
  <c r="B681" i="6"/>
  <c r="D681" i="6" s="1"/>
  <c r="I680" i="6"/>
  <c r="H680" i="6"/>
  <c r="G680" i="6"/>
  <c r="B680" i="6"/>
  <c r="D680" i="6" s="1"/>
  <c r="I679" i="6"/>
  <c r="H679" i="6"/>
  <c r="G679" i="6"/>
  <c r="B679" i="6"/>
  <c r="D679" i="6" s="1"/>
  <c r="I678" i="6"/>
  <c r="H678" i="6"/>
  <c r="G678" i="6"/>
  <c r="B678" i="6"/>
  <c r="D678" i="6" s="1"/>
  <c r="I677" i="6"/>
  <c r="H677" i="6"/>
  <c r="G677" i="6"/>
  <c r="B677" i="6"/>
  <c r="D677" i="6" s="1"/>
  <c r="I676" i="6"/>
  <c r="H676" i="6"/>
  <c r="G676" i="6"/>
  <c r="B676" i="6"/>
  <c r="D676" i="6" s="1"/>
  <c r="I675" i="6"/>
  <c r="H675" i="6"/>
  <c r="G675" i="6"/>
  <c r="B675" i="6"/>
  <c r="D675" i="6" s="1"/>
  <c r="I674" i="6"/>
  <c r="H674" i="6"/>
  <c r="G674" i="6"/>
  <c r="B674" i="6"/>
  <c r="D674" i="6" s="1"/>
  <c r="I673" i="6"/>
  <c r="H673" i="6"/>
  <c r="G673" i="6"/>
  <c r="B673" i="6"/>
  <c r="D673" i="6" s="1"/>
  <c r="I672" i="6"/>
  <c r="H672" i="6"/>
  <c r="G672" i="6"/>
  <c r="B672" i="6"/>
  <c r="D672" i="6" s="1"/>
  <c r="I671" i="6"/>
  <c r="H671" i="6"/>
  <c r="G671" i="6"/>
  <c r="B671" i="6"/>
  <c r="D671" i="6" s="1"/>
  <c r="I670" i="6"/>
  <c r="H670" i="6"/>
  <c r="G670" i="6"/>
  <c r="B670" i="6"/>
  <c r="D670" i="6" s="1"/>
  <c r="I669" i="6"/>
  <c r="H669" i="6"/>
  <c r="G669" i="6"/>
  <c r="B669" i="6"/>
  <c r="D669" i="6" s="1"/>
  <c r="I668" i="6"/>
  <c r="H668" i="6"/>
  <c r="G668" i="6"/>
  <c r="B668" i="6"/>
  <c r="D668" i="6" s="1"/>
  <c r="I667" i="6"/>
  <c r="H667" i="6"/>
  <c r="G667" i="6"/>
  <c r="B667" i="6"/>
  <c r="D667" i="6" s="1"/>
  <c r="I666" i="6"/>
  <c r="H666" i="6"/>
  <c r="G666" i="6"/>
  <c r="B666" i="6"/>
  <c r="D666" i="6" s="1"/>
  <c r="I665" i="6"/>
  <c r="H665" i="6"/>
  <c r="G665" i="6"/>
  <c r="B665" i="6"/>
  <c r="D665" i="6" s="1"/>
  <c r="I664" i="6"/>
  <c r="H664" i="6"/>
  <c r="G664" i="6"/>
  <c r="B664" i="6"/>
  <c r="D664" i="6" s="1"/>
  <c r="I663" i="6"/>
  <c r="H663" i="6"/>
  <c r="G663" i="6"/>
  <c r="B663" i="6"/>
  <c r="D663" i="6" s="1"/>
  <c r="I662" i="6"/>
  <c r="H662" i="6"/>
  <c r="G662" i="6"/>
  <c r="B662" i="6"/>
  <c r="D662" i="6" s="1"/>
  <c r="I661" i="6"/>
  <c r="H661" i="6"/>
  <c r="G661" i="6"/>
  <c r="B661" i="6"/>
  <c r="D661" i="6" s="1"/>
  <c r="I660" i="6"/>
  <c r="H660" i="6"/>
  <c r="G660" i="6"/>
  <c r="B660" i="6"/>
  <c r="D660" i="6" s="1"/>
  <c r="I659" i="6"/>
  <c r="H659" i="6"/>
  <c r="G659" i="6"/>
  <c r="B659" i="6"/>
  <c r="D659" i="6" s="1"/>
  <c r="I658" i="6"/>
  <c r="H658" i="6"/>
  <c r="G658" i="6"/>
  <c r="B658" i="6"/>
  <c r="D658" i="6" s="1"/>
  <c r="I657" i="6"/>
  <c r="H657" i="6"/>
  <c r="G657" i="6"/>
  <c r="B657" i="6"/>
  <c r="D657" i="6" s="1"/>
  <c r="I656" i="6"/>
  <c r="H656" i="6"/>
  <c r="G656" i="6"/>
  <c r="B656" i="6"/>
  <c r="D656" i="6" s="1"/>
  <c r="I655" i="6"/>
  <c r="H655" i="6"/>
  <c r="G655" i="6"/>
  <c r="B655" i="6"/>
  <c r="D655" i="6" s="1"/>
  <c r="I654" i="6"/>
  <c r="H654" i="6"/>
  <c r="G654" i="6"/>
  <c r="B654" i="6"/>
  <c r="D654" i="6" s="1"/>
  <c r="I653" i="6"/>
  <c r="H653" i="6"/>
  <c r="G653" i="6"/>
  <c r="B653" i="6"/>
  <c r="D653" i="6" s="1"/>
  <c r="I652" i="6"/>
  <c r="H652" i="6"/>
  <c r="G652" i="6"/>
  <c r="B652" i="6"/>
  <c r="D652" i="6" s="1"/>
  <c r="I651" i="6"/>
  <c r="H651" i="6"/>
  <c r="G651" i="6"/>
  <c r="B651" i="6"/>
  <c r="D651" i="6" s="1"/>
  <c r="I650" i="6"/>
  <c r="H650" i="6"/>
  <c r="G650" i="6"/>
  <c r="B650" i="6"/>
  <c r="D650" i="6" s="1"/>
  <c r="I649" i="6"/>
  <c r="H649" i="6"/>
  <c r="G649" i="6"/>
  <c r="B649" i="6"/>
  <c r="D649" i="6" s="1"/>
  <c r="I648" i="6"/>
  <c r="H648" i="6"/>
  <c r="G648" i="6"/>
  <c r="B648" i="6"/>
  <c r="D648" i="6" s="1"/>
  <c r="I647" i="6"/>
  <c r="H647" i="6"/>
  <c r="G647" i="6"/>
  <c r="B647" i="6"/>
  <c r="D647" i="6" s="1"/>
  <c r="I646" i="6"/>
  <c r="H646" i="6"/>
  <c r="G646" i="6"/>
  <c r="B646" i="6"/>
  <c r="D646" i="6" s="1"/>
  <c r="I645" i="6"/>
  <c r="H645" i="6"/>
  <c r="G645" i="6"/>
  <c r="B645" i="6"/>
  <c r="D645" i="6" s="1"/>
  <c r="I644" i="6"/>
  <c r="H644" i="6"/>
  <c r="G644" i="6"/>
  <c r="B644" i="6"/>
  <c r="D644" i="6" s="1"/>
  <c r="I643" i="6"/>
  <c r="H643" i="6"/>
  <c r="G643" i="6"/>
  <c r="B643" i="6"/>
  <c r="D643" i="6" s="1"/>
  <c r="I642" i="6"/>
  <c r="H642" i="6"/>
  <c r="G642" i="6"/>
  <c r="B642" i="6"/>
  <c r="D642" i="6" s="1"/>
  <c r="I641" i="6"/>
  <c r="H641" i="6"/>
  <c r="G641" i="6"/>
  <c r="B641" i="6"/>
  <c r="D641" i="6" s="1"/>
  <c r="I640" i="6"/>
  <c r="H640" i="6"/>
  <c r="G640" i="6"/>
  <c r="B640" i="6"/>
  <c r="D640" i="6" s="1"/>
  <c r="I639" i="6"/>
  <c r="H639" i="6"/>
  <c r="G639" i="6"/>
  <c r="B639" i="6"/>
  <c r="D639" i="6" s="1"/>
  <c r="I638" i="6"/>
  <c r="H638" i="6"/>
  <c r="G638" i="6"/>
  <c r="B638" i="6"/>
  <c r="D638" i="6" s="1"/>
  <c r="I637" i="6"/>
  <c r="H637" i="6"/>
  <c r="G637" i="6"/>
  <c r="B637" i="6"/>
  <c r="I636" i="6"/>
  <c r="H636" i="6"/>
  <c r="G636" i="6"/>
  <c r="B636" i="6"/>
  <c r="D636" i="6" s="1"/>
  <c r="I635" i="6"/>
  <c r="H635" i="6"/>
  <c r="G635" i="6"/>
  <c r="B635" i="6"/>
  <c r="I634" i="6"/>
  <c r="H634" i="6"/>
  <c r="G634" i="6"/>
  <c r="B634" i="6"/>
  <c r="D634" i="6" s="1"/>
  <c r="I633" i="6"/>
  <c r="H633" i="6"/>
  <c r="G633" i="6"/>
  <c r="B633" i="6"/>
  <c r="I632" i="6"/>
  <c r="H632" i="6"/>
  <c r="G632" i="6"/>
  <c r="B632" i="6"/>
  <c r="D632" i="6" s="1"/>
  <c r="I631" i="6"/>
  <c r="H631" i="6"/>
  <c r="G631" i="6"/>
  <c r="B631" i="6"/>
  <c r="I630" i="6"/>
  <c r="H630" i="6"/>
  <c r="G630" i="6"/>
  <c r="B630" i="6"/>
  <c r="D630" i="6" s="1"/>
  <c r="I629" i="6"/>
  <c r="H629" i="6"/>
  <c r="G629" i="6"/>
  <c r="B629" i="6"/>
  <c r="I628" i="6"/>
  <c r="H628" i="6"/>
  <c r="G628" i="6"/>
  <c r="B628" i="6"/>
  <c r="D628" i="6" s="1"/>
  <c r="I627" i="6"/>
  <c r="H627" i="6"/>
  <c r="G627" i="6"/>
  <c r="B627" i="6"/>
  <c r="I626" i="6"/>
  <c r="H626" i="6"/>
  <c r="G626" i="6"/>
  <c r="B626" i="6"/>
  <c r="D626" i="6" s="1"/>
  <c r="I625" i="6"/>
  <c r="H625" i="6"/>
  <c r="G625" i="6"/>
  <c r="B625" i="6"/>
  <c r="I624" i="6"/>
  <c r="H624" i="6"/>
  <c r="G624" i="6"/>
  <c r="B624" i="6"/>
  <c r="D624" i="6" s="1"/>
  <c r="I623" i="6"/>
  <c r="H623" i="6"/>
  <c r="G623" i="6"/>
  <c r="B623" i="6"/>
  <c r="I622" i="6"/>
  <c r="H622" i="6"/>
  <c r="G622" i="6"/>
  <c r="B622" i="6"/>
  <c r="D622" i="6" s="1"/>
  <c r="I621" i="6"/>
  <c r="H621" i="6"/>
  <c r="G621" i="6"/>
  <c r="B621" i="6"/>
  <c r="D621" i="6" s="1"/>
  <c r="I620" i="6"/>
  <c r="H620" i="6"/>
  <c r="G620" i="6"/>
  <c r="B620" i="6"/>
  <c r="D620" i="6" s="1"/>
  <c r="I619" i="6"/>
  <c r="H619" i="6"/>
  <c r="G619" i="6"/>
  <c r="B619" i="6"/>
  <c r="D619" i="6" s="1"/>
  <c r="I618" i="6"/>
  <c r="H618" i="6"/>
  <c r="G618" i="6"/>
  <c r="B618" i="6"/>
  <c r="D618" i="6" s="1"/>
  <c r="I617" i="6"/>
  <c r="H617" i="6"/>
  <c r="G617" i="6"/>
  <c r="B617" i="6"/>
  <c r="D617" i="6" s="1"/>
  <c r="I616" i="6"/>
  <c r="H616" i="6"/>
  <c r="G616" i="6"/>
  <c r="B616" i="6"/>
  <c r="D616" i="6" s="1"/>
  <c r="I615" i="6"/>
  <c r="H615" i="6"/>
  <c r="G615" i="6"/>
  <c r="B615" i="6"/>
  <c r="D615" i="6" s="1"/>
  <c r="I614" i="6"/>
  <c r="H614" i="6"/>
  <c r="G614" i="6"/>
  <c r="B614" i="6"/>
  <c r="D614" i="6" s="1"/>
  <c r="I613" i="6"/>
  <c r="H613" i="6"/>
  <c r="G613" i="6"/>
  <c r="B613" i="6"/>
  <c r="D613" i="6" s="1"/>
  <c r="I612" i="6"/>
  <c r="H612" i="6"/>
  <c r="G612" i="6"/>
  <c r="B612" i="6"/>
  <c r="D612" i="6" s="1"/>
  <c r="I611" i="6"/>
  <c r="H611" i="6"/>
  <c r="G611" i="6"/>
  <c r="B611" i="6"/>
  <c r="D611" i="6" s="1"/>
  <c r="I610" i="6"/>
  <c r="H610" i="6"/>
  <c r="G610" i="6"/>
  <c r="B610" i="6"/>
  <c r="D610" i="6" s="1"/>
  <c r="I609" i="6"/>
  <c r="H609" i="6"/>
  <c r="G609" i="6"/>
  <c r="B609" i="6"/>
  <c r="D609" i="6" s="1"/>
  <c r="I608" i="6"/>
  <c r="H608" i="6"/>
  <c r="G608" i="6"/>
  <c r="B608" i="6"/>
  <c r="D608" i="6" s="1"/>
  <c r="I607" i="6"/>
  <c r="H607" i="6"/>
  <c r="G607" i="6"/>
  <c r="B607" i="6"/>
  <c r="D607" i="6" s="1"/>
  <c r="I606" i="6"/>
  <c r="H606" i="6"/>
  <c r="G606" i="6"/>
  <c r="B606" i="6"/>
  <c r="D606" i="6" s="1"/>
  <c r="I605" i="6"/>
  <c r="H605" i="6"/>
  <c r="G605" i="6"/>
  <c r="B605" i="6"/>
  <c r="D605" i="6" s="1"/>
  <c r="I604" i="6"/>
  <c r="H604" i="6"/>
  <c r="G604" i="6"/>
  <c r="B604" i="6"/>
  <c r="D604" i="6" s="1"/>
  <c r="I603" i="6"/>
  <c r="H603" i="6"/>
  <c r="G603" i="6"/>
  <c r="B603" i="6"/>
  <c r="D603" i="6" s="1"/>
  <c r="I602" i="6"/>
  <c r="H602" i="6"/>
  <c r="G602" i="6"/>
  <c r="B602" i="6"/>
  <c r="D602" i="6" s="1"/>
  <c r="I601" i="6"/>
  <c r="H601" i="6"/>
  <c r="G601" i="6"/>
  <c r="B601" i="6"/>
  <c r="D601" i="6" s="1"/>
  <c r="I600" i="6"/>
  <c r="H600" i="6"/>
  <c r="G600" i="6"/>
  <c r="B600" i="6"/>
  <c r="D600" i="6" s="1"/>
  <c r="I599" i="6"/>
  <c r="H599" i="6"/>
  <c r="G599" i="6"/>
  <c r="B599" i="6"/>
  <c r="D599" i="6" s="1"/>
  <c r="I598" i="6"/>
  <c r="H598" i="6"/>
  <c r="G598" i="6"/>
  <c r="B598" i="6"/>
  <c r="D598" i="6" s="1"/>
  <c r="I597" i="6"/>
  <c r="H597" i="6"/>
  <c r="G597" i="6"/>
  <c r="B597" i="6"/>
  <c r="D597" i="6" s="1"/>
  <c r="I596" i="6"/>
  <c r="H596" i="6"/>
  <c r="G596" i="6"/>
  <c r="B596" i="6"/>
  <c r="D596" i="6" s="1"/>
  <c r="I595" i="6"/>
  <c r="H595" i="6"/>
  <c r="G595" i="6"/>
  <c r="B595" i="6"/>
  <c r="D595" i="6" s="1"/>
  <c r="I594" i="6"/>
  <c r="H594" i="6"/>
  <c r="G594" i="6"/>
  <c r="B594" i="6"/>
  <c r="D594" i="6" s="1"/>
  <c r="I593" i="6"/>
  <c r="H593" i="6"/>
  <c r="G593" i="6"/>
  <c r="B593" i="6"/>
  <c r="D593" i="6" s="1"/>
  <c r="I592" i="6"/>
  <c r="H592" i="6"/>
  <c r="G592" i="6"/>
  <c r="B592" i="6"/>
  <c r="D592" i="6" s="1"/>
  <c r="I591" i="6"/>
  <c r="H591" i="6"/>
  <c r="G591" i="6"/>
  <c r="B591" i="6"/>
  <c r="D591" i="6" s="1"/>
  <c r="I590" i="6"/>
  <c r="H590" i="6"/>
  <c r="G590" i="6"/>
  <c r="B590" i="6"/>
  <c r="D590" i="6" s="1"/>
  <c r="I589" i="6"/>
  <c r="H589" i="6"/>
  <c r="G589" i="6"/>
  <c r="B589" i="6"/>
  <c r="D589" i="6" s="1"/>
  <c r="I588" i="6"/>
  <c r="H588" i="6"/>
  <c r="G588" i="6"/>
  <c r="B588" i="6"/>
  <c r="D588" i="6" s="1"/>
  <c r="I587" i="6"/>
  <c r="H587" i="6"/>
  <c r="G587" i="6"/>
  <c r="B587" i="6"/>
  <c r="D587" i="6" s="1"/>
  <c r="I586" i="6"/>
  <c r="H586" i="6"/>
  <c r="G586" i="6"/>
  <c r="B586" i="6"/>
  <c r="D586" i="6" s="1"/>
  <c r="I585" i="6"/>
  <c r="H585" i="6"/>
  <c r="G585" i="6"/>
  <c r="B585" i="6"/>
  <c r="D585" i="6" s="1"/>
  <c r="I584" i="6"/>
  <c r="H584" i="6"/>
  <c r="G584" i="6"/>
  <c r="B584" i="6"/>
  <c r="D584" i="6" s="1"/>
  <c r="I583" i="6"/>
  <c r="H583" i="6"/>
  <c r="G583" i="6"/>
  <c r="B583" i="6"/>
  <c r="D583" i="6" s="1"/>
  <c r="I582" i="6"/>
  <c r="H582" i="6"/>
  <c r="G582" i="6"/>
  <c r="B582" i="6"/>
  <c r="D582" i="6" s="1"/>
  <c r="I581" i="6"/>
  <c r="H581" i="6"/>
  <c r="G581" i="6"/>
  <c r="B581" i="6"/>
  <c r="D581" i="6" s="1"/>
  <c r="I580" i="6"/>
  <c r="H580" i="6"/>
  <c r="G580" i="6"/>
  <c r="B580" i="6"/>
  <c r="D580" i="6" s="1"/>
  <c r="I579" i="6"/>
  <c r="H579" i="6"/>
  <c r="G579" i="6"/>
  <c r="B579" i="6"/>
  <c r="D579" i="6" s="1"/>
  <c r="I578" i="6"/>
  <c r="H578" i="6"/>
  <c r="G578" i="6"/>
  <c r="B578" i="6"/>
  <c r="D578" i="6" s="1"/>
  <c r="I577" i="6"/>
  <c r="H577" i="6"/>
  <c r="G577" i="6"/>
  <c r="B577" i="6"/>
  <c r="D577" i="6" s="1"/>
  <c r="I576" i="6"/>
  <c r="H576" i="6"/>
  <c r="G576" i="6"/>
  <c r="B576" i="6"/>
  <c r="D576" i="6" s="1"/>
  <c r="I575" i="6"/>
  <c r="H575" i="6"/>
  <c r="G575" i="6"/>
  <c r="B575" i="6"/>
  <c r="D575" i="6" s="1"/>
  <c r="I574" i="6"/>
  <c r="H574" i="6"/>
  <c r="G574" i="6"/>
  <c r="B574" i="6"/>
  <c r="D574" i="6" s="1"/>
  <c r="I573" i="6"/>
  <c r="H573" i="6"/>
  <c r="G573" i="6"/>
  <c r="B573" i="6"/>
  <c r="D573" i="6" s="1"/>
  <c r="I572" i="6"/>
  <c r="H572" i="6"/>
  <c r="G572" i="6"/>
  <c r="B572" i="6"/>
  <c r="D572" i="6" s="1"/>
  <c r="I571" i="6"/>
  <c r="H571" i="6"/>
  <c r="G571" i="6"/>
  <c r="B571" i="6"/>
  <c r="D571" i="6" s="1"/>
  <c r="I570" i="6"/>
  <c r="H570" i="6"/>
  <c r="G570" i="6"/>
  <c r="B570" i="6"/>
  <c r="D570" i="6" s="1"/>
  <c r="I569" i="6"/>
  <c r="H569" i="6"/>
  <c r="G569" i="6"/>
  <c r="B569" i="6"/>
  <c r="D569" i="6" s="1"/>
  <c r="I568" i="6"/>
  <c r="H568" i="6"/>
  <c r="G568" i="6"/>
  <c r="B568" i="6"/>
  <c r="D568" i="6" s="1"/>
  <c r="I567" i="6"/>
  <c r="H567" i="6"/>
  <c r="G567" i="6"/>
  <c r="B567" i="6"/>
  <c r="D567" i="6" s="1"/>
  <c r="I566" i="6"/>
  <c r="H566" i="6"/>
  <c r="G566" i="6"/>
  <c r="B566" i="6"/>
  <c r="D566" i="6" s="1"/>
  <c r="I565" i="6"/>
  <c r="H565" i="6"/>
  <c r="G565" i="6"/>
  <c r="B565" i="6"/>
  <c r="D565" i="6" s="1"/>
  <c r="I564" i="6"/>
  <c r="H564" i="6"/>
  <c r="G564" i="6"/>
  <c r="B564" i="6"/>
  <c r="D564" i="6" s="1"/>
  <c r="I563" i="6"/>
  <c r="H563" i="6"/>
  <c r="G563" i="6"/>
  <c r="B563" i="6"/>
  <c r="D563" i="6" s="1"/>
  <c r="I562" i="6"/>
  <c r="H562" i="6"/>
  <c r="G562" i="6"/>
  <c r="B562" i="6"/>
  <c r="D562" i="6" s="1"/>
  <c r="I561" i="6"/>
  <c r="H561" i="6"/>
  <c r="G561" i="6"/>
  <c r="B561" i="6"/>
  <c r="D561" i="6" s="1"/>
  <c r="I560" i="6"/>
  <c r="H560" i="6"/>
  <c r="G560" i="6"/>
  <c r="B560" i="6"/>
  <c r="D560" i="6" s="1"/>
  <c r="I559" i="6"/>
  <c r="H559" i="6"/>
  <c r="G559" i="6"/>
  <c r="B559" i="6"/>
  <c r="D559" i="6" s="1"/>
  <c r="I558" i="6"/>
  <c r="H558" i="6"/>
  <c r="G558" i="6"/>
  <c r="B558" i="6"/>
  <c r="D558" i="6" s="1"/>
  <c r="I557" i="6"/>
  <c r="H557" i="6"/>
  <c r="G557" i="6"/>
  <c r="B557" i="6"/>
  <c r="D557" i="6" s="1"/>
  <c r="I556" i="6"/>
  <c r="H556" i="6"/>
  <c r="G556" i="6"/>
  <c r="B556" i="6"/>
  <c r="D556" i="6" s="1"/>
  <c r="I555" i="6"/>
  <c r="H555" i="6"/>
  <c r="G555" i="6"/>
  <c r="B555" i="6"/>
  <c r="D555" i="6" s="1"/>
  <c r="I554" i="6"/>
  <c r="H554" i="6"/>
  <c r="G554" i="6"/>
  <c r="B554" i="6"/>
  <c r="D554" i="6" s="1"/>
  <c r="I553" i="6"/>
  <c r="H553" i="6"/>
  <c r="G553" i="6"/>
  <c r="B553" i="6"/>
  <c r="D553" i="6" s="1"/>
  <c r="I552" i="6"/>
  <c r="H552" i="6"/>
  <c r="G552" i="6"/>
  <c r="B552" i="6"/>
  <c r="D552" i="6" s="1"/>
  <c r="I551" i="6"/>
  <c r="H551" i="6"/>
  <c r="G551" i="6"/>
  <c r="B551" i="6"/>
  <c r="D551" i="6" s="1"/>
  <c r="I550" i="6"/>
  <c r="H550" i="6"/>
  <c r="G550" i="6"/>
  <c r="B550" i="6"/>
  <c r="D550" i="6" s="1"/>
  <c r="I549" i="6"/>
  <c r="H549" i="6"/>
  <c r="G549" i="6"/>
  <c r="B549" i="6"/>
  <c r="D549" i="6" s="1"/>
  <c r="I548" i="6"/>
  <c r="H548" i="6"/>
  <c r="G548" i="6"/>
  <c r="B548" i="6"/>
  <c r="D548" i="6" s="1"/>
  <c r="I547" i="6"/>
  <c r="H547" i="6"/>
  <c r="G547" i="6"/>
  <c r="B547" i="6"/>
  <c r="D547" i="6" s="1"/>
  <c r="I546" i="6"/>
  <c r="H546" i="6"/>
  <c r="G546" i="6"/>
  <c r="B546" i="6"/>
  <c r="D546" i="6" s="1"/>
  <c r="I545" i="6"/>
  <c r="H545" i="6"/>
  <c r="G545" i="6"/>
  <c r="B545" i="6"/>
  <c r="D545" i="6" s="1"/>
  <c r="I544" i="6"/>
  <c r="H544" i="6"/>
  <c r="G544" i="6"/>
  <c r="B544" i="6"/>
  <c r="D544" i="6" s="1"/>
  <c r="I543" i="6"/>
  <c r="H543" i="6"/>
  <c r="G543" i="6"/>
  <c r="B543" i="6"/>
  <c r="D543" i="6" s="1"/>
  <c r="I542" i="6"/>
  <c r="H542" i="6"/>
  <c r="G542" i="6"/>
  <c r="B542" i="6"/>
  <c r="D542" i="6" s="1"/>
  <c r="I541" i="6"/>
  <c r="H541" i="6"/>
  <c r="G541" i="6"/>
  <c r="B541" i="6"/>
  <c r="D541" i="6" s="1"/>
  <c r="I540" i="6"/>
  <c r="H540" i="6"/>
  <c r="G540" i="6"/>
  <c r="B540" i="6"/>
  <c r="D540" i="6" s="1"/>
  <c r="I539" i="6"/>
  <c r="H539" i="6"/>
  <c r="G539" i="6"/>
  <c r="B539" i="6"/>
  <c r="D539" i="6" s="1"/>
  <c r="I538" i="6"/>
  <c r="H538" i="6"/>
  <c r="G538" i="6"/>
  <c r="B538" i="6"/>
  <c r="D538" i="6" s="1"/>
  <c r="I537" i="6"/>
  <c r="H537" i="6"/>
  <c r="G537" i="6"/>
  <c r="B537" i="6"/>
  <c r="D537" i="6" s="1"/>
  <c r="I536" i="6"/>
  <c r="H536" i="6"/>
  <c r="G536" i="6"/>
  <c r="B536" i="6"/>
  <c r="D536" i="6" s="1"/>
  <c r="I535" i="6"/>
  <c r="H535" i="6"/>
  <c r="G535" i="6"/>
  <c r="B535" i="6"/>
  <c r="D535" i="6" s="1"/>
  <c r="I534" i="6"/>
  <c r="H534" i="6"/>
  <c r="G534" i="6"/>
  <c r="B534" i="6"/>
  <c r="D534" i="6" s="1"/>
  <c r="I533" i="6"/>
  <c r="H533" i="6"/>
  <c r="G533" i="6"/>
  <c r="B533" i="6"/>
  <c r="D533" i="6" s="1"/>
  <c r="I532" i="6"/>
  <c r="H532" i="6"/>
  <c r="G532" i="6"/>
  <c r="B532" i="6"/>
  <c r="D532" i="6" s="1"/>
  <c r="I531" i="6"/>
  <c r="H531" i="6"/>
  <c r="G531" i="6"/>
  <c r="B531" i="6"/>
  <c r="D531" i="6" s="1"/>
  <c r="I530" i="6"/>
  <c r="H530" i="6"/>
  <c r="G530" i="6"/>
  <c r="B530" i="6"/>
  <c r="D530" i="6" s="1"/>
  <c r="I529" i="6"/>
  <c r="H529" i="6"/>
  <c r="G529" i="6"/>
  <c r="B529" i="6"/>
  <c r="D529" i="6" s="1"/>
  <c r="I528" i="6"/>
  <c r="H528" i="6"/>
  <c r="G528" i="6"/>
  <c r="B528" i="6"/>
  <c r="D528" i="6" s="1"/>
  <c r="I527" i="6"/>
  <c r="H527" i="6"/>
  <c r="G527" i="6"/>
  <c r="B527" i="6"/>
  <c r="D527" i="6" s="1"/>
  <c r="I526" i="6"/>
  <c r="H526" i="6"/>
  <c r="G526" i="6"/>
  <c r="B526" i="6"/>
  <c r="D526" i="6" s="1"/>
  <c r="I525" i="6"/>
  <c r="H525" i="6"/>
  <c r="G525" i="6"/>
  <c r="B525" i="6"/>
  <c r="D525" i="6" s="1"/>
  <c r="I524" i="6"/>
  <c r="H524" i="6"/>
  <c r="G524" i="6"/>
  <c r="B524" i="6"/>
  <c r="D524" i="6" s="1"/>
  <c r="I523" i="6"/>
  <c r="H523" i="6"/>
  <c r="G523" i="6"/>
  <c r="B523" i="6"/>
  <c r="D523" i="6" s="1"/>
  <c r="I522" i="6"/>
  <c r="H522" i="6"/>
  <c r="G522" i="6"/>
  <c r="B522" i="6"/>
  <c r="D522" i="6" s="1"/>
  <c r="I521" i="6"/>
  <c r="H521" i="6"/>
  <c r="G521" i="6"/>
  <c r="B521" i="6"/>
  <c r="D521" i="6" s="1"/>
  <c r="I520" i="6"/>
  <c r="H520" i="6"/>
  <c r="G520" i="6"/>
  <c r="B520" i="6"/>
  <c r="D520" i="6" s="1"/>
  <c r="I519" i="6"/>
  <c r="H519" i="6"/>
  <c r="G519" i="6"/>
  <c r="B519" i="6"/>
  <c r="D519" i="6" s="1"/>
  <c r="I518" i="6"/>
  <c r="H518" i="6"/>
  <c r="G518" i="6"/>
  <c r="B518" i="6"/>
  <c r="D518" i="6" s="1"/>
  <c r="I517" i="6"/>
  <c r="H517" i="6"/>
  <c r="G517" i="6"/>
  <c r="B517" i="6"/>
  <c r="D517" i="6" s="1"/>
  <c r="I516" i="6"/>
  <c r="H516" i="6"/>
  <c r="G516" i="6"/>
  <c r="B516" i="6"/>
  <c r="D516" i="6" s="1"/>
  <c r="I515" i="6"/>
  <c r="H515" i="6"/>
  <c r="G515" i="6"/>
  <c r="B515" i="6"/>
  <c r="D515" i="6" s="1"/>
  <c r="I514" i="6"/>
  <c r="H514" i="6"/>
  <c r="G514" i="6"/>
  <c r="B514" i="6"/>
  <c r="D514" i="6" s="1"/>
  <c r="I513" i="6"/>
  <c r="H513" i="6"/>
  <c r="G513" i="6"/>
  <c r="B513" i="6"/>
  <c r="D513" i="6" s="1"/>
  <c r="I512" i="6"/>
  <c r="H512" i="6"/>
  <c r="G512" i="6"/>
  <c r="B512" i="6"/>
  <c r="I511" i="6"/>
  <c r="H511" i="6"/>
  <c r="G511" i="6"/>
  <c r="B511" i="6"/>
  <c r="D511" i="6" s="1"/>
  <c r="I510" i="6"/>
  <c r="H510" i="6"/>
  <c r="G510" i="6"/>
  <c r="B510" i="6"/>
  <c r="I509" i="6"/>
  <c r="H509" i="6"/>
  <c r="G509" i="6"/>
  <c r="B509" i="6"/>
  <c r="D509" i="6" s="1"/>
  <c r="I508" i="6"/>
  <c r="H508" i="6"/>
  <c r="G508" i="6"/>
  <c r="B508" i="6"/>
  <c r="I507" i="6"/>
  <c r="H507" i="6"/>
  <c r="G507" i="6"/>
  <c r="B507" i="6"/>
  <c r="D507" i="6" s="1"/>
  <c r="I506" i="6"/>
  <c r="H506" i="6"/>
  <c r="G506" i="6"/>
  <c r="B506" i="6"/>
  <c r="I505" i="6"/>
  <c r="H505" i="6"/>
  <c r="G505" i="6"/>
  <c r="B505" i="6"/>
  <c r="D505" i="6" s="1"/>
  <c r="I504" i="6"/>
  <c r="H504" i="6"/>
  <c r="G504" i="6"/>
  <c r="B504" i="6"/>
  <c r="I503" i="6"/>
  <c r="H503" i="6"/>
  <c r="G503" i="6"/>
  <c r="B503" i="6"/>
  <c r="D503" i="6" s="1"/>
  <c r="I502" i="6"/>
  <c r="H502" i="6"/>
  <c r="G502" i="6"/>
  <c r="B502" i="6"/>
  <c r="I501" i="6"/>
  <c r="H501" i="6"/>
  <c r="G501" i="6"/>
  <c r="B501" i="6"/>
  <c r="D501" i="6" s="1"/>
  <c r="I500" i="6"/>
  <c r="H500" i="6"/>
  <c r="G500" i="6"/>
  <c r="B500" i="6"/>
  <c r="D500" i="6" s="1"/>
  <c r="I499" i="6"/>
  <c r="H499" i="6"/>
  <c r="G499" i="6"/>
  <c r="B499" i="6"/>
  <c r="D499" i="6" s="1"/>
  <c r="I498" i="6"/>
  <c r="H498" i="6"/>
  <c r="G498" i="6"/>
  <c r="B498" i="6"/>
  <c r="D498" i="6" s="1"/>
  <c r="I497" i="6"/>
  <c r="H497" i="6"/>
  <c r="G497" i="6"/>
  <c r="B497" i="6"/>
  <c r="D497" i="6" s="1"/>
  <c r="I496" i="6"/>
  <c r="H496" i="6"/>
  <c r="G496" i="6"/>
  <c r="B496" i="6"/>
  <c r="D496" i="6" s="1"/>
  <c r="I495" i="6"/>
  <c r="H495" i="6"/>
  <c r="G495" i="6"/>
  <c r="B495" i="6"/>
  <c r="I494" i="6"/>
  <c r="H494" i="6"/>
  <c r="G494" i="6"/>
  <c r="B494" i="6"/>
  <c r="D494" i="6" s="1"/>
  <c r="I493" i="6"/>
  <c r="H493" i="6"/>
  <c r="G493" i="6"/>
  <c r="B493" i="6"/>
  <c r="D493" i="6" s="1"/>
  <c r="I492" i="6"/>
  <c r="H492" i="6"/>
  <c r="G492" i="6"/>
  <c r="B492" i="6"/>
  <c r="D492" i="6" s="1"/>
  <c r="I491" i="6"/>
  <c r="H491" i="6"/>
  <c r="G491" i="6"/>
  <c r="B491" i="6"/>
  <c r="D491" i="6" s="1"/>
  <c r="I490" i="6"/>
  <c r="H490" i="6"/>
  <c r="G490" i="6"/>
  <c r="B490" i="6"/>
  <c r="D490" i="6" s="1"/>
  <c r="I489" i="6"/>
  <c r="H489" i="6"/>
  <c r="G489" i="6"/>
  <c r="B489" i="6"/>
  <c r="D489" i="6" s="1"/>
  <c r="I488" i="6"/>
  <c r="H488" i="6"/>
  <c r="G488" i="6"/>
  <c r="B488" i="6"/>
  <c r="D488" i="6" s="1"/>
  <c r="I487" i="6"/>
  <c r="H487" i="6"/>
  <c r="G487" i="6"/>
  <c r="B487" i="6"/>
  <c r="D487" i="6" s="1"/>
  <c r="I486" i="6"/>
  <c r="H486" i="6"/>
  <c r="G486" i="6"/>
  <c r="B486" i="6"/>
  <c r="D486" i="6" s="1"/>
  <c r="I485" i="6"/>
  <c r="H485" i="6"/>
  <c r="G485" i="6"/>
  <c r="B485" i="6"/>
  <c r="D485" i="6" s="1"/>
  <c r="I484" i="6"/>
  <c r="H484" i="6"/>
  <c r="G484" i="6"/>
  <c r="B484" i="6"/>
  <c r="D484" i="6" s="1"/>
  <c r="I483" i="6"/>
  <c r="H483" i="6"/>
  <c r="G483" i="6"/>
  <c r="B483" i="6"/>
  <c r="D483" i="6" s="1"/>
  <c r="I482" i="6"/>
  <c r="H482" i="6"/>
  <c r="G482" i="6"/>
  <c r="B482" i="6"/>
  <c r="D482" i="6" s="1"/>
  <c r="I481" i="6"/>
  <c r="H481" i="6"/>
  <c r="G481" i="6"/>
  <c r="B481" i="6"/>
  <c r="D481" i="6" s="1"/>
  <c r="I480" i="6"/>
  <c r="H480" i="6"/>
  <c r="G480" i="6"/>
  <c r="B480" i="6"/>
  <c r="D480" i="6" s="1"/>
  <c r="I479" i="6"/>
  <c r="H479" i="6"/>
  <c r="G479" i="6"/>
  <c r="B479" i="6"/>
  <c r="D479" i="6" s="1"/>
  <c r="I478" i="6"/>
  <c r="H478" i="6"/>
  <c r="G478" i="6"/>
  <c r="B478" i="6"/>
  <c r="D478" i="6" s="1"/>
  <c r="I477" i="6"/>
  <c r="H477" i="6"/>
  <c r="G477" i="6"/>
  <c r="B477" i="6"/>
  <c r="D477" i="6" s="1"/>
  <c r="I476" i="6"/>
  <c r="H476" i="6"/>
  <c r="G476" i="6"/>
  <c r="B476" i="6"/>
  <c r="D476" i="6" s="1"/>
  <c r="I475" i="6"/>
  <c r="H475" i="6"/>
  <c r="G475" i="6"/>
  <c r="B475" i="6"/>
  <c r="D475" i="6" s="1"/>
  <c r="I474" i="6"/>
  <c r="H474" i="6"/>
  <c r="G474" i="6"/>
  <c r="B474" i="6"/>
  <c r="D474" i="6" s="1"/>
  <c r="I473" i="6"/>
  <c r="H473" i="6"/>
  <c r="G473" i="6"/>
  <c r="B473" i="6"/>
  <c r="D473" i="6" s="1"/>
  <c r="I472" i="6"/>
  <c r="H472" i="6"/>
  <c r="G472" i="6"/>
  <c r="B472" i="6"/>
  <c r="D472" i="6" s="1"/>
  <c r="I471" i="6"/>
  <c r="H471" i="6"/>
  <c r="G471" i="6"/>
  <c r="B471" i="6"/>
  <c r="D471" i="6" s="1"/>
  <c r="I470" i="6"/>
  <c r="H470" i="6"/>
  <c r="G470" i="6"/>
  <c r="B470" i="6"/>
  <c r="D470" i="6" s="1"/>
  <c r="I469" i="6"/>
  <c r="H469" i="6"/>
  <c r="G469" i="6"/>
  <c r="B469" i="6"/>
  <c r="D469" i="6" s="1"/>
  <c r="I468" i="6"/>
  <c r="H468" i="6"/>
  <c r="G468" i="6"/>
  <c r="B468" i="6"/>
  <c r="D468" i="6" s="1"/>
  <c r="I467" i="6"/>
  <c r="H467" i="6"/>
  <c r="G467" i="6"/>
  <c r="B467" i="6"/>
  <c r="D467" i="6" s="1"/>
  <c r="I466" i="6"/>
  <c r="H466" i="6"/>
  <c r="G466" i="6"/>
  <c r="B466" i="6"/>
  <c r="D466" i="6" s="1"/>
  <c r="I465" i="6"/>
  <c r="H465" i="6"/>
  <c r="G465" i="6"/>
  <c r="B465" i="6"/>
  <c r="D465" i="6" s="1"/>
  <c r="I464" i="6"/>
  <c r="H464" i="6"/>
  <c r="G464" i="6"/>
  <c r="B464" i="6"/>
  <c r="D464" i="6" s="1"/>
  <c r="I463" i="6"/>
  <c r="H463" i="6"/>
  <c r="G463" i="6"/>
  <c r="B463" i="6"/>
  <c r="D463" i="6" s="1"/>
  <c r="I462" i="6"/>
  <c r="H462" i="6"/>
  <c r="G462" i="6"/>
  <c r="B462" i="6"/>
  <c r="D462" i="6" s="1"/>
  <c r="I461" i="6"/>
  <c r="H461" i="6"/>
  <c r="G461" i="6"/>
  <c r="B461" i="6"/>
  <c r="D461" i="6" s="1"/>
  <c r="I460" i="6"/>
  <c r="H460" i="6"/>
  <c r="G460" i="6"/>
  <c r="B460" i="6"/>
  <c r="D460" i="6" s="1"/>
  <c r="I459" i="6"/>
  <c r="H459" i="6"/>
  <c r="G459" i="6"/>
  <c r="B459" i="6"/>
  <c r="D459" i="6" s="1"/>
  <c r="I458" i="6"/>
  <c r="H458" i="6"/>
  <c r="G458" i="6"/>
  <c r="B458" i="6"/>
  <c r="D458" i="6" s="1"/>
  <c r="I457" i="6"/>
  <c r="H457" i="6"/>
  <c r="G457" i="6"/>
  <c r="B457" i="6"/>
  <c r="D457" i="6" s="1"/>
  <c r="I456" i="6"/>
  <c r="H456" i="6"/>
  <c r="G456" i="6"/>
  <c r="B456" i="6"/>
  <c r="D456" i="6" s="1"/>
  <c r="I455" i="6"/>
  <c r="H455" i="6"/>
  <c r="G455" i="6"/>
  <c r="B455" i="6"/>
  <c r="D455" i="6" s="1"/>
  <c r="I454" i="6"/>
  <c r="H454" i="6"/>
  <c r="G454" i="6"/>
  <c r="B454" i="6"/>
  <c r="D454" i="6" s="1"/>
  <c r="I453" i="6"/>
  <c r="H453" i="6"/>
  <c r="G453" i="6"/>
  <c r="B453" i="6"/>
  <c r="D453" i="6" s="1"/>
  <c r="I452" i="6"/>
  <c r="H452" i="6"/>
  <c r="G452" i="6"/>
  <c r="B452" i="6"/>
  <c r="D452" i="6" s="1"/>
  <c r="I451" i="6"/>
  <c r="H451" i="6"/>
  <c r="G451" i="6"/>
  <c r="B451" i="6"/>
  <c r="D451" i="6" s="1"/>
  <c r="I450" i="6"/>
  <c r="H450" i="6"/>
  <c r="G450" i="6"/>
  <c r="B450" i="6"/>
  <c r="D450" i="6" s="1"/>
  <c r="I449" i="6"/>
  <c r="H449" i="6"/>
  <c r="G449" i="6"/>
  <c r="B449" i="6"/>
  <c r="D449" i="6" s="1"/>
  <c r="I448" i="6"/>
  <c r="H448" i="6"/>
  <c r="G448" i="6"/>
  <c r="B448" i="6"/>
  <c r="D448" i="6" s="1"/>
  <c r="I447" i="6"/>
  <c r="H447" i="6"/>
  <c r="G447" i="6"/>
  <c r="B447" i="6"/>
  <c r="D447" i="6" s="1"/>
  <c r="I446" i="6"/>
  <c r="H446" i="6"/>
  <c r="G446" i="6"/>
  <c r="B446" i="6"/>
  <c r="D446" i="6" s="1"/>
  <c r="I445" i="6"/>
  <c r="H445" i="6"/>
  <c r="G445" i="6"/>
  <c r="B445" i="6"/>
  <c r="D445" i="6" s="1"/>
  <c r="I444" i="6"/>
  <c r="H444" i="6"/>
  <c r="G444" i="6"/>
  <c r="B444" i="6"/>
  <c r="D444" i="6" s="1"/>
  <c r="I443" i="6"/>
  <c r="H443" i="6"/>
  <c r="G443" i="6"/>
  <c r="B443" i="6"/>
  <c r="D443" i="6" s="1"/>
  <c r="I442" i="6"/>
  <c r="H442" i="6"/>
  <c r="G442" i="6"/>
  <c r="B442" i="6"/>
  <c r="D442" i="6" s="1"/>
  <c r="I441" i="6"/>
  <c r="H441" i="6"/>
  <c r="G441" i="6"/>
  <c r="B441" i="6"/>
  <c r="D441" i="6" s="1"/>
  <c r="I440" i="6"/>
  <c r="H440" i="6"/>
  <c r="G440" i="6"/>
  <c r="B440" i="6"/>
  <c r="D440" i="6" s="1"/>
  <c r="I439" i="6"/>
  <c r="H439" i="6"/>
  <c r="G439" i="6"/>
  <c r="B439" i="6"/>
  <c r="D439" i="6" s="1"/>
  <c r="I438" i="6"/>
  <c r="H438" i="6"/>
  <c r="G438" i="6"/>
  <c r="B438" i="6"/>
  <c r="D438" i="6" s="1"/>
  <c r="I437" i="6"/>
  <c r="H437" i="6"/>
  <c r="G437" i="6"/>
  <c r="B437" i="6"/>
  <c r="D437" i="6" s="1"/>
  <c r="I436" i="6"/>
  <c r="H436" i="6"/>
  <c r="G436" i="6"/>
  <c r="B436" i="6"/>
  <c r="D436" i="6" s="1"/>
  <c r="I435" i="6"/>
  <c r="H435" i="6"/>
  <c r="G435" i="6"/>
  <c r="B435" i="6"/>
  <c r="D435" i="6" s="1"/>
  <c r="I434" i="6"/>
  <c r="H434" i="6"/>
  <c r="G434" i="6"/>
  <c r="B434" i="6"/>
  <c r="D434" i="6" s="1"/>
  <c r="I433" i="6"/>
  <c r="H433" i="6"/>
  <c r="G433" i="6"/>
  <c r="B433" i="6"/>
  <c r="D433" i="6" s="1"/>
  <c r="I432" i="6"/>
  <c r="H432" i="6"/>
  <c r="G432" i="6"/>
  <c r="B432" i="6"/>
  <c r="D432" i="6" s="1"/>
  <c r="I431" i="6"/>
  <c r="H431" i="6"/>
  <c r="G431" i="6"/>
  <c r="B431" i="6"/>
  <c r="D431" i="6" s="1"/>
  <c r="I430" i="6"/>
  <c r="H430" i="6"/>
  <c r="G430" i="6"/>
  <c r="B430" i="6"/>
  <c r="D430" i="6" s="1"/>
  <c r="I429" i="6"/>
  <c r="H429" i="6"/>
  <c r="G429" i="6"/>
  <c r="B429" i="6"/>
  <c r="D429" i="6" s="1"/>
  <c r="I428" i="6"/>
  <c r="H428" i="6"/>
  <c r="G428" i="6"/>
  <c r="B428" i="6"/>
  <c r="D428" i="6" s="1"/>
  <c r="I427" i="6"/>
  <c r="H427" i="6"/>
  <c r="G427" i="6"/>
  <c r="B427" i="6"/>
  <c r="D427" i="6" s="1"/>
  <c r="I426" i="6"/>
  <c r="H426" i="6"/>
  <c r="G426" i="6"/>
  <c r="B426" i="6"/>
  <c r="D426" i="6" s="1"/>
  <c r="I425" i="6"/>
  <c r="H425" i="6"/>
  <c r="G425" i="6"/>
  <c r="B425" i="6"/>
  <c r="D425" i="6" s="1"/>
  <c r="I424" i="6"/>
  <c r="H424" i="6"/>
  <c r="G424" i="6"/>
  <c r="B424" i="6"/>
  <c r="D424" i="6" s="1"/>
  <c r="I423" i="6"/>
  <c r="H423" i="6"/>
  <c r="G423" i="6"/>
  <c r="B423" i="6"/>
  <c r="D423" i="6" s="1"/>
  <c r="I422" i="6"/>
  <c r="H422" i="6"/>
  <c r="G422" i="6"/>
  <c r="B422" i="6"/>
  <c r="D422" i="6" s="1"/>
  <c r="I421" i="6"/>
  <c r="H421" i="6"/>
  <c r="G421" i="6"/>
  <c r="B421" i="6"/>
  <c r="D421" i="6" s="1"/>
  <c r="I420" i="6"/>
  <c r="H420" i="6"/>
  <c r="G420" i="6"/>
  <c r="B420" i="6"/>
  <c r="D420" i="6" s="1"/>
  <c r="I419" i="6"/>
  <c r="H419" i="6"/>
  <c r="G419" i="6"/>
  <c r="B419" i="6"/>
  <c r="D419" i="6" s="1"/>
  <c r="I418" i="6"/>
  <c r="H418" i="6"/>
  <c r="G418" i="6"/>
  <c r="B418" i="6"/>
  <c r="D418" i="6" s="1"/>
  <c r="I417" i="6"/>
  <c r="H417" i="6"/>
  <c r="G417" i="6"/>
  <c r="B417" i="6"/>
  <c r="D417" i="6" s="1"/>
  <c r="I416" i="6"/>
  <c r="H416" i="6"/>
  <c r="G416" i="6"/>
  <c r="B416" i="6"/>
  <c r="D416" i="6" s="1"/>
  <c r="I415" i="6"/>
  <c r="H415" i="6"/>
  <c r="G415" i="6"/>
  <c r="B415" i="6"/>
  <c r="D415" i="6" s="1"/>
  <c r="I414" i="6"/>
  <c r="H414" i="6"/>
  <c r="G414" i="6"/>
  <c r="B414" i="6"/>
  <c r="D414" i="6" s="1"/>
  <c r="I413" i="6"/>
  <c r="H413" i="6"/>
  <c r="G413" i="6"/>
  <c r="B413" i="6"/>
  <c r="D413" i="6" s="1"/>
  <c r="I412" i="6"/>
  <c r="H412" i="6"/>
  <c r="G412" i="6"/>
  <c r="B412" i="6"/>
  <c r="D412" i="6" s="1"/>
  <c r="I411" i="6"/>
  <c r="H411" i="6"/>
  <c r="G411" i="6"/>
  <c r="B411" i="6"/>
  <c r="D411" i="6" s="1"/>
  <c r="I410" i="6"/>
  <c r="H410" i="6"/>
  <c r="G410" i="6"/>
  <c r="B410" i="6"/>
  <c r="D410" i="6" s="1"/>
  <c r="I409" i="6"/>
  <c r="H409" i="6"/>
  <c r="G409" i="6"/>
  <c r="B409" i="6"/>
  <c r="D409" i="6" s="1"/>
  <c r="I408" i="6"/>
  <c r="H408" i="6"/>
  <c r="G408" i="6"/>
  <c r="B408" i="6"/>
  <c r="D408" i="6" s="1"/>
  <c r="I407" i="6"/>
  <c r="H407" i="6"/>
  <c r="G407" i="6"/>
  <c r="B407" i="6"/>
  <c r="D407" i="6" s="1"/>
  <c r="I406" i="6"/>
  <c r="H406" i="6"/>
  <c r="G406" i="6"/>
  <c r="B406" i="6"/>
  <c r="D406" i="6" s="1"/>
  <c r="I405" i="6"/>
  <c r="H405" i="6"/>
  <c r="G405" i="6"/>
  <c r="B405" i="6"/>
  <c r="D405" i="6" s="1"/>
  <c r="I404" i="6"/>
  <c r="H404" i="6"/>
  <c r="G404" i="6"/>
  <c r="B404" i="6"/>
  <c r="D404" i="6" s="1"/>
  <c r="I403" i="6"/>
  <c r="H403" i="6"/>
  <c r="G403" i="6"/>
  <c r="B403" i="6"/>
  <c r="D403" i="6" s="1"/>
  <c r="I402" i="6"/>
  <c r="H402" i="6"/>
  <c r="G402" i="6"/>
  <c r="B402" i="6"/>
  <c r="D402" i="6" s="1"/>
  <c r="I401" i="6"/>
  <c r="H401" i="6"/>
  <c r="G401" i="6"/>
  <c r="B401" i="6"/>
  <c r="D401" i="6" s="1"/>
  <c r="I400" i="6"/>
  <c r="H400" i="6"/>
  <c r="G400" i="6"/>
  <c r="B400" i="6"/>
  <c r="D400" i="6" s="1"/>
  <c r="I399" i="6"/>
  <c r="H399" i="6"/>
  <c r="G399" i="6"/>
  <c r="B399" i="6"/>
  <c r="D399" i="6" s="1"/>
  <c r="I398" i="6"/>
  <c r="H398" i="6"/>
  <c r="G398" i="6"/>
  <c r="B398" i="6"/>
  <c r="D398" i="6" s="1"/>
  <c r="I397" i="6"/>
  <c r="H397" i="6"/>
  <c r="G397" i="6"/>
  <c r="B397" i="6"/>
  <c r="D397" i="6" s="1"/>
  <c r="I396" i="6"/>
  <c r="H396" i="6"/>
  <c r="G396" i="6"/>
  <c r="B396" i="6"/>
  <c r="D396" i="6" s="1"/>
  <c r="I395" i="6"/>
  <c r="H395" i="6"/>
  <c r="G395" i="6"/>
  <c r="B395" i="6"/>
  <c r="D395" i="6" s="1"/>
  <c r="I394" i="6"/>
  <c r="H394" i="6"/>
  <c r="G394" i="6"/>
  <c r="B394" i="6"/>
  <c r="D394" i="6" s="1"/>
  <c r="I393" i="6"/>
  <c r="H393" i="6"/>
  <c r="G393" i="6"/>
  <c r="B393" i="6"/>
  <c r="D393" i="6" s="1"/>
  <c r="I392" i="6"/>
  <c r="H392" i="6"/>
  <c r="G392" i="6"/>
  <c r="B392" i="6"/>
  <c r="D392" i="6" s="1"/>
  <c r="I391" i="6"/>
  <c r="H391" i="6"/>
  <c r="G391" i="6"/>
  <c r="B391" i="6"/>
  <c r="D391" i="6" s="1"/>
  <c r="I390" i="6"/>
  <c r="H390" i="6"/>
  <c r="G390" i="6"/>
  <c r="B390" i="6"/>
  <c r="D390" i="6" s="1"/>
  <c r="I389" i="6"/>
  <c r="H389" i="6"/>
  <c r="G389" i="6"/>
  <c r="B389" i="6"/>
  <c r="D389" i="6" s="1"/>
  <c r="I388" i="6"/>
  <c r="H388" i="6"/>
  <c r="G388" i="6"/>
  <c r="B388" i="6"/>
  <c r="D388" i="6" s="1"/>
  <c r="I387" i="6"/>
  <c r="H387" i="6"/>
  <c r="G387" i="6"/>
  <c r="B387" i="6"/>
  <c r="D387" i="6" s="1"/>
  <c r="I386" i="6"/>
  <c r="H386" i="6"/>
  <c r="G386" i="6"/>
  <c r="B386" i="6"/>
  <c r="D386" i="6" s="1"/>
  <c r="I385" i="6"/>
  <c r="H385" i="6"/>
  <c r="G385" i="6"/>
  <c r="B385" i="6"/>
  <c r="D385" i="6" s="1"/>
  <c r="I384" i="6"/>
  <c r="H384" i="6"/>
  <c r="G384" i="6"/>
  <c r="B384" i="6"/>
  <c r="D384" i="6" s="1"/>
  <c r="I383" i="6"/>
  <c r="H383" i="6"/>
  <c r="G383" i="6"/>
  <c r="B383" i="6"/>
  <c r="D383" i="6" s="1"/>
  <c r="I382" i="6"/>
  <c r="H382" i="6"/>
  <c r="G382" i="6"/>
  <c r="B382" i="6"/>
  <c r="D382" i="6" s="1"/>
  <c r="I381" i="6"/>
  <c r="H381" i="6"/>
  <c r="G381" i="6"/>
  <c r="B381" i="6"/>
  <c r="D381" i="6" s="1"/>
  <c r="I380" i="6"/>
  <c r="H380" i="6"/>
  <c r="G380" i="6"/>
  <c r="B380" i="6"/>
  <c r="D380" i="6" s="1"/>
  <c r="I379" i="6"/>
  <c r="H379" i="6"/>
  <c r="G379" i="6"/>
  <c r="B379" i="6"/>
  <c r="D379" i="6" s="1"/>
  <c r="I378" i="6"/>
  <c r="H378" i="6"/>
  <c r="G378" i="6"/>
  <c r="B378" i="6"/>
  <c r="D378" i="6" s="1"/>
  <c r="I377" i="6"/>
  <c r="H377" i="6"/>
  <c r="G377" i="6"/>
  <c r="B377" i="6"/>
  <c r="D377" i="6" s="1"/>
  <c r="I376" i="6"/>
  <c r="H376" i="6"/>
  <c r="G376" i="6"/>
  <c r="B376" i="6"/>
  <c r="D376" i="6" s="1"/>
  <c r="I375" i="6"/>
  <c r="H375" i="6"/>
  <c r="G375" i="6"/>
  <c r="B375" i="6"/>
  <c r="D375" i="6" s="1"/>
  <c r="I374" i="6"/>
  <c r="H374" i="6"/>
  <c r="G374" i="6"/>
  <c r="B374" i="6"/>
  <c r="D374" i="6" s="1"/>
  <c r="I373" i="6"/>
  <c r="H373" i="6"/>
  <c r="G373" i="6"/>
  <c r="B373" i="6"/>
  <c r="D373" i="6" s="1"/>
  <c r="I372" i="6"/>
  <c r="H372" i="6"/>
  <c r="G372" i="6"/>
  <c r="B372" i="6"/>
  <c r="D372" i="6" s="1"/>
  <c r="I371" i="6"/>
  <c r="H371" i="6"/>
  <c r="G371" i="6"/>
  <c r="B371" i="6"/>
  <c r="D371" i="6" s="1"/>
  <c r="I370" i="6"/>
  <c r="H370" i="6"/>
  <c r="G370" i="6"/>
  <c r="B370" i="6"/>
  <c r="D370" i="6" s="1"/>
  <c r="I369" i="6"/>
  <c r="H369" i="6"/>
  <c r="G369" i="6"/>
  <c r="B369" i="6"/>
  <c r="D369" i="6" s="1"/>
  <c r="I368" i="6"/>
  <c r="H368" i="6"/>
  <c r="G368" i="6"/>
  <c r="B368" i="6"/>
  <c r="D368" i="6" s="1"/>
  <c r="I367" i="6"/>
  <c r="H367" i="6"/>
  <c r="G367" i="6"/>
  <c r="B367" i="6"/>
  <c r="D367" i="6" s="1"/>
  <c r="I366" i="6"/>
  <c r="H366" i="6"/>
  <c r="G366" i="6"/>
  <c r="B366" i="6"/>
  <c r="D366" i="6" s="1"/>
  <c r="I365" i="6"/>
  <c r="H365" i="6"/>
  <c r="G365" i="6"/>
  <c r="B365" i="6"/>
  <c r="D365" i="6" s="1"/>
  <c r="I364" i="6"/>
  <c r="H364" i="6"/>
  <c r="G364" i="6"/>
  <c r="B364" i="6"/>
  <c r="D364" i="6" s="1"/>
  <c r="I363" i="6"/>
  <c r="H363" i="6"/>
  <c r="G363" i="6"/>
  <c r="B363" i="6"/>
  <c r="D363" i="6" s="1"/>
  <c r="I362" i="6"/>
  <c r="H362" i="6"/>
  <c r="G362" i="6"/>
  <c r="B362" i="6"/>
  <c r="D362" i="6" s="1"/>
  <c r="I361" i="6"/>
  <c r="H361" i="6"/>
  <c r="G361" i="6"/>
  <c r="B361" i="6"/>
  <c r="D361" i="6" s="1"/>
  <c r="I360" i="6"/>
  <c r="H360" i="6"/>
  <c r="G360" i="6"/>
  <c r="B360" i="6"/>
  <c r="D360" i="6" s="1"/>
  <c r="I359" i="6"/>
  <c r="H359" i="6"/>
  <c r="G359" i="6"/>
  <c r="B359" i="6"/>
  <c r="D359" i="6" s="1"/>
  <c r="I358" i="6"/>
  <c r="H358" i="6"/>
  <c r="G358" i="6"/>
  <c r="B358" i="6"/>
  <c r="D358" i="6" s="1"/>
  <c r="I357" i="6"/>
  <c r="H357" i="6"/>
  <c r="G357" i="6"/>
  <c r="B357" i="6"/>
  <c r="D357" i="6" s="1"/>
  <c r="I356" i="6"/>
  <c r="H356" i="6"/>
  <c r="G356" i="6"/>
  <c r="B356" i="6"/>
  <c r="D356" i="6" s="1"/>
  <c r="I355" i="6"/>
  <c r="H355" i="6"/>
  <c r="G355" i="6"/>
  <c r="B355" i="6"/>
  <c r="D355" i="6" s="1"/>
  <c r="I354" i="6"/>
  <c r="H354" i="6"/>
  <c r="G354" i="6"/>
  <c r="B354" i="6"/>
  <c r="D354" i="6" s="1"/>
  <c r="I353" i="6"/>
  <c r="H353" i="6"/>
  <c r="G353" i="6"/>
  <c r="B353" i="6"/>
  <c r="D353" i="6" s="1"/>
  <c r="I352" i="6"/>
  <c r="H352" i="6"/>
  <c r="G352" i="6"/>
  <c r="B352" i="6"/>
  <c r="D352" i="6" s="1"/>
  <c r="I351" i="6"/>
  <c r="H351" i="6"/>
  <c r="G351" i="6"/>
  <c r="B351" i="6"/>
  <c r="D351" i="6" s="1"/>
  <c r="I350" i="6"/>
  <c r="H350" i="6"/>
  <c r="G350" i="6"/>
  <c r="B350" i="6"/>
  <c r="D350" i="6" s="1"/>
  <c r="I349" i="6"/>
  <c r="H349" i="6"/>
  <c r="G349" i="6"/>
  <c r="B349" i="6"/>
  <c r="I348" i="6"/>
  <c r="H348" i="6"/>
  <c r="G348" i="6"/>
  <c r="B348" i="6"/>
  <c r="D348" i="6" s="1"/>
  <c r="I347" i="6"/>
  <c r="H347" i="6"/>
  <c r="G347" i="6"/>
  <c r="B347" i="6"/>
  <c r="D347" i="6" s="1"/>
  <c r="I346" i="6"/>
  <c r="H346" i="6"/>
  <c r="G346" i="6"/>
  <c r="B346" i="6"/>
  <c r="D346" i="6" s="1"/>
  <c r="I345" i="6"/>
  <c r="H345" i="6"/>
  <c r="G345" i="6"/>
  <c r="B345" i="6"/>
  <c r="D345" i="6" s="1"/>
  <c r="I344" i="6"/>
  <c r="H344" i="6"/>
  <c r="G344" i="6"/>
  <c r="B344" i="6"/>
  <c r="D344" i="6" s="1"/>
  <c r="I343" i="6"/>
  <c r="H343" i="6"/>
  <c r="G343" i="6"/>
  <c r="B343" i="6"/>
  <c r="D343" i="6" s="1"/>
  <c r="I342" i="6"/>
  <c r="H342" i="6"/>
  <c r="G342" i="6"/>
  <c r="B342" i="6"/>
  <c r="D342" i="6" s="1"/>
  <c r="I341" i="6"/>
  <c r="H341" i="6"/>
  <c r="G341" i="6"/>
  <c r="B341" i="6"/>
  <c r="D341" i="6" s="1"/>
  <c r="I340" i="6"/>
  <c r="H340" i="6"/>
  <c r="G340" i="6"/>
  <c r="B340" i="6"/>
  <c r="D340" i="6" s="1"/>
  <c r="I339" i="6"/>
  <c r="H339" i="6"/>
  <c r="G339" i="6"/>
  <c r="B339" i="6"/>
  <c r="D339" i="6" s="1"/>
  <c r="I338" i="6"/>
  <c r="H338" i="6"/>
  <c r="G338" i="6"/>
  <c r="B338" i="6"/>
  <c r="D338" i="6" s="1"/>
  <c r="I337" i="6"/>
  <c r="H337" i="6"/>
  <c r="G337" i="6"/>
  <c r="B337" i="6"/>
  <c r="D337" i="6" s="1"/>
  <c r="I336" i="6"/>
  <c r="H336" i="6"/>
  <c r="G336" i="6"/>
  <c r="B336" i="6"/>
  <c r="D336" i="6" s="1"/>
  <c r="I335" i="6"/>
  <c r="H335" i="6"/>
  <c r="G335" i="6"/>
  <c r="B335" i="6"/>
  <c r="D335" i="6" s="1"/>
  <c r="I334" i="6"/>
  <c r="H334" i="6"/>
  <c r="G334" i="6"/>
  <c r="B334" i="6"/>
  <c r="D334" i="6" s="1"/>
  <c r="I333" i="6"/>
  <c r="H333" i="6"/>
  <c r="G333" i="6"/>
  <c r="B333" i="6"/>
  <c r="D333" i="6" s="1"/>
  <c r="I332" i="6"/>
  <c r="H332" i="6"/>
  <c r="G332" i="6"/>
  <c r="B332" i="6"/>
  <c r="D332" i="6" s="1"/>
  <c r="I331" i="6"/>
  <c r="H331" i="6"/>
  <c r="G331" i="6"/>
  <c r="B331" i="6"/>
  <c r="D331" i="6" s="1"/>
  <c r="I330" i="6"/>
  <c r="H330" i="6"/>
  <c r="G330" i="6"/>
  <c r="B330" i="6"/>
  <c r="D330" i="6" s="1"/>
  <c r="I329" i="6"/>
  <c r="H329" i="6"/>
  <c r="G329" i="6"/>
  <c r="B329" i="6"/>
  <c r="D329" i="6" s="1"/>
  <c r="I328" i="6"/>
  <c r="H328" i="6"/>
  <c r="G328" i="6"/>
  <c r="B328" i="6"/>
  <c r="D328" i="6" s="1"/>
  <c r="I327" i="6"/>
  <c r="H327" i="6"/>
  <c r="G327" i="6"/>
  <c r="B327" i="6"/>
  <c r="D327" i="6" s="1"/>
  <c r="I326" i="6"/>
  <c r="H326" i="6"/>
  <c r="G326" i="6"/>
  <c r="B326" i="6"/>
  <c r="D326" i="6" s="1"/>
  <c r="I325" i="6"/>
  <c r="H325" i="6"/>
  <c r="G325" i="6"/>
  <c r="B325" i="6"/>
  <c r="D325" i="6" s="1"/>
  <c r="I324" i="6"/>
  <c r="H324" i="6"/>
  <c r="G324" i="6"/>
  <c r="B324" i="6"/>
  <c r="D324" i="6" s="1"/>
  <c r="I323" i="6"/>
  <c r="H323" i="6"/>
  <c r="G323" i="6"/>
  <c r="B323" i="6"/>
  <c r="D323" i="6" s="1"/>
  <c r="I322" i="6"/>
  <c r="H322" i="6"/>
  <c r="G322" i="6"/>
  <c r="B322" i="6"/>
  <c r="D322" i="6" s="1"/>
  <c r="I321" i="6"/>
  <c r="H321" i="6"/>
  <c r="G321" i="6"/>
  <c r="B321" i="6"/>
  <c r="D321" i="6" s="1"/>
  <c r="I320" i="6"/>
  <c r="H320" i="6"/>
  <c r="G320" i="6"/>
  <c r="B320" i="6"/>
  <c r="D320" i="6" s="1"/>
  <c r="I319" i="6"/>
  <c r="H319" i="6"/>
  <c r="G319" i="6"/>
  <c r="B319" i="6"/>
  <c r="D319" i="6" s="1"/>
  <c r="I318" i="6"/>
  <c r="H318" i="6"/>
  <c r="G318" i="6"/>
  <c r="B318" i="6"/>
  <c r="D318" i="6" s="1"/>
  <c r="I317" i="6"/>
  <c r="H317" i="6"/>
  <c r="G317" i="6"/>
  <c r="B317" i="6"/>
  <c r="D317" i="6" s="1"/>
  <c r="I316" i="6"/>
  <c r="H316" i="6"/>
  <c r="G316" i="6"/>
  <c r="B316" i="6"/>
  <c r="D316" i="6" s="1"/>
  <c r="I315" i="6"/>
  <c r="H315" i="6"/>
  <c r="G315" i="6"/>
  <c r="B315" i="6"/>
  <c r="D315" i="6" s="1"/>
  <c r="I314" i="6"/>
  <c r="H314" i="6"/>
  <c r="G314" i="6"/>
  <c r="B314" i="6"/>
  <c r="D314" i="6" s="1"/>
  <c r="I313" i="6"/>
  <c r="H313" i="6"/>
  <c r="G313" i="6"/>
  <c r="B313" i="6"/>
  <c r="D313" i="6" s="1"/>
  <c r="I312" i="6"/>
  <c r="H312" i="6"/>
  <c r="G312" i="6"/>
  <c r="B312" i="6"/>
  <c r="D312" i="6" s="1"/>
  <c r="I311" i="6"/>
  <c r="H311" i="6"/>
  <c r="G311" i="6"/>
  <c r="B311" i="6"/>
  <c r="D311" i="6" s="1"/>
  <c r="I310" i="6"/>
  <c r="H310" i="6"/>
  <c r="G310" i="6"/>
  <c r="B310" i="6"/>
  <c r="D310" i="6" s="1"/>
  <c r="I309" i="6"/>
  <c r="H309" i="6"/>
  <c r="G309" i="6"/>
  <c r="B309" i="6"/>
  <c r="D309" i="6" s="1"/>
  <c r="I308" i="6"/>
  <c r="H308" i="6"/>
  <c r="G308" i="6"/>
  <c r="B308" i="6"/>
  <c r="D308" i="6" s="1"/>
  <c r="I307" i="6"/>
  <c r="H307" i="6"/>
  <c r="G307" i="6"/>
  <c r="B307" i="6"/>
  <c r="D307" i="6" s="1"/>
  <c r="I306" i="6"/>
  <c r="H306" i="6"/>
  <c r="G306" i="6"/>
  <c r="B306" i="6"/>
  <c r="D306" i="6" s="1"/>
  <c r="I305" i="6"/>
  <c r="H305" i="6"/>
  <c r="G305" i="6"/>
  <c r="B305" i="6"/>
  <c r="D305" i="6" s="1"/>
  <c r="I304" i="6"/>
  <c r="H304" i="6"/>
  <c r="G304" i="6"/>
  <c r="B304" i="6"/>
  <c r="D304" i="6" s="1"/>
  <c r="I303" i="6"/>
  <c r="H303" i="6"/>
  <c r="G303" i="6"/>
  <c r="B303" i="6"/>
  <c r="D303" i="6" s="1"/>
  <c r="I302" i="6"/>
  <c r="H302" i="6"/>
  <c r="G302" i="6"/>
  <c r="B302" i="6"/>
  <c r="D302" i="6" s="1"/>
  <c r="I301" i="6"/>
  <c r="H301" i="6"/>
  <c r="G301" i="6"/>
  <c r="B301" i="6"/>
  <c r="D301" i="6" s="1"/>
  <c r="I300" i="6"/>
  <c r="H300" i="6"/>
  <c r="G300" i="6"/>
  <c r="B300" i="6"/>
  <c r="D300" i="6" s="1"/>
  <c r="I299" i="6"/>
  <c r="H299" i="6"/>
  <c r="G299" i="6"/>
  <c r="B299" i="6"/>
  <c r="D299" i="6" s="1"/>
  <c r="I298" i="6"/>
  <c r="H298" i="6"/>
  <c r="G298" i="6"/>
  <c r="B298" i="6"/>
  <c r="D298" i="6" s="1"/>
  <c r="I297" i="6"/>
  <c r="H297" i="6"/>
  <c r="G297" i="6"/>
  <c r="B297" i="6"/>
  <c r="D297" i="6" s="1"/>
  <c r="I296" i="6"/>
  <c r="H296" i="6"/>
  <c r="G296" i="6"/>
  <c r="B296" i="6"/>
  <c r="D296" i="6" s="1"/>
  <c r="I295" i="6"/>
  <c r="H295" i="6"/>
  <c r="G295" i="6"/>
  <c r="B295" i="6"/>
  <c r="D295" i="6" s="1"/>
  <c r="I294" i="6"/>
  <c r="H294" i="6"/>
  <c r="G294" i="6"/>
  <c r="B294" i="6"/>
  <c r="D294" i="6" s="1"/>
  <c r="I293" i="6"/>
  <c r="H293" i="6"/>
  <c r="G293" i="6"/>
  <c r="B293" i="6"/>
  <c r="D293" i="6" s="1"/>
  <c r="I292" i="6"/>
  <c r="H292" i="6"/>
  <c r="G292" i="6"/>
  <c r="B292" i="6"/>
  <c r="D292" i="6" s="1"/>
  <c r="I291" i="6"/>
  <c r="H291" i="6"/>
  <c r="G291" i="6"/>
  <c r="B291" i="6"/>
  <c r="D291" i="6" s="1"/>
  <c r="I290" i="6"/>
  <c r="H290" i="6"/>
  <c r="G290" i="6"/>
  <c r="B290" i="6"/>
  <c r="D290" i="6" s="1"/>
  <c r="I289" i="6"/>
  <c r="H289" i="6"/>
  <c r="G289" i="6"/>
  <c r="B289" i="6"/>
  <c r="D289" i="6" s="1"/>
  <c r="I288" i="6"/>
  <c r="H288" i="6"/>
  <c r="G288" i="6"/>
  <c r="B288" i="6"/>
  <c r="D288" i="6" s="1"/>
  <c r="I287" i="6"/>
  <c r="H287" i="6"/>
  <c r="G287" i="6"/>
  <c r="B287" i="6"/>
  <c r="D287" i="6" s="1"/>
  <c r="I286" i="6"/>
  <c r="H286" i="6"/>
  <c r="G286" i="6"/>
  <c r="B286" i="6"/>
  <c r="D286" i="6" s="1"/>
  <c r="I285" i="6"/>
  <c r="H285" i="6"/>
  <c r="G285" i="6"/>
  <c r="B285" i="6"/>
  <c r="D285" i="6" s="1"/>
  <c r="I284" i="6"/>
  <c r="H284" i="6"/>
  <c r="G284" i="6"/>
  <c r="B284" i="6"/>
  <c r="D284" i="6" s="1"/>
  <c r="I283" i="6"/>
  <c r="H283" i="6"/>
  <c r="G283" i="6"/>
  <c r="B283" i="6"/>
  <c r="D283" i="6" s="1"/>
  <c r="I282" i="6"/>
  <c r="H282" i="6"/>
  <c r="G282" i="6"/>
  <c r="B282" i="6"/>
  <c r="D282" i="6" s="1"/>
  <c r="I281" i="6"/>
  <c r="H281" i="6"/>
  <c r="G281" i="6"/>
  <c r="B281" i="6"/>
  <c r="D281" i="6" s="1"/>
  <c r="I280" i="6"/>
  <c r="H280" i="6"/>
  <c r="G280" i="6"/>
  <c r="B280" i="6"/>
  <c r="D280" i="6" s="1"/>
  <c r="I279" i="6"/>
  <c r="H279" i="6"/>
  <c r="G279" i="6"/>
  <c r="B279" i="6"/>
  <c r="D279" i="6" s="1"/>
  <c r="I278" i="6"/>
  <c r="H278" i="6"/>
  <c r="G278" i="6"/>
  <c r="B278" i="6"/>
  <c r="D278" i="6" s="1"/>
  <c r="I277" i="6"/>
  <c r="H277" i="6"/>
  <c r="G277" i="6"/>
  <c r="B277" i="6"/>
  <c r="D277" i="6" s="1"/>
  <c r="I276" i="6"/>
  <c r="H276" i="6"/>
  <c r="G276" i="6"/>
  <c r="B276" i="6"/>
  <c r="D276" i="6" s="1"/>
  <c r="I275" i="6"/>
  <c r="H275" i="6"/>
  <c r="G275" i="6"/>
  <c r="B275" i="6"/>
  <c r="D275" i="6" s="1"/>
  <c r="I274" i="6"/>
  <c r="H274" i="6"/>
  <c r="G274" i="6"/>
  <c r="B274" i="6"/>
  <c r="D274" i="6" s="1"/>
  <c r="I273" i="6"/>
  <c r="H273" i="6"/>
  <c r="G273" i="6"/>
  <c r="B273" i="6"/>
  <c r="D273" i="6" s="1"/>
  <c r="I272" i="6"/>
  <c r="H272" i="6"/>
  <c r="G272" i="6"/>
  <c r="B272" i="6"/>
  <c r="D272" i="6" s="1"/>
  <c r="I271" i="6"/>
  <c r="H271" i="6"/>
  <c r="G271" i="6"/>
  <c r="B271" i="6"/>
  <c r="D271" i="6" s="1"/>
  <c r="I270" i="6"/>
  <c r="H270" i="6"/>
  <c r="G270" i="6"/>
  <c r="B270" i="6"/>
  <c r="D270" i="6" s="1"/>
  <c r="I269" i="6"/>
  <c r="H269" i="6"/>
  <c r="G269" i="6"/>
  <c r="B269" i="6"/>
  <c r="D269" i="6" s="1"/>
  <c r="I268" i="6"/>
  <c r="H268" i="6"/>
  <c r="G268" i="6"/>
  <c r="B268" i="6"/>
  <c r="D268" i="6" s="1"/>
  <c r="I267" i="6"/>
  <c r="H267" i="6"/>
  <c r="G267" i="6"/>
  <c r="B267" i="6"/>
  <c r="D267" i="6" s="1"/>
  <c r="I266" i="6"/>
  <c r="H266" i="6"/>
  <c r="G266" i="6"/>
  <c r="B266" i="6"/>
  <c r="D266" i="6" s="1"/>
  <c r="I265" i="6"/>
  <c r="H265" i="6"/>
  <c r="G265" i="6"/>
  <c r="B265" i="6"/>
  <c r="D265" i="6" s="1"/>
  <c r="I264" i="6"/>
  <c r="H264" i="6"/>
  <c r="G264" i="6"/>
  <c r="B264" i="6"/>
  <c r="D264" i="6" s="1"/>
  <c r="I263" i="6"/>
  <c r="H263" i="6"/>
  <c r="G263" i="6"/>
  <c r="B263" i="6"/>
  <c r="D263" i="6" s="1"/>
  <c r="I262" i="6"/>
  <c r="H262" i="6"/>
  <c r="G262" i="6"/>
  <c r="B262" i="6"/>
  <c r="D262" i="6" s="1"/>
  <c r="I261" i="6"/>
  <c r="H261" i="6"/>
  <c r="G261" i="6"/>
  <c r="B261" i="6"/>
  <c r="D261" i="6" s="1"/>
  <c r="I260" i="6"/>
  <c r="H260" i="6"/>
  <c r="G260" i="6"/>
  <c r="B260" i="6"/>
  <c r="D260" i="6" s="1"/>
  <c r="I259" i="6"/>
  <c r="H259" i="6"/>
  <c r="G259" i="6"/>
  <c r="B259" i="6"/>
  <c r="D259" i="6" s="1"/>
  <c r="I258" i="6"/>
  <c r="H258" i="6"/>
  <c r="G258" i="6"/>
  <c r="B258" i="6"/>
  <c r="D258" i="6" s="1"/>
  <c r="I257" i="6"/>
  <c r="H257" i="6"/>
  <c r="G257" i="6"/>
  <c r="B257" i="6"/>
  <c r="D257" i="6" s="1"/>
  <c r="I256" i="6"/>
  <c r="H256" i="6"/>
  <c r="G256" i="6"/>
  <c r="B256" i="6"/>
  <c r="D256" i="6" s="1"/>
  <c r="I255" i="6"/>
  <c r="H255" i="6"/>
  <c r="G255" i="6"/>
  <c r="B255" i="6"/>
  <c r="D255" i="6" s="1"/>
  <c r="I254" i="6"/>
  <c r="H254" i="6"/>
  <c r="G254" i="6"/>
  <c r="B254" i="6"/>
  <c r="D254" i="6" s="1"/>
  <c r="I253" i="6"/>
  <c r="H253" i="6"/>
  <c r="G253" i="6"/>
  <c r="B253" i="6"/>
  <c r="D253" i="6" s="1"/>
  <c r="I252" i="6"/>
  <c r="H252" i="6"/>
  <c r="G252" i="6"/>
  <c r="B252" i="6"/>
  <c r="D252" i="6" s="1"/>
  <c r="I251" i="6"/>
  <c r="H251" i="6"/>
  <c r="G251" i="6"/>
  <c r="B251" i="6"/>
  <c r="D251" i="6" s="1"/>
  <c r="I250" i="6"/>
  <c r="H250" i="6"/>
  <c r="G250" i="6"/>
  <c r="B250" i="6"/>
  <c r="D250" i="6" s="1"/>
  <c r="I249" i="6"/>
  <c r="H249" i="6"/>
  <c r="G249" i="6"/>
  <c r="B249" i="6"/>
  <c r="D249" i="6" s="1"/>
  <c r="I248" i="6"/>
  <c r="H248" i="6"/>
  <c r="G248" i="6"/>
  <c r="B248" i="6"/>
  <c r="D248" i="6" s="1"/>
  <c r="I247" i="6"/>
  <c r="H247" i="6"/>
  <c r="G247" i="6"/>
  <c r="B247" i="6"/>
  <c r="D247" i="6" s="1"/>
  <c r="I246" i="6"/>
  <c r="H246" i="6"/>
  <c r="G246" i="6"/>
  <c r="B246" i="6"/>
  <c r="D246" i="6" s="1"/>
  <c r="I245" i="6"/>
  <c r="H245" i="6"/>
  <c r="G245" i="6"/>
  <c r="B245" i="6"/>
  <c r="D245" i="6" s="1"/>
  <c r="I244" i="6"/>
  <c r="H244" i="6"/>
  <c r="G244" i="6"/>
  <c r="B244" i="6"/>
  <c r="D244" i="6" s="1"/>
  <c r="I243" i="6"/>
  <c r="H243" i="6"/>
  <c r="G243" i="6"/>
  <c r="B243" i="6"/>
  <c r="D243" i="6" s="1"/>
  <c r="I242" i="6"/>
  <c r="H242" i="6"/>
  <c r="G242" i="6"/>
  <c r="B242" i="6"/>
  <c r="D242" i="6" s="1"/>
  <c r="I241" i="6"/>
  <c r="H241" i="6"/>
  <c r="G241" i="6"/>
  <c r="B241" i="6"/>
  <c r="D241" i="6" s="1"/>
  <c r="I240" i="6"/>
  <c r="H240" i="6"/>
  <c r="G240" i="6"/>
  <c r="B240" i="6"/>
  <c r="D240" i="6" s="1"/>
  <c r="I239" i="6"/>
  <c r="H239" i="6"/>
  <c r="G239" i="6"/>
  <c r="B239" i="6"/>
  <c r="D239" i="6" s="1"/>
  <c r="I238" i="6"/>
  <c r="H238" i="6"/>
  <c r="G238" i="6"/>
  <c r="B238" i="6"/>
  <c r="D238" i="6" s="1"/>
  <c r="I237" i="6"/>
  <c r="H237" i="6"/>
  <c r="G237" i="6"/>
  <c r="B237" i="6"/>
  <c r="D237" i="6" s="1"/>
  <c r="I236" i="6"/>
  <c r="H236" i="6"/>
  <c r="G236" i="6"/>
  <c r="B236" i="6"/>
  <c r="D236" i="6" s="1"/>
  <c r="I235" i="6"/>
  <c r="H235" i="6"/>
  <c r="G235" i="6"/>
  <c r="B235" i="6"/>
  <c r="D235" i="6" s="1"/>
  <c r="I234" i="6"/>
  <c r="H234" i="6"/>
  <c r="G234" i="6"/>
  <c r="B234" i="6"/>
  <c r="D234" i="6" s="1"/>
  <c r="I233" i="6"/>
  <c r="H233" i="6"/>
  <c r="G233" i="6"/>
  <c r="B233" i="6"/>
  <c r="D233" i="6" s="1"/>
  <c r="I232" i="6"/>
  <c r="H232" i="6"/>
  <c r="G232" i="6"/>
  <c r="B232" i="6"/>
  <c r="D232" i="6" s="1"/>
  <c r="I231" i="6"/>
  <c r="H231" i="6"/>
  <c r="G231" i="6"/>
  <c r="B231" i="6"/>
  <c r="D231" i="6" s="1"/>
  <c r="I230" i="6"/>
  <c r="H230" i="6"/>
  <c r="G230" i="6"/>
  <c r="B230" i="6"/>
  <c r="D230" i="6" s="1"/>
  <c r="I229" i="6"/>
  <c r="H229" i="6"/>
  <c r="G229" i="6"/>
  <c r="B229" i="6"/>
  <c r="D229" i="6" s="1"/>
  <c r="I228" i="6"/>
  <c r="H228" i="6"/>
  <c r="G228" i="6"/>
  <c r="B228" i="6"/>
  <c r="D228" i="6" s="1"/>
  <c r="I227" i="6"/>
  <c r="H227" i="6"/>
  <c r="G227" i="6"/>
  <c r="B227" i="6"/>
  <c r="D227" i="6" s="1"/>
  <c r="I226" i="6"/>
  <c r="H226" i="6"/>
  <c r="G226" i="6"/>
  <c r="B226" i="6"/>
  <c r="D226" i="6" s="1"/>
  <c r="I225" i="6"/>
  <c r="H225" i="6"/>
  <c r="G225" i="6"/>
  <c r="B225" i="6"/>
  <c r="D225" i="6" s="1"/>
  <c r="I224" i="6"/>
  <c r="H224" i="6"/>
  <c r="G224" i="6"/>
  <c r="B224" i="6"/>
  <c r="D224" i="6" s="1"/>
  <c r="I223" i="6"/>
  <c r="H223" i="6"/>
  <c r="G223" i="6"/>
  <c r="B223" i="6"/>
  <c r="D223" i="6" s="1"/>
  <c r="I222" i="6"/>
  <c r="H222" i="6"/>
  <c r="G222" i="6"/>
  <c r="B222" i="6"/>
  <c r="D222" i="6" s="1"/>
  <c r="I221" i="6"/>
  <c r="H221" i="6"/>
  <c r="G221" i="6"/>
  <c r="B221" i="6"/>
  <c r="D221" i="6" s="1"/>
  <c r="I220" i="6"/>
  <c r="H220" i="6"/>
  <c r="G220" i="6"/>
  <c r="B220" i="6"/>
  <c r="D220" i="6" s="1"/>
  <c r="I219" i="6"/>
  <c r="H219" i="6"/>
  <c r="G219" i="6"/>
  <c r="B219" i="6"/>
  <c r="D219" i="6" s="1"/>
  <c r="I218" i="6"/>
  <c r="H218" i="6"/>
  <c r="G218" i="6"/>
  <c r="B218" i="6"/>
  <c r="D218" i="6" s="1"/>
  <c r="I217" i="6"/>
  <c r="H217" i="6"/>
  <c r="G217" i="6"/>
  <c r="B217" i="6"/>
  <c r="D217" i="6" s="1"/>
  <c r="I216" i="6"/>
  <c r="H216" i="6"/>
  <c r="G216" i="6"/>
  <c r="B216" i="6"/>
  <c r="D216" i="6" s="1"/>
  <c r="I215" i="6"/>
  <c r="H215" i="6"/>
  <c r="G215" i="6"/>
  <c r="B215" i="6"/>
  <c r="D215" i="6" s="1"/>
  <c r="I214" i="6"/>
  <c r="H214" i="6"/>
  <c r="G214" i="6"/>
  <c r="B214" i="6"/>
  <c r="D214" i="6" s="1"/>
  <c r="I213" i="6"/>
  <c r="H213" i="6"/>
  <c r="G213" i="6"/>
  <c r="B213" i="6"/>
  <c r="D213" i="6" s="1"/>
  <c r="I212" i="6"/>
  <c r="H212" i="6"/>
  <c r="G212" i="6"/>
  <c r="B212" i="6"/>
  <c r="D212" i="6" s="1"/>
  <c r="I211" i="6"/>
  <c r="H211" i="6"/>
  <c r="G211" i="6"/>
  <c r="B211" i="6"/>
  <c r="D211" i="6" s="1"/>
  <c r="I210" i="6"/>
  <c r="H210" i="6"/>
  <c r="G210" i="6"/>
  <c r="B210" i="6"/>
  <c r="D210" i="6" s="1"/>
  <c r="I209" i="6"/>
  <c r="H209" i="6"/>
  <c r="G209" i="6"/>
  <c r="B209" i="6"/>
  <c r="D209" i="6" s="1"/>
  <c r="I208" i="6"/>
  <c r="H208" i="6"/>
  <c r="G208" i="6"/>
  <c r="B208" i="6"/>
  <c r="D208" i="6" s="1"/>
  <c r="I207" i="6"/>
  <c r="H207" i="6"/>
  <c r="G207" i="6"/>
  <c r="B207" i="6"/>
  <c r="D207" i="6" s="1"/>
  <c r="I206" i="6"/>
  <c r="H206" i="6"/>
  <c r="G206" i="6"/>
  <c r="B206" i="6"/>
  <c r="D206" i="6" s="1"/>
  <c r="I205" i="6"/>
  <c r="H205" i="6"/>
  <c r="G205" i="6"/>
  <c r="B205" i="6"/>
  <c r="D205" i="6" s="1"/>
  <c r="I204" i="6"/>
  <c r="H204" i="6"/>
  <c r="G204" i="6"/>
  <c r="B204" i="6"/>
  <c r="D204" i="6" s="1"/>
  <c r="I203" i="6"/>
  <c r="H203" i="6"/>
  <c r="G203" i="6"/>
  <c r="B203" i="6"/>
  <c r="D203" i="6" s="1"/>
  <c r="I202" i="6"/>
  <c r="H202" i="6"/>
  <c r="G202" i="6"/>
  <c r="B202" i="6"/>
  <c r="D202" i="6" s="1"/>
  <c r="I201" i="6"/>
  <c r="H201" i="6"/>
  <c r="G201" i="6"/>
  <c r="B201" i="6"/>
  <c r="D201" i="6" s="1"/>
  <c r="I200" i="6"/>
  <c r="H200" i="6"/>
  <c r="G200" i="6"/>
  <c r="B200" i="6"/>
  <c r="D200" i="6" s="1"/>
  <c r="I199" i="6"/>
  <c r="H199" i="6"/>
  <c r="G199" i="6"/>
  <c r="B199" i="6"/>
  <c r="D199" i="6" s="1"/>
  <c r="I198" i="6"/>
  <c r="H198" i="6"/>
  <c r="G198" i="6"/>
  <c r="B198" i="6"/>
  <c r="D198" i="6" s="1"/>
  <c r="I197" i="6"/>
  <c r="H197" i="6"/>
  <c r="G197" i="6"/>
  <c r="B197" i="6"/>
  <c r="D197" i="6" s="1"/>
  <c r="I196" i="6"/>
  <c r="H196" i="6"/>
  <c r="G196" i="6"/>
  <c r="B196" i="6"/>
  <c r="D196" i="6" s="1"/>
  <c r="I195" i="6"/>
  <c r="H195" i="6"/>
  <c r="G195" i="6"/>
  <c r="B195" i="6"/>
  <c r="D195" i="6" s="1"/>
  <c r="I194" i="6"/>
  <c r="H194" i="6"/>
  <c r="G194" i="6"/>
  <c r="B194" i="6"/>
  <c r="D194" i="6" s="1"/>
  <c r="I193" i="6"/>
  <c r="H193" i="6"/>
  <c r="G193" i="6"/>
  <c r="B193" i="6"/>
  <c r="D193" i="6" s="1"/>
  <c r="I192" i="6"/>
  <c r="H192" i="6"/>
  <c r="G192" i="6"/>
  <c r="B192" i="6"/>
  <c r="D192" i="6" s="1"/>
  <c r="I191" i="6"/>
  <c r="H191" i="6"/>
  <c r="G191" i="6"/>
  <c r="B191" i="6"/>
  <c r="D191" i="6" s="1"/>
  <c r="I190" i="6"/>
  <c r="H190" i="6"/>
  <c r="G190" i="6"/>
  <c r="B190" i="6"/>
  <c r="D190" i="6" s="1"/>
  <c r="I189" i="6"/>
  <c r="H189" i="6"/>
  <c r="G189" i="6"/>
  <c r="B189" i="6"/>
  <c r="D189" i="6" s="1"/>
  <c r="I188" i="6"/>
  <c r="H188" i="6"/>
  <c r="G188" i="6"/>
  <c r="B188" i="6"/>
  <c r="D188" i="6" s="1"/>
  <c r="I187" i="6"/>
  <c r="H187" i="6"/>
  <c r="G187" i="6"/>
  <c r="B187" i="6"/>
  <c r="D187" i="6" s="1"/>
  <c r="I186" i="6"/>
  <c r="H186" i="6"/>
  <c r="G186" i="6"/>
  <c r="B186" i="6"/>
  <c r="D186" i="6" s="1"/>
  <c r="I185" i="6"/>
  <c r="H185" i="6"/>
  <c r="G185" i="6"/>
  <c r="B185" i="6"/>
  <c r="D185" i="6" s="1"/>
  <c r="I184" i="6"/>
  <c r="H184" i="6"/>
  <c r="G184" i="6"/>
  <c r="B184" i="6"/>
  <c r="D184" i="6" s="1"/>
  <c r="I183" i="6"/>
  <c r="H183" i="6"/>
  <c r="G183" i="6"/>
  <c r="B183" i="6"/>
  <c r="D183" i="6" s="1"/>
  <c r="I182" i="6"/>
  <c r="H182" i="6"/>
  <c r="G182" i="6"/>
  <c r="B182" i="6"/>
  <c r="D182" i="6" s="1"/>
  <c r="I181" i="6"/>
  <c r="H181" i="6"/>
  <c r="G181" i="6"/>
  <c r="B181" i="6"/>
  <c r="D181" i="6" s="1"/>
  <c r="I180" i="6"/>
  <c r="H180" i="6"/>
  <c r="G180" i="6"/>
  <c r="B180" i="6"/>
  <c r="D180" i="6" s="1"/>
  <c r="I179" i="6"/>
  <c r="H179" i="6"/>
  <c r="G179" i="6"/>
  <c r="B179" i="6"/>
  <c r="D179" i="6" s="1"/>
  <c r="I178" i="6"/>
  <c r="H178" i="6"/>
  <c r="G178" i="6"/>
  <c r="B178" i="6"/>
  <c r="D178" i="6" s="1"/>
  <c r="I177" i="6"/>
  <c r="H177" i="6"/>
  <c r="G177" i="6"/>
  <c r="B177" i="6"/>
  <c r="D177" i="6" s="1"/>
  <c r="I176" i="6"/>
  <c r="H176" i="6"/>
  <c r="G176" i="6"/>
  <c r="B176" i="6"/>
  <c r="D176" i="6" s="1"/>
  <c r="I175" i="6"/>
  <c r="H175" i="6"/>
  <c r="G175" i="6"/>
  <c r="B175" i="6"/>
  <c r="D175" i="6" s="1"/>
  <c r="I174" i="6"/>
  <c r="H174" i="6"/>
  <c r="G174" i="6"/>
  <c r="B174" i="6"/>
  <c r="D174" i="6" s="1"/>
  <c r="I173" i="6"/>
  <c r="H173" i="6"/>
  <c r="G173" i="6"/>
  <c r="B173" i="6"/>
  <c r="D173" i="6" s="1"/>
  <c r="I172" i="6"/>
  <c r="H172" i="6"/>
  <c r="G172" i="6"/>
  <c r="B172" i="6"/>
  <c r="D172" i="6" s="1"/>
  <c r="I171" i="6"/>
  <c r="H171" i="6"/>
  <c r="G171" i="6"/>
  <c r="B171" i="6"/>
  <c r="D171" i="6" s="1"/>
  <c r="I170" i="6"/>
  <c r="H170" i="6"/>
  <c r="G170" i="6"/>
  <c r="B170" i="6"/>
  <c r="D170" i="6" s="1"/>
  <c r="I169" i="6"/>
  <c r="H169" i="6"/>
  <c r="G169" i="6"/>
  <c r="B169" i="6"/>
  <c r="D169" i="6" s="1"/>
  <c r="I168" i="6"/>
  <c r="H168" i="6"/>
  <c r="G168" i="6"/>
  <c r="B168" i="6"/>
  <c r="D168" i="6" s="1"/>
  <c r="I167" i="6"/>
  <c r="H167" i="6"/>
  <c r="G167" i="6"/>
  <c r="B167" i="6"/>
  <c r="D167" i="6" s="1"/>
  <c r="I166" i="6"/>
  <c r="H166" i="6"/>
  <c r="G166" i="6"/>
  <c r="B166" i="6"/>
  <c r="D166" i="6" s="1"/>
  <c r="I165" i="6"/>
  <c r="H165" i="6"/>
  <c r="G165" i="6"/>
  <c r="B165" i="6"/>
  <c r="D165" i="6" s="1"/>
  <c r="I164" i="6"/>
  <c r="H164" i="6"/>
  <c r="G164" i="6"/>
  <c r="B164" i="6"/>
  <c r="D164" i="6" s="1"/>
  <c r="I163" i="6"/>
  <c r="H163" i="6"/>
  <c r="G163" i="6"/>
  <c r="B163" i="6"/>
  <c r="D163" i="6" s="1"/>
  <c r="I162" i="6"/>
  <c r="H162" i="6"/>
  <c r="G162" i="6"/>
  <c r="B162" i="6"/>
  <c r="D162" i="6" s="1"/>
  <c r="I161" i="6"/>
  <c r="H161" i="6"/>
  <c r="G161" i="6"/>
  <c r="B161" i="6"/>
  <c r="D161" i="6" s="1"/>
  <c r="I160" i="6"/>
  <c r="H160" i="6"/>
  <c r="G160" i="6"/>
  <c r="B160" i="6"/>
  <c r="D160" i="6" s="1"/>
  <c r="I159" i="6"/>
  <c r="H159" i="6"/>
  <c r="G159" i="6"/>
  <c r="B159" i="6"/>
  <c r="D159" i="6" s="1"/>
  <c r="I158" i="6"/>
  <c r="H158" i="6"/>
  <c r="G158" i="6"/>
  <c r="B158" i="6"/>
  <c r="D158" i="6" s="1"/>
  <c r="I157" i="6"/>
  <c r="H157" i="6"/>
  <c r="G157" i="6"/>
  <c r="B157" i="6"/>
  <c r="D157" i="6" s="1"/>
  <c r="I156" i="6"/>
  <c r="H156" i="6"/>
  <c r="G156" i="6"/>
  <c r="B156" i="6"/>
  <c r="D156" i="6" s="1"/>
  <c r="I155" i="6"/>
  <c r="H155" i="6"/>
  <c r="G155" i="6"/>
  <c r="B155" i="6"/>
  <c r="D155" i="6" s="1"/>
  <c r="I154" i="6"/>
  <c r="H154" i="6"/>
  <c r="G154" i="6"/>
  <c r="B154" i="6"/>
  <c r="D154" i="6" s="1"/>
  <c r="I153" i="6"/>
  <c r="H153" i="6"/>
  <c r="G153" i="6"/>
  <c r="B153" i="6"/>
  <c r="D153" i="6" s="1"/>
  <c r="I152" i="6"/>
  <c r="H152" i="6"/>
  <c r="G152" i="6"/>
  <c r="B152" i="6"/>
  <c r="D152" i="6" s="1"/>
  <c r="I151" i="6"/>
  <c r="H151" i="6"/>
  <c r="G151" i="6"/>
  <c r="B151" i="6"/>
  <c r="D151" i="6" s="1"/>
  <c r="I150" i="6"/>
  <c r="H150" i="6"/>
  <c r="G150" i="6"/>
  <c r="B150" i="6"/>
  <c r="D150" i="6" s="1"/>
  <c r="I149" i="6"/>
  <c r="H149" i="6"/>
  <c r="G149" i="6"/>
  <c r="B149" i="6"/>
  <c r="D149" i="6" s="1"/>
  <c r="I148" i="6"/>
  <c r="H148" i="6"/>
  <c r="G148" i="6"/>
  <c r="B148" i="6"/>
  <c r="D148" i="6" s="1"/>
  <c r="I147" i="6"/>
  <c r="H147" i="6"/>
  <c r="G147" i="6"/>
  <c r="B147" i="6"/>
  <c r="D147" i="6" s="1"/>
  <c r="I146" i="6"/>
  <c r="H146" i="6"/>
  <c r="G146" i="6"/>
  <c r="B146" i="6"/>
  <c r="D146" i="6" s="1"/>
  <c r="I145" i="6"/>
  <c r="H145" i="6"/>
  <c r="G145" i="6"/>
  <c r="B145" i="6"/>
  <c r="D145" i="6" s="1"/>
  <c r="I144" i="6"/>
  <c r="H144" i="6"/>
  <c r="G144" i="6"/>
  <c r="B144" i="6"/>
  <c r="D144" i="6" s="1"/>
  <c r="I143" i="6"/>
  <c r="H143" i="6"/>
  <c r="G143" i="6"/>
  <c r="B143" i="6"/>
  <c r="D143" i="6" s="1"/>
  <c r="I142" i="6"/>
  <c r="H142" i="6"/>
  <c r="G142" i="6"/>
  <c r="B142" i="6"/>
  <c r="D142" i="6" s="1"/>
  <c r="I141" i="6"/>
  <c r="H141" i="6"/>
  <c r="G141" i="6"/>
  <c r="B141" i="6"/>
  <c r="D141" i="6" s="1"/>
  <c r="I140" i="6"/>
  <c r="H140" i="6"/>
  <c r="G140" i="6"/>
  <c r="B140" i="6"/>
  <c r="D140" i="6" s="1"/>
  <c r="I139" i="6"/>
  <c r="H139" i="6"/>
  <c r="G139" i="6"/>
  <c r="B139" i="6"/>
  <c r="D139" i="6" s="1"/>
  <c r="I138" i="6"/>
  <c r="H138" i="6"/>
  <c r="G138" i="6"/>
  <c r="B138" i="6"/>
  <c r="D138" i="6" s="1"/>
  <c r="I137" i="6"/>
  <c r="H137" i="6"/>
  <c r="G137" i="6"/>
  <c r="B137" i="6"/>
  <c r="D137" i="6" s="1"/>
  <c r="I136" i="6"/>
  <c r="H136" i="6"/>
  <c r="G136" i="6"/>
  <c r="B136" i="6"/>
  <c r="D136" i="6" s="1"/>
  <c r="I135" i="6"/>
  <c r="H135" i="6"/>
  <c r="G135" i="6"/>
  <c r="B135" i="6"/>
  <c r="D135" i="6" s="1"/>
  <c r="I134" i="6"/>
  <c r="H134" i="6"/>
  <c r="G134" i="6"/>
  <c r="B134" i="6"/>
  <c r="D134" i="6" s="1"/>
  <c r="I133" i="6"/>
  <c r="H133" i="6"/>
  <c r="G133" i="6"/>
  <c r="B133" i="6"/>
  <c r="D133" i="6" s="1"/>
  <c r="I132" i="6"/>
  <c r="H132" i="6"/>
  <c r="G132" i="6"/>
  <c r="B132" i="6"/>
  <c r="D132" i="6" s="1"/>
  <c r="I131" i="6"/>
  <c r="H131" i="6"/>
  <c r="G131" i="6"/>
  <c r="B131" i="6"/>
  <c r="D131" i="6" s="1"/>
  <c r="I130" i="6"/>
  <c r="H130" i="6"/>
  <c r="G130" i="6"/>
  <c r="B130" i="6"/>
  <c r="D130" i="6" s="1"/>
  <c r="I129" i="6"/>
  <c r="H129" i="6"/>
  <c r="G129" i="6"/>
  <c r="B129" i="6"/>
  <c r="D129" i="6" s="1"/>
  <c r="I128" i="6"/>
  <c r="H128" i="6"/>
  <c r="G128" i="6"/>
  <c r="B128" i="6"/>
  <c r="D128" i="6" s="1"/>
  <c r="I127" i="6"/>
  <c r="H127" i="6"/>
  <c r="G127" i="6"/>
  <c r="B127" i="6"/>
  <c r="D127" i="6" s="1"/>
  <c r="I126" i="6"/>
  <c r="H126" i="6"/>
  <c r="G126" i="6"/>
  <c r="B126" i="6"/>
  <c r="D126" i="6" s="1"/>
  <c r="I125" i="6"/>
  <c r="H125" i="6"/>
  <c r="G125" i="6"/>
  <c r="B125" i="6"/>
  <c r="D125" i="6" s="1"/>
  <c r="I124" i="6"/>
  <c r="H124" i="6"/>
  <c r="G124" i="6"/>
  <c r="B124" i="6"/>
  <c r="D124" i="6" s="1"/>
  <c r="I123" i="6"/>
  <c r="H123" i="6"/>
  <c r="G123" i="6"/>
  <c r="B123" i="6"/>
  <c r="D123" i="6" s="1"/>
  <c r="I122" i="6"/>
  <c r="H122" i="6"/>
  <c r="G122" i="6"/>
  <c r="B122" i="6"/>
  <c r="D122" i="6" s="1"/>
  <c r="I121" i="6"/>
  <c r="H121" i="6"/>
  <c r="G121" i="6"/>
  <c r="B121" i="6"/>
  <c r="D121" i="6" s="1"/>
  <c r="I120" i="6"/>
  <c r="H120" i="6"/>
  <c r="G120" i="6"/>
  <c r="B120" i="6"/>
  <c r="D120" i="6" s="1"/>
  <c r="I119" i="6"/>
  <c r="H119" i="6"/>
  <c r="G119" i="6"/>
  <c r="B119" i="6"/>
  <c r="D119" i="6" s="1"/>
  <c r="I118" i="6"/>
  <c r="H118" i="6"/>
  <c r="G118" i="6"/>
  <c r="B118" i="6"/>
  <c r="D118" i="6" s="1"/>
  <c r="I117" i="6"/>
  <c r="H117" i="6"/>
  <c r="G117" i="6"/>
  <c r="B117" i="6"/>
  <c r="D117" i="6" s="1"/>
  <c r="I116" i="6"/>
  <c r="H116" i="6"/>
  <c r="G116" i="6"/>
  <c r="B116" i="6"/>
  <c r="D116" i="6" s="1"/>
  <c r="I115" i="6"/>
  <c r="H115" i="6"/>
  <c r="G115" i="6"/>
  <c r="B115" i="6"/>
  <c r="D115" i="6" s="1"/>
  <c r="I114" i="6"/>
  <c r="H114" i="6"/>
  <c r="G114" i="6"/>
  <c r="B114" i="6"/>
  <c r="D114" i="6" s="1"/>
  <c r="I113" i="6"/>
  <c r="H113" i="6"/>
  <c r="G113" i="6"/>
  <c r="B113" i="6"/>
  <c r="D113" i="6" s="1"/>
  <c r="I112" i="6"/>
  <c r="H112" i="6"/>
  <c r="G112" i="6"/>
  <c r="B112" i="6"/>
  <c r="D112" i="6" s="1"/>
  <c r="I111" i="6"/>
  <c r="H111" i="6"/>
  <c r="G111" i="6"/>
  <c r="B111" i="6"/>
  <c r="D111" i="6" s="1"/>
  <c r="I110" i="6"/>
  <c r="H110" i="6"/>
  <c r="G110" i="6"/>
  <c r="B110" i="6"/>
  <c r="D110" i="6" s="1"/>
  <c r="I109" i="6"/>
  <c r="H109" i="6"/>
  <c r="G109" i="6"/>
  <c r="B109" i="6"/>
  <c r="D109" i="6" s="1"/>
  <c r="I108" i="6"/>
  <c r="H108" i="6"/>
  <c r="G108" i="6"/>
  <c r="B108" i="6"/>
  <c r="D108" i="6" s="1"/>
  <c r="I107" i="6"/>
  <c r="H107" i="6"/>
  <c r="G107" i="6"/>
  <c r="B107" i="6"/>
  <c r="D107" i="6" s="1"/>
  <c r="I106" i="6"/>
  <c r="H106" i="6"/>
  <c r="G106" i="6"/>
  <c r="B106" i="6"/>
  <c r="D106" i="6" s="1"/>
  <c r="I105" i="6"/>
  <c r="H105" i="6"/>
  <c r="G105" i="6"/>
  <c r="B105" i="6"/>
  <c r="D105" i="6" s="1"/>
  <c r="I104" i="6"/>
  <c r="H104" i="6"/>
  <c r="G104" i="6"/>
  <c r="B104" i="6"/>
  <c r="D104" i="6" s="1"/>
  <c r="I103" i="6"/>
  <c r="H103" i="6"/>
  <c r="G103" i="6"/>
  <c r="B103" i="6"/>
  <c r="D103" i="6" s="1"/>
  <c r="I102" i="6"/>
  <c r="H102" i="6"/>
  <c r="G102" i="6"/>
  <c r="B102" i="6"/>
  <c r="D102" i="6" s="1"/>
  <c r="I101" i="6"/>
  <c r="H101" i="6"/>
  <c r="G101" i="6"/>
  <c r="B101" i="6"/>
  <c r="D101" i="6" s="1"/>
  <c r="I100" i="6"/>
  <c r="H100" i="6"/>
  <c r="G100" i="6"/>
  <c r="B100" i="6"/>
  <c r="D100" i="6" s="1"/>
  <c r="I99" i="6"/>
  <c r="H99" i="6"/>
  <c r="G99" i="6"/>
  <c r="B99" i="6"/>
  <c r="D99" i="6" s="1"/>
  <c r="I98" i="6"/>
  <c r="H98" i="6"/>
  <c r="G98" i="6"/>
  <c r="B98" i="6"/>
  <c r="D98" i="6" s="1"/>
  <c r="I97" i="6"/>
  <c r="H97" i="6"/>
  <c r="G97" i="6"/>
  <c r="B97" i="6"/>
  <c r="D97" i="6" s="1"/>
  <c r="I96" i="6"/>
  <c r="H96" i="6"/>
  <c r="G96" i="6"/>
  <c r="B96" i="6"/>
  <c r="D96" i="6" s="1"/>
  <c r="I95" i="6"/>
  <c r="H95" i="6"/>
  <c r="G95" i="6"/>
  <c r="B95" i="6"/>
  <c r="D95" i="6" s="1"/>
  <c r="I94" i="6"/>
  <c r="H94" i="6"/>
  <c r="G94" i="6"/>
  <c r="B94" i="6"/>
  <c r="D94" i="6" s="1"/>
  <c r="I93" i="6"/>
  <c r="H93" i="6"/>
  <c r="G93" i="6"/>
  <c r="B93" i="6"/>
  <c r="D93" i="6" s="1"/>
  <c r="I92" i="6"/>
  <c r="H92" i="6"/>
  <c r="G92" i="6"/>
  <c r="B92" i="6"/>
  <c r="D92" i="6" s="1"/>
  <c r="I91" i="6"/>
  <c r="H91" i="6"/>
  <c r="G91" i="6"/>
  <c r="B91" i="6"/>
  <c r="D91" i="6" s="1"/>
  <c r="I90" i="6"/>
  <c r="H90" i="6"/>
  <c r="G90" i="6"/>
  <c r="B90" i="6"/>
  <c r="D90" i="6" s="1"/>
  <c r="I89" i="6"/>
  <c r="H89" i="6"/>
  <c r="G89" i="6"/>
  <c r="B89" i="6"/>
  <c r="D89" i="6" s="1"/>
  <c r="I88" i="6"/>
  <c r="H88" i="6"/>
  <c r="G88" i="6"/>
  <c r="B88" i="6"/>
  <c r="D88" i="6" s="1"/>
  <c r="I87" i="6"/>
  <c r="H87" i="6"/>
  <c r="G87" i="6"/>
  <c r="B87" i="6"/>
  <c r="D87" i="6" s="1"/>
  <c r="I86" i="6"/>
  <c r="H86" i="6"/>
  <c r="G86" i="6"/>
  <c r="B86" i="6"/>
  <c r="D86" i="6" s="1"/>
  <c r="I85" i="6"/>
  <c r="H85" i="6"/>
  <c r="G85" i="6"/>
  <c r="B85" i="6"/>
  <c r="D85" i="6" s="1"/>
  <c r="I84" i="6"/>
  <c r="H84" i="6"/>
  <c r="G84" i="6"/>
  <c r="B84" i="6"/>
  <c r="D84" i="6" s="1"/>
  <c r="I83" i="6"/>
  <c r="H83" i="6"/>
  <c r="G83" i="6"/>
  <c r="B83" i="6"/>
  <c r="D83" i="6" s="1"/>
  <c r="I82" i="6"/>
  <c r="H82" i="6"/>
  <c r="G82" i="6"/>
  <c r="B82" i="6"/>
  <c r="D82" i="6" s="1"/>
  <c r="I81" i="6"/>
  <c r="H81" i="6"/>
  <c r="G81" i="6"/>
  <c r="B81" i="6"/>
  <c r="D81" i="6" s="1"/>
  <c r="I80" i="6"/>
  <c r="H80" i="6"/>
  <c r="G80" i="6"/>
  <c r="B80" i="6"/>
  <c r="D80" i="6" s="1"/>
  <c r="I79" i="6"/>
  <c r="H79" i="6"/>
  <c r="G79" i="6"/>
  <c r="B79" i="6"/>
  <c r="D79" i="6" s="1"/>
  <c r="I78" i="6"/>
  <c r="H78" i="6"/>
  <c r="G78" i="6"/>
  <c r="B78" i="6"/>
  <c r="D78" i="6" s="1"/>
  <c r="I77" i="6"/>
  <c r="H77" i="6"/>
  <c r="G77" i="6"/>
  <c r="B77" i="6"/>
  <c r="D77" i="6" s="1"/>
  <c r="I76" i="6"/>
  <c r="H76" i="6"/>
  <c r="G76" i="6"/>
  <c r="B76" i="6"/>
  <c r="D76" i="6" s="1"/>
  <c r="I75" i="6"/>
  <c r="H75" i="6"/>
  <c r="G75" i="6"/>
  <c r="B75" i="6"/>
  <c r="D75" i="6" s="1"/>
  <c r="I74" i="6"/>
  <c r="H74" i="6"/>
  <c r="G74" i="6"/>
  <c r="B74" i="6"/>
  <c r="D74" i="6" s="1"/>
  <c r="I73" i="6"/>
  <c r="H73" i="6"/>
  <c r="G73" i="6"/>
  <c r="B73" i="6"/>
  <c r="D73" i="6" s="1"/>
  <c r="I72" i="6"/>
  <c r="H72" i="6"/>
  <c r="G72" i="6"/>
  <c r="B72" i="6"/>
  <c r="D72" i="6" s="1"/>
  <c r="I71" i="6"/>
  <c r="H71" i="6"/>
  <c r="G71" i="6"/>
  <c r="B71" i="6"/>
  <c r="D71" i="6" s="1"/>
  <c r="I70" i="6"/>
  <c r="H70" i="6"/>
  <c r="G70" i="6"/>
  <c r="B70" i="6"/>
  <c r="D70" i="6" s="1"/>
  <c r="I69" i="6"/>
  <c r="H69" i="6"/>
  <c r="G69" i="6"/>
  <c r="B69" i="6"/>
  <c r="D69" i="6" s="1"/>
  <c r="I68" i="6"/>
  <c r="H68" i="6"/>
  <c r="G68" i="6"/>
  <c r="B68" i="6"/>
  <c r="D68" i="6" s="1"/>
  <c r="I67" i="6"/>
  <c r="H67" i="6"/>
  <c r="G67" i="6"/>
  <c r="B67" i="6"/>
  <c r="D67" i="6" s="1"/>
  <c r="I66" i="6"/>
  <c r="H66" i="6"/>
  <c r="G66" i="6"/>
  <c r="B66" i="6"/>
  <c r="D66" i="6" s="1"/>
  <c r="I65" i="6"/>
  <c r="H65" i="6"/>
  <c r="G65" i="6"/>
  <c r="B65" i="6"/>
  <c r="D65" i="6" s="1"/>
  <c r="I64" i="6"/>
  <c r="H64" i="6"/>
  <c r="G64" i="6"/>
  <c r="B64" i="6"/>
  <c r="D64" i="6" s="1"/>
  <c r="I63" i="6"/>
  <c r="H63" i="6"/>
  <c r="G63" i="6"/>
  <c r="B63" i="6"/>
  <c r="D63" i="6" s="1"/>
  <c r="I62" i="6"/>
  <c r="H62" i="6"/>
  <c r="G62" i="6"/>
  <c r="B62" i="6"/>
  <c r="D62" i="6" s="1"/>
  <c r="I61" i="6"/>
  <c r="H61" i="6"/>
  <c r="G61" i="6"/>
  <c r="B61" i="6"/>
  <c r="D61" i="6" s="1"/>
  <c r="I60" i="6"/>
  <c r="H60" i="6"/>
  <c r="G60" i="6"/>
  <c r="B60" i="6"/>
  <c r="D60" i="6" s="1"/>
  <c r="I59" i="6"/>
  <c r="H59" i="6"/>
  <c r="G59" i="6"/>
  <c r="B59" i="6"/>
  <c r="D59" i="6" s="1"/>
  <c r="I58" i="6"/>
  <c r="H58" i="6"/>
  <c r="G58" i="6"/>
  <c r="B58" i="6"/>
  <c r="D58" i="6" s="1"/>
  <c r="I57" i="6"/>
  <c r="H57" i="6"/>
  <c r="G57" i="6"/>
  <c r="B57" i="6"/>
  <c r="D57" i="6" s="1"/>
  <c r="I56" i="6"/>
  <c r="H56" i="6"/>
  <c r="G56" i="6"/>
  <c r="B56" i="6"/>
  <c r="D56" i="6" s="1"/>
  <c r="I55" i="6"/>
  <c r="H55" i="6"/>
  <c r="G55" i="6"/>
  <c r="B55" i="6"/>
  <c r="D55" i="6" s="1"/>
  <c r="I54" i="6"/>
  <c r="H54" i="6"/>
  <c r="G54" i="6"/>
  <c r="B54" i="6"/>
  <c r="D54" i="6" s="1"/>
  <c r="I53" i="6"/>
  <c r="H53" i="6"/>
  <c r="G53" i="6"/>
  <c r="B53" i="6"/>
  <c r="D53" i="6" s="1"/>
  <c r="I52" i="6"/>
  <c r="H52" i="6"/>
  <c r="G52" i="6"/>
  <c r="B52" i="6"/>
  <c r="D52" i="6" s="1"/>
  <c r="I51" i="6"/>
  <c r="H51" i="6"/>
  <c r="G51" i="6"/>
  <c r="B51" i="6"/>
  <c r="D51" i="6" s="1"/>
  <c r="I50" i="6"/>
  <c r="H50" i="6"/>
  <c r="G50" i="6"/>
  <c r="B50" i="6"/>
  <c r="D50" i="6" s="1"/>
  <c r="I49" i="6"/>
  <c r="H49" i="6"/>
  <c r="G49" i="6"/>
  <c r="B49" i="6"/>
  <c r="D49" i="6" s="1"/>
  <c r="I48" i="6"/>
  <c r="H48" i="6"/>
  <c r="G48" i="6"/>
  <c r="B48" i="6"/>
  <c r="D48" i="6" s="1"/>
  <c r="I47" i="6"/>
  <c r="H47" i="6"/>
  <c r="G47" i="6"/>
  <c r="B47" i="6"/>
  <c r="D47" i="6" s="1"/>
  <c r="I46" i="6"/>
  <c r="H46" i="6"/>
  <c r="G46" i="6"/>
  <c r="B46" i="6"/>
  <c r="D46" i="6" s="1"/>
  <c r="I45" i="6"/>
  <c r="H45" i="6"/>
  <c r="G45" i="6"/>
  <c r="B45" i="6"/>
  <c r="D45" i="6" s="1"/>
  <c r="I44" i="6"/>
  <c r="H44" i="6"/>
  <c r="G44" i="6"/>
  <c r="B44" i="6"/>
  <c r="D44" i="6" s="1"/>
  <c r="I43" i="6"/>
  <c r="H43" i="6"/>
  <c r="G43" i="6"/>
  <c r="B43" i="6"/>
  <c r="D43" i="6" s="1"/>
  <c r="I42" i="6"/>
  <c r="H42" i="6"/>
  <c r="G42" i="6"/>
  <c r="B42" i="6"/>
  <c r="D42" i="6" s="1"/>
  <c r="I41" i="6"/>
  <c r="H41" i="6"/>
  <c r="G41" i="6"/>
  <c r="B41" i="6"/>
  <c r="D41" i="6" s="1"/>
  <c r="I40" i="6"/>
  <c r="H40" i="6"/>
  <c r="G40" i="6"/>
  <c r="B40" i="6"/>
  <c r="D40" i="6" s="1"/>
  <c r="I39" i="6"/>
  <c r="H39" i="6"/>
  <c r="G39" i="6"/>
  <c r="B39" i="6"/>
  <c r="D39" i="6" s="1"/>
  <c r="I38" i="6"/>
  <c r="H38" i="6"/>
  <c r="G38" i="6"/>
  <c r="B38" i="6"/>
  <c r="D38" i="6" s="1"/>
  <c r="I37" i="6"/>
  <c r="H37" i="6"/>
  <c r="G37" i="6"/>
  <c r="B37" i="6"/>
  <c r="D37" i="6" s="1"/>
  <c r="I36" i="6"/>
  <c r="H36" i="6"/>
  <c r="G36" i="6"/>
  <c r="B36" i="6"/>
  <c r="D36" i="6" s="1"/>
  <c r="I35" i="6"/>
  <c r="H35" i="6"/>
  <c r="G35" i="6"/>
  <c r="B35" i="6"/>
  <c r="D35" i="6" s="1"/>
  <c r="I34" i="6"/>
  <c r="H34" i="6"/>
  <c r="G34" i="6"/>
  <c r="B34" i="6"/>
  <c r="D34" i="6" s="1"/>
  <c r="I33" i="6"/>
  <c r="H33" i="6"/>
  <c r="G33" i="6"/>
  <c r="B33" i="6"/>
  <c r="D33" i="6" s="1"/>
  <c r="I32" i="6"/>
  <c r="H32" i="6"/>
  <c r="G32" i="6"/>
  <c r="B32" i="6"/>
  <c r="D32" i="6" s="1"/>
  <c r="I31" i="6"/>
  <c r="H31" i="6"/>
  <c r="G31" i="6"/>
  <c r="B31" i="6"/>
  <c r="D31" i="6" s="1"/>
  <c r="I30" i="6"/>
  <c r="H30" i="6"/>
  <c r="G30" i="6"/>
  <c r="B30" i="6"/>
  <c r="D30" i="6" s="1"/>
  <c r="I29" i="6"/>
  <c r="H29" i="6"/>
  <c r="G29" i="6"/>
  <c r="B29" i="6"/>
  <c r="D29" i="6" s="1"/>
  <c r="I28" i="6"/>
  <c r="H28" i="6"/>
  <c r="G28" i="6"/>
  <c r="B28" i="6"/>
  <c r="D28" i="6" s="1"/>
  <c r="I27" i="6"/>
  <c r="H27" i="6"/>
  <c r="G27" i="6"/>
  <c r="B27" i="6"/>
  <c r="D27" i="6" s="1"/>
  <c r="I26" i="6"/>
  <c r="H26" i="6"/>
  <c r="G26" i="6"/>
  <c r="B26" i="6"/>
  <c r="D26" i="6" s="1"/>
  <c r="I25" i="6"/>
  <c r="H25" i="6"/>
  <c r="G25" i="6"/>
  <c r="B25" i="6"/>
  <c r="D25" i="6" s="1"/>
  <c r="I24" i="6"/>
  <c r="H24" i="6"/>
  <c r="G24" i="6"/>
  <c r="B24" i="6"/>
  <c r="D24" i="6" s="1"/>
  <c r="I23" i="6"/>
  <c r="H23" i="6"/>
  <c r="G23" i="6"/>
  <c r="B23" i="6"/>
  <c r="D23" i="6" s="1"/>
  <c r="I22" i="6"/>
  <c r="H22" i="6"/>
  <c r="G22" i="6"/>
  <c r="B22" i="6"/>
  <c r="D22" i="6" s="1"/>
  <c r="I21" i="6"/>
  <c r="H21" i="6"/>
  <c r="G21" i="6"/>
  <c r="B21" i="6"/>
  <c r="D21" i="6" s="1"/>
  <c r="I20" i="6"/>
  <c r="H20" i="6"/>
  <c r="G20" i="6"/>
  <c r="B20" i="6"/>
  <c r="D20" i="6" s="1"/>
  <c r="I19" i="6"/>
  <c r="H19" i="6"/>
  <c r="G19" i="6"/>
  <c r="B19" i="6"/>
  <c r="D19" i="6" s="1"/>
  <c r="I18" i="6"/>
  <c r="H18" i="6"/>
  <c r="G18" i="6"/>
  <c r="B18" i="6"/>
  <c r="D18" i="6" s="1"/>
  <c r="I17" i="6"/>
  <c r="H17" i="6"/>
  <c r="G17" i="6"/>
  <c r="B17" i="6"/>
  <c r="D17" i="6" s="1"/>
  <c r="I16" i="6"/>
  <c r="H16" i="6"/>
  <c r="G16" i="6"/>
  <c r="B16" i="6"/>
  <c r="D16" i="6" s="1"/>
  <c r="I15" i="6"/>
  <c r="H15" i="6"/>
  <c r="G15" i="6"/>
  <c r="B15" i="6"/>
  <c r="D15" i="6" s="1"/>
  <c r="I14" i="6"/>
  <c r="H14" i="6"/>
  <c r="G14" i="6"/>
  <c r="B14" i="6"/>
  <c r="D14" i="6" s="1"/>
  <c r="I13" i="6"/>
  <c r="H13" i="6"/>
  <c r="G13" i="6"/>
  <c r="B13" i="6"/>
  <c r="D13" i="6" s="1"/>
  <c r="I12" i="6"/>
  <c r="H12" i="6"/>
  <c r="G12" i="6"/>
  <c r="B12" i="6"/>
  <c r="D12" i="6" s="1"/>
  <c r="I11" i="6"/>
  <c r="H11" i="6"/>
  <c r="G11" i="6"/>
  <c r="B11" i="6"/>
  <c r="D11" i="6" s="1"/>
  <c r="I10" i="6"/>
  <c r="H10" i="6"/>
  <c r="G10" i="6"/>
  <c r="B10" i="6"/>
  <c r="D10" i="6" s="1"/>
  <c r="I9" i="6"/>
  <c r="H9" i="6"/>
  <c r="G9" i="6"/>
  <c r="B9" i="6"/>
  <c r="D9" i="6" s="1"/>
  <c r="I8" i="6"/>
  <c r="H8" i="6"/>
  <c r="G8" i="6"/>
  <c r="B8" i="6"/>
  <c r="D8" i="6" s="1"/>
  <c r="I6" i="6"/>
  <c r="H6" i="6"/>
  <c r="G6" i="6"/>
  <c r="B6" i="6"/>
  <c r="D6" i="6" s="1"/>
  <c r="I5" i="6"/>
  <c r="H5" i="6"/>
  <c r="G5" i="6"/>
  <c r="B5" i="6"/>
  <c r="D5" i="6" s="1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E1" i="6"/>
  <c r="E2" i="6" s="1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D1059" i="3" s="1"/>
  <c r="G1059" i="3"/>
  <c r="H1059" i="3"/>
  <c r="I1059" i="3"/>
  <c r="U2" i="4"/>
  <c r="E1" i="4"/>
  <c r="E2" i="4" s="1"/>
  <c r="T2" i="4"/>
  <c r="S2" i="4"/>
  <c r="R2" i="4"/>
  <c r="Q2" i="4"/>
  <c r="P2" i="4"/>
  <c r="O2" i="4"/>
  <c r="N2" i="4"/>
  <c r="M2" i="4"/>
  <c r="L2" i="4"/>
  <c r="K2" i="4"/>
  <c r="I2" i="4"/>
  <c r="H2" i="4"/>
  <c r="G2" i="4"/>
  <c r="T2" i="3"/>
  <c r="S2" i="3"/>
  <c r="R2" i="3"/>
  <c r="U2" i="3"/>
  <c r="D349" i="6" l="1"/>
  <c r="D495" i="6"/>
  <c r="D502" i="6"/>
  <c r="D506" i="6"/>
  <c r="D510" i="6"/>
  <c r="D504" i="6"/>
  <c r="D508" i="6"/>
  <c r="D512" i="6"/>
  <c r="D625" i="6"/>
  <c r="D629" i="6"/>
  <c r="D633" i="6"/>
  <c r="D637" i="6"/>
  <c r="D623" i="6"/>
  <c r="D627" i="6"/>
  <c r="D631" i="6"/>
  <c r="D635" i="6"/>
  <c r="D879" i="6"/>
  <c r="D881" i="6"/>
  <c r="D885" i="6"/>
  <c r="D889" i="6"/>
  <c r="D893" i="6"/>
  <c r="D897" i="6"/>
  <c r="D796" i="6"/>
  <c r="D877" i="6"/>
  <c r="D883" i="6"/>
  <c r="D887" i="6"/>
  <c r="D891" i="6"/>
  <c r="D875" i="6"/>
  <c r="D895" i="6"/>
  <c r="D899" i="6"/>
  <c r="Q2" i="3" l="1"/>
  <c r="K2" i="3"/>
  <c r="L2" i="3"/>
  <c r="M2" i="3"/>
  <c r="N2" i="3"/>
  <c r="O2" i="3"/>
  <c r="P2" i="3"/>
  <c r="J2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2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H2" i="3"/>
  <c r="G2" i="3"/>
  <c r="E1" i="3" l="1"/>
  <c r="I34" i="1" l="1"/>
  <c r="Q34" i="1" s="1"/>
  <c r="I61" i="1"/>
  <c r="Q61" i="1" s="1"/>
  <c r="I62" i="1"/>
  <c r="Q62" i="1" s="1"/>
  <c r="I63" i="1"/>
  <c r="Q63" i="1" s="1"/>
  <c r="I64" i="1"/>
  <c r="Q64" i="1" s="1"/>
  <c r="I65" i="1"/>
  <c r="Q65" i="1" s="1"/>
  <c r="I66" i="1"/>
  <c r="Q66" i="1" s="1"/>
  <c r="I67" i="1"/>
  <c r="Q67" i="1" s="1"/>
  <c r="I68" i="1"/>
  <c r="Q68" i="1" s="1"/>
  <c r="I69" i="1"/>
  <c r="Q69" i="1" s="1"/>
  <c r="I70" i="1"/>
  <c r="Q70" i="1" s="1"/>
  <c r="I71" i="1"/>
  <c r="Q71" i="1" s="1"/>
  <c r="I72" i="1"/>
  <c r="Q72" i="1" s="1"/>
  <c r="I73" i="1"/>
  <c r="Q73" i="1" s="1"/>
  <c r="I74" i="1"/>
  <c r="Q74" i="1" s="1"/>
  <c r="I75" i="1"/>
  <c r="Q75" i="1" s="1"/>
  <c r="I76" i="1"/>
  <c r="Q76" i="1" s="1"/>
  <c r="I77" i="1"/>
  <c r="Q77" i="1" s="1"/>
  <c r="I78" i="1"/>
  <c r="Q78" i="1" s="1"/>
  <c r="I79" i="1"/>
  <c r="Q79" i="1" s="1"/>
  <c r="I80" i="1"/>
  <c r="Q80" i="1" s="1"/>
  <c r="I81" i="1"/>
  <c r="Q81" i="1" s="1"/>
  <c r="I82" i="1"/>
  <c r="Q82" i="1" s="1"/>
  <c r="I83" i="1"/>
  <c r="Q83" i="1" s="1"/>
  <c r="I84" i="1"/>
  <c r="Q84" i="1" s="1"/>
  <c r="I85" i="1"/>
  <c r="Q85" i="1" s="1"/>
  <c r="I86" i="1"/>
  <c r="Q86" i="1" s="1"/>
  <c r="I87" i="1"/>
  <c r="Q87" i="1" s="1"/>
  <c r="I88" i="1"/>
  <c r="Q88" i="1" s="1"/>
  <c r="I89" i="1"/>
  <c r="Q89" i="1" s="1"/>
  <c r="I90" i="1"/>
  <c r="Q90" i="1" s="1"/>
  <c r="I91" i="1"/>
  <c r="Q91" i="1" s="1"/>
  <c r="I92" i="1"/>
  <c r="Q92" i="1" s="1"/>
  <c r="I93" i="1"/>
  <c r="Q93" i="1" s="1"/>
  <c r="I94" i="1"/>
  <c r="Q94" i="1" s="1"/>
  <c r="I95" i="1"/>
  <c r="Q95" i="1" s="1"/>
  <c r="I96" i="1"/>
  <c r="Q96" i="1" s="1"/>
  <c r="I97" i="1"/>
  <c r="Q97" i="1" s="1"/>
  <c r="I98" i="1"/>
  <c r="Q98" i="1" s="1"/>
  <c r="I99" i="1"/>
  <c r="Q99" i="1" s="1"/>
  <c r="I100" i="1"/>
  <c r="Q100" i="1" s="1"/>
  <c r="I101" i="1"/>
  <c r="Q101" i="1" s="1"/>
  <c r="I102" i="1"/>
  <c r="Q102" i="1" s="1"/>
  <c r="I103" i="1"/>
  <c r="Q103" i="1" s="1"/>
  <c r="I104" i="1"/>
  <c r="Q104" i="1" s="1"/>
  <c r="I105" i="1"/>
  <c r="Q105" i="1" s="1"/>
  <c r="I106" i="1"/>
  <c r="Q106" i="1" s="1"/>
  <c r="I107" i="1"/>
  <c r="Q107" i="1" s="1"/>
  <c r="I108" i="1"/>
  <c r="Q108" i="1" s="1"/>
  <c r="I109" i="1"/>
  <c r="Q109" i="1" s="1"/>
  <c r="I110" i="1"/>
  <c r="Q110" i="1" s="1"/>
  <c r="I111" i="1"/>
  <c r="Q111" i="1" s="1"/>
  <c r="I112" i="1"/>
  <c r="Q112" i="1" s="1"/>
  <c r="I113" i="1"/>
  <c r="Q113" i="1" s="1"/>
  <c r="I114" i="1"/>
  <c r="Q114" i="1" s="1"/>
  <c r="I115" i="1"/>
  <c r="Q115" i="1" s="1"/>
  <c r="I116" i="1"/>
  <c r="Q116" i="1" s="1"/>
  <c r="I117" i="1"/>
  <c r="Q117" i="1" s="1"/>
  <c r="I118" i="1"/>
  <c r="Q118" i="1" s="1"/>
  <c r="I119" i="1"/>
  <c r="Q119" i="1" s="1"/>
  <c r="I120" i="1"/>
  <c r="Q120" i="1" s="1"/>
  <c r="I121" i="1"/>
  <c r="Q121" i="1" s="1"/>
  <c r="I122" i="1"/>
  <c r="Q122" i="1" s="1"/>
  <c r="I123" i="1"/>
  <c r="Q123" i="1" s="1"/>
  <c r="I124" i="1"/>
  <c r="Q124" i="1" s="1"/>
  <c r="I125" i="1"/>
  <c r="Q125" i="1" s="1"/>
  <c r="I126" i="1"/>
  <c r="Q126" i="1" s="1"/>
  <c r="I127" i="1"/>
  <c r="Q127" i="1" s="1"/>
  <c r="I128" i="1"/>
  <c r="Q128" i="1" s="1"/>
  <c r="I129" i="1"/>
  <c r="Q129" i="1" s="1"/>
  <c r="I130" i="1"/>
  <c r="Q130" i="1" s="1"/>
  <c r="I131" i="1"/>
  <c r="Q131" i="1" s="1"/>
  <c r="I132" i="1"/>
  <c r="Q132" i="1" s="1"/>
  <c r="I133" i="1"/>
  <c r="Q133" i="1" s="1"/>
  <c r="I134" i="1"/>
  <c r="Q134" i="1" s="1"/>
  <c r="I135" i="1"/>
  <c r="Q135" i="1" s="1"/>
  <c r="I136" i="1"/>
  <c r="Q136" i="1" s="1"/>
  <c r="I137" i="1"/>
  <c r="Q137" i="1" s="1"/>
  <c r="I138" i="1"/>
  <c r="Q138" i="1" s="1"/>
  <c r="I139" i="1"/>
  <c r="Q139" i="1" s="1"/>
  <c r="I140" i="1"/>
  <c r="Q140" i="1" s="1"/>
  <c r="I141" i="1"/>
  <c r="Q141" i="1" s="1"/>
  <c r="I142" i="1"/>
  <c r="Q142" i="1" s="1"/>
  <c r="I143" i="1"/>
  <c r="Q143" i="1" s="1"/>
  <c r="I144" i="1"/>
  <c r="Q144" i="1" s="1"/>
  <c r="I145" i="1"/>
  <c r="Q145" i="1" s="1"/>
  <c r="I146" i="1"/>
  <c r="Q146" i="1" s="1"/>
  <c r="I147" i="1"/>
  <c r="Q147" i="1" s="1"/>
  <c r="I148" i="1"/>
  <c r="Q148" i="1" s="1"/>
  <c r="I149" i="1"/>
  <c r="Q149" i="1" s="1"/>
  <c r="I150" i="1"/>
  <c r="Q150" i="1" s="1"/>
  <c r="I151" i="1"/>
  <c r="Q151" i="1" s="1"/>
  <c r="I152" i="1"/>
  <c r="Q152" i="1" s="1"/>
  <c r="I153" i="1"/>
  <c r="Q153" i="1" s="1"/>
  <c r="I154" i="1"/>
  <c r="Q154" i="1" s="1"/>
  <c r="I155" i="1"/>
  <c r="Q155" i="1" s="1"/>
  <c r="I156" i="1"/>
  <c r="Q156" i="1" s="1"/>
  <c r="I157" i="1"/>
  <c r="Q157" i="1" s="1"/>
  <c r="I158" i="1"/>
  <c r="Q158" i="1" s="1"/>
  <c r="I159" i="1"/>
  <c r="Q159" i="1" s="1"/>
  <c r="I160" i="1"/>
  <c r="Q160" i="1" s="1"/>
  <c r="I161" i="1"/>
  <c r="Q161" i="1" s="1"/>
  <c r="I162" i="1"/>
  <c r="Q162" i="1" s="1"/>
  <c r="I163" i="1"/>
  <c r="Q163" i="1" s="1"/>
  <c r="I164" i="1"/>
  <c r="Q164" i="1" s="1"/>
  <c r="I165" i="1"/>
  <c r="Q165" i="1" s="1"/>
  <c r="I166" i="1"/>
  <c r="Q166" i="1" s="1"/>
  <c r="I167" i="1"/>
  <c r="Q167" i="1" s="1"/>
  <c r="I168" i="1"/>
  <c r="Q168" i="1" s="1"/>
  <c r="I169" i="1"/>
  <c r="Q169" i="1" s="1"/>
  <c r="I170" i="1"/>
  <c r="Q170" i="1" s="1"/>
  <c r="I171" i="1"/>
  <c r="Q171" i="1" s="1"/>
  <c r="I172" i="1"/>
  <c r="Q172" i="1" s="1"/>
  <c r="I173" i="1"/>
  <c r="Q173" i="1" s="1"/>
  <c r="I174" i="1"/>
  <c r="Q174" i="1" s="1"/>
  <c r="I175" i="1"/>
  <c r="Q175" i="1" s="1"/>
  <c r="I176" i="1"/>
  <c r="Q176" i="1" s="1"/>
  <c r="I177" i="1"/>
  <c r="Q177" i="1" s="1"/>
  <c r="I178" i="1"/>
  <c r="Q178" i="1" s="1"/>
  <c r="I179" i="1"/>
  <c r="Q179" i="1" s="1"/>
  <c r="I180" i="1"/>
  <c r="Q180" i="1" s="1"/>
  <c r="I181" i="1"/>
  <c r="Q181" i="1" s="1"/>
  <c r="I182" i="1"/>
  <c r="Q182" i="1" s="1"/>
  <c r="I183" i="1"/>
  <c r="Q183" i="1" s="1"/>
  <c r="I184" i="1"/>
  <c r="Q184" i="1" s="1"/>
  <c r="I185" i="1"/>
  <c r="Q185" i="1" s="1"/>
  <c r="I186" i="1"/>
  <c r="Q186" i="1" s="1"/>
  <c r="I187" i="1"/>
  <c r="Q187" i="1" s="1"/>
  <c r="I188" i="1"/>
  <c r="Q188" i="1" s="1"/>
  <c r="I189" i="1"/>
  <c r="Q189" i="1" s="1"/>
  <c r="I190" i="1"/>
  <c r="Q190" i="1" s="1"/>
  <c r="I191" i="1"/>
  <c r="Q191" i="1" s="1"/>
  <c r="I192" i="1"/>
  <c r="Q192" i="1" s="1"/>
  <c r="I193" i="1"/>
  <c r="Q193" i="1" s="1"/>
  <c r="I194" i="1"/>
  <c r="Q194" i="1" s="1"/>
  <c r="I195" i="1"/>
  <c r="Q195" i="1" s="1"/>
  <c r="I196" i="1"/>
  <c r="Q196" i="1" s="1"/>
  <c r="I197" i="1"/>
  <c r="Q197" i="1" s="1"/>
  <c r="I198" i="1"/>
  <c r="Q198" i="1" s="1"/>
  <c r="I199" i="1"/>
  <c r="Q199" i="1" s="1"/>
  <c r="I200" i="1"/>
  <c r="Q200" i="1" s="1"/>
  <c r="I201" i="1"/>
  <c r="Q201" i="1" s="1"/>
  <c r="I202" i="1"/>
  <c r="Q202" i="1" s="1"/>
  <c r="I203" i="1"/>
  <c r="Q203" i="1" s="1"/>
  <c r="I204" i="1"/>
  <c r="Q204" i="1" s="1"/>
  <c r="I205" i="1"/>
  <c r="Q205" i="1" s="1"/>
  <c r="I206" i="1"/>
  <c r="Q206" i="1" s="1"/>
  <c r="I207" i="1"/>
  <c r="Q207" i="1" s="1"/>
  <c r="I208" i="1"/>
  <c r="Q208" i="1" s="1"/>
  <c r="I209" i="1"/>
  <c r="Q209" i="1" s="1"/>
  <c r="I210" i="1"/>
  <c r="Q210" i="1" s="1"/>
  <c r="I211" i="1"/>
  <c r="Q211" i="1" s="1"/>
  <c r="I212" i="1"/>
  <c r="Q212" i="1" s="1"/>
  <c r="I213" i="1"/>
  <c r="Q213" i="1" s="1"/>
  <c r="I214" i="1"/>
  <c r="Q214" i="1" s="1"/>
  <c r="I215" i="1"/>
  <c r="Q215" i="1" s="1"/>
  <c r="I216" i="1"/>
  <c r="Q216" i="1" s="1"/>
  <c r="I217" i="1"/>
  <c r="Q217" i="1" s="1"/>
  <c r="I218" i="1"/>
  <c r="Q218" i="1" s="1"/>
  <c r="I219" i="1"/>
  <c r="Q219" i="1" s="1"/>
  <c r="I220" i="1"/>
  <c r="Q220" i="1" s="1"/>
  <c r="I221" i="1"/>
  <c r="Q221" i="1" s="1"/>
  <c r="I222" i="1"/>
  <c r="Q222" i="1" s="1"/>
  <c r="I223" i="1"/>
  <c r="Q223" i="1" s="1"/>
  <c r="I224" i="1"/>
  <c r="Q224" i="1" s="1"/>
  <c r="I225" i="1"/>
  <c r="Q225" i="1" s="1"/>
  <c r="I226" i="1"/>
  <c r="Q226" i="1" s="1"/>
  <c r="I227" i="1"/>
  <c r="Q227" i="1" s="1"/>
  <c r="I228" i="1"/>
  <c r="Q228" i="1" s="1"/>
  <c r="I229" i="1"/>
  <c r="Q229" i="1" s="1"/>
  <c r="I230" i="1"/>
  <c r="Q230" i="1" s="1"/>
  <c r="I231" i="1"/>
  <c r="Q231" i="1" s="1"/>
  <c r="I232" i="1"/>
  <c r="Q232" i="1" s="1"/>
  <c r="I233" i="1"/>
  <c r="Q233" i="1" s="1"/>
  <c r="I234" i="1"/>
  <c r="Q234" i="1" s="1"/>
  <c r="I235" i="1"/>
  <c r="Q235" i="1" s="1"/>
  <c r="I236" i="1"/>
  <c r="Q236" i="1" s="1"/>
  <c r="I237" i="1"/>
  <c r="Q237" i="1" s="1"/>
  <c r="I238" i="1"/>
  <c r="Q238" i="1" s="1"/>
  <c r="I239" i="1"/>
  <c r="Q239" i="1" s="1"/>
  <c r="I240" i="1"/>
  <c r="Q240" i="1" s="1"/>
  <c r="I241" i="1"/>
  <c r="Q241" i="1" s="1"/>
  <c r="I242" i="1"/>
  <c r="Q242" i="1" s="1"/>
  <c r="I243" i="1"/>
  <c r="Q243" i="1" s="1"/>
  <c r="I244" i="1"/>
  <c r="Q244" i="1" s="1"/>
  <c r="I245" i="1"/>
  <c r="Q245" i="1" s="1"/>
  <c r="I246" i="1"/>
  <c r="Q246" i="1" s="1"/>
  <c r="I247" i="1"/>
  <c r="Q247" i="1" s="1"/>
  <c r="I248" i="1"/>
  <c r="Q248" i="1" s="1"/>
  <c r="I249" i="1"/>
  <c r="Q249" i="1" s="1"/>
  <c r="I250" i="1"/>
  <c r="Q250" i="1" s="1"/>
  <c r="G34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R250" i="1" s="1"/>
  <c r="F34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E34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D34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C3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I2" i="1"/>
  <c r="D2" i="1"/>
  <c r="E2" i="1"/>
  <c r="F2" i="1"/>
  <c r="G2" i="1"/>
  <c r="C2" i="1"/>
  <c r="A250" i="1" l="1"/>
  <c r="E18" i="2"/>
  <c r="B7" i="6" l="1"/>
  <c r="R249" i="1"/>
  <c r="A249" i="1"/>
  <c r="E8" i="2"/>
  <c r="E16" i="2" s="1"/>
  <c r="D7" i="6" l="1"/>
  <c r="E17" i="2"/>
  <c r="I7" i="6"/>
  <c r="G7" i="6"/>
  <c r="H7" i="6"/>
  <c r="B4" i="10" l="1"/>
  <c r="H4" i="10" l="1"/>
  <c r="I4" i="10"/>
  <c r="C4" i="10"/>
  <c r="G4" i="10"/>
  <c r="D4" i="10"/>
  <c r="B6" i="10"/>
  <c r="D6" i="10" s="1"/>
  <c r="B7" i="10"/>
  <c r="I7" i="10" l="1"/>
  <c r="G7" i="10"/>
  <c r="C7" i="10"/>
  <c r="H7" i="10"/>
  <c r="H6" i="10"/>
  <c r="G6" i="10"/>
  <c r="C6" i="10"/>
  <c r="I6" i="10"/>
  <c r="D7" i="10"/>
  <c r="B9" i="10"/>
  <c r="I9" i="10" l="1"/>
  <c r="G9" i="10"/>
  <c r="C9" i="10"/>
  <c r="H9" i="10"/>
  <c r="D9" i="10"/>
  <c r="D324" i="3" l="1"/>
  <c r="D325" i="3"/>
  <c r="D314" i="3" l="1"/>
  <c r="D318" i="3"/>
  <c r="D316" i="3"/>
  <c r="D303" i="3"/>
  <c r="D311" i="3"/>
  <c r="D317" i="3"/>
  <c r="D299" i="3"/>
  <c r="D307" i="3"/>
  <c r="D300" i="3"/>
  <c r="D312" i="3"/>
  <c r="D308" i="3"/>
  <c r="D302" i="3"/>
  <c r="D301" i="3"/>
  <c r="D298" i="3"/>
  <c r="D297" i="3"/>
  <c r="D310" i="3"/>
  <c r="D309" i="3"/>
  <c r="D306" i="3"/>
  <c r="D305" i="3"/>
  <c r="D315" i="3"/>
  <c r="D293" i="3" l="1"/>
  <c r="D288" i="3"/>
  <c r="D278" i="3"/>
  <c r="D274" i="3"/>
  <c r="D287" i="3"/>
  <c r="D285" i="3"/>
  <c r="D277" i="3"/>
  <c r="D275" i="3"/>
  <c r="D289" i="3"/>
  <c r="D283" i="3"/>
  <c r="D279" i="3"/>
  <c r="D273" i="3"/>
  <c r="D271" i="3"/>
  <c r="D284" i="3"/>
  <c r="D281" i="3"/>
  <c r="D280" i="3"/>
  <c r="D276" i="3"/>
  <c r="D272" i="3"/>
  <c r="D292" i="3"/>
  <c r="D291" i="3"/>
  <c r="D286" i="3"/>
  <c r="D260" i="3" l="1"/>
  <c r="D258" i="3"/>
  <c r="D256" i="3"/>
  <c r="D259" i="3"/>
  <c r="D261" i="3"/>
  <c r="D257" i="3"/>
  <c r="D240" i="3" l="1"/>
  <c r="D228" i="3"/>
  <c r="D224" i="3"/>
  <c r="D239" i="3"/>
  <c r="D235" i="3"/>
  <c r="D227" i="3"/>
  <c r="D225" i="3"/>
  <c r="D243" i="3"/>
  <c r="D241" i="3"/>
  <c r="D237" i="3"/>
  <c r="D233" i="3"/>
  <c r="D229" i="3"/>
  <c r="D223" i="3"/>
  <c r="D221" i="3"/>
  <c r="D238" i="3"/>
  <c r="D236" i="3"/>
  <c r="D234" i="3"/>
  <c r="D231" i="3"/>
  <c r="D230" i="3"/>
  <c r="D226" i="3"/>
  <c r="D222" i="3"/>
  <c r="D242" i="3"/>
  <c r="D203" i="3" l="1"/>
  <c r="D205" i="3"/>
  <c r="D207" i="3"/>
  <c r="D202" i="3"/>
  <c r="D200" i="3"/>
  <c r="D198" i="3"/>
  <c r="D194" i="3"/>
  <c r="D206" i="3"/>
  <c r="D196" i="3"/>
  <c r="D192" i="3"/>
  <c r="D197" i="3"/>
  <c r="D195" i="3"/>
  <c r="D193" i="3"/>
  <c r="D201" i="3"/>
  <c r="D199" i="3"/>
  <c r="D188" i="3" l="1"/>
  <c r="D186" i="3"/>
  <c r="D187" i="3"/>
  <c r="D428" i="3" l="1"/>
  <c r="D432" i="3"/>
  <c r="D437" i="3"/>
  <c r="D430" i="3"/>
  <c r="D426" i="3"/>
  <c r="D434" i="3"/>
  <c r="D438" i="3"/>
  <c r="D435" i="3"/>
  <c r="D433" i="3"/>
  <c r="D431" i="3"/>
  <c r="D429" i="3"/>
  <c r="B3" i="11"/>
  <c r="B4" i="11"/>
  <c r="B5" i="11"/>
  <c r="B6" i="11"/>
  <c r="B7" i="11"/>
  <c r="B8" i="11"/>
  <c r="B9" i="11"/>
  <c r="B10" i="11"/>
  <c r="B11" i="11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761" i="3"/>
  <c r="E6" i="5"/>
  <c r="E24" i="5"/>
  <c r="E19" i="5"/>
  <c r="E21" i="5"/>
  <c r="E23" i="5"/>
  <c r="E12" i="5"/>
  <c r="E16" i="5"/>
  <c r="E4" i="5"/>
  <c r="E11" i="5"/>
  <c r="E13" i="5"/>
  <c r="E7" i="5"/>
  <c r="E22" i="5"/>
  <c r="E14" i="5"/>
  <c r="E17" i="5"/>
  <c r="E9" i="5"/>
  <c r="E3" i="5"/>
  <c r="E5" i="5"/>
  <c r="E15" i="5"/>
  <c r="E10" i="5"/>
  <c r="E20" i="5"/>
  <c r="E18" i="5"/>
  <c r="E8" i="5"/>
  <c r="S23" i="5" l="1"/>
  <c r="Q23" i="5"/>
  <c r="O23" i="5"/>
  <c r="M23" i="5"/>
  <c r="K23" i="5"/>
  <c r="U23" i="5"/>
  <c r="P23" i="5"/>
  <c r="L23" i="5"/>
  <c r="R23" i="5"/>
  <c r="N23" i="5"/>
  <c r="S21" i="5"/>
  <c r="Q21" i="5"/>
  <c r="O21" i="5"/>
  <c r="M21" i="5"/>
  <c r="K21" i="5"/>
  <c r="R21" i="5"/>
  <c r="N21" i="5"/>
  <c r="P21" i="5"/>
  <c r="L21" i="5"/>
  <c r="U21" i="5"/>
  <c r="S19" i="5"/>
  <c r="Q19" i="5"/>
  <c r="O19" i="5"/>
  <c r="M19" i="5"/>
  <c r="K19" i="5"/>
  <c r="U19" i="5"/>
  <c r="P19" i="5"/>
  <c r="L19" i="5"/>
  <c r="N19" i="5"/>
  <c r="R19" i="5"/>
  <c r="S17" i="5"/>
  <c r="Q17" i="5"/>
  <c r="O17" i="5"/>
  <c r="M17" i="5"/>
  <c r="K17" i="5"/>
  <c r="R17" i="5"/>
  <c r="N17" i="5"/>
  <c r="U17" i="5"/>
  <c r="L17" i="5"/>
  <c r="P17" i="5"/>
  <c r="S15" i="5"/>
  <c r="Q15" i="5"/>
  <c r="O15" i="5"/>
  <c r="M15" i="5"/>
  <c r="K15" i="5"/>
  <c r="U15" i="5"/>
  <c r="P15" i="5"/>
  <c r="L15" i="5"/>
  <c r="R15" i="5"/>
  <c r="N15" i="5"/>
  <c r="S13" i="5"/>
  <c r="Q13" i="5"/>
  <c r="O13" i="5"/>
  <c r="M13" i="5"/>
  <c r="K13" i="5"/>
  <c r="R13" i="5"/>
  <c r="N13" i="5"/>
  <c r="P13" i="5"/>
  <c r="U13" i="5"/>
  <c r="L13" i="5"/>
  <c r="S11" i="5"/>
  <c r="Q11" i="5"/>
  <c r="O11" i="5"/>
  <c r="M11" i="5"/>
  <c r="K11" i="5"/>
  <c r="U11" i="5"/>
  <c r="P11" i="5"/>
  <c r="L11" i="5"/>
  <c r="N11" i="5"/>
  <c r="R11" i="5"/>
  <c r="U22" i="5"/>
  <c r="R22" i="5"/>
  <c r="P22" i="5"/>
  <c r="N22" i="5"/>
  <c r="L22" i="5"/>
  <c r="S22" i="5"/>
  <c r="O22" i="5"/>
  <c r="K22" i="5"/>
  <c r="Q22" i="5"/>
  <c r="M22" i="5"/>
  <c r="U18" i="5"/>
  <c r="R18" i="5"/>
  <c r="P18" i="5"/>
  <c r="N18" i="5"/>
  <c r="L18" i="5"/>
  <c r="S18" i="5"/>
  <c r="O18" i="5"/>
  <c r="K18" i="5"/>
  <c r="M18" i="5"/>
  <c r="Q18" i="5"/>
  <c r="U14" i="5"/>
  <c r="R14" i="5"/>
  <c r="P14" i="5"/>
  <c r="N14" i="5"/>
  <c r="L14" i="5"/>
  <c r="S14" i="5"/>
  <c r="O14" i="5"/>
  <c r="K14" i="5"/>
  <c r="Q14" i="5"/>
  <c r="M14" i="5"/>
  <c r="U10" i="5"/>
  <c r="R10" i="5"/>
  <c r="P10" i="5"/>
  <c r="N10" i="5"/>
  <c r="L10" i="5"/>
  <c r="S10" i="5"/>
  <c r="O10" i="5"/>
  <c r="K10" i="5"/>
  <c r="M10" i="5"/>
  <c r="Q10" i="5"/>
  <c r="S9" i="5"/>
  <c r="Q9" i="5"/>
  <c r="O9" i="5"/>
  <c r="M9" i="5"/>
  <c r="R9" i="5"/>
  <c r="N9" i="5"/>
  <c r="K9" i="5"/>
  <c r="U9" i="5"/>
  <c r="L9" i="5"/>
  <c r="P9" i="5"/>
  <c r="S7" i="5"/>
  <c r="Q7" i="5"/>
  <c r="O7" i="5"/>
  <c r="M7" i="5"/>
  <c r="K7" i="5"/>
  <c r="R7" i="5"/>
  <c r="N7" i="5"/>
  <c r="U7" i="5"/>
  <c r="L7" i="5"/>
  <c r="P7" i="5"/>
  <c r="S5" i="5"/>
  <c r="Q5" i="5"/>
  <c r="O5" i="5"/>
  <c r="M5" i="5"/>
  <c r="K5" i="5"/>
  <c r="U5" i="5"/>
  <c r="P5" i="5"/>
  <c r="L5" i="5"/>
  <c r="R5" i="5"/>
  <c r="N5" i="5"/>
  <c r="S3" i="5"/>
  <c r="Q3" i="5"/>
  <c r="O3" i="5"/>
  <c r="M3" i="5"/>
  <c r="K3" i="5"/>
  <c r="R3" i="5"/>
  <c r="N3" i="5"/>
  <c r="P3" i="5"/>
  <c r="U3" i="5"/>
  <c r="L3" i="5"/>
  <c r="U20" i="5"/>
  <c r="R20" i="5"/>
  <c r="P20" i="5"/>
  <c r="N20" i="5"/>
  <c r="L20" i="5"/>
  <c r="Q20" i="5"/>
  <c r="M20" i="5"/>
  <c r="O20" i="5"/>
  <c r="K20" i="5"/>
  <c r="S20" i="5"/>
  <c r="U12" i="5"/>
  <c r="R12" i="5"/>
  <c r="P12" i="5"/>
  <c r="N12" i="5"/>
  <c r="L12" i="5"/>
  <c r="Q12" i="5"/>
  <c r="M12" i="5"/>
  <c r="O12" i="5"/>
  <c r="S12" i="5"/>
  <c r="K12" i="5"/>
  <c r="U8" i="5"/>
  <c r="R8" i="5"/>
  <c r="P8" i="5"/>
  <c r="N8" i="5"/>
  <c r="L8" i="5"/>
  <c r="S8" i="5"/>
  <c r="O8" i="5"/>
  <c r="K8" i="5"/>
  <c r="M8" i="5"/>
  <c r="Q8" i="5"/>
  <c r="U4" i="5"/>
  <c r="R4" i="5"/>
  <c r="P4" i="5"/>
  <c r="N4" i="5"/>
  <c r="L4" i="5"/>
  <c r="S4" i="5"/>
  <c r="O4" i="5"/>
  <c r="K4" i="5"/>
  <c r="Q4" i="5"/>
  <c r="M4" i="5"/>
  <c r="U16" i="5"/>
  <c r="R16" i="5"/>
  <c r="P16" i="5"/>
  <c r="N16" i="5"/>
  <c r="L16" i="5"/>
  <c r="Q16" i="5"/>
  <c r="M16" i="5"/>
  <c r="S16" i="5"/>
  <c r="K16" i="5"/>
  <c r="O16" i="5"/>
  <c r="U24" i="5"/>
  <c r="R24" i="5"/>
  <c r="P24" i="5"/>
  <c r="N24" i="5"/>
  <c r="L24" i="5"/>
  <c r="Q24" i="5"/>
  <c r="M24" i="5"/>
  <c r="S24" i="5"/>
  <c r="K24" i="5"/>
  <c r="O24" i="5"/>
  <c r="U6" i="5"/>
  <c r="R6" i="5"/>
  <c r="P6" i="5"/>
  <c r="N6" i="5"/>
  <c r="L6" i="5"/>
  <c r="Q6" i="5"/>
  <c r="M6" i="5"/>
  <c r="S6" i="5"/>
  <c r="K6" i="5"/>
  <c r="O6" i="5"/>
  <c r="H23" i="5"/>
  <c r="G23" i="5"/>
  <c r="I23" i="5"/>
  <c r="C23" i="5"/>
  <c r="H21" i="5"/>
  <c r="I21" i="5"/>
  <c r="C21" i="5"/>
  <c r="G21" i="5"/>
  <c r="H19" i="5"/>
  <c r="G19" i="5"/>
  <c r="C19" i="5"/>
  <c r="I19" i="5"/>
  <c r="H17" i="5"/>
  <c r="I17" i="5"/>
  <c r="C17" i="5"/>
  <c r="G17" i="5"/>
  <c r="H15" i="5"/>
  <c r="G15" i="5"/>
  <c r="I15" i="5"/>
  <c r="C15" i="5"/>
  <c r="H13" i="5"/>
  <c r="I13" i="5"/>
  <c r="C13" i="5"/>
  <c r="G13" i="5"/>
  <c r="H11" i="5"/>
  <c r="G11" i="5"/>
  <c r="C11" i="5"/>
  <c r="I11" i="5"/>
  <c r="H9" i="5"/>
  <c r="G9" i="5"/>
  <c r="C9" i="5"/>
  <c r="I9" i="5"/>
  <c r="H7" i="5"/>
  <c r="I7" i="5"/>
  <c r="C7" i="5"/>
  <c r="G7" i="5"/>
  <c r="H5" i="5"/>
  <c r="G5" i="5"/>
  <c r="I5" i="5"/>
  <c r="C5" i="5"/>
  <c r="H3" i="5"/>
  <c r="I3" i="5"/>
  <c r="C3" i="5"/>
  <c r="G3" i="5"/>
  <c r="I20" i="7"/>
  <c r="G20" i="7"/>
  <c r="C20" i="7"/>
  <c r="H20" i="7"/>
  <c r="I18" i="7"/>
  <c r="G18" i="7"/>
  <c r="C18" i="7"/>
  <c r="H18" i="7"/>
  <c r="H16" i="7"/>
  <c r="G16" i="7"/>
  <c r="C16" i="7"/>
  <c r="I16" i="7"/>
  <c r="H14" i="7"/>
  <c r="I14" i="7"/>
  <c r="C14" i="7"/>
  <c r="G14" i="7"/>
  <c r="H12" i="7"/>
  <c r="G12" i="7"/>
  <c r="I12" i="7"/>
  <c r="C12" i="7"/>
  <c r="H10" i="7"/>
  <c r="I10" i="7"/>
  <c r="C10" i="7"/>
  <c r="G10" i="7"/>
  <c r="H8" i="7"/>
  <c r="G8" i="7"/>
  <c r="C8" i="7"/>
  <c r="I8" i="7"/>
  <c r="H6" i="7"/>
  <c r="I6" i="7"/>
  <c r="C6" i="7"/>
  <c r="G6" i="7"/>
  <c r="H4" i="7"/>
  <c r="G4" i="7"/>
  <c r="I4" i="7"/>
  <c r="C4" i="7"/>
  <c r="H12" i="9"/>
  <c r="I12" i="9"/>
  <c r="C12" i="9"/>
  <c r="G12" i="9"/>
  <c r="H10" i="9"/>
  <c r="G10" i="9"/>
  <c r="C10" i="9"/>
  <c r="I10" i="9"/>
  <c r="H8" i="9"/>
  <c r="G8" i="9"/>
  <c r="C8" i="9"/>
  <c r="I8" i="9"/>
  <c r="I5" i="9"/>
  <c r="G5" i="9"/>
  <c r="C5" i="9"/>
  <c r="H5" i="9"/>
  <c r="H11" i="11"/>
  <c r="I11" i="11"/>
  <c r="G11" i="11"/>
  <c r="H9" i="11"/>
  <c r="I9" i="11"/>
  <c r="G9" i="11"/>
  <c r="H7" i="11"/>
  <c r="I7" i="11"/>
  <c r="G7" i="11"/>
  <c r="H5" i="11"/>
  <c r="I5" i="11"/>
  <c r="G5" i="11"/>
  <c r="H3" i="11"/>
  <c r="I3" i="11"/>
  <c r="C3" i="11"/>
  <c r="G3" i="11"/>
  <c r="I24" i="5"/>
  <c r="G24" i="5"/>
  <c r="C24" i="5"/>
  <c r="H24" i="5"/>
  <c r="I22" i="5"/>
  <c r="G22" i="5"/>
  <c r="C22" i="5"/>
  <c r="H22" i="5"/>
  <c r="I20" i="5"/>
  <c r="G20" i="5"/>
  <c r="C20" i="5"/>
  <c r="H20" i="5"/>
  <c r="I18" i="5"/>
  <c r="G18" i="5"/>
  <c r="C18" i="5"/>
  <c r="H18" i="5"/>
  <c r="I16" i="5"/>
  <c r="G16" i="5"/>
  <c r="C16" i="5"/>
  <c r="H16" i="5"/>
  <c r="I14" i="5"/>
  <c r="G14" i="5"/>
  <c r="C14" i="5"/>
  <c r="H14" i="5"/>
  <c r="I12" i="5"/>
  <c r="G12" i="5"/>
  <c r="C12" i="5"/>
  <c r="H12" i="5"/>
  <c r="I10" i="5"/>
  <c r="G10" i="5"/>
  <c r="C10" i="5"/>
  <c r="H10" i="5"/>
  <c r="I8" i="5"/>
  <c r="G8" i="5"/>
  <c r="C8" i="5"/>
  <c r="H8" i="5"/>
  <c r="I6" i="5"/>
  <c r="G6" i="5"/>
  <c r="C6" i="5"/>
  <c r="H6" i="5"/>
  <c r="I4" i="5"/>
  <c r="G4" i="5"/>
  <c r="C4" i="5"/>
  <c r="H4" i="5"/>
  <c r="H21" i="7"/>
  <c r="G21" i="7"/>
  <c r="I21" i="7"/>
  <c r="C21" i="7"/>
  <c r="H19" i="7"/>
  <c r="I19" i="7"/>
  <c r="C19" i="7"/>
  <c r="G19" i="7"/>
  <c r="I17" i="7"/>
  <c r="G17" i="7"/>
  <c r="C17" i="7"/>
  <c r="H17" i="7"/>
  <c r="I15" i="7"/>
  <c r="G15" i="7"/>
  <c r="C15" i="7"/>
  <c r="H15" i="7"/>
  <c r="I13" i="7"/>
  <c r="G13" i="7"/>
  <c r="C13" i="7"/>
  <c r="H13" i="7"/>
  <c r="I11" i="7"/>
  <c r="G11" i="7"/>
  <c r="C11" i="7"/>
  <c r="H11" i="7"/>
  <c r="I9" i="7"/>
  <c r="G9" i="7"/>
  <c r="C9" i="7"/>
  <c r="H9" i="7"/>
  <c r="I7" i="7"/>
  <c r="G7" i="7"/>
  <c r="C7" i="7"/>
  <c r="H7" i="7"/>
  <c r="I5" i="7"/>
  <c r="G5" i="7"/>
  <c r="C5" i="7"/>
  <c r="H5" i="7"/>
  <c r="I3" i="7"/>
  <c r="G3" i="7"/>
  <c r="C3" i="7"/>
  <c r="H3" i="7"/>
  <c r="I11" i="9"/>
  <c r="G11" i="9"/>
  <c r="C11" i="9"/>
  <c r="H11" i="9"/>
  <c r="I9" i="9"/>
  <c r="G9" i="9"/>
  <c r="C9" i="9"/>
  <c r="H9" i="9"/>
  <c r="H6" i="9"/>
  <c r="I6" i="9"/>
  <c r="C6" i="9"/>
  <c r="G6" i="9"/>
  <c r="H4" i="9"/>
  <c r="G4" i="9"/>
  <c r="I4" i="9"/>
  <c r="C4" i="9"/>
  <c r="H10" i="11"/>
  <c r="G10" i="11"/>
  <c r="I10" i="11"/>
  <c r="H8" i="11"/>
  <c r="G8" i="11"/>
  <c r="I8" i="11"/>
  <c r="H6" i="11"/>
  <c r="G6" i="11"/>
  <c r="I6" i="11"/>
  <c r="H4" i="11"/>
  <c r="G4" i="11"/>
  <c r="I4" i="11"/>
  <c r="Y5" i="5"/>
  <c r="J5" i="5"/>
  <c r="Y15" i="5"/>
  <c r="J15" i="5"/>
  <c r="Y3" i="5"/>
  <c r="J3" i="5"/>
  <c r="Y21" i="5"/>
  <c r="J21" i="5"/>
  <c r="Y17" i="5"/>
  <c r="J17" i="5"/>
  <c r="J22" i="5"/>
  <c r="Y22" i="5"/>
  <c r="J14" i="5"/>
  <c r="Y14" i="5"/>
  <c r="Y7" i="5"/>
  <c r="J7" i="5"/>
  <c r="Y12" i="5"/>
  <c r="J12" i="5"/>
  <c r="J16" i="5"/>
  <c r="Y16" i="5"/>
  <c r="Y23" i="5"/>
  <c r="J23" i="5"/>
  <c r="Y8" i="5"/>
  <c r="J8" i="5"/>
  <c r="Y13" i="5"/>
  <c r="J13" i="5"/>
  <c r="Y19" i="5"/>
  <c r="J19" i="5"/>
  <c r="J18" i="5"/>
  <c r="Y18" i="5"/>
  <c r="J20" i="5"/>
  <c r="Y20" i="5"/>
  <c r="Y4" i="5"/>
  <c r="J4" i="5"/>
  <c r="Y10" i="5"/>
  <c r="J10" i="5"/>
  <c r="Y6" i="5"/>
  <c r="J6" i="5"/>
  <c r="J24" i="5"/>
  <c r="Y24" i="5"/>
  <c r="Y11" i="5"/>
  <c r="J11" i="5"/>
  <c r="Y9" i="5"/>
  <c r="J9" i="5"/>
  <c r="D405" i="3"/>
  <c r="D333" i="3"/>
  <c r="D1057" i="3"/>
  <c r="D1055" i="3"/>
  <c r="D1053" i="3"/>
  <c r="D1051" i="3"/>
  <c r="D1049" i="3"/>
  <c r="D1047" i="3"/>
  <c r="D1045" i="3"/>
  <c r="D1043" i="3"/>
  <c r="D1041" i="3"/>
  <c r="D1039" i="3"/>
  <c r="D1037" i="3"/>
  <c r="D1035" i="3"/>
  <c r="D1033" i="3"/>
  <c r="D1031" i="3"/>
  <c r="D1029" i="3"/>
  <c r="D1027" i="3"/>
  <c r="D1025" i="3"/>
  <c r="D1023" i="3"/>
  <c r="D1021" i="3"/>
  <c r="D1019" i="3"/>
  <c r="D1017" i="3"/>
  <c r="D1015" i="3"/>
  <c r="D1013" i="3"/>
  <c r="D1011" i="3"/>
  <c r="D1009" i="3"/>
  <c r="D1007" i="3"/>
  <c r="D1005" i="3"/>
  <c r="D1003" i="3"/>
  <c r="D1001" i="3"/>
  <c r="D999" i="3"/>
  <c r="D997" i="3"/>
  <c r="D995" i="3"/>
  <c r="D993" i="3"/>
  <c r="D991" i="3"/>
  <c r="D989" i="3"/>
  <c r="D987" i="3"/>
  <c r="D985" i="3"/>
  <c r="D983" i="3"/>
  <c r="D981" i="3"/>
  <c r="D979" i="3"/>
  <c r="D977" i="3"/>
  <c r="D975" i="3"/>
  <c r="D973" i="3"/>
  <c r="D971" i="3"/>
  <c r="D969" i="3"/>
  <c r="D967" i="3"/>
  <c r="D965" i="3"/>
  <c r="D963" i="3"/>
  <c r="D961" i="3"/>
  <c r="D959" i="3"/>
  <c r="D957" i="3"/>
  <c r="D955" i="3"/>
  <c r="D953" i="3"/>
  <c r="D951" i="3"/>
  <c r="D949" i="3"/>
  <c r="D947" i="3"/>
  <c r="D945" i="3"/>
  <c r="D943" i="3"/>
  <c r="D941" i="3"/>
  <c r="D939" i="3"/>
  <c r="D937" i="3"/>
  <c r="D935" i="3"/>
  <c r="D933" i="3"/>
  <c r="D931" i="3"/>
  <c r="D929" i="3"/>
  <c r="D927" i="3"/>
  <c r="D925" i="3"/>
  <c r="D923" i="3"/>
  <c r="D921" i="3"/>
  <c r="D919" i="3"/>
  <c r="D917" i="3"/>
  <c r="D915" i="3"/>
  <c r="D913" i="3"/>
  <c r="D911" i="3"/>
  <c r="D909" i="3"/>
  <c r="D907" i="3"/>
  <c r="D905" i="3"/>
  <c r="D903" i="3"/>
  <c r="D901" i="3"/>
  <c r="D899" i="3"/>
  <c r="D897" i="3"/>
  <c r="D895" i="3"/>
  <c r="D893" i="3"/>
  <c r="D891" i="3"/>
  <c r="D889" i="3"/>
  <c r="D887" i="3"/>
  <c r="D885" i="3"/>
  <c r="D883" i="3"/>
  <c r="D881" i="3"/>
  <c r="D879" i="3"/>
  <c r="D877" i="3"/>
  <c r="D875" i="3"/>
  <c r="D873" i="3"/>
  <c r="D871" i="3"/>
  <c r="D869" i="3"/>
  <c r="D867" i="3"/>
  <c r="D865" i="3"/>
  <c r="D863" i="3"/>
  <c r="D861" i="3"/>
  <c r="D859" i="3"/>
  <c r="D857" i="3"/>
  <c r="D855" i="3"/>
  <c r="D853" i="3"/>
  <c r="D851" i="3"/>
  <c r="D849" i="3"/>
  <c r="D847" i="3"/>
  <c r="D845" i="3"/>
  <c r="D843" i="3"/>
  <c r="D841" i="3"/>
  <c r="D839" i="3"/>
  <c r="D837" i="3"/>
  <c r="D835" i="3"/>
  <c r="D833" i="3"/>
  <c r="D831" i="3"/>
  <c r="D829" i="3"/>
  <c r="D827" i="3"/>
  <c r="D825" i="3"/>
  <c r="D823" i="3"/>
  <c r="D821" i="3"/>
  <c r="D819" i="3"/>
  <c r="D817" i="3"/>
  <c r="D815" i="3"/>
  <c r="D813" i="3"/>
  <c r="D811" i="3"/>
  <c r="D809" i="3"/>
  <c r="D807" i="3"/>
  <c r="D805" i="3"/>
  <c r="D803" i="3"/>
  <c r="D801" i="3"/>
  <c r="D799" i="3"/>
  <c r="D797" i="3"/>
  <c r="D795" i="3"/>
  <c r="D793" i="3"/>
  <c r="D791" i="3"/>
  <c r="D789" i="3"/>
  <c r="D787" i="3"/>
  <c r="D785" i="3"/>
  <c r="D783" i="3"/>
  <c r="D781" i="3"/>
  <c r="D779" i="3"/>
  <c r="D777" i="3"/>
  <c r="D775" i="3"/>
  <c r="D773" i="3"/>
  <c r="D771" i="3"/>
  <c r="D769" i="3"/>
  <c r="D767" i="3"/>
  <c r="D765" i="3"/>
  <c r="D763" i="3"/>
  <c r="D759" i="3"/>
  <c r="D757" i="3"/>
  <c r="D755" i="3"/>
  <c r="D753" i="3"/>
  <c r="D751" i="3"/>
  <c r="D749" i="3"/>
  <c r="D747" i="3"/>
  <c r="D745" i="3"/>
  <c r="D743" i="3"/>
  <c r="D741" i="3"/>
  <c r="D739" i="3"/>
  <c r="D737" i="3"/>
  <c r="D735" i="3"/>
  <c r="D733" i="3"/>
  <c r="D731" i="3"/>
  <c r="D729" i="3"/>
  <c r="D727" i="3"/>
  <c r="D725" i="3"/>
  <c r="D723" i="3"/>
  <c r="D721" i="3"/>
  <c r="D719" i="3"/>
  <c r="D717" i="3"/>
  <c r="D715" i="3"/>
  <c r="D713" i="3"/>
  <c r="D711" i="3"/>
  <c r="D709" i="3"/>
  <c r="D707" i="3"/>
  <c r="D705" i="3"/>
  <c r="D703" i="3"/>
  <c r="D701" i="3"/>
  <c r="D699" i="3"/>
  <c r="D697" i="3"/>
  <c r="D695" i="3"/>
  <c r="D693" i="3"/>
  <c r="D691" i="3"/>
  <c r="D689" i="3"/>
  <c r="D687" i="3"/>
  <c r="D685" i="3"/>
  <c r="D683" i="3"/>
  <c r="D681" i="3"/>
  <c r="D679" i="3"/>
  <c r="D677" i="3"/>
  <c r="D675" i="3"/>
  <c r="D673" i="3"/>
  <c r="D671" i="3"/>
  <c r="D669" i="3"/>
  <c r="D667" i="3"/>
  <c r="D665" i="3"/>
  <c r="D663" i="3"/>
  <c r="D661" i="3"/>
  <c r="D659" i="3"/>
  <c r="D657" i="3"/>
  <c r="D655" i="3"/>
  <c r="D653" i="3"/>
  <c r="D651" i="3"/>
  <c r="D649" i="3"/>
  <c r="D647" i="3"/>
  <c r="D645" i="3"/>
  <c r="D643" i="3"/>
  <c r="D641" i="3"/>
  <c r="D639" i="3"/>
  <c r="D637" i="3"/>
  <c r="D635" i="3"/>
  <c r="D633" i="3"/>
  <c r="D631" i="3"/>
  <c r="D629" i="3"/>
  <c r="D627" i="3"/>
  <c r="D625" i="3"/>
  <c r="D623" i="3"/>
  <c r="D621" i="3"/>
  <c r="D619" i="3"/>
  <c r="D617" i="3"/>
  <c r="D615" i="3"/>
  <c r="D613" i="3"/>
  <c r="D611" i="3"/>
  <c r="D609" i="3"/>
  <c r="D607" i="3"/>
  <c r="D605" i="3"/>
  <c r="D603" i="3"/>
  <c r="D601" i="3"/>
  <c r="D599" i="3"/>
  <c r="D597" i="3"/>
  <c r="D595" i="3"/>
  <c r="D593" i="3"/>
  <c r="D591" i="3"/>
  <c r="D589" i="3"/>
  <c r="D587" i="3"/>
  <c r="D585" i="3"/>
  <c r="D583" i="3"/>
  <c r="D581" i="3"/>
  <c r="D579" i="3"/>
  <c r="D577" i="3"/>
  <c r="D575" i="3"/>
  <c r="D573" i="3"/>
  <c r="D571" i="3"/>
  <c r="D569" i="3"/>
  <c r="D567" i="3"/>
  <c r="D565" i="3"/>
  <c r="D563" i="3"/>
  <c r="D561" i="3"/>
  <c r="D559" i="3"/>
  <c r="D557" i="3"/>
  <c r="D555" i="3"/>
  <c r="D553" i="3"/>
  <c r="D551" i="3"/>
  <c r="D549" i="3"/>
  <c r="D547" i="3"/>
  <c r="D545" i="3"/>
  <c r="D543" i="3"/>
  <c r="D541" i="3"/>
  <c r="D539" i="3"/>
  <c r="D537" i="3"/>
  <c r="D535" i="3"/>
  <c r="D533" i="3"/>
  <c r="D531" i="3"/>
  <c r="D529" i="3"/>
  <c r="D527" i="3"/>
  <c r="D525" i="3"/>
  <c r="D523" i="3"/>
  <c r="D521" i="3"/>
  <c r="D519" i="3"/>
  <c r="D517" i="3"/>
  <c r="D515" i="3"/>
  <c r="D513" i="3"/>
  <c r="D511" i="3"/>
  <c r="D509" i="3"/>
  <c r="D507" i="3"/>
  <c r="D505" i="3"/>
  <c r="D503" i="3"/>
  <c r="D501" i="3"/>
  <c r="D499" i="3"/>
  <c r="D497" i="3"/>
  <c r="D495" i="3"/>
  <c r="D493" i="3"/>
  <c r="D491" i="3"/>
  <c r="D489" i="3"/>
  <c r="D487" i="3"/>
  <c r="D485" i="3"/>
  <c r="D483" i="3"/>
  <c r="D481" i="3"/>
  <c r="D479" i="3"/>
  <c r="D477" i="3"/>
  <c r="D475" i="3"/>
  <c r="D473" i="3"/>
  <c r="D471" i="3"/>
  <c r="D469" i="3"/>
  <c r="D452" i="3"/>
  <c r="D449" i="3"/>
  <c r="D447" i="3"/>
  <c r="D445" i="3"/>
  <c r="D443" i="3"/>
  <c r="D441" i="3"/>
  <c r="D425" i="3"/>
  <c r="D422" i="3"/>
  <c r="D420" i="3"/>
  <c r="D418" i="3"/>
  <c r="D415" i="3"/>
  <c r="D413" i="3"/>
  <c r="D411" i="3"/>
  <c r="D409" i="3"/>
  <c r="D406" i="3"/>
  <c r="D404" i="3"/>
  <c r="D401" i="3"/>
  <c r="D399" i="3"/>
  <c r="D397" i="3"/>
  <c r="D395" i="3"/>
  <c r="D392" i="3"/>
  <c r="D390" i="3"/>
  <c r="D388" i="3"/>
  <c r="D386" i="3"/>
  <c r="D384" i="3"/>
  <c r="D381" i="3"/>
  <c r="D379" i="3"/>
  <c r="D377" i="3"/>
  <c r="D375" i="3"/>
  <c r="D373" i="3"/>
  <c r="D371" i="3"/>
  <c r="D368" i="3"/>
  <c r="D366" i="3"/>
  <c r="D364" i="3"/>
  <c r="D361" i="3"/>
  <c r="D359" i="3"/>
  <c r="D357" i="3"/>
  <c r="D355" i="3"/>
  <c r="D353" i="3"/>
  <c r="D350" i="3"/>
  <c r="D348" i="3"/>
  <c r="D345" i="3"/>
  <c r="D343" i="3"/>
  <c r="D341" i="3"/>
  <c r="D339" i="3"/>
  <c r="D337" i="3"/>
  <c r="D334" i="3"/>
  <c r="D332" i="3"/>
  <c r="D330" i="3"/>
  <c r="D327" i="3"/>
  <c r="D320" i="3"/>
  <c r="D295" i="3"/>
  <c r="D269" i="3"/>
  <c r="D267" i="3"/>
  <c r="D265" i="3"/>
  <c r="D263" i="3"/>
  <c r="D254" i="3"/>
  <c r="D252" i="3"/>
  <c r="D250" i="3"/>
  <c r="D248" i="3"/>
  <c r="D245" i="3"/>
  <c r="D219" i="3"/>
  <c r="D217" i="3"/>
  <c r="D214" i="3"/>
  <c r="D212" i="3"/>
  <c r="D210" i="3"/>
  <c r="D190" i="3"/>
  <c r="D21" i="7"/>
  <c r="D19" i="7"/>
  <c r="D17" i="7"/>
  <c r="D15" i="7"/>
  <c r="D13" i="7"/>
  <c r="D11" i="7"/>
  <c r="D9" i="7"/>
  <c r="D7" i="7"/>
  <c r="D5" i="7"/>
  <c r="D3" i="7"/>
  <c r="D11" i="9"/>
  <c r="D9" i="9"/>
  <c r="D6" i="9"/>
  <c r="D4" i="9"/>
  <c r="D10" i="11"/>
  <c r="D8" i="11"/>
  <c r="D6" i="11"/>
  <c r="D4" i="11"/>
  <c r="D464" i="3"/>
  <c r="D460" i="3"/>
  <c r="D1058" i="3"/>
  <c r="D1056" i="3"/>
  <c r="D1054" i="3"/>
  <c r="D1052" i="3"/>
  <c r="D1050" i="3"/>
  <c r="D1048" i="3"/>
  <c r="D1046" i="3"/>
  <c r="D1044" i="3"/>
  <c r="D1042" i="3"/>
  <c r="D1040" i="3"/>
  <c r="D1038" i="3"/>
  <c r="D1036" i="3"/>
  <c r="D1034" i="3"/>
  <c r="D1032" i="3"/>
  <c r="D1030" i="3"/>
  <c r="D1028" i="3"/>
  <c r="D1026" i="3"/>
  <c r="D1024" i="3"/>
  <c r="D1022" i="3"/>
  <c r="D1020" i="3"/>
  <c r="D1018" i="3"/>
  <c r="D1016" i="3"/>
  <c r="D1014" i="3"/>
  <c r="D1012" i="3"/>
  <c r="D1010" i="3"/>
  <c r="D1008" i="3"/>
  <c r="D1006" i="3"/>
  <c r="D1004" i="3"/>
  <c r="D1002" i="3"/>
  <c r="D1000" i="3"/>
  <c r="D998" i="3"/>
  <c r="D996" i="3"/>
  <c r="D994" i="3"/>
  <c r="D992" i="3"/>
  <c r="D990" i="3"/>
  <c r="D988" i="3"/>
  <c r="D986" i="3"/>
  <c r="D984" i="3"/>
  <c r="D982" i="3"/>
  <c r="D980" i="3"/>
  <c r="D978" i="3"/>
  <c r="D976" i="3"/>
  <c r="D974" i="3"/>
  <c r="D972" i="3"/>
  <c r="D970" i="3"/>
  <c r="D968" i="3"/>
  <c r="D966" i="3"/>
  <c r="D964" i="3"/>
  <c r="D962" i="3"/>
  <c r="D960" i="3"/>
  <c r="D958" i="3"/>
  <c r="D956" i="3"/>
  <c r="D954" i="3"/>
  <c r="D952" i="3"/>
  <c r="D950" i="3"/>
  <c r="D948" i="3"/>
  <c r="D946" i="3"/>
  <c r="D944" i="3"/>
  <c r="D942" i="3"/>
  <c r="D940" i="3"/>
  <c r="D938" i="3"/>
  <c r="D936" i="3"/>
  <c r="D934" i="3"/>
  <c r="D932" i="3"/>
  <c r="D930" i="3"/>
  <c r="D928" i="3"/>
  <c r="D926" i="3"/>
  <c r="D924" i="3"/>
  <c r="D922" i="3"/>
  <c r="D920" i="3"/>
  <c r="D918" i="3"/>
  <c r="D916" i="3"/>
  <c r="D914" i="3"/>
  <c r="D912" i="3"/>
  <c r="D910" i="3"/>
  <c r="D908" i="3"/>
  <c r="D906" i="3"/>
  <c r="D904" i="3"/>
  <c r="D902" i="3"/>
  <c r="D900" i="3"/>
  <c r="D898" i="3"/>
  <c r="D896" i="3"/>
  <c r="D894" i="3"/>
  <c r="D892" i="3"/>
  <c r="D890" i="3"/>
  <c r="D888" i="3"/>
  <c r="D886" i="3"/>
  <c r="D884" i="3"/>
  <c r="D882" i="3"/>
  <c r="D880" i="3"/>
  <c r="D878" i="3"/>
  <c r="D876" i="3"/>
  <c r="D874" i="3"/>
  <c r="D872" i="3"/>
  <c r="D870" i="3"/>
  <c r="D868" i="3"/>
  <c r="D866" i="3"/>
  <c r="D864" i="3"/>
  <c r="D862" i="3"/>
  <c r="D860" i="3"/>
  <c r="D858" i="3"/>
  <c r="D856" i="3"/>
  <c r="D854" i="3"/>
  <c r="D852" i="3"/>
  <c r="D850" i="3"/>
  <c r="D848" i="3"/>
  <c r="D846" i="3"/>
  <c r="D844" i="3"/>
  <c r="D842" i="3"/>
  <c r="D840" i="3"/>
  <c r="D838" i="3"/>
  <c r="D836" i="3"/>
  <c r="D834" i="3"/>
  <c r="D832" i="3"/>
  <c r="D830" i="3"/>
  <c r="D828" i="3"/>
  <c r="D826" i="3"/>
  <c r="D824" i="3"/>
  <c r="D822" i="3"/>
  <c r="D820" i="3"/>
  <c r="D818" i="3"/>
  <c r="D816" i="3"/>
  <c r="D814" i="3"/>
  <c r="D812" i="3"/>
  <c r="D810" i="3"/>
  <c r="D808" i="3"/>
  <c r="D806" i="3"/>
  <c r="D804" i="3"/>
  <c r="D802" i="3"/>
  <c r="D800" i="3"/>
  <c r="D798" i="3"/>
  <c r="D796" i="3"/>
  <c r="D794" i="3"/>
  <c r="D792" i="3"/>
  <c r="D790" i="3"/>
  <c r="D788" i="3"/>
  <c r="D786" i="3"/>
  <c r="D784" i="3"/>
  <c r="D782" i="3"/>
  <c r="D780" i="3"/>
  <c r="D778" i="3"/>
  <c r="D776" i="3"/>
  <c r="D774" i="3"/>
  <c r="D772" i="3"/>
  <c r="D770" i="3"/>
  <c r="D768" i="3"/>
  <c r="D766" i="3"/>
  <c r="D764" i="3"/>
  <c r="D762" i="3"/>
  <c r="D760" i="3"/>
  <c r="D758" i="3"/>
  <c r="D756" i="3"/>
  <c r="D754" i="3"/>
  <c r="D752" i="3"/>
  <c r="D750" i="3"/>
  <c r="D748" i="3"/>
  <c r="D746" i="3"/>
  <c r="D744" i="3"/>
  <c r="D742" i="3"/>
  <c r="D740" i="3"/>
  <c r="D738" i="3"/>
  <c r="D736" i="3"/>
  <c r="D734" i="3"/>
  <c r="D732" i="3"/>
  <c r="D730" i="3"/>
  <c r="D728" i="3"/>
  <c r="D726" i="3"/>
  <c r="D724" i="3"/>
  <c r="D722" i="3"/>
  <c r="D720" i="3"/>
  <c r="D718" i="3"/>
  <c r="D716" i="3"/>
  <c r="D714" i="3"/>
  <c r="D712" i="3"/>
  <c r="D710" i="3"/>
  <c r="D708" i="3"/>
  <c r="D706" i="3"/>
  <c r="D704" i="3"/>
  <c r="D702" i="3"/>
  <c r="D700" i="3"/>
  <c r="D698" i="3"/>
  <c r="D696" i="3"/>
  <c r="D694" i="3"/>
  <c r="D692" i="3"/>
  <c r="D690" i="3"/>
  <c r="D688" i="3"/>
  <c r="D686" i="3"/>
  <c r="D684" i="3"/>
  <c r="D682" i="3"/>
  <c r="D680" i="3"/>
  <c r="D678" i="3"/>
  <c r="D676" i="3"/>
  <c r="D674" i="3"/>
  <c r="D672" i="3"/>
  <c r="D670" i="3"/>
  <c r="D668" i="3"/>
  <c r="D666" i="3"/>
  <c r="D664" i="3"/>
  <c r="D662" i="3"/>
  <c r="D660" i="3"/>
  <c r="D658" i="3"/>
  <c r="D656" i="3"/>
  <c r="D654" i="3"/>
  <c r="D652" i="3"/>
  <c r="D650" i="3"/>
  <c r="D648" i="3"/>
  <c r="D646" i="3"/>
  <c r="D644" i="3"/>
  <c r="D642" i="3"/>
  <c r="D640" i="3"/>
  <c r="D638" i="3"/>
  <c r="D636" i="3"/>
  <c r="D634" i="3"/>
  <c r="D632" i="3"/>
  <c r="D630" i="3"/>
  <c r="D628" i="3"/>
  <c r="D626" i="3"/>
  <c r="D624" i="3"/>
  <c r="D622" i="3"/>
  <c r="D620" i="3"/>
  <c r="D618" i="3"/>
  <c r="D616" i="3"/>
  <c r="D614" i="3"/>
  <c r="D612" i="3"/>
  <c r="D610" i="3"/>
  <c r="D608" i="3"/>
  <c r="D606" i="3"/>
  <c r="D604" i="3"/>
  <c r="D602" i="3"/>
  <c r="D600" i="3"/>
  <c r="D598" i="3"/>
  <c r="D596" i="3"/>
  <c r="D594" i="3"/>
  <c r="D592" i="3"/>
  <c r="D590" i="3"/>
  <c r="D588" i="3"/>
  <c r="D586" i="3"/>
  <c r="D584" i="3"/>
  <c r="D582" i="3"/>
  <c r="D580" i="3"/>
  <c r="D578" i="3"/>
  <c r="D576" i="3"/>
  <c r="D574" i="3"/>
  <c r="D572" i="3"/>
  <c r="D570" i="3"/>
  <c r="D568" i="3"/>
  <c r="D566" i="3"/>
  <c r="D564" i="3"/>
  <c r="D562" i="3"/>
  <c r="D560" i="3"/>
  <c r="D558" i="3"/>
  <c r="D556" i="3"/>
  <c r="D554" i="3"/>
  <c r="D552" i="3"/>
  <c r="D550" i="3"/>
  <c r="D548" i="3"/>
  <c r="D546" i="3"/>
  <c r="D544" i="3"/>
  <c r="D542" i="3"/>
  <c r="D540" i="3"/>
  <c r="D538" i="3"/>
  <c r="D536" i="3"/>
  <c r="D534" i="3"/>
  <c r="D532" i="3"/>
  <c r="D530" i="3"/>
  <c r="D528" i="3"/>
  <c r="D526" i="3"/>
  <c r="D524" i="3"/>
  <c r="D522" i="3"/>
  <c r="D520" i="3"/>
  <c r="D518" i="3"/>
  <c r="D516" i="3"/>
  <c r="D514" i="3"/>
  <c r="D512" i="3"/>
  <c r="D510" i="3"/>
  <c r="D508" i="3"/>
  <c r="D506" i="3"/>
  <c r="D504" i="3"/>
  <c r="D502" i="3"/>
  <c r="D500" i="3"/>
  <c r="D498" i="3"/>
  <c r="D496" i="3"/>
  <c r="D494" i="3"/>
  <c r="D492" i="3"/>
  <c r="D490" i="3"/>
  <c r="D488" i="3"/>
  <c r="D486" i="3"/>
  <c r="D484" i="3"/>
  <c r="D482" i="3"/>
  <c r="D480" i="3"/>
  <c r="D478" i="3"/>
  <c r="D476" i="3"/>
  <c r="D474" i="3"/>
  <c r="D472" i="3"/>
  <c r="D470" i="3"/>
  <c r="D468" i="3"/>
  <c r="D451" i="3"/>
  <c r="D448" i="3"/>
  <c r="D446" i="3"/>
  <c r="D444" i="3"/>
  <c r="D442" i="3"/>
  <c r="D440" i="3"/>
  <c r="D423" i="3"/>
  <c r="D421" i="3"/>
  <c r="D419" i="3"/>
  <c r="D417" i="3"/>
  <c r="D414" i="3"/>
  <c r="D412" i="3"/>
  <c r="D410" i="3"/>
  <c r="D407" i="3"/>
  <c r="D403" i="3"/>
  <c r="D400" i="3"/>
  <c r="D398" i="3"/>
  <c r="D396" i="3"/>
  <c r="D394" i="3"/>
  <c r="D391" i="3"/>
  <c r="D389" i="3"/>
  <c r="D387" i="3"/>
  <c r="D385" i="3"/>
  <c r="D382" i="3"/>
  <c r="D380" i="3"/>
  <c r="D378" i="3"/>
  <c r="D376" i="3"/>
  <c r="D374" i="3"/>
  <c r="D372" i="3"/>
  <c r="D369" i="3"/>
  <c r="D367" i="3"/>
  <c r="D365" i="3"/>
  <c r="D362" i="3"/>
  <c r="D360" i="3"/>
  <c r="D358" i="3"/>
  <c r="D356" i="3"/>
  <c r="D354" i="3"/>
  <c r="D352" i="3"/>
  <c r="D349" i="3"/>
  <c r="D346" i="3"/>
  <c r="D344" i="3"/>
  <c r="D342" i="3"/>
  <c r="D340" i="3"/>
  <c r="D338" i="3"/>
  <c r="D336" i="3"/>
  <c r="D331" i="3"/>
  <c r="D329" i="3"/>
  <c r="D322" i="3"/>
  <c r="D268" i="3"/>
  <c r="D266" i="3"/>
  <c r="D264" i="3"/>
  <c r="D253" i="3"/>
  <c r="D251" i="3"/>
  <c r="D249" i="3"/>
  <c r="D246" i="3"/>
  <c r="D218" i="3"/>
  <c r="D215" i="3"/>
  <c r="D213" i="3"/>
  <c r="D211" i="3"/>
  <c r="D209" i="3"/>
  <c r="D20" i="7"/>
  <c r="D18" i="7"/>
  <c r="D16" i="7"/>
  <c r="D14" i="7"/>
  <c r="D12" i="7"/>
  <c r="D10" i="7"/>
  <c r="D8" i="7"/>
  <c r="D6" i="7"/>
  <c r="D4" i="7"/>
  <c r="D12" i="9"/>
  <c r="D10" i="9"/>
  <c r="D8" i="9"/>
  <c r="D5" i="9"/>
  <c r="D11" i="11"/>
  <c r="D9" i="11"/>
  <c r="D7" i="11"/>
  <c r="D5" i="11"/>
  <c r="D3" i="11"/>
  <c r="D457" i="3"/>
  <c r="D454" i="3"/>
  <c r="D463" i="3"/>
  <c r="D461" i="3"/>
  <c r="D455" i="3"/>
  <c r="D465" i="3"/>
  <c r="D459" i="3"/>
  <c r="D466" i="3"/>
  <c r="D458" i="3"/>
  <c r="D462" i="3"/>
  <c r="E4" i="7"/>
  <c r="E15" i="7"/>
  <c r="E5" i="11"/>
  <c r="E13" i="7"/>
  <c r="E21" i="7"/>
  <c r="E12" i="7"/>
  <c r="E16" i="7"/>
  <c r="E5" i="7"/>
  <c r="E10" i="7"/>
  <c r="E8" i="11"/>
  <c r="E4" i="11"/>
  <c r="E14" i="7"/>
  <c r="E7" i="11"/>
  <c r="E10" i="11"/>
  <c r="E9" i="7"/>
  <c r="E19" i="7"/>
  <c r="E3" i="7"/>
  <c r="E6" i="11"/>
  <c r="E20" i="7"/>
  <c r="E3" i="11"/>
  <c r="E6" i="7"/>
  <c r="E18" i="7"/>
  <c r="E17" i="7"/>
  <c r="E9" i="11"/>
  <c r="E7" i="7"/>
  <c r="E8" i="7"/>
  <c r="E11" i="11"/>
  <c r="E11" i="7"/>
  <c r="S11" i="11" l="1"/>
  <c r="Q11" i="11"/>
  <c r="O11" i="11"/>
  <c r="M11" i="11"/>
  <c r="K11" i="11"/>
  <c r="R11" i="11"/>
  <c r="N11" i="11"/>
  <c r="U11" i="11"/>
  <c r="L11" i="11"/>
  <c r="P11" i="11"/>
  <c r="S10" i="11"/>
  <c r="Q10" i="11"/>
  <c r="O10" i="11"/>
  <c r="M10" i="11"/>
  <c r="K10" i="11"/>
  <c r="U10" i="11"/>
  <c r="P10" i="11"/>
  <c r="L10" i="11"/>
  <c r="R10" i="11"/>
  <c r="N10" i="11"/>
  <c r="S9" i="11"/>
  <c r="Q9" i="11"/>
  <c r="O9" i="11"/>
  <c r="M9" i="11"/>
  <c r="K9" i="11"/>
  <c r="R9" i="11"/>
  <c r="N9" i="11"/>
  <c r="P9" i="11"/>
  <c r="L9" i="11"/>
  <c r="U9" i="11"/>
  <c r="S8" i="11"/>
  <c r="Q8" i="11"/>
  <c r="O8" i="11"/>
  <c r="M8" i="11"/>
  <c r="K8" i="11"/>
  <c r="U8" i="11"/>
  <c r="P8" i="11"/>
  <c r="L8" i="11"/>
  <c r="N8" i="11"/>
  <c r="R8" i="11"/>
  <c r="S7" i="11"/>
  <c r="Q7" i="11"/>
  <c r="O7" i="11"/>
  <c r="M7" i="11"/>
  <c r="K7" i="11"/>
  <c r="R7" i="11"/>
  <c r="N7" i="11"/>
  <c r="U7" i="11"/>
  <c r="L7" i="11"/>
  <c r="P7" i="11"/>
  <c r="S6" i="11"/>
  <c r="Q6" i="11"/>
  <c r="O6" i="11"/>
  <c r="M6" i="11"/>
  <c r="K6" i="11"/>
  <c r="U6" i="11"/>
  <c r="P6" i="11"/>
  <c r="L6" i="11"/>
  <c r="R6" i="11"/>
  <c r="N6" i="11"/>
  <c r="S5" i="11"/>
  <c r="Q5" i="11"/>
  <c r="O5" i="11"/>
  <c r="M5" i="11"/>
  <c r="K5" i="11"/>
  <c r="R5" i="11"/>
  <c r="N5" i="11"/>
  <c r="P5" i="11"/>
  <c r="U5" i="11"/>
  <c r="L5" i="11"/>
  <c r="S4" i="11"/>
  <c r="Q4" i="11"/>
  <c r="O4" i="11"/>
  <c r="M4" i="11"/>
  <c r="K4" i="11"/>
  <c r="U4" i="11"/>
  <c r="P4" i="11"/>
  <c r="L4" i="11"/>
  <c r="N4" i="11"/>
  <c r="R4" i="11"/>
  <c r="S3" i="11"/>
  <c r="Q3" i="11"/>
  <c r="O3" i="11"/>
  <c r="M3" i="11"/>
  <c r="K3" i="11"/>
  <c r="R3" i="11"/>
  <c r="N3" i="11"/>
  <c r="U3" i="11"/>
  <c r="L3" i="11"/>
  <c r="P3" i="11"/>
  <c r="S21" i="7"/>
  <c r="Q21" i="7"/>
  <c r="O21" i="7"/>
  <c r="M21" i="7"/>
  <c r="K21" i="7"/>
  <c r="U21" i="7"/>
  <c r="P21" i="7"/>
  <c r="L21" i="7"/>
  <c r="R21" i="7"/>
  <c r="N21" i="7"/>
  <c r="S19" i="7"/>
  <c r="Q19" i="7"/>
  <c r="O19" i="7"/>
  <c r="M19" i="7"/>
  <c r="K19" i="7"/>
  <c r="R19" i="7"/>
  <c r="N19" i="7"/>
  <c r="P19" i="7"/>
  <c r="U19" i="7"/>
  <c r="L19" i="7"/>
  <c r="U20" i="7"/>
  <c r="R20" i="7"/>
  <c r="P20" i="7"/>
  <c r="N20" i="7"/>
  <c r="L20" i="7"/>
  <c r="S20" i="7"/>
  <c r="O20" i="7"/>
  <c r="K20" i="7"/>
  <c r="Q20" i="7"/>
  <c r="M20" i="7"/>
  <c r="S16" i="7"/>
  <c r="Q16" i="7"/>
  <c r="O16" i="7"/>
  <c r="M16" i="7"/>
  <c r="K16" i="7"/>
  <c r="U16" i="7"/>
  <c r="P16" i="7"/>
  <c r="L16" i="7"/>
  <c r="N16" i="7"/>
  <c r="R16" i="7"/>
  <c r="S14" i="7"/>
  <c r="Q14" i="7"/>
  <c r="O14" i="7"/>
  <c r="M14" i="7"/>
  <c r="K14" i="7"/>
  <c r="R14" i="7"/>
  <c r="N14" i="7"/>
  <c r="U14" i="7"/>
  <c r="L14" i="7"/>
  <c r="P14" i="7"/>
  <c r="S12" i="7"/>
  <c r="Q12" i="7"/>
  <c r="O12" i="7"/>
  <c r="M12" i="7"/>
  <c r="K12" i="7"/>
  <c r="U12" i="7"/>
  <c r="P12" i="7"/>
  <c r="L12" i="7"/>
  <c r="R12" i="7"/>
  <c r="N12" i="7"/>
  <c r="S10" i="7"/>
  <c r="Q10" i="7"/>
  <c r="O10" i="7"/>
  <c r="M10" i="7"/>
  <c r="K10" i="7"/>
  <c r="R10" i="7"/>
  <c r="N10" i="7"/>
  <c r="P10" i="7"/>
  <c r="U10" i="7"/>
  <c r="L10" i="7"/>
  <c r="S8" i="7"/>
  <c r="Q8" i="7"/>
  <c r="O8" i="7"/>
  <c r="M8" i="7"/>
  <c r="K8" i="7"/>
  <c r="U8" i="7"/>
  <c r="P8" i="7"/>
  <c r="L8" i="7"/>
  <c r="N8" i="7"/>
  <c r="R8" i="7"/>
  <c r="S6" i="7"/>
  <c r="Q6" i="7"/>
  <c r="O6" i="7"/>
  <c r="M6" i="7"/>
  <c r="K6" i="7"/>
  <c r="R6" i="7"/>
  <c r="N6" i="7"/>
  <c r="U6" i="7"/>
  <c r="L6" i="7"/>
  <c r="P6" i="7"/>
  <c r="S4" i="7"/>
  <c r="Q4" i="7"/>
  <c r="O4" i="7"/>
  <c r="M4" i="7"/>
  <c r="K4" i="7"/>
  <c r="U4" i="7"/>
  <c r="P4" i="7"/>
  <c r="L4" i="7"/>
  <c r="R4" i="7"/>
  <c r="N4" i="7"/>
  <c r="U18" i="7"/>
  <c r="R18" i="7"/>
  <c r="P18" i="7"/>
  <c r="N18" i="7"/>
  <c r="L18" i="7"/>
  <c r="Q18" i="7"/>
  <c r="M18" i="7"/>
  <c r="O18" i="7"/>
  <c r="S18" i="7"/>
  <c r="K18" i="7"/>
  <c r="U15" i="7"/>
  <c r="R15" i="7"/>
  <c r="P15" i="7"/>
  <c r="N15" i="7"/>
  <c r="L15" i="7"/>
  <c r="S15" i="7"/>
  <c r="O15" i="7"/>
  <c r="K15" i="7"/>
  <c r="M15" i="7"/>
  <c r="Q15" i="7"/>
  <c r="U11" i="7"/>
  <c r="R11" i="7"/>
  <c r="P11" i="7"/>
  <c r="N11" i="7"/>
  <c r="L11" i="7"/>
  <c r="S11" i="7"/>
  <c r="O11" i="7"/>
  <c r="K11" i="7"/>
  <c r="Q11" i="7"/>
  <c r="M11" i="7"/>
  <c r="U7" i="7"/>
  <c r="R7" i="7"/>
  <c r="P7" i="7"/>
  <c r="N7" i="7"/>
  <c r="L7" i="7"/>
  <c r="S7" i="7"/>
  <c r="O7" i="7"/>
  <c r="K7" i="7"/>
  <c r="M7" i="7"/>
  <c r="Q7" i="7"/>
  <c r="U3" i="7"/>
  <c r="R3" i="7"/>
  <c r="P3" i="7"/>
  <c r="N3" i="7"/>
  <c r="L3" i="7"/>
  <c r="S3" i="7"/>
  <c r="O3" i="7"/>
  <c r="K3" i="7"/>
  <c r="Q3" i="7"/>
  <c r="M3" i="7"/>
  <c r="S17" i="7"/>
  <c r="Q17" i="7"/>
  <c r="O17" i="7"/>
  <c r="M17" i="7"/>
  <c r="U17" i="7"/>
  <c r="P17" i="7"/>
  <c r="L17" i="7"/>
  <c r="N17" i="7"/>
  <c r="R17" i="7"/>
  <c r="K17" i="7"/>
  <c r="U9" i="7"/>
  <c r="R9" i="7"/>
  <c r="P9" i="7"/>
  <c r="N9" i="7"/>
  <c r="L9" i="7"/>
  <c r="Q9" i="7"/>
  <c r="M9" i="7"/>
  <c r="O9" i="7"/>
  <c r="S9" i="7"/>
  <c r="K9" i="7"/>
  <c r="U13" i="7"/>
  <c r="R13" i="7"/>
  <c r="P13" i="7"/>
  <c r="N13" i="7"/>
  <c r="L13" i="7"/>
  <c r="Q13" i="7"/>
  <c r="M13" i="7"/>
  <c r="S13" i="7"/>
  <c r="K13" i="7"/>
  <c r="O13" i="7"/>
  <c r="U5" i="7"/>
  <c r="R5" i="7"/>
  <c r="P5" i="7"/>
  <c r="N5" i="7"/>
  <c r="L5" i="7"/>
  <c r="Q5" i="7"/>
  <c r="M5" i="7"/>
  <c r="S5" i="7"/>
  <c r="K5" i="7"/>
  <c r="O5" i="7"/>
  <c r="Y21" i="7"/>
  <c r="J21" i="7"/>
  <c r="J4" i="7"/>
  <c r="Y4" i="7"/>
  <c r="Y5" i="7"/>
  <c r="J5" i="7"/>
  <c r="Y13" i="7"/>
  <c r="J13" i="7"/>
  <c r="Y5" i="11"/>
  <c r="J5" i="11"/>
  <c r="J6" i="7"/>
  <c r="Y6" i="7"/>
  <c r="J8" i="7"/>
  <c r="Y8" i="7"/>
  <c r="Y11" i="7"/>
  <c r="J11" i="7"/>
  <c r="Y9" i="7"/>
  <c r="J9" i="7"/>
  <c r="Y11" i="11"/>
  <c r="J11" i="11"/>
  <c r="J20" i="7"/>
  <c r="Y20" i="7"/>
  <c r="Y19" i="7"/>
  <c r="J19" i="7"/>
  <c r="J12" i="7"/>
  <c r="Y12" i="7"/>
  <c r="Y8" i="11"/>
  <c r="J8" i="11"/>
  <c r="J10" i="7"/>
  <c r="Y10" i="7"/>
  <c r="Y6" i="11"/>
  <c r="J6" i="11"/>
  <c r="Y9" i="11"/>
  <c r="J9" i="11"/>
  <c r="Y7" i="7"/>
  <c r="J7" i="7"/>
  <c r="J14" i="7"/>
  <c r="Y14" i="7"/>
  <c r="Y10" i="11"/>
  <c r="J10" i="11"/>
  <c r="J18" i="7"/>
  <c r="Y18" i="7"/>
  <c r="J16" i="7"/>
  <c r="Y16" i="7"/>
  <c r="Y7" i="11"/>
  <c r="J7" i="11"/>
  <c r="Y15" i="7"/>
  <c r="J15" i="7"/>
  <c r="Y3" i="11"/>
  <c r="J3" i="11"/>
  <c r="Y17" i="7"/>
  <c r="J17" i="7"/>
  <c r="Y4" i="11"/>
  <c r="J4" i="11"/>
  <c r="Y3" i="7"/>
  <c r="J3" i="7"/>
  <c r="B5" i="2" l="1"/>
  <c r="V24" i="5" l="1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W8" i="5" s="1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W3" i="5" s="1"/>
  <c r="V4" i="5"/>
  <c r="W4" i="5" s="1"/>
  <c r="X6" i="5"/>
  <c r="X4" i="5"/>
  <c r="T5" i="5"/>
  <c r="T12" i="5"/>
  <c r="T15" i="5"/>
  <c r="T19" i="5"/>
  <c r="T3" i="5"/>
  <c r="T22" i="5"/>
  <c r="T10" i="5"/>
  <c r="T9" i="5"/>
  <c r="T16" i="5"/>
  <c r="T7" i="5"/>
  <c r="T14" i="5"/>
  <c r="T4" i="5"/>
  <c r="T18" i="5"/>
  <c r="T24" i="5"/>
  <c r="T21" i="5"/>
  <c r="T23" i="5"/>
  <c r="T8" i="5"/>
  <c r="T20" i="5"/>
  <c r="T11" i="5"/>
  <c r="T6" i="5"/>
  <c r="T13" i="5"/>
  <c r="T17" i="5"/>
  <c r="X11" i="5" l="1"/>
  <c r="X15" i="5"/>
  <c r="X9" i="5"/>
  <c r="V21" i="5"/>
  <c r="W21" i="5" s="1"/>
  <c r="V23" i="5"/>
  <c r="W23" i="5" s="1"/>
  <c r="X19" i="5"/>
  <c r="V7" i="5"/>
  <c r="W7" i="5" s="1"/>
  <c r="V6" i="5"/>
  <c r="W6" i="5" s="1"/>
  <c r="X13" i="5"/>
  <c r="V17" i="5"/>
  <c r="W17" i="5" s="1"/>
  <c r="V18" i="5"/>
  <c r="W18" i="5" s="1"/>
  <c r="X3" i="5"/>
  <c r="V5" i="5"/>
  <c r="W5" i="5" s="1"/>
  <c r="V10" i="5"/>
  <c r="W10" i="5" s="1"/>
  <c r="X16" i="5"/>
  <c r="V12" i="5"/>
  <c r="W12" i="5" s="1"/>
  <c r="X24" i="5"/>
  <c r="X20" i="5"/>
  <c r="X14" i="5"/>
  <c r="V22" i="5"/>
  <c r="W22" i="5" s="1"/>
  <c r="X8" i="5"/>
  <c r="T14" i="7" l="1"/>
  <c r="T4" i="7"/>
  <c r="T3" i="7"/>
  <c r="T15" i="7"/>
  <c r="T6" i="7"/>
  <c r="T8" i="7"/>
  <c r="T12" i="7"/>
  <c r="T17" i="7"/>
  <c r="T19" i="7"/>
  <c r="T5" i="7"/>
  <c r="T20" i="7"/>
  <c r="T7" i="7"/>
  <c r="T10" i="7"/>
  <c r="T18" i="7"/>
  <c r="T9" i="7"/>
  <c r="T16" i="7"/>
  <c r="T13" i="7"/>
  <c r="T11" i="7"/>
  <c r="T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X4" i="7"/>
  <c r="D453" i="3" l="1"/>
  <c r="T5" i="11" l="1"/>
  <c r="T11" i="11"/>
  <c r="T9" i="11"/>
  <c r="T6" i="11"/>
  <c r="T4" i="11"/>
  <c r="T7" i="11"/>
  <c r="T3" i="11"/>
  <c r="T8" i="11"/>
  <c r="T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3" i="9" l="1"/>
  <c r="D467" i="3"/>
  <c r="B7" i="9"/>
  <c r="D456" i="3"/>
  <c r="I7" i="9" l="1"/>
  <c r="G7" i="9"/>
  <c r="C7" i="9"/>
  <c r="H7" i="9"/>
  <c r="I3" i="9"/>
  <c r="G3" i="9"/>
  <c r="C3" i="9"/>
  <c r="H3" i="9"/>
  <c r="D7" i="9"/>
  <c r="D321" i="3"/>
  <c r="D424" i="3"/>
  <c r="D351" i="3"/>
  <c r="D427" i="3"/>
  <c r="D393" i="3"/>
  <c r="D439" i="3"/>
  <c r="D247" i="3"/>
  <c r="D436" i="3"/>
  <c r="D328" i="3"/>
  <c r="D450" i="3"/>
  <c r="D216" i="3"/>
  <c r="D370" i="3"/>
  <c r="D416" i="3"/>
  <c r="D3" i="9"/>
  <c r="D335" i="3"/>
  <c r="D363" i="3"/>
  <c r="D408" i="3"/>
  <c r="D402" i="3"/>
  <c r="D383" i="3"/>
  <c r="D347" i="3"/>
  <c r="E11" i="9"/>
  <c r="E12" i="9"/>
  <c r="E8" i="9"/>
  <c r="E3" i="9"/>
  <c r="E5" i="9"/>
  <c r="E10" i="9"/>
  <c r="E9" i="9"/>
  <c r="E4" i="9"/>
  <c r="E7" i="9"/>
  <c r="E6" i="9"/>
  <c r="S12" i="9" l="1"/>
  <c r="Q12" i="9"/>
  <c r="O12" i="9"/>
  <c r="M12" i="9"/>
  <c r="K12" i="9"/>
  <c r="R12" i="9"/>
  <c r="N12" i="9"/>
  <c r="P12" i="9"/>
  <c r="L12" i="9"/>
  <c r="U12" i="9"/>
  <c r="S10" i="9"/>
  <c r="Q10" i="9"/>
  <c r="O10" i="9"/>
  <c r="M10" i="9"/>
  <c r="K10" i="9"/>
  <c r="U10" i="9"/>
  <c r="P10" i="9"/>
  <c r="L10" i="9"/>
  <c r="N10" i="9"/>
  <c r="R10" i="9"/>
  <c r="S8" i="9"/>
  <c r="Q8" i="9"/>
  <c r="O8" i="9"/>
  <c r="M8" i="9"/>
  <c r="K8" i="9"/>
  <c r="U8" i="9"/>
  <c r="P8" i="9"/>
  <c r="L8" i="9"/>
  <c r="N8" i="9"/>
  <c r="R8" i="9"/>
  <c r="S6" i="9"/>
  <c r="Q6" i="9"/>
  <c r="O6" i="9"/>
  <c r="M6" i="9"/>
  <c r="K6" i="9"/>
  <c r="R6" i="9"/>
  <c r="N6" i="9"/>
  <c r="U6" i="9"/>
  <c r="L6" i="9"/>
  <c r="P6" i="9"/>
  <c r="S4" i="9"/>
  <c r="Q4" i="9"/>
  <c r="O4" i="9"/>
  <c r="M4" i="9"/>
  <c r="K4" i="9"/>
  <c r="U4" i="9"/>
  <c r="P4" i="9"/>
  <c r="L4" i="9"/>
  <c r="R4" i="9"/>
  <c r="N4" i="9"/>
  <c r="U11" i="9"/>
  <c r="R11" i="9"/>
  <c r="P11" i="9"/>
  <c r="N11" i="9"/>
  <c r="L11" i="9"/>
  <c r="Q11" i="9"/>
  <c r="M11" i="9"/>
  <c r="O11" i="9"/>
  <c r="K11" i="9"/>
  <c r="S11" i="9"/>
  <c r="U7" i="9"/>
  <c r="R7" i="9"/>
  <c r="P7" i="9"/>
  <c r="N7" i="9"/>
  <c r="L7" i="9"/>
  <c r="S7" i="9"/>
  <c r="O7" i="9"/>
  <c r="K7" i="9"/>
  <c r="M7" i="9"/>
  <c r="Q7" i="9"/>
  <c r="U3" i="9"/>
  <c r="R3" i="9"/>
  <c r="P3" i="9"/>
  <c r="N3" i="9"/>
  <c r="L3" i="9"/>
  <c r="S3" i="9"/>
  <c r="O3" i="9"/>
  <c r="K3" i="9"/>
  <c r="Q3" i="9"/>
  <c r="M3" i="9"/>
  <c r="U9" i="9"/>
  <c r="R9" i="9"/>
  <c r="P9" i="9"/>
  <c r="N9" i="9"/>
  <c r="L9" i="9"/>
  <c r="Q9" i="9"/>
  <c r="M9" i="9"/>
  <c r="O9" i="9"/>
  <c r="K9" i="9"/>
  <c r="S9" i="9"/>
  <c r="U5" i="9"/>
  <c r="R5" i="9"/>
  <c r="P5" i="9"/>
  <c r="N5" i="9"/>
  <c r="L5" i="9"/>
  <c r="Q5" i="9"/>
  <c r="M5" i="9"/>
  <c r="S5" i="9"/>
  <c r="K5" i="9"/>
  <c r="O5" i="9"/>
  <c r="Y3" i="9"/>
  <c r="J3" i="9"/>
  <c r="Y10" i="9"/>
  <c r="J10" i="9"/>
  <c r="Y12" i="9"/>
  <c r="J12" i="9"/>
  <c r="Y9" i="9"/>
  <c r="J9" i="9"/>
  <c r="Y4" i="9"/>
  <c r="J4" i="9"/>
  <c r="Y7" i="9"/>
  <c r="J7" i="9"/>
  <c r="Y6" i="9"/>
  <c r="J6" i="9"/>
  <c r="Y11" i="9"/>
  <c r="J11" i="9"/>
  <c r="Y5" i="9"/>
  <c r="J5" i="9"/>
  <c r="Y8" i="9"/>
  <c r="J8" i="9"/>
  <c r="T9" i="9"/>
  <c r="T3" i="9"/>
  <c r="T10" i="9"/>
  <c r="T8" i="9"/>
  <c r="T7" i="9"/>
  <c r="T4" i="9"/>
  <c r="T6" i="9"/>
  <c r="T11" i="9"/>
  <c r="T5" i="9"/>
  <c r="T12" i="9"/>
  <c r="X6" i="9" l="1"/>
  <c r="V6" i="9"/>
  <c r="W6" i="9" s="1"/>
  <c r="V4" i="9"/>
  <c r="W4" i="9" s="1"/>
  <c r="X4" i="9"/>
  <c r="V7" i="9"/>
  <c r="W7" i="9" s="1"/>
  <c r="X7" i="9"/>
  <c r="V8" i="9"/>
  <c r="W8" i="9" s="1"/>
  <c r="X8" i="9"/>
  <c r="X3" i="9"/>
  <c r="V3" i="9"/>
  <c r="W3" i="9" s="1"/>
  <c r="V12" i="9"/>
  <c r="W12" i="9" s="1"/>
  <c r="X12" i="9"/>
  <c r="V5" i="9"/>
  <c r="W5" i="9" s="1"/>
  <c r="X5" i="9"/>
  <c r="X11" i="9"/>
  <c r="V11" i="9"/>
  <c r="W11" i="9" s="1"/>
  <c r="X10" i="9"/>
  <c r="V10" i="9"/>
  <c r="W10" i="9" s="1"/>
  <c r="X9" i="9"/>
  <c r="V9" i="9"/>
  <c r="W9" i="9" s="1"/>
  <c r="B5" i="10" l="1"/>
  <c r="I5" i="10" l="1"/>
  <c r="G5" i="10"/>
  <c r="C5" i="10"/>
  <c r="H5" i="10"/>
  <c r="B8" i="10"/>
  <c r="D304" i="3"/>
  <c r="D208" i="3"/>
  <c r="D191" i="3"/>
  <c r="D270" i="3"/>
  <c r="D262" i="3"/>
  <c r="D296" i="3"/>
  <c r="D323" i="3"/>
  <c r="D313" i="3"/>
  <c r="D282" i="3"/>
  <c r="D244" i="3"/>
  <c r="D204" i="3"/>
  <c r="D294" i="3"/>
  <c r="D319" i="3"/>
  <c r="D255" i="3"/>
  <c r="D232" i="3"/>
  <c r="D189" i="3"/>
  <c r="D290" i="3"/>
  <c r="D326" i="3"/>
  <c r="D220" i="3"/>
  <c r="H8" i="10" l="1"/>
  <c r="I8" i="10"/>
  <c r="C8" i="10"/>
  <c r="G8" i="10"/>
  <c r="D5" i="10"/>
  <c r="D8" i="10"/>
  <c r="R248" i="1" l="1"/>
  <c r="R72" i="1" l="1"/>
  <c r="R89" i="1"/>
  <c r="R105" i="1"/>
  <c r="R121" i="1"/>
  <c r="R137" i="1"/>
  <c r="R153" i="1"/>
  <c r="R169" i="1"/>
  <c r="R185" i="1"/>
  <c r="R201" i="1"/>
  <c r="R217" i="1"/>
  <c r="R233" i="1"/>
  <c r="R67" i="1"/>
  <c r="R84" i="1"/>
  <c r="R100" i="1"/>
  <c r="R116" i="1"/>
  <c r="R132" i="1"/>
  <c r="R148" i="1"/>
  <c r="R164" i="1"/>
  <c r="R180" i="1"/>
  <c r="R196" i="1"/>
  <c r="R212" i="1"/>
  <c r="R236" i="1"/>
  <c r="R74" i="1"/>
  <c r="R91" i="1"/>
  <c r="R107" i="1"/>
  <c r="R123" i="1"/>
  <c r="R139" i="1"/>
  <c r="R155" i="1"/>
  <c r="R171" i="1"/>
  <c r="R187" i="1"/>
  <c r="R203" i="1"/>
  <c r="R219" i="1"/>
  <c r="R235" i="1"/>
  <c r="R69" i="1"/>
  <c r="R86" i="1"/>
  <c r="R102" i="1"/>
  <c r="R118" i="1"/>
  <c r="R134" i="1"/>
  <c r="R150" i="1"/>
  <c r="R166" i="1"/>
  <c r="R182" i="1"/>
  <c r="R198" i="1"/>
  <c r="R214" i="1"/>
  <c r="R230" i="1"/>
  <c r="R246" i="1"/>
  <c r="R34" i="1"/>
  <c r="R68" i="1"/>
  <c r="R85" i="1"/>
  <c r="R101" i="1"/>
  <c r="R117" i="1"/>
  <c r="R133" i="1"/>
  <c r="R149" i="1"/>
  <c r="R165" i="1"/>
  <c r="R181" i="1"/>
  <c r="R197" i="1"/>
  <c r="R213" i="1"/>
  <c r="R229" i="1"/>
  <c r="R245" i="1"/>
  <c r="R63" i="1"/>
  <c r="R79" i="1"/>
  <c r="R96" i="1"/>
  <c r="R112" i="1"/>
  <c r="R128" i="1"/>
  <c r="R144" i="1"/>
  <c r="R160" i="1"/>
  <c r="R176" i="1"/>
  <c r="R192" i="1"/>
  <c r="R208" i="1"/>
  <c r="R228" i="1"/>
  <c r="R70" i="1"/>
  <c r="R87" i="1"/>
  <c r="R103" i="1"/>
  <c r="R119" i="1"/>
  <c r="R135" i="1"/>
  <c r="R151" i="1"/>
  <c r="R167" i="1"/>
  <c r="R183" i="1"/>
  <c r="R199" i="1"/>
  <c r="R215" i="1"/>
  <c r="R231" i="1"/>
  <c r="R247" i="1"/>
  <c r="R65" i="1"/>
  <c r="R82" i="1"/>
  <c r="R98" i="1"/>
  <c r="R114" i="1"/>
  <c r="R130" i="1"/>
  <c r="R146" i="1"/>
  <c r="R162" i="1"/>
  <c r="R178" i="1"/>
  <c r="R194" i="1"/>
  <c r="R210" i="1"/>
  <c r="R226" i="1"/>
  <c r="R242" i="1"/>
  <c r="R240" i="1"/>
  <c r="A248" i="1"/>
  <c r="R64" i="1"/>
  <c r="R80" i="1"/>
  <c r="R81" i="1"/>
  <c r="R97" i="1"/>
  <c r="R113" i="1"/>
  <c r="R129" i="1"/>
  <c r="R145" i="1"/>
  <c r="R161" i="1"/>
  <c r="R177" i="1"/>
  <c r="R193" i="1"/>
  <c r="R209" i="1"/>
  <c r="R225" i="1"/>
  <c r="R241" i="1"/>
  <c r="R75" i="1"/>
  <c r="R92" i="1"/>
  <c r="R108" i="1"/>
  <c r="R124" i="1"/>
  <c r="R140" i="1"/>
  <c r="R156" i="1"/>
  <c r="R172" i="1"/>
  <c r="R188" i="1"/>
  <c r="R204" i="1"/>
  <c r="R220" i="1"/>
  <c r="R66" i="1"/>
  <c r="R83" i="1"/>
  <c r="R99" i="1"/>
  <c r="R115" i="1"/>
  <c r="R131" i="1"/>
  <c r="R147" i="1"/>
  <c r="R163" i="1"/>
  <c r="R179" i="1"/>
  <c r="R195" i="1"/>
  <c r="R211" i="1"/>
  <c r="R227" i="1"/>
  <c r="R243" i="1"/>
  <c r="R61" i="1"/>
  <c r="R77" i="1"/>
  <c r="R94" i="1"/>
  <c r="R110" i="1"/>
  <c r="R126" i="1"/>
  <c r="R142" i="1"/>
  <c r="R158" i="1"/>
  <c r="R174" i="1"/>
  <c r="R190" i="1"/>
  <c r="R206" i="1"/>
  <c r="R222" i="1"/>
  <c r="R238" i="1"/>
  <c r="R232" i="1"/>
  <c r="R76" i="1"/>
  <c r="R93" i="1"/>
  <c r="R109" i="1"/>
  <c r="R125" i="1"/>
  <c r="R141" i="1"/>
  <c r="R157" i="1"/>
  <c r="R173" i="1"/>
  <c r="R189" i="1"/>
  <c r="R205" i="1"/>
  <c r="R221" i="1"/>
  <c r="R237" i="1"/>
  <c r="R71" i="1"/>
  <c r="R88" i="1"/>
  <c r="R104" i="1"/>
  <c r="R120" i="1"/>
  <c r="R136" i="1"/>
  <c r="R152" i="1"/>
  <c r="R168" i="1"/>
  <c r="R184" i="1"/>
  <c r="R200" i="1"/>
  <c r="R216" i="1"/>
  <c r="R244" i="1"/>
  <c r="R62" i="1"/>
  <c r="R78" i="1"/>
  <c r="R95" i="1"/>
  <c r="R111" i="1"/>
  <c r="R127" i="1"/>
  <c r="R143" i="1"/>
  <c r="R159" i="1"/>
  <c r="R175" i="1"/>
  <c r="R191" i="1"/>
  <c r="R207" i="1"/>
  <c r="R223" i="1"/>
  <c r="R239" i="1"/>
  <c r="R73" i="1"/>
  <c r="R90" i="1"/>
  <c r="R106" i="1"/>
  <c r="R122" i="1"/>
  <c r="R138" i="1"/>
  <c r="R154" i="1"/>
  <c r="R170" i="1"/>
  <c r="R186" i="1"/>
  <c r="R202" i="1"/>
  <c r="R218" i="1"/>
  <c r="R234" i="1"/>
  <c r="R224" i="1"/>
  <c r="A224" i="1" l="1"/>
  <c r="A218" i="1"/>
  <c r="A186" i="1"/>
  <c r="A154" i="1"/>
  <c r="A122" i="1"/>
  <c r="A90" i="1"/>
  <c r="A223" i="1"/>
  <c r="A191" i="1"/>
  <c r="A159" i="1"/>
  <c r="A127" i="1"/>
  <c r="A111" i="1"/>
  <c r="A95" i="1"/>
  <c r="A78" i="1"/>
  <c r="A216" i="1"/>
  <c r="A184" i="1"/>
  <c r="A152" i="1"/>
  <c r="A120" i="1"/>
  <c r="A88" i="1"/>
  <c r="A237" i="1"/>
  <c r="A205" i="1"/>
  <c r="A173" i="1"/>
  <c r="A141" i="1"/>
  <c r="A109" i="1"/>
  <c r="A76" i="1"/>
  <c r="A238" i="1"/>
  <c r="A206" i="1"/>
  <c r="A174" i="1"/>
  <c r="A142" i="1"/>
  <c r="A110" i="1"/>
  <c r="A77" i="1"/>
  <c r="A227" i="1"/>
  <c r="A195" i="1"/>
  <c r="A163" i="1"/>
  <c r="A131" i="1"/>
  <c r="A115" i="1"/>
  <c r="A83" i="1"/>
  <c r="A204" i="1"/>
  <c r="A172" i="1"/>
  <c r="A140" i="1"/>
  <c r="A108" i="1"/>
  <c r="A75" i="1"/>
  <c r="A241" i="1"/>
  <c r="A209" i="1"/>
  <c r="A177" i="1"/>
  <c r="A145" i="1"/>
  <c r="A113" i="1"/>
  <c r="A81" i="1"/>
  <c r="A80" i="1"/>
  <c r="A64" i="1"/>
  <c r="A240" i="1"/>
  <c r="A226" i="1"/>
  <c r="A194" i="1"/>
  <c r="A162" i="1"/>
  <c r="A130" i="1"/>
  <c r="A98" i="1"/>
  <c r="A65" i="1"/>
  <c r="A231" i="1"/>
  <c r="A199" i="1"/>
  <c r="A167" i="1"/>
  <c r="A135" i="1"/>
  <c r="A103" i="1"/>
  <c r="A228" i="1"/>
  <c r="A192" i="1"/>
  <c r="A160" i="1"/>
  <c r="A128" i="1"/>
  <c r="A96" i="1"/>
  <c r="A63" i="1"/>
  <c r="A245" i="1"/>
  <c r="A213" i="1"/>
  <c r="A181" i="1"/>
  <c r="A149" i="1"/>
  <c r="A117" i="1"/>
  <c r="A85" i="1"/>
  <c r="A246" i="1"/>
  <c r="A214" i="1"/>
  <c r="A182" i="1"/>
  <c r="A150" i="1"/>
  <c r="A118" i="1"/>
  <c r="A86" i="1"/>
  <c r="A235" i="1"/>
  <c r="A203" i="1"/>
  <c r="A171" i="1"/>
  <c r="A139" i="1"/>
  <c r="A91" i="1"/>
  <c r="A212" i="1"/>
  <c r="A180" i="1"/>
  <c r="A148" i="1"/>
  <c r="A116" i="1"/>
  <c r="A84" i="1"/>
  <c r="A217" i="1"/>
  <c r="A185" i="1"/>
  <c r="A153" i="1"/>
  <c r="A121" i="1"/>
  <c r="A89" i="1"/>
  <c r="A72" i="1"/>
  <c r="A234" i="1"/>
  <c r="A202" i="1"/>
  <c r="A170" i="1"/>
  <c r="A138" i="1"/>
  <c r="A106" i="1"/>
  <c r="A73" i="1"/>
  <c r="A239" i="1"/>
  <c r="A207" i="1"/>
  <c r="A175" i="1"/>
  <c r="A143" i="1"/>
  <c r="A62" i="1"/>
  <c r="A244" i="1"/>
  <c r="A200" i="1"/>
  <c r="A168" i="1"/>
  <c r="A136" i="1"/>
  <c r="A104" i="1"/>
  <c r="A71" i="1"/>
  <c r="A221" i="1"/>
  <c r="A189" i="1"/>
  <c r="A157" i="1"/>
  <c r="A125" i="1"/>
  <c r="A93" i="1"/>
  <c r="A232" i="1"/>
  <c r="A222" i="1"/>
  <c r="A190" i="1"/>
  <c r="A158" i="1"/>
  <c r="A126" i="1"/>
  <c r="A94" i="1"/>
  <c r="A61" i="1"/>
  <c r="A243" i="1"/>
  <c r="A211" i="1"/>
  <c r="A179" i="1"/>
  <c r="A147" i="1"/>
  <c r="A99" i="1"/>
  <c r="A66" i="1"/>
  <c r="A220" i="1"/>
  <c r="A188" i="1"/>
  <c r="A156" i="1"/>
  <c r="A124" i="1"/>
  <c r="A92" i="1"/>
  <c r="A225" i="1"/>
  <c r="A193" i="1"/>
  <c r="A161" i="1"/>
  <c r="A129" i="1"/>
  <c r="A97" i="1"/>
  <c r="A242" i="1"/>
  <c r="A210" i="1"/>
  <c r="A178" i="1"/>
  <c r="A146" i="1"/>
  <c r="A114" i="1"/>
  <c r="A82" i="1"/>
  <c r="A247" i="1"/>
  <c r="A215" i="1"/>
  <c r="A183" i="1"/>
  <c r="A151" i="1"/>
  <c r="A119" i="1"/>
  <c r="A87" i="1"/>
  <c r="A70" i="1"/>
  <c r="A208" i="1"/>
  <c r="A176" i="1"/>
  <c r="A144" i="1"/>
  <c r="A112" i="1"/>
  <c r="A79" i="1"/>
  <c r="A229" i="1"/>
  <c r="A197" i="1"/>
  <c r="A165" i="1"/>
  <c r="A133" i="1"/>
  <c r="A101" i="1"/>
  <c r="A68" i="1"/>
  <c r="A34" i="1"/>
  <c r="A230" i="1"/>
  <c r="A198" i="1"/>
  <c r="A166" i="1"/>
  <c r="A134" i="1"/>
  <c r="A102" i="1"/>
  <c r="A69" i="1"/>
  <c r="A219" i="1"/>
  <c r="A187" i="1"/>
  <c r="A155" i="1"/>
  <c r="A123" i="1"/>
  <c r="A107" i="1"/>
  <c r="A74" i="1"/>
  <c r="A236" i="1"/>
  <c r="A196" i="1"/>
  <c r="A164" i="1"/>
  <c r="A132" i="1"/>
  <c r="A100" i="1"/>
  <c r="A67" i="1"/>
  <c r="A233" i="1"/>
  <c r="A201" i="1"/>
  <c r="A169" i="1"/>
  <c r="A137" i="1"/>
  <c r="A105" i="1"/>
  <c r="E2" i="3" l="1"/>
  <c r="D4" i="1" l="1"/>
  <c r="I4" i="1"/>
  <c r="G4" i="1"/>
  <c r="C4" i="1"/>
  <c r="F4" i="1"/>
  <c r="E4" i="1"/>
  <c r="R4" i="1" l="1"/>
  <c r="Q4" i="1"/>
  <c r="A4" i="1"/>
  <c r="B4" i="8"/>
  <c r="B4" i="6"/>
  <c r="D4" i="6" l="1"/>
  <c r="D4" i="8"/>
  <c r="G4" i="6"/>
  <c r="H4" i="6"/>
  <c r="I4" i="6"/>
  <c r="I4" i="8"/>
  <c r="H4" i="8"/>
  <c r="G4" i="8"/>
  <c r="E900" i="6"/>
  <c r="E894" i="6"/>
  <c r="E890" i="6"/>
  <c r="E886" i="6"/>
  <c r="E882" i="6"/>
  <c r="E878" i="6"/>
  <c r="E874" i="6"/>
  <c r="E870" i="6"/>
  <c r="E866" i="6"/>
  <c r="E862" i="6"/>
  <c r="E858" i="6"/>
  <c r="E854" i="6"/>
  <c r="E850" i="6"/>
  <c r="E846" i="6"/>
  <c r="E839" i="6"/>
  <c r="E831" i="6"/>
  <c r="E823" i="6"/>
  <c r="E815" i="6"/>
  <c r="E807" i="6"/>
  <c r="E799" i="6"/>
  <c r="E791" i="6"/>
  <c r="E783" i="6"/>
  <c r="E775" i="6"/>
  <c r="E767" i="6"/>
  <c r="E759" i="6"/>
  <c r="E751" i="6"/>
  <c r="E743" i="6"/>
  <c r="E735" i="6"/>
  <c r="E727" i="6"/>
  <c r="E719" i="6"/>
  <c r="E711" i="6"/>
  <c r="E703" i="6"/>
  <c r="E695" i="6"/>
  <c r="E687" i="6"/>
  <c r="E679" i="6"/>
  <c r="E671" i="6"/>
  <c r="E663" i="6"/>
  <c r="E655" i="6"/>
  <c r="E647" i="6"/>
  <c r="E898" i="6"/>
  <c r="E897" i="6"/>
  <c r="E893" i="6"/>
  <c r="E889" i="6"/>
  <c r="E885" i="6"/>
  <c r="E881" i="6"/>
  <c r="E877" i="6"/>
  <c r="E873" i="6"/>
  <c r="E869" i="6"/>
  <c r="E865" i="6"/>
  <c r="E861" i="6"/>
  <c r="E857" i="6"/>
  <c r="E853" i="6"/>
  <c r="E849" i="6"/>
  <c r="E845" i="6"/>
  <c r="E837" i="6"/>
  <c r="E829" i="6"/>
  <c r="E821" i="6"/>
  <c r="E813" i="6"/>
  <c r="E805" i="6"/>
  <c r="E797" i="6"/>
  <c r="E789" i="6"/>
  <c r="E781" i="6"/>
  <c r="E773" i="6"/>
  <c r="E765" i="6"/>
  <c r="E757" i="6"/>
  <c r="E749" i="6"/>
  <c r="E741" i="6"/>
  <c r="E733" i="6"/>
  <c r="E725" i="6"/>
  <c r="E717" i="6"/>
  <c r="E709" i="6"/>
  <c r="E701" i="6"/>
  <c r="E693" i="6"/>
  <c r="E685" i="6"/>
  <c r="E677" i="6"/>
  <c r="E669" i="6"/>
  <c r="E661" i="6"/>
  <c r="E653" i="6"/>
  <c r="E645" i="6"/>
  <c r="E638" i="6"/>
  <c r="E630" i="6"/>
  <c r="E622" i="6"/>
  <c r="E614" i="6"/>
  <c r="E606" i="6"/>
  <c r="E598" i="6"/>
  <c r="E590" i="6"/>
  <c r="E582" i="6"/>
  <c r="E574" i="6"/>
  <c r="E566" i="6"/>
  <c r="E558" i="6"/>
  <c r="E550" i="6"/>
  <c r="E542" i="6"/>
  <c r="E534" i="6"/>
  <c r="E526" i="6"/>
  <c r="E518" i="6"/>
  <c r="E510" i="6"/>
  <c r="E502" i="6"/>
  <c r="E494" i="6"/>
  <c r="E486" i="6"/>
  <c r="E478" i="6"/>
  <c r="E470" i="6"/>
  <c r="E462" i="6"/>
  <c r="E454" i="6"/>
  <c r="E446" i="6"/>
  <c r="E438" i="6"/>
  <c r="E430" i="6"/>
  <c r="E422" i="6"/>
  <c r="E414" i="6"/>
  <c r="E406" i="6"/>
  <c r="E398" i="6"/>
  <c r="E390" i="6"/>
  <c r="E382" i="6"/>
  <c r="E374" i="6"/>
  <c r="E366" i="6"/>
  <c r="E358" i="6"/>
  <c r="E350" i="6"/>
  <c r="E342" i="6"/>
  <c r="E334" i="6"/>
  <c r="E326" i="6"/>
  <c r="E318" i="6"/>
  <c r="E310" i="6"/>
  <c r="E302" i="6"/>
  <c r="E294" i="6"/>
  <c r="E286" i="6"/>
  <c r="E278" i="6"/>
  <c r="E270" i="6"/>
  <c r="E262" i="6"/>
  <c r="E892" i="6"/>
  <c r="E884" i="6"/>
  <c r="E876" i="6"/>
  <c r="E868" i="6"/>
  <c r="E860" i="6"/>
  <c r="E852" i="6"/>
  <c r="E843" i="6"/>
  <c r="E827" i="6"/>
  <c r="E811" i="6"/>
  <c r="E795" i="6"/>
  <c r="E779" i="6"/>
  <c r="E763" i="6"/>
  <c r="E747" i="6"/>
  <c r="E731" i="6"/>
  <c r="E715" i="6"/>
  <c r="E699" i="6"/>
  <c r="E683" i="6"/>
  <c r="E667" i="6"/>
  <c r="E651" i="6"/>
  <c r="E899" i="6"/>
  <c r="E891" i="6"/>
  <c r="E883" i="6"/>
  <c r="E875" i="6"/>
  <c r="E867" i="6"/>
  <c r="E859" i="6"/>
  <c r="E851" i="6"/>
  <c r="E841" i="6"/>
  <c r="E825" i="6"/>
  <c r="E809" i="6"/>
  <c r="E793" i="6"/>
  <c r="E777" i="6"/>
  <c r="E761" i="6"/>
  <c r="E745" i="6"/>
  <c r="E729" i="6"/>
  <c r="E713" i="6"/>
  <c r="E697" i="6"/>
  <c r="E681" i="6"/>
  <c r="E665" i="6"/>
  <c r="E649" i="6"/>
  <c r="E634" i="6"/>
  <c r="E618" i="6"/>
  <c r="E602" i="6"/>
  <c r="E586" i="6"/>
  <c r="E570" i="6"/>
  <c r="E554" i="6"/>
  <c r="E538" i="6"/>
  <c r="E522" i="6"/>
  <c r="E506" i="6"/>
  <c r="E490" i="6"/>
  <c r="E474" i="6"/>
  <c r="E458" i="6"/>
  <c r="E442" i="6"/>
  <c r="E426" i="6"/>
  <c r="E410" i="6"/>
  <c r="E394" i="6"/>
  <c r="E378" i="6"/>
  <c r="E362" i="6"/>
  <c r="E346" i="6"/>
  <c r="E330" i="6"/>
  <c r="E314" i="6"/>
  <c r="E298" i="6"/>
  <c r="E282" i="6"/>
  <c r="E266" i="6"/>
  <c r="E251" i="6"/>
  <c r="E235" i="6"/>
  <c r="E219" i="6"/>
  <c r="E203" i="6"/>
  <c r="E187" i="6"/>
  <c r="E171" i="6"/>
  <c r="E155" i="6"/>
  <c r="E139" i="6"/>
  <c r="E123" i="6"/>
  <c r="E107" i="6"/>
  <c r="E91" i="6"/>
  <c r="E75" i="6"/>
  <c r="E59" i="6"/>
  <c r="E43" i="6"/>
  <c r="E27" i="6"/>
  <c r="E11" i="6"/>
  <c r="E842" i="6"/>
  <c r="E838" i="6"/>
  <c r="E834" i="6"/>
  <c r="E830" i="6"/>
  <c r="E826" i="6"/>
  <c r="E822" i="6"/>
  <c r="E818" i="6"/>
  <c r="E814" i="6"/>
  <c r="E810" i="6"/>
  <c r="E806" i="6"/>
  <c r="E802" i="6"/>
  <c r="E798" i="6"/>
  <c r="E794" i="6"/>
  <c r="E790" i="6"/>
  <c r="E786" i="6"/>
  <c r="E782" i="6"/>
  <c r="E778" i="6"/>
  <c r="E774" i="6"/>
  <c r="E770" i="6"/>
  <c r="E766" i="6"/>
  <c r="E762" i="6"/>
  <c r="E758" i="6"/>
  <c r="E754" i="6"/>
  <c r="E750" i="6"/>
  <c r="E746" i="6"/>
  <c r="E742" i="6"/>
  <c r="E738" i="6"/>
  <c r="E734" i="6"/>
  <c r="E730" i="6"/>
  <c r="E726" i="6"/>
  <c r="E722" i="6"/>
  <c r="E718" i="6"/>
  <c r="E714" i="6"/>
  <c r="E710" i="6"/>
  <c r="E706" i="6"/>
  <c r="E702" i="6"/>
  <c r="E698" i="6"/>
  <c r="E694" i="6"/>
  <c r="E690" i="6"/>
  <c r="E686" i="6"/>
  <c r="E682" i="6"/>
  <c r="E678" i="6"/>
  <c r="E674" i="6"/>
  <c r="E670" i="6"/>
  <c r="E666" i="6"/>
  <c r="E662" i="6"/>
  <c r="E658" i="6"/>
  <c r="E654" i="6"/>
  <c r="E650" i="6"/>
  <c r="E646" i="6"/>
  <c r="E642" i="6"/>
  <c r="E636" i="6"/>
  <c r="E628" i="6"/>
  <c r="E620" i="6"/>
  <c r="E612" i="6"/>
  <c r="E604" i="6"/>
  <c r="E596" i="6"/>
  <c r="E588" i="6"/>
  <c r="E580" i="6"/>
  <c r="E572" i="6"/>
  <c r="E564" i="6"/>
  <c r="E556" i="6"/>
  <c r="E548" i="6"/>
  <c r="E540" i="6"/>
  <c r="E532" i="6"/>
  <c r="E524" i="6"/>
  <c r="E516" i="6"/>
  <c r="E508" i="6"/>
  <c r="E500" i="6"/>
  <c r="E492" i="6"/>
  <c r="E484" i="6"/>
  <c r="E476" i="6"/>
  <c r="E468" i="6"/>
  <c r="E460" i="6"/>
  <c r="E452" i="6"/>
  <c r="E444" i="6"/>
  <c r="E436" i="6"/>
  <c r="E428" i="6"/>
  <c r="E420" i="6"/>
  <c r="E412" i="6"/>
  <c r="E404" i="6"/>
  <c r="E396" i="6"/>
  <c r="E388" i="6"/>
  <c r="E380" i="6"/>
  <c r="E372" i="6"/>
  <c r="E364" i="6"/>
  <c r="E356" i="6"/>
  <c r="E348" i="6"/>
  <c r="E340" i="6"/>
  <c r="E332" i="6"/>
  <c r="E324" i="6"/>
  <c r="E316" i="6"/>
  <c r="E308" i="6"/>
  <c r="E300" i="6"/>
  <c r="E292" i="6"/>
  <c r="E284" i="6"/>
  <c r="E276" i="6"/>
  <c r="E268" i="6"/>
  <c r="E260" i="6"/>
  <c r="E247" i="6"/>
  <c r="E231" i="6"/>
  <c r="E215" i="6"/>
  <c r="E199" i="6"/>
  <c r="E183" i="6"/>
  <c r="E167" i="6"/>
  <c r="E151" i="6"/>
  <c r="E135" i="6"/>
  <c r="E119" i="6"/>
  <c r="E103" i="6"/>
  <c r="E87" i="6"/>
  <c r="E71" i="6"/>
  <c r="E55" i="6"/>
  <c r="E39" i="6"/>
  <c r="E23" i="6"/>
  <c r="E7" i="6"/>
  <c r="E637" i="6"/>
  <c r="E633" i="6"/>
  <c r="E629" i="6"/>
  <c r="E625" i="6"/>
  <c r="E621" i="6"/>
  <c r="E617" i="6"/>
  <c r="E613" i="6"/>
  <c r="E609" i="6"/>
  <c r="E605" i="6"/>
  <c r="E601" i="6"/>
  <c r="E597" i="6"/>
  <c r="E593" i="6"/>
  <c r="E589" i="6"/>
  <c r="E585" i="6"/>
  <c r="E581" i="6"/>
  <c r="E577" i="6"/>
  <c r="E573" i="6"/>
  <c r="E569" i="6"/>
  <c r="E565" i="6"/>
  <c r="E561" i="6"/>
  <c r="E557" i="6"/>
  <c r="E553" i="6"/>
  <c r="E549" i="6"/>
  <c r="E545" i="6"/>
  <c r="E541" i="6"/>
  <c r="E537" i="6"/>
  <c r="E533" i="6"/>
  <c r="E529" i="6"/>
  <c r="E525" i="6"/>
  <c r="E521" i="6"/>
  <c r="E517" i="6"/>
  <c r="E513" i="6"/>
  <c r="E509" i="6"/>
  <c r="E505" i="6"/>
  <c r="E501" i="6"/>
  <c r="E497" i="6"/>
  <c r="E493" i="6"/>
  <c r="E489" i="6"/>
  <c r="E485" i="6"/>
  <c r="E481" i="6"/>
  <c r="E477" i="6"/>
  <c r="E473" i="6"/>
  <c r="E469" i="6"/>
  <c r="E465" i="6"/>
  <c r="E461" i="6"/>
  <c r="E457" i="6"/>
  <c r="E453" i="6"/>
  <c r="E449" i="6"/>
  <c r="E445" i="6"/>
  <c r="E441" i="6"/>
  <c r="E437" i="6"/>
  <c r="E433" i="6"/>
  <c r="E429" i="6"/>
  <c r="E425" i="6"/>
  <c r="E421" i="6"/>
  <c r="E417" i="6"/>
  <c r="E413" i="6"/>
  <c r="E409" i="6"/>
  <c r="E405" i="6"/>
  <c r="E401" i="6"/>
  <c r="E397" i="6"/>
  <c r="E896" i="6"/>
  <c r="E888" i="6"/>
  <c r="E880" i="6"/>
  <c r="E864" i="6"/>
  <c r="E848" i="6"/>
  <c r="E819" i="6"/>
  <c r="E787" i="6"/>
  <c r="E755" i="6"/>
  <c r="E723" i="6"/>
  <c r="E691" i="6"/>
  <c r="E659" i="6"/>
  <c r="E895" i="6"/>
  <c r="E879" i="6"/>
  <c r="E863" i="6"/>
  <c r="E847" i="6"/>
  <c r="E817" i="6"/>
  <c r="E785" i="6"/>
  <c r="E753" i="6"/>
  <c r="E721" i="6"/>
  <c r="E689" i="6"/>
  <c r="E657" i="6"/>
  <c r="E626" i="6"/>
  <c r="E594" i="6"/>
  <c r="E562" i="6"/>
  <c r="E530" i="6"/>
  <c r="E498" i="6"/>
  <c r="E466" i="6"/>
  <c r="E434" i="6"/>
  <c r="E402" i="6"/>
  <c r="E370" i="6"/>
  <c r="E338" i="6"/>
  <c r="E306" i="6"/>
  <c r="E274" i="6"/>
  <c r="E243" i="6"/>
  <c r="E211" i="6"/>
  <c r="E179" i="6"/>
  <c r="E147" i="6"/>
  <c r="E115" i="6"/>
  <c r="E83" i="6"/>
  <c r="E51" i="6"/>
  <c r="E19" i="6"/>
  <c r="E840" i="6"/>
  <c r="E832" i="6"/>
  <c r="E824" i="6"/>
  <c r="E816" i="6"/>
  <c r="E808" i="6"/>
  <c r="E800" i="6"/>
  <c r="E792" i="6"/>
  <c r="E784" i="6"/>
  <c r="E776" i="6"/>
  <c r="E768" i="6"/>
  <c r="E760" i="6"/>
  <c r="E752" i="6"/>
  <c r="E744" i="6"/>
  <c r="E736" i="6"/>
  <c r="E728" i="6"/>
  <c r="E720" i="6"/>
  <c r="E712" i="6"/>
  <c r="E704" i="6"/>
  <c r="E696" i="6"/>
  <c r="E688" i="6"/>
  <c r="E680" i="6"/>
  <c r="E672" i="6"/>
  <c r="E664" i="6"/>
  <c r="E656" i="6"/>
  <c r="E648" i="6"/>
  <c r="E640" i="6"/>
  <c r="E624" i="6"/>
  <c r="E608" i="6"/>
  <c r="E592" i="6"/>
  <c r="E576" i="6"/>
  <c r="E560" i="6"/>
  <c r="E544" i="6"/>
  <c r="E528" i="6"/>
  <c r="E512" i="6"/>
  <c r="E496" i="6"/>
  <c r="E480" i="6"/>
  <c r="E464" i="6"/>
  <c r="E448" i="6"/>
  <c r="E432" i="6"/>
  <c r="E416" i="6"/>
  <c r="E400" i="6"/>
  <c r="E384" i="6"/>
  <c r="E368" i="6"/>
  <c r="E352" i="6"/>
  <c r="E336" i="6"/>
  <c r="E320" i="6"/>
  <c r="E304" i="6"/>
  <c r="E288" i="6"/>
  <c r="E272" i="6"/>
  <c r="E255" i="6"/>
  <c r="E223" i="6"/>
  <c r="E191" i="6"/>
  <c r="E159" i="6"/>
  <c r="E127" i="6"/>
  <c r="E95" i="6"/>
  <c r="E63" i="6"/>
  <c r="E31" i="6"/>
  <c r="E639" i="6"/>
  <c r="E631" i="6"/>
  <c r="E623" i="6"/>
  <c r="E615" i="6"/>
  <c r="E607" i="6"/>
  <c r="E599" i="6"/>
  <c r="E591" i="6"/>
  <c r="E583" i="6"/>
  <c r="E575" i="6"/>
  <c r="E567" i="6"/>
  <c r="E559" i="6"/>
  <c r="E551" i="6"/>
  <c r="E543" i="6"/>
  <c r="E535" i="6"/>
  <c r="E527" i="6"/>
  <c r="E519" i="6"/>
  <c r="E511" i="6"/>
  <c r="E872" i="6"/>
  <c r="E856" i="6"/>
  <c r="E835" i="6"/>
  <c r="E803" i="6"/>
  <c r="E771" i="6"/>
  <c r="E739" i="6"/>
  <c r="E707" i="6"/>
  <c r="E675" i="6"/>
  <c r="E643" i="6"/>
  <c r="E887" i="6"/>
  <c r="E871" i="6"/>
  <c r="E855" i="6"/>
  <c r="E833" i="6"/>
  <c r="E801" i="6"/>
  <c r="E769" i="6"/>
  <c r="E737" i="6"/>
  <c r="E705" i="6"/>
  <c r="E673" i="6"/>
  <c r="E641" i="6"/>
  <c r="E610" i="6"/>
  <c r="E578" i="6"/>
  <c r="E546" i="6"/>
  <c r="E514" i="6"/>
  <c r="E482" i="6"/>
  <c r="E450" i="6"/>
  <c r="E418" i="6"/>
  <c r="E386" i="6"/>
  <c r="E354" i="6"/>
  <c r="E322" i="6"/>
  <c r="E290" i="6"/>
  <c r="E258" i="6"/>
  <c r="E227" i="6"/>
  <c r="E195" i="6"/>
  <c r="E163" i="6"/>
  <c r="E131" i="6"/>
  <c r="E99" i="6"/>
  <c r="E67" i="6"/>
  <c r="E35" i="6"/>
  <c r="E844" i="6"/>
  <c r="E836" i="6"/>
  <c r="E828" i="6"/>
  <c r="E820" i="6"/>
  <c r="E812" i="6"/>
  <c r="E804" i="6"/>
  <c r="E796" i="6"/>
  <c r="E788" i="6"/>
  <c r="E780" i="6"/>
  <c r="E772" i="6"/>
  <c r="E764" i="6"/>
  <c r="E756" i="6"/>
  <c r="E748" i="6"/>
  <c r="E740" i="6"/>
  <c r="E732" i="6"/>
  <c r="E724" i="6"/>
  <c r="E716" i="6"/>
  <c r="E708" i="6"/>
  <c r="E700" i="6"/>
  <c r="E692" i="6"/>
  <c r="E684" i="6"/>
  <c r="E676" i="6"/>
  <c r="E668" i="6"/>
  <c r="E660" i="6"/>
  <c r="E652" i="6"/>
  <c r="E644" i="6"/>
  <c r="E632" i="6"/>
  <c r="E616" i="6"/>
  <c r="E600" i="6"/>
  <c r="E584" i="6"/>
  <c r="E568" i="6"/>
  <c r="E552" i="6"/>
  <c r="E536" i="6"/>
  <c r="E520" i="6"/>
  <c r="E504" i="6"/>
  <c r="E488" i="6"/>
  <c r="E472" i="6"/>
  <c r="E456" i="6"/>
  <c r="E440" i="6"/>
  <c r="E424" i="6"/>
  <c r="E408" i="6"/>
  <c r="E392" i="6"/>
  <c r="E376" i="6"/>
  <c r="E360" i="6"/>
  <c r="E344" i="6"/>
  <c r="E328" i="6"/>
  <c r="E312" i="6"/>
  <c r="E296" i="6"/>
  <c r="E280" i="6"/>
  <c r="E264" i="6"/>
  <c r="E239" i="6"/>
  <c r="E207" i="6"/>
  <c r="E175" i="6"/>
  <c r="E143" i="6"/>
  <c r="E111" i="6"/>
  <c r="E79" i="6"/>
  <c r="E47" i="6"/>
  <c r="E15" i="6"/>
  <c r="E635" i="6"/>
  <c r="E627" i="6"/>
  <c r="E619" i="6"/>
  <c r="E611" i="6"/>
  <c r="E603" i="6"/>
  <c r="E595" i="6"/>
  <c r="E587" i="6"/>
  <c r="E579" i="6"/>
  <c r="E571" i="6"/>
  <c r="E563" i="6"/>
  <c r="E555" i="6"/>
  <c r="E547" i="6"/>
  <c r="E539" i="6"/>
  <c r="E531" i="6"/>
  <c r="E523" i="6"/>
  <c r="E515" i="6"/>
  <c r="E507" i="6"/>
  <c r="E499" i="6"/>
  <c r="E491" i="6"/>
  <c r="E483" i="6"/>
  <c r="E475" i="6"/>
  <c r="E467" i="6"/>
  <c r="E459" i="6"/>
  <c r="E451" i="6"/>
  <c r="E443" i="6"/>
  <c r="E435" i="6"/>
  <c r="E427" i="6"/>
  <c r="E419" i="6"/>
  <c r="E411" i="6"/>
  <c r="E403" i="6"/>
  <c r="E395" i="6"/>
  <c r="E503" i="6"/>
  <c r="E487" i="6"/>
  <c r="E471" i="6"/>
  <c r="E455" i="6"/>
  <c r="E439" i="6"/>
  <c r="E423" i="6"/>
  <c r="E407" i="6"/>
  <c r="E393" i="6"/>
  <c r="E389" i="6"/>
  <c r="E385" i="6"/>
  <c r="E381" i="6"/>
  <c r="E377" i="6"/>
  <c r="E373" i="6"/>
  <c r="E369" i="6"/>
  <c r="E365" i="6"/>
  <c r="E361" i="6"/>
  <c r="E357" i="6"/>
  <c r="E353" i="6"/>
  <c r="E349" i="6"/>
  <c r="E345" i="6"/>
  <c r="E341" i="6"/>
  <c r="E337" i="6"/>
  <c r="E333" i="6"/>
  <c r="E329" i="6"/>
  <c r="E325" i="6"/>
  <c r="E321" i="6"/>
  <c r="E317" i="6"/>
  <c r="E313" i="6"/>
  <c r="E309" i="6"/>
  <c r="E305" i="6"/>
  <c r="E301" i="6"/>
  <c r="E297" i="6"/>
  <c r="E293" i="6"/>
  <c r="E289" i="6"/>
  <c r="E285" i="6"/>
  <c r="E281" i="6"/>
  <c r="E277" i="6"/>
  <c r="E273" i="6"/>
  <c r="E269" i="6"/>
  <c r="E265" i="6"/>
  <c r="E261" i="6"/>
  <c r="E257" i="6"/>
  <c r="E249" i="6"/>
  <c r="E241" i="6"/>
  <c r="E233" i="6"/>
  <c r="E225" i="6"/>
  <c r="E217" i="6"/>
  <c r="E209" i="6"/>
  <c r="E201" i="6"/>
  <c r="E193" i="6"/>
  <c r="E185" i="6"/>
  <c r="E177" i="6"/>
  <c r="E169" i="6"/>
  <c r="E161" i="6"/>
  <c r="E153" i="6"/>
  <c r="E145" i="6"/>
  <c r="E137" i="6"/>
  <c r="E129" i="6"/>
  <c r="E121" i="6"/>
  <c r="E113" i="6"/>
  <c r="E105" i="6"/>
  <c r="E97" i="6"/>
  <c r="E89" i="6"/>
  <c r="E81" i="6"/>
  <c r="E73" i="6"/>
  <c r="E65" i="6"/>
  <c r="E57" i="6"/>
  <c r="E49" i="6"/>
  <c r="E41" i="6"/>
  <c r="E33" i="6"/>
  <c r="E25" i="6"/>
  <c r="E17" i="6"/>
  <c r="E9" i="6"/>
  <c r="E256" i="6"/>
  <c r="E252" i="6"/>
  <c r="E248" i="6"/>
  <c r="E244" i="6"/>
  <c r="E240" i="6"/>
  <c r="E236" i="6"/>
  <c r="E232" i="6"/>
  <c r="E228" i="6"/>
  <c r="E224" i="6"/>
  <c r="E220" i="6"/>
  <c r="E216" i="6"/>
  <c r="E212" i="6"/>
  <c r="E208" i="6"/>
  <c r="E204" i="6"/>
  <c r="E200" i="6"/>
  <c r="E196" i="6"/>
  <c r="E192" i="6"/>
  <c r="E188" i="6"/>
  <c r="E184" i="6"/>
  <c r="E180" i="6"/>
  <c r="E176" i="6"/>
  <c r="E172" i="6"/>
  <c r="E168" i="6"/>
  <c r="E164" i="6"/>
  <c r="E160" i="6"/>
  <c r="E156" i="6"/>
  <c r="E152" i="6"/>
  <c r="E148" i="6"/>
  <c r="E144" i="6"/>
  <c r="E140" i="6"/>
  <c r="E136" i="6"/>
  <c r="E132" i="6"/>
  <c r="E128" i="6"/>
  <c r="E124" i="6"/>
  <c r="E120" i="6"/>
  <c r="E116" i="6"/>
  <c r="E112" i="6"/>
  <c r="E108" i="6"/>
  <c r="E104" i="6"/>
  <c r="E100" i="6"/>
  <c r="E96" i="6"/>
  <c r="E92" i="6"/>
  <c r="E88" i="6"/>
  <c r="E84" i="6"/>
  <c r="E80" i="6"/>
  <c r="E76" i="6"/>
  <c r="E72" i="6"/>
  <c r="E68" i="6"/>
  <c r="E64" i="6"/>
  <c r="E60" i="6"/>
  <c r="E56" i="6"/>
  <c r="E52" i="6"/>
  <c r="E48" i="6"/>
  <c r="E44" i="6"/>
  <c r="E40" i="6"/>
  <c r="E36" i="6"/>
  <c r="E32" i="6"/>
  <c r="E28" i="6"/>
  <c r="E24" i="6"/>
  <c r="E20" i="6"/>
  <c r="E16" i="6"/>
  <c r="E12" i="6"/>
  <c r="E8" i="6"/>
  <c r="E4" i="6"/>
  <c r="E5" i="8"/>
  <c r="E4" i="8"/>
  <c r="Z4" i="8"/>
  <c r="E495" i="6"/>
  <c r="E479" i="6"/>
  <c r="E463" i="6"/>
  <c r="E447" i="6"/>
  <c r="E431" i="6"/>
  <c r="E415" i="6"/>
  <c r="E399" i="6"/>
  <c r="E391" i="6"/>
  <c r="E387" i="6"/>
  <c r="E383" i="6"/>
  <c r="E379" i="6"/>
  <c r="E375" i="6"/>
  <c r="E371" i="6"/>
  <c r="E367" i="6"/>
  <c r="E363" i="6"/>
  <c r="E359" i="6"/>
  <c r="E355" i="6"/>
  <c r="E351" i="6"/>
  <c r="E347" i="6"/>
  <c r="E343" i="6"/>
  <c r="E339" i="6"/>
  <c r="E335" i="6"/>
  <c r="E331" i="6"/>
  <c r="E327" i="6"/>
  <c r="E323" i="6"/>
  <c r="E319" i="6"/>
  <c r="E315" i="6"/>
  <c r="E311" i="6"/>
  <c r="E307" i="6"/>
  <c r="E303" i="6"/>
  <c r="E299" i="6"/>
  <c r="E295" i="6"/>
  <c r="E291" i="6"/>
  <c r="E287" i="6"/>
  <c r="E283" i="6"/>
  <c r="E279" i="6"/>
  <c r="E275" i="6"/>
  <c r="E271" i="6"/>
  <c r="E267" i="6"/>
  <c r="E263" i="6"/>
  <c r="E259" i="6"/>
  <c r="E253" i="6"/>
  <c r="E245" i="6"/>
  <c r="E237" i="6"/>
  <c r="E229" i="6"/>
  <c r="E221" i="6"/>
  <c r="E213" i="6"/>
  <c r="E205" i="6"/>
  <c r="E197" i="6"/>
  <c r="E189" i="6"/>
  <c r="E181" i="6"/>
  <c r="E173" i="6"/>
  <c r="E165" i="6"/>
  <c r="E157" i="6"/>
  <c r="E149" i="6"/>
  <c r="E141" i="6"/>
  <c r="E133" i="6"/>
  <c r="E125" i="6"/>
  <c r="E117" i="6"/>
  <c r="E109" i="6"/>
  <c r="E101" i="6"/>
  <c r="E93" i="6"/>
  <c r="E85" i="6"/>
  <c r="E77" i="6"/>
  <c r="E69" i="6"/>
  <c r="E61" i="6"/>
  <c r="E53" i="6"/>
  <c r="E45" i="6"/>
  <c r="E37" i="6"/>
  <c r="E29" i="6"/>
  <c r="E21" i="6"/>
  <c r="E13" i="6"/>
  <c r="E5" i="6"/>
  <c r="E254" i="6"/>
  <c r="E250" i="6"/>
  <c r="E246" i="6"/>
  <c r="E242" i="6"/>
  <c r="E238" i="6"/>
  <c r="E234" i="6"/>
  <c r="E230" i="6"/>
  <c r="E226" i="6"/>
  <c r="E222" i="6"/>
  <c r="E218" i="6"/>
  <c r="E214" i="6"/>
  <c r="E210" i="6"/>
  <c r="E206" i="6"/>
  <c r="E202" i="6"/>
  <c r="E198" i="6"/>
  <c r="E194" i="6"/>
  <c r="E190" i="6"/>
  <c r="E186" i="6"/>
  <c r="E182" i="6"/>
  <c r="E178" i="6"/>
  <c r="E174" i="6"/>
  <c r="E170" i="6"/>
  <c r="E166" i="6"/>
  <c r="E162" i="6"/>
  <c r="E158" i="6"/>
  <c r="E154" i="6"/>
  <c r="E150" i="6"/>
  <c r="E146" i="6"/>
  <c r="E142" i="6"/>
  <c r="E138" i="6"/>
  <c r="E134" i="6"/>
  <c r="E130" i="6"/>
  <c r="E126" i="6"/>
  <c r="E122" i="6"/>
  <c r="E118" i="6"/>
  <c r="E114" i="6"/>
  <c r="E110" i="6"/>
  <c r="E106" i="6"/>
  <c r="E102" i="6"/>
  <c r="E98" i="6"/>
  <c r="E94" i="6"/>
  <c r="E90" i="6"/>
  <c r="E86" i="6"/>
  <c r="E82" i="6"/>
  <c r="E78" i="6"/>
  <c r="E74" i="6"/>
  <c r="E70" i="6"/>
  <c r="E66" i="6"/>
  <c r="E62" i="6"/>
  <c r="E58" i="6"/>
  <c r="E54" i="6"/>
  <c r="E50" i="6"/>
  <c r="E46" i="6"/>
  <c r="E42" i="6"/>
  <c r="E38" i="6"/>
  <c r="E34" i="6"/>
  <c r="E30" i="6"/>
  <c r="E26" i="6"/>
  <c r="E22" i="6"/>
  <c r="E18" i="6"/>
  <c r="E14" i="6"/>
  <c r="E10" i="6"/>
  <c r="E6" i="6"/>
  <c r="E7" i="8"/>
  <c r="E6" i="8"/>
  <c r="Z4" i="6"/>
  <c r="Z5" i="6" s="1"/>
  <c r="Z5" i="8"/>
  <c r="C4" i="8" l="1"/>
  <c r="T4" i="8"/>
  <c r="L4" i="8"/>
  <c r="Q4" i="8"/>
  <c r="N4" i="8"/>
  <c r="K4" i="8"/>
  <c r="P4" i="8"/>
  <c r="M4" i="8"/>
  <c r="O4" i="8"/>
  <c r="U4" i="8"/>
  <c r="S4" i="8"/>
  <c r="R4" i="8"/>
  <c r="Y4" i="8"/>
  <c r="T6" i="8"/>
  <c r="P6" i="8"/>
  <c r="L6" i="8"/>
  <c r="C6" i="8"/>
  <c r="U6" i="8"/>
  <c r="Q6" i="8"/>
  <c r="M6" i="8"/>
  <c r="R6" i="8"/>
  <c r="N6" i="8"/>
  <c r="J6" i="8"/>
  <c r="Y6" i="8"/>
  <c r="S6" i="8"/>
  <c r="O6" i="8"/>
  <c r="K6" i="8"/>
  <c r="T5" i="8"/>
  <c r="P5" i="8"/>
  <c r="L5" i="8"/>
  <c r="C5" i="8"/>
  <c r="U5" i="8"/>
  <c r="Q5" i="8"/>
  <c r="M5" i="8"/>
  <c r="R5" i="8"/>
  <c r="N5" i="8"/>
  <c r="J5" i="8"/>
  <c r="Y5" i="8"/>
  <c r="S5" i="8"/>
  <c r="O5" i="8"/>
  <c r="K5" i="8"/>
  <c r="T7" i="8"/>
  <c r="P7" i="8"/>
  <c r="L7" i="8"/>
  <c r="C7" i="8"/>
  <c r="U7" i="8"/>
  <c r="Q7" i="8"/>
  <c r="M7" i="8"/>
  <c r="R7" i="8"/>
  <c r="N7" i="8"/>
  <c r="J7" i="8"/>
  <c r="Y7" i="8"/>
  <c r="S7" i="8"/>
  <c r="O7" i="8"/>
  <c r="K7" i="8"/>
  <c r="T896" i="6"/>
  <c r="L896" i="6"/>
  <c r="U896" i="6"/>
  <c r="S896" i="6"/>
  <c r="N896" i="6"/>
  <c r="Y896" i="6"/>
  <c r="O896" i="6"/>
  <c r="P896" i="6"/>
  <c r="C896" i="6"/>
  <c r="M896" i="6"/>
  <c r="R896" i="6"/>
  <c r="J896" i="6"/>
  <c r="Q896" i="6"/>
  <c r="K896" i="6"/>
  <c r="T886" i="6"/>
  <c r="L886" i="6"/>
  <c r="U886" i="6"/>
  <c r="K886" i="6"/>
  <c r="N886" i="6"/>
  <c r="Y886" i="6"/>
  <c r="S886" i="6"/>
  <c r="P886" i="6"/>
  <c r="C886" i="6"/>
  <c r="M886" i="6"/>
  <c r="R886" i="6"/>
  <c r="J886" i="6"/>
  <c r="Q886" i="6"/>
  <c r="O886" i="6"/>
  <c r="T878" i="6"/>
  <c r="L878" i="6"/>
  <c r="U878" i="6"/>
  <c r="S878" i="6"/>
  <c r="N878" i="6"/>
  <c r="Y878" i="6"/>
  <c r="O878" i="6"/>
  <c r="P878" i="6"/>
  <c r="C878" i="6"/>
  <c r="M878" i="6"/>
  <c r="R878" i="6"/>
  <c r="J878" i="6"/>
  <c r="Q878" i="6"/>
  <c r="K878" i="6"/>
  <c r="U861" i="6"/>
  <c r="M861" i="6"/>
  <c r="J861" i="6"/>
  <c r="P861" i="6"/>
  <c r="S861" i="6"/>
  <c r="K861" i="6"/>
  <c r="T861" i="6"/>
  <c r="Q861" i="6"/>
  <c r="R861" i="6"/>
  <c r="L861" i="6"/>
  <c r="Y861" i="6"/>
  <c r="O861" i="6"/>
  <c r="N861" i="6"/>
  <c r="C861" i="6"/>
  <c r="U860" i="6"/>
  <c r="M860" i="6"/>
  <c r="L860" i="6"/>
  <c r="N860" i="6"/>
  <c r="S860" i="6"/>
  <c r="K860" i="6"/>
  <c r="C860" i="6"/>
  <c r="Q860" i="6"/>
  <c r="T860" i="6"/>
  <c r="R860" i="6"/>
  <c r="Y860" i="6"/>
  <c r="O860" i="6"/>
  <c r="P860" i="6"/>
  <c r="J860" i="6"/>
  <c r="U836" i="6"/>
  <c r="M836" i="6"/>
  <c r="J836" i="6"/>
  <c r="C836" i="6"/>
  <c r="S836" i="6"/>
  <c r="K836" i="6"/>
  <c r="P836" i="6"/>
  <c r="Q836" i="6"/>
  <c r="R836" i="6"/>
  <c r="T836" i="6"/>
  <c r="Y836" i="6"/>
  <c r="O836" i="6"/>
  <c r="N836" i="6"/>
  <c r="L836" i="6"/>
  <c r="U816" i="6"/>
  <c r="M816" i="6"/>
  <c r="J816" i="6"/>
  <c r="T816" i="6"/>
  <c r="S816" i="6"/>
  <c r="K816" i="6"/>
  <c r="P816" i="6"/>
  <c r="Q816" i="6"/>
  <c r="R816" i="6"/>
  <c r="L816" i="6"/>
  <c r="Y816" i="6"/>
  <c r="O816" i="6"/>
  <c r="N816" i="6"/>
  <c r="C816" i="6"/>
  <c r="U800" i="6"/>
  <c r="M800" i="6"/>
  <c r="J800" i="6"/>
  <c r="T800" i="6"/>
  <c r="S800" i="6"/>
  <c r="K800" i="6"/>
  <c r="P800" i="6"/>
  <c r="Q800" i="6"/>
  <c r="R800" i="6"/>
  <c r="L800" i="6"/>
  <c r="Y800" i="6"/>
  <c r="O800" i="6"/>
  <c r="N800" i="6"/>
  <c r="C800" i="6"/>
  <c r="U829" i="6"/>
  <c r="M829" i="6"/>
  <c r="L829" i="6"/>
  <c r="N829" i="6"/>
  <c r="S829" i="6"/>
  <c r="K829" i="6"/>
  <c r="C829" i="6"/>
  <c r="Q829" i="6"/>
  <c r="T829" i="6"/>
  <c r="R829" i="6"/>
  <c r="Y829" i="6"/>
  <c r="O829" i="6"/>
  <c r="P829" i="6"/>
  <c r="J829" i="6"/>
  <c r="U797" i="6"/>
  <c r="M797" i="6"/>
  <c r="L797" i="6"/>
  <c r="N797" i="6"/>
  <c r="S797" i="6"/>
  <c r="K797" i="6"/>
  <c r="C797" i="6"/>
  <c r="Q797" i="6"/>
  <c r="T797" i="6"/>
  <c r="R797" i="6"/>
  <c r="Y797" i="6"/>
  <c r="O797" i="6"/>
  <c r="P797" i="6"/>
  <c r="J797" i="6"/>
  <c r="U778" i="6"/>
  <c r="M778" i="6"/>
  <c r="J778" i="6"/>
  <c r="P778" i="6"/>
  <c r="S778" i="6"/>
  <c r="K778" i="6"/>
  <c r="T778" i="6"/>
  <c r="Q778" i="6"/>
  <c r="R778" i="6"/>
  <c r="L778" i="6"/>
  <c r="Y778" i="6"/>
  <c r="O778" i="6"/>
  <c r="N778" i="6"/>
  <c r="C778" i="6"/>
  <c r="U758" i="6"/>
  <c r="M758" i="6"/>
  <c r="J758" i="6"/>
  <c r="P758" i="6"/>
  <c r="S758" i="6"/>
  <c r="K758" i="6"/>
  <c r="T758" i="6"/>
  <c r="Q758" i="6"/>
  <c r="R758" i="6"/>
  <c r="L758" i="6"/>
  <c r="Y758" i="6"/>
  <c r="O758" i="6"/>
  <c r="N758" i="6"/>
  <c r="C758" i="6"/>
  <c r="U742" i="6"/>
  <c r="M742" i="6"/>
  <c r="J742" i="6"/>
  <c r="P742" i="6"/>
  <c r="S742" i="6"/>
  <c r="K742" i="6"/>
  <c r="T742" i="6"/>
  <c r="Q742" i="6"/>
  <c r="R742" i="6"/>
  <c r="L742" i="6"/>
  <c r="Y742" i="6"/>
  <c r="O742" i="6"/>
  <c r="N742" i="6"/>
  <c r="C742" i="6"/>
  <c r="U722" i="6"/>
  <c r="M722" i="6"/>
  <c r="J722" i="6"/>
  <c r="P722" i="6"/>
  <c r="S722" i="6"/>
  <c r="K722" i="6"/>
  <c r="T722" i="6"/>
  <c r="Q722" i="6"/>
  <c r="R722" i="6"/>
  <c r="L722" i="6"/>
  <c r="Y722" i="6"/>
  <c r="O722" i="6"/>
  <c r="N722" i="6"/>
  <c r="C722" i="6"/>
  <c r="U706" i="6"/>
  <c r="M706" i="6"/>
  <c r="J706" i="6"/>
  <c r="P706" i="6"/>
  <c r="S706" i="6"/>
  <c r="K706" i="6"/>
  <c r="T706" i="6"/>
  <c r="Q706" i="6"/>
  <c r="R706" i="6"/>
  <c r="L706" i="6"/>
  <c r="Y706" i="6"/>
  <c r="O706" i="6"/>
  <c r="N706" i="6"/>
  <c r="C706" i="6"/>
  <c r="U686" i="6"/>
  <c r="R686" i="6"/>
  <c r="C686" i="6"/>
  <c r="M686" i="6"/>
  <c r="S686" i="6"/>
  <c r="N686" i="6"/>
  <c r="P686" i="6"/>
  <c r="Q686" i="6"/>
  <c r="L686" i="6"/>
  <c r="K686" i="6"/>
  <c r="Y686" i="6"/>
  <c r="O686" i="6"/>
  <c r="J686" i="6"/>
  <c r="T686" i="6"/>
  <c r="R678" i="6"/>
  <c r="J678" i="6"/>
  <c r="K678" i="6"/>
  <c r="M678" i="6"/>
  <c r="P678" i="6"/>
  <c r="C678" i="6"/>
  <c r="Y678" i="6"/>
  <c r="N678" i="6"/>
  <c r="S678" i="6"/>
  <c r="U678" i="6"/>
  <c r="T678" i="6"/>
  <c r="L678" i="6"/>
  <c r="O678" i="6"/>
  <c r="Q678" i="6"/>
  <c r="R668" i="6"/>
  <c r="J668" i="6"/>
  <c r="K668" i="6"/>
  <c r="M668" i="6"/>
  <c r="P668" i="6"/>
  <c r="C668" i="6"/>
  <c r="Y668" i="6"/>
  <c r="N668" i="6"/>
  <c r="S668" i="6"/>
  <c r="U668" i="6"/>
  <c r="T668" i="6"/>
  <c r="L668" i="6"/>
  <c r="O668" i="6"/>
  <c r="Q668" i="6"/>
  <c r="T660" i="6"/>
  <c r="L660" i="6"/>
  <c r="O660" i="6"/>
  <c r="Q660" i="6"/>
  <c r="S660" i="6"/>
  <c r="R660" i="6"/>
  <c r="K660" i="6"/>
  <c r="P660" i="6"/>
  <c r="C660" i="6"/>
  <c r="Y660" i="6"/>
  <c r="N660" i="6"/>
  <c r="U660" i="6"/>
  <c r="J660" i="6"/>
  <c r="M660" i="6"/>
  <c r="T652" i="6"/>
  <c r="L652" i="6"/>
  <c r="O652" i="6"/>
  <c r="Q652" i="6"/>
  <c r="S652" i="6"/>
  <c r="R652" i="6"/>
  <c r="K652" i="6"/>
  <c r="P652" i="6"/>
  <c r="C652" i="6"/>
  <c r="Y652" i="6"/>
  <c r="N652" i="6"/>
  <c r="U652" i="6"/>
  <c r="J652" i="6"/>
  <c r="M652" i="6"/>
  <c r="T644" i="6"/>
  <c r="L644" i="6"/>
  <c r="O644" i="6"/>
  <c r="Q644" i="6"/>
  <c r="S644" i="6"/>
  <c r="R644" i="6"/>
  <c r="K644" i="6"/>
  <c r="P644" i="6"/>
  <c r="C644" i="6"/>
  <c r="Y644" i="6"/>
  <c r="N644" i="6"/>
  <c r="U644" i="6"/>
  <c r="J644" i="6"/>
  <c r="M644" i="6"/>
  <c r="T640" i="6"/>
  <c r="L640" i="6"/>
  <c r="O640" i="6"/>
  <c r="Q640" i="6"/>
  <c r="S640" i="6"/>
  <c r="R640" i="6"/>
  <c r="K640" i="6"/>
  <c r="P640" i="6"/>
  <c r="C640" i="6"/>
  <c r="Y640" i="6"/>
  <c r="N640" i="6"/>
  <c r="U640" i="6"/>
  <c r="J640" i="6"/>
  <c r="M640" i="6"/>
  <c r="T636" i="6"/>
  <c r="L636" i="6"/>
  <c r="U636" i="6"/>
  <c r="S636" i="6"/>
  <c r="Y636" i="6"/>
  <c r="R636" i="6"/>
  <c r="Q636" i="6"/>
  <c r="P636" i="6"/>
  <c r="C636" i="6"/>
  <c r="M636" i="6"/>
  <c r="N636" i="6"/>
  <c r="O636" i="6"/>
  <c r="J636" i="6"/>
  <c r="K636" i="6"/>
  <c r="R632" i="6"/>
  <c r="J632" i="6"/>
  <c r="Q632" i="6"/>
  <c r="K632" i="6"/>
  <c r="P632" i="6"/>
  <c r="C632" i="6"/>
  <c r="M632" i="6"/>
  <c r="N632" i="6"/>
  <c r="Y632" i="6"/>
  <c r="O632" i="6"/>
  <c r="T632" i="6"/>
  <c r="L632" i="6"/>
  <c r="U632" i="6"/>
  <c r="S632" i="6"/>
  <c r="R628" i="6"/>
  <c r="J628" i="6"/>
  <c r="Q628" i="6"/>
  <c r="K628" i="6"/>
  <c r="P628" i="6"/>
  <c r="C628" i="6"/>
  <c r="M628" i="6"/>
  <c r="N628" i="6"/>
  <c r="Y628" i="6"/>
  <c r="O628" i="6"/>
  <c r="T628" i="6"/>
  <c r="L628" i="6"/>
  <c r="U628" i="6"/>
  <c r="S628" i="6"/>
  <c r="R624" i="6"/>
  <c r="J624" i="6"/>
  <c r="Q624" i="6"/>
  <c r="K624" i="6"/>
  <c r="P624" i="6"/>
  <c r="C624" i="6"/>
  <c r="M624" i="6"/>
  <c r="N624" i="6"/>
  <c r="Y624" i="6"/>
  <c r="O624" i="6"/>
  <c r="T624" i="6"/>
  <c r="L624" i="6"/>
  <c r="U624" i="6"/>
  <c r="S624" i="6"/>
  <c r="R620" i="6"/>
  <c r="J620" i="6"/>
  <c r="Q620" i="6"/>
  <c r="K620" i="6"/>
  <c r="P620" i="6"/>
  <c r="C620" i="6"/>
  <c r="M620" i="6"/>
  <c r="N620" i="6"/>
  <c r="Y620" i="6"/>
  <c r="S620" i="6"/>
  <c r="T620" i="6"/>
  <c r="L620" i="6"/>
  <c r="U620" i="6"/>
  <c r="O620" i="6"/>
  <c r="R616" i="6"/>
  <c r="J616" i="6"/>
  <c r="Q616" i="6"/>
  <c r="K616" i="6"/>
  <c r="P616" i="6"/>
  <c r="C616" i="6"/>
  <c r="M616" i="6"/>
  <c r="N616" i="6"/>
  <c r="Y616" i="6"/>
  <c r="S616" i="6"/>
  <c r="T616" i="6"/>
  <c r="L616" i="6"/>
  <c r="U616" i="6"/>
  <c r="O616" i="6"/>
  <c r="R612" i="6"/>
  <c r="J612" i="6"/>
  <c r="Q612" i="6"/>
  <c r="K612" i="6"/>
  <c r="P612" i="6"/>
  <c r="C612" i="6"/>
  <c r="M612" i="6"/>
  <c r="N612" i="6"/>
  <c r="Y612" i="6"/>
  <c r="S612" i="6"/>
  <c r="T612" i="6"/>
  <c r="L612" i="6"/>
  <c r="U612" i="6"/>
  <c r="O612" i="6"/>
  <c r="R608" i="6"/>
  <c r="J608" i="6"/>
  <c r="Q608" i="6"/>
  <c r="K608" i="6"/>
  <c r="P608" i="6"/>
  <c r="C608" i="6"/>
  <c r="M608" i="6"/>
  <c r="N608" i="6"/>
  <c r="Y608" i="6"/>
  <c r="S608" i="6"/>
  <c r="T608" i="6"/>
  <c r="L608" i="6"/>
  <c r="U608" i="6"/>
  <c r="O608" i="6"/>
  <c r="R604" i="6"/>
  <c r="J604" i="6"/>
  <c r="Q604" i="6"/>
  <c r="K604" i="6"/>
  <c r="P604" i="6"/>
  <c r="C604" i="6"/>
  <c r="M604" i="6"/>
  <c r="N604" i="6"/>
  <c r="Y604" i="6"/>
  <c r="S604" i="6"/>
  <c r="T604" i="6"/>
  <c r="L604" i="6"/>
  <c r="U604" i="6"/>
  <c r="O604" i="6"/>
  <c r="R600" i="6"/>
  <c r="J600" i="6"/>
  <c r="Q600" i="6"/>
  <c r="K600" i="6"/>
  <c r="P600" i="6"/>
  <c r="C600" i="6"/>
  <c r="M600" i="6"/>
  <c r="N600" i="6"/>
  <c r="Y600" i="6"/>
  <c r="S600" i="6"/>
  <c r="T600" i="6"/>
  <c r="L600" i="6"/>
  <c r="U600" i="6"/>
  <c r="O600" i="6"/>
  <c r="R596" i="6"/>
  <c r="J596" i="6"/>
  <c r="Q596" i="6"/>
  <c r="K596" i="6"/>
  <c r="P596" i="6"/>
  <c r="C596" i="6"/>
  <c r="M596" i="6"/>
  <c r="N596" i="6"/>
  <c r="Y596" i="6"/>
  <c r="S596" i="6"/>
  <c r="T596" i="6"/>
  <c r="L596" i="6"/>
  <c r="U596" i="6"/>
  <c r="O596" i="6"/>
  <c r="R592" i="6"/>
  <c r="J592" i="6"/>
  <c r="Q592" i="6"/>
  <c r="K592" i="6"/>
  <c r="P592" i="6"/>
  <c r="C592" i="6"/>
  <c r="M592" i="6"/>
  <c r="N592" i="6"/>
  <c r="Y592" i="6"/>
  <c r="S592" i="6"/>
  <c r="T592" i="6"/>
  <c r="L592" i="6"/>
  <c r="U592" i="6"/>
  <c r="O592" i="6"/>
  <c r="R588" i="6"/>
  <c r="J588" i="6"/>
  <c r="Q588" i="6"/>
  <c r="K588" i="6"/>
  <c r="P588" i="6"/>
  <c r="C588" i="6"/>
  <c r="M588" i="6"/>
  <c r="N588" i="6"/>
  <c r="Y588" i="6"/>
  <c r="S588" i="6"/>
  <c r="T588" i="6"/>
  <c r="L588" i="6"/>
  <c r="U588" i="6"/>
  <c r="O588" i="6"/>
  <c r="R584" i="6"/>
  <c r="J584" i="6"/>
  <c r="Q584" i="6"/>
  <c r="K584" i="6"/>
  <c r="P584" i="6"/>
  <c r="C584" i="6"/>
  <c r="M584" i="6"/>
  <c r="N584" i="6"/>
  <c r="Y584" i="6"/>
  <c r="S584" i="6"/>
  <c r="T584" i="6"/>
  <c r="L584" i="6"/>
  <c r="U584" i="6"/>
  <c r="O584" i="6"/>
  <c r="R580" i="6"/>
  <c r="J580" i="6"/>
  <c r="Q580" i="6"/>
  <c r="K580" i="6"/>
  <c r="P580" i="6"/>
  <c r="C580" i="6"/>
  <c r="M580" i="6"/>
  <c r="N580" i="6"/>
  <c r="Y580" i="6"/>
  <c r="S580" i="6"/>
  <c r="T580" i="6"/>
  <c r="L580" i="6"/>
  <c r="U580" i="6"/>
  <c r="O580" i="6"/>
  <c r="R576" i="6"/>
  <c r="J576" i="6"/>
  <c r="Q576" i="6"/>
  <c r="K576" i="6"/>
  <c r="P576" i="6"/>
  <c r="C576" i="6"/>
  <c r="M576" i="6"/>
  <c r="N576" i="6"/>
  <c r="Y576" i="6"/>
  <c r="S576" i="6"/>
  <c r="T576" i="6"/>
  <c r="L576" i="6"/>
  <c r="U576" i="6"/>
  <c r="O576" i="6"/>
  <c r="R572" i="6"/>
  <c r="J572" i="6"/>
  <c r="Q572" i="6"/>
  <c r="K572" i="6"/>
  <c r="P572" i="6"/>
  <c r="C572" i="6"/>
  <c r="M572" i="6"/>
  <c r="N572" i="6"/>
  <c r="Y572" i="6"/>
  <c r="S572" i="6"/>
  <c r="T572" i="6"/>
  <c r="L572" i="6"/>
  <c r="U572" i="6"/>
  <c r="O572" i="6"/>
  <c r="R568" i="6"/>
  <c r="J568" i="6"/>
  <c r="Q568" i="6"/>
  <c r="K568" i="6"/>
  <c r="P568" i="6"/>
  <c r="C568" i="6"/>
  <c r="M568" i="6"/>
  <c r="N568" i="6"/>
  <c r="Y568" i="6"/>
  <c r="S568" i="6"/>
  <c r="T568" i="6"/>
  <c r="L568" i="6"/>
  <c r="U568" i="6"/>
  <c r="O568" i="6"/>
  <c r="R564" i="6"/>
  <c r="J564" i="6"/>
  <c r="Q564" i="6"/>
  <c r="K564" i="6"/>
  <c r="P564" i="6"/>
  <c r="C564" i="6"/>
  <c r="M564" i="6"/>
  <c r="N564" i="6"/>
  <c r="Y564" i="6"/>
  <c r="S564" i="6"/>
  <c r="T564" i="6"/>
  <c r="L564" i="6"/>
  <c r="U564" i="6"/>
  <c r="O564" i="6"/>
  <c r="R560" i="6"/>
  <c r="J560" i="6"/>
  <c r="Q560" i="6"/>
  <c r="K560" i="6"/>
  <c r="P560" i="6"/>
  <c r="C560" i="6"/>
  <c r="M560" i="6"/>
  <c r="N560" i="6"/>
  <c r="Y560" i="6"/>
  <c r="S560" i="6"/>
  <c r="T560" i="6"/>
  <c r="L560" i="6"/>
  <c r="U560" i="6"/>
  <c r="O560" i="6"/>
  <c r="R556" i="6"/>
  <c r="J556" i="6"/>
  <c r="Q556" i="6"/>
  <c r="K556" i="6"/>
  <c r="P556" i="6"/>
  <c r="C556" i="6"/>
  <c r="M556" i="6"/>
  <c r="N556" i="6"/>
  <c r="Y556" i="6"/>
  <c r="S556" i="6"/>
  <c r="T556" i="6"/>
  <c r="L556" i="6"/>
  <c r="U556" i="6"/>
  <c r="O556" i="6"/>
  <c r="R552" i="6"/>
  <c r="J552" i="6"/>
  <c r="Q552" i="6"/>
  <c r="K552" i="6"/>
  <c r="P552" i="6"/>
  <c r="C552" i="6"/>
  <c r="M552" i="6"/>
  <c r="N552" i="6"/>
  <c r="Y552" i="6"/>
  <c r="S552" i="6"/>
  <c r="T552" i="6"/>
  <c r="L552" i="6"/>
  <c r="U552" i="6"/>
  <c r="O552" i="6"/>
  <c r="R548" i="6"/>
  <c r="J548" i="6"/>
  <c r="Q548" i="6"/>
  <c r="K548" i="6"/>
  <c r="P548" i="6"/>
  <c r="C548" i="6"/>
  <c r="M548" i="6"/>
  <c r="N548" i="6"/>
  <c r="Y548" i="6"/>
  <c r="S548" i="6"/>
  <c r="T548" i="6"/>
  <c r="L548" i="6"/>
  <c r="U548" i="6"/>
  <c r="O548" i="6"/>
  <c r="R544" i="6"/>
  <c r="J544" i="6"/>
  <c r="Q544" i="6"/>
  <c r="K544" i="6"/>
  <c r="P544" i="6"/>
  <c r="C544" i="6"/>
  <c r="M544" i="6"/>
  <c r="N544" i="6"/>
  <c r="Y544" i="6"/>
  <c r="S544" i="6"/>
  <c r="T544" i="6"/>
  <c r="L544" i="6"/>
  <c r="U544" i="6"/>
  <c r="O544" i="6"/>
  <c r="R540" i="6"/>
  <c r="J540" i="6"/>
  <c r="Q540" i="6"/>
  <c r="K540" i="6"/>
  <c r="P540" i="6"/>
  <c r="C540" i="6"/>
  <c r="M540" i="6"/>
  <c r="N540" i="6"/>
  <c r="Y540" i="6"/>
  <c r="S540" i="6"/>
  <c r="T540" i="6"/>
  <c r="L540" i="6"/>
  <c r="U540" i="6"/>
  <c r="O540" i="6"/>
  <c r="R536" i="6"/>
  <c r="J536" i="6"/>
  <c r="Q536" i="6"/>
  <c r="K536" i="6"/>
  <c r="P536" i="6"/>
  <c r="C536" i="6"/>
  <c r="M536" i="6"/>
  <c r="N536" i="6"/>
  <c r="Y536" i="6"/>
  <c r="S536" i="6"/>
  <c r="T536" i="6"/>
  <c r="L536" i="6"/>
  <c r="U536" i="6"/>
  <c r="O536" i="6"/>
  <c r="R532" i="6"/>
  <c r="J532" i="6"/>
  <c r="Q532" i="6"/>
  <c r="K532" i="6"/>
  <c r="P532" i="6"/>
  <c r="C532" i="6"/>
  <c r="M532" i="6"/>
  <c r="N532" i="6"/>
  <c r="Y532" i="6"/>
  <c r="S532" i="6"/>
  <c r="T532" i="6"/>
  <c r="L532" i="6"/>
  <c r="U532" i="6"/>
  <c r="O532" i="6"/>
  <c r="R528" i="6"/>
  <c r="J528" i="6"/>
  <c r="Q528" i="6"/>
  <c r="K528" i="6"/>
  <c r="P528" i="6"/>
  <c r="C528" i="6"/>
  <c r="M528" i="6"/>
  <c r="N528" i="6"/>
  <c r="Y528" i="6"/>
  <c r="S528" i="6"/>
  <c r="T528" i="6"/>
  <c r="L528" i="6"/>
  <c r="U528" i="6"/>
  <c r="O528" i="6"/>
  <c r="R524" i="6"/>
  <c r="J524" i="6"/>
  <c r="Q524" i="6"/>
  <c r="K524" i="6"/>
  <c r="P524" i="6"/>
  <c r="C524" i="6"/>
  <c r="M524" i="6"/>
  <c r="N524" i="6"/>
  <c r="Y524" i="6"/>
  <c r="S524" i="6"/>
  <c r="T524" i="6"/>
  <c r="L524" i="6"/>
  <c r="U524" i="6"/>
  <c r="O524" i="6"/>
  <c r="R520" i="6"/>
  <c r="J520" i="6"/>
  <c r="Q520" i="6"/>
  <c r="K520" i="6"/>
  <c r="P520" i="6"/>
  <c r="C520" i="6"/>
  <c r="M520" i="6"/>
  <c r="N520" i="6"/>
  <c r="Y520" i="6"/>
  <c r="S520" i="6"/>
  <c r="T520" i="6"/>
  <c r="L520" i="6"/>
  <c r="U520" i="6"/>
  <c r="O520" i="6"/>
  <c r="R516" i="6"/>
  <c r="J516" i="6"/>
  <c r="Q516" i="6"/>
  <c r="K516" i="6"/>
  <c r="P516" i="6"/>
  <c r="C516" i="6"/>
  <c r="M516" i="6"/>
  <c r="N516" i="6"/>
  <c r="Y516" i="6"/>
  <c r="S516" i="6"/>
  <c r="T516" i="6"/>
  <c r="L516" i="6"/>
  <c r="U516" i="6"/>
  <c r="O516" i="6"/>
  <c r="R512" i="6"/>
  <c r="J512" i="6"/>
  <c r="K512" i="6"/>
  <c r="Q512" i="6"/>
  <c r="P512" i="6"/>
  <c r="C512" i="6"/>
  <c r="U512" i="6"/>
  <c r="N512" i="6"/>
  <c r="S512" i="6"/>
  <c r="M512" i="6"/>
  <c r="T512" i="6"/>
  <c r="L512" i="6"/>
  <c r="O512" i="6"/>
  <c r="Y512" i="6"/>
  <c r="R508" i="6"/>
  <c r="J508" i="6"/>
  <c r="K508" i="6"/>
  <c r="Q508" i="6"/>
  <c r="P508" i="6"/>
  <c r="C508" i="6"/>
  <c r="U508" i="6"/>
  <c r="N508" i="6"/>
  <c r="S508" i="6"/>
  <c r="M508" i="6"/>
  <c r="T508" i="6"/>
  <c r="L508" i="6"/>
  <c r="O508" i="6"/>
  <c r="Y508" i="6"/>
  <c r="R504" i="6"/>
  <c r="J504" i="6"/>
  <c r="K504" i="6"/>
  <c r="Q504" i="6"/>
  <c r="P504" i="6"/>
  <c r="C504" i="6"/>
  <c r="U504" i="6"/>
  <c r="N504" i="6"/>
  <c r="S504" i="6"/>
  <c r="M504" i="6"/>
  <c r="T504" i="6"/>
  <c r="L504" i="6"/>
  <c r="O504" i="6"/>
  <c r="Y504" i="6"/>
  <c r="U858" i="6"/>
  <c r="M858" i="6"/>
  <c r="L858" i="6"/>
  <c r="J858" i="6"/>
  <c r="S858" i="6"/>
  <c r="K858" i="6"/>
  <c r="C858" i="6"/>
  <c r="Q858" i="6"/>
  <c r="T858" i="6"/>
  <c r="N858" i="6"/>
  <c r="Y858" i="6"/>
  <c r="O858" i="6"/>
  <c r="P858" i="6"/>
  <c r="R858" i="6"/>
  <c r="U823" i="6"/>
  <c r="M823" i="6"/>
  <c r="L823" i="6"/>
  <c r="R823" i="6"/>
  <c r="S823" i="6"/>
  <c r="K823" i="6"/>
  <c r="C823" i="6"/>
  <c r="Q823" i="6"/>
  <c r="T823" i="6"/>
  <c r="N823" i="6"/>
  <c r="Y823" i="6"/>
  <c r="O823" i="6"/>
  <c r="P823" i="6"/>
  <c r="J823" i="6"/>
  <c r="U793" i="6"/>
  <c r="M793" i="6"/>
  <c r="L793" i="6"/>
  <c r="N793" i="6"/>
  <c r="S793" i="6"/>
  <c r="K793" i="6"/>
  <c r="C793" i="6"/>
  <c r="Q793" i="6"/>
  <c r="T793" i="6"/>
  <c r="R793" i="6"/>
  <c r="Y793" i="6"/>
  <c r="O793" i="6"/>
  <c r="P793" i="6"/>
  <c r="J793" i="6"/>
  <c r="Q777" i="6"/>
  <c r="T777" i="6"/>
  <c r="R777" i="6"/>
  <c r="Y777" i="6"/>
  <c r="O777" i="6"/>
  <c r="P777" i="6"/>
  <c r="J777" i="6"/>
  <c r="U777" i="6"/>
  <c r="L777" i="6"/>
  <c r="S777" i="6"/>
  <c r="C777" i="6"/>
  <c r="M777" i="6"/>
  <c r="N777" i="6"/>
  <c r="K777" i="6"/>
  <c r="Q761" i="6"/>
  <c r="T761" i="6"/>
  <c r="R761" i="6"/>
  <c r="Y761" i="6"/>
  <c r="O761" i="6"/>
  <c r="P761" i="6"/>
  <c r="J761" i="6"/>
  <c r="U761" i="6"/>
  <c r="L761" i="6"/>
  <c r="S761" i="6"/>
  <c r="C761" i="6"/>
  <c r="M761" i="6"/>
  <c r="N761" i="6"/>
  <c r="K761" i="6"/>
  <c r="Q745" i="6"/>
  <c r="T745" i="6"/>
  <c r="R745" i="6"/>
  <c r="Y745" i="6"/>
  <c r="O745" i="6"/>
  <c r="P745" i="6"/>
  <c r="J745" i="6"/>
  <c r="U745" i="6"/>
  <c r="L745" i="6"/>
  <c r="S745" i="6"/>
  <c r="C745" i="6"/>
  <c r="M745" i="6"/>
  <c r="N745" i="6"/>
  <c r="K745" i="6"/>
  <c r="Q729" i="6"/>
  <c r="T729" i="6"/>
  <c r="R729" i="6"/>
  <c r="Y729" i="6"/>
  <c r="O729" i="6"/>
  <c r="P729" i="6"/>
  <c r="J729" i="6"/>
  <c r="U729" i="6"/>
  <c r="L729" i="6"/>
  <c r="S729" i="6"/>
  <c r="C729" i="6"/>
  <c r="M729" i="6"/>
  <c r="N729" i="6"/>
  <c r="K729" i="6"/>
  <c r="Q851" i="6"/>
  <c r="T851" i="6"/>
  <c r="N851" i="6"/>
  <c r="Y851" i="6"/>
  <c r="O851" i="6"/>
  <c r="P851" i="6"/>
  <c r="R851" i="6"/>
  <c r="U851" i="6"/>
  <c r="L851" i="6"/>
  <c r="S851" i="6"/>
  <c r="C851" i="6"/>
  <c r="M851" i="6"/>
  <c r="J851" i="6"/>
  <c r="K851" i="6"/>
  <c r="Q819" i="6"/>
  <c r="T819" i="6"/>
  <c r="N819" i="6"/>
  <c r="Y819" i="6"/>
  <c r="O819" i="6"/>
  <c r="P819" i="6"/>
  <c r="R819" i="6"/>
  <c r="U819" i="6"/>
  <c r="L819" i="6"/>
  <c r="S819" i="6"/>
  <c r="C819" i="6"/>
  <c r="M819" i="6"/>
  <c r="J819" i="6"/>
  <c r="K819" i="6"/>
  <c r="Q787" i="6"/>
  <c r="T787" i="6"/>
  <c r="N787" i="6"/>
  <c r="Y787" i="6"/>
  <c r="O787" i="6"/>
  <c r="P787" i="6"/>
  <c r="J787" i="6"/>
  <c r="U787" i="6"/>
  <c r="L787" i="6"/>
  <c r="S787" i="6"/>
  <c r="C787" i="6"/>
  <c r="M787" i="6"/>
  <c r="R787" i="6"/>
  <c r="K787" i="6"/>
  <c r="Q755" i="6"/>
  <c r="T755" i="6"/>
  <c r="N755" i="6"/>
  <c r="Y755" i="6"/>
  <c r="O755" i="6"/>
  <c r="P755" i="6"/>
  <c r="J755" i="6"/>
  <c r="U755" i="6"/>
  <c r="L755" i="6"/>
  <c r="S755" i="6"/>
  <c r="C755" i="6"/>
  <c r="M755" i="6"/>
  <c r="R755" i="6"/>
  <c r="K755" i="6"/>
  <c r="Q723" i="6"/>
  <c r="T723" i="6"/>
  <c r="N723" i="6"/>
  <c r="Y723" i="6"/>
  <c r="O723" i="6"/>
  <c r="P723" i="6"/>
  <c r="J723" i="6"/>
  <c r="U723" i="6"/>
  <c r="L723" i="6"/>
  <c r="S723" i="6"/>
  <c r="C723" i="6"/>
  <c r="M723" i="6"/>
  <c r="R723" i="6"/>
  <c r="K723" i="6"/>
  <c r="S705" i="6"/>
  <c r="K705" i="6"/>
  <c r="C705" i="6"/>
  <c r="U705" i="6"/>
  <c r="L705" i="6"/>
  <c r="Q705" i="6"/>
  <c r="R705" i="6"/>
  <c r="Y705" i="6"/>
  <c r="P705" i="6"/>
  <c r="M705" i="6"/>
  <c r="T705" i="6"/>
  <c r="O705" i="6"/>
  <c r="J705" i="6"/>
  <c r="N705" i="6"/>
  <c r="S767" i="6"/>
  <c r="K767" i="6"/>
  <c r="C767" i="6"/>
  <c r="U767" i="6"/>
  <c r="L767" i="6"/>
  <c r="Q767" i="6"/>
  <c r="N767" i="6"/>
  <c r="Y767" i="6"/>
  <c r="P767" i="6"/>
  <c r="M767" i="6"/>
  <c r="T767" i="6"/>
  <c r="O767" i="6"/>
  <c r="R767" i="6"/>
  <c r="J767" i="6"/>
  <c r="S735" i="6"/>
  <c r="K735" i="6"/>
  <c r="C735" i="6"/>
  <c r="U735" i="6"/>
  <c r="L735" i="6"/>
  <c r="Q735" i="6"/>
  <c r="N735" i="6"/>
  <c r="Y735" i="6"/>
  <c r="P735" i="6"/>
  <c r="M735" i="6"/>
  <c r="T735" i="6"/>
  <c r="O735" i="6"/>
  <c r="R735" i="6"/>
  <c r="J735" i="6"/>
  <c r="S711" i="6"/>
  <c r="K711" i="6"/>
  <c r="C711" i="6"/>
  <c r="U711" i="6"/>
  <c r="L711" i="6"/>
  <c r="Q711" i="6"/>
  <c r="N711" i="6"/>
  <c r="Y711" i="6"/>
  <c r="P711" i="6"/>
  <c r="M711" i="6"/>
  <c r="T711" i="6"/>
  <c r="O711" i="6"/>
  <c r="R711" i="6"/>
  <c r="J711" i="6"/>
  <c r="S695" i="6"/>
  <c r="K695" i="6"/>
  <c r="C695" i="6"/>
  <c r="U695" i="6"/>
  <c r="L695" i="6"/>
  <c r="Q695" i="6"/>
  <c r="R695" i="6"/>
  <c r="Y695" i="6"/>
  <c r="P695" i="6"/>
  <c r="M695" i="6"/>
  <c r="T695" i="6"/>
  <c r="O695" i="6"/>
  <c r="J695" i="6"/>
  <c r="N695" i="6"/>
  <c r="S697" i="6"/>
  <c r="K697" i="6"/>
  <c r="C697" i="6"/>
  <c r="U697" i="6"/>
  <c r="L697" i="6"/>
  <c r="Q697" i="6"/>
  <c r="N697" i="6"/>
  <c r="Y697" i="6"/>
  <c r="P697" i="6"/>
  <c r="M697" i="6"/>
  <c r="T697" i="6"/>
  <c r="O697" i="6"/>
  <c r="R697" i="6"/>
  <c r="J697" i="6"/>
  <c r="P500" i="6"/>
  <c r="C500" i="6"/>
  <c r="Y500" i="6"/>
  <c r="R500" i="6"/>
  <c r="K500" i="6"/>
  <c r="N500" i="6"/>
  <c r="U500" i="6"/>
  <c r="T500" i="6"/>
  <c r="O500" i="6"/>
  <c r="J500" i="6"/>
  <c r="S500" i="6"/>
  <c r="L500" i="6"/>
  <c r="Q500" i="6"/>
  <c r="M500" i="6"/>
  <c r="P496" i="6"/>
  <c r="C496" i="6"/>
  <c r="Y496" i="6"/>
  <c r="R496" i="6"/>
  <c r="K496" i="6"/>
  <c r="N496" i="6"/>
  <c r="U496" i="6"/>
  <c r="T496" i="6"/>
  <c r="O496" i="6"/>
  <c r="J496" i="6"/>
  <c r="S496" i="6"/>
  <c r="L496" i="6"/>
  <c r="Q496" i="6"/>
  <c r="M496" i="6"/>
  <c r="N492" i="6"/>
  <c r="Y492" i="6"/>
  <c r="O492" i="6"/>
  <c r="T492" i="6"/>
  <c r="L492" i="6"/>
  <c r="U492" i="6"/>
  <c r="M492" i="6"/>
  <c r="R492" i="6"/>
  <c r="S492" i="6"/>
  <c r="P492" i="6"/>
  <c r="Q492" i="6"/>
  <c r="J492" i="6"/>
  <c r="K492" i="6"/>
  <c r="C492" i="6"/>
  <c r="N488" i="6"/>
  <c r="Y488" i="6"/>
  <c r="O488" i="6"/>
  <c r="T488" i="6"/>
  <c r="L488" i="6"/>
  <c r="U488" i="6"/>
  <c r="M488" i="6"/>
  <c r="R488" i="6"/>
  <c r="S488" i="6"/>
  <c r="P488" i="6"/>
  <c r="Q488" i="6"/>
  <c r="J488" i="6"/>
  <c r="K488" i="6"/>
  <c r="C488" i="6"/>
  <c r="N484" i="6"/>
  <c r="Y484" i="6"/>
  <c r="O484" i="6"/>
  <c r="T484" i="6"/>
  <c r="L484" i="6"/>
  <c r="U484" i="6"/>
  <c r="M484" i="6"/>
  <c r="R484" i="6"/>
  <c r="S484" i="6"/>
  <c r="P484" i="6"/>
  <c r="Q484" i="6"/>
  <c r="J484" i="6"/>
  <c r="K484" i="6"/>
  <c r="C484" i="6"/>
  <c r="N480" i="6"/>
  <c r="Y480" i="6"/>
  <c r="O480" i="6"/>
  <c r="T480" i="6"/>
  <c r="L480" i="6"/>
  <c r="U480" i="6"/>
  <c r="M480" i="6"/>
  <c r="R480" i="6"/>
  <c r="S480" i="6"/>
  <c r="P480" i="6"/>
  <c r="Q480" i="6"/>
  <c r="J480" i="6"/>
  <c r="K480" i="6"/>
  <c r="C480" i="6"/>
  <c r="N476" i="6"/>
  <c r="Y476" i="6"/>
  <c r="O476" i="6"/>
  <c r="T476" i="6"/>
  <c r="L476" i="6"/>
  <c r="U476" i="6"/>
  <c r="M476" i="6"/>
  <c r="R476" i="6"/>
  <c r="S476" i="6"/>
  <c r="P476" i="6"/>
  <c r="Q476" i="6"/>
  <c r="J476" i="6"/>
  <c r="K476" i="6"/>
  <c r="C476" i="6"/>
  <c r="N472" i="6"/>
  <c r="Y472" i="6"/>
  <c r="O472" i="6"/>
  <c r="T472" i="6"/>
  <c r="L472" i="6"/>
  <c r="U472" i="6"/>
  <c r="M472" i="6"/>
  <c r="R472" i="6"/>
  <c r="S472" i="6"/>
  <c r="P472" i="6"/>
  <c r="Q472" i="6"/>
  <c r="J472" i="6"/>
  <c r="K472" i="6"/>
  <c r="C472" i="6"/>
  <c r="N468" i="6"/>
  <c r="Y468" i="6"/>
  <c r="O468" i="6"/>
  <c r="T468" i="6"/>
  <c r="L468" i="6"/>
  <c r="U468" i="6"/>
  <c r="M468" i="6"/>
  <c r="R468" i="6"/>
  <c r="J468" i="6"/>
  <c r="S468" i="6"/>
  <c r="K468" i="6"/>
  <c r="P468" i="6"/>
  <c r="C468" i="6"/>
  <c r="Q468" i="6"/>
  <c r="N464" i="6"/>
  <c r="Y464" i="6"/>
  <c r="O464" i="6"/>
  <c r="T464" i="6"/>
  <c r="L464" i="6"/>
  <c r="U464" i="6"/>
  <c r="M464" i="6"/>
  <c r="R464" i="6"/>
  <c r="J464" i="6"/>
  <c r="S464" i="6"/>
  <c r="K464" i="6"/>
  <c r="P464" i="6"/>
  <c r="C464" i="6"/>
  <c r="Q464" i="6"/>
  <c r="N460" i="6"/>
  <c r="Y460" i="6"/>
  <c r="O460" i="6"/>
  <c r="T460" i="6"/>
  <c r="L460" i="6"/>
  <c r="U460" i="6"/>
  <c r="M460" i="6"/>
  <c r="R460" i="6"/>
  <c r="J460" i="6"/>
  <c r="S460" i="6"/>
  <c r="K460" i="6"/>
  <c r="P460" i="6"/>
  <c r="C460" i="6"/>
  <c r="Q460" i="6"/>
  <c r="N456" i="6"/>
  <c r="Y456" i="6"/>
  <c r="O456" i="6"/>
  <c r="T456" i="6"/>
  <c r="L456" i="6"/>
  <c r="U456" i="6"/>
  <c r="M456" i="6"/>
  <c r="R456" i="6"/>
  <c r="J456" i="6"/>
  <c r="S456" i="6"/>
  <c r="K456" i="6"/>
  <c r="P456" i="6"/>
  <c r="C456" i="6"/>
  <c r="Q456" i="6"/>
  <c r="N452" i="6"/>
  <c r="Y452" i="6"/>
  <c r="O452" i="6"/>
  <c r="T452" i="6"/>
  <c r="L452" i="6"/>
  <c r="U452" i="6"/>
  <c r="M452" i="6"/>
  <c r="R452" i="6"/>
  <c r="J452" i="6"/>
  <c r="S452" i="6"/>
  <c r="K452" i="6"/>
  <c r="P452" i="6"/>
  <c r="C452" i="6"/>
  <c r="Q452" i="6"/>
  <c r="N448" i="6"/>
  <c r="Y448" i="6"/>
  <c r="O448" i="6"/>
  <c r="T448" i="6"/>
  <c r="L448" i="6"/>
  <c r="U448" i="6"/>
  <c r="M448" i="6"/>
  <c r="R448" i="6"/>
  <c r="J448" i="6"/>
  <c r="S448" i="6"/>
  <c r="K448" i="6"/>
  <c r="P448" i="6"/>
  <c r="C448" i="6"/>
  <c r="Q448" i="6"/>
  <c r="N444" i="6"/>
  <c r="Y444" i="6"/>
  <c r="O444" i="6"/>
  <c r="T444" i="6"/>
  <c r="L444" i="6"/>
  <c r="U444" i="6"/>
  <c r="M444" i="6"/>
  <c r="R444" i="6"/>
  <c r="J444" i="6"/>
  <c r="S444" i="6"/>
  <c r="K444" i="6"/>
  <c r="P444" i="6"/>
  <c r="C444" i="6"/>
  <c r="Q444" i="6"/>
  <c r="N440" i="6"/>
  <c r="Y440" i="6"/>
  <c r="O440" i="6"/>
  <c r="T440" i="6"/>
  <c r="L440" i="6"/>
  <c r="U440" i="6"/>
  <c r="M440" i="6"/>
  <c r="R440" i="6"/>
  <c r="J440" i="6"/>
  <c r="S440" i="6"/>
  <c r="K440" i="6"/>
  <c r="P440" i="6"/>
  <c r="C440" i="6"/>
  <c r="Q440" i="6"/>
  <c r="N436" i="6"/>
  <c r="Y436" i="6"/>
  <c r="O436" i="6"/>
  <c r="T436" i="6"/>
  <c r="L436" i="6"/>
  <c r="U436" i="6"/>
  <c r="M436" i="6"/>
  <c r="R436" i="6"/>
  <c r="J436" i="6"/>
  <c r="S436" i="6"/>
  <c r="K436" i="6"/>
  <c r="P436" i="6"/>
  <c r="C436" i="6"/>
  <c r="Q436" i="6"/>
  <c r="N432" i="6"/>
  <c r="Y432" i="6"/>
  <c r="O432" i="6"/>
  <c r="T432" i="6"/>
  <c r="L432" i="6"/>
  <c r="U432" i="6"/>
  <c r="M432" i="6"/>
  <c r="R432" i="6"/>
  <c r="J432" i="6"/>
  <c r="S432" i="6"/>
  <c r="K432" i="6"/>
  <c r="P432" i="6"/>
  <c r="C432" i="6"/>
  <c r="Q432" i="6"/>
  <c r="N428" i="6"/>
  <c r="Y428" i="6"/>
  <c r="O428" i="6"/>
  <c r="T428" i="6"/>
  <c r="L428" i="6"/>
  <c r="U428" i="6"/>
  <c r="M428" i="6"/>
  <c r="R428" i="6"/>
  <c r="J428" i="6"/>
  <c r="S428" i="6"/>
  <c r="K428" i="6"/>
  <c r="P428" i="6"/>
  <c r="C428" i="6"/>
  <c r="Q428" i="6"/>
  <c r="N424" i="6"/>
  <c r="Y424" i="6"/>
  <c r="O424" i="6"/>
  <c r="T424" i="6"/>
  <c r="L424" i="6"/>
  <c r="U424" i="6"/>
  <c r="M424" i="6"/>
  <c r="R424" i="6"/>
  <c r="J424" i="6"/>
  <c r="S424" i="6"/>
  <c r="K424" i="6"/>
  <c r="P424" i="6"/>
  <c r="C424" i="6"/>
  <c r="Q424" i="6"/>
  <c r="N420" i="6"/>
  <c r="Y420" i="6"/>
  <c r="O420" i="6"/>
  <c r="T420" i="6"/>
  <c r="L420" i="6"/>
  <c r="U420" i="6"/>
  <c r="M420" i="6"/>
  <c r="R420" i="6"/>
  <c r="J420" i="6"/>
  <c r="S420" i="6"/>
  <c r="K420" i="6"/>
  <c r="P420" i="6"/>
  <c r="C420" i="6"/>
  <c r="Q420" i="6"/>
  <c r="Q413" i="6"/>
  <c r="R413" i="6"/>
  <c r="P413" i="6"/>
  <c r="Y413" i="6"/>
  <c r="O413" i="6"/>
  <c r="N413" i="6"/>
  <c r="L413" i="6"/>
  <c r="U413" i="6"/>
  <c r="M413" i="6"/>
  <c r="J413" i="6"/>
  <c r="C413" i="6"/>
  <c r="S413" i="6"/>
  <c r="K413" i="6"/>
  <c r="T413" i="6"/>
  <c r="Q405" i="6"/>
  <c r="R405" i="6"/>
  <c r="P405" i="6"/>
  <c r="Y405" i="6"/>
  <c r="O405" i="6"/>
  <c r="N405" i="6"/>
  <c r="L405" i="6"/>
  <c r="U405" i="6"/>
  <c r="M405" i="6"/>
  <c r="J405" i="6"/>
  <c r="C405" i="6"/>
  <c r="S405" i="6"/>
  <c r="K405" i="6"/>
  <c r="T405" i="6"/>
  <c r="Q397" i="6"/>
  <c r="R397" i="6"/>
  <c r="P397" i="6"/>
  <c r="Y397" i="6"/>
  <c r="O397" i="6"/>
  <c r="N397" i="6"/>
  <c r="L397" i="6"/>
  <c r="U397" i="6"/>
  <c r="M397" i="6"/>
  <c r="J397" i="6"/>
  <c r="C397" i="6"/>
  <c r="S397" i="6"/>
  <c r="K397" i="6"/>
  <c r="T397" i="6"/>
  <c r="Q389" i="6"/>
  <c r="R389" i="6"/>
  <c r="P389" i="6"/>
  <c r="Y389" i="6"/>
  <c r="O389" i="6"/>
  <c r="N389" i="6"/>
  <c r="L389" i="6"/>
  <c r="U389" i="6"/>
  <c r="M389" i="6"/>
  <c r="J389" i="6"/>
  <c r="C389" i="6"/>
  <c r="S389" i="6"/>
  <c r="K389" i="6"/>
  <c r="T389" i="6"/>
  <c r="Q381" i="6"/>
  <c r="R381" i="6"/>
  <c r="P381" i="6"/>
  <c r="Y381" i="6"/>
  <c r="O381" i="6"/>
  <c r="N381" i="6"/>
  <c r="L381" i="6"/>
  <c r="U381" i="6"/>
  <c r="M381" i="6"/>
  <c r="J381" i="6"/>
  <c r="C381" i="6"/>
  <c r="S381" i="6"/>
  <c r="K381" i="6"/>
  <c r="T381" i="6"/>
  <c r="Q373" i="6"/>
  <c r="R373" i="6"/>
  <c r="P373" i="6"/>
  <c r="Y373" i="6"/>
  <c r="O373" i="6"/>
  <c r="N373" i="6"/>
  <c r="L373" i="6"/>
  <c r="U373" i="6"/>
  <c r="M373" i="6"/>
  <c r="J373" i="6"/>
  <c r="C373" i="6"/>
  <c r="S373" i="6"/>
  <c r="K373" i="6"/>
  <c r="T373" i="6"/>
  <c r="Q365" i="6"/>
  <c r="R365" i="6"/>
  <c r="P365" i="6"/>
  <c r="Y365" i="6"/>
  <c r="O365" i="6"/>
  <c r="N365" i="6"/>
  <c r="L365" i="6"/>
  <c r="U365" i="6"/>
  <c r="M365" i="6"/>
  <c r="J365" i="6"/>
  <c r="C365" i="6"/>
  <c r="S365" i="6"/>
  <c r="K365" i="6"/>
  <c r="T365" i="6"/>
  <c r="Q357" i="6"/>
  <c r="R357" i="6"/>
  <c r="P357" i="6"/>
  <c r="Y357" i="6"/>
  <c r="O357" i="6"/>
  <c r="N357" i="6"/>
  <c r="L357" i="6"/>
  <c r="U357" i="6"/>
  <c r="M357" i="6"/>
  <c r="J357" i="6"/>
  <c r="C357" i="6"/>
  <c r="S357" i="6"/>
  <c r="K357" i="6"/>
  <c r="T357" i="6"/>
  <c r="Q418" i="6"/>
  <c r="T418" i="6"/>
  <c r="R418" i="6"/>
  <c r="Y418" i="6"/>
  <c r="O418" i="6"/>
  <c r="P418" i="6"/>
  <c r="N418" i="6"/>
  <c r="U418" i="6"/>
  <c r="M418" i="6"/>
  <c r="L418" i="6"/>
  <c r="J418" i="6"/>
  <c r="S418" i="6"/>
  <c r="K418" i="6"/>
  <c r="C418" i="6"/>
  <c r="Q410" i="6"/>
  <c r="T410" i="6"/>
  <c r="R410" i="6"/>
  <c r="Y410" i="6"/>
  <c r="O410" i="6"/>
  <c r="P410" i="6"/>
  <c r="N410" i="6"/>
  <c r="U410" i="6"/>
  <c r="M410" i="6"/>
  <c r="L410" i="6"/>
  <c r="J410" i="6"/>
  <c r="S410" i="6"/>
  <c r="K410" i="6"/>
  <c r="C410" i="6"/>
  <c r="Q402" i="6"/>
  <c r="T402" i="6"/>
  <c r="R402" i="6"/>
  <c r="Y402" i="6"/>
  <c r="O402" i="6"/>
  <c r="P402" i="6"/>
  <c r="N402" i="6"/>
  <c r="U402" i="6"/>
  <c r="M402" i="6"/>
  <c r="L402" i="6"/>
  <c r="J402" i="6"/>
  <c r="S402" i="6"/>
  <c r="K402" i="6"/>
  <c r="C402" i="6"/>
  <c r="Q394" i="6"/>
  <c r="T394" i="6"/>
  <c r="R394" i="6"/>
  <c r="Y394" i="6"/>
  <c r="O394" i="6"/>
  <c r="P394" i="6"/>
  <c r="N394" i="6"/>
  <c r="U394" i="6"/>
  <c r="M394" i="6"/>
  <c r="L394" i="6"/>
  <c r="J394" i="6"/>
  <c r="S394" i="6"/>
  <c r="K394" i="6"/>
  <c r="C394" i="6"/>
  <c r="Q386" i="6"/>
  <c r="T386" i="6"/>
  <c r="R386" i="6"/>
  <c r="Y386" i="6"/>
  <c r="O386" i="6"/>
  <c r="P386" i="6"/>
  <c r="N386" i="6"/>
  <c r="U386" i="6"/>
  <c r="M386" i="6"/>
  <c r="L386" i="6"/>
  <c r="J386" i="6"/>
  <c r="S386" i="6"/>
  <c r="K386" i="6"/>
  <c r="C386" i="6"/>
  <c r="Q378" i="6"/>
  <c r="T378" i="6"/>
  <c r="R378" i="6"/>
  <c r="Y378" i="6"/>
  <c r="O378" i="6"/>
  <c r="P378" i="6"/>
  <c r="N378" i="6"/>
  <c r="U378" i="6"/>
  <c r="M378" i="6"/>
  <c r="L378" i="6"/>
  <c r="J378" i="6"/>
  <c r="S378" i="6"/>
  <c r="K378" i="6"/>
  <c r="C378" i="6"/>
  <c r="Q370" i="6"/>
  <c r="T370" i="6"/>
  <c r="R370" i="6"/>
  <c r="Y370" i="6"/>
  <c r="O370" i="6"/>
  <c r="P370" i="6"/>
  <c r="N370" i="6"/>
  <c r="U370" i="6"/>
  <c r="M370" i="6"/>
  <c r="L370" i="6"/>
  <c r="J370" i="6"/>
  <c r="S370" i="6"/>
  <c r="K370" i="6"/>
  <c r="C370" i="6"/>
  <c r="Q362" i="6"/>
  <c r="T362" i="6"/>
  <c r="R362" i="6"/>
  <c r="Y362" i="6"/>
  <c r="O362" i="6"/>
  <c r="P362" i="6"/>
  <c r="N362" i="6"/>
  <c r="U362" i="6"/>
  <c r="M362" i="6"/>
  <c r="L362" i="6"/>
  <c r="J362" i="6"/>
  <c r="S362" i="6"/>
  <c r="K362" i="6"/>
  <c r="C362" i="6"/>
  <c r="Q354" i="6"/>
  <c r="T354" i="6"/>
  <c r="R354" i="6"/>
  <c r="Y354" i="6"/>
  <c r="O354" i="6"/>
  <c r="P354" i="6"/>
  <c r="N354" i="6"/>
  <c r="U354" i="6"/>
  <c r="M354" i="6"/>
  <c r="L354" i="6"/>
  <c r="J354" i="6"/>
  <c r="S354" i="6"/>
  <c r="K354" i="6"/>
  <c r="C354" i="6"/>
  <c r="Q348" i="6"/>
  <c r="T348" i="6"/>
  <c r="L348" i="6"/>
  <c r="Y348" i="6"/>
  <c r="O348" i="6"/>
  <c r="R348" i="6"/>
  <c r="J348" i="6"/>
  <c r="U348" i="6"/>
  <c r="M348" i="6"/>
  <c r="P348" i="6"/>
  <c r="C348" i="6"/>
  <c r="S348" i="6"/>
  <c r="K348" i="6"/>
  <c r="N348" i="6"/>
  <c r="Q344" i="6"/>
  <c r="T344" i="6"/>
  <c r="L344" i="6"/>
  <c r="Y344" i="6"/>
  <c r="O344" i="6"/>
  <c r="R344" i="6"/>
  <c r="J344" i="6"/>
  <c r="U344" i="6"/>
  <c r="M344" i="6"/>
  <c r="P344" i="6"/>
  <c r="C344" i="6"/>
  <c r="S344" i="6"/>
  <c r="K344" i="6"/>
  <c r="N344" i="6"/>
  <c r="Q340" i="6"/>
  <c r="T340" i="6"/>
  <c r="L340" i="6"/>
  <c r="Y340" i="6"/>
  <c r="O340" i="6"/>
  <c r="R340" i="6"/>
  <c r="J340" i="6"/>
  <c r="U340" i="6"/>
  <c r="M340" i="6"/>
  <c r="P340" i="6"/>
  <c r="C340" i="6"/>
  <c r="S340" i="6"/>
  <c r="K340" i="6"/>
  <c r="N340" i="6"/>
  <c r="Q336" i="6"/>
  <c r="T336" i="6"/>
  <c r="L336" i="6"/>
  <c r="Y336" i="6"/>
  <c r="O336" i="6"/>
  <c r="R336" i="6"/>
  <c r="J336" i="6"/>
  <c r="U336" i="6"/>
  <c r="M336" i="6"/>
  <c r="P336" i="6"/>
  <c r="C336" i="6"/>
  <c r="S336" i="6"/>
  <c r="K336" i="6"/>
  <c r="N336" i="6"/>
  <c r="Q332" i="6"/>
  <c r="T332" i="6"/>
  <c r="L332" i="6"/>
  <c r="Y332" i="6"/>
  <c r="O332" i="6"/>
  <c r="R332" i="6"/>
  <c r="J332" i="6"/>
  <c r="U332" i="6"/>
  <c r="M332" i="6"/>
  <c r="P332" i="6"/>
  <c r="C332" i="6"/>
  <c r="S332" i="6"/>
  <c r="K332" i="6"/>
  <c r="N332" i="6"/>
  <c r="Q328" i="6"/>
  <c r="T328" i="6"/>
  <c r="L328" i="6"/>
  <c r="Y328" i="6"/>
  <c r="O328" i="6"/>
  <c r="R328" i="6"/>
  <c r="J328" i="6"/>
  <c r="U328" i="6"/>
  <c r="M328" i="6"/>
  <c r="P328" i="6"/>
  <c r="C328" i="6"/>
  <c r="S328" i="6"/>
  <c r="K328" i="6"/>
  <c r="N328" i="6"/>
  <c r="Q324" i="6"/>
  <c r="T324" i="6"/>
  <c r="L324" i="6"/>
  <c r="Y324" i="6"/>
  <c r="O324" i="6"/>
  <c r="R324" i="6"/>
  <c r="J324" i="6"/>
  <c r="U324" i="6"/>
  <c r="M324" i="6"/>
  <c r="P324" i="6"/>
  <c r="C324" i="6"/>
  <c r="S324" i="6"/>
  <c r="K324" i="6"/>
  <c r="N324" i="6"/>
  <c r="Q320" i="6"/>
  <c r="T320" i="6"/>
  <c r="L320" i="6"/>
  <c r="Y320" i="6"/>
  <c r="O320" i="6"/>
  <c r="R320" i="6"/>
  <c r="J320" i="6"/>
  <c r="U320" i="6"/>
  <c r="M320" i="6"/>
  <c r="P320" i="6"/>
  <c r="C320" i="6"/>
  <c r="S320" i="6"/>
  <c r="K320" i="6"/>
  <c r="N320" i="6"/>
  <c r="Q316" i="6"/>
  <c r="T316" i="6"/>
  <c r="L316" i="6"/>
  <c r="Y316" i="6"/>
  <c r="O316" i="6"/>
  <c r="R316" i="6"/>
  <c r="J316" i="6"/>
  <c r="U316" i="6"/>
  <c r="M316" i="6"/>
  <c r="P316" i="6"/>
  <c r="C316" i="6"/>
  <c r="S316" i="6"/>
  <c r="K316" i="6"/>
  <c r="N316" i="6"/>
  <c r="Q312" i="6"/>
  <c r="T312" i="6"/>
  <c r="L312" i="6"/>
  <c r="Y312" i="6"/>
  <c r="O312" i="6"/>
  <c r="R312" i="6"/>
  <c r="J312" i="6"/>
  <c r="U312" i="6"/>
  <c r="M312" i="6"/>
  <c r="P312" i="6"/>
  <c r="C312" i="6"/>
  <c r="S312" i="6"/>
  <c r="K312" i="6"/>
  <c r="N312" i="6"/>
  <c r="Q308" i="6"/>
  <c r="T308" i="6"/>
  <c r="L308" i="6"/>
  <c r="Y308" i="6"/>
  <c r="O308" i="6"/>
  <c r="R308" i="6"/>
  <c r="J308" i="6"/>
  <c r="U308" i="6"/>
  <c r="M308" i="6"/>
  <c r="P308" i="6"/>
  <c r="C308" i="6"/>
  <c r="S308" i="6"/>
  <c r="K308" i="6"/>
  <c r="N308" i="6"/>
  <c r="Q304" i="6"/>
  <c r="T304" i="6"/>
  <c r="L304" i="6"/>
  <c r="Y304" i="6"/>
  <c r="O304" i="6"/>
  <c r="R304" i="6"/>
  <c r="J304" i="6"/>
  <c r="U304" i="6"/>
  <c r="M304" i="6"/>
  <c r="P304" i="6"/>
  <c r="C304" i="6"/>
  <c r="S304" i="6"/>
  <c r="K304" i="6"/>
  <c r="N304" i="6"/>
  <c r="Q300" i="6"/>
  <c r="T300" i="6"/>
  <c r="L300" i="6"/>
  <c r="Y300" i="6"/>
  <c r="O300" i="6"/>
  <c r="R300" i="6"/>
  <c r="J300" i="6"/>
  <c r="U300" i="6"/>
  <c r="M300" i="6"/>
  <c r="P300" i="6"/>
  <c r="C300" i="6"/>
  <c r="S300" i="6"/>
  <c r="K300" i="6"/>
  <c r="N300" i="6"/>
  <c r="Q296" i="6"/>
  <c r="T296" i="6"/>
  <c r="L296" i="6"/>
  <c r="Y296" i="6"/>
  <c r="O296" i="6"/>
  <c r="R296" i="6"/>
  <c r="J296" i="6"/>
  <c r="U296" i="6"/>
  <c r="M296" i="6"/>
  <c r="P296" i="6"/>
  <c r="C296" i="6"/>
  <c r="S296" i="6"/>
  <c r="K296" i="6"/>
  <c r="N296" i="6"/>
  <c r="Q292" i="6"/>
  <c r="T292" i="6"/>
  <c r="L292" i="6"/>
  <c r="Y292" i="6"/>
  <c r="O292" i="6"/>
  <c r="R292" i="6"/>
  <c r="J292" i="6"/>
  <c r="U292" i="6"/>
  <c r="M292" i="6"/>
  <c r="P292" i="6"/>
  <c r="C292" i="6"/>
  <c r="S292" i="6"/>
  <c r="K292" i="6"/>
  <c r="N292" i="6"/>
  <c r="Q288" i="6"/>
  <c r="T288" i="6"/>
  <c r="L288" i="6"/>
  <c r="Y288" i="6"/>
  <c r="O288" i="6"/>
  <c r="R288" i="6"/>
  <c r="J288" i="6"/>
  <c r="U288" i="6"/>
  <c r="M288" i="6"/>
  <c r="P288" i="6"/>
  <c r="C288" i="6"/>
  <c r="S288" i="6"/>
  <c r="K288" i="6"/>
  <c r="N288" i="6"/>
  <c r="Q284" i="6"/>
  <c r="T284" i="6"/>
  <c r="L284" i="6"/>
  <c r="Y284" i="6"/>
  <c r="O284" i="6"/>
  <c r="R284" i="6"/>
  <c r="J284" i="6"/>
  <c r="U284" i="6"/>
  <c r="M284" i="6"/>
  <c r="P284" i="6"/>
  <c r="C284" i="6"/>
  <c r="S284" i="6"/>
  <c r="K284" i="6"/>
  <c r="N284" i="6"/>
  <c r="Q280" i="6"/>
  <c r="T280" i="6"/>
  <c r="L280" i="6"/>
  <c r="Y280" i="6"/>
  <c r="O280" i="6"/>
  <c r="R280" i="6"/>
  <c r="J280" i="6"/>
  <c r="U280" i="6"/>
  <c r="M280" i="6"/>
  <c r="P280" i="6"/>
  <c r="C280" i="6"/>
  <c r="S280" i="6"/>
  <c r="K280" i="6"/>
  <c r="N280" i="6"/>
  <c r="Q276" i="6"/>
  <c r="T276" i="6"/>
  <c r="L276" i="6"/>
  <c r="Y276" i="6"/>
  <c r="O276" i="6"/>
  <c r="R276" i="6"/>
  <c r="J276" i="6"/>
  <c r="U276" i="6"/>
  <c r="M276" i="6"/>
  <c r="P276" i="6"/>
  <c r="C276" i="6"/>
  <c r="S276" i="6"/>
  <c r="K276" i="6"/>
  <c r="N276" i="6"/>
  <c r="Q272" i="6"/>
  <c r="T272" i="6"/>
  <c r="L272" i="6"/>
  <c r="Y272" i="6"/>
  <c r="O272" i="6"/>
  <c r="R272" i="6"/>
  <c r="J272" i="6"/>
  <c r="U272" i="6"/>
  <c r="M272" i="6"/>
  <c r="P272" i="6"/>
  <c r="C272" i="6"/>
  <c r="S272" i="6"/>
  <c r="K272" i="6"/>
  <c r="N272" i="6"/>
  <c r="Q268" i="6"/>
  <c r="T268" i="6"/>
  <c r="L268" i="6"/>
  <c r="Y268" i="6"/>
  <c r="O268" i="6"/>
  <c r="R268" i="6"/>
  <c r="J268" i="6"/>
  <c r="U268" i="6"/>
  <c r="M268" i="6"/>
  <c r="P268" i="6"/>
  <c r="C268" i="6"/>
  <c r="S268" i="6"/>
  <c r="K268" i="6"/>
  <c r="N268" i="6"/>
  <c r="Q264" i="6"/>
  <c r="T264" i="6"/>
  <c r="L264" i="6"/>
  <c r="Y264" i="6"/>
  <c r="O264" i="6"/>
  <c r="R264" i="6"/>
  <c r="J264" i="6"/>
  <c r="U264" i="6"/>
  <c r="M264" i="6"/>
  <c r="P264" i="6"/>
  <c r="C264" i="6"/>
  <c r="S264" i="6"/>
  <c r="K264" i="6"/>
  <c r="N264" i="6"/>
  <c r="Q260" i="6"/>
  <c r="T260" i="6"/>
  <c r="L260" i="6"/>
  <c r="Y260" i="6"/>
  <c r="O260" i="6"/>
  <c r="R260" i="6"/>
  <c r="J260" i="6"/>
  <c r="U260" i="6"/>
  <c r="M260" i="6"/>
  <c r="P260" i="6"/>
  <c r="C260" i="6"/>
  <c r="S260" i="6"/>
  <c r="K260" i="6"/>
  <c r="N260" i="6"/>
  <c r="Q256" i="6"/>
  <c r="T256" i="6"/>
  <c r="L256" i="6"/>
  <c r="Y256" i="6"/>
  <c r="O256" i="6"/>
  <c r="R256" i="6"/>
  <c r="J256" i="6"/>
  <c r="U256" i="6"/>
  <c r="M256" i="6"/>
  <c r="P256" i="6"/>
  <c r="C256" i="6"/>
  <c r="S256" i="6"/>
  <c r="K256" i="6"/>
  <c r="N256" i="6"/>
  <c r="Q252" i="6"/>
  <c r="T252" i="6"/>
  <c r="L252" i="6"/>
  <c r="Y252" i="6"/>
  <c r="O252" i="6"/>
  <c r="R252" i="6"/>
  <c r="J252" i="6"/>
  <c r="U252" i="6"/>
  <c r="M252" i="6"/>
  <c r="P252" i="6"/>
  <c r="C252" i="6"/>
  <c r="S252" i="6"/>
  <c r="K252" i="6"/>
  <c r="N252" i="6"/>
  <c r="Q248" i="6"/>
  <c r="T248" i="6"/>
  <c r="L248" i="6"/>
  <c r="Y248" i="6"/>
  <c r="O248" i="6"/>
  <c r="R248" i="6"/>
  <c r="J248" i="6"/>
  <c r="U248" i="6"/>
  <c r="M248" i="6"/>
  <c r="P248" i="6"/>
  <c r="C248" i="6"/>
  <c r="S248" i="6"/>
  <c r="K248" i="6"/>
  <c r="N248" i="6"/>
  <c r="Q244" i="6"/>
  <c r="T244" i="6"/>
  <c r="L244" i="6"/>
  <c r="Y244" i="6"/>
  <c r="O244" i="6"/>
  <c r="R244" i="6"/>
  <c r="J244" i="6"/>
  <c r="U244" i="6"/>
  <c r="M244" i="6"/>
  <c r="P244" i="6"/>
  <c r="C244" i="6"/>
  <c r="S244" i="6"/>
  <c r="K244" i="6"/>
  <c r="N244" i="6"/>
  <c r="Q240" i="6"/>
  <c r="T240" i="6"/>
  <c r="L240" i="6"/>
  <c r="Y240" i="6"/>
  <c r="O240" i="6"/>
  <c r="R240" i="6"/>
  <c r="J240" i="6"/>
  <c r="U240" i="6"/>
  <c r="M240" i="6"/>
  <c r="P240" i="6"/>
  <c r="C240" i="6"/>
  <c r="S240" i="6"/>
  <c r="K240" i="6"/>
  <c r="N240" i="6"/>
  <c r="Q236" i="6"/>
  <c r="T236" i="6"/>
  <c r="L236" i="6"/>
  <c r="Y236" i="6"/>
  <c r="O236" i="6"/>
  <c r="R236" i="6"/>
  <c r="J236" i="6"/>
  <c r="U236" i="6"/>
  <c r="M236" i="6"/>
  <c r="P236" i="6"/>
  <c r="C236" i="6"/>
  <c r="S236" i="6"/>
  <c r="K236" i="6"/>
  <c r="N236" i="6"/>
  <c r="Q232" i="6"/>
  <c r="T232" i="6"/>
  <c r="L232" i="6"/>
  <c r="Y232" i="6"/>
  <c r="O232" i="6"/>
  <c r="R232" i="6"/>
  <c r="J232" i="6"/>
  <c r="U232" i="6"/>
  <c r="M232" i="6"/>
  <c r="P232" i="6"/>
  <c r="C232" i="6"/>
  <c r="S232" i="6"/>
  <c r="K232" i="6"/>
  <c r="N232" i="6"/>
  <c r="Q228" i="6"/>
  <c r="T228" i="6"/>
  <c r="L228" i="6"/>
  <c r="Y228" i="6"/>
  <c r="O228" i="6"/>
  <c r="R228" i="6"/>
  <c r="J228" i="6"/>
  <c r="U228" i="6"/>
  <c r="M228" i="6"/>
  <c r="P228" i="6"/>
  <c r="C228" i="6"/>
  <c r="S228" i="6"/>
  <c r="K228" i="6"/>
  <c r="N228" i="6"/>
  <c r="Q224" i="6"/>
  <c r="T224" i="6"/>
  <c r="L224" i="6"/>
  <c r="Y224" i="6"/>
  <c r="O224" i="6"/>
  <c r="R224" i="6"/>
  <c r="J224" i="6"/>
  <c r="U224" i="6"/>
  <c r="M224" i="6"/>
  <c r="P224" i="6"/>
  <c r="C224" i="6"/>
  <c r="S224" i="6"/>
  <c r="K224" i="6"/>
  <c r="N224" i="6"/>
  <c r="Q220" i="6"/>
  <c r="T220" i="6"/>
  <c r="L220" i="6"/>
  <c r="Y220" i="6"/>
  <c r="O220" i="6"/>
  <c r="R220" i="6"/>
  <c r="J220" i="6"/>
  <c r="U220" i="6"/>
  <c r="M220" i="6"/>
  <c r="P220" i="6"/>
  <c r="C220" i="6"/>
  <c r="S220" i="6"/>
  <c r="K220" i="6"/>
  <c r="N220" i="6"/>
  <c r="Q216" i="6"/>
  <c r="T216" i="6"/>
  <c r="L216" i="6"/>
  <c r="Y216" i="6"/>
  <c r="O216" i="6"/>
  <c r="R216" i="6"/>
  <c r="J216" i="6"/>
  <c r="U216" i="6"/>
  <c r="M216" i="6"/>
  <c r="P216" i="6"/>
  <c r="C216" i="6"/>
  <c r="S216" i="6"/>
  <c r="K216" i="6"/>
  <c r="N216" i="6"/>
  <c r="Q212" i="6"/>
  <c r="T212" i="6"/>
  <c r="L212" i="6"/>
  <c r="Y212" i="6"/>
  <c r="O212" i="6"/>
  <c r="R212" i="6"/>
  <c r="J212" i="6"/>
  <c r="U212" i="6"/>
  <c r="M212" i="6"/>
  <c r="P212" i="6"/>
  <c r="C212" i="6"/>
  <c r="S212" i="6"/>
  <c r="K212" i="6"/>
  <c r="N212" i="6"/>
  <c r="Q208" i="6"/>
  <c r="T208" i="6"/>
  <c r="L208" i="6"/>
  <c r="Y208" i="6"/>
  <c r="O208" i="6"/>
  <c r="R208" i="6"/>
  <c r="J208" i="6"/>
  <c r="U208" i="6"/>
  <c r="M208" i="6"/>
  <c r="P208" i="6"/>
  <c r="C208" i="6"/>
  <c r="S208" i="6"/>
  <c r="K208" i="6"/>
  <c r="N208" i="6"/>
  <c r="Q204" i="6"/>
  <c r="T204" i="6"/>
  <c r="L204" i="6"/>
  <c r="Y204" i="6"/>
  <c r="O204" i="6"/>
  <c r="R204" i="6"/>
  <c r="J204" i="6"/>
  <c r="U204" i="6"/>
  <c r="M204" i="6"/>
  <c r="P204" i="6"/>
  <c r="C204" i="6"/>
  <c r="S204" i="6"/>
  <c r="K204" i="6"/>
  <c r="N204" i="6"/>
  <c r="Q200" i="6"/>
  <c r="T200" i="6"/>
  <c r="L200" i="6"/>
  <c r="Y200" i="6"/>
  <c r="O200" i="6"/>
  <c r="R200" i="6"/>
  <c r="J200" i="6"/>
  <c r="U200" i="6"/>
  <c r="M200" i="6"/>
  <c r="P200" i="6"/>
  <c r="C200" i="6"/>
  <c r="S200" i="6"/>
  <c r="K200" i="6"/>
  <c r="N200" i="6"/>
  <c r="Q196" i="6"/>
  <c r="T196" i="6"/>
  <c r="L196" i="6"/>
  <c r="Y196" i="6"/>
  <c r="O196" i="6"/>
  <c r="R196" i="6"/>
  <c r="J196" i="6"/>
  <c r="U196" i="6"/>
  <c r="M196" i="6"/>
  <c r="P196" i="6"/>
  <c r="C196" i="6"/>
  <c r="S196" i="6"/>
  <c r="K196" i="6"/>
  <c r="N196" i="6"/>
  <c r="Q192" i="6"/>
  <c r="T192" i="6"/>
  <c r="L192" i="6"/>
  <c r="Y192" i="6"/>
  <c r="O192" i="6"/>
  <c r="R192" i="6"/>
  <c r="J192" i="6"/>
  <c r="U192" i="6"/>
  <c r="M192" i="6"/>
  <c r="P192" i="6"/>
  <c r="C192" i="6"/>
  <c r="S192" i="6"/>
  <c r="K192" i="6"/>
  <c r="N192" i="6"/>
  <c r="Q188" i="6"/>
  <c r="T188" i="6"/>
  <c r="L188" i="6"/>
  <c r="Y188" i="6"/>
  <c r="O188" i="6"/>
  <c r="R188" i="6"/>
  <c r="J188" i="6"/>
  <c r="U188" i="6"/>
  <c r="M188" i="6"/>
  <c r="P188" i="6"/>
  <c r="C188" i="6"/>
  <c r="S188" i="6"/>
  <c r="K188" i="6"/>
  <c r="N188" i="6"/>
  <c r="Q184" i="6"/>
  <c r="T184" i="6"/>
  <c r="L184" i="6"/>
  <c r="Y184" i="6"/>
  <c r="O184" i="6"/>
  <c r="R184" i="6"/>
  <c r="J184" i="6"/>
  <c r="U184" i="6"/>
  <c r="M184" i="6"/>
  <c r="P184" i="6"/>
  <c r="C184" i="6"/>
  <c r="S184" i="6"/>
  <c r="K184" i="6"/>
  <c r="N184" i="6"/>
  <c r="Q180" i="6"/>
  <c r="T180" i="6"/>
  <c r="L180" i="6"/>
  <c r="Y180" i="6"/>
  <c r="O180" i="6"/>
  <c r="R180" i="6"/>
  <c r="J180" i="6"/>
  <c r="U180" i="6"/>
  <c r="M180" i="6"/>
  <c r="P180" i="6"/>
  <c r="C180" i="6"/>
  <c r="S180" i="6"/>
  <c r="K180" i="6"/>
  <c r="N180" i="6"/>
  <c r="Q176" i="6"/>
  <c r="T176" i="6"/>
  <c r="L176" i="6"/>
  <c r="Y176" i="6"/>
  <c r="O176" i="6"/>
  <c r="R176" i="6"/>
  <c r="J176" i="6"/>
  <c r="U176" i="6"/>
  <c r="M176" i="6"/>
  <c r="P176" i="6"/>
  <c r="C176" i="6"/>
  <c r="S176" i="6"/>
  <c r="K176" i="6"/>
  <c r="N176" i="6"/>
  <c r="Q172" i="6"/>
  <c r="T172" i="6"/>
  <c r="L172" i="6"/>
  <c r="Y172" i="6"/>
  <c r="O172" i="6"/>
  <c r="R172" i="6"/>
  <c r="J172" i="6"/>
  <c r="U172" i="6"/>
  <c r="M172" i="6"/>
  <c r="P172" i="6"/>
  <c r="C172" i="6"/>
  <c r="S172" i="6"/>
  <c r="K172" i="6"/>
  <c r="N172" i="6"/>
  <c r="Q168" i="6"/>
  <c r="T168" i="6"/>
  <c r="L168" i="6"/>
  <c r="Y168" i="6"/>
  <c r="O168" i="6"/>
  <c r="R168" i="6"/>
  <c r="J168" i="6"/>
  <c r="U168" i="6"/>
  <c r="M168" i="6"/>
  <c r="P168" i="6"/>
  <c r="C168" i="6"/>
  <c r="S168" i="6"/>
  <c r="K168" i="6"/>
  <c r="N168" i="6"/>
  <c r="S164" i="6"/>
  <c r="K164" i="6"/>
  <c r="N164" i="6"/>
  <c r="U164" i="6"/>
  <c r="P164" i="6"/>
  <c r="Q164" i="6"/>
  <c r="L164" i="6"/>
  <c r="Y164" i="6"/>
  <c r="O164" i="6"/>
  <c r="R164" i="6"/>
  <c r="J164" i="6"/>
  <c r="M164" i="6"/>
  <c r="C164" i="6"/>
  <c r="T164" i="6"/>
  <c r="S160" i="6"/>
  <c r="K160" i="6"/>
  <c r="N160" i="6"/>
  <c r="U160" i="6"/>
  <c r="P160" i="6"/>
  <c r="Q160" i="6"/>
  <c r="L160" i="6"/>
  <c r="Y160" i="6"/>
  <c r="O160" i="6"/>
  <c r="R160" i="6"/>
  <c r="J160" i="6"/>
  <c r="M160" i="6"/>
  <c r="C160" i="6"/>
  <c r="T160" i="6"/>
  <c r="S156" i="6"/>
  <c r="K156" i="6"/>
  <c r="N156" i="6"/>
  <c r="U156" i="6"/>
  <c r="P156" i="6"/>
  <c r="Q156" i="6"/>
  <c r="L156" i="6"/>
  <c r="Y156" i="6"/>
  <c r="O156" i="6"/>
  <c r="R156" i="6"/>
  <c r="J156" i="6"/>
  <c r="M156" i="6"/>
  <c r="C156" i="6"/>
  <c r="T156" i="6"/>
  <c r="S152" i="6"/>
  <c r="K152" i="6"/>
  <c r="N152" i="6"/>
  <c r="U152" i="6"/>
  <c r="P152" i="6"/>
  <c r="Q152" i="6"/>
  <c r="L152" i="6"/>
  <c r="Y152" i="6"/>
  <c r="O152" i="6"/>
  <c r="R152" i="6"/>
  <c r="J152" i="6"/>
  <c r="M152" i="6"/>
  <c r="C152" i="6"/>
  <c r="T152" i="6"/>
  <c r="S148" i="6"/>
  <c r="K148" i="6"/>
  <c r="N148" i="6"/>
  <c r="U148" i="6"/>
  <c r="P148" i="6"/>
  <c r="Q148" i="6"/>
  <c r="L148" i="6"/>
  <c r="Y148" i="6"/>
  <c r="O148" i="6"/>
  <c r="R148" i="6"/>
  <c r="J148" i="6"/>
  <c r="M148" i="6"/>
  <c r="C148" i="6"/>
  <c r="T148" i="6"/>
  <c r="S144" i="6"/>
  <c r="K144" i="6"/>
  <c r="N144" i="6"/>
  <c r="U144" i="6"/>
  <c r="P144" i="6"/>
  <c r="Q144" i="6"/>
  <c r="L144" i="6"/>
  <c r="Y144" i="6"/>
  <c r="O144" i="6"/>
  <c r="R144" i="6"/>
  <c r="J144" i="6"/>
  <c r="M144" i="6"/>
  <c r="C144" i="6"/>
  <c r="T144" i="6"/>
  <c r="S140" i="6"/>
  <c r="K140" i="6"/>
  <c r="N140" i="6"/>
  <c r="U140" i="6"/>
  <c r="P140" i="6"/>
  <c r="Q140" i="6"/>
  <c r="L140" i="6"/>
  <c r="Y140" i="6"/>
  <c r="O140" i="6"/>
  <c r="R140" i="6"/>
  <c r="J140" i="6"/>
  <c r="M140" i="6"/>
  <c r="C140" i="6"/>
  <c r="T140" i="6"/>
  <c r="S136" i="6"/>
  <c r="K136" i="6"/>
  <c r="N136" i="6"/>
  <c r="U136" i="6"/>
  <c r="P136" i="6"/>
  <c r="Q136" i="6"/>
  <c r="L136" i="6"/>
  <c r="Y136" i="6"/>
  <c r="O136" i="6"/>
  <c r="R136" i="6"/>
  <c r="J136" i="6"/>
  <c r="M136" i="6"/>
  <c r="C136" i="6"/>
  <c r="T136" i="6"/>
  <c r="S132" i="6"/>
  <c r="K132" i="6"/>
  <c r="N132" i="6"/>
  <c r="U132" i="6"/>
  <c r="P132" i="6"/>
  <c r="Q132" i="6"/>
  <c r="L132" i="6"/>
  <c r="Y132" i="6"/>
  <c r="O132" i="6"/>
  <c r="R132" i="6"/>
  <c r="J132" i="6"/>
  <c r="M132" i="6"/>
  <c r="C132" i="6"/>
  <c r="T132" i="6"/>
  <c r="S128" i="6"/>
  <c r="K128" i="6"/>
  <c r="N128" i="6"/>
  <c r="U128" i="6"/>
  <c r="P128" i="6"/>
  <c r="Q128" i="6"/>
  <c r="L128" i="6"/>
  <c r="Y128" i="6"/>
  <c r="O128" i="6"/>
  <c r="R128" i="6"/>
  <c r="J128" i="6"/>
  <c r="M128" i="6"/>
  <c r="C128" i="6"/>
  <c r="T128" i="6"/>
  <c r="S124" i="6"/>
  <c r="K124" i="6"/>
  <c r="N124" i="6"/>
  <c r="U124" i="6"/>
  <c r="P124" i="6"/>
  <c r="Q124" i="6"/>
  <c r="L124" i="6"/>
  <c r="Y124" i="6"/>
  <c r="O124" i="6"/>
  <c r="R124" i="6"/>
  <c r="J124" i="6"/>
  <c r="M124" i="6"/>
  <c r="C124" i="6"/>
  <c r="T124" i="6"/>
  <c r="S120" i="6"/>
  <c r="K120" i="6"/>
  <c r="N120" i="6"/>
  <c r="U120" i="6"/>
  <c r="P120" i="6"/>
  <c r="Q120" i="6"/>
  <c r="L120" i="6"/>
  <c r="Y120" i="6"/>
  <c r="O120" i="6"/>
  <c r="R120" i="6"/>
  <c r="J120" i="6"/>
  <c r="M120" i="6"/>
  <c r="C120" i="6"/>
  <c r="T120" i="6"/>
  <c r="S112" i="6"/>
  <c r="K112" i="6"/>
  <c r="T112" i="6"/>
  <c r="U112" i="6"/>
  <c r="M112" i="6"/>
  <c r="J112" i="6"/>
  <c r="C112" i="6"/>
  <c r="Y112" i="6"/>
  <c r="O112" i="6"/>
  <c r="N112" i="6"/>
  <c r="L112" i="6"/>
  <c r="Q112" i="6"/>
  <c r="R112" i="6"/>
  <c r="P112" i="6"/>
  <c r="S98" i="6"/>
  <c r="K98" i="6"/>
  <c r="T98" i="6"/>
  <c r="U98" i="6"/>
  <c r="M98" i="6"/>
  <c r="J98" i="6"/>
  <c r="C98" i="6"/>
  <c r="Y98" i="6"/>
  <c r="O98" i="6"/>
  <c r="N98" i="6"/>
  <c r="L98" i="6"/>
  <c r="Q98" i="6"/>
  <c r="R98" i="6"/>
  <c r="P98" i="6"/>
  <c r="S82" i="6"/>
  <c r="K82" i="6"/>
  <c r="T82" i="6"/>
  <c r="U82" i="6"/>
  <c r="M82" i="6"/>
  <c r="J82" i="6"/>
  <c r="C82" i="6"/>
  <c r="Y82" i="6"/>
  <c r="O82" i="6"/>
  <c r="N82" i="6"/>
  <c r="L82" i="6"/>
  <c r="Q82" i="6"/>
  <c r="R82" i="6"/>
  <c r="P82" i="6"/>
  <c r="S66" i="6"/>
  <c r="K66" i="6"/>
  <c r="T66" i="6"/>
  <c r="U66" i="6"/>
  <c r="M66" i="6"/>
  <c r="J66" i="6"/>
  <c r="C66" i="6"/>
  <c r="Y66" i="6"/>
  <c r="O66" i="6"/>
  <c r="N66" i="6"/>
  <c r="L66" i="6"/>
  <c r="Q66" i="6"/>
  <c r="R66" i="6"/>
  <c r="P66" i="6"/>
  <c r="S50" i="6"/>
  <c r="K50" i="6"/>
  <c r="T50" i="6"/>
  <c r="U50" i="6"/>
  <c r="M50" i="6"/>
  <c r="J50" i="6"/>
  <c r="C50" i="6"/>
  <c r="Y50" i="6"/>
  <c r="O50" i="6"/>
  <c r="N50" i="6"/>
  <c r="L50" i="6"/>
  <c r="Q50" i="6"/>
  <c r="R50" i="6"/>
  <c r="P50" i="6"/>
  <c r="S34" i="6"/>
  <c r="K34" i="6"/>
  <c r="T34" i="6"/>
  <c r="U34" i="6"/>
  <c r="M34" i="6"/>
  <c r="J34" i="6"/>
  <c r="C34" i="6"/>
  <c r="Y34" i="6"/>
  <c r="O34" i="6"/>
  <c r="N34" i="6"/>
  <c r="L34" i="6"/>
  <c r="Q34" i="6"/>
  <c r="R34" i="6"/>
  <c r="P34" i="6"/>
  <c r="S18" i="6"/>
  <c r="K18" i="6"/>
  <c r="T18" i="6"/>
  <c r="U18" i="6"/>
  <c r="M18" i="6"/>
  <c r="J18" i="6"/>
  <c r="C18" i="6"/>
  <c r="Y18" i="6"/>
  <c r="O18" i="6"/>
  <c r="N18" i="6"/>
  <c r="L18" i="6"/>
  <c r="Q18" i="6"/>
  <c r="R18" i="6"/>
  <c r="P18" i="6"/>
  <c r="Q117" i="6"/>
  <c r="T117" i="6"/>
  <c r="R117" i="6"/>
  <c r="Y117" i="6"/>
  <c r="O117" i="6"/>
  <c r="P117" i="6"/>
  <c r="N117" i="6"/>
  <c r="U117" i="6"/>
  <c r="M117" i="6"/>
  <c r="L117" i="6"/>
  <c r="J117" i="6"/>
  <c r="S117" i="6"/>
  <c r="K117" i="6"/>
  <c r="C117" i="6"/>
  <c r="Q101" i="6"/>
  <c r="T101" i="6"/>
  <c r="R101" i="6"/>
  <c r="Y101" i="6"/>
  <c r="O101" i="6"/>
  <c r="P101" i="6"/>
  <c r="N101" i="6"/>
  <c r="U101" i="6"/>
  <c r="M101" i="6"/>
  <c r="L101" i="6"/>
  <c r="J101" i="6"/>
  <c r="S101" i="6"/>
  <c r="K101" i="6"/>
  <c r="C101" i="6"/>
  <c r="P898" i="6"/>
  <c r="C898" i="6"/>
  <c r="M898" i="6"/>
  <c r="R898" i="6"/>
  <c r="J898" i="6"/>
  <c r="Q898" i="6"/>
  <c r="O898" i="6"/>
  <c r="T898" i="6"/>
  <c r="L898" i="6"/>
  <c r="U898" i="6"/>
  <c r="K898" i="6"/>
  <c r="N898" i="6"/>
  <c r="Y898" i="6"/>
  <c r="S898" i="6"/>
  <c r="P890" i="6"/>
  <c r="C890" i="6"/>
  <c r="M890" i="6"/>
  <c r="R890" i="6"/>
  <c r="J890" i="6"/>
  <c r="Q890" i="6"/>
  <c r="O890" i="6"/>
  <c r="T890" i="6"/>
  <c r="L890" i="6"/>
  <c r="U890" i="6"/>
  <c r="K890" i="6"/>
  <c r="N890" i="6"/>
  <c r="Y890" i="6"/>
  <c r="S890" i="6"/>
  <c r="P884" i="6"/>
  <c r="C884" i="6"/>
  <c r="M884" i="6"/>
  <c r="R884" i="6"/>
  <c r="J884" i="6"/>
  <c r="Q884" i="6"/>
  <c r="K884" i="6"/>
  <c r="T884" i="6"/>
  <c r="L884" i="6"/>
  <c r="U884" i="6"/>
  <c r="S884" i="6"/>
  <c r="N884" i="6"/>
  <c r="Y884" i="6"/>
  <c r="O884" i="6"/>
  <c r="P876" i="6"/>
  <c r="C876" i="6"/>
  <c r="M876" i="6"/>
  <c r="R876" i="6"/>
  <c r="J876" i="6"/>
  <c r="Q876" i="6"/>
  <c r="O876" i="6"/>
  <c r="T876" i="6"/>
  <c r="L876" i="6"/>
  <c r="U876" i="6"/>
  <c r="K876" i="6"/>
  <c r="N876" i="6"/>
  <c r="Y876" i="6"/>
  <c r="S876" i="6"/>
  <c r="Q865" i="6"/>
  <c r="R865" i="6"/>
  <c r="L865" i="6"/>
  <c r="Y865" i="6"/>
  <c r="O865" i="6"/>
  <c r="N865" i="6"/>
  <c r="C865" i="6"/>
  <c r="U865" i="6"/>
  <c r="M865" i="6"/>
  <c r="J865" i="6"/>
  <c r="P865" i="6"/>
  <c r="S865" i="6"/>
  <c r="K865" i="6"/>
  <c r="T865" i="6"/>
  <c r="Q868" i="6"/>
  <c r="T868" i="6"/>
  <c r="R868" i="6"/>
  <c r="Y868" i="6"/>
  <c r="O868" i="6"/>
  <c r="P868" i="6"/>
  <c r="J868" i="6"/>
  <c r="U868" i="6"/>
  <c r="M868" i="6"/>
  <c r="L868" i="6"/>
  <c r="N868" i="6"/>
  <c r="S868" i="6"/>
  <c r="K868" i="6"/>
  <c r="C868" i="6"/>
  <c r="Q848" i="6"/>
  <c r="R848" i="6"/>
  <c r="L848" i="6"/>
  <c r="Y848" i="6"/>
  <c r="O848" i="6"/>
  <c r="N848" i="6"/>
  <c r="C848" i="6"/>
  <c r="U848" i="6"/>
  <c r="M848" i="6"/>
  <c r="J848" i="6"/>
  <c r="T848" i="6"/>
  <c r="S848" i="6"/>
  <c r="K848" i="6"/>
  <c r="P848" i="6"/>
  <c r="Q832" i="6"/>
  <c r="R832" i="6"/>
  <c r="L832" i="6"/>
  <c r="Y832" i="6"/>
  <c r="O832" i="6"/>
  <c r="N832" i="6"/>
  <c r="C832" i="6"/>
  <c r="U832" i="6"/>
  <c r="M832" i="6"/>
  <c r="J832" i="6"/>
  <c r="T832" i="6"/>
  <c r="S832" i="6"/>
  <c r="K832" i="6"/>
  <c r="P832" i="6"/>
  <c r="Q820" i="6"/>
  <c r="R820" i="6"/>
  <c r="T820" i="6"/>
  <c r="Y820" i="6"/>
  <c r="O820" i="6"/>
  <c r="N820" i="6"/>
  <c r="L820" i="6"/>
  <c r="U820" i="6"/>
  <c r="M820" i="6"/>
  <c r="J820" i="6"/>
  <c r="C820" i="6"/>
  <c r="S820" i="6"/>
  <c r="K820" i="6"/>
  <c r="P820" i="6"/>
  <c r="Q804" i="6"/>
  <c r="R804" i="6"/>
  <c r="T804" i="6"/>
  <c r="Y804" i="6"/>
  <c r="O804" i="6"/>
  <c r="N804" i="6"/>
  <c r="L804" i="6"/>
  <c r="U804" i="6"/>
  <c r="M804" i="6"/>
  <c r="J804" i="6"/>
  <c r="C804" i="6"/>
  <c r="S804" i="6"/>
  <c r="K804" i="6"/>
  <c r="P804" i="6"/>
  <c r="Q854" i="6"/>
  <c r="T854" i="6"/>
  <c r="N854" i="6"/>
  <c r="Y854" i="6"/>
  <c r="O854" i="6"/>
  <c r="P854" i="6"/>
  <c r="J854" i="6"/>
  <c r="U854" i="6"/>
  <c r="M854" i="6"/>
  <c r="L854" i="6"/>
  <c r="R854" i="6"/>
  <c r="S854" i="6"/>
  <c r="K854" i="6"/>
  <c r="C854" i="6"/>
  <c r="Q821" i="6"/>
  <c r="T821" i="6"/>
  <c r="R821" i="6"/>
  <c r="Y821" i="6"/>
  <c r="O821" i="6"/>
  <c r="P821" i="6"/>
  <c r="J821" i="6"/>
  <c r="U821" i="6"/>
  <c r="M821" i="6"/>
  <c r="L821" i="6"/>
  <c r="N821" i="6"/>
  <c r="S821" i="6"/>
  <c r="K821" i="6"/>
  <c r="C821" i="6"/>
  <c r="Q794" i="6"/>
  <c r="R794" i="6"/>
  <c r="L794" i="6"/>
  <c r="Y794" i="6"/>
  <c r="O794" i="6"/>
  <c r="N794" i="6"/>
  <c r="C794" i="6"/>
  <c r="U794" i="6"/>
  <c r="M794" i="6"/>
  <c r="J794" i="6"/>
  <c r="P794" i="6"/>
  <c r="S794" i="6"/>
  <c r="K794" i="6"/>
  <c r="T794" i="6"/>
  <c r="Q782" i="6"/>
  <c r="R782" i="6"/>
  <c r="L782" i="6"/>
  <c r="Y782" i="6"/>
  <c r="O782" i="6"/>
  <c r="N782" i="6"/>
  <c r="C782" i="6"/>
  <c r="U782" i="6"/>
  <c r="M782" i="6"/>
  <c r="J782" i="6"/>
  <c r="P782" i="6"/>
  <c r="S782" i="6"/>
  <c r="K782" i="6"/>
  <c r="T782" i="6"/>
  <c r="Q766" i="6"/>
  <c r="R766" i="6"/>
  <c r="L766" i="6"/>
  <c r="Y766" i="6"/>
  <c r="O766" i="6"/>
  <c r="N766" i="6"/>
  <c r="C766" i="6"/>
  <c r="U766" i="6"/>
  <c r="M766" i="6"/>
  <c r="J766" i="6"/>
  <c r="P766" i="6"/>
  <c r="S766" i="6"/>
  <c r="K766" i="6"/>
  <c r="T766" i="6"/>
  <c r="Q754" i="6"/>
  <c r="R754" i="6"/>
  <c r="L754" i="6"/>
  <c r="Y754" i="6"/>
  <c r="O754" i="6"/>
  <c r="N754" i="6"/>
  <c r="C754" i="6"/>
  <c r="U754" i="6"/>
  <c r="M754" i="6"/>
  <c r="J754" i="6"/>
  <c r="P754" i="6"/>
  <c r="S754" i="6"/>
  <c r="K754" i="6"/>
  <c r="T754" i="6"/>
  <c r="Q738" i="6"/>
  <c r="R738" i="6"/>
  <c r="L738" i="6"/>
  <c r="Y738" i="6"/>
  <c r="O738" i="6"/>
  <c r="N738" i="6"/>
  <c r="C738" i="6"/>
  <c r="U738" i="6"/>
  <c r="M738" i="6"/>
  <c r="J738" i="6"/>
  <c r="P738" i="6"/>
  <c r="S738" i="6"/>
  <c r="K738" i="6"/>
  <c r="T738" i="6"/>
  <c r="Q726" i="6"/>
  <c r="R726" i="6"/>
  <c r="L726" i="6"/>
  <c r="Y726" i="6"/>
  <c r="O726" i="6"/>
  <c r="N726" i="6"/>
  <c r="C726" i="6"/>
  <c r="U726" i="6"/>
  <c r="M726" i="6"/>
  <c r="J726" i="6"/>
  <c r="P726" i="6"/>
  <c r="S726" i="6"/>
  <c r="K726" i="6"/>
  <c r="T726" i="6"/>
  <c r="Q710" i="6"/>
  <c r="R710" i="6"/>
  <c r="L710" i="6"/>
  <c r="Y710" i="6"/>
  <c r="O710" i="6"/>
  <c r="N710" i="6"/>
  <c r="C710" i="6"/>
  <c r="U710" i="6"/>
  <c r="M710" i="6"/>
  <c r="J710" i="6"/>
  <c r="P710" i="6"/>
  <c r="S710" i="6"/>
  <c r="K710" i="6"/>
  <c r="T710" i="6"/>
  <c r="Q698" i="6"/>
  <c r="R698" i="6"/>
  <c r="T698" i="6"/>
  <c r="Y698" i="6"/>
  <c r="O698" i="6"/>
  <c r="N698" i="6"/>
  <c r="L698" i="6"/>
  <c r="U698" i="6"/>
  <c r="M698" i="6"/>
  <c r="J698" i="6"/>
  <c r="C698" i="6"/>
  <c r="S698" i="6"/>
  <c r="K698" i="6"/>
  <c r="P698" i="6"/>
  <c r="N684" i="6"/>
  <c r="S684" i="6"/>
  <c r="U684" i="6"/>
  <c r="T684" i="6"/>
  <c r="L684" i="6"/>
  <c r="O684" i="6"/>
  <c r="Q684" i="6"/>
  <c r="R684" i="6"/>
  <c r="J684" i="6"/>
  <c r="K684" i="6"/>
  <c r="M684" i="6"/>
  <c r="P684" i="6"/>
  <c r="C684" i="6"/>
  <c r="Y684" i="6"/>
  <c r="N676" i="6"/>
  <c r="S676" i="6"/>
  <c r="U676" i="6"/>
  <c r="T676" i="6"/>
  <c r="L676" i="6"/>
  <c r="O676" i="6"/>
  <c r="Q676" i="6"/>
  <c r="R676" i="6"/>
  <c r="J676" i="6"/>
  <c r="K676" i="6"/>
  <c r="M676" i="6"/>
  <c r="P676" i="6"/>
  <c r="C676" i="6"/>
  <c r="Y676" i="6"/>
  <c r="N670" i="6"/>
  <c r="S670" i="6"/>
  <c r="U670" i="6"/>
  <c r="T670" i="6"/>
  <c r="L670" i="6"/>
  <c r="O670" i="6"/>
  <c r="Q670" i="6"/>
  <c r="R670" i="6"/>
  <c r="J670" i="6"/>
  <c r="K670" i="6"/>
  <c r="M670" i="6"/>
  <c r="P670" i="6"/>
  <c r="C670" i="6"/>
  <c r="Y670" i="6"/>
  <c r="P662" i="6"/>
  <c r="C662" i="6"/>
  <c r="Y662" i="6"/>
  <c r="N662" i="6"/>
  <c r="U662" i="6"/>
  <c r="J662" i="6"/>
  <c r="M662" i="6"/>
  <c r="T662" i="6"/>
  <c r="L662" i="6"/>
  <c r="O662" i="6"/>
  <c r="Q662" i="6"/>
  <c r="S662" i="6"/>
  <c r="R662" i="6"/>
  <c r="K662" i="6"/>
  <c r="P654" i="6"/>
  <c r="C654" i="6"/>
  <c r="Y654" i="6"/>
  <c r="N654" i="6"/>
  <c r="U654" i="6"/>
  <c r="J654" i="6"/>
  <c r="M654" i="6"/>
  <c r="T654" i="6"/>
  <c r="L654" i="6"/>
  <c r="O654" i="6"/>
  <c r="Q654" i="6"/>
  <c r="S654" i="6"/>
  <c r="R654" i="6"/>
  <c r="K654" i="6"/>
  <c r="P646" i="6"/>
  <c r="C646" i="6"/>
  <c r="Y646" i="6"/>
  <c r="N646" i="6"/>
  <c r="U646" i="6"/>
  <c r="J646" i="6"/>
  <c r="M646" i="6"/>
  <c r="T646" i="6"/>
  <c r="L646" i="6"/>
  <c r="O646" i="6"/>
  <c r="Q646" i="6"/>
  <c r="S646" i="6"/>
  <c r="R646" i="6"/>
  <c r="K646" i="6"/>
  <c r="P897" i="6"/>
  <c r="C897" i="6"/>
  <c r="Y897" i="6"/>
  <c r="R897" i="6"/>
  <c r="J897" i="6"/>
  <c r="K897" i="6"/>
  <c r="M897" i="6"/>
  <c r="T897" i="6"/>
  <c r="L897" i="6"/>
  <c r="O897" i="6"/>
  <c r="U897" i="6"/>
  <c r="N897" i="6"/>
  <c r="S897" i="6"/>
  <c r="Q897" i="6"/>
  <c r="P893" i="6"/>
  <c r="C893" i="6"/>
  <c r="Y893" i="6"/>
  <c r="R893" i="6"/>
  <c r="J893" i="6"/>
  <c r="K893" i="6"/>
  <c r="M893" i="6"/>
  <c r="T893" i="6"/>
  <c r="L893" i="6"/>
  <c r="O893" i="6"/>
  <c r="U893" i="6"/>
  <c r="N893" i="6"/>
  <c r="S893" i="6"/>
  <c r="Q893" i="6"/>
  <c r="P889" i="6"/>
  <c r="C889" i="6"/>
  <c r="Y889" i="6"/>
  <c r="R889" i="6"/>
  <c r="J889" i="6"/>
  <c r="K889" i="6"/>
  <c r="M889" i="6"/>
  <c r="T889" i="6"/>
  <c r="L889" i="6"/>
  <c r="O889" i="6"/>
  <c r="U889" i="6"/>
  <c r="N889" i="6"/>
  <c r="S889" i="6"/>
  <c r="Q889" i="6"/>
  <c r="P885" i="6"/>
  <c r="C885" i="6"/>
  <c r="Y885" i="6"/>
  <c r="R885" i="6"/>
  <c r="J885" i="6"/>
  <c r="K885" i="6"/>
  <c r="M885" i="6"/>
  <c r="T885" i="6"/>
  <c r="L885" i="6"/>
  <c r="O885" i="6"/>
  <c r="U885" i="6"/>
  <c r="N885" i="6"/>
  <c r="S885" i="6"/>
  <c r="Q885" i="6"/>
  <c r="P881" i="6"/>
  <c r="C881" i="6"/>
  <c r="Y881" i="6"/>
  <c r="R881" i="6"/>
  <c r="J881" i="6"/>
  <c r="K881" i="6"/>
  <c r="M881" i="6"/>
  <c r="T881" i="6"/>
  <c r="L881" i="6"/>
  <c r="O881" i="6"/>
  <c r="U881" i="6"/>
  <c r="N881" i="6"/>
  <c r="S881" i="6"/>
  <c r="Q881" i="6"/>
  <c r="P877" i="6"/>
  <c r="C877" i="6"/>
  <c r="U877" i="6"/>
  <c r="R877" i="6"/>
  <c r="J877" i="6"/>
  <c r="K877" i="6"/>
  <c r="Y877" i="6"/>
  <c r="T877" i="6"/>
  <c r="L877" i="6"/>
  <c r="O877" i="6"/>
  <c r="Q877" i="6"/>
  <c r="N877" i="6"/>
  <c r="S877" i="6"/>
  <c r="M877" i="6"/>
  <c r="U871" i="6"/>
  <c r="M871" i="6"/>
  <c r="J871" i="6"/>
  <c r="T871" i="6"/>
  <c r="S871" i="6"/>
  <c r="K871" i="6"/>
  <c r="P871" i="6"/>
  <c r="Q871" i="6"/>
  <c r="R871" i="6"/>
  <c r="L871" i="6"/>
  <c r="Y871" i="6"/>
  <c r="O871" i="6"/>
  <c r="N871" i="6"/>
  <c r="C871" i="6"/>
  <c r="U863" i="6"/>
  <c r="M863" i="6"/>
  <c r="J863" i="6"/>
  <c r="T863" i="6"/>
  <c r="S863" i="6"/>
  <c r="K863" i="6"/>
  <c r="P863" i="6"/>
  <c r="Q863" i="6"/>
  <c r="R863" i="6"/>
  <c r="L863" i="6"/>
  <c r="Y863" i="6"/>
  <c r="O863" i="6"/>
  <c r="N863" i="6"/>
  <c r="C863" i="6"/>
  <c r="U855" i="6"/>
  <c r="M855" i="6"/>
  <c r="J855" i="6"/>
  <c r="T855" i="6"/>
  <c r="S855" i="6"/>
  <c r="K855" i="6"/>
  <c r="P855" i="6"/>
  <c r="Q855" i="6"/>
  <c r="R855" i="6"/>
  <c r="L855" i="6"/>
  <c r="Y855" i="6"/>
  <c r="O855" i="6"/>
  <c r="N855" i="6"/>
  <c r="C855" i="6"/>
  <c r="U864" i="6"/>
  <c r="M864" i="6"/>
  <c r="L864" i="6"/>
  <c r="N864" i="6"/>
  <c r="S864" i="6"/>
  <c r="K864" i="6"/>
  <c r="C864" i="6"/>
  <c r="Q864" i="6"/>
  <c r="T864" i="6"/>
  <c r="R864" i="6"/>
  <c r="Y864" i="6"/>
  <c r="O864" i="6"/>
  <c r="P864" i="6"/>
  <c r="J864" i="6"/>
  <c r="U850" i="6"/>
  <c r="M850" i="6"/>
  <c r="J850" i="6"/>
  <c r="P850" i="6"/>
  <c r="S850" i="6"/>
  <c r="K850" i="6"/>
  <c r="T850" i="6"/>
  <c r="Q850" i="6"/>
  <c r="R850" i="6"/>
  <c r="L850" i="6"/>
  <c r="Y850" i="6"/>
  <c r="O850" i="6"/>
  <c r="N850" i="6"/>
  <c r="C850" i="6"/>
  <c r="U842" i="6"/>
  <c r="M842" i="6"/>
  <c r="J842" i="6"/>
  <c r="P842" i="6"/>
  <c r="S842" i="6"/>
  <c r="K842" i="6"/>
  <c r="T842" i="6"/>
  <c r="Q842" i="6"/>
  <c r="R842" i="6"/>
  <c r="L842" i="6"/>
  <c r="Y842" i="6"/>
  <c r="O842" i="6"/>
  <c r="N842" i="6"/>
  <c r="C842" i="6"/>
  <c r="U834" i="6"/>
  <c r="M834" i="6"/>
  <c r="J834" i="6"/>
  <c r="P834" i="6"/>
  <c r="S834" i="6"/>
  <c r="K834" i="6"/>
  <c r="T834" i="6"/>
  <c r="Q834" i="6"/>
  <c r="R834" i="6"/>
  <c r="L834" i="6"/>
  <c r="Y834" i="6"/>
  <c r="O834" i="6"/>
  <c r="N834" i="6"/>
  <c r="C834" i="6"/>
  <c r="U826" i="6"/>
  <c r="M826" i="6"/>
  <c r="J826" i="6"/>
  <c r="P826" i="6"/>
  <c r="S826" i="6"/>
  <c r="K826" i="6"/>
  <c r="T826" i="6"/>
  <c r="Q826" i="6"/>
  <c r="R826" i="6"/>
  <c r="L826" i="6"/>
  <c r="Y826" i="6"/>
  <c r="O826" i="6"/>
  <c r="N826" i="6"/>
  <c r="C826" i="6"/>
  <c r="U818" i="6"/>
  <c r="M818" i="6"/>
  <c r="J818" i="6"/>
  <c r="P818" i="6"/>
  <c r="S818" i="6"/>
  <c r="K818" i="6"/>
  <c r="T818" i="6"/>
  <c r="Q818" i="6"/>
  <c r="R818" i="6"/>
  <c r="L818" i="6"/>
  <c r="Y818" i="6"/>
  <c r="O818" i="6"/>
  <c r="N818" i="6"/>
  <c r="C818" i="6"/>
  <c r="U810" i="6"/>
  <c r="M810" i="6"/>
  <c r="J810" i="6"/>
  <c r="P810" i="6"/>
  <c r="S810" i="6"/>
  <c r="K810" i="6"/>
  <c r="T810" i="6"/>
  <c r="Q810" i="6"/>
  <c r="R810" i="6"/>
  <c r="L810" i="6"/>
  <c r="Y810" i="6"/>
  <c r="O810" i="6"/>
  <c r="N810" i="6"/>
  <c r="C810" i="6"/>
  <c r="U802" i="6"/>
  <c r="M802" i="6"/>
  <c r="J802" i="6"/>
  <c r="P802" i="6"/>
  <c r="S802" i="6"/>
  <c r="K802" i="6"/>
  <c r="T802" i="6"/>
  <c r="Q802" i="6"/>
  <c r="R802" i="6"/>
  <c r="L802" i="6"/>
  <c r="Y802" i="6"/>
  <c r="O802" i="6"/>
  <c r="N802" i="6"/>
  <c r="C802" i="6"/>
  <c r="U862" i="6"/>
  <c r="M862" i="6"/>
  <c r="L862" i="6"/>
  <c r="R862" i="6"/>
  <c r="S862" i="6"/>
  <c r="K862" i="6"/>
  <c r="C862" i="6"/>
  <c r="Q862" i="6"/>
  <c r="T862" i="6"/>
  <c r="N862" i="6"/>
  <c r="Y862" i="6"/>
  <c r="O862" i="6"/>
  <c r="P862" i="6"/>
  <c r="J862" i="6"/>
  <c r="U841" i="6"/>
  <c r="M841" i="6"/>
  <c r="L841" i="6"/>
  <c r="N841" i="6"/>
  <c r="S841" i="6"/>
  <c r="K841" i="6"/>
  <c r="C841" i="6"/>
  <c r="Q841" i="6"/>
  <c r="T841" i="6"/>
  <c r="R841" i="6"/>
  <c r="Y841" i="6"/>
  <c r="O841" i="6"/>
  <c r="P841" i="6"/>
  <c r="J841" i="6"/>
  <c r="U825" i="6"/>
  <c r="M825" i="6"/>
  <c r="L825" i="6"/>
  <c r="N825" i="6"/>
  <c r="S825" i="6"/>
  <c r="K825" i="6"/>
  <c r="C825" i="6"/>
  <c r="Q825" i="6"/>
  <c r="T825" i="6"/>
  <c r="R825" i="6"/>
  <c r="Y825" i="6"/>
  <c r="O825" i="6"/>
  <c r="P825" i="6"/>
  <c r="J825" i="6"/>
  <c r="U809" i="6"/>
  <c r="M809" i="6"/>
  <c r="L809" i="6"/>
  <c r="N809" i="6"/>
  <c r="S809" i="6"/>
  <c r="K809" i="6"/>
  <c r="C809" i="6"/>
  <c r="Q809" i="6"/>
  <c r="T809" i="6"/>
  <c r="R809" i="6"/>
  <c r="Y809" i="6"/>
  <c r="O809" i="6"/>
  <c r="P809" i="6"/>
  <c r="J809" i="6"/>
  <c r="U796" i="6"/>
  <c r="M796" i="6"/>
  <c r="P796" i="6"/>
  <c r="C796" i="6"/>
  <c r="S796" i="6"/>
  <c r="R796" i="6"/>
  <c r="J796" i="6"/>
  <c r="Q796" i="6"/>
  <c r="N796" i="6"/>
  <c r="T796" i="6"/>
  <c r="Y796" i="6"/>
  <c r="O796" i="6"/>
  <c r="K796" i="6"/>
  <c r="L796" i="6"/>
  <c r="U788" i="6"/>
  <c r="M788" i="6"/>
  <c r="J788" i="6"/>
  <c r="T788" i="6"/>
  <c r="S788" i="6"/>
  <c r="K788" i="6"/>
  <c r="P788" i="6"/>
  <c r="Q788" i="6"/>
  <c r="R788" i="6"/>
  <c r="L788" i="6"/>
  <c r="Y788" i="6"/>
  <c r="O788" i="6"/>
  <c r="N788" i="6"/>
  <c r="C788" i="6"/>
  <c r="U780" i="6"/>
  <c r="M780" i="6"/>
  <c r="J780" i="6"/>
  <c r="T780" i="6"/>
  <c r="S780" i="6"/>
  <c r="K780" i="6"/>
  <c r="P780" i="6"/>
  <c r="Q780" i="6"/>
  <c r="R780" i="6"/>
  <c r="L780" i="6"/>
  <c r="Y780" i="6"/>
  <c r="O780" i="6"/>
  <c r="N780" i="6"/>
  <c r="C780" i="6"/>
  <c r="U772" i="6"/>
  <c r="M772" i="6"/>
  <c r="J772" i="6"/>
  <c r="T772" i="6"/>
  <c r="S772" i="6"/>
  <c r="K772" i="6"/>
  <c r="P772" i="6"/>
  <c r="Q772" i="6"/>
  <c r="R772" i="6"/>
  <c r="L772" i="6"/>
  <c r="Y772" i="6"/>
  <c r="O772" i="6"/>
  <c r="N772" i="6"/>
  <c r="C772" i="6"/>
  <c r="U764" i="6"/>
  <c r="M764" i="6"/>
  <c r="J764" i="6"/>
  <c r="T764" i="6"/>
  <c r="S764" i="6"/>
  <c r="K764" i="6"/>
  <c r="P764" i="6"/>
  <c r="Q764" i="6"/>
  <c r="R764" i="6"/>
  <c r="L764" i="6"/>
  <c r="Y764" i="6"/>
  <c r="O764" i="6"/>
  <c r="N764" i="6"/>
  <c r="C764" i="6"/>
  <c r="U756" i="6"/>
  <c r="M756" i="6"/>
  <c r="J756" i="6"/>
  <c r="T756" i="6"/>
  <c r="S756" i="6"/>
  <c r="K756" i="6"/>
  <c r="P756" i="6"/>
  <c r="Q756" i="6"/>
  <c r="R756" i="6"/>
  <c r="L756" i="6"/>
  <c r="Y756" i="6"/>
  <c r="O756" i="6"/>
  <c r="N756" i="6"/>
  <c r="C756" i="6"/>
  <c r="U748" i="6"/>
  <c r="M748" i="6"/>
  <c r="J748" i="6"/>
  <c r="T748" i="6"/>
  <c r="S748" i="6"/>
  <c r="K748" i="6"/>
  <c r="P748" i="6"/>
  <c r="Q748" i="6"/>
  <c r="R748" i="6"/>
  <c r="L748" i="6"/>
  <c r="Y748" i="6"/>
  <c r="O748" i="6"/>
  <c r="N748" i="6"/>
  <c r="C748" i="6"/>
  <c r="U740" i="6"/>
  <c r="M740" i="6"/>
  <c r="J740" i="6"/>
  <c r="T740" i="6"/>
  <c r="S740" i="6"/>
  <c r="K740" i="6"/>
  <c r="P740" i="6"/>
  <c r="Q740" i="6"/>
  <c r="R740" i="6"/>
  <c r="L740" i="6"/>
  <c r="Y740" i="6"/>
  <c r="O740" i="6"/>
  <c r="N740" i="6"/>
  <c r="C740" i="6"/>
  <c r="U732" i="6"/>
  <c r="M732" i="6"/>
  <c r="J732" i="6"/>
  <c r="T732" i="6"/>
  <c r="S732" i="6"/>
  <c r="K732" i="6"/>
  <c r="P732" i="6"/>
  <c r="Q732" i="6"/>
  <c r="R732" i="6"/>
  <c r="L732" i="6"/>
  <c r="Y732" i="6"/>
  <c r="O732" i="6"/>
  <c r="N732" i="6"/>
  <c r="C732" i="6"/>
  <c r="U724" i="6"/>
  <c r="M724" i="6"/>
  <c r="J724" i="6"/>
  <c r="T724" i="6"/>
  <c r="S724" i="6"/>
  <c r="K724" i="6"/>
  <c r="P724" i="6"/>
  <c r="Q724" i="6"/>
  <c r="R724" i="6"/>
  <c r="L724" i="6"/>
  <c r="Y724" i="6"/>
  <c r="O724" i="6"/>
  <c r="N724" i="6"/>
  <c r="C724" i="6"/>
  <c r="U716" i="6"/>
  <c r="M716" i="6"/>
  <c r="J716" i="6"/>
  <c r="C716" i="6"/>
  <c r="S716" i="6"/>
  <c r="K716" i="6"/>
  <c r="P716" i="6"/>
  <c r="Q716" i="6"/>
  <c r="R716" i="6"/>
  <c r="T716" i="6"/>
  <c r="Y716" i="6"/>
  <c r="O716" i="6"/>
  <c r="N716" i="6"/>
  <c r="L716" i="6"/>
  <c r="U708" i="6"/>
  <c r="M708" i="6"/>
  <c r="J708" i="6"/>
  <c r="C708" i="6"/>
  <c r="S708" i="6"/>
  <c r="K708" i="6"/>
  <c r="P708" i="6"/>
  <c r="Q708" i="6"/>
  <c r="R708" i="6"/>
  <c r="T708" i="6"/>
  <c r="Y708" i="6"/>
  <c r="O708" i="6"/>
  <c r="N708" i="6"/>
  <c r="L708" i="6"/>
  <c r="U700" i="6"/>
  <c r="M700" i="6"/>
  <c r="J700" i="6"/>
  <c r="P700" i="6"/>
  <c r="S700" i="6"/>
  <c r="K700" i="6"/>
  <c r="T700" i="6"/>
  <c r="Q700" i="6"/>
  <c r="R700" i="6"/>
  <c r="L700" i="6"/>
  <c r="Y700" i="6"/>
  <c r="O700" i="6"/>
  <c r="N700" i="6"/>
  <c r="C700" i="6"/>
  <c r="U692" i="6"/>
  <c r="M692" i="6"/>
  <c r="J692" i="6"/>
  <c r="P692" i="6"/>
  <c r="S692" i="6"/>
  <c r="K692" i="6"/>
  <c r="T692" i="6"/>
  <c r="Q692" i="6"/>
  <c r="R692" i="6"/>
  <c r="L692" i="6"/>
  <c r="Y692" i="6"/>
  <c r="O692" i="6"/>
  <c r="N692" i="6"/>
  <c r="C692" i="6"/>
  <c r="R685" i="6"/>
  <c r="J685" i="6"/>
  <c r="Q685" i="6"/>
  <c r="K685" i="6"/>
  <c r="P685" i="6"/>
  <c r="C685" i="6"/>
  <c r="M685" i="6"/>
  <c r="N685" i="6"/>
  <c r="Y685" i="6"/>
  <c r="S685" i="6"/>
  <c r="T685" i="6"/>
  <c r="L685" i="6"/>
  <c r="U685" i="6"/>
  <c r="O685" i="6"/>
  <c r="R681" i="6"/>
  <c r="J681" i="6"/>
  <c r="Q681" i="6"/>
  <c r="K681" i="6"/>
  <c r="P681" i="6"/>
  <c r="C681" i="6"/>
  <c r="M681" i="6"/>
  <c r="N681" i="6"/>
  <c r="Y681" i="6"/>
  <c r="S681" i="6"/>
  <c r="T681" i="6"/>
  <c r="L681" i="6"/>
  <c r="U681" i="6"/>
  <c r="O681" i="6"/>
  <c r="R677" i="6"/>
  <c r="J677" i="6"/>
  <c r="Q677" i="6"/>
  <c r="K677" i="6"/>
  <c r="P677" i="6"/>
  <c r="C677" i="6"/>
  <c r="M677" i="6"/>
  <c r="N677" i="6"/>
  <c r="Y677" i="6"/>
  <c r="S677" i="6"/>
  <c r="T677" i="6"/>
  <c r="L677" i="6"/>
  <c r="U677" i="6"/>
  <c r="O677" i="6"/>
  <c r="R673" i="6"/>
  <c r="J673" i="6"/>
  <c r="Q673" i="6"/>
  <c r="K673" i="6"/>
  <c r="P673" i="6"/>
  <c r="C673" i="6"/>
  <c r="M673" i="6"/>
  <c r="N673" i="6"/>
  <c r="Y673" i="6"/>
  <c r="S673" i="6"/>
  <c r="T673" i="6"/>
  <c r="L673" i="6"/>
  <c r="U673" i="6"/>
  <c r="O673" i="6"/>
  <c r="R669" i="6"/>
  <c r="J669" i="6"/>
  <c r="Q669" i="6"/>
  <c r="K669" i="6"/>
  <c r="P669" i="6"/>
  <c r="C669" i="6"/>
  <c r="M669" i="6"/>
  <c r="N669" i="6"/>
  <c r="Y669" i="6"/>
  <c r="S669" i="6"/>
  <c r="T669" i="6"/>
  <c r="L669" i="6"/>
  <c r="U669" i="6"/>
  <c r="O669" i="6"/>
  <c r="R665" i="6"/>
  <c r="J665" i="6"/>
  <c r="Q665" i="6"/>
  <c r="K665" i="6"/>
  <c r="P665" i="6"/>
  <c r="C665" i="6"/>
  <c r="M665" i="6"/>
  <c r="N665" i="6"/>
  <c r="Y665" i="6"/>
  <c r="S665" i="6"/>
  <c r="T665" i="6"/>
  <c r="L665" i="6"/>
  <c r="U665" i="6"/>
  <c r="O665" i="6"/>
  <c r="T661" i="6"/>
  <c r="L661" i="6"/>
  <c r="U661" i="6"/>
  <c r="O661" i="6"/>
  <c r="J661" i="6"/>
  <c r="K661" i="6"/>
  <c r="Y661" i="6"/>
  <c r="P661" i="6"/>
  <c r="C661" i="6"/>
  <c r="M661" i="6"/>
  <c r="R661" i="6"/>
  <c r="Q661" i="6"/>
  <c r="N661" i="6"/>
  <c r="S661" i="6"/>
  <c r="T657" i="6"/>
  <c r="L657" i="6"/>
  <c r="U657" i="6"/>
  <c r="O657" i="6"/>
  <c r="J657" i="6"/>
  <c r="K657" i="6"/>
  <c r="Y657" i="6"/>
  <c r="P657" i="6"/>
  <c r="C657" i="6"/>
  <c r="M657" i="6"/>
  <c r="R657" i="6"/>
  <c r="Q657" i="6"/>
  <c r="N657" i="6"/>
  <c r="S657" i="6"/>
  <c r="T653" i="6"/>
  <c r="L653" i="6"/>
  <c r="U653" i="6"/>
  <c r="O653" i="6"/>
  <c r="J653" i="6"/>
  <c r="K653" i="6"/>
  <c r="Y653" i="6"/>
  <c r="P653" i="6"/>
  <c r="C653" i="6"/>
  <c r="M653" i="6"/>
  <c r="R653" i="6"/>
  <c r="Q653" i="6"/>
  <c r="N653" i="6"/>
  <c r="S653" i="6"/>
  <c r="T649" i="6"/>
  <c r="L649" i="6"/>
  <c r="U649" i="6"/>
  <c r="O649" i="6"/>
  <c r="J649" i="6"/>
  <c r="K649" i="6"/>
  <c r="Y649" i="6"/>
  <c r="P649" i="6"/>
  <c r="C649" i="6"/>
  <c r="M649" i="6"/>
  <c r="R649" i="6"/>
  <c r="Q649" i="6"/>
  <c r="N649" i="6"/>
  <c r="S649" i="6"/>
  <c r="T645" i="6"/>
  <c r="L645" i="6"/>
  <c r="U645" i="6"/>
  <c r="O645" i="6"/>
  <c r="J645" i="6"/>
  <c r="K645" i="6"/>
  <c r="Y645" i="6"/>
  <c r="P645" i="6"/>
  <c r="C645" i="6"/>
  <c r="M645" i="6"/>
  <c r="R645" i="6"/>
  <c r="Q645" i="6"/>
  <c r="N645" i="6"/>
  <c r="S645" i="6"/>
  <c r="T641" i="6"/>
  <c r="L641" i="6"/>
  <c r="U641" i="6"/>
  <c r="O641" i="6"/>
  <c r="J641" i="6"/>
  <c r="K641" i="6"/>
  <c r="Y641" i="6"/>
  <c r="P641" i="6"/>
  <c r="C641" i="6"/>
  <c r="M641" i="6"/>
  <c r="R641" i="6"/>
  <c r="Q641" i="6"/>
  <c r="N641" i="6"/>
  <c r="S641" i="6"/>
  <c r="T637" i="6"/>
  <c r="L637" i="6"/>
  <c r="U637" i="6"/>
  <c r="O637" i="6"/>
  <c r="J637" i="6"/>
  <c r="K637" i="6"/>
  <c r="Y637" i="6"/>
  <c r="P637" i="6"/>
  <c r="C637" i="6"/>
  <c r="M637" i="6"/>
  <c r="R637" i="6"/>
  <c r="Q637" i="6"/>
  <c r="N637" i="6"/>
  <c r="S637" i="6"/>
  <c r="T633" i="6"/>
  <c r="N633" i="6"/>
  <c r="S633" i="6"/>
  <c r="Q633" i="6"/>
  <c r="P633" i="6"/>
  <c r="C633" i="6"/>
  <c r="Y633" i="6"/>
  <c r="R633" i="6"/>
  <c r="J633" i="6"/>
  <c r="K633" i="6"/>
  <c r="M633" i="6"/>
  <c r="L633" i="6"/>
  <c r="O633" i="6"/>
  <c r="U633" i="6"/>
  <c r="R629" i="6"/>
  <c r="J629" i="6"/>
  <c r="K629" i="6"/>
  <c r="M629" i="6"/>
  <c r="P629" i="6"/>
  <c r="C629" i="6"/>
  <c r="Y629" i="6"/>
  <c r="N629" i="6"/>
  <c r="S629" i="6"/>
  <c r="Q629" i="6"/>
  <c r="T629" i="6"/>
  <c r="L629" i="6"/>
  <c r="O629" i="6"/>
  <c r="U629" i="6"/>
  <c r="R625" i="6"/>
  <c r="J625" i="6"/>
  <c r="K625" i="6"/>
  <c r="M625" i="6"/>
  <c r="P625" i="6"/>
  <c r="C625" i="6"/>
  <c r="Y625" i="6"/>
  <c r="N625" i="6"/>
  <c r="S625" i="6"/>
  <c r="Q625" i="6"/>
  <c r="T625" i="6"/>
  <c r="L625" i="6"/>
  <c r="O625" i="6"/>
  <c r="U625" i="6"/>
  <c r="R621" i="6"/>
  <c r="J621" i="6"/>
  <c r="K621" i="6"/>
  <c r="M621" i="6"/>
  <c r="P621" i="6"/>
  <c r="C621" i="6"/>
  <c r="Y621" i="6"/>
  <c r="N621" i="6"/>
  <c r="S621" i="6"/>
  <c r="U621" i="6"/>
  <c r="T621" i="6"/>
  <c r="L621" i="6"/>
  <c r="O621" i="6"/>
  <c r="Q621" i="6"/>
  <c r="R617" i="6"/>
  <c r="J617" i="6"/>
  <c r="K617" i="6"/>
  <c r="M617" i="6"/>
  <c r="P617" i="6"/>
  <c r="C617" i="6"/>
  <c r="Y617" i="6"/>
  <c r="N617" i="6"/>
  <c r="S617" i="6"/>
  <c r="U617" i="6"/>
  <c r="T617" i="6"/>
  <c r="L617" i="6"/>
  <c r="O617" i="6"/>
  <c r="Q617" i="6"/>
  <c r="R613" i="6"/>
  <c r="J613" i="6"/>
  <c r="K613" i="6"/>
  <c r="M613" i="6"/>
  <c r="P613" i="6"/>
  <c r="C613" i="6"/>
  <c r="Y613" i="6"/>
  <c r="N613" i="6"/>
  <c r="S613" i="6"/>
  <c r="U613" i="6"/>
  <c r="T613" i="6"/>
  <c r="L613" i="6"/>
  <c r="O613" i="6"/>
  <c r="Q613" i="6"/>
  <c r="R609" i="6"/>
  <c r="J609" i="6"/>
  <c r="K609" i="6"/>
  <c r="M609" i="6"/>
  <c r="P609" i="6"/>
  <c r="C609" i="6"/>
  <c r="Y609" i="6"/>
  <c r="N609" i="6"/>
  <c r="S609" i="6"/>
  <c r="U609" i="6"/>
  <c r="T609" i="6"/>
  <c r="L609" i="6"/>
  <c r="O609" i="6"/>
  <c r="Q609" i="6"/>
  <c r="R605" i="6"/>
  <c r="J605" i="6"/>
  <c r="K605" i="6"/>
  <c r="M605" i="6"/>
  <c r="P605" i="6"/>
  <c r="C605" i="6"/>
  <c r="Y605" i="6"/>
  <c r="N605" i="6"/>
  <c r="S605" i="6"/>
  <c r="U605" i="6"/>
  <c r="T605" i="6"/>
  <c r="L605" i="6"/>
  <c r="O605" i="6"/>
  <c r="Q605" i="6"/>
  <c r="R601" i="6"/>
  <c r="J601" i="6"/>
  <c r="K601" i="6"/>
  <c r="M601" i="6"/>
  <c r="P601" i="6"/>
  <c r="C601" i="6"/>
  <c r="Y601" i="6"/>
  <c r="N601" i="6"/>
  <c r="S601" i="6"/>
  <c r="U601" i="6"/>
  <c r="T601" i="6"/>
  <c r="L601" i="6"/>
  <c r="O601" i="6"/>
  <c r="Q601" i="6"/>
  <c r="R597" i="6"/>
  <c r="J597" i="6"/>
  <c r="K597" i="6"/>
  <c r="M597" i="6"/>
  <c r="P597" i="6"/>
  <c r="C597" i="6"/>
  <c r="Y597" i="6"/>
  <c r="N597" i="6"/>
  <c r="S597" i="6"/>
  <c r="U597" i="6"/>
  <c r="T597" i="6"/>
  <c r="L597" i="6"/>
  <c r="O597" i="6"/>
  <c r="Q597" i="6"/>
  <c r="R593" i="6"/>
  <c r="J593" i="6"/>
  <c r="K593" i="6"/>
  <c r="M593" i="6"/>
  <c r="P593" i="6"/>
  <c r="C593" i="6"/>
  <c r="Y593" i="6"/>
  <c r="N593" i="6"/>
  <c r="S593" i="6"/>
  <c r="U593" i="6"/>
  <c r="T593" i="6"/>
  <c r="L593" i="6"/>
  <c r="O593" i="6"/>
  <c r="Q593" i="6"/>
  <c r="R589" i="6"/>
  <c r="J589" i="6"/>
  <c r="K589" i="6"/>
  <c r="M589" i="6"/>
  <c r="P589" i="6"/>
  <c r="C589" i="6"/>
  <c r="Y589" i="6"/>
  <c r="N589" i="6"/>
  <c r="S589" i="6"/>
  <c r="U589" i="6"/>
  <c r="T589" i="6"/>
  <c r="L589" i="6"/>
  <c r="O589" i="6"/>
  <c r="Q589" i="6"/>
  <c r="R585" i="6"/>
  <c r="J585" i="6"/>
  <c r="K585" i="6"/>
  <c r="M585" i="6"/>
  <c r="P585" i="6"/>
  <c r="C585" i="6"/>
  <c r="Y585" i="6"/>
  <c r="N585" i="6"/>
  <c r="S585" i="6"/>
  <c r="U585" i="6"/>
  <c r="T585" i="6"/>
  <c r="L585" i="6"/>
  <c r="O585" i="6"/>
  <c r="Q585" i="6"/>
  <c r="R581" i="6"/>
  <c r="J581" i="6"/>
  <c r="K581" i="6"/>
  <c r="M581" i="6"/>
  <c r="P581" i="6"/>
  <c r="C581" i="6"/>
  <c r="Y581" i="6"/>
  <c r="N581" i="6"/>
  <c r="S581" i="6"/>
  <c r="U581" i="6"/>
  <c r="T581" i="6"/>
  <c r="L581" i="6"/>
  <c r="O581" i="6"/>
  <c r="Q581" i="6"/>
  <c r="R577" i="6"/>
  <c r="J577" i="6"/>
  <c r="K577" i="6"/>
  <c r="M577" i="6"/>
  <c r="P577" i="6"/>
  <c r="C577" i="6"/>
  <c r="Y577" i="6"/>
  <c r="N577" i="6"/>
  <c r="S577" i="6"/>
  <c r="U577" i="6"/>
  <c r="T577" i="6"/>
  <c r="L577" i="6"/>
  <c r="O577" i="6"/>
  <c r="Q577" i="6"/>
  <c r="R573" i="6"/>
  <c r="J573" i="6"/>
  <c r="K573" i="6"/>
  <c r="M573" i="6"/>
  <c r="P573" i="6"/>
  <c r="C573" i="6"/>
  <c r="Y573" i="6"/>
  <c r="N573" i="6"/>
  <c r="S573" i="6"/>
  <c r="U573" i="6"/>
  <c r="T573" i="6"/>
  <c r="L573" i="6"/>
  <c r="O573" i="6"/>
  <c r="Q573" i="6"/>
  <c r="R569" i="6"/>
  <c r="J569" i="6"/>
  <c r="K569" i="6"/>
  <c r="M569" i="6"/>
  <c r="P569" i="6"/>
  <c r="C569" i="6"/>
  <c r="Y569" i="6"/>
  <c r="N569" i="6"/>
  <c r="S569" i="6"/>
  <c r="U569" i="6"/>
  <c r="T569" i="6"/>
  <c r="L569" i="6"/>
  <c r="O569" i="6"/>
  <c r="Q569" i="6"/>
  <c r="R565" i="6"/>
  <c r="J565" i="6"/>
  <c r="K565" i="6"/>
  <c r="M565" i="6"/>
  <c r="P565" i="6"/>
  <c r="C565" i="6"/>
  <c r="Y565" i="6"/>
  <c r="N565" i="6"/>
  <c r="S565" i="6"/>
  <c r="U565" i="6"/>
  <c r="T565" i="6"/>
  <c r="L565" i="6"/>
  <c r="O565" i="6"/>
  <c r="Q565" i="6"/>
  <c r="R561" i="6"/>
  <c r="J561" i="6"/>
  <c r="K561" i="6"/>
  <c r="M561" i="6"/>
  <c r="P561" i="6"/>
  <c r="C561" i="6"/>
  <c r="Y561" i="6"/>
  <c r="N561" i="6"/>
  <c r="S561" i="6"/>
  <c r="U561" i="6"/>
  <c r="T561" i="6"/>
  <c r="L561" i="6"/>
  <c r="O561" i="6"/>
  <c r="Q561" i="6"/>
  <c r="R557" i="6"/>
  <c r="J557" i="6"/>
  <c r="K557" i="6"/>
  <c r="M557" i="6"/>
  <c r="P557" i="6"/>
  <c r="C557" i="6"/>
  <c r="Y557" i="6"/>
  <c r="N557" i="6"/>
  <c r="S557" i="6"/>
  <c r="U557" i="6"/>
  <c r="T557" i="6"/>
  <c r="L557" i="6"/>
  <c r="O557" i="6"/>
  <c r="Q557" i="6"/>
  <c r="R553" i="6"/>
  <c r="J553" i="6"/>
  <c r="K553" i="6"/>
  <c r="M553" i="6"/>
  <c r="P553" i="6"/>
  <c r="C553" i="6"/>
  <c r="Y553" i="6"/>
  <c r="N553" i="6"/>
  <c r="S553" i="6"/>
  <c r="U553" i="6"/>
  <c r="T553" i="6"/>
  <c r="L553" i="6"/>
  <c r="O553" i="6"/>
  <c r="Q553" i="6"/>
  <c r="R549" i="6"/>
  <c r="J549" i="6"/>
  <c r="K549" i="6"/>
  <c r="M549" i="6"/>
  <c r="P549" i="6"/>
  <c r="C549" i="6"/>
  <c r="Y549" i="6"/>
  <c r="N549" i="6"/>
  <c r="S549" i="6"/>
  <c r="U549" i="6"/>
  <c r="T549" i="6"/>
  <c r="L549" i="6"/>
  <c r="O549" i="6"/>
  <c r="Q549" i="6"/>
  <c r="R545" i="6"/>
  <c r="J545" i="6"/>
  <c r="K545" i="6"/>
  <c r="M545" i="6"/>
  <c r="P545" i="6"/>
  <c r="C545" i="6"/>
  <c r="Y545" i="6"/>
  <c r="N545" i="6"/>
  <c r="S545" i="6"/>
  <c r="U545" i="6"/>
  <c r="T545" i="6"/>
  <c r="L545" i="6"/>
  <c r="O545" i="6"/>
  <c r="Q545" i="6"/>
  <c r="R541" i="6"/>
  <c r="J541" i="6"/>
  <c r="K541" i="6"/>
  <c r="M541" i="6"/>
  <c r="P541" i="6"/>
  <c r="C541" i="6"/>
  <c r="Y541" i="6"/>
  <c r="N541" i="6"/>
  <c r="S541" i="6"/>
  <c r="U541" i="6"/>
  <c r="T541" i="6"/>
  <c r="L541" i="6"/>
  <c r="O541" i="6"/>
  <c r="Q541" i="6"/>
  <c r="R537" i="6"/>
  <c r="J537" i="6"/>
  <c r="K537" i="6"/>
  <c r="M537" i="6"/>
  <c r="P537" i="6"/>
  <c r="C537" i="6"/>
  <c r="Y537" i="6"/>
  <c r="N537" i="6"/>
  <c r="S537" i="6"/>
  <c r="U537" i="6"/>
  <c r="T537" i="6"/>
  <c r="L537" i="6"/>
  <c r="O537" i="6"/>
  <c r="Q537" i="6"/>
  <c r="R533" i="6"/>
  <c r="J533" i="6"/>
  <c r="K533" i="6"/>
  <c r="M533" i="6"/>
  <c r="P533" i="6"/>
  <c r="C533" i="6"/>
  <c r="Y533" i="6"/>
  <c r="N533" i="6"/>
  <c r="S533" i="6"/>
  <c r="U533" i="6"/>
  <c r="T533" i="6"/>
  <c r="L533" i="6"/>
  <c r="O533" i="6"/>
  <c r="Q533" i="6"/>
  <c r="R529" i="6"/>
  <c r="J529" i="6"/>
  <c r="K529" i="6"/>
  <c r="M529" i="6"/>
  <c r="P529" i="6"/>
  <c r="C529" i="6"/>
  <c r="Y529" i="6"/>
  <c r="N529" i="6"/>
  <c r="S529" i="6"/>
  <c r="U529" i="6"/>
  <c r="T529" i="6"/>
  <c r="L529" i="6"/>
  <c r="O529" i="6"/>
  <c r="Q529" i="6"/>
  <c r="R525" i="6"/>
  <c r="J525" i="6"/>
  <c r="K525" i="6"/>
  <c r="M525" i="6"/>
  <c r="P525" i="6"/>
  <c r="C525" i="6"/>
  <c r="Y525" i="6"/>
  <c r="N525" i="6"/>
  <c r="S525" i="6"/>
  <c r="U525" i="6"/>
  <c r="T525" i="6"/>
  <c r="L525" i="6"/>
  <c r="O525" i="6"/>
  <c r="Q525" i="6"/>
  <c r="R521" i="6"/>
  <c r="J521" i="6"/>
  <c r="K521" i="6"/>
  <c r="M521" i="6"/>
  <c r="P521" i="6"/>
  <c r="C521" i="6"/>
  <c r="Y521" i="6"/>
  <c r="N521" i="6"/>
  <c r="S521" i="6"/>
  <c r="U521" i="6"/>
  <c r="T521" i="6"/>
  <c r="L521" i="6"/>
  <c r="O521" i="6"/>
  <c r="Q521" i="6"/>
  <c r="R517" i="6"/>
  <c r="J517" i="6"/>
  <c r="K517" i="6"/>
  <c r="M517" i="6"/>
  <c r="P517" i="6"/>
  <c r="C517" i="6"/>
  <c r="Y517" i="6"/>
  <c r="N517" i="6"/>
  <c r="S517" i="6"/>
  <c r="U517" i="6"/>
  <c r="T517" i="6"/>
  <c r="L517" i="6"/>
  <c r="O517" i="6"/>
  <c r="Q517" i="6"/>
  <c r="R513" i="6"/>
  <c r="J513" i="6"/>
  <c r="Y513" i="6"/>
  <c r="K513" i="6"/>
  <c r="P513" i="6"/>
  <c r="C513" i="6"/>
  <c r="U513" i="6"/>
  <c r="N513" i="6"/>
  <c r="S513" i="6"/>
  <c r="Q513" i="6"/>
  <c r="T513" i="6"/>
  <c r="L513" i="6"/>
  <c r="O513" i="6"/>
  <c r="M513" i="6"/>
  <c r="R509" i="6"/>
  <c r="J509" i="6"/>
  <c r="Q509" i="6"/>
  <c r="K509" i="6"/>
  <c r="P509" i="6"/>
  <c r="C509" i="6"/>
  <c r="M509" i="6"/>
  <c r="N509" i="6"/>
  <c r="Y509" i="6"/>
  <c r="O509" i="6"/>
  <c r="T509" i="6"/>
  <c r="L509" i="6"/>
  <c r="U509" i="6"/>
  <c r="S509" i="6"/>
  <c r="R505" i="6"/>
  <c r="J505" i="6"/>
  <c r="Q505" i="6"/>
  <c r="K505" i="6"/>
  <c r="P505" i="6"/>
  <c r="C505" i="6"/>
  <c r="M505" i="6"/>
  <c r="N505" i="6"/>
  <c r="Y505" i="6"/>
  <c r="O505" i="6"/>
  <c r="T505" i="6"/>
  <c r="L505" i="6"/>
  <c r="U505" i="6"/>
  <c r="S505" i="6"/>
  <c r="U874" i="6"/>
  <c r="M874" i="6"/>
  <c r="L874" i="6"/>
  <c r="J874" i="6"/>
  <c r="S874" i="6"/>
  <c r="K874" i="6"/>
  <c r="C874" i="6"/>
  <c r="Q874" i="6"/>
  <c r="T874" i="6"/>
  <c r="N874" i="6"/>
  <c r="Y874" i="6"/>
  <c r="O874" i="6"/>
  <c r="P874" i="6"/>
  <c r="R874" i="6"/>
  <c r="U831" i="6"/>
  <c r="M831" i="6"/>
  <c r="L831" i="6"/>
  <c r="R831" i="6"/>
  <c r="S831" i="6"/>
  <c r="K831" i="6"/>
  <c r="C831" i="6"/>
  <c r="Q831" i="6"/>
  <c r="T831" i="6"/>
  <c r="N831" i="6"/>
  <c r="Y831" i="6"/>
  <c r="O831" i="6"/>
  <c r="P831" i="6"/>
  <c r="J831" i="6"/>
  <c r="U799" i="6"/>
  <c r="M799" i="6"/>
  <c r="L799" i="6"/>
  <c r="R799" i="6"/>
  <c r="S799" i="6"/>
  <c r="K799" i="6"/>
  <c r="C799" i="6"/>
  <c r="Q799" i="6"/>
  <c r="T799" i="6"/>
  <c r="N799" i="6"/>
  <c r="Y799" i="6"/>
  <c r="O799" i="6"/>
  <c r="P799" i="6"/>
  <c r="J799" i="6"/>
  <c r="U781" i="6"/>
  <c r="M781" i="6"/>
  <c r="L781" i="6"/>
  <c r="N781" i="6"/>
  <c r="S781" i="6"/>
  <c r="K781" i="6"/>
  <c r="C781" i="6"/>
  <c r="Q781" i="6"/>
  <c r="T781" i="6"/>
  <c r="R781" i="6"/>
  <c r="Y781" i="6"/>
  <c r="O781" i="6"/>
  <c r="P781" i="6"/>
  <c r="J781" i="6"/>
  <c r="U765" i="6"/>
  <c r="M765" i="6"/>
  <c r="L765" i="6"/>
  <c r="N765" i="6"/>
  <c r="S765" i="6"/>
  <c r="K765" i="6"/>
  <c r="C765" i="6"/>
  <c r="Q765" i="6"/>
  <c r="T765" i="6"/>
  <c r="R765" i="6"/>
  <c r="Y765" i="6"/>
  <c r="O765" i="6"/>
  <c r="P765" i="6"/>
  <c r="J765" i="6"/>
  <c r="U749" i="6"/>
  <c r="M749" i="6"/>
  <c r="L749" i="6"/>
  <c r="N749" i="6"/>
  <c r="S749" i="6"/>
  <c r="K749" i="6"/>
  <c r="C749" i="6"/>
  <c r="Q749" i="6"/>
  <c r="T749" i="6"/>
  <c r="R749" i="6"/>
  <c r="Y749" i="6"/>
  <c r="O749" i="6"/>
  <c r="P749" i="6"/>
  <c r="J749" i="6"/>
  <c r="U733" i="6"/>
  <c r="M733" i="6"/>
  <c r="L733" i="6"/>
  <c r="N733" i="6"/>
  <c r="S733" i="6"/>
  <c r="K733" i="6"/>
  <c r="C733" i="6"/>
  <c r="Q733" i="6"/>
  <c r="T733" i="6"/>
  <c r="R733" i="6"/>
  <c r="Y733" i="6"/>
  <c r="O733" i="6"/>
  <c r="P733" i="6"/>
  <c r="J733" i="6"/>
  <c r="U866" i="6"/>
  <c r="M866" i="6"/>
  <c r="L866" i="6"/>
  <c r="J866" i="6"/>
  <c r="S866" i="6"/>
  <c r="K866" i="6"/>
  <c r="C866" i="6"/>
  <c r="Q866" i="6"/>
  <c r="T866" i="6"/>
  <c r="N866" i="6"/>
  <c r="Y866" i="6"/>
  <c r="O866" i="6"/>
  <c r="P866" i="6"/>
  <c r="R866" i="6"/>
  <c r="U827" i="6"/>
  <c r="M827" i="6"/>
  <c r="L827" i="6"/>
  <c r="J827" i="6"/>
  <c r="S827" i="6"/>
  <c r="K827" i="6"/>
  <c r="C827" i="6"/>
  <c r="Q827" i="6"/>
  <c r="T827" i="6"/>
  <c r="N827" i="6"/>
  <c r="Y827" i="6"/>
  <c r="O827" i="6"/>
  <c r="P827" i="6"/>
  <c r="R827" i="6"/>
  <c r="U795" i="6"/>
  <c r="M795" i="6"/>
  <c r="L795" i="6"/>
  <c r="R795" i="6"/>
  <c r="S795" i="6"/>
  <c r="K795" i="6"/>
  <c r="C795" i="6"/>
  <c r="Q795" i="6"/>
  <c r="T795" i="6"/>
  <c r="N795" i="6"/>
  <c r="Y795" i="6"/>
  <c r="O795" i="6"/>
  <c r="P795" i="6"/>
  <c r="J795" i="6"/>
  <c r="U763" i="6"/>
  <c r="M763" i="6"/>
  <c r="L763" i="6"/>
  <c r="R763" i="6"/>
  <c r="S763" i="6"/>
  <c r="K763" i="6"/>
  <c r="C763" i="6"/>
  <c r="Q763" i="6"/>
  <c r="T763" i="6"/>
  <c r="N763" i="6"/>
  <c r="Y763" i="6"/>
  <c r="O763" i="6"/>
  <c r="P763" i="6"/>
  <c r="J763" i="6"/>
  <c r="U731" i="6"/>
  <c r="M731" i="6"/>
  <c r="L731" i="6"/>
  <c r="R731" i="6"/>
  <c r="S731" i="6"/>
  <c r="K731" i="6"/>
  <c r="C731" i="6"/>
  <c r="Q731" i="6"/>
  <c r="T731" i="6"/>
  <c r="N731" i="6"/>
  <c r="Y731" i="6"/>
  <c r="O731" i="6"/>
  <c r="P731" i="6"/>
  <c r="J731" i="6"/>
  <c r="Y709" i="6"/>
  <c r="O709" i="6"/>
  <c r="P709" i="6"/>
  <c r="J709" i="6"/>
  <c r="T709" i="6"/>
  <c r="U709" i="6"/>
  <c r="L709" i="6"/>
  <c r="S709" i="6"/>
  <c r="K709" i="6"/>
  <c r="C709" i="6"/>
  <c r="Q709" i="6"/>
  <c r="R709" i="6"/>
  <c r="M709" i="6"/>
  <c r="N709" i="6"/>
  <c r="Y775" i="6"/>
  <c r="O775" i="6"/>
  <c r="P775" i="6"/>
  <c r="R775" i="6"/>
  <c r="T775" i="6"/>
  <c r="U775" i="6"/>
  <c r="L775" i="6"/>
  <c r="S775" i="6"/>
  <c r="K775" i="6"/>
  <c r="C775" i="6"/>
  <c r="Q775" i="6"/>
  <c r="N775" i="6"/>
  <c r="M775" i="6"/>
  <c r="J775" i="6"/>
  <c r="Y743" i="6"/>
  <c r="O743" i="6"/>
  <c r="P743" i="6"/>
  <c r="R743" i="6"/>
  <c r="T743" i="6"/>
  <c r="U743" i="6"/>
  <c r="L743" i="6"/>
  <c r="S743" i="6"/>
  <c r="K743" i="6"/>
  <c r="C743" i="6"/>
  <c r="Q743" i="6"/>
  <c r="N743" i="6"/>
  <c r="M743" i="6"/>
  <c r="J743" i="6"/>
  <c r="Y715" i="6"/>
  <c r="O715" i="6"/>
  <c r="P715" i="6"/>
  <c r="R715" i="6"/>
  <c r="T715" i="6"/>
  <c r="U715" i="6"/>
  <c r="L715" i="6"/>
  <c r="S715" i="6"/>
  <c r="K715" i="6"/>
  <c r="C715" i="6"/>
  <c r="Q715" i="6"/>
  <c r="N715" i="6"/>
  <c r="M715" i="6"/>
  <c r="J715" i="6"/>
  <c r="Y699" i="6"/>
  <c r="O699" i="6"/>
  <c r="P699" i="6"/>
  <c r="J699" i="6"/>
  <c r="T699" i="6"/>
  <c r="U699" i="6"/>
  <c r="L699" i="6"/>
  <c r="S699" i="6"/>
  <c r="K699" i="6"/>
  <c r="C699" i="6"/>
  <c r="Q699" i="6"/>
  <c r="R699" i="6"/>
  <c r="M699" i="6"/>
  <c r="N699" i="6"/>
  <c r="Y687" i="6"/>
  <c r="O687" i="6"/>
  <c r="P687" i="6"/>
  <c r="J687" i="6"/>
  <c r="T687" i="6"/>
  <c r="U687" i="6"/>
  <c r="L687" i="6"/>
  <c r="S687" i="6"/>
  <c r="K687" i="6"/>
  <c r="C687" i="6"/>
  <c r="Q687" i="6"/>
  <c r="R687" i="6"/>
  <c r="M687" i="6"/>
  <c r="N687" i="6"/>
  <c r="T501" i="6"/>
  <c r="L501" i="6"/>
  <c r="M501" i="6"/>
  <c r="S501" i="6"/>
  <c r="Q501" i="6"/>
  <c r="R501" i="6"/>
  <c r="J501" i="6"/>
  <c r="P501" i="6"/>
  <c r="U501" i="6"/>
  <c r="C501" i="6"/>
  <c r="N501" i="6"/>
  <c r="O501" i="6"/>
  <c r="Y501" i="6"/>
  <c r="K501" i="6"/>
  <c r="T497" i="6"/>
  <c r="L497" i="6"/>
  <c r="U497" i="6"/>
  <c r="O497" i="6"/>
  <c r="Y497" i="6"/>
  <c r="R497" i="6"/>
  <c r="Q497" i="6"/>
  <c r="P497" i="6"/>
  <c r="C497" i="6"/>
  <c r="M497" i="6"/>
  <c r="N497" i="6"/>
  <c r="S497" i="6"/>
  <c r="J497" i="6"/>
  <c r="K497" i="6"/>
  <c r="T493" i="6"/>
  <c r="L493" i="6"/>
  <c r="N493" i="6"/>
  <c r="S493" i="6"/>
  <c r="K493" i="6"/>
  <c r="J493" i="6"/>
  <c r="Q493" i="6"/>
  <c r="P493" i="6"/>
  <c r="C493" i="6"/>
  <c r="Y493" i="6"/>
  <c r="O493" i="6"/>
  <c r="R493" i="6"/>
  <c r="U493" i="6"/>
  <c r="M493" i="6"/>
  <c r="R489" i="6"/>
  <c r="J489" i="6"/>
  <c r="S489" i="6"/>
  <c r="K489" i="6"/>
  <c r="P489" i="6"/>
  <c r="C489" i="6"/>
  <c r="Q489" i="6"/>
  <c r="N489" i="6"/>
  <c r="Y489" i="6"/>
  <c r="O489" i="6"/>
  <c r="T489" i="6"/>
  <c r="L489" i="6"/>
  <c r="U489" i="6"/>
  <c r="M489" i="6"/>
  <c r="R485" i="6"/>
  <c r="J485" i="6"/>
  <c r="S485" i="6"/>
  <c r="K485" i="6"/>
  <c r="P485" i="6"/>
  <c r="C485" i="6"/>
  <c r="Q485" i="6"/>
  <c r="N485" i="6"/>
  <c r="Y485" i="6"/>
  <c r="O485" i="6"/>
  <c r="T485" i="6"/>
  <c r="L485" i="6"/>
  <c r="U485" i="6"/>
  <c r="M485" i="6"/>
  <c r="R481" i="6"/>
  <c r="J481" i="6"/>
  <c r="S481" i="6"/>
  <c r="K481" i="6"/>
  <c r="P481" i="6"/>
  <c r="C481" i="6"/>
  <c r="Q481" i="6"/>
  <c r="N481" i="6"/>
  <c r="Y481" i="6"/>
  <c r="O481" i="6"/>
  <c r="T481" i="6"/>
  <c r="L481" i="6"/>
  <c r="U481" i="6"/>
  <c r="M481" i="6"/>
  <c r="R477" i="6"/>
  <c r="J477" i="6"/>
  <c r="S477" i="6"/>
  <c r="K477" i="6"/>
  <c r="P477" i="6"/>
  <c r="C477" i="6"/>
  <c r="Q477" i="6"/>
  <c r="N477" i="6"/>
  <c r="Y477" i="6"/>
  <c r="O477" i="6"/>
  <c r="T477" i="6"/>
  <c r="L477" i="6"/>
  <c r="U477" i="6"/>
  <c r="M477" i="6"/>
  <c r="R473" i="6"/>
  <c r="J473" i="6"/>
  <c r="S473" i="6"/>
  <c r="K473" i="6"/>
  <c r="P473" i="6"/>
  <c r="C473" i="6"/>
  <c r="Q473" i="6"/>
  <c r="N473" i="6"/>
  <c r="Y473" i="6"/>
  <c r="O473" i="6"/>
  <c r="T473" i="6"/>
  <c r="L473" i="6"/>
  <c r="U473" i="6"/>
  <c r="M473" i="6"/>
  <c r="R469" i="6"/>
  <c r="J469" i="6"/>
  <c r="S469" i="6"/>
  <c r="K469" i="6"/>
  <c r="P469" i="6"/>
  <c r="C469" i="6"/>
  <c r="Q469" i="6"/>
  <c r="N469" i="6"/>
  <c r="Y469" i="6"/>
  <c r="O469" i="6"/>
  <c r="T469" i="6"/>
  <c r="L469" i="6"/>
  <c r="U469" i="6"/>
  <c r="M469" i="6"/>
  <c r="R465" i="6"/>
  <c r="J465" i="6"/>
  <c r="S465" i="6"/>
  <c r="K465" i="6"/>
  <c r="P465" i="6"/>
  <c r="C465" i="6"/>
  <c r="Q465" i="6"/>
  <c r="N465" i="6"/>
  <c r="Y465" i="6"/>
  <c r="O465" i="6"/>
  <c r="T465" i="6"/>
  <c r="L465" i="6"/>
  <c r="U465" i="6"/>
  <c r="M465" i="6"/>
  <c r="R461" i="6"/>
  <c r="J461" i="6"/>
  <c r="S461" i="6"/>
  <c r="K461" i="6"/>
  <c r="P461" i="6"/>
  <c r="C461" i="6"/>
  <c r="Q461" i="6"/>
  <c r="N461" i="6"/>
  <c r="Y461" i="6"/>
  <c r="O461" i="6"/>
  <c r="T461" i="6"/>
  <c r="L461" i="6"/>
  <c r="U461" i="6"/>
  <c r="M461" i="6"/>
  <c r="R457" i="6"/>
  <c r="J457" i="6"/>
  <c r="S457" i="6"/>
  <c r="K457" i="6"/>
  <c r="P457" i="6"/>
  <c r="C457" i="6"/>
  <c r="Q457" i="6"/>
  <c r="N457" i="6"/>
  <c r="Y457" i="6"/>
  <c r="O457" i="6"/>
  <c r="T457" i="6"/>
  <c r="L457" i="6"/>
  <c r="U457" i="6"/>
  <c r="M457" i="6"/>
  <c r="R453" i="6"/>
  <c r="J453" i="6"/>
  <c r="S453" i="6"/>
  <c r="K453" i="6"/>
  <c r="P453" i="6"/>
  <c r="C453" i="6"/>
  <c r="Q453" i="6"/>
  <c r="N453" i="6"/>
  <c r="Y453" i="6"/>
  <c r="O453" i="6"/>
  <c r="T453" i="6"/>
  <c r="L453" i="6"/>
  <c r="U453" i="6"/>
  <c r="M453" i="6"/>
  <c r="R449" i="6"/>
  <c r="J449" i="6"/>
  <c r="S449" i="6"/>
  <c r="K449" i="6"/>
  <c r="P449" i="6"/>
  <c r="C449" i="6"/>
  <c r="Q449" i="6"/>
  <c r="N449" i="6"/>
  <c r="Y449" i="6"/>
  <c r="O449" i="6"/>
  <c r="T449" i="6"/>
  <c r="L449" i="6"/>
  <c r="U449" i="6"/>
  <c r="M449" i="6"/>
  <c r="R445" i="6"/>
  <c r="J445" i="6"/>
  <c r="S445" i="6"/>
  <c r="K445" i="6"/>
  <c r="P445" i="6"/>
  <c r="C445" i="6"/>
  <c r="Q445" i="6"/>
  <c r="N445" i="6"/>
  <c r="Y445" i="6"/>
  <c r="O445" i="6"/>
  <c r="T445" i="6"/>
  <c r="L445" i="6"/>
  <c r="U445" i="6"/>
  <c r="M445" i="6"/>
  <c r="R441" i="6"/>
  <c r="J441" i="6"/>
  <c r="S441" i="6"/>
  <c r="K441" i="6"/>
  <c r="P441" i="6"/>
  <c r="C441" i="6"/>
  <c r="Q441" i="6"/>
  <c r="N441" i="6"/>
  <c r="Y441" i="6"/>
  <c r="O441" i="6"/>
  <c r="T441" i="6"/>
  <c r="L441" i="6"/>
  <c r="U441" i="6"/>
  <c r="M441" i="6"/>
  <c r="R437" i="6"/>
  <c r="J437" i="6"/>
  <c r="S437" i="6"/>
  <c r="K437" i="6"/>
  <c r="P437" i="6"/>
  <c r="C437" i="6"/>
  <c r="Q437" i="6"/>
  <c r="N437" i="6"/>
  <c r="Y437" i="6"/>
  <c r="O437" i="6"/>
  <c r="T437" i="6"/>
  <c r="L437" i="6"/>
  <c r="U437" i="6"/>
  <c r="M437" i="6"/>
  <c r="R433" i="6"/>
  <c r="J433" i="6"/>
  <c r="S433" i="6"/>
  <c r="K433" i="6"/>
  <c r="P433" i="6"/>
  <c r="C433" i="6"/>
  <c r="Q433" i="6"/>
  <c r="N433" i="6"/>
  <c r="Y433" i="6"/>
  <c r="O433" i="6"/>
  <c r="T433" i="6"/>
  <c r="L433" i="6"/>
  <c r="U433" i="6"/>
  <c r="M433" i="6"/>
  <c r="R429" i="6"/>
  <c r="J429" i="6"/>
  <c r="S429" i="6"/>
  <c r="K429" i="6"/>
  <c r="P429" i="6"/>
  <c r="C429" i="6"/>
  <c r="Q429" i="6"/>
  <c r="N429" i="6"/>
  <c r="Y429" i="6"/>
  <c r="O429" i="6"/>
  <c r="T429" i="6"/>
  <c r="L429" i="6"/>
  <c r="U429" i="6"/>
  <c r="M429" i="6"/>
  <c r="R425" i="6"/>
  <c r="J425" i="6"/>
  <c r="S425" i="6"/>
  <c r="K425" i="6"/>
  <c r="P425" i="6"/>
  <c r="C425" i="6"/>
  <c r="Q425" i="6"/>
  <c r="N425" i="6"/>
  <c r="Y425" i="6"/>
  <c r="O425" i="6"/>
  <c r="T425" i="6"/>
  <c r="L425" i="6"/>
  <c r="U425" i="6"/>
  <c r="M425" i="6"/>
  <c r="R421" i="6"/>
  <c r="J421" i="6"/>
  <c r="S421" i="6"/>
  <c r="K421" i="6"/>
  <c r="P421" i="6"/>
  <c r="C421" i="6"/>
  <c r="Q421" i="6"/>
  <c r="N421" i="6"/>
  <c r="Y421" i="6"/>
  <c r="O421" i="6"/>
  <c r="T421" i="6"/>
  <c r="L421" i="6"/>
  <c r="U421" i="6"/>
  <c r="M421" i="6"/>
  <c r="U415" i="6"/>
  <c r="M415" i="6"/>
  <c r="J415" i="6"/>
  <c r="C415" i="6"/>
  <c r="S415" i="6"/>
  <c r="K415" i="6"/>
  <c r="T415" i="6"/>
  <c r="Q415" i="6"/>
  <c r="R415" i="6"/>
  <c r="P415" i="6"/>
  <c r="Y415" i="6"/>
  <c r="O415" i="6"/>
  <c r="N415" i="6"/>
  <c r="L415" i="6"/>
  <c r="U407" i="6"/>
  <c r="M407" i="6"/>
  <c r="J407" i="6"/>
  <c r="C407" i="6"/>
  <c r="S407" i="6"/>
  <c r="K407" i="6"/>
  <c r="T407" i="6"/>
  <c r="Q407" i="6"/>
  <c r="R407" i="6"/>
  <c r="P407" i="6"/>
  <c r="Y407" i="6"/>
  <c r="O407" i="6"/>
  <c r="N407" i="6"/>
  <c r="L407" i="6"/>
  <c r="U399" i="6"/>
  <c r="M399" i="6"/>
  <c r="J399" i="6"/>
  <c r="C399" i="6"/>
  <c r="S399" i="6"/>
  <c r="K399" i="6"/>
  <c r="T399" i="6"/>
  <c r="Q399" i="6"/>
  <c r="R399" i="6"/>
  <c r="P399" i="6"/>
  <c r="Y399" i="6"/>
  <c r="O399" i="6"/>
  <c r="N399" i="6"/>
  <c r="L399" i="6"/>
  <c r="U391" i="6"/>
  <c r="M391" i="6"/>
  <c r="J391" i="6"/>
  <c r="C391" i="6"/>
  <c r="S391" i="6"/>
  <c r="K391" i="6"/>
  <c r="T391" i="6"/>
  <c r="Q391" i="6"/>
  <c r="R391" i="6"/>
  <c r="P391" i="6"/>
  <c r="Y391" i="6"/>
  <c r="O391" i="6"/>
  <c r="N391" i="6"/>
  <c r="L391" i="6"/>
  <c r="U383" i="6"/>
  <c r="M383" i="6"/>
  <c r="J383" i="6"/>
  <c r="C383" i="6"/>
  <c r="S383" i="6"/>
  <c r="K383" i="6"/>
  <c r="T383" i="6"/>
  <c r="Q383" i="6"/>
  <c r="R383" i="6"/>
  <c r="P383" i="6"/>
  <c r="Y383" i="6"/>
  <c r="O383" i="6"/>
  <c r="N383" i="6"/>
  <c r="L383" i="6"/>
  <c r="U375" i="6"/>
  <c r="M375" i="6"/>
  <c r="J375" i="6"/>
  <c r="C375" i="6"/>
  <c r="S375" i="6"/>
  <c r="K375" i="6"/>
  <c r="T375" i="6"/>
  <c r="Q375" i="6"/>
  <c r="R375" i="6"/>
  <c r="P375" i="6"/>
  <c r="Y375" i="6"/>
  <c r="O375" i="6"/>
  <c r="N375" i="6"/>
  <c r="L375" i="6"/>
  <c r="U367" i="6"/>
  <c r="M367" i="6"/>
  <c r="J367" i="6"/>
  <c r="C367" i="6"/>
  <c r="S367" i="6"/>
  <c r="K367" i="6"/>
  <c r="T367" i="6"/>
  <c r="Q367" i="6"/>
  <c r="R367" i="6"/>
  <c r="P367" i="6"/>
  <c r="Y367" i="6"/>
  <c r="O367" i="6"/>
  <c r="N367" i="6"/>
  <c r="L367" i="6"/>
  <c r="U359" i="6"/>
  <c r="M359" i="6"/>
  <c r="J359" i="6"/>
  <c r="C359" i="6"/>
  <c r="S359" i="6"/>
  <c r="K359" i="6"/>
  <c r="T359" i="6"/>
  <c r="Q359" i="6"/>
  <c r="R359" i="6"/>
  <c r="P359" i="6"/>
  <c r="Y359" i="6"/>
  <c r="O359" i="6"/>
  <c r="N359" i="6"/>
  <c r="L359" i="6"/>
  <c r="U351" i="6"/>
  <c r="M351" i="6"/>
  <c r="J351" i="6"/>
  <c r="C351" i="6"/>
  <c r="S351" i="6"/>
  <c r="K351" i="6"/>
  <c r="T351" i="6"/>
  <c r="Q351" i="6"/>
  <c r="R351" i="6"/>
  <c r="P351" i="6"/>
  <c r="Y351" i="6"/>
  <c r="O351" i="6"/>
  <c r="N351" i="6"/>
  <c r="L351" i="6"/>
  <c r="U412" i="6"/>
  <c r="M412" i="6"/>
  <c r="L412" i="6"/>
  <c r="J412" i="6"/>
  <c r="S412" i="6"/>
  <c r="K412" i="6"/>
  <c r="C412" i="6"/>
  <c r="Q412" i="6"/>
  <c r="T412" i="6"/>
  <c r="R412" i="6"/>
  <c r="Y412" i="6"/>
  <c r="O412" i="6"/>
  <c r="P412" i="6"/>
  <c r="N412" i="6"/>
  <c r="U404" i="6"/>
  <c r="M404" i="6"/>
  <c r="L404" i="6"/>
  <c r="J404" i="6"/>
  <c r="S404" i="6"/>
  <c r="K404" i="6"/>
  <c r="C404" i="6"/>
  <c r="Q404" i="6"/>
  <c r="T404" i="6"/>
  <c r="R404" i="6"/>
  <c r="Y404" i="6"/>
  <c r="O404" i="6"/>
  <c r="P404" i="6"/>
  <c r="N404" i="6"/>
  <c r="U396" i="6"/>
  <c r="M396" i="6"/>
  <c r="L396" i="6"/>
  <c r="J396" i="6"/>
  <c r="S396" i="6"/>
  <c r="K396" i="6"/>
  <c r="C396" i="6"/>
  <c r="Q396" i="6"/>
  <c r="T396" i="6"/>
  <c r="R396" i="6"/>
  <c r="Y396" i="6"/>
  <c r="O396" i="6"/>
  <c r="P396" i="6"/>
  <c r="N396" i="6"/>
  <c r="U388" i="6"/>
  <c r="M388" i="6"/>
  <c r="L388" i="6"/>
  <c r="J388" i="6"/>
  <c r="S388" i="6"/>
  <c r="K388" i="6"/>
  <c r="C388" i="6"/>
  <c r="Q388" i="6"/>
  <c r="T388" i="6"/>
  <c r="R388" i="6"/>
  <c r="Y388" i="6"/>
  <c r="O388" i="6"/>
  <c r="P388" i="6"/>
  <c r="N388" i="6"/>
  <c r="U380" i="6"/>
  <c r="M380" i="6"/>
  <c r="L380" i="6"/>
  <c r="J380" i="6"/>
  <c r="S380" i="6"/>
  <c r="K380" i="6"/>
  <c r="C380" i="6"/>
  <c r="Q380" i="6"/>
  <c r="T380" i="6"/>
  <c r="R380" i="6"/>
  <c r="Y380" i="6"/>
  <c r="O380" i="6"/>
  <c r="P380" i="6"/>
  <c r="N380" i="6"/>
  <c r="U372" i="6"/>
  <c r="M372" i="6"/>
  <c r="L372" i="6"/>
  <c r="J372" i="6"/>
  <c r="S372" i="6"/>
  <c r="K372" i="6"/>
  <c r="C372" i="6"/>
  <c r="Q372" i="6"/>
  <c r="T372" i="6"/>
  <c r="R372" i="6"/>
  <c r="Y372" i="6"/>
  <c r="O372" i="6"/>
  <c r="P372" i="6"/>
  <c r="N372" i="6"/>
  <c r="U364" i="6"/>
  <c r="M364" i="6"/>
  <c r="L364" i="6"/>
  <c r="J364" i="6"/>
  <c r="S364" i="6"/>
  <c r="K364" i="6"/>
  <c r="C364" i="6"/>
  <c r="Q364" i="6"/>
  <c r="T364" i="6"/>
  <c r="R364" i="6"/>
  <c r="Y364" i="6"/>
  <c r="O364" i="6"/>
  <c r="P364" i="6"/>
  <c r="N364" i="6"/>
  <c r="U356" i="6"/>
  <c r="M356" i="6"/>
  <c r="L356" i="6"/>
  <c r="J356" i="6"/>
  <c r="S356" i="6"/>
  <c r="K356" i="6"/>
  <c r="C356" i="6"/>
  <c r="Q356" i="6"/>
  <c r="T356" i="6"/>
  <c r="R356" i="6"/>
  <c r="Y356" i="6"/>
  <c r="O356" i="6"/>
  <c r="P356" i="6"/>
  <c r="N356" i="6"/>
  <c r="U349" i="6"/>
  <c r="M349" i="6"/>
  <c r="P349" i="6"/>
  <c r="C349" i="6"/>
  <c r="S349" i="6"/>
  <c r="K349" i="6"/>
  <c r="N349" i="6"/>
  <c r="Q349" i="6"/>
  <c r="T349" i="6"/>
  <c r="L349" i="6"/>
  <c r="Y349" i="6"/>
  <c r="O349" i="6"/>
  <c r="R349" i="6"/>
  <c r="J349" i="6"/>
  <c r="U345" i="6"/>
  <c r="M345" i="6"/>
  <c r="P345" i="6"/>
  <c r="C345" i="6"/>
  <c r="S345" i="6"/>
  <c r="K345" i="6"/>
  <c r="N345" i="6"/>
  <c r="Q345" i="6"/>
  <c r="T345" i="6"/>
  <c r="L345" i="6"/>
  <c r="Y345" i="6"/>
  <c r="O345" i="6"/>
  <c r="R345" i="6"/>
  <c r="J345" i="6"/>
  <c r="U341" i="6"/>
  <c r="M341" i="6"/>
  <c r="P341" i="6"/>
  <c r="C341" i="6"/>
  <c r="S341" i="6"/>
  <c r="K341" i="6"/>
  <c r="N341" i="6"/>
  <c r="Q341" i="6"/>
  <c r="T341" i="6"/>
  <c r="L341" i="6"/>
  <c r="Y341" i="6"/>
  <c r="O341" i="6"/>
  <c r="R341" i="6"/>
  <c r="J341" i="6"/>
  <c r="U337" i="6"/>
  <c r="M337" i="6"/>
  <c r="P337" i="6"/>
  <c r="C337" i="6"/>
  <c r="S337" i="6"/>
  <c r="K337" i="6"/>
  <c r="N337" i="6"/>
  <c r="Q337" i="6"/>
  <c r="T337" i="6"/>
  <c r="L337" i="6"/>
  <c r="Y337" i="6"/>
  <c r="O337" i="6"/>
  <c r="R337" i="6"/>
  <c r="J337" i="6"/>
  <c r="U333" i="6"/>
  <c r="M333" i="6"/>
  <c r="P333" i="6"/>
  <c r="C333" i="6"/>
  <c r="S333" i="6"/>
  <c r="K333" i="6"/>
  <c r="N333" i="6"/>
  <c r="Q333" i="6"/>
  <c r="T333" i="6"/>
  <c r="L333" i="6"/>
  <c r="Y333" i="6"/>
  <c r="O333" i="6"/>
  <c r="R333" i="6"/>
  <c r="J333" i="6"/>
  <c r="U329" i="6"/>
  <c r="M329" i="6"/>
  <c r="P329" i="6"/>
  <c r="C329" i="6"/>
  <c r="S329" i="6"/>
  <c r="K329" i="6"/>
  <c r="N329" i="6"/>
  <c r="Q329" i="6"/>
  <c r="T329" i="6"/>
  <c r="L329" i="6"/>
  <c r="Y329" i="6"/>
  <c r="O329" i="6"/>
  <c r="R329" i="6"/>
  <c r="J329" i="6"/>
  <c r="U325" i="6"/>
  <c r="M325" i="6"/>
  <c r="P325" i="6"/>
  <c r="C325" i="6"/>
  <c r="S325" i="6"/>
  <c r="K325" i="6"/>
  <c r="N325" i="6"/>
  <c r="Q325" i="6"/>
  <c r="T325" i="6"/>
  <c r="L325" i="6"/>
  <c r="Y325" i="6"/>
  <c r="O325" i="6"/>
  <c r="R325" i="6"/>
  <c r="J325" i="6"/>
  <c r="U321" i="6"/>
  <c r="M321" i="6"/>
  <c r="P321" i="6"/>
  <c r="C321" i="6"/>
  <c r="S321" i="6"/>
  <c r="K321" i="6"/>
  <c r="N321" i="6"/>
  <c r="Q321" i="6"/>
  <c r="T321" i="6"/>
  <c r="L321" i="6"/>
  <c r="Y321" i="6"/>
  <c r="O321" i="6"/>
  <c r="R321" i="6"/>
  <c r="J321" i="6"/>
  <c r="U317" i="6"/>
  <c r="M317" i="6"/>
  <c r="P317" i="6"/>
  <c r="C317" i="6"/>
  <c r="S317" i="6"/>
  <c r="K317" i="6"/>
  <c r="N317" i="6"/>
  <c r="Q317" i="6"/>
  <c r="T317" i="6"/>
  <c r="L317" i="6"/>
  <c r="Y317" i="6"/>
  <c r="O317" i="6"/>
  <c r="R317" i="6"/>
  <c r="J317" i="6"/>
  <c r="U313" i="6"/>
  <c r="M313" i="6"/>
  <c r="P313" i="6"/>
  <c r="C313" i="6"/>
  <c r="S313" i="6"/>
  <c r="K313" i="6"/>
  <c r="N313" i="6"/>
  <c r="Q313" i="6"/>
  <c r="T313" i="6"/>
  <c r="L313" i="6"/>
  <c r="Y313" i="6"/>
  <c r="O313" i="6"/>
  <c r="R313" i="6"/>
  <c r="J313" i="6"/>
  <c r="U309" i="6"/>
  <c r="M309" i="6"/>
  <c r="P309" i="6"/>
  <c r="C309" i="6"/>
  <c r="S309" i="6"/>
  <c r="K309" i="6"/>
  <c r="N309" i="6"/>
  <c r="Q309" i="6"/>
  <c r="T309" i="6"/>
  <c r="L309" i="6"/>
  <c r="Y309" i="6"/>
  <c r="O309" i="6"/>
  <c r="R309" i="6"/>
  <c r="J309" i="6"/>
  <c r="U305" i="6"/>
  <c r="M305" i="6"/>
  <c r="P305" i="6"/>
  <c r="C305" i="6"/>
  <c r="S305" i="6"/>
  <c r="K305" i="6"/>
  <c r="N305" i="6"/>
  <c r="Q305" i="6"/>
  <c r="T305" i="6"/>
  <c r="L305" i="6"/>
  <c r="Y305" i="6"/>
  <c r="O305" i="6"/>
  <c r="R305" i="6"/>
  <c r="J305" i="6"/>
  <c r="U301" i="6"/>
  <c r="M301" i="6"/>
  <c r="P301" i="6"/>
  <c r="C301" i="6"/>
  <c r="S301" i="6"/>
  <c r="K301" i="6"/>
  <c r="N301" i="6"/>
  <c r="Q301" i="6"/>
  <c r="T301" i="6"/>
  <c r="L301" i="6"/>
  <c r="Y301" i="6"/>
  <c r="O301" i="6"/>
  <c r="R301" i="6"/>
  <c r="J301" i="6"/>
  <c r="U297" i="6"/>
  <c r="M297" i="6"/>
  <c r="P297" i="6"/>
  <c r="C297" i="6"/>
  <c r="S297" i="6"/>
  <c r="K297" i="6"/>
  <c r="N297" i="6"/>
  <c r="Q297" i="6"/>
  <c r="T297" i="6"/>
  <c r="L297" i="6"/>
  <c r="Y297" i="6"/>
  <c r="O297" i="6"/>
  <c r="R297" i="6"/>
  <c r="J297" i="6"/>
  <c r="U293" i="6"/>
  <c r="M293" i="6"/>
  <c r="P293" i="6"/>
  <c r="C293" i="6"/>
  <c r="S293" i="6"/>
  <c r="K293" i="6"/>
  <c r="N293" i="6"/>
  <c r="Q293" i="6"/>
  <c r="T293" i="6"/>
  <c r="L293" i="6"/>
  <c r="Y293" i="6"/>
  <c r="O293" i="6"/>
  <c r="R293" i="6"/>
  <c r="J293" i="6"/>
  <c r="U289" i="6"/>
  <c r="M289" i="6"/>
  <c r="P289" i="6"/>
  <c r="C289" i="6"/>
  <c r="S289" i="6"/>
  <c r="K289" i="6"/>
  <c r="N289" i="6"/>
  <c r="Q289" i="6"/>
  <c r="T289" i="6"/>
  <c r="L289" i="6"/>
  <c r="Y289" i="6"/>
  <c r="O289" i="6"/>
  <c r="R289" i="6"/>
  <c r="J289" i="6"/>
  <c r="U285" i="6"/>
  <c r="M285" i="6"/>
  <c r="P285" i="6"/>
  <c r="C285" i="6"/>
  <c r="S285" i="6"/>
  <c r="K285" i="6"/>
  <c r="N285" i="6"/>
  <c r="Q285" i="6"/>
  <c r="T285" i="6"/>
  <c r="L285" i="6"/>
  <c r="Y285" i="6"/>
  <c r="O285" i="6"/>
  <c r="R285" i="6"/>
  <c r="J285" i="6"/>
  <c r="U281" i="6"/>
  <c r="M281" i="6"/>
  <c r="P281" i="6"/>
  <c r="C281" i="6"/>
  <c r="S281" i="6"/>
  <c r="K281" i="6"/>
  <c r="N281" i="6"/>
  <c r="Q281" i="6"/>
  <c r="T281" i="6"/>
  <c r="L281" i="6"/>
  <c r="Y281" i="6"/>
  <c r="O281" i="6"/>
  <c r="R281" i="6"/>
  <c r="J281" i="6"/>
  <c r="U277" i="6"/>
  <c r="M277" i="6"/>
  <c r="P277" i="6"/>
  <c r="C277" i="6"/>
  <c r="S277" i="6"/>
  <c r="K277" i="6"/>
  <c r="N277" i="6"/>
  <c r="Q277" i="6"/>
  <c r="T277" i="6"/>
  <c r="L277" i="6"/>
  <c r="Y277" i="6"/>
  <c r="O277" i="6"/>
  <c r="R277" i="6"/>
  <c r="J277" i="6"/>
  <c r="U273" i="6"/>
  <c r="M273" i="6"/>
  <c r="P273" i="6"/>
  <c r="C273" i="6"/>
  <c r="S273" i="6"/>
  <c r="K273" i="6"/>
  <c r="N273" i="6"/>
  <c r="Q273" i="6"/>
  <c r="T273" i="6"/>
  <c r="L273" i="6"/>
  <c r="Y273" i="6"/>
  <c r="O273" i="6"/>
  <c r="R273" i="6"/>
  <c r="J273" i="6"/>
  <c r="U269" i="6"/>
  <c r="M269" i="6"/>
  <c r="P269" i="6"/>
  <c r="C269" i="6"/>
  <c r="S269" i="6"/>
  <c r="K269" i="6"/>
  <c r="N269" i="6"/>
  <c r="Q269" i="6"/>
  <c r="T269" i="6"/>
  <c r="L269" i="6"/>
  <c r="Y269" i="6"/>
  <c r="O269" i="6"/>
  <c r="R269" i="6"/>
  <c r="J269" i="6"/>
  <c r="U265" i="6"/>
  <c r="M265" i="6"/>
  <c r="P265" i="6"/>
  <c r="C265" i="6"/>
  <c r="S265" i="6"/>
  <c r="K265" i="6"/>
  <c r="N265" i="6"/>
  <c r="Q265" i="6"/>
  <c r="T265" i="6"/>
  <c r="L265" i="6"/>
  <c r="Y265" i="6"/>
  <c r="O265" i="6"/>
  <c r="R265" i="6"/>
  <c r="J265" i="6"/>
  <c r="U261" i="6"/>
  <c r="M261" i="6"/>
  <c r="P261" i="6"/>
  <c r="C261" i="6"/>
  <c r="S261" i="6"/>
  <c r="K261" i="6"/>
  <c r="N261" i="6"/>
  <c r="Q261" i="6"/>
  <c r="T261" i="6"/>
  <c r="L261" i="6"/>
  <c r="Y261" i="6"/>
  <c r="O261" i="6"/>
  <c r="R261" i="6"/>
  <c r="J261" i="6"/>
  <c r="U257" i="6"/>
  <c r="M257" i="6"/>
  <c r="P257" i="6"/>
  <c r="C257" i="6"/>
  <c r="S257" i="6"/>
  <c r="K257" i="6"/>
  <c r="N257" i="6"/>
  <c r="Q257" i="6"/>
  <c r="T257" i="6"/>
  <c r="L257" i="6"/>
  <c r="Y257" i="6"/>
  <c r="O257" i="6"/>
  <c r="R257" i="6"/>
  <c r="J257" i="6"/>
  <c r="U253" i="6"/>
  <c r="M253" i="6"/>
  <c r="P253" i="6"/>
  <c r="C253" i="6"/>
  <c r="S253" i="6"/>
  <c r="K253" i="6"/>
  <c r="N253" i="6"/>
  <c r="Q253" i="6"/>
  <c r="T253" i="6"/>
  <c r="L253" i="6"/>
  <c r="Y253" i="6"/>
  <c r="O253" i="6"/>
  <c r="R253" i="6"/>
  <c r="J253" i="6"/>
  <c r="U249" i="6"/>
  <c r="M249" i="6"/>
  <c r="P249" i="6"/>
  <c r="C249" i="6"/>
  <c r="S249" i="6"/>
  <c r="K249" i="6"/>
  <c r="N249" i="6"/>
  <c r="Q249" i="6"/>
  <c r="T249" i="6"/>
  <c r="L249" i="6"/>
  <c r="Y249" i="6"/>
  <c r="O249" i="6"/>
  <c r="R249" i="6"/>
  <c r="J249" i="6"/>
  <c r="U245" i="6"/>
  <c r="M245" i="6"/>
  <c r="P245" i="6"/>
  <c r="C245" i="6"/>
  <c r="S245" i="6"/>
  <c r="K245" i="6"/>
  <c r="N245" i="6"/>
  <c r="Q245" i="6"/>
  <c r="T245" i="6"/>
  <c r="L245" i="6"/>
  <c r="Y245" i="6"/>
  <c r="O245" i="6"/>
  <c r="R245" i="6"/>
  <c r="J245" i="6"/>
  <c r="U241" i="6"/>
  <c r="M241" i="6"/>
  <c r="P241" i="6"/>
  <c r="C241" i="6"/>
  <c r="S241" i="6"/>
  <c r="K241" i="6"/>
  <c r="N241" i="6"/>
  <c r="Q241" i="6"/>
  <c r="T241" i="6"/>
  <c r="L241" i="6"/>
  <c r="Y241" i="6"/>
  <c r="O241" i="6"/>
  <c r="R241" i="6"/>
  <c r="J241" i="6"/>
  <c r="U237" i="6"/>
  <c r="M237" i="6"/>
  <c r="P237" i="6"/>
  <c r="C237" i="6"/>
  <c r="S237" i="6"/>
  <c r="K237" i="6"/>
  <c r="N237" i="6"/>
  <c r="Q237" i="6"/>
  <c r="T237" i="6"/>
  <c r="L237" i="6"/>
  <c r="Y237" i="6"/>
  <c r="O237" i="6"/>
  <c r="R237" i="6"/>
  <c r="J237" i="6"/>
  <c r="U233" i="6"/>
  <c r="M233" i="6"/>
  <c r="P233" i="6"/>
  <c r="C233" i="6"/>
  <c r="S233" i="6"/>
  <c r="K233" i="6"/>
  <c r="N233" i="6"/>
  <c r="Q233" i="6"/>
  <c r="T233" i="6"/>
  <c r="L233" i="6"/>
  <c r="Y233" i="6"/>
  <c r="O233" i="6"/>
  <c r="R233" i="6"/>
  <c r="J233" i="6"/>
  <c r="U229" i="6"/>
  <c r="M229" i="6"/>
  <c r="P229" i="6"/>
  <c r="C229" i="6"/>
  <c r="S229" i="6"/>
  <c r="K229" i="6"/>
  <c r="N229" i="6"/>
  <c r="Q229" i="6"/>
  <c r="T229" i="6"/>
  <c r="L229" i="6"/>
  <c r="Y229" i="6"/>
  <c r="O229" i="6"/>
  <c r="R229" i="6"/>
  <c r="J229" i="6"/>
  <c r="U225" i="6"/>
  <c r="M225" i="6"/>
  <c r="P225" i="6"/>
  <c r="C225" i="6"/>
  <c r="S225" i="6"/>
  <c r="K225" i="6"/>
  <c r="N225" i="6"/>
  <c r="Q225" i="6"/>
  <c r="T225" i="6"/>
  <c r="L225" i="6"/>
  <c r="Y225" i="6"/>
  <c r="O225" i="6"/>
  <c r="R225" i="6"/>
  <c r="J225" i="6"/>
  <c r="U221" i="6"/>
  <c r="M221" i="6"/>
  <c r="P221" i="6"/>
  <c r="C221" i="6"/>
  <c r="S221" i="6"/>
  <c r="K221" i="6"/>
  <c r="N221" i="6"/>
  <c r="Q221" i="6"/>
  <c r="T221" i="6"/>
  <c r="L221" i="6"/>
  <c r="Y221" i="6"/>
  <c r="O221" i="6"/>
  <c r="R221" i="6"/>
  <c r="J221" i="6"/>
  <c r="U217" i="6"/>
  <c r="M217" i="6"/>
  <c r="P217" i="6"/>
  <c r="C217" i="6"/>
  <c r="S217" i="6"/>
  <c r="K217" i="6"/>
  <c r="N217" i="6"/>
  <c r="Q217" i="6"/>
  <c r="T217" i="6"/>
  <c r="L217" i="6"/>
  <c r="Y217" i="6"/>
  <c r="O217" i="6"/>
  <c r="R217" i="6"/>
  <c r="J217" i="6"/>
  <c r="U213" i="6"/>
  <c r="M213" i="6"/>
  <c r="P213" i="6"/>
  <c r="C213" i="6"/>
  <c r="S213" i="6"/>
  <c r="K213" i="6"/>
  <c r="N213" i="6"/>
  <c r="Q213" i="6"/>
  <c r="T213" i="6"/>
  <c r="L213" i="6"/>
  <c r="Y213" i="6"/>
  <c r="O213" i="6"/>
  <c r="R213" i="6"/>
  <c r="J213" i="6"/>
  <c r="U209" i="6"/>
  <c r="M209" i="6"/>
  <c r="P209" i="6"/>
  <c r="C209" i="6"/>
  <c r="S209" i="6"/>
  <c r="K209" i="6"/>
  <c r="N209" i="6"/>
  <c r="Q209" i="6"/>
  <c r="T209" i="6"/>
  <c r="L209" i="6"/>
  <c r="Y209" i="6"/>
  <c r="O209" i="6"/>
  <c r="R209" i="6"/>
  <c r="J209" i="6"/>
  <c r="U205" i="6"/>
  <c r="M205" i="6"/>
  <c r="P205" i="6"/>
  <c r="C205" i="6"/>
  <c r="S205" i="6"/>
  <c r="K205" i="6"/>
  <c r="N205" i="6"/>
  <c r="Q205" i="6"/>
  <c r="T205" i="6"/>
  <c r="L205" i="6"/>
  <c r="Y205" i="6"/>
  <c r="O205" i="6"/>
  <c r="R205" i="6"/>
  <c r="J205" i="6"/>
  <c r="U201" i="6"/>
  <c r="M201" i="6"/>
  <c r="P201" i="6"/>
  <c r="C201" i="6"/>
  <c r="S201" i="6"/>
  <c r="K201" i="6"/>
  <c r="N201" i="6"/>
  <c r="Q201" i="6"/>
  <c r="T201" i="6"/>
  <c r="L201" i="6"/>
  <c r="Y201" i="6"/>
  <c r="O201" i="6"/>
  <c r="R201" i="6"/>
  <c r="J201" i="6"/>
  <c r="U197" i="6"/>
  <c r="M197" i="6"/>
  <c r="P197" i="6"/>
  <c r="C197" i="6"/>
  <c r="S197" i="6"/>
  <c r="K197" i="6"/>
  <c r="N197" i="6"/>
  <c r="Q197" i="6"/>
  <c r="T197" i="6"/>
  <c r="L197" i="6"/>
  <c r="Y197" i="6"/>
  <c r="O197" i="6"/>
  <c r="R197" i="6"/>
  <c r="J197" i="6"/>
  <c r="U193" i="6"/>
  <c r="M193" i="6"/>
  <c r="P193" i="6"/>
  <c r="C193" i="6"/>
  <c r="S193" i="6"/>
  <c r="K193" i="6"/>
  <c r="N193" i="6"/>
  <c r="Q193" i="6"/>
  <c r="T193" i="6"/>
  <c r="L193" i="6"/>
  <c r="Y193" i="6"/>
  <c r="O193" i="6"/>
  <c r="R193" i="6"/>
  <c r="J193" i="6"/>
  <c r="U189" i="6"/>
  <c r="M189" i="6"/>
  <c r="P189" i="6"/>
  <c r="C189" i="6"/>
  <c r="S189" i="6"/>
  <c r="K189" i="6"/>
  <c r="N189" i="6"/>
  <c r="Q189" i="6"/>
  <c r="T189" i="6"/>
  <c r="L189" i="6"/>
  <c r="Y189" i="6"/>
  <c r="O189" i="6"/>
  <c r="R189" i="6"/>
  <c r="J189" i="6"/>
  <c r="U185" i="6"/>
  <c r="M185" i="6"/>
  <c r="P185" i="6"/>
  <c r="C185" i="6"/>
  <c r="S185" i="6"/>
  <c r="K185" i="6"/>
  <c r="N185" i="6"/>
  <c r="Q185" i="6"/>
  <c r="T185" i="6"/>
  <c r="L185" i="6"/>
  <c r="Y185" i="6"/>
  <c r="O185" i="6"/>
  <c r="R185" i="6"/>
  <c r="J185" i="6"/>
  <c r="U181" i="6"/>
  <c r="M181" i="6"/>
  <c r="P181" i="6"/>
  <c r="C181" i="6"/>
  <c r="S181" i="6"/>
  <c r="K181" i="6"/>
  <c r="N181" i="6"/>
  <c r="Q181" i="6"/>
  <c r="T181" i="6"/>
  <c r="L181" i="6"/>
  <c r="Y181" i="6"/>
  <c r="O181" i="6"/>
  <c r="R181" i="6"/>
  <c r="J181" i="6"/>
  <c r="U177" i="6"/>
  <c r="M177" i="6"/>
  <c r="P177" i="6"/>
  <c r="C177" i="6"/>
  <c r="S177" i="6"/>
  <c r="K177" i="6"/>
  <c r="N177" i="6"/>
  <c r="Q177" i="6"/>
  <c r="T177" i="6"/>
  <c r="L177" i="6"/>
  <c r="Y177" i="6"/>
  <c r="O177" i="6"/>
  <c r="R177" i="6"/>
  <c r="J177" i="6"/>
  <c r="U173" i="6"/>
  <c r="M173" i="6"/>
  <c r="P173" i="6"/>
  <c r="C173" i="6"/>
  <c r="S173" i="6"/>
  <c r="K173" i="6"/>
  <c r="N173" i="6"/>
  <c r="Q173" i="6"/>
  <c r="T173" i="6"/>
  <c r="L173" i="6"/>
  <c r="Y173" i="6"/>
  <c r="O173" i="6"/>
  <c r="R173" i="6"/>
  <c r="J173" i="6"/>
  <c r="U169" i="6"/>
  <c r="M169" i="6"/>
  <c r="P169" i="6"/>
  <c r="C169" i="6"/>
  <c r="S169" i="6"/>
  <c r="K169" i="6"/>
  <c r="N169" i="6"/>
  <c r="Q169" i="6"/>
  <c r="T169" i="6"/>
  <c r="L169" i="6"/>
  <c r="Y169" i="6"/>
  <c r="O169" i="6"/>
  <c r="R169" i="6"/>
  <c r="J169" i="6"/>
  <c r="U165" i="6"/>
  <c r="M165" i="6"/>
  <c r="P165" i="6"/>
  <c r="C165" i="6"/>
  <c r="S165" i="6"/>
  <c r="K165" i="6"/>
  <c r="N165" i="6"/>
  <c r="Q165" i="6"/>
  <c r="T165" i="6"/>
  <c r="L165" i="6"/>
  <c r="Y165" i="6"/>
  <c r="O165" i="6"/>
  <c r="R165" i="6"/>
  <c r="J165" i="6"/>
  <c r="Y161" i="6"/>
  <c r="O161" i="6"/>
  <c r="R161" i="6"/>
  <c r="J161" i="6"/>
  <c r="T161" i="6"/>
  <c r="U161" i="6"/>
  <c r="P161" i="6"/>
  <c r="S161" i="6"/>
  <c r="K161" i="6"/>
  <c r="N161" i="6"/>
  <c r="Q161" i="6"/>
  <c r="L161" i="6"/>
  <c r="M161" i="6"/>
  <c r="C161" i="6"/>
  <c r="Y157" i="6"/>
  <c r="O157" i="6"/>
  <c r="R157" i="6"/>
  <c r="J157" i="6"/>
  <c r="T157" i="6"/>
  <c r="U157" i="6"/>
  <c r="P157" i="6"/>
  <c r="S157" i="6"/>
  <c r="K157" i="6"/>
  <c r="N157" i="6"/>
  <c r="Q157" i="6"/>
  <c r="L157" i="6"/>
  <c r="M157" i="6"/>
  <c r="C157" i="6"/>
  <c r="Y153" i="6"/>
  <c r="O153" i="6"/>
  <c r="R153" i="6"/>
  <c r="J153" i="6"/>
  <c r="T153" i="6"/>
  <c r="U153" i="6"/>
  <c r="P153" i="6"/>
  <c r="S153" i="6"/>
  <c r="K153" i="6"/>
  <c r="N153" i="6"/>
  <c r="Q153" i="6"/>
  <c r="L153" i="6"/>
  <c r="M153" i="6"/>
  <c r="C153" i="6"/>
  <c r="Y149" i="6"/>
  <c r="O149" i="6"/>
  <c r="R149" i="6"/>
  <c r="J149" i="6"/>
  <c r="T149" i="6"/>
  <c r="U149" i="6"/>
  <c r="P149" i="6"/>
  <c r="S149" i="6"/>
  <c r="K149" i="6"/>
  <c r="N149" i="6"/>
  <c r="Q149" i="6"/>
  <c r="L149" i="6"/>
  <c r="M149" i="6"/>
  <c r="C149" i="6"/>
  <c r="Y145" i="6"/>
  <c r="O145" i="6"/>
  <c r="R145" i="6"/>
  <c r="J145" i="6"/>
  <c r="T145" i="6"/>
  <c r="U145" i="6"/>
  <c r="P145" i="6"/>
  <c r="S145" i="6"/>
  <c r="K145" i="6"/>
  <c r="N145" i="6"/>
  <c r="Q145" i="6"/>
  <c r="L145" i="6"/>
  <c r="M145" i="6"/>
  <c r="C145" i="6"/>
  <c r="Y141" i="6"/>
  <c r="O141" i="6"/>
  <c r="R141" i="6"/>
  <c r="J141" i="6"/>
  <c r="T141" i="6"/>
  <c r="U141" i="6"/>
  <c r="P141" i="6"/>
  <c r="S141" i="6"/>
  <c r="K141" i="6"/>
  <c r="N141" i="6"/>
  <c r="Q141" i="6"/>
  <c r="L141" i="6"/>
  <c r="M141" i="6"/>
  <c r="C141" i="6"/>
  <c r="Y137" i="6"/>
  <c r="O137" i="6"/>
  <c r="R137" i="6"/>
  <c r="J137" i="6"/>
  <c r="T137" i="6"/>
  <c r="U137" i="6"/>
  <c r="P137" i="6"/>
  <c r="S137" i="6"/>
  <c r="K137" i="6"/>
  <c r="N137" i="6"/>
  <c r="Q137" i="6"/>
  <c r="L137" i="6"/>
  <c r="M137" i="6"/>
  <c r="C137" i="6"/>
  <c r="Y133" i="6"/>
  <c r="O133" i="6"/>
  <c r="R133" i="6"/>
  <c r="J133" i="6"/>
  <c r="T133" i="6"/>
  <c r="U133" i="6"/>
  <c r="P133" i="6"/>
  <c r="S133" i="6"/>
  <c r="K133" i="6"/>
  <c r="N133" i="6"/>
  <c r="Q133" i="6"/>
  <c r="L133" i="6"/>
  <c r="M133" i="6"/>
  <c r="C133" i="6"/>
  <c r="Y129" i="6"/>
  <c r="O129" i="6"/>
  <c r="R129" i="6"/>
  <c r="J129" i="6"/>
  <c r="T129" i="6"/>
  <c r="U129" i="6"/>
  <c r="P129" i="6"/>
  <c r="S129" i="6"/>
  <c r="K129" i="6"/>
  <c r="N129" i="6"/>
  <c r="Q129" i="6"/>
  <c r="L129" i="6"/>
  <c r="M129" i="6"/>
  <c r="C129" i="6"/>
  <c r="Y125" i="6"/>
  <c r="O125" i="6"/>
  <c r="R125" i="6"/>
  <c r="J125" i="6"/>
  <c r="T125" i="6"/>
  <c r="U125" i="6"/>
  <c r="P125" i="6"/>
  <c r="S125" i="6"/>
  <c r="K125" i="6"/>
  <c r="N125" i="6"/>
  <c r="Q125" i="6"/>
  <c r="L125" i="6"/>
  <c r="M125" i="6"/>
  <c r="C125" i="6"/>
  <c r="Y121" i="6"/>
  <c r="O121" i="6"/>
  <c r="R121" i="6"/>
  <c r="J121" i="6"/>
  <c r="T121" i="6"/>
  <c r="U121" i="6"/>
  <c r="P121" i="6"/>
  <c r="S121" i="6"/>
  <c r="K121" i="6"/>
  <c r="N121" i="6"/>
  <c r="Q121" i="6"/>
  <c r="L121" i="6"/>
  <c r="M121" i="6"/>
  <c r="C121" i="6"/>
  <c r="Y114" i="6"/>
  <c r="O114" i="6"/>
  <c r="N114" i="6"/>
  <c r="L114" i="6"/>
  <c r="Q114" i="6"/>
  <c r="R114" i="6"/>
  <c r="P114" i="6"/>
  <c r="S114" i="6"/>
  <c r="K114" i="6"/>
  <c r="T114" i="6"/>
  <c r="U114" i="6"/>
  <c r="M114" i="6"/>
  <c r="J114" i="6"/>
  <c r="C114" i="6"/>
  <c r="Y102" i="6"/>
  <c r="O102" i="6"/>
  <c r="N102" i="6"/>
  <c r="L102" i="6"/>
  <c r="Q102" i="6"/>
  <c r="R102" i="6"/>
  <c r="P102" i="6"/>
  <c r="S102" i="6"/>
  <c r="K102" i="6"/>
  <c r="T102" i="6"/>
  <c r="U102" i="6"/>
  <c r="M102" i="6"/>
  <c r="J102" i="6"/>
  <c r="C102" i="6"/>
  <c r="Y86" i="6"/>
  <c r="O86" i="6"/>
  <c r="N86" i="6"/>
  <c r="L86" i="6"/>
  <c r="Q86" i="6"/>
  <c r="R86" i="6"/>
  <c r="P86" i="6"/>
  <c r="S86" i="6"/>
  <c r="K86" i="6"/>
  <c r="T86" i="6"/>
  <c r="U86" i="6"/>
  <c r="M86" i="6"/>
  <c r="J86" i="6"/>
  <c r="C86" i="6"/>
  <c r="Y70" i="6"/>
  <c r="O70" i="6"/>
  <c r="N70" i="6"/>
  <c r="L70" i="6"/>
  <c r="Q70" i="6"/>
  <c r="R70" i="6"/>
  <c r="P70" i="6"/>
  <c r="S70" i="6"/>
  <c r="K70" i="6"/>
  <c r="T70" i="6"/>
  <c r="U70" i="6"/>
  <c r="M70" i="6"/>
  <c r="J70" i="6"/>
  <c r="C70" i="6"/>
  <c r="Y54" i="6"/>
  <c r="O54" i="6"/>
  <c r="N54" i="6"/>
  <c r="L54" i="6"/>
  <c r="Q54" i="6"/>
  <c r="R54" i="6"/>
  <c r="P54" i="6"/>
  <c r="S54" i="6"/>
  <c r="K54" i="6"/>
  <c r="T54" i="6"/>
  <c r="U54" i="6"/>
  <c r="M54" i="6"/>
  <c r="J54" i="6"/>
  <c r="C54" i="6"/>
  <c r="Y38" i="6"/>
  <c r="O38" i="6"/>
  <c r="N38" i="6"/>
  <c r="L38" i="6"/>
  <c r="Q38" i="6"/>
  <c r="R38" i="6"/>
  <c r="P38" i="6"/>
  <c r="S38" i="6"/>
  <c r="K38" i="6"/>
  <c r="T38" i="6"/>
  <c r="U38" i="6"/>
  <c r="M38" i="6"/>
  <c r="J38" i="6"/>
  <c r="C38" i="6"/>
  <c r="Y22" i="6"/>
  <c r="O22" i="6"/>
  <c r="N22" i="6"/>
  <c r="L22" i="6"/>
  <c r="Q22" i="6"/>
  <c r="R22" i="6"/>
  <c r="P22" i="6"/>
  <c r="S22" i="6"/>
  <c r="K22" i="6"/>
  <c r="T22" i="6"/>
  <c r="U22" i="6"/>
  <c r="M22" i="6"/>
  <c r="J22" i="6"/>
  <c r="C22" i="6"/>
  <c r="P5" i="6"/>
  <c r="N5" i="6"/>
  <c r="M5" i="6"/>
  <c r="K5" i="6"/>
  <c r="U5" i="6"/>
  <c r="Y5" i="6"/>
  <c r="C5" i="6"/>
  <c r="O5" i="6"/>
  <c r="L5" i="6"/>
  <c r="Q5" i="6"/>
  <c r="T5" i="6"/>
  <c r="S5" i="6"/>
  <c r="R5" i="6"/>
  <c r="Q105" i="6"/>
  <c r="T105" i="6"/>
  <c r="R105" i="6"/>
  <c r="Y105" i="6"/>
  <c r="O105" i="6"/>
  <c r="P105" i="6"/>
  <c r="N105" i="6"/>
  <c r="U105" i="6"/>
  <c r="M105" i="6"/>
  <c r="L105" i="6"/>
  <c r="J105" i="6"/>
  <c r="S105" i="6"/>
  <c r="K105" i="6"/>
  <c r="C105" i="6"/>
  <c r="Q89" i="6"/>
  <c r="T89" i="6"/>
  <c r="R89" i="6"/>
  <c r="Y89" i="6"/>
  <c r="O89" i="6"/>
  <c r="P89" i="6"/>
  <c r="N89" i="6"/>
  <c r="U89" i="6"/>
  <c r="M89" i="6"/>
  <c r="L89" i="6"/>
  <c r="J89" i="6"/>
  <c r="S89" i="6"/>
  <c r="K89" i="6"/>
  <c r="C89" i="6"/>
  <c r="Q81" i="6"/>
  <c r="T81" i="6"/>
  <c r="R81" i="6"/>
  <c r="Y81" i="6"/>
  <c r="O81" i="6"/>
  <c r="P81" i="6"/>
  <c r="N81" i="6"/>
  <c r="U81" i="6"/>
  <c r="M81" i="6"/>
  <c r="L81" i="6"/>
  <c r="J81" i="6"/>
  <c r="S81" i="6"/>
  <c r="K81" i="6"/>
  <c r="C81" i="6"/>
  <c r="Q73" i="6"/>
  <c r="T73" i="6"/>
  <c r="R73" i="6"/>
  <c r="Y73" i="6"/>
  <c r="O73" i="6"/>
  <c r="P73" i="6"/>
  <c r="N73" i="6"/>
  <c r="U73" i="6"/>
  <c r="M73" i="6"/>
  <c r="L73" i="6"/>
  <c r="J73" i="6"/>
  <c r="S73" i="6"/>
  <c r="K73" i="6"/>
  <c r="C73" i="6"/>
  <c r="Q65" i="6"/>
  <c r="T65" i="6"/>
  <c r="R65" i="6"/>
  <c r="Y65" i="6"/>
  <c r="O65" i="6"/>
  <c r="P65" i="6"/>
  <c r="N65" i="6"/>
  <c r="U65" i="6"/>
  <c r="M65" i="6"/>
  <c r="L65" i="6"/>
  <c r="J65" i="6"/>
  <c r="S65" i="6"/>
  <c r="K65" i="6"/>
  <c r="C65" i="6"/>
  <c r="Q57" i="6"/>
  <c r="T57" i="6"/>
  <c r="R57" i="6"/>
  <c r="Y57" i="6"/>
  <c r="O57" i="6"/>
  <c r="P57" i="6"/>
  <c r="N57" i="6"/>
  <c r="U57" i="6"/>
  <c r="M57" i="6"/>
  <c r="L57" i="6"/>
  <c r="J57" i="6"/>
  <c r="S57" i="6"/>
  <c r="K57" i="6"/>
  <c r="C57" i="6"/>
  <c r="Q49" i="6"/>
  <c r="T49" i="6"/>
  <c r="R49" i="6"/>
  <c r="Y49" i="6"/>
  <c r="O49" i="6"/>
  <c r="P49" i="6"/>
  <c r="N49" i="6"/>
  <c r="U49" i="6"/>
  <c r="M49" i="6"/>
  <c r="L49" i="6"/>
  <c r="J49" i="6"/>
  <c r="S49" i="6"/>
  <c r="K49" i="6"/>
  <c r="C49" i="6"/>
  <c r="Q41" i="6"/>
  <c r="T41" i="6"/>
  <c r="R41" i="6"/>
  <c r="Y41" i="6"/>
  <c r="O41" i="6"/>
  <c r="P41" i="6"/>
  <c r="N41" i="6"/>
  <c r="U41" i="6"/>
  <c r="M41" i="6"/>
  <c r="L41" i="6"/>
  <c r="J41" i="6"/>
  <c r="S41" i="6"/>
  <c r="K41" i="6"/>
  <c r="C41" i="6"/>
  <c r="Q33" i="6"/>
  <c r="T33" i="6"/>
  <c r="R33" i="6"/>
  <c r="Y33" i="6"/>
  <c r="O33" i="6"/>
  <c r="P33" i="6"/>
  <c r="N33" i="6"/>
  <c r="U33" i="6"/>
  <c r="M33" i="6"/>
  <c r="L33" i="6"/>
  <c r="J33" i="6"/>
  <c r="S33" i="6"/>
  <c r="K33" i="6"/>
  <c r="C33" i="6"/>
  <c r="T25" i="6"/>
  <c r="Y25" i="6"/>
  <c r="O25" i="6"/>
  <c r="P25" i="6"/>
  <c r="N25" i="6"/>
  <c r="M25" i="6"/>
  <c r="R25" i="6"/>
  <c r="Q25" i="6"/>
  <c r="J25" i="6"/>
  <c r="S25" i="6"/>
  <c r="K25" i="6"/>
  <c r="C25" i="6"/>
  <c r="U25" i="6"/>
  <c r="L25" i="6"/>
  <c r="T17" i="6"/>
  <c r="Y17" i="6"/>
  <c r="O17" i="6"/>
  <c r="P17" i="6"/>
  <c r="N17" i="6"/>
  <c r="M17" i="6"/>
  <c r="J17" i="6"/>
  <c r="U17" i="6"/>
  <c r="R17" i="6"/>
  <c r="S17" i="6"/>
  <c r="K17" i="6"/>
  <c r="C17" i="6"/>
  <c r="Q17" i="6"/>
  <c r="L17" i="6"/>
  <c r="T9" i="6"/>
  <c r="Y9" i="6"/>
  <c r="O9" i="6"/>
  <c r="P9" i="6"/>
  <c r="N9" i="6"/>
  <c r="M9" i="6"/>
  <c r="J9" i="6"/>
  <c r="U9" i="6"/>
  <c r="R9" i="6"/>
  <c r="S9" i="6"/>
  <c r="K9" i="6"/>
  <c r="C9" i="6"/>
  <c r="Q9" i="6"/>
  <c r="L9" i="6"/>
  <c r="S108" i="6"/>
  <c r="K108" i="6"/>
  <c r="T108" i="6"/>
  <c r="U108" i="6"/>
  <c r="M108" i="6"/>
  <c r="J108" i="6"/>
  <c r="C108" i="6"/>
  <c r="Y108" i="6"/>
  <c r="O108" i="6"/>
  <c r="N108" i="6"/>
  <c r="L108" i="6"/>
  <c r="Q108" i="6"/>
  <c r="R108" i="6"/>
  <c r="P108" i="6"/>
  <c r="S100" i="6"/>
  <c r="K100" i="6"/>
  <c r="T100" i="6"/>
  <c r="U100" i="6"/>
  <c r="M100" i="6"/>
  <c r="J100" i="6"/>
  <c r="C100" i="6"/>
  <c r="Y100" i="6"/>
  <c r="O100" i="6"/>
  <c r="N100" i="6"/>
  <c r="L100" i="6"/>
  <c r="Q100" i="6"/>
  <c r="R100" i="6"/>
  <c r="P100" i="6"/>
  <c r="S92" i="6"/>
  <c r="K92" i="6"/>
  <c r="T92" i="6"/>
  <c r="U92" i="6"/>
  <c r="M92" i="6"/>
  <c r="J92" i="6"/>
  <c r="C92" i="6"/>
  <c r="Y92" i="6"/>
  <c r="O92" i="6"/>
  <c r="N92" i="6"/>
  <c r="L92" i="6"/>
  <c r="Q92" i="6"/>
  <c r="R92" i="6"/>
  <c r="P92" i="6"/>
  <c r="S84" i="6"/>
  <c r="K84" i="6"/>
  <c r="T84" i="6"/>
  <c r="U84" i="6"/>
  <c r="M84" i="6"/>
  <c r="J84" i="6"/>
  <c r="C84" i="6"/>
  <c r="Y84" i="6"/>
  <c r="O84" i="6"/>
  <c r="N84" i="6"/>
  <c r="L84" i="6"/>
  <c r="Q84" i="6"/>
  <c r="R84" i="6"/>
  <c r="P84" i="6"/>
  <c r="S76" i="6"/>
  <c r="K76" i="6"/>
  <c r="T76" i="6"/>
  <c r="U76" i="6"/>
  <c r="M76" i="6"/>
  <c r="J76" i="6"/>
  <c r="C76" i="6"/>
  <c r="Y76" i="6"/>
  <c r="O76" i="6"/>
  <c r="N76" i="6"/>
  <c r="L76" i="6"/>
  <c r="Q76" i="6"/>
  <c r="R76" i="6"/>
  <c r="P76" i="6"/>
  <c r="S68" i="6"/>
  <c r="K68" i="6"/>
  <c r="T68" i="6"/>
  <c r="U68" i="6"/>
  <c r="M68" i="6"/>
  <c r="J68" i="6"/>
  <c r="C68" i="6"/>
  <c r="Y68" i="6"/>
  <c r="O68" i="6"/>
  <c r="N68" i="6"/>
  <c r="L68" i="6"/>
  <c r="Q68" i="6"/>
  <c r="R68" i="6"/>
  <c r="P68" i="6"/>
  <c r="S60" i="6"/>
  <c r="K60" i="6"/>
  <c r="T60" i="6"/>
  <c r="U60" i="6"/>
  <c r="M60" i="6"/>
  <c r="J60" i="6"/>
  <c r="C60" i="6"/>
  <c r="Y60" i="6"/>
  <c r="O60" i="6"/>
  <c r="N60" i="6"/>
  <c r="L60" i="6"/>
  <c r="Q60" i="6"/>
  <c r="R60" i="6"/>
  <c r="P60" i="6"/>
  <c r="S52" i="6"/>
  <c r="K52" i="6"/>
  <c r="T52" i="6"/>
  <c r="U52" i="6"/>
  <c r="M52" i="6"/>
  <c r="J52" i="6"/>
  <c r="C52" i="6"/>
  <c r="Y52" i="6"/>
  <c r="O52" i="6"/>
  <c r="N52" i="6"/>
  <c r="L52" i="6"/>
  <c r="Q52" i="6"/>
  <c r="R52" i="6"/>
  <c r="P52" i="6"/>
  <c r="S44" i="6"/>
  <c r="K44" i="6"/>
  <c r="T44" i="6"/>
  <c r="U44" i="6"/>
  <c r="M44" i="6"/>
  <c r="J44" i="6"/>
  <c r="C44" i="6"/>
  <c r="Y44" i="6"/>
  <c r="O44" i="6"/>
  <c r="N44" i="6"/>
  <c r="L44" i="6"/>
  <c r="Q44" i="6"/>
  <c r="R44" i="6"/>
  <c r="P44" i="6"/>
  <c r="S36" i="6"/>
  <c r="K36" i="6"/>
  <c r="T36" i="6"/>
  <c r="U36" i="6"/>
  <c r="M36" i="6"/>
  <c r="J36" i="6"/>
  <c r="C36" i="6"/>
  <c r="Y36" i="6"/>
  <c r="O36" i="6"/>
  <c r="N36" i="6"/>
  <c r="L36" i="6"/>
  <c r="Q36" i="6"/>
  <c r="R36" i="6"/>
  <c r="P36" i="6"/>
  <c r="S28" i="6"/>
  <c r="K28" i="6"/>
  <c r="T28" i="6"/>
  <c r="U28" i="6"/>
  <c r="M28" i="6"/>
  <c r="J28" i="6"/>
  <c r="C28" i="6"/>
  <c r="Y28" i="6"/>
  <c r="O28" i="6"/>
  <c r="N28" i="6"/>
  <c r="L28" i="6"/>
  <c r="Q28" i="6"/>
  <c r="R28" i="6"/>
  <c r="P28" i="6"/>
  <c r="S20" i="6"/>
  <c r="K20" i="6"/>
  <c r="T20" i="6"/>
  <c r="U20" i="6"/>
  <c r="M20" i="6"/>
  <c r="J20" i="6"/>
  <c r="C20" i="6"/>
  <c r="Y20" i="6"/>
  <c r="O20" i="6"/>
  <c r="N20" i="6"/>
  <c r="L20" i="6"/>
  <c r="Q20" i="6"/>
  <c r="R20" i="6"/>
  <c r="P20" i="6"/>
  <c r="S12" i="6"/>
  <c r="K12" i="6"/>
  <c r="T12" i="6"/>
  <c r="U12" i="6"/>
  <c r="M12" i="6"/>
  <c r="J12" i="6"/>
  <c r="C12" i="6"/>
  <c r="Y12" i="6"/>
  <c r="O12" i="6"/>
  <c r="N12" i="6"/>
  <c r="L12" i="6"/>
  <c r="Q12" i="6"/>
  <c r="R12" i="6"/>
  <c r="P12" i="6"/>
  <c r="Q119" i="6"/>
  <c r="T119" i="6"/>
  <c r="R119" i="6"/>
  <c r="Y119" i="6"/>
  <c r="O119" i="6"/>
  <c r="P119" i="6"/>
  <c r="N119" i="6"/>
  <c r="U119" i="6"/>
  <c r="M119" i="6"/>
  <c r="L119" i="6"/>
  <c r="J119" i="6"/>
  <c r="S119" i="6"/>
  <c r="K119" i="6"/>
  <c r="C119" i="6"/>
  <c r="Q111" i="6"/>
  <c r="T111" i="6"/>
  <c r="R111" i="6"/>
  <c r="Y111" i="6"/>
  <c r="O111" i="6"/>
  <c r="P111" i="6"/>
  <c r="N111" i="6"/>
  <c r="U111" i="6"/>
  <c r="M111" i="6"/>
  <c r="L111" i="6"/>
  <c r="J111" i="6"/>
  <c r="S111" i="6"/>
  <c r="K111" i="6"/>
  <c r="C111" i="6"/>
  <c r="Q103" i="6"/>
  <c r="T103" i="6"/>
  <c r="R103" i="6"/>
  <c r="Y103" i="6"/>
  <c r="O103" i="6"/>
  <c r="P103" i="6"/>
  <c r="N103" i="6"/>
  <c r="U103" i="6"/>
  <c r="M103" i="6"/>
  <c r="L103" i="6"/>
  <c r="J103" i="6"/>
  <c r="S103" i="6"/>
  <c r="K103" i="6"/>
  <c r="C103" i="6"/>
  <c r="Q95" i="6"/>
  <c r="T95" i="6"/>
  <c r="R95" i="6"/>
  <c r="Y95" i="6"/>
  <c r="O95" i="6"/>
  <c r="P95" i="6"/>
  <c r="N95" i="6"/>
  <c r="U95" i="6"/>
  <c r="M95" i="6"/>
  <c r="L95" i="6"/>
  <c r="J95" i="6"/>
  <c r="S95" i="6"/>
  <c r="K95" i="6"/>
  <c r="C95" i="6"/>
  <c r="Q87" i="6"/>
  <c r="T87" i="6"/>
  <c r="R87" i="6"/>
  <c r="Y87" i="6"/>
  <c r="O87" i="6"/>
  <c r="P87" i="6"/>
  <c r="N87" i="6"/>
  <c r="U87" i="6"/>
  <c r="M87" i="6"/>
  <c r="L87" i="6"/>
  <c r="J87" i="6"/>
  <c r="S87" i="6"/>
  <c r="K87" i="6"/>
  <c r="C87" i="6"/>
  <c r="Q79" i="6"/>
  <c r="T79" i="6"/>
  <c r="R79" i="6"/>
  <c r="Y79" i="6"/>
  <c r="O79" i="6"/>
  <c r="P79" i="6"/>
  <c r="N79" i="6"/>
  <c r="U79" i="6"/>
  <c r="M79" i="6"/>
  <c r="L79" i="6"/>
  <c r="J79" i="6"/>
  <c r="S79" i="6"/>
  <c r="K79" i="6"/>
  <c r="C79" i="6"/>
  <c r="Q71" i="6"/>
  <c r="T71" i="6"/>
  <c r="R71" i="6"/>
  <c r="Y71" i="6"/>
  <c r="O71" i="6"/>
  <c r="P71" i="6"/>
  <c r="N71" i="6"/>
  <c r="U71" i="6"/>
  <c r="M71" i="6"/>
  <c r="L71" i="6"/>
  <c r="J71" i="6"/>
  <c r="S71" i="6"/>
  <c r="K71" i="6"/>
  <c r="C71" i="6"/>
  <c r="Q63" i="6"/>
  <c r="T63" i="6"/>
  <c r="R63" i="6"/>
  <c r="Y63" i="6"/>
  <c r="O63" i="6"/>
  <c r="P63" i="6"/>
  <c r="N63" i="6"/>
  <c r="U63" i="6"/>
  <c r="M63" i="6"/>
  <c r="L63" i="6"/>
  <c r="J63" i="6"/>
  <c r="S63" i="6"/>
  <c r="K63" i="6"/>
  <c r="C63" i="6"/>
  <c r="Q55" i="6"/>
  <c r="T55" i="6"/>
  <c r="R55" i="6"/>
  <c r="Y55" i="6"/>
  <c r="O55" i="6"/>
  <c r="P55" i="6"/>
  <c r="N55" i="6"/>
  <c r="U55" i="6"/>
  <c r="M55" i="6"/>
  <c r="L55" i="6"/>
  <c r="J55" i="6"/>
  <c r="S55" i="6"/>
  <c r="K55" i="6"/>
  <c r="C55" i="6"/>
  <c r="Q47" i="6"/>
  <c r="T47" i="6"/>
  <c r="R47" i="6"/>
  <c r="Y47" i="6"/>
  <c r="O47" i="6"/>
  <c r="P47" i="6"/>
  <c r="N47" i="6"/>
  <c r="U47" i="6"/>
  <c r="M47" i="6"/>
  <c r="L47" i="6"/>
  <c r="J47" i="6"/>
  <c r="S47" i="6"/>
  <c r="K47" i="6"/>
  <c r="C47" i="6"/>
  <c r="Q39" i="6"/>
  <c r="T39" i="6"/>
  <c r="R39" i="6"/>
  <c r="Y39" i="6"/>
  <c r="O39" i="6"/>
  <c r="P39" i="6"/>
  <c r="N39" i="6"/>
  <c r="U39" i="6"/>
  <c r="M39" i="6"/>
  <c r="L39" i="6"/>
  <c r="J39" i="6"/>
  <c r="S39" i="6"/>
  <c r="K39" i="6"/>
  <c r="C39" i="6"/>
  <c r="Q31" i="6"/>
  <c r="T31" i="6"/>
  <c r="R31" i="6"/>
  <c r="Y31" i="6"/>
  <c r="O31" i="6"/>
  <c r="P31" i="6"/>
  <c r="N31" i="6"/>
  <c r="U31" i="6"/>
  <c r="M31" i="6"/>
  <c r="L31" i="6"/>
  <c r="J31" i="6"/>
  <c r="S31" i="6"/>
  <c r="K31" i="6"/>
  <c r="C31" i="6"/>
  <c r="T23" i="6"/>
  <c r="Y23" i="6"/>
  <c r="O23" i="6"/>
  <c r="P23" i="6"/>
  <c r="N23" i="6"/>
  <c r="M23" i="6"/>
  <c r="J23" i="6"/>
  <c r="Q23" i="6"/>
  <c r="R23" i="6"/>
  <c r="S23" i="6"/>
  <c r="K23" i="6"/>
  <c r="C23" i="6"/>
  <c r="U23" i="6"/>
  <c r="L23" i="6"/>
  <c r="M15" i="6"/>
  <c r="Y15" i="6"/>
  <c r="O15" i="6"/>
  <c r="P15" i="6"/>
  <c r="N15" i="6"/>
  <c r="T15" i="6"/>
  <c r="J15" i="6"/>
  <c r="U15" i="6"/>
  <c r="R15" i="6"/>
  <c r="S15" i="6"/>
  <c r="K15" i="6"/>
  <c r="C15" i="6"/>
  <c r="Q15" i="6"/>
  <c r="L15" i="6"/>
  <c r="O7" i="6"/>
  <c r="C7" i="6"/>
  <c r="K7" i="6"/>
  <c r="M7" i="6"/>
  <c r="P7" i="6"/>
  <c r="R7" i="6"/>
  <c r="S7" i="6"/>
  <c r="U7" i="6"/>
  <c r="T7" i="6"/>
  <c r="N7" i="6"/>
  <c r="Q7" i="6"/>
  <c r="L7" i="6"/>
  <c r="Y7" i="6"/>
  <c r="Q99" i="6"/>
  <c r="T99" i="6"/>
  <c r="R99" i="6"/>
  <c r="Y99" i="6"/>
  <c r="O99" i="6"/>
  <c r="P99" i="6"/>
  <c r="N99" i="6"/>
  <c r="U99" i="6"/>
  <c r="M99" i="6"/>
  <c r="L99" i="6"/>
  <c r="J99" i="6"/>
  <c r="S99" i="6"/>
  <c r="K99" i="6"/>
  <c r="C99" i="6"/>
  <c r="Q83" i="6"/>
  <c r="T83" i="6"/>
  <c r="R83" i="6"/>
  <c r="Y83" i="6"/>
  <c r="O83" i="6"/>
  <c r="P83" i="6"/>
  <c r="N83" i="6"/>
  <c r="U83" i="6"/>
  <c r="M83" i="6"/>
  <c r="L83" i="6"/>
  <c r="J83" i="6"/>
  <c r="S83" i="6"/>
  <c r="K83" i="6"/>
  <c r="C83" i="6"/>
  <c r="Q67" i="6"/>
  <c r="T67" i="6"/>
  <c r="R67" i="6"/>
  <c r="Y67" i="6"/>
  <c r="O67" i="6"/>
  <c r="P67" i="6"/>
  <c r="N67" i="6"/>
  <c r="U67" i="6"/>
  <c r="M67" i="6"/>
  <c r="L67" i="6"/>
  <c r="J67" i="6"/>
  <c r="S67" i="6"/>
  <c r="K67" i="6"/>
  <c r="C67" i="6"/>
  <c r="Q51" i="6"/>
  <c r="T51" i="6"/>
  <c r="R51" i="6"/>
  <c r="Y51" i="6"/>
  <c r="O51" i="6"/>
  <c r="P51" i="6"/>
  <c r="N51" i="6"/>
  <c r="U51" i="6"/>
  <c r="M51" i="6"/>
  <c r="L51" i="6"/>
  <c r="J51" i="6"/>
  <c r="S51" i="6"/>
  <c r="K51" i="6"/>
  <c r="C51" i="6"/>
  <c r="Q35" i="6"/>
  <c r="T35" i="6"/>
  <c r="R35" i="6"/>
  <c r="Y35" i="6"/>
  <c r="O35" i="6"/>
  <c r="P35" i="6"/>
  <c r="N35" i="6"/>
  <c r="U35" i="6"/>
  <c r="M35" i="6"/>
  <c r="L35" i="6"/>
  <c r="J35" i="6"/>
  <c r="S35" i="6"/>
  <c r="K35" i="6"/>
  <c r="C35" i="6"/>
  <c r="T19" i="6"/>
  <c r="Y19" i="6"/>
  <c r="O19" i="6"/>
  <c r="P19" i="6"/>
  <c r="N19" i="6"/>
  <c r="M19" i="6"/>
  <c r="J19" i="6"/>
  <c r="U19" i="6"/>
  <c r="R19" i="6"/>
  <c r="S19" i="6"/>
  <c r="K19" i="6"/>
  <c r="C19" i="6"/>
  <c r="Q19" i="6"/>
  <c r="L19" i="6"/>
  <c r="C4" i="6"/>
  <c r="N4" i="6"/>
  <c r="L4" i="6"/>
  <c r="K4" i="6"/>
  <c r="O4" i="6"/>
  <c r="Q4" i="6"/>
  <c r="M4" i="6"/>
  <c r="P4" i="6"/>
  <c r="U4" i="6"/>
  <c r="T4" i="6"/>
  <c r="Y4" i="6"/>
  <c r="S4" i="6"/>
  <c r="R4" i="6"/>
  <c r="J4" i="6"/>
  <c r="T900" i="6"/>
  <c r="L900" i="6"/>
  <c r="U900" i="6"/>
  <c r="S900" i="6"/>
  <c r="N900" i="6"/>
  <c r="Y900" i="6"/>
  <c r="O900" i="6"/>
  <c r="P900" i="6"/>
  <c r="C900" i="6"/>
  <c r="M900" i="6"/>
  <c r="R900" i="6"/>
  <c r="J900" i="6"/>
  <c r="Q900" i="6"/>
  <c r="K900" i="6"/>
  <c r="T892" i="6"/>
  <c r="L892" i="6"/>
  <c r="U892" i="6"/>
  <c r="S892" i="6"/>
  <c r="N892" i="6"/>
  <c r="Y892" i="6"/>
  <c r="O892" i="6"/>
  <c r="P892" i="6"/>
  <c r="C892" i="6"/>
  <c r="M892" i="6"/>
  <c r="R892" i="6"/>
  <c r="J892" i="6"/>
  <c r="Q892" i="6"/>
  <c r="K892" i="6"/>
  <c r="T882" i="6"/>
  <c r="L882" i="6"/>
  <c r="U882" i="6"/>
  <c r="K882" i="6"/>
  <c r="N882" i="6"/>
  <c r="Y882" i="6"/>
  <c r="S882" i="6"/>
  <c r="P882" i="6"/>
  <c r="C882" i="6"/>
  <c r="M882" i="6"/>
  <c r="R882" i="6"/>
  <c r="J882" i="6"/>
  <c r="Q882" i="6"/>
  <c r="O882" i="6"/>
  <c r="U869" i="6"/>
  <c r="M869" i="6"/>
  <c r="J869" i="6"/>
  <c r="P869" i="6"/>
  <c r="S869" i="6"/>
  <c r="K869" i="6"/>
  <c r="T869" i="6"/>
  <c r="Q869" i="6"/>
  <c r="R869" i="6"/>
  <c r="L869" i="6"/>
  <c r="Y869" i="6"/>
  <c r="O869" i="6"/>
  <c r="N869" i="6"/>
  <c r="C869" i="6"/>
  <c r="U853" i="6"/>
  <c r="M853" i="6"/>
  <c r="J853" i="6"/>
  <c r="P853" i="6"/>
  <c r="S853" i="6"/>
  <c r="K853" i="6"/>
  <c r="T853" i="6"/>
  <c r="Q853" i="6"/>
  <c r="R853" i="6"/>
  <c r="L853" i="6"/>
  <c r="Y853" i="6"/>
  <c r="O853" i="6"/>
  <c r="N853" i="6"/>
  <c r="C853" i="6"/>
  <c r="U844" i="6"/>
  <c r="M844" i="6"/>
  <c r="J844" i="6"/>
  <c r="C844" i="6"/>
  <c r="S844" i="6"/>
  <c r="K844" i="6"/>
  <c r="P844" i="6"/>
  <c r="Q844" i="6"/>
  <c r="R844" i="6"/>
  <c r="T844" i="6"/>
  <c r="Y844" i="6"/>
  <c r="O844" i="6"/>
  <c r="N844" i="6"/>
  <c r="L844" i="6"/>
  <c r="U828" i="6"/>
  <c r="M828" i="6"/>
  <c r="J828" i="6"/>
  <c r="C828" i="6"/>
  <c r="S828" i="6"/>
  <c r="K828" i="6"/>
  <c r="P828" i="6"/>
  <c r="Q828" i="6"/>
  <c r="R828" i="6"/>
  <c r="T828" i="6"/>
  <c r="Y828" i="6"/>
  <c r="O828" i="6"/>
  <c r="N828" i="6"/>
  <c r="L828" i="6"/>
  <c r="U808" i="6"/>
  <c r="M808" i="6"/>
  <c r="J808" i="6"/>
  <c r="T808" i="6"/>
  <c r="S808" i="6"/>
  <c r="K808" i="6"/>
  <c r="P808" i="6"/>
  <c r="Q808" i="6"/>
  <c r="R808" i="6"/>
  <c r="L808" i="6"/>
  <c r="Y808" i="6"/>
  <c r="O808" i="6"/>
  <c r="N808" i="6"/>
  <c r="C808" i="6"/>
  <c r="U845" i="6"/>
  <c r="M845" i="6"/>
  <c r="L845" i="6"/>
  <c r="N845" i="6"/>
  <c r="S845" i="6"/>
  <c r="K845" i="6"/>
  <c r="C845" i="6"/>
  <c r="Q845" i="6"/>
  <c r="T845" i="6"/>
  <c r="R845" i="6"/>
  <c r="Y845" i="6"/>
  <c r="O845" i="6"/>
  <c r="P845" i="6"/>
  <c r="J845" i="6"/>
  <c r="U813" i="6"/>
  <c r="M813" i="6"/>
  <c r="L813" i="6"/>
  <c r="N813" i="6"/>
  <c r="S813" i="6"/>
  <c r="K813" i="6"/>
  <c r="C813" i="6"/>
  <c r="Q813" i="6"/>
  <c r="T813" i="6"/>
  <c r="R813" i="6"/>
  <c r="Y813" i="6"/>
  <c r="O813" i="6"/>
  <c r="P813" i="6"/>
  <c r="J813" i="6"/>
  <c r="U786" i="6"/>
  <c r="M786" i="6"/>
  <c r="J786" i="6"/>
  <c r="P786" i="6"/>
  <c r="S786" i="6"/>
  <c r="K786" i="6"/>
  <c r="T786" i="6"/>
  <c r="Q786" i="6"/>
  <c r="R786" i="6"/>
  <c r="L786" i="6"/>
  <c r="Y786" i="6"/>
  <c r="O786" i="6"/>
  <c r="N786" i="6"/>
  <c r="C786" i="6"/>
  <c r="U770" i="6"/>
  <c r="M770" i="6"/>
  <c r="J770" i="6"/>
  <c r="P770" i="6"/>
  <c r="S770" i="6"/>
  <c r="K770" i="6"/>
  <c r="T770" i="6"/>
  <c r="Q770" i="6"/>
  <c r="R770" i="6"/>
  <c r="L770" i="6"/>
  <c r="Y770" i="6"/>
  <c r="O770" i="6"/>
  <c r="N770" i="6"/>
  <c r="C770" i="6"/>
  <c r="U750" i="6"/>
  <c r="M750" i="6"/>
  <c r="J750" i="6"/>
  <c r="P750" i="6"/>
  <c r="S750" i="6"/>
  <c r="K750" i="6"/>
  <c r="T750" i="6"/>
  <c r="Q750" i="6"/>
  <c r="R750" i="6"/>
  <c r="L750" i="6"/>
  <c r="Y750" i="6"/>
  <c r="O750" i="6"/>
  <c r="N750" i="6"/>
  <c r="C750" i="6"/>
  <c r="U734" i="6"/>
  <c r="M734" i="6"/>
  <c r="J734" i="6"/>
  <c r="P734" i="6"/>
  <c r="S734" i="6"/>
  <c r="K734" i="6"/>
  <c r="T734" i="6"/>
  <c r="Q734" i="6"/>
  <c r="R734" i="6"/>
  <c r="L734" i="6"/>
  <c r="Y734" i="6"/>
  <c r="O734" i="6"/>
  <c r="N734" i="6"/>
  <c r="C734" i="6"/>
  <c r="U714" i="6"/>
  <c r="M714" i="6"/>
  <c r="J714" i="6"/>
  <c r="P714" i="6"/>
  <c r="S714" i="6"/>
  <c r="K714" i="6"/>
  <c r="T714" i="6"/>
  <c r="Q714" i="6"/>
  <c r="R714" i="6"/>
  <c r="L714" i="6"/>
  <c r="Y714" i="6"/>
  <c r="O714" i="6"/>
  <c r="N714" i="6"/>
  <c r="C714" i="6"/>
  <c r="U694" i="6"/>
  <c r="M694" i="6"/>
  <c r="J694" i="6"/>
  <c r="C694" i="6"/>
  <c r="S694" i="6"/>
  <c r="K694" i="6"/>
  <c r="P694" i="6"/>
  <c r="Q694" i="6"/>
  <c r="R694" i="6"/>
  <c r="T694" i="6"/>
  <c r="Y694" i="6"/>
  <c r="O694" i="6"/>
  <c r="N694" i="6"/>
  <c r="L694" i="6"/>
  <c r="R682" i="6"/>
  <c r="J682" i="6"/>
  <c r="K682" i="6"/>
  <c r="M682" i="6"/>
  <c r="P682" i="6"/>
  <c r="C682" i="6"/>
  <c r="Y682" i="6"/>
  <c r="N682" i="6"/>
  <c r="S682" i="6"/>
  <c r="U682" i="6"/>
  <c r="T682" i="6"/>
  <c r="L682" i="6"/>
  <c r="O682" i="6"/>
  <c r="Q682" i="6"/>
  <c r="R672" i="6"/>
  <c r="J672" i="6"/>
  <c r="K672" i="6"/>
  <c r="M672" i="6"/>
  <c r="P672" i="6"/>
  <c r="C672" i="6"/>
  <c r="Y672" i="6"/>
  <c r="N672" i="6"/>
  <c r="S672" i="6"/>
  <c r="U672" i="6"/>
  <c r="T672" i="6"/>
  <c r="L672" i="6"/>
  <c r="O672" i="6"/>
  <c r="Q672" i="6"/>
  <c r="R664" i="6"/>
  <c r="P664" i="6"/>
  <c r="C664" i="6"/>
  <c r="Y664" i="6"/>
  <c r="N664" i="6"/>
  <c r="U664" i="6"/>
  <c r="K664" i="6"/>
  <c r="T664" i="6"/>
  <c r="L664" i="6"/>
  <c r="O664" i="6"/>
  <c r="Q664" i="6"/>
  <c r="S664" i="6"/>
  <c r="J664" i="6"/>
  <c r="M664" i="6"/>
  <c r="T656" i="6"/>
  <c r="L656" i="6"/>
  <c r="O656" i="6"/>
  <c r="Q656" i="6"/>
  <c r="S656" i="6"/>
  <c r="R656" i="6"/>
  <c r="K656" i="6"/>
  <c r="P656" i="6"/>
  <c r="C656" i="6"/>
  <c r="Y656" i="6"/>
  <c r="N656" i="6"/>
  <c r="U656" i="6"/>
  <c r="J656" i="6"/>
  <c r="M656" i="6"/>
  <c r="T648" i="6"/>
  <c r="L648" i="6"/>
  <c r="O648" i="6"/>
  <c r="Q648" i="6"/>
  <c r="S648" i="6"/>
  <c r="R648" i="6"/>
  <c r="K648" i="6"/>
  <c r="P648" i="6"/>
  <c r="C648" i="6"/>
  <c r="Y648" i="6"/>
  <c r="N648" i="6"/>
  <c r="U648" i="6"/>
  <c r="J648" i="6"/>
  <c r="M648" i="6"/>
  <c r="T642" i="6"/>
  <c r="L642" i="6"/>
  <c r="O642" i="6"/>
  <c r="Q642" i="6"/>
  <c r="S642" i="6"/>
  <c r="R642" i="6"/>
  <c r="K642" i="6"/>
  <c r="P642" i="6"/>
  <c r="C642" i="6"/>
  <c r="Y642" i="6"/>
  <c r="N642" i="6"/>
  <c r="U642" i="6"/>
  <c r="J642" i="6"/>
  <c r="M642" i="6"/>
  <c r="T638" i="6"/>
  <c r="L638" i="6"/>
  <c r="O638" i="6"/>
  <c r="Q638" i="6"/>
  <c r="S638" i="6"/>
  <c r="R638" i="6"/>
  <c r="K638" i="6"/>
  <c r="P638" i="6"/>
  <c r="C638" i="6"/>
  <c r="Y638" i="6"/>
  <c r="N638" i="6"/>
  <c r="U638" i="6"/>
  <c r="J638" i="6"/>
  <c r="M638" i="6"/>
  <c r="T634" i="6"/>
  <c r="L634" i="6"/>
  <c r="U634" i="6"/>
  <c r="K634" i="6"/>
  <c r="Y634" i="6"/>
  <c r="R634" i="6"/>
  <c r="Q634" i="6"/>
  <c r="P634" i="6"/>
  <c r="C634" i="6"/>
  <c r="M634" i="6"/>
  <c r="N634" i="6"/>
  <c r="S634" i="6"/>
  <c r="J634" i="6"/>
  <c r="O634" i="6"/>
  <c r="R630" i="6"/>
  <c r="J630" i="6"/>
  <c r="Q630" i="6"/>
  <c r="O630" i="6"/>
  <c r="P630" i="6"/>
  <c r="C630" i="6"/>
  <c r="M630" i="6"/>
  <c r="N630" i="6"/>
  <c r="Y630" i="6"/>
  <c r="S630" i="6"/>
  <c r="T630" i="6"/>
  <c r="L630" i="6"/>
  <c r="U630" i="6"/>
  <c r="K630" i="6"/>
  <c r="R626" i="6"/>
  <c r="J626" i="6"/>
  <c r="Q626" i="6"/>
  <c r="O626" i="6"/>
  <c r="P626" i="6"/>
  <c r="C626" i="6"/>
  <c r="M626" i="6"/>
  <c r="N626" i="6"/>
  <c r="Y626" i="6"/>
  <c r="S626" i="6"/>
  <c r="T626" i="6"/>
  <c r="L626" i="6"/>
  <c r="U626" i="6"/>
  <c r="K626" i="6"/>
  <c r="R622" i="6"/>
  <c r="J622" i="6"/>
  <c r="Q622" i="6"/>
  <c r="K622" i="6"/>
  <c r="P622" i="6"/>
  <c r="C622" i="6"/>
  <c r="M622" i="6"/>
  <c r="N622" i="6"/>
  <c r="Y622" i="6"/>
  <c r="S622" i="6"/>
  <c r="T622" i="6"/>
  <c r="L622" i="6"/>
  <c r="U622" i="6"/>
  <c r="O622" i="6"/>
  <c r="R618" i="6"/>
  <c r="J618" i="6"/>
  <c r="Q618" i="6"/>
  <c r="K618" i="6"/>
  <c r="P618" i="6"/>
  <c r="C618" i="6"/>
  <c r="M618" i="6"/>
  <c r="N618" i="6"/>
  <c r="Y618" i="6"/>
  <c r="S618" i="6"/>
  <c r="T618" i="6"/>
  <c r="L618" i="6"/>
  <c r="U618" i="6"/>
  <c r="O618" i="6"/>
  <c r="R614" i="6"/>
  <c r="J614" i="6"/>
  <c r="Q614" i="6"/>
  <c r="K614" i="6"/>
  <c r="P614" i="6"/>
  <c r="C614" i="6"/>
  <c r="M614" i="6"/>
  <c r="N614" i="6"/>
  <c r="Y614" i="6"/>
  <c r="S614" i="6"/>
  <c r="T614" i="6"/>
  <c r="L614" i="6"/>
  <c r="U614" i="6"/>
  <c r="O614" i="6"/>
  <c r="R610" i="6"/>
  <c r="J610" i="6"/>
  <c r="Q610" i="6"/>
  <c r="K610" i="6"/>
  <c r="P610" i="6"/>
  <c r="C610" i="6"/>
  <c r="M610" i="6"/>
  <c r="N610" i="6"/>
  <c r="Y610" i="6"/>
  <c r="S610" i="6"/>
  <c r="T610" i="6"/>
  <c r="L610" i="6"/>
  <c r="U610" i="6"/>
  <c r="O610" i="6"/>
  <c r="R606" i="6"/>
  <c r="J606" i="6"/>
  <c r="Q606" i="6"/>
  <c r="K606" i="6"/>
  <c r="P606" i="6"/>
  <c r="C606" i="6"/>
  <c r="M606" i="6"/>
  <c r="N606" i="6"/>
  <c r="Y606" i="6"/>
  <c r="S606" i="6"/>
  <c r="T606" i="6"/>
  <c r="L606" i="6"/>
  <c r="U606" i="6"/>
  <c r="O606" i="6"/>
  <c r="R602" i="6"/>
  <c r="J602" i="6"/>
  <c r="Q602" i="6"/>
  <c r="K602" i="6"/>
  <c r="P602" i="6"/>
  <c r="C602" i="6"/>
  <c r="M602" i="6"/>
  <c r="N602" i="6"/>
  <c r="Y602" i="6"/>
  <c r="S602" i="6"/>
  <c r="T602" i="6"/>
  <c r="L602" i="6"/>
  <c r="U602" i="6"/>
  <c r="O602" i="6"/>
  <c r="R598" i="6"/>
  <c r="J598" i="6"/>
  <c r="Q598" i="6"/>
  <c r="K598" i="6"/>
  <c r="P598" i="6"/>
  <c r="C598" i="6"/>
  <c r="M598" i="6"/>
  <c r="N598" i="6"/>
  <c r="Y598" i="6"/>
  <c r="S598" i="6"/>
  <c r="T598" i="6"/>
  <c r="L598" i="6"/>
  <c r="U598" i="6"/>
  <c r="O598" i="6"/>
  <c r="R594" i="6"/>
  <c r="J594" i="6"/>
  <c r="Q594" i="6"/>
  <c r="K594" i="6"/>
  <c r="P594" i="6"/>
  <c r="C594" i="6"/>
  <c r="M594" i="6"/>
  <c r="N594" i="6"/>
  <c r="Y594" i="6"/>
  <c r="S594" i="6"/>
  <c r="T594" i="6"/>
  <c r="L594" i="6"/>
  <c r="U594" i="6"/>
  <c r="O594" i="6"/>
  <c r="R590" i="6"/>
  <c r="J590" i="6"/>
  <c r="Q590" i="6"/>
  <c r="K590" i="6"/>
  <c r="P590" i="6"/>
  <c r="C590" i="6"/>
  <c r="M590" i="6"/>
  <c r="N590" i="6"/>
  <c r="Y590" i="6"/>
  <c r="S590" i="6"/>
  <c r="T590" i="6"/>
  <c r="L590" i="6"/>
  <c r="U590" i="6"/>
  <c r="O590" i="6"/>
  <c r="R586" i="6"/>
  <c r="J586" i="6"/>
  <c r="Q586" i="6"/>
  <c r="K586" i="6"/>
  <c r="P586" i="6"/>
  <c r="C586" i="6"/>
  <c r="M586" i="6"/>
  <c r="N586" i="6"/>
  <c r="Y586" i="6"/>
  <c r="S586" i="6"/>
  <c r="T586" i="6"/>
  <c r="L586" i="6"/>
  <c r="U586" i="6"/>
  <c r="O586" i="6"/>
  <c r="R582" i="6"/>
  <c r="J582" i="6"/>
  <c r="Q582" i="6"/>
  <c r="K582" i="6"/>
  <c r="P582" i="6"/>
  <c r="C582" i="6"/>
  <c r="M582" i="6"/>
  <c r="N582" i="6"/>
  <c r="Y582" i="6"/>
  <c r="S582" i="6"/>
  <c r="T582" i="6"/>
  <c r="L582" i="6"/>
  <c r="U582" i="6"/>
  <c r="O582" i="6"/>
  <c r="R578" i="6"/>
  <c r="J578" i="6"/>
  <c r="Q578" i="6"/>
  <c r="K578" i="6"/>
  <c r="P578" i="6"/>
  <c r="C578" i="6"/>
  <c r="M578" i="6"/>
  <c r="N578" i="6"/>
  <c r="Y578" i="6"/>
  <c r="S578" i="6"/>
  <c r="T578" i="6"/>
  <c r="L578" i="6"/>
  <c r="U578" i="6"/>
  <c r="O578" i="6"/>
  <c r="R574" i="6"/>
  <c r="J574" i="6"/>
  <c r="Q574" i="6"/>
  <c r="K574" i="6"/>
  <c r="P574" i="6"/>
  <c r="C574" i="6"/>
  <c r="M574" i="6"/>
  <c r="N574" i="6"/>
  <c r="Y574" i="6"/>
  <c r="S574" i="6"/>
  <c r="T574" i="6"/>
  <c r="L574" i="6"/>
  <c r="U574" i="6"/>
  <c r="O574" i="6"/>
  <c r="R570" i="6"/>
  <c r="J570" i="6"/>
  <c r="Q570" i="6"/>
  <c r="K570" i="6"/>
  <c r="P570" i="6"/>
  <c r="C570" i="6"/>
  <c r="M570" i="6"/>
  <c r="N570" i="6"/>
  <c r="Y570" i="6"/>
  <c r="S570" i="6"/>
  <c r="T570" i="6"/>
  <c r="L570" i="6"/>
  <c r="U570" i="6"/>
  <c r="O570" i="6"/>
  <c r="R566" i="6"/>
  <c r="J566" i="6"/>
  <c r="Q566" i="6"/>
  <c r="K566" i="6"/>
  <c r="P566" i="6"/>
  <c r="C566" i="6"/>
  <c r="M566" i="6"/>
  <c r="N566" i="6"/>
  <c r="Y566" i="6"/>
  <c r="S566" i="6"/>
  <c r="T566" i="6"/>
  <c r="L566" i="6"/>
  <c r="U566" i="6"/>
  <c r="O566" i="6"/>
  <c r="R562" i="6"/>
  <c r="J562" i="6"/>
  <c r="Q562" i="6"/>
  <c r="K562" i="6"/>
  <c r="P562" i="6"/>
  <c r="C562" i="6"/>
  <c r="M562" i="6"/>
  <c r="N562" i="6"/>
  <c r="Y562" i="6"/>
  <c r="S562" i="6"/>
  <c r="T562" i="6"/>
  <c r="L562" i="6"/>
  <c r="U562" i="6"/>
  <c r="O562" i="6"/>
  <c r="R558" i="6"/>
  <c r="J558" i="6"/>
  <c r="Q558" i="6"/>
  <c r="K558" i="6"/>
  <c r="P558" i="6"/>
  <c r="C558" i="6"/>
  <c r="M558" i="6"/>
  <c r="N558" i="6"/>
  <c r="Y558" i="6"/>
  <c r="S558" i="6"/>
  <c r="T558" i="6"/>
  <c r="L558" i="6"/>
  <c r="U558" i="6"/>
  <c r="O558" i="6"/>
  <c r="R554" i="6"/>
  <c r="J554" i="6"/>
  <c r="Q554" i="6"/>
  <c r="K554" i="6"/>
  <c r="P554" i="6"/>
  <c r="C554" i="6"/>
  <c r="M554" i="6"/>
  <c r="N554" i="6"/>
  <c r="Y554" i="6"/>
  <c r="S554" i="6"/>
  <c r="T554" i="6"/>
  <c r="L554" i="6"/>
  <c r="U554" i="6"/>
  <c r="O554" i="6"/>
  <c r="R550" i="6"/>
  <c r="J550" i="6"/>
  <c r="Q550" i="6"/>
  <c r="K550" i="6"/>
  <c r="P550" i="6"/>
  <c r="C550" i="6"/>
  <c r="M550" i="6"/>
  <c r="N550" i="6"/>
  <c r="Y550" i="6"/>
  <c r="S550" i="6"/>
  <c r="T550" i="6"/>
  <c r="L550" i="6"/>
  <c r="U550" i="6"/>
  <c r="O550" i="6"/>
  <c r="R546" i="6"/>
  <c r="J546" i="6"/>
  <c r="Q546" i="6"/>
  <c r="K546" i="6"/>
  <c r="P546" i="6"/>
  <c r="C546" i="6"/>
  <c r="M546" i="6"/>
  <c r="N546" i="6"/>
  <c r="Y546" i="6"/>
  <c r="S546" i="6"/>
  <c r="T546" i="6"/>
  <c r="L546" i="6"/>
  <c r="U546" i="6"/>
  <c r="O546" i="6"/>
  <c r="R542" i="6"/>
  <c r="J542" i="6"/>
  <c r="Q542" i="6"/>
  <c r="K542" i="6"/>
  <c r="P542" i="6"/>
  <c r="C542" i="6"/>
  <c r="M542" i="6"/>
  <c r="N542" i="6"/>
  <c r="Y542" i="6"/>
  <c r="S542" i="6"/>
  <c r="T542" i="6"/>
  <c r="L542" i="6"/>
  <c r="U542" i="6"/>
  <c r="O542" i="6"/>
  <c r="R538" i="6"/>
  <c r="J538" i="6"/>
  <c r="Q538" i="6"/>
  <c r="K538" i="6"/>
  <c r="P538" i="6"/>
  <c r="C538" i="6"/>
  <c r="M538" i="6"/>
  <c r="N538" i="6"/>
  <c r="Y538" i="6"/>
  <c r="S538" i="6"/>
  <c r="T538" i="6"/>
  <c r="L538" i="6"/>
  <c r="U538" i="6"/>
  <c r="O538" i="6"/>
  <c r="R534" i="6"/>
  <c r="J534" i="6"/>
  <c r="Q534" i="6"/>
  <c r="K534" i="6"/>
  <c r="P534" i="6"/>
  <c r="C534" i="6"/>
  <c r="M534" i="6"/>
  <c r="N534" i="6"/>
  <c r="Y534" i="6"/>
  <c r="S534" i="6"/>
  <c r="T534" i="6"/>
  <c r="L534" i="6"/>
  <c r="U534" i="6"/>
  <c r="O534" i="6"/>
  <c r="R530" i="6"/>
  <c r="J530" i="6"/>
  <c r="Q530" i="6"/>
  <c r="K530" i="6"/>
  <c r="P530" i="6"/>
  <c r="C530" i="6"/>
  <c r="M530" i="6"/>
  <c r="N530" i="6"/>
  <c r="Y530" i="6"/>
  <c r="S530" i="6"/>
  <c r="T530" i="6"/>
  <c r="L530" i="6"/>
  <c r="U530" i="6"/>
  <c r="O530" i="6"/>
  <c r="R526" i="6"/>
  <c r="J526" i="6"/>
  <c r="Q526" i="6"/>
  <c r="K526" i="6"/>
  <c r="P526" i="6"/>
  <c r="C526" i="6"/>
  <c r="M526" i="6"/>
  <c r="N526" i="6"/>
  <c r="Y526" i="6"/>
  <c r="S526" i="6"/>
  <c r="T526" i="6"/>
  <c r="L526" i="6"/>
  <c r="U526" i="6"/>
  <c r="O526" i="6"/>
  <c r="R522" i="6"/>
  <c r="J522" i="6"/>
  <c r="Q522" i="6"/>
  <c r="K522" i="6"/>
  <c r="P522" i="6"/>
  <c r="C522" i="6"/>
  <c r="M522" i="6"/>
  <c r="N522" i="6"/>
  <c r="Y522" i="6"/>
  <c r="S522" i="6"/>
  <c r="T522" i="6"/>
  <c r="L522" i="6"/>
  <c r="U522" i="6"/>
  <c r="O522" i="6"/>
  <c r="R518" i="6"/>
  <c r="J518" i="6"/>
  <c r="Q518" i="6"/>
  <c r="K518" i="6"/>
  <c r="P518" i="6"/>
  <c r="C518" i="6"/>
  <c r="M518" i="6"/>
  <c r="N518" i="6"/>
  <c r="Y518" i="6"/>
  <c r="S518" i="6"/>
  <c r="T518" i="6"/>
  <c r="L518" i="6"/>
  <c r="U518" i="6"/>
  <c r="O518" i="6"/>
  <c r="R514" i="6"/>
  <c r="J514" i="6"/>
  <c r="Q514" i="6"/>
  <c r="K514" i="6"/>
  <c r="P514" i="6"/>
  <c r="C514" i="6"/>
  <c r="M514" i="6"/>
  <c r="N514" i="6"/>
  <c r="Y514" i="6"/>
  <c r="S514" i="6"/>
  <c r="T514" i="6"/>
  <c r="L514" i="6"/>
  <c r="U514" i="6"/>
  <c r="O514" i="6"/>
  <c r="R510" i="6"/>
  <c r="J510" i="6"/>
  <c r="K510" i="6"/>
  <c r="M510" i="6"/>
  <c r="P510" i="6"/>
  <c r="C510" i="6"/>
  <c r="Y510" i="6"/>
  <c r="N510" i="6"/>
  <c r="S510" i="6"/>
  <c r="Q510" i="6"/>
  <c r="T510" i="6"/>
  <c r="L510" i="6"/>
  <c r="O510" i="6"/>
  <c r="U510" i="6"/>
  <c r="R506" i="6"/>
  <c r="J506" i="6"/>
  <c r="K506" i="6"/>
  <c r="M506" i="6"/>
  <c r="P506" i="6"/>
  <c r="C506" i="6"/>
  <c r="Y506" i="6"/>
  <c r="N506" i="6"/>
  <c r="S506" i="6"/>
  <c r="Q506" i="6"/>
  <c r="T506" i="6"/>
  <c r="L506" i="6"/>
  <c r="O506" i="6"/>
  <c r="U506" i="6"/>
  <c r="R502" i="6"/>
  <c r="J502" i="6"/>
  <c r="K502" i="6"/>
  <c r="M502" i="6"/>
  <c r="P502" i="6"/>
  <c r="C502" i="6"/>
  <c r="Y502" i="6"/>
  <c r="N502" i="6"/>
  <c r="S502" i="6"/>
  <c r="Q502" i="6"/>
  <c r="T502" i="6"/>
  <c r="L502" i="6"/>
  <c r="O502" i="6"/>
  <c r="U502" i="6"/>
  <c r="U839" i="6"/>
  <c r="M839" i="6"/>
  <c r="L839" i="6"/>
  <c r="R839" i="6"/>
  <c r="S839" i="6"/>
  <c r="K839" i="6"/>
  <c r="C839" i="6"/>
  <c r="Q839" i="6"/>
  <c r="T839" i="6"/>
  <c r="N839" i="6"/>
  <c r="Y839" i="6"/>
  <c r="O839" i="6"/>
  <c r="P839" i="6"/>
  <c r="J839" i="6"/>
  <c r="U807" i="6"/>
  <c r="M807" i="6"/>
  <c r="L807" i="6"/>
  <c r="R807" i="6"/>
  <c r="S807" i="6"/>
  <c r="K807" i="6"/>
  <c r="C807" i="6"/>
  <c r="Q807" i="6"/>
  <c r="T807" i="6"/>
  <c r="N807" i="6"/>
  <c r="Y807" i="6"/>
  <c r="O807" i="6"/>
  <c r="P807" i="6"/>
  <c r="J807" i="6"/>
  <c r="Q785" i="6"/>
  <c r="M785" i="6"/>
  <c r="L785" i="6"/>
  <c r="N785" i="6"/>
  <c r="S785" i="6"/>
  <c r="K785" i="6"/>
  <c r="C785" i="6"/>
  <c r="U785" i="6"/>
  <c r="T785" i="6"/>
  <c r="R785" i="6"/>
  <c r="Y785" i="6"/>
  <c r="O785" i="6"/>
  <c r="P785" i="6"/>
  <c r="J785" i="6"/>
  <c r="Q769" i="6"/>
  <c r="T769" i="6"/>
  <c r="R769" i="6"/>
  <c r="Y769" i="6"/>
  <c r="O769" i="6"/>
  <c r="P769" i="6"/>
  <c r="J769" i="6"/>
  <c r="M769" i="6"/>
  <c r="N769" i="6"/>
  <c r="K769" i="6"/>
  <c r="U769" i="6"/>
  <c r="L769" i="6"/>
  <c r="S769" i="6"/>
  <c r="C769" i="6"/>
  <c r="Q753" i="6"/>
  <c r="T753" i="6"/>
  <c r="R753" i="6"/>
  <c r="Y753" i="6"/>
  <c r="O753" i="6"/>
  <c r="P753" i="6"/>
  <c r="J753" i="6"/>
  <c r="M753" i="6"/>
  <c r="N753" i="6"/>
  <c r="K753" i="6"/>
  <c r="U753" i="6"/>
  <c r="L753" i="6"/>
  <c r="S753" i="6"/>
  <c r="C753" i="6"/>
  <c r="Q737" i="6"/>
  <c r="T737" i="6"/>
  <c r="R737" i="6"/>
  <c r="Y737" i="6"/>
  <c r="O737" i="6"/>
  <c r="P737" i="6"/>
  <c r="J737" i="6"/>
  <c r="M737" i="6"/>
  <c r="N737" i="6"/>
  <c r="K737" i="6"/>
  <c r="U737" i="6"/>
  <c r="L737" i="6"/>
  <c r="S737" i="6"/>
  <c r="C737" i="6"/>
  <c r="Q721" i="6"/>
  <c r="T721" i="6"/>
  <c r="R721" i="6"/>
  <c r="Y721" i="6"/>
  <c r="O721" i="6"/>
  <c r="P721" i="6"/>
  <c r="J721" i="6"/>
  <c r="M721" i="6"/>
  <c r="N721" i="6"/>
  <c r="K721" i="6"/>
  <c r="U721" i="6"/>
  <c r="L721" i="6"/>
  <c r="S721" i="6"/>
  <c r="C721" i="6"/>
  <c r="Q835" i="6"/>
  <c r="T835" i="6"/>
  <c r="N835" i="6"/>
  <c r="Y835" i="6"/>
  <c r="O835" i="6"/>
  <c r="P835" i="6"/>
  <c r="R835" i="6"/>
  <c r="M835" i="6"/>
  <c r="J835" i="6"/>
  <c r="K835" i="6"/>
  <c r="U835" i="6"/>
  <c r="L835" i="6"/>
  <c r="S835" i="6"/>
  <c r="C835" i="6"/>
  <c r="Q803" i="6"/>
  <c r="T803" i="6"/>
  <c r="N803" i="6"/>
  <c r="Y803" i="6"/>
  <c r="O803" i="6"/>
  <c r="P803" i="6"/>
  <c r="R803" i="6"/>
  <c r="M803" i="6"/>
  <c r="J803" i="6"/>
  <c r="K803" i="6"/>
  <c r="U803" i="6"/>
  <c r="L803" i="6"/>
  <c r="S803" i="6"/>
  <c r="C803" i="6"/>
  <c r="Q771" i="6"/>
  <c r="T771" i="6"/>
  <c r="N771" i="6"/>
  <c r="Y771" i="6"/>
  <c r="O771" i="6"/>
  <c r="P771" i="6"/>
  <c r="J771" i="6"/>
  <c r="M771" i="6"/>
  <c r="R771" i="6"/>
  <c r="K771" i="6"/>
  <c r="U771" i="6"/>
  <c r="L771" i="6"/>
  <c r="S771" i="6"/>
  <c r="C771" i="6"/>
  <c r="Q739" i="6"/>
  <c r="T739" i="6"/>
  <c r="N739" i="6"/>
  <c r="Y739" i="6"/>
  <c r="O739" i="6"/>
  <c r="P739" i="6"/>
  <c r="J739" i="6"/>
  <c r="M739" i="6"/>
  <c r="R739" i="6"/>
  <c r="K739" i="6"/>
  <c r="U739" i="6"/>
  <c r="L739" i="6"/>
  <c r="S739" i="6"/>
  <c r="C739" i="6"/>
  <c r="Q713" i="6"/>
  <c r="T713" i="6"/>
  <c r="S713" i="6"/>
  <c r="K713" i="6"/>
  <c r="C713" i="6"/>
  <c r="L713" i="6"/>
  <c r="R713" i="6"/>
  <c r="M713" i="6"/>
  <c r="O713" i="6"/>
  <c r="J713" i="6"/>
  <c r="U713" i="6"/>
  <c r="Y713" i="6"/>
  <c r="P713" i="6"/>
  <c r="N713" i="6"/>
  <c r="S783" i="6"/>
  <c r="K783" i="6"/>
  <c r="C783" i="6"/>
  <c r="U783" i="6"/>
  <c r="L783" i="6"/>
  <c r="Q783" i="6"/>
  <c r="N783" i="6"/>
  <c r="O783" i="6"/>
  <c r="R783" i="6"/>
  <c r="J783" i="6"/>
  <c r="Y783" i="6"/>
  <c r="P783" i="6"/>
  <c r="M783" i="6"/>
  <c r="T783" i="6"/>
  <c r="S751" i="6"/>
  <c r="K751" i="6"/>
  <c r="C751" i="6"/>
  <c r="U751" i="6"/>
  <c r="L751" i="6"/>
  <c r="Q751" i="6"/>
  <c r="N751" i="6"/>
  <c r="O751" i="6"/>
  <c r="R751" i="6"/>
  <c r="J751" i="6"/>
  <c r="Y751" i="6"/>
  <c r="P751" i="6"/>
  <c r="M751" i="6"/>
  <c r="T751" i="6"/>
  <c r="S719" i="6"/>
  <c r="K719" i="6"/>
  <c r="C719" i="6"/>
  <c r="U719" i="6"/>
  <c r="L719" i="6"/>
  <c r="Q719" i="6"/>
  <c r="N719" i="6"/>
  <c r="O719" i="6"/>
  <c r="R719" i="6"/>
  <c r="J719" i="6"/>
  <c r="Y719" i="6"/>
  <c r="P719" i="6"/>
  <c r="M719" i="6"/>
  <c r="T719" i="6"/>
  <c r="S703" i="6"/>
  <c r="K703" i="6"/>
  <c r="C703" i="6"/>
  <c r="U703" i="6"/>
  <c r="L703" i="6"/>
  <c r="Q703" i="6"/>
  <c r="R703" i="6"/>
  <c r="O703" i="6"/>
  <c r="J703" i="6"/>
  <c r="N703" i="6"/>
  <c r="Y703" i="6"/>
  <c r="P703" i="6"/>
  <c r="M703" i="6"/>
  <c r="T703" i="6"/>
  <c r="S691" i="6"/>
  <c r="K691" i="6"/>
  <c r="C691" i="6"/>
  <c r="U691" i="6"/>
  <c r="L691" i="6"/>
  <c r="Q691" i="6"/>
  <c r="R691" i="6"/>
  <c r="O691" i="6"/>
  <c r="J691" i="6"/>
  <c r="N691" i="6"/>
  <c r="Y691" i="6"/>
  <c r="P691" i="6"/>
  <c r="M691" i="6"/>
  <c r="T691" i="6"/>
  <c r="S689" i="6"/>
  <c r="K689" i="6"/>
  <c r="C689" i="6"/>
  <c r="U689" i="6"/>
  <c r="L689" i="6"/>
  <c r="Q689" i="6"/>
  <c r="N689" i="6"/>
  <c r="O689" i="6"/>
  <c r="R689" i="6"/>
  <c r="J689" i="6"/>
  <c r="Y689" i="6"/>
  <c r="P689" i="6"/>
  <c r="M689" i="6"/>
  <c r="T689" i="6"/>
  <c r="P498" i="6"/>
  <c r="C498" i="6"/>
  <c r="Y498" i="6"/>
  <c r="R498" i="6"/>
  <c r="K498" i="6"/>
  <c r="N498" i="6"/>
  <c r="U498" i="6"/>
  <c r="L498" i="6"/>
  <c r="Q498" i="6"/>
  <c r="M498" i="6"/>
  <c r="T498" i="6"/>
  <c r="O498" i="6"/>
  <c r="J498" i="6"/>
  <c r="S498" i="6"/>
  <c r="P494" i="6"/>
  <c r="C494" i="6"/>
  <c r="Q494" i="6"/>
  <c r="R494" i="6"/>
  <c r="S494" i="6"/>
  <c r="N494" i="6"/>
  <c r="O494" i="6"/>
  <c r="L494" i="6"/>
  <c r="M494" i="6"/>
  <c r="K494" i="6"/>
  <c r="T494" i="6"/>
  <c r="U494" i="6"/>
  <c r="J494" i="6"/>
  <c r="Y494" i="6"/>
  <c r="N490" i="6"/>
  <c r="Y490" i="6"/>
  <c r="O490" i="6"/>
  <c r="T490" i="6"/>
  <c r="L490" i="6"/>
  <c r="U490" i="6"/>
  <c r="M490" i="6"/>
  <c r="J490" i="6"/>
  <c r="K490" i="6"/>
  <c r="C490" i="6"/>
  <c r="R490" i="6"/>
  <c r="S490" i="6"/>
  <c r="P490" i="6"/>
  <c r="Q490" i="6"/>
  <c r="N486" i="6"/>
  <c r="Y486" i="6"/>
  <c r="O486" i="6"/>
  <c r="T486" i="6"/>
  <c r="L486" i="6"/>
  <c r="U486" i="6"/>
  <c r="M486" i="6"/>
  <c r="J486" i="6"/>
  <c r="K486" i="6"/>
  <c r="C486" i="6"/>
  <c r="R486" i="6"/>
  <c r="S486" i="6"/>
  <c r="P486" i="6"/>
  <c r="Q486" i="6"/>
  <c r="N482" i="6"/>
  <c r="Y482" i="6"/>
  <c r="O482" i="6"/>
  <c r="T482" i="6"/>
  <c r="L482" i="6"/>
  <c r="U482" i="6"/>
  <c r="M482" i="6"/>
  <c r="J482" i="6"/>
  <c r="K482" i="6"/>
  <c r="C482" i="6"/>
  <c r="R482" i="6"/>
  <c r="S482" i="6"/>
  <c r="P482" i="6"/>
  <c r="Q482" i="6"/>
  <c r="N478" i="6"/>
  <c r="Y478" i="6"/>
  <c r="O478" i="6"/>
  <c r="T478" i="6"/>
  <c r="L478" i="6"/>
  <c r="U478" i="6"/>
  <c r="M478" i="6"/>
  <c r="J478" i="6"/>
  <c r="K478" i="6"/>
  <c r="C478" i="6"/>
  <c r="R478" i="6"/>
  <c r="S478" i="6"/>
  <c r="P478" i="6"/>
  <c r="Q478" i="6"/>
  <c r="N474" i="6"/>
  <c r="Y474" i="6"/>
  <c r="O474" i="6"/>
  <c r="T474" i="6"/>
  <c r="L474" i="6"/>
  <c r="U474" i="6"/>
  <c r="M474" i="6"/>
  <c r="J474" i="6"/>
  <c r="K474" i="6"/>
  <c r="C474" i="6"/>
  <c r="R474" i="6"/>
  <c r="S474" i="6"/>
  <c r="P474" i="6"/>
  <c r="Q474" i="6"/>
  <c r="N470" i="6"/>
  <c r="Y470" i="6"/>
  <c r="O470" i="6"/>
  <c r="T470" i="6"/>
  <c r="L470" i="6"/>
  <c r="U470" i="6"/>
  <c r="M470" i="6"/>
  <c r="R470" i="6"/>
  <c r="J470" i="6"/>
  <c r="K470" i="6"/>
  <c r="C470" i="6"/>
  <c r="S470" i="6"/>
  <c r="P470" i="6"/>
  <c r="Q470" i="6"/>
  <c r="N466" i="6"/>
  <c r="Y466" i="6"/>
  <c r="O466" i="6"/>
  <c r="T466" i="6"/>
  <c r="L466" i="6"/>
  <c r="U466" i="6"/>
  <c r="M466" i="6"/>
  <c r="R466" i="6"/>
  <c r="J466" i="6"/>
  <c r="S466" i="6"/>
  <c r="K466" i="6"/>
  <c r="P466" i="6"/>
  <c r="C466" i="6"/>
  <c r="Q466" i="6"/>
  <c r="N462" i="6"/>
  <c r="Y462" i="6"/>
  <c r="O462" i="6"/>
  <c r="T462" i="6"/>
  <c r="L462" i="6"/>
  <c r="U462" i="6"/>
  <c r="M462" i="6"/>
  <c r="R462" i="6"/>
  <c r="J462" i="6"/>
  <c r="S462" i="6"/>
  <c r="K462" i="6"/>
  <c r="P462" i="6"/>
  <c r="C462" i="6"/>
  <c r="Q462" i="6"/>
  <c r="N458" i="6"/>
  <c r="Y458" i="6"/>
  <c r="O458" i="6"/>
  <c r="T458" i="6"/>
  <c r="L458" i="6"/>
  <c r="U458" i="6"/>
  <c r="M458" i="6"/>
  <c r="R458" i="6"/>
  <c r="J458" i="6"/>
  <c r="S458" i="6"/>
  <c r="K458" i="6"/>
  <c r="P458" i="6"/>
  <c r="C458" i="6"/>
  <c r="Q458" i="6"/>
  <c r="N454" i="6"/>
  <c r="Y454" i="6"/>
  <c r="O454" i="6"/>
  <c r="T454" i="6"/>
  <c r="L454" i="6"/>
  <c r="U454" i="6"/>
  <c r="M454" i="6"/>
  <c r="R454" i="6"/>
  <c r="J454" i="6"/>
  <c r="S454" i="6"/>
  <c r="K454" i="6"/>
  <c r="P454" i="6"/>
  <c r="C454" i="6"/>
  <c r="Q454" i="6"/>
  <c r="N450" i="6"/>
  <c r="Y450" i="6"/>
  <c r="O450" i="6"/>
  <c r="T450" i="6"/>
  <c r="L450" i="6"/>
  <c r="U450" i="6"/>
  <c r="M450" i="6"/>
  <c r="R450" i="6"/>
  <c r="J450" i="6"/>
  <c r="S450" i="6"/>
  <c r="K450" i="6"/>
  <c r="P450" i="6"/>
  <c r="C450" i="6"/>
  <c r="Q450" i="6"/>
  <c r="N446" i="6"/>
  <c r="Y446" i="6"/>
  <c r="O446" i="6"/>
  <c r="T446" i="6"/>
  <c r="L446" i="6"/>
  <c r="U446" i="6"/>
  <c r="M446" i="6"/>
  <c r="R446" i="6"/>
  <c r="J446" i="6"/>
  <c r="S446" i="6"/>
  <c r="K446" i="6"/>
  <c r="P446" i="6"/>
  <c r="C446" i="6"/>
  <c r="Q446" i="6"/>
  <c r="N442" i="6"/>
  <c r="Y442" i="6"/>
  <c r="O442" i="6"/>
  <c r="T442" i="6"/>
  <c r="L442" i="6"/>
  <c r="U442" i="6"/>
  <c r="M442" i="6"/>
  <c r="R442" i="6"/>
  <c r="J442" i="6"/>
  <c r="S442" i="6"/>
  <c r="K442" i="6"/>
  <c r="P442" i="6"/>
  <c r="C442" i="6"/>
  <c r="Q442" i="6"/>
  <c r="N438" i="6"/>
  <c r="Y438" i="6"/>
  <c r="O438" i="6"/>
  <c r="T438" i="6"/>
  <c r="L438" i="6"/>
  <c r="U438" i="6"/>
  <c r="M438" i="6"/>
  <c r="R438" i="6"/>
  <c r="J438" i="6"/>
  <c r="S438" i="6"/>
  <c r="K438" i="6"/>
  <c r="P438" i="6"/>
  <c r="C438" i="6"/>
  <c r="Q438" i="6"/>
  <c r="N434" i="6"/>
  <c r="Y434" i="6"/>
  <c r="O434" i="6"/>
  <c r="T434" i="6"/>
  <c r="L434" i="6"/>
  <c r="U434" i="6"/>
  <c r="M434" i="6"/>
  <c r="R434" i="6"/>
  <c r="J434" i="6"/>
  <c r="S434" i="6"/>
  <c r="K434" i="6"/>
  <c r="P434" i="6"/>
  <c r="C434" i="6"/>
  <c r="Q434" i="6"/>
  <c r="N430" i="6"/>
  <c r="Y430" i="6"/>
  <c r="O430" i="6"/>
  <c r="T430" i="6"/>
  <c r="L430" i="6"/>
  <c r="U430" i="6"/>
  <c r="M430" i="6"/>
  <c r="R430" i="6"/>
  <c r="J430" i="6"/>
  <c r="S430" i="6"/>
  <c r="K430" i="6"/>
  <c r="P430" i="6"/>
  <c r="C430" i="6"/>
  <c r="Q430" i="6"/>
  <c r="N426" i="6"/>
  <c r="Y426" i="6"/>
  <c r="O426" i="6"/>
  <c r="T426" i="6"/>
  <c r="L426" i="6"/>
  <c r="U426" i="6"/>
  <c r="M426" i="6"/>
  <c r="R426" i="6"/>
  <c r="J426" i="6"/>
  <c r="S426" i="6"/>
  <c r="K426" i="6"/>
  <c r="P426" i="6"/>
  <c r="C426" i="6"/>
  <c r="Q426" i="6"/>
  <c r="N422" i="6"/>
  <c r="Y422" i="6"/>
  <c r="O422" i="6"/>
  <c r="T422" i="6"/>
  <c r="L422" i="6"/>
  <c r="U422" i="6"/>
  <c r="M422" i="6"/>
  <c r="R422" i="6"/>
  <c r="J422" i="6"/>
  <c r="S422" i="6"/>
  <c r="K422" i="6"/>
  <c r="P422" i="6"/>
  <c r="C422" i="6"/>
  <c r="Q422" i="6"/>
  <c r="Q417" i="6"/>
  <c r="R417" i="6"/>
  <c r="P417" i="6"/>
  <c r="Y417" i="6"/>
  <c r="O417" i="6"/>
  <c r="N417" i="6"/>
  <c r="L417" i="6"/>
  <c r="U417" i="6"/>
  <c r="M417" i="6"/>
  <c r="J417" i="6"/>
  <c r="C417" i="6"/>
  <c r="S417" i="6"/>
  <c r="K417" i="6"/>
  <c r="T417" i="6"/>
  <c r="Q409" i="6"/>
  <c r="R409" i="6"/>
  <c r="P409" i="6"/>
  <c r="Y409" i="6"/>
  <c r="O409" i="6"/>
  <c r="N409" i="6"/>
  <c r="L409" i="6"/>
  <c r="U409" i="6"/>
  <c r="M409" i="6"/>
  <c r="J409" i="6"/>
  <c r="C409" i="6"/>
  <c r="S409" i="6"/>
  <c r="K409" i="6"/>
  <c r="T409" i="6"/>
  <c r="Q401" i="6"/>
  <c r="R401" i="6"/>
  <c r="P401" i="6"/>
  <c r="Y401" i="6"/>
  <c r="O401" i="6"/>
  <c r="N401" i="6"/>
  <c r="L401" i="6"/>
  <c r="U401" i="6"/>
  <c r="M401" i="6"/>
  <c r="J401" i="6"/>
  <c r="C401" i="6"/>
  <c r="S401" i="6"/>
  <c r="K401" i="6"/>
  <c r="T401" i="6"/>
  <c r="Q393" i="6"/>
  <c r="R393" i="6"/>
  <c r="P393" i="6"/>
  <c r="Y393" i="6"/>
  <c r="O393" i="6"/>
  <c r="N393" i="6"/>
  <c r="L393" i="6"/>
  <c r="U393" i="6"/>
  <c r="M393" i="6"/>
  <c r="J393" i="6"/>
  <c r="C393" i="6"/>
  <c r="S393" i="6"/>
  <c r="K393" i="6"/>
  <c r="T393" i="6"/>
  <c r="Q385" i="6"/>
  <c r="R385" i="6"/>
  <c r="P385" i="6"/>
  <c r="Y385" i="6"/>
  <c r="O385" i="6"/>
  <c r="N385" i="6"/>
  <c r="L385" i="6"/>
  <c r="U385" i="6"/>
  <c r="M385" i="6"/>
  <c r="J385" i="6"/>
  <c r="C385" i="6"/>
  <c r="S385" i="6"/>
  <c r="K385" i="6"/>
  <c r="T385" i="6"/>
  <c r="Q377" i="6"/>
  <c r="R377" i="6"/>
  <c r="P377" i="6"/>
  <c r="Y377" i="6"/>
  <c r="O377" i="6"/>
  <c r="N377" i="6"/>
  <c r="L377" i="6"/>
  <c r="U377" i="6"/>
  <c r="M377" i="6"/>
  <c r="J377" i="6"/>
  <c r="C377" i="6"/>
  <c r="S377" i="6"/>
  <c r="K377" i="6"/>
  <c r="T377" i="6"/>
  <c r="Q369" i="6"/>
  <c r="R369" i="6"/>
  <c r="P369" i="6"/>
  <c r="Y369" i="6"/>
  <c r="O369" i="6"/>
  <c r="N369" i="6"/>
  <c r="L369" i="6"/>
  <c r="U369" i="6"/>
  <c r="M369" i="6"/>
  <c r="J369" i="6"/>
  <c r="C369" i="6"/>
  <c r="S369" i="6"/>
  <c r="K369" i="6"/>
  <c r="T369" i="6"/>
  <c r="Q361" i="6"/>
  <c r="R361" i="6"/>
  <c r="P361" i="6"/>
  <c r="Y361" i="6"/>
  <c r="O361" i="6"/>
  <c r="N361" i="6"/>
  <c r="L361" i="6"/>
  <c r="U361" i="6"/>
  <c r="M361" i="6"/>
  <c r="J361" i="6"/>
  <c r="C361" i="6"/>
  <c r="S361" i="6"/>
  <c r="K361" i="6"/>
  <c r="T361" i="6"/>
  <c r="Q353" i="6"/>
  <c r="R353" i="6"/>
  <c r="P353" i="6"/>
  <c r="Y353" i="6"/>
  <c r="O353" i="6"/>
  <c r="N353" i="6"/>
  <c r="L353" i="6"/>
  <c r="U353" i="6"/>
  <c r="M353" i="6"/>
  <c r="J353" i="6"/>
  <c r="C353" i="6"/>
  <c r="S353" i="6"/>
  <c r="K353" i="6"/>
  <c r="T353" i="6"/>
  <c r="Q414" i="6"/>
  <c r="T414" i="6"/>
  <c r="R414" i="6"/>
  <c r="Y414" i="6"/>
  <c r="O414" i="6"/>
  <c r="P414" i="6"/>
  <c r="N414" i="6"/>
  <c r="U414" i="6"/>
  <c r="M414" i="6"/>
  <c r="L414" i="6"/>
  <c r="J414" i="6"/>
  <c r="S414" i="6"/>
  <c r="K414" i="6"/>
  <c r="C414" i="6"/>
  <c r="Q406" i="6"/>
  <c r="T406" i="6"/>
  <c r="R406" i="6"/>
  <c r="Y406" i="6"/>
  <c r="O406" i="6"/>
  <c r="P406" i="6"/>
  <c r="N406" i="6"/>
  <c r="U406" i="6"/>
  <c r="M406" i="6"/>
  <c r="L406" i="6"/>
  <c r="J406" i="6"/>
  <c r="S406" i="6"/>
  <c r="K406" i="6"/>
  <c r="C406" i="6"/>
  <c r="Q398" i="6"/>
  <c r="T398" i="6"/>
  <c r="R398" i="6"/>
  <c r="Y398" i="6"/>
  <c r="O398" i="6"/>
  <c r="P398" i="6"/>
  <c r="N398" i="6"/>
  <c r="U398" i="6"/>
  <c r="M398" i="6"/>
  <c r="L398" i="6"/>
  <c r="J398" i="6"/>
  <c r="S398" i="6"/>
  <c r="K398" i="6"/>
  <c r="C398" i="6"/>
  <c r="Q390" i="6"/>
  <c r="T390" i="6"/>
  <c r="R390" i="6"/>
  <c r="Y390" i="6"/>
  <c r="O390" i="6"/>
  <c r="P390" i="6"/>
  <c r="N390" i="6"/>
  <c r="U390" i="6"/>
  <c r="M390" i="6"/>
  <c r="L390" i="6"/>
  <c r="J390" i="6"/>
  <c r="S390" i="6"/>
  <c r="K390" i="6"/>
  <c r="C390" i="6"/>
  <c r="Q382" i="6"/>
  <c r="T382" i="6"/>
  <c r="R382" i="6"/>
  <c r="Y382" i="6"/>
  <c r="O382" i="6"/>
  <c r="P382" i="6"/>
  <c r="N382" i="6"/>
  <c r="U382" i="6"/>
  <c r="M382" i="6"/>
  <c r="L382" i="6"/>
  <c r="J382" i="6"/>
  <c r="S382" i="6"/>
  <c r="K382" i="6"/>
  <c r="C382" i="6"/>
  <c r="Q374" i="6"/>
  <c r="T374" i="6"/>
  <c r="R374" i="6"/>
  <c r="Y374" i="6"/>
  <c r="O374" i="6"/>
  <c r="P374" i="6"/>
  <c r="N374" i="6"/>
  <c r="U374" i="6"/>
  <c r="M374" i="6"/>
  <c r="L374" i="6"/>
  <c r="J374" i="6"/>
  <c r="S374" i="6"/>
  <c r="K374" i="6"/>
  <c r="C374" i="6"/>
  <c r="Q366" i="6"/>
  <c r="T366" i="6"/>
  <c r="R366" i="6"/>
  <c r="Y366" i="6"/>
  <c r="O366" i="6"/>
  <c r="P366" i="6"/>
  <c r="N366" i="6"/>
  <c r="U366" i="6"/>
  <c r="M366" i="6"/>
  <c r="L366" i="6"/>
  <c r="J366" i="6"/>
  <c r="S366" i="6"/>
  <c r="K366" i="6"/>
  <c r="C366" i="6"/>
  <c r="Q358" i="6"/>
  <c r="T358" i="6"/>
  <c r="R358" i="6"/>
  <c r="Y358" i="6"/>
  <c r="O358" i="6"/>
  <c r="P358" i="6"/>
  <c r="N358" i="6"/>
  <c r="U358" i="6"/>
  <c r="M358" i="6"/>
  <c r="L358" i="6"/>
  <c r="J358" i="6"/>
  <c r="S358" i="6"/>
  <c r="K358" i="6"/>
  <c r="C358" i="6"/>
  <c r="Q350" i="6"/>
  <c r="T350" i="6"/>
  <c r="R350" i="6"/>
  <c r="Y350" i="6"/>
  <c r="O350" i="6"/>
  <c r="P350" i="6"/>
  <c r="N350" i="6"/>
  <c r="U350" i="6"/>
  <c r="M350" i="6"/>
  <c r="L350" i="6"/>
  <c r="J350" i="6"/>
  <c r="S350" i="6"/>
  <c r="K350" i="6"/>
  <c r="C350" i="6"/>
  <c r="Q346" i="6"/>
  <c r="T346" i="6"/>
  <c r="L346" i="6"/>
  <c r="Y346" i="6"/>
  <c r="O346" i="6"/>
  <c r="R346" i="6"/>
  <c r="J346" i="6"/>
  <c r="U346" i="6"/>
  <c r="M346" i="6"/>
  <c r="P346" i="6"/>
  <c r="C346" i="6"/>
  <c r="S346" i="6"/>
  <c r="K346" i="6"/>
  <c r="N346" i="6"/>
  <c r="Q342" i="6"/>
  <c r="T342" i="6"/>
  <c r="L342" i="6"/>
  <c r="Y342" i="6"/>
  <c r="O342" i="6"/>
  <c r="R342" i="6"/>
  <c r="J342" i="6"/>
  <c r="U342" i="6"/>
  <c r="M342" i="6"/>
  <c r="P342" i="6"/>
  <c r="C342" i="6"/>
  <c r="S342" i="6"/>
  <c r="K342" i="6"/>
  <c r="N342" i="6"/>
  <c r="Q338" i="6"/>
  <c r="T338" i="6"/>
  <c r="L338" i="6"/>
  <c r="Y338" i="6"/>
  <c r="O338" i="6"/>
  <c r="R338" i="6"/>
  <c r="J338" i="6"/>
  <c r="U338" i="6"/>
  <c r="M338" i="6"/>
  <c r="P338" i="6"/>
  <c r="C338" i="6"/>
  <c r="S338" i="6"/>
  <c r="K338" i="6"/>
  <c r="N338" i="6"/>
  <c r="Q334" i="6"/>
  <c r="T334" i="6"/>
  <c r="L334" i="6"/>
  <c r="Y334" i="6"/>
  <c r="O334" i="6"/>
  <c r="R334" i="6"/>
  <c r="J334" i="6"/>
  <c r="U334" i="6"/>
  <c r="M334" i="6"/>
  <c r="P334" i="6"/>
  <c r="C334" i="6"/>
  <c r="S334" i="6"/>
  <c r="K334" i="6"/>
  <c r="N334" i="6"/>
  <c r="Q330" i="6"/>
  <c r="T330" i="6"/>
  <c r="L330" i="6"/>
  <c r="Y330" i="6"/>
  <c r="O330" i="6"/>
  <c r="R330" i="6"/>
  <c r="J330" i="6"/>
  <c r="U330" i="6"/>
  <c r="M330" i="6"/>
  <c r="P330" i="6"/>
  <c r="C330" i="6"/>
  <c r="S330" i="6"/>
  <c r="K330" i="6"/>
  <c r="N330" i="6"/>
  <c r="Q326" i="6"/>
  <c r="T326" i="6"/>
  <c r="L326" i="6"/>
  <c r="Y326" i="6"/>
  <c r="O326" i="6"/>
  <c r="R326" i="6"/>
  <c r="J326" i="6"/>
  <c r="U326" i="6"/>
  <c r="M326" i="6"/>
  <c r="P326" i="6"/>
  <c r="C326" i="6"/>
  <c r="S326" i="6"/>
  <c r="K326" i="6"/>
  <c r="N326" i="6"/>
  <c r="Q322" i="6"/>
  <c r="T322" i="6"/>
  <c r="L322" i="6"/>
  <c r="Y322" i="6"/>
  <c r="O322" i="6"/>
  <c r="R322" i="6"/>
  <c r="J322" i="6"/>
  <c r="U322" i="6"/>
  <c r="M322" i="6"/>
  <c r="P322" i="6"/>
  <c r="C322" i="6"/>
  <c r="S322" i="6"/>
  <c r="K322" i="6"/>
  <c r="N322" i="6"/>
  <c r="Q318" i="6"/>
  <c r="T318" i="6"/>
  <c r="L318" i="6"/>
  <c r="Y318" i="6"/>
  <c r="O318" i="6"/>
  <c r="R318" i="6"/>
  <c r="J318" i="6"/>
  <c r="U318" i="6"/>
  <c r="M318" i="6"/>
  <c r="P318" i="6"/>
  <c r="C318" i="6"/>
  <c r="S318" i="6"/>
  <c r="K318" i="6"/>
  <c r="N318" i="6"/>
  <c r="Q314" i="6"/>
  <c r="T314" i="6"/>
  <c r="L314" i="6"/>
  <c r="Y314" i="6"/>
  <c r="O314" i="6"/>
  <c r="R314" i="6"/>
  <c r="J314" i="6"/>
  <c r="U314" i="6"/>
  <c r="M314" i="6"/>
  <c r="P314" i="6"/>
  <c r="C314" i="6"/>
  <c r="S314" i="6"/>
  <c r="K314" i="6"/>
  <c r="N314" i="6"/>
  <c r="Q310" i="6"/>
  <c r="T310" i="6"/>
  <c r="L310" i="6"/>
  <c r="Y310" i="6"/>
  <c r="O310" i="6"/>
  <c r="R310" i="6"/>
  <c r="J310" i="6"/>
  <c r="U310" i="6"/>
  <c r="M310" i="6"/>
  <c r="P310" i="6"/>
  <c r="C310" i="6"/>
  <c r="S310" i="6"/>
  <c r="K310" i="6"/>
  <c r="N310" i="6"/>
  <c r="Q306" i="6"/>
  <c r="T306" i="6"/>
  <c r="L306" i="6"/>
  <c r="Y306" i="6"/>
  <c r="O306" i="6"/>
  <c r="R306" i="6"/>
  <c r="J306" i="6"/>
  <c r="U306" i="6"/>
  <c r="M306" i="6"/>
  <c r="P306" i="6"/>
  <c r="C306" i="6"/>
  <c r="S306" i="6"/>
  <c r="K306" i="6"/>
  <c r="N306" i="6"/>
  <c r="Q302" i="6"/>
  <c r="T302" i="6"/>
  <c r="L302" i="6"/>
  <c r="Y302" i="6"/>
  <c r="O302" i="6"/>
  <c r="R302" i="6"/>
  <c r="J302" i="6"/>
  <c r="U302" i="6"/>
  <c r="M302" i="6"/>
  <c r="P302" i="6"/>
  <c r="C302" i="6"/>
  <c r="S302" i="6"/>
  <c r="K302" i="6"/>
  <c r="N302" i="6"/>
  <c r="Q298" i="6"/>
  <c r="T298" i="6"/>
  <c r="L298" i="6"/>
  <c r="Y298" i="6"/>
  <c r="O298" i="6"/>
  <c r="R298" i="6"/>
  <c r="J298" i="6"/>
  <c r="U298" i="6"/>
  <c r="M298" i="6"/>
  <c r="P298" i="6"/>
  <c r="C298" i="6"/>
  <c r="S298" i="6"/>
  <c r="K298" i="6"/>
  <c r="N298" i="6"/>
  <c r="Q294" i="6"/>
  <c r="T294" i="6"/>
  <c r="L294" i="6"/>
  <c r="Y294" i="6"/>
  <c r="O294" i="6"/>
  <c r="R294" i="6"/>
  <c r="J294" i="6"/>
  <c r="U294" i="6"/>
  <c r="M294" i="6"/>
  <c r="P294" i="6"/>
  <c r="C294" i="6"/>
  <c r="S294" i="6"/>
  <c r="K294" i="6"/>
  <c r="N294" i="6"/>
  <c r="Q290" i="6"/>
  <c r="T290" i="6"/>
  <c r="L290" i="6"/>
  <c r="Y290" i="6"/>
  <c r="O290" i="6"/>
  <c r="R290" i="6"/>
  <c r="J290" i="6"/>
  <c r="U290" i="6"/>
  <c r="M290" i="6"/>
  <c r="P290" i="6"/>
  <c r="C290" i="6"/>
  <c r="S290" i="6"/>
  <c r="K290" i="6"/>
  <c r="N290" i="6"/>
  <c r="Q286" i="6"/>
  <c r="T286" i="6"/>
  <c r="L286" i="6"/>
  <c r="Y286" i="6"/>
  <c r="O286" i="6"/>
  <c r="R286" i="6"/>
  <c r="J286" i="6"/>
  <c r="U286" i="6"/>
  <c r="M286" i="6"/>
  <c r="P286" i="6"/>
  <c r="C286" i="6"/>
  <c r="S286" i="6"/>
  <c r="K286" i="6"/>
  <c r="N286" i="6"/>
  <c r="Q282" i="6"/>
  <c r="T282" i="6"/>
  <c r="L282" i="6"/>
  <c r="Y282" i="6"/>
  <c r="O282" i="6"/>
  <c r="R282" i="6"/>
  <c r="J282" i="6"/>
  <c r="U282" i="6"/>
  <c r="M282" i="6"/>
  <c r="P282" i="6"/>
  <c r="C282" i="6"/>
  <c r="S282" i="6"/>
  <c r="K282" i="6"/>
  <c r="N282" i="6"/>
  <c r="Q278" i="6"/>
  <c r="T278" i="6"/>
  <c r="L278" i="6"/>
  <c r="Y278" i="6"/>
  <c r="O278" i="6"/>
  <c r="R278" i="6"/>
  <c r="J278" i="6"/>
  <c r="U278" i="6"/>
  <c r="M278" i="6"/>
  <c r="P278" i="6"/>
  <c r="C278" i="6"/>
  <c r="S278" i="6"/>
  <c r="K278" i="6"/>
  <c r="N278" i="6"/>
  <c r="Q274" i="6"/>
  <c r="T274" i="6"/>
  <c r="L274" i="6"/>
  <c r="Y274" i="6"/>
  <c r="O274" i="6"/>
  <c r="R274" i="6"/>
  <c r="J274" i="6"/>
  <c r="U274" i="6"/>
  <c r="M274" i="6"/>
  <c r="P274" i="6"/>
  <c r="C274" i="6"/>
  <c r="S274" i="6"/>
  <c r="K274" i="6"/>
  <c r="N274" i="6"/>
  <c r="Q270" i="6"/>
  <c r="T270" i="6"/>
  <c r="L270" i="6"/>
  <c r="Y270" i="6"/>
  <c r="O270" i="6"/>
  <c r="R270" i="6"/>
  <c r="J270" i="6"/>
  <c r="U270" i="6"/>
  <c r="M270" i="6"/>
  <c r="P270" i="6"/>
  <c r="C270" i="6"/>
  <c r="S270" i="6"/>
  <c r="K270" i="6"/>
  <c r="N270" i="6"/>
  <c r="Q266" i="6"/>
  <c r="T266" i="6"/>
  <c r="L266" i="6"/>
  <c r="Y266" i="6"/>
  <c r="O266" i="6"/>
  <c r="R266" i="6"/>
  <c r="J266" i="6"/>
  <c r="U266" i="6"/>
  <c r="M266" i="6"/>
  <c r="P266" i="6"/>
  <c r="C266" i="6"/>
  <c r="S266" i="6"/>
  <c r="K266" i="6"/>
  <c r="N266" i="6"/>
  <c r="Q262" i="6"/>
  <c r="T262" i="6"/>
  <c r="L262" i="6"/>
  <c r="Y262" i="6"/>
  <c r="O262" i="6"/>
  <c r="R262" i="6"/>
  <c r="J262" i="6"/>
  <c r="U262" i="6"/>
  <c r="M262" i="6"/>
  <c r="P262" i="6"/>
  <c r="C262" i="6"/>
  <c r="S262" i="6"/>
  <c r="K262" i="6"/>
  <c r="N262" i="6"/>
  <c r="Q258" i="6"/>
  <c r="T258" i="6"/>
  <c r="L258" i="6"/>
  <c r="Y258" i="6"/>
  <c r="O258" i="6"/>
  <c r="R258" i="6"/>
  <c r="J258" i="6"/>
  <c r="U258" i="6"/>
  <c r="M258" i="6"/>
  <c r="P258" i="6"/>
  <c r="C258" i="6"/>
  <c r="S258" i="6"/>
  <c r="K258" i="6"/>
  <c r="N258" i="6"/>
  <c r="Q254" i="6"/>
  <c r="T254" i="6"/>
  <c r="L254" i="6"/>
  <c r="Y254" i="6"/>
  <c r="O254" i="6"/>
  <c r="R254" i="6"/>
  <c r="J254" i="6"/>
  <c r="U254" i="6"/>
  <c r="M254" i="6"/>
  <c r="P254" i="6"/>
  <c r="C254" i="6"/>
  <c r="S254" i="6"/>
  <c r="K254" i="6"/>
  <c r="N254" i="6"/>
  <c r="Q250" i="6"/>
  <c r="T250" i="6"/>
  <c r="L250" i="6"/>
  <c r="Y250" i="6"/>
  <c r="O250" i="6"/>
  <c r="R250" i="6"/>
  <c r="J250" i="6"/>
  <c r="U250" i="6"/>
  <c r="M250" i="6"/>
  <c r="P250" i="6"/>
  <c r="C250" i="6"/>
  <c r="S250" i="6"/>
  <c r="K250" i="6"/>
  <c r="N250" i="6"/>
  <c r="Q246" i="6"/>
  <c r="T246" i="6"/>
  <c r="L246" i="6"/>
  <c r="Y246" i="6"/>
  <c r="O246" i="6"/>
  <c r="R246" i="6"/>
  <c r="J246" i="6"/>
  <c r="U246" i="6"/>
  <c r="M246" i="6"/>
  <c r="P246" i="6"/>
  <c r="C246" i="6"/>
  <c r="S246" i="6"/>
  <c r="K246" i="6"/>
  <c r="N246" i="6"/>
  <c r="Q242" i="6"/>
  <c r="T242" i="6"/>
  <c r="L242" i="6"/>
  <c r="Y242" i="6"/>
  <c r="O242" i="6"/>
  <c r="R242" i="6"/>
  <c r="J242" i="6"/>
  <c r="U242" i="6"/>
  <c r="M242" i="6"/>
  <c r="P242" i="6"/>
  <c r="C242" i="6"/>
  <c r="S242" i="6"/>
  <c r="K242" i="6"/>
  <c r="N242" i="6"/>
  <c r="Q238" i="6"/>
  <c r="T238" i="6"/>
  <c r="L238" i="6"/>
  <c r="Y238" i="6"/>
  <c r="O238" i="6"/>
  <c r="R238" i="6"/>
  <c r="J238" i="6"/>
  <c r="U238" i="6"/>
  <c r="M238" i="6"/>
  <c r="P238" i="6"/>
  <c r="C238" i="6"/>
  <c r="S238" i="6"/>
  <c r="K238" i="6"/>
  <c r="N238" i="6"/>
  <c r="Q234" i="6"/>
  <c r="T234" i="6"/>
  <c r="L234" i="6"/>
  <c r="Y234" i="6"/>
  <c r="O234" i="6"/>
  <c r="R234" i="6"/>
  <c r="J234" i="6"/>
  <c r="U234" i="6"/>
  <c r="M234" i="6"/>
  <c r="P234" i="6"/>
  <c r="C234" i="6"/>
  <c r="S234" i="6"/>
  <c r="K234" i="6"/>
  <c r="N234" i="6"/>
  <c r="Q230" i="6"/>
  <c r="T230" i="6"/>
  <c r="L230" i="6"/>
  <c r="Y230" i="6"/>
  <c r="O230" i="6"/>
  <c r="R230" i="6"/>
  <c r="J230" i="6"/>
  <c r="U230" i="6"/>
  <c r="M230" i="6"/>
  <c r="P230" i="6"/>
  <c r="C230" i="6"/>
  <c r="S230" i="6"/>
  <c r="K230" i="6"/>
  <c r="N230" i="6"/>
  <c r="Q226" i="6"/>
  <c r="T226" i="6"/>
  <c r="L226" i="6"/>
  <c r="Y226" i="6"/>
  <c r="O226" i="6"/>
  <c r="R226" i="6"/>
  <c r="J226" i="6"/>
  <c r="U226" i="6"/>
  <c r="M226" i="6"/>
  <c r="P226" i="6"/>
  <c r="C226" i="6"/>
  <c r="S226" i="6"/>
  <c r="K226" i="6"/>
  <c r="N226" i="6"/>
  <c r="Q222" i="6"/>
  <c r="T222" i="6"/>
  <c r="L222" i="6"/>
  <c r="Y222" i="6"/>
  <c r="O222" i="6"/>
  <c r="R222" i="6"/>
  <c r="J222" i="6"/>
  <c r="U222" i="6"/>
  <c r="M222" i="6"/>
  <c r="P222" i="6"/>
  <c r="C222" i="6"/>
  <c r="S222" i="6"/>
  <c r="K222" i="6"/>
  <c r="N222" i="6"/>
  <c r="Q218" i="6"/>
  <c r="T218" i="6"/>
  <c r="L218" i="6"/>
  <c r="Y218" i="6"/>
  <c r="O218" i="6"/>
  <c r="R218" i="6"/>
  <c r="J218" i="6"/>
  <c r="U218" i="6"/>
  <c r="M218" i="6"/>
  <c r="P218" i="6"/>
  <c r="C218" i="6"/>
  <c r="S218" i="6"/>
  <c r="K218" i="6"/>
  <c r="N218" i="6"/>
  <c r="Q214" i="6"/>
  <c r="T214" i="6"/>
  <c r="L214" i="6"/>
  <c r="Y214" i="6"/>
  <c r="O214" i="6"/>
  <c r="R214" i="6"/>
  <c r="J214" i="6"/>
  <c r="U214" i="6"/>
  <c r="M214" i="6"/>
  <c r="P214" i="6"/>
  <c r="C214" i="6"/>
  <c r="S214" i="6"/>
  <c r="K214" i="6"/>
  <c r="N214" i="6"/>
  <c r="Q210" i="6"/>
  <c r="T210" i="6"/>
  <c r="L210" i="6"/>
  <c r="Y210" i="6"/>
  <c r="O210" i="6"/>
  <c r="R210" i="6"/>
  <c r="J210" i="6"/>
  <c r="U210" i="6"/>
  <c r="M210" i="6"/>
  <c r="P210" i="6"/>
  <c r="C210" i="6"/>
  <c r="S210" i="6"/>
  <c r="K210" i="6"/>
  <c r="N210" i="6"/>
  <c r="Q206" i="6"/>
  <c r="T206" i="6"/>
  <c r="L206" i="6"/>
  <c r="Y206" i="6"/>
  <c r="O206" i="6"/>
  <c r="R206" i="6"/>
  <c r="J206" i="6"/>
  <c r="U206" i="6"/>
  <c r="M206" i="6"/>
  <c r="P206" i="6"/>
  <c r="C206" i="6"/>
  <c r="S206" i="6"/>
  <c r="K206" i="6"/>
  <c r="N206" i="6"/>
  <c r="Q202" i="6"/>
  <c r="T202" i="6"/>
  <c r="L202" i="6"/>
  <c r="Y202" i="6"/>
  <c r="O202" i="6"/>
  <c r="R202" i="6"/>
  <c r="J202" i="6"/>
  <c r="U202" i="6"/>
  <c r="M202" i="6"/>
  <c r="P202" i="6"/>
  <c r="C202" i="6"/>
  <c r="S202" i="6"/>
  <c r="K202" i="6"/>
  <c r="N202" i="6"/>
  <c r="Q198" i="6"/>
  <c r="T198" i="6"/>
  <c r="L198" i="6"/>
  <c r="Y198" i="6"/>
  <c r="O198" i="6"/>
  <c r="R198" i="6"/>
  <c r="J198" i="6"/>
  <c r="U198" i="6"/>
  <c r="M198" i="6"/>
  <c r="P198" i="6"/>
  <c r="C198" i="6"/>
  <c r="S198" i="6"/>
  <c r="K198" i="6"/>
  <c r="N198" i="6"/>
  <c r="Q194" i="6"/>
  <c r="T194" i="6"/>
  <c r="L194" i="6"/>
  <c r="Y194" i="6"/>
  <c r="O194" i="6"/>
  <c r="R194" i="6"/>
  <c r="J194" i="6"/>
  <c r="U194" i="6"/>
  <c r="M194" i="6"/>
  <c r="P194" i="6"/>
  <c r="C194" i="6"/>
  <c r="S194" i="6"/>
  <c r="K194" i="6"/>
  <c r="N194" i="6"/>
  <c r="Q190" i="6"/>
  <c r="T190" i="6"/>
  <c r="L190" i="6"/>
  <c r="Y190" i="6"/>
  <c r="O190" i="6"/>
  <c r="R190" i="6"/>
  <c r="J190" i="6"/>
  <c r="U190" i="6"/>
  <c r="M190" i="6"/>
  <c r="P190" i="6"/>
  <c r="C190" i="6"/>
  <c r="S190" i="6"/>
  <c r="K190" i="6"/>
  <c r="N190" i="6"/>
  <c r="Q186" i="6"/>
  <c r="T186" i="6"/>
  <c r="L186" i="6"/>
  <c r="Y186" i="6"/>
  <c r="O186" i="6"/>
  <c r="R186" i="6"/>
  <c r="J186" i="6"/>
  <c r="U186" i="6"/>
  <c r="M186" i="6"/>
  <c r="P186" i="6"/>
  <c r="C186" i="6"/>
  <c r="S186" i="6"/>
  <c r="K186" i="6"/>
  <c r="N186" i="6"/>
  <c r="Q182" i="6"/>
  <c r="T182" i="6"/>
  <c r="L182" i="6"/>
  <c r="Y182" i="6"/>
  <c r="O182" i="6"/>
  <c r="R182" i="6"/>
  <c r="J182" i="6"/>
  <c r="U182" i="6"/>
  <c r="M182" i="6"/>
  <c r="P182" i="6"/>
  <c r="C182" i="6"/>
  <c r="S182" i="6"/>
  <c r="K182" i="6"/>
  <c r="N182" i="6"/>
  <c r="Q178" i="6"/>
  <c r="T178" i="6"/>
  <c r="L178" i="6"/>
  <c r="Y178" i="6"/>
  <c r="O178" i="6"/>
  <c r="R178" i="6"/>
  <c r="J178" i="6"/>
  <c r="U178" i="6"/>
  <c r="M178" i="6"/>
  <c r="P178" i="6"/>
  <c r="C178" i="6"/>
  <c r="S178" i="6"/>
  <c r="K178" i="6"/>
  <c r="N178" i="6"/>
  <c r="Q174" i="6"/>
  <c r="T174" i="6"/>
  <c r="L174" i="6"/>
  <c r="Y174" i="6"/>
  <c r="O174" i="6"/>
  <c r="R174" i="6"/>
  <c r="J174" i="6"/>
  <c r="U174" i="6"/>
  <c r="M174" i="6"/>
  <c r="P174" i="6"/>
  <c r="C174" i="6"/>
  <c r="S174" i="6"/>
  <c r="K174" i="6"/>
  <c r="N174" i="6"/>
  <c r="Q170" i="6"/>
  <c r="T170" i="6"/>
  <c r="L170" i="6"/>
  <c r="Y170" i="6"/>
  <c r="O170" i="6"/>
  <c r="R170" i="6"/>
  <c r="J170" i="6"/>
  <c r="U170" i="6"/>
  <c r="M170" i="6"/>
  <c r="P170" i="6"/>
  <c r="C170" i="6"/>
  <c r="S170" i="6"/>
  <c r="K170" i="6"/>
  <c r="N170" i="6"/>
  <c r="Q166" i="6"/>
  <c r="T166" i="6"/>
  <c r="L166" i="6"/>
  <c r="Y166" i="6"/>
  <c r="O166" i="6"/>
  <c r="R166" i="6"/>
  <c r="J166" i="6"/>
  <c r="U166" i="6"/>
  <c r="M166" i="6"/>
  <c r="P166" i="6"/>
  <c r="C166" i="6"/>
  <c r="S166" i="6"/>
  <c r="K166" i="6"/>
  <c r="N166" i="6"/>
  <c r="S162" i="6"/>
  <c r="K162" i="6"/>
  <c r="N162" i="6"/>
  <c r="U162" i="6"/>
  <c r="P162" i="6"/>
  <c r="Q162" i="6"/>
  <c r="L162" i="6"/>
  <c r="Y162" i="6"/>
  <c r="O162" i="6"/>
  <c r="R162" i="6"/>
  <c r="J162" i="6"/>
  <c r="M162" i="6"/>
  <c r="C162" i="6"/>
  <c r="T162" i="6"/>
  <c r="S158" i="6"/>
  <c r="K158" i="6"/>
  <c r="N158" i="6"/>
  <c r="U158" i="6"/>
  <c r="P158" i="6"/>
  <c r="Q158" i="6"/>
  <c r="L158" i="6"/>
  <c r="Y158" i="6"/>
  <c r="O158" i="6"/>
  <c r="R158" i="6"/>
  <c r="J158" i="6"/>
  <c r="M158" i="6"/>
  <c r="C158" i="6"/>
  <c r="T158" i="6"/>
  <c r="S154" i="6"/>
  <c r="K154" i="6"/>
  <c r="N154" i="6"/>
  <c r="U154" i="6"/>
  <c r="P154" i="6"/>
  <c r="Q154" i="6"/>
  <c r="L154" i="6"/>
  <c r="Y154" i="6"/>
  <c r="O154" i="6"/>
  <c r="R154" i="6"/>
  <c r="J154" i="6"/>
  <c r="M154" i="6"/>
  <c r="C154" i="6"/>
  <c r="T154" i="6"/>
  <c r="S150" i="6"/>
  <c r="K150" i="6"/>
  <c r="N150" i="6"/>
  <c r="U150" i="6"/>
  <c r="P150" i="6"/>
  <c r="Q150" i="6"/>
  <c r="L150" i="6"/>
  <c r="Y150" i="6"/>
  <c r="O150" i="6"/>
  <c r="R150" i="6"/>
  <c r="J150" i="6"/>
  <c r="M150" i="6"/>
  <c r="C150" i="6"/>
  <c r="T150" i="6"/>
  <c r="S146" i="6"/>
  <c r="K146" i="6"/>
  <c r="N146" i="6"/>
  <c r="U146" i="6"/>
  <c r="P146" i="6"/>
  <c r="Q146" i="6"/>
  <c r="L146" i="6"/>
  <c r="Y146" i="6"/>
  <c r="O146" i="6"/>
  <c r="R146" i="6"/>
  <c r="J146" i="6"/>
  <c r="M146" i="6"/>
  <c r="C146" i="6"/>
  <c r="T146" i="6"/>
  <c r="S142" i="6"/>
  <c r="K142" i="6"/>
  <c r="N142" i="6"/>
  <c r="U142" i="6"/>
  <c r="P142" i="6"/>
  <c r="Q142" i="6"/>
  <c r="L142" i="6"/>
  <c r="Y142" i="6"/>
  <c r="O142" i="6"/>
  <c r="R142" i="6"/>
  <c r="J142" i="6"/>
  <c r="M142" i="6"/>
  <c r="C142" i="6"/>
  <c r="T142" i="6"/>
  <c r="S138" i="6"/>
  <c r="K138" i="6"/>
  <c r="N138" i="6"/>
  <c r="U138" i="6"/>
  <c r="P138" i="6"/>
  <c r="Q138" i="6"/>
  <c r="L138" i="6"/>
  <c r="Y138" i="6"/>
  <c r="O138" i="6"/>
  <c r="R138" i="6"/>
  <c r="J138" i="6"/>
  <c r="M138" i="6"/>
  <c r="C138" i="6"/>
  <c r="T138" i="6"/>
  <c r="S134" i="6"/>
  <c r="K134" i="6"/>
  <c r="N134" i="6"/>
  <c r="U134" i="6"/>
  <c r="P134" i="6"/>
  <c r="Q134" i="6"/>
  <c r="L134" i="6"/>
  <c r="Y134" i="6"/>
  <c r="O134" i="6"/>
  <c r="R134" i="6"/>
  <c r="J134" i="6"/>
  <c r="M134" i="6"/>
  <c r="C134" i="6"/>
  <c r="T134" i="6"/>
  <c r="S130" i="6"/>
  <c r="K130" i="6"/>
  <c r="N130" i="6"/>
  <c r="U130" i="6"/>
  <c r="P130" i="6"/>
  <c r="Q130" i="6"/>
  <c r="L130" i="6"/>
  <c r="Y130" i="6"/>
  <c r="O130" i="6"/>
  <c r="R130" i="6"/>
  <c r="J130" i="6"/>
  <c r="M130" i="6"/>
  <c r="C130" i="6"/>
  <c r="T130" i="6"/>
  <c r="S126" i="6"/>
  <c r="K126" i="6"/>
  <c r="N126" i="6"/>
  <c r="U126" i="6"/>
  <c r="P126" i="6"/>
  <c r="Q126" i="6"/>
  <c r="L126" i="6"/>
  <c r="Y126" i="6"/>
  <c r="O126" i="6"/>
  <c r="R126" i="6"/>
  <c r="J126" i="6"/>
  <c r="M126" i="6"/>
  <c r="C126" i="6"/>
  <c r="T126" i="6"/>
  <c r="S122" i="6"/>
  <c r="K122" i="6"/>
  <c r="N122" i="6"/>
  <c r="U122" i="6"/>
  <c r="P122" i="6"/>
  <c r="Q122" i="6"/>
  <c r="L122" i="6"/>
  <c r="Y122" i="6"/>
  <c r="O122" i="6"/>
  <c r="R122" i="6"/>
  <c r="J122" i="6"/>
  <c r="M122" i="6"/>
  <c r="C122" i="6"/>
  <c r="T122" i="6"/>
  <c r="S116" i="6"/>
  <c r="K116" i="6"/>
  <c r="T116" i="6"/>
  <c r="U116" i="6"/>
  <c r="M116" i="6"/>
  <c r="J116" i="6"/>
  <c r="C116" i="6"/>
  <c r="Y116" i="6"/>
  <c r="O116" i="6"/>
  <c r="N116" i="6"/>
  <c r="L116" i="6"/>
  <c r="Q116" i="6"/>
  <c r="R116" i="6"/>
  <c r="P116" i="6"/>
  <c r="S106" i="6"/>
  <c r="K106" i="6"/>
  <c r="T106" i="6"/>
  <c r="U106" i="6"/>
  <c r="M106" i="6"/>
  <c r="J106" i="6"/>
  <c r="C106" i="6"/>
  <c r="Y106" i="6"/>
  <c r="O106" i="6"/>
  <c r="N106" i="6"/>
  <c r="L106" i="6"/>
  <c r="Q106" i="6"/>
  <c r="R106" i="6"/>
  <c r="P106" i="6"/>
  <c r="S90" i="6"/>
  <c r="K90" i="6"/>
  <c r="T90" i="6"/>
  <c r="U90" i="6"/>
  <c r="M90" i="6"/>
  <c r="J90" i="6"/>
  <c r="C90" i="6"/>
  <c r="Y90" i="6"/>
  <c r="O90" i="6"/>
  <c r="N90" i="6"/>
  <c r="L90" i="6"/>
  <c r="Q90" i="6"/>
  <c r="R90" i="6"/>
  <c r="P90" i="6"/>
  <c r="S74" i="6"/>
  <c r="K74" i="6"/>
  <c r="T74" i="6"/>
  <c r="U74" i="6"/>
  <c r="M74" i="6"/>
  <c r="J74" i="6"/>
  <c r="C74" i="6"/>
  <c r="Y74" i="6"/>
  <c r="O74" i="6"/>
  <c r="N74" i="6"/>
  <c r="L74" i="6"/>
  <c r="Q74" i="6"/>
  <c r="R74" i="6"/>
  <c r="P74" i="6"/>
  <c r="S58" i="6"/>
  <c r="K58" i="6"/>
  <c r="T58" i="6"/>
  <c r="U58" i="6"/>
  <c r="M58" i="6"/>
  <c r="J58" i="6"/>
  <c r="C58" i="6"/>
  <c r="Y58" i="6"/>
  <c r="O58" i="6"/>
  <c r="N58" i="6"/>
  <c r="L58" i="6"/>
  <c r="Q58" i="6"/>
  <c r="R58" i="6"/>
  <c r="P58" i="6"/>
  <c r="S42" i="6"/>
  <c r="K42" i="6"/>
  <c r="T42" i="6"/>
  <c r="U42" i="6"/>
  <c r="M42" i="6"/>
  <c r="J42" i="6"/>
  <c r="C42" i="6"/>
  <c r="Y42" i="6"/>
  <c r="O42" i="6"/>
  <c r="N42" i="6"/>
  <c r="L42" i="6"/>
  <c r="Q42" i="6"/>
  <c r="R42" i="6"/>
  <c r="P42" i="6"/>
  <c r="S26" i="6"/>
  <c r="K26" i="6"/>
  <c r="T26" i="6"/>
  <c r="U26" i="6"/>
  <c r="M26" i="6"/>
  <c r="J26" i="6"/>
  <c r="C26" i="6"/>
  <c r="Y26" i="6"/>
  <c r="O26" i="6"/>
  <c r="N26" i="6"/>
  <c r="L26" i="6"/>
  <c r="Q26" i="6"/>
  <c r="R26" i="6"/>
  <c r="P26" i="6"/>
  <c r="S10" i="6"/>
  <c r="K10" i="6"/>
  <c r="T10" i="6"/>
  <c r="U10" i="6"/>
  <c r="M10" i="6"/>
  <c r="J10" i="6"/>
  <c r="C10" i="6"/>
  <c r="Y10" i="6"/>
  <c r="O10" i="6"/>
  <c r="N10" i="6"/>
  <c r="L10" i="6"/>
  <c r="Q10" i="6"/>
  <c r="R10" i="6"/>
  <c r="P10" i="6"/>
  <c r="Q109" i="6"/>
  <c r="T109" i="6"/>
  <c r="R109" i="6"/>
  <c r="Y109" i="6"/>
  <c r="O109" i="6"/>
  <c r="P109" i="6"/>
  <c r="N109" i="6"/>
  <c r="U109" i="6"/>
  <c r="M109" i="6"/>
  <c r="L109" i="6"/>
  <c r="J109" i="6"/>
  <c r="S109" i="6"/>
  <c r="K109" i="6"/>
  <c r="C109" i="6"/>
  <c r="Q93" i="6"/>
  <c r="T93" i="6"/>
  <c r="R93" i="6"/>
  <c r="Y93" i="6"/>
  <c r="O93" i="6"/>
  <c r="P93" i="6"/>
  <c r="N93" i="6"/>
  <c r="U93" i="6"/>
  <c r="M93" i="6"/>
  <c r="L93" i="6"/>
  <c r="J93" i="6"/>
  <c r="S93" i="6"/>
  <c r="K93" i="6"/>
  <c r="C93" i="6"/>
  <c r="P894" i="6"/>
  <c r="C894" i="6"/>
  <c r="M894" i="6"/>
  <c r="R894" i="6"/>
  <c r="J894" i="6"/>
  <c r="Q894" i="6"/>
  <c r="O894" i="6"/>
  <c r="T894" i="6"/>
  <c r="L894" i="6"/>
  <c r="U894" i="6"/>
  <c r="K894" i="6"/>
  <c r="N894" i="6"/>
  <c r="Y894" i="6"/>
  <c r="S894" i="6"/>
  <c r="P888" i="6"/>
  <c r="C888" i="6"/>
  <c r="M888" i="6"/>
  <c r="R888" i="6"/>
  <c r="J888" i="6"/>
  <c r="Q888" i="6"/>
  <c r="K888" i="6"/>
  <c r="T888" i="6"/>
  <c r="L888" i="6"/>
  <c r="U888" i="6"/>
  <c r="S888" i="6"/>
  <c r="N888" i="6"/>
  <c r="Y888" i="6"/>
  <c r="O888" i="6"/>
  <c r="U880" i="6"/>
  <c r="L880" i="6"/>
  <c r="M880" i="6"/>
  <c r="Y880" i="6"/>
  <c r="N880" i="6"/>
  <c r="Q880" i="6"/>
  <c r="O880" i="6"/>
  <c r="T880" i="6"/>
  <c r="P880" i="6"/>
  <c r="C880" i="6"/>
  <c r="K880" i="6"/>
  <c r="R880" i="6"/>
  <c r="J880" i="6"/>
  <c r="S880" i="6"/>
  <c r="Q873" i="6"/>
  <c r="R873" i="6"/>
  <c r="L873" i="6"/>
  <c r="Y873" i="6"/>
  <c r="O873" i="6"/>
  <c r="N873" i="6"/>
  <c r="C873" i="6"/>
  <c r="U873" i="6"/>
  <c r="M873" i="6"/>
  <c r="J873" i="6"/>
  <c r="P873" i="6"/>
  <c r="S873" i="6"/>
  <c r="K873" i="6"/>
  <c r="T873" i="6"/>
  <c r="Q857" i="6"/>
  <c r="R857" i="6"/>
  <c r="L857" i="6"/>
  <c r="Y857" i="6"/>
  <c r="O857" i="6"/>
  <c r="N857" i="6"/>
  <c r="C857" i="6"/>
  <c r="U857" i="6"/>
  <c r="M857" i="6"/>
  <c r="J857" i="6"/>
  <c r="P857" i="6"/>
  <c r="S857" i="6"/>
  <c r="K857" i="6"/>
  <c r="T857" i="6"/>
  <c r="Q852" i="6"/>
  <c r="T852" i="6"/>
  <c r="J852" i="6"/>
  <c r="Y852" i="6"/>
  <c r="O852" i="6"/>
  <c r="P852" i="6"/>
  <c r="N852" i="6"/>
  <c r="U852" i="6"/>
  <c r="M852" i="6"/>
  <c r="L852" i="6"/>
  <c r="C852" i="6"/>
  <c r="S852" i="6"/>
  <c r="K852" i="6"/>
  <c r="R852" i="6"/>
  <c r="Q840" i="6"/>
  <c r="R840" i="6"/>
  <c r="L840" i="6"/>
  <c r="Y840" i="6"/>
  <c r="O840" i="6"/>
  <c r="N840" i="6"/>
  <c r="C840" i="6"/>
  <c r="U840" i="6"/>
  <c r="M840" i="6"/>
  <c r="J840" i="6"/>
  <c r="T840" i="6"/>
  <c r="S840" i="6"/>
  <c r="K840" i="6"/>
  <c r="P840" i="6"/>
  <c r="Q824" i="6"/>
  <c r="R824" i="6"/>
  <c r="L824" i="6"/>
  <c r="Y824" i="6"/>
  <c r="O824" i="6"/>
  <c r="N824" i="6"/>
  <c r="C824" i="6"/>
  <c r="U824" i="6"/>
  <c r="M824" i="6"/>
  <c r="J824" i="6"/>
  <c r="T824" i="6"/>
  <c r="S824" i="6"/>
  <c r="K824" i="6"/>
  <c r="P824" i="6"/>
  <c r="Q812" i="6"/>
  <c r="R812" i="6"/>
  <c r="T812" i="6"/>
  <c r="Y812" i="6"/>
  <c r="O812" i="6"/>
  <c r="N812" i="6"/>
  <c r="L812" i="6"/>
  <c r="U812" i="6"/>
  <c r="M812" i="6"/>
  <c r="J812" i="6"/>
  <c r="C812" i="6"/>
  <c r="S812" i="6"/>
  <c r="K812" i="6"/>
  <c r="P812" i="6"/>
  <c r="Q870" i="6"/>
  <c r="T870" i="6"/>
  <c r="N870" i="6"/>
  <c r="Y870" i="6"/>
  <c r="O870" i="6"/>
  <c r="P870" i="6"/>
  <c r="J870" i="6"/>
  <c r="U870" i="6"/>
  <c r="M870" i="6"/>
  <c r="L870" i="6"/>
  <c r="R870" i="6"/>
  <c r="S870" i="6"/>
  <c r="K870" i="6"/>
  <c r="C870" i="6"/>
  <c r="Q837" i="6"/>
  <c r="T837" i="6"/>
  <c r="R837" i="6"/>
  <c r="Y837" i="6"/>
  <c r="O837" i="6"/>
  <c r="P837" i="6"/>
  <c r="J837" i="6"/>
  <c r="U837" i="6"/>
  <c r="M837" i="6"/>
  <c r="L837" i="6"/>
  <c r="N837" i="6"/>
  <c r="S837" i="6"/>
  <c r="K837" i="6"/>
  <c r="C837" i="6"/>
  <c r="Q805" i="6"/>
  <c r="T805" i="6"/>
  <c r="R805" i="6"/>
  <c r="Y805" i="6"/>
  <c r="O805" i="6"/>
  <c r="P805" i="6"/>
  <c r="J805" i="6"/>
  <c r="U805" i="6"/>
  <c r="M805" i="6"/>
  <c r="L805" i="6"/>
  <c r="N805" i="6"/>
  <c r="S805" i="6"/>
  <c r="K805" i="6"/>
  <c r="C805" i="6"/>
  <c r="Q790" i="6"/>
  <c r="R790" i="6"/>
  <c r="L790" i="6"/>
  <c r="Y790" i="6"/>
  <c r="O790" i="6"/>
  <c r="N790" i="6"/>
  <c r="C790" i="6"/>
  <c r="U790" i="6"/>
  <c r="M790" i="6"/>
  <c r="J790" i="6"/>
  <c r="P790" i="6"/>
  <c r="S790" i="6"/>
  <c r="K790" i="6"/>
  <c r="T790" i="6"/>
  <c r="Q774" i="6"/>
  <c r="R774" i="6"/>
  <c r="L774" i="6"/>
  <c r="Y774" i="6"/>
  <c r="O774" i="6"/>
  <c r="N774" i="6"/>
  <c r="C774" i="6"/>
  <c r="U774" i="6"/>
  <c r="M774" i="6"/>
  <c r="J774" i="6"/>
  <c r="P774" i="6"/>
  <c r="S774" i="6"/>
  <c r="K774" i="6"/>
  <c r="T774" i="6"/>
  <c r="Q762" i="6"/>
  <c r="R762" i="6"/>
  <c r="L762" i="6"/>
  <c r="Y762" i="6"/>
  <c r="O762" i="6"/>
  <c r="N762" i="6"/>
  <c r="C762" i="6"/>
  <c r="U762" i="6"/>
  <c r="M762" i="6"/>
  <c r="J762" i="6"/>
  <c r="P762" i="6"/>
  <c r="S762" i="6"/>
  <c r="K762" i="6"/>
  <c r="T762" i="6"/>
  <c r="Q746" i="6"/>
  <c r="R746" i="6"/>
  <c r="L746" i="6"/>
  <c r="Y746" i="6"/>
  <c r="O746" i="6"/>
  <c r="N746" i="6"/>
  <c r="C746" i="6"/>
  <c r="U746" i="6"/>
  <c r="M746" i="6"/>
  <c r="J746" i="6"/>
  <c r="P746" i="6"/>
  <c r="S746" i="6"/>
  <c r="K746" i="6"/>
  <c r="T746" i="6"/>
  <c r="Q730" i="6"/>
  <c r="R730" i="6"/>
  <c r="L730" i="6"/>
  <c r="Y730" i="6"/>
  <c r="O730" i="6"/>
  <c r="N730" i="6"/>
  <c r="C730" i="6"/>
  <c r="U730" i="6"/>
  <c r="M730" i="6"/>
  <c r="J730" i="6"/>
  <c r="P730" i="6"/>
  <c r="S730" i="6"/>
  <c r="K730" i="6"/>
  <c r="T730" i="6"/>
  <c r="Q718" i="6"/>
  <c r="R718" i="6"/>
  <c r="L718" i="6"/>
  <c r="Y718" i="6"/>
  <c r="O718" i="6"/>
  <c r="N718" i="6"/>
  <c r="C718" i="6"/>
  <c r="U718" i="6"/>
  <c r="M718" i="6"/>
  <c r="J718" i="6"/>
  <c r="P718" i="6"/>
  <c r="S718" i="6"/>
  <c r="K718" i="6"/>
  <c r="T718" i="6"/>
  <c r="Q702" i="6"/>
  <c r="R702" i="6"/>
  <c r="L702" i="6"/>
  <c r="Y702" i="6"/>
  <c r="O702" i="6"/>
  <c r="N702" i="6"/>
  <c r="C702" i="6"/>
  <c r="U702" i="6"/>
  <c r="M702" i="6"/>
  <c r="J702" i="6"/>
  <c r="T702" i="6"/>
  <c r="S702" i="6"/>
  <c r="K702" i="6"/>
  <c r="P702" i="6"/>
  <c r="Q690" i="6"/>
  <c r="R690" i="6"/>
  <c r="T690" i="6"/>
  <c r="Y690" i="6"/>
  <c r="O690" i="6"/>
  <c r="N690" i="6"/>
  <c r="L690" i="6"/>
  <c r="U690" i="6"/>
  <c r="M690" i="6"/>
  <c r="J690" i="6"/>
  <c r="C690" i="6"/>
  <c r="S690" i="6"/>
  <c r="K690" i="6"/>
  <c r="P690" i="6"/>
  <c r="N680" i="6"/>
  <c r="S680" i="6"/>
  <c r="U680" i="6"/>
  <c r="T680" i="6"/>
  <c r="L680" i="6"/>
  <c r="O680" i="6"/>
  <c r="Q680" i="6"/>
  <c r="R680" i="6"/>
  <c r="J680" i="6"/>
  <c r="K680" i="6"/>
  <c r="M680" i="6"/>
  <c r="P680" i="6"/>
  <c r="C680" i="6"/>
  <c r="Y680" i="6"/>
  <c r="N674" i="6"/>
  <c r="S674" i="6"/>
  <c r="U674" i="6"/>
  <c r="T674" i="6"/>
  <c r="L674" i="6"/>
  <c r="O674" i="6"/>
  <c r="Q674" i="6"/>
  <c r="R674" i="6"/>
  <c r="J674" i="6"/>
  <c r="K674" i="6"/>
  <c r="M674" i="6"/>
  <c r="P674" i="6"/>
  <c r="C674" i="6"/>
  <c r="Y674" i="6"/>
  <c r="N666" i="6"/>
  <c r="S666" i="6"/>
  <c r="U666" i="6"/>
  <c r="T666" i="6"/>
  <c r="L666" i="6"/>
  <c r="O666" i="6"/>
  <c r="Q666" i="6"/>
  <c r="R666" i="6"/>
  <c r="J666" i="6"/>
  <c r="K666" i="6"/>
  <c r="M666" i="6"/>
  <c r="P666" i="6"/>
  <c r="C666" i="6"/>
  <c r="Y666" i="6"/>
  <c r="P658" i="6"/>
  <c r="C658" i="6"/>
  <c r="Y658" i="6"/>
  <c r="N658" i="6"/>
  <c r="U658" i="6"/>
  <c r="J658" i="6"/>
  <c r="M658" i="6"/>
  <c r="T658" i="6"/>
  <c r="L658" i="6"/>
  <c r="O658" i="6"/>
  <c r="Q658" i="6"/>
  <c r="S658" i="6"/>
  <c r="R658" i="6"/>
  <c r="K658" i="6"/>
  <c r="P650" i="6"/>
  <c r="C650" i="6"/>
  <c r="Y650" i="6"/>
  <c r="N650" i="6"/>
  <c r="U650" i="6"/>
  <c r="J650" i="6"/>
  <c r="M650" i="6"/>
  <c r="T650" i="6"/>
  <c r="L650" i="6"/>
  <c r="O650" i="6"/>
  <c r="Q650" i="6"/>
  <c r="S650" i="6"/>
  <c r="R650" i="6"/>
  <c r="K650" i="6"/>
  <c r="P899" i="6"/>
  <c r="C899" i="6"/>
  <c r="U899" i="6"/>
  <c r="R899" i="6"/>
  <c r="J899" i="6"/>
  <c r="K899" i="6"/>
  <c r="Y899" i="6"/>
  <c r="T899" i="6"/>
  <c r="L899" i="6"/>
  <c r="O899" i="6"/>
  <c r="Q899" i="6"/>
  <c r="N899" i="6"/>
  <c r="S899" i="6"/>
  <c r="M899" i="6"/>
  <c r="P895" i="6"/>
  <c r="C895" i="6"/>
  <c r="U895" i="6"/>
  <c r="R895" i="6"/>
  <c r="J895" i="6"/>
  <c r="K895" i="6"/>
  <c r="Y895" i="6"/>
  <c r="T895" i="6"/>
  <c r="L895" i="6"/>
  <c r="O895" i="6"/>
  <c r="Q895" i="6"/>
  <c r="N895" i="6"/>
  <c r="S895" i="6"/>
  <c r="M895" i="6"/>
  <c r="P891" i="6"/>
  <c r="C891" i="6"/>
  <c r="U891" i="6"/>
  <c r="R891" i="6"/>
  <c r="J891" i="6"/>
  <c r="K891" i="6"/>
  <c r="Y891" i="6"/>
  <c r="T891" i="6"/>
  <c r="L891" i="6"/>
  <c r="O891" i="6"/>
  <c r="Q891" i="6"/>
  <c r="N891" i="6"/>
  <c r="S891" i="6"/>
  <c r="M891" i="6"/>
  <c r="P887" i="6"/>
  <c r="C887" i="6"/>
  <c r="U887" i="6"/>
  <c r="R887" i="6"/>
  <c r="J887" i="6"/>
  <c r="K887" i="6"/>
  <c r="Y887" i="6"/>
  <c r="T887" i="6"/>
  <c r="L887" i="6"/>
  <c r="O887" i="6"/>
  <c r="Q887" i="6"/>
  <c r="N887" i="6"/>
  <c r="S887" i="6"/>
  <c r="M887" i="6"/>
  <c r="P883" i="6"/>
  <c r="C883" i="6"/>
  <c r="U883" i="6"/>
  <c r="R883" i="6"/>
  <c r="J883" i="6"/>
  <c r="K883" i="6"/>
  <c r="Y883" i="6"/>
  <c r="T883" i="6"/>
  <c r="L883" i="6"/>
  <c r="O883" i="6"/>
  <c r="Q883" i="6"/>
  <c r="N883" i="6"/>
  <c r="S883" i="6"/>
  <c r="M883" i="6"/>
  <c r="P879" i="6"/>
  <c r="C879" i="6"/>
  <c r="Y879" i="6"/>
  <c r="R879" i="6"/>
  <c r="J879" i="6"/>
  <c r="K879" i="6"/>
  <c r="M879" i="6"/>
  <c r="T879" i="6"/>
  <c r="L879" i="6"/>
  <c r="O879" i="6"/>
  <c r="U879" i="6"/>
  <c r="N879" i="6"/>
  <c r="S879" i="6"/>
  <c r="Q879" i="6"/>
  <c r="U875" i="6"/>
  <c r="M875" i="6"/>
  <c r="J875" i="6"/>
  <c r="C875" i="6"/>
  <c r="O875" i="6"/>
  <c r="N875" i="6"/>
  <c r="L875" i="6"/>
  <c r="Q875" i="6"/>
  <c r="R875" i="6"/>
  <c r="T875" i="6"/>
  <c r="S875" i="6"/>
  <c r="K875" i="6"/>
  <c r="P875" i="6"/>
  <c r="U867" i="6"/>
  <c r="M867" i="6"/>
  <c r="J867" i="6"/>
  <c r="C867" i="6"/>
  <c r="S867" i="6"/>
  <c r="K867" i="6"/>
  <c r="P867" i="6"/>
  <c r="Q867" i="6"/>
  <c r="R867" i="6"/>
  <c r="T867" i="6"/>
  <c r="Y867" i="6"/>
  <c r="O867" i="6"/>
  <c r="N867" i="6"/>
  <c r="L867" i="6"/>
  <c r="U859" i="6"/>
  <c r="M859" i="6"/>
  <c r="J859" i="6"/>
  <c r="C859" i="6"/>
  <c r="S859" i="6"/>
  <c r="K859" i="6"/>
  <c r="P859" i="6"/>
  <c r="Q859" i="6"/>
  <c r="R859" i="6"/>
  <c r="T859" i="6"/>
  <c r="Y859" i="6"/>
  <c r="O859" i="6"/>
  <c r="N859" i="6"/>
  <c r="L859" i="6"/>
  <c r="U872" i="6"/>
  <c r="M872" i="6"/>
  <c r="L872" i="6"/>
  <c r="N872" i="6"/>
  <c r="S872" i="6"/>
  <c r="K872" i="6"/>
  <c r="C872" i="6"/>
  <c r="Q872" i="6"/>
  <c r="T872" i="6"/>
  <c r="R872" i="6"/>
  <c r="Y872" i="6"/>
  <c r="O872" i="6"/>
  <c r="P872" i="6"/>
  <c r="J872" i="6"/>
  <c r="U856" i="6"/>
  <c r="M856" i="6"/>
  <c r="L856" i="6"/>
  <c r="N856" i="6"/>
  <c r="S856" i="6"/>
  <c r="K856" i="6"/>
  <c r="C856" i="6"/>
  <c r="Q856" i="6"/>
  <c r="T856" i="6"/>
  <c r="R856" i="6"/>
  <c r="Y856" i="6"/>
  <c r="O856" i="6"/>
  <c r="P856" i="6"/>
  <c r="J856" i="6"/>
  <c r="U846" i="6"/>
  <c r="M846" i="6"/>
  <c r="J846" i="6"/>
  <c r="P846" i="6"/>
  <c r="S846" i="6"/>
  <c r="K846" i="6"/>
  <c r="T846" i="6"/>
  <c r="Q846" i="6"/>
  <c r="R846" i="6"/>
  <c r="L846" i="6"/>
  <c r="Y846" i="6"/>
  <c r="O846" i="6"/>
  <c r="N846" i="6"/>
  <c r="C846" i="6"/>
  <c r="U838" i="6"/>
  <c r="M838" i="6"/>
  <c r="J838" i="6"/>
  <c r="P838" i="6"/>
  <c r="S838" i="6"/>
  <c r="K838" i="6"/>
  <c r="T838" i="6"/>
  <c r="Q838" i="6"/>
  <c r="R838" i="6"/>
  <c r="L838" i="6"/>
  <c r="Y838" i="6"/>
  <c r="O838" i="6"/>
  <c r="N838" i="6"/>
  <c r="C838" i="6"/>
  <c r="U830" i="6"/>
  <c r="M830" i="6"/>
  <c r="J830" i="6"/>
  <c r="P830" i="6"/>
  <c r="S830" i="6"/>
  <c r="K830" i="6"/>
  <c r="T830" i="6"/>
  <c r="Q830" i="6"/>
  <c r="R830" i="6"/>
  <c r="L830" i="6"/>
  <c r="Y830" i="6"/>
  <c r="O830" i="6"/>
  <c r="N830" i="6"/>
  <c r="C830" i="6"/>
  <c r="U822" i="6"/>
  <c r="M822" i="6"/>
  <c r="J822" i="6"/>
  <c r="P822" i="6"/>
  <c r="S822" i="6"/>
  <c r="K822" i="6"/>
  <c r="T822" i="6"/>
  <c r="Q822" i="6"/>
  <c r="R822" i="6"/>
  <c r="L822" i="6"/>
  <c r="Y822" i="6"/>
  <c r="O822" i="6"/>
  <c r="N822" i="6"/>
  <c r="C822" i="6"/>
  <c r="U814" i="6"/>
  <c r="M814" i="6"/>
  <c r="J814" i="6"/>
  <c r="P814" i="6"/>
  <c r="S814" i="6"/>
  <c r="K814" i="6"/>
  <c r="T814" i="6"/>
  <c r="Q814" i="6"/>
  <c r="R814" i="6"/>
  <c r="L814" i="6"/>
  <c r="Y814" i="6"/>
  <c r="O814" i="6"/>
  <c r="N814" i="6"/>
  <c r="C814" i="6"/>
  <c r="U806" i="6"/>
  <c r="M806" i="6"/>
  <c r="J806" i="6"/>
  <c r="P806" i="6"/>
  <c r="S806" i="6"/>
  <c r="K806" i="6"/>
  <c r="T806" i="6"/>
  <c r="Q806" i="6"/>
  <c r="R806" i="6"/>
  <c r="L806" i="6"/>
  <c r="Y806" i="6"/>
  <c r="O806" i="6"/>
  <c r="N806" i="6"/>
  <c r="C806" i="6"/>
  <c r="U798" i="6"/>
  <c r="M798" i="6"/>
  <c r="J798" i="6"/>
  <c r="P798" i="6"/>
  <c r="S798" i="6"/>
  <c r="K798" i="6"/>
  <c r="T798" i="6"/>
  <c r="Q798" i="6"/>
  <c r="R798" i="6"/>
  <c r="L798" i="6"/>
  <c r="Y798" i="6"/>
  <c r="O798" i="6"/>
  <c r="N798" i="6"/>
  <c r="C798" i="6"/>
  <c r="U849" i="6"/>
  <c r="M849" i="6"/>
  <c r="L849" i="6"/>
  <c r="N849" i="6"/>
  <c r="S849" i="6"/>
  <c r="K849" i="6"/>
  <c r="C849" i="6"/>
  <c r="Q849" i="6"/>
  <c r="T849" i="6"/>
  <c r="R849" i="6"/>
  <c r="Y849" i="6"/>
  <c r="O849" i="6"/>
  <c r="P849" i="6"/>
  <c r="J849" i="6"/>
  <c r="U833" i="6"/>
  <c r="M833" i="6"/>
  <c r="L833" i="6"/>
  <c r="N833" i="6"/>
  <c r="S833" i="6"/>
  <c r="K833" i="6"/>
  <c r="C833" i="6"/>
  <c r="Q833" i="6"/>
  <c r="T833" i="6"/>
  <c r="R833" i="6"/>
  <c r="Y833" i="6"/>
  <c r="O833" i="6"/>
  <c r="P833" i="6"/>
  <c r="J833" i="6"/>
  <c r="U817" i="6"/>
  <c r="M817" i="6"/>
  <c r="L817" i="6"/>
  <c r="N817" i="6"/>
  <c r="S817" i="6"/>
  <c r="K817" i="6"/>
  <c r="C817" i="6"/>
  <c r="Q817" i="6"/>
  <c r="T817" i="6"/>
  <c r="R817" i="6"/>
  <c r="Y817" i="6"/>
  <c r="O817" i="6"/>
  <c r="P817" i="6"/>
  <c r="J817" i="6"/>
  <c r="U801" i="6"/>
  <c r="M801" i="6"/>
  <c r="L801" i="6"/>
  <c r="N801" i="6"/>
  <c r="S801" i="6"/>
  <c r="K801" i="6"/>
  <c r="C801" i="6"/>
  <c r="Q801" i="6"/>
  <c r="T801" i="6"/>
  <c r="R801" i="6"/>
  <c r="Y801" i="6"/>
  <c r="O801" i="6"/>
  <c r="P801" i="6"/>
  <c r="J801" i="6"/>
  <c r="U792" i="6"/>
  <c r="M792" i="6"/>
  <c r="J792" i="6"/>
  <c r="C792" i="6"/>
  <c r="S792" i="6"/>
  <c r="K792" i="6"/>
  <c r="P792" i="6"/>
  <c r="Q792" i="6"/>
  <c r="R792" i="6"/>
  <c r="T792" i="6"/>
  <c r="Y792" i="6"/>
  <c r="O792" i="6"/>
  <c r="N792" i="6"/>
  <c r="L792" i="6"/>
  <c r="U784" i="6"/>
  <c r="M784" i="6"/>
  <c r="J784" i="6"/>
  <c r="C784" i="6"/>
  <c r="S784" i="6"/>
  <c r="K784" i="6"/>
  <c r="P784" i="6"/>
  <c r="Q784" i="6"/>
  <c r="R784" i="6"/>
  <c r="T784" i="6"/>
  <c r="Y784" i="6"/>
  <c r="O784" i="6"/>
  <c r="N784" i="6"/>
  <c r="L784" i="6"/>
  <c r="U776" i="6"/>
  <c r="M776" i="6"/>
  <c r="J776" i="6"/>
  <c r="C776" i="6"/>
  <c r="S776" i="6"/>
  <c r="K776" i="6"/>
  <c r="P776" i="6"/>
  <c r="Q776" i="6"/>
  <c r="R776" i="6"/>
  <c r="T776" i="6"/>
  <c r="Y776" i="6"/>
  <c r="O776" i="6"/>
  <c r="N776" i="6"/>
  <c r="L776" i="6"/>
  <c r="U768" i="6"/>
  <c r="M768" i="6"/>
  <c r="J768" i="6"/>
  <c r="C768" i="6"/>
  <c r="S768" i="6"/>
  <c r="K768" i="6"/>
  <c r="P768" i="6"/>
  <c r="Q768" i="6"/>
  <c r="R768" i="6"/>
  <c r="T768" i="6"/>
  <c r="Y768" i="6"/>
  <c r="O768" i="6"/>
  <c r="N768" i="6"/>
  <c r="L768" i="6"/>
  <c r="U760" i="6"/>
  <c r="M760" i="6"/>
  <c r="J760" i="6"/>
  <c r="C760" i="6"/>
  <c r="S760" i="6"/>
  <c r="K760" i="6"/>
  <c r="P760" i="6"/>
  <c r="Q760" i="6"/>
  <c r="R760" i="6"/>
  <c r="T760" i="6"/>
  <c r="Y760" i="6"/>
  <c r="O760" i="6"/>
  <c r="N760" i="6"/>
  <c r="L760" i="6"/>
  <c r="U752" i="6"/>
  <c r="M752" i="6"/>
  <c r="J752" i="6"/>
  <c r="C752" i="6"/>
  <c r="S752" i="6"/>
  <c r="K752" i="6"/>
  <c r="P752" i="6"/>
  <c r="Q752" i="6"/>
  <c r="R752" i="6"/>
  <c r="T752" i="6"/>
  <c r="Y752" i="6"/>
  <c r="O752" i="6"/>
  <c r="N752" i="6"/>
  <c r="L752" i="6"/>
  <c r="U744" i="6"/>
  <c r="M744" i="6"/>
  <c r="J744" i="6"/>
  <c r="C744" i="6"/>
  <c r="S744" i="6"/>
  <c r="K744" i="6"/>
  <c r="P744" i="6"/>
  <c r="Q744" i="6"/>
  <c r="R744" i="6"/>
  <c r="T744" i="6"/>
  <c r="Y744" i="6"/>
  <c r="O744" i="6"/>
  <c r="N744" i="6"/>
  <c r="L744" i="6"/>
  <c r="U736" i="6"/>
  <c r="M736" i="6"/>
  <c r="J736" i="6"/>
  <c r="C736" i="6"/>
  <c r="S736" i="6"/>
  <c r="K736" i="6"/>
  <c r="P736" i="6"/>
  <c r="Q736" i="6"/>
  <c r="R736" i="6"/>
  <c r="T736" i="6"/>
  <c r="Y736" i="6"/>
  <c r="O736" i="6"/>
  <c r="N736" i="6"/>
  <c r="L736" i="6"/>
  <c r="U728" i="6"/>
  <c r="M728" i="6"/>
  <c r="J728" i="6"/>
  <c r="C728" i="6"/>
  <c r="S728" i="6"/>
  <c r="K728" i="6"/>
  <c r="P728" i="6"/>
  <c r="Q728" i="6"/>
  <c r="R728" i="6"/>
  <c r="T728" i="6"/>
  <c r="Y728" i="6"/>
  <c r="O728" i="6"/>
  <c r="N728" i="6"/>
  <c r="L728" i="6"/>
  <c r="U720" i="6"/>
  <c r="M720" i="6"/>
  <c r="J720" i="6"/>
  <c r="C720" i="6"/>
  <c r="S720" i="6"/>
  <c r="K720" i="6"/>
  <c r="P720" i="6"/>
  <c r="Q720" i="6"/>
  <c r="R720" i="6"/>
  <c r="T720" i="6"/>
  <c r="Y720" i="6"/>
  <c r="O720" i="6"/>
  <c r="N720" i="6"/>
  <c r="L720" i="6"/>
  <c r="U712" i="6"/>
  <c r="M712" i="6"/>
  <c r="J712" i="6"/>
  <c r="C712" i="6"/>
  <c r="S712" i="6"/>
  <c r="K712" i="6"/>
  <c r="P712" i="6"/>
  <c r="Q712" i="6"/>
  <c r="R712" i="6"/>
  <c r="T712" i="6"/>
  <c r="Y712" i="6"/>
  <c r="O712" i="6"/>
  <c r="N712" i="6"/>
  <c r="L712" i="6"/>
  <c r="U704" i="6"/>
  <c r="M704" i="6"/>
  <c r="J704" i="6"/>
  <c r="P704" i="6"/>
  <c r="S704" i="6"/>
  <c r="K704" i="6"/>
  <c r="T704" i="6"/>
  <c r="Q704" i="6"/>
  <c r="R704" i="6"/>
  <c r="L704" i="6"/>
  <c r="Y704" i="6"/>
  <c r="O704" i="6"/>
  <c r="N704" i="6"/>
  <c r="C704" i="6"/>
  <c r="U696" i="6"/>
  <c r="M696" i="6"/>
  <c r="J696" i="6"/>
  <c r="P696" i="6"/>
  <c r="S696" i="6"/>
  <c r="K696" i="6"/>
  <c r="T696" i="6"/>
  <c r="Q696" i="6"/>
  <c r="R696" i="6"/>
  <c r="L696" i="6"/>
  <c r="Y696" i="6"/>
  <c r="O696" i="6"/>
  <c r="N696" i="6"/>
  <c r="C696" i="6"/>
  <c r="U688" i="6"/>
  <c r="M688" i="6"/>
  <c r="J688" i="6"/>
  <c r="P688" i="6"/>
  <c r="S688" i="6"/>
  <c r="K688" i="6"/>
  <c r="T688" i="6"/>
  <c r="Q688" i="6"/>
  <c r="R688" i="6"/>
  <c r="L688" i="6"/>
  <c r="Y688" i="6"/>
  <c r="O688" i="6"/>
  <c r="N688" i="6"/>
  <c r="C688" i="6"/>
  <c r="R683" i="6"/>
  <c r="J683" i="6"/>
  <c r="Q683" i="6"/>
  <c r="K683" i="6"/>
  <c r="P683" i="6"/>
  <c r="C683" i="6"/>
  <c r="M683" i="6"/>
  <c r="N683" i="6"/>
  <c r="Y683" i="6"/>
  <c r="S683" i="6"/>
  <c r="T683" i="6"/>
  <c r="L683" i="6"/>
  <c r="U683" i="6"/>
  <c r="O683" i="6"/>
  <c r="R679" i="6"/>
  <c r="J679" i="6"/>
  <c r="Q679" i="6"/>
  <c r="K679" i="6"/>
  <c r="P679" i="6"/>
  <c r="C679" i="6"/>
  <c r="M679" i="6"/>
  <c r="N679" i="6"/>
  <c r="Y679" i="6"/>
  <c r="S679" i="6"/>
  <c r="T679" i="6"/>
  <c r="L679" i="6"/>
  <c r="U679" i="6"/>
  <c r="O679" i="6"/>
  <c r="R675" i="6"/>
  <c r="J675" i="6"/>
  <c r="Q675" i="6"/>
  <c r="K675" i="6"/>
  <c r="P675" i="6"/>
  <c r="C675" i="6"/>
  <c r="M675" i="6"/>
  <c r="N675" i="6"/>
  <c r="Y675" i="6"/>
  <c r="S675" i="6"/>
  <c r="T675" i="6"/>
  <c r="L675" i="6"/>
  <c r="U675" i="6"/>
  <c r="O675" i="6"/>
  <c r="R671" i="6"/>
  <c r="J671" i="6"/>
  <c r="Q671" i="6"/>
  <c r="K671" i="6"/>
  <c r="P671" i="6"/>
  <c r="C671" i="6"/>
  <c r="M671" i="6"/>
  <c r="N671" i="6"/>
  <c r="Y671" i="6"/>
  <c r="S671" i="6"/>
  <c r="T671" i="6"/>
  <c r="L671" i="6"/>
  <c r="U671" i="6"/>
  <c r="O671" i="6"/>
  <c r="R667" i="6"/>
  <c r="J667" i="6"/>
  <c r="Q667" i="6"/>
  <c r="K667" i="6"/>
  <c r="P667" i="6"/>
  <c r="C667" i="6"/>
  <c r="M667" i="6"/>
  <c r="N667" i="6"/>
  <c r="Y667" i="6"/>
  <c r="S667" i="6"/>
  <c r="T667" i="6"/>
  <c r="L667" i="6"/>
  <c r="U667" i="6"/>
  <c r="O667" i="6"/>
  <c r="T663" i="6"/>
  <c r="L663" i="6"/>
  <c r="U663" i="6"/>
  <c r="O663" i="6"/>
  <c r="J663" i="6"/>
  <c r="K663" i="6"/>
  <c r="Y663" i="6"/>
  <c r="P663" i="6"/>
  <c r="C663" i="6"/>
  <c r="M663" i="6"/>
  <c r="R663" i="6"/>
  <c r="Q663" i="6"/>
  <c r="N663" i="6"/>
  <c r="S663" i="6"/>
  <c r="T659" i="6"/>
  <c r="L659" i="6"/>
  <c r="U659" i="6"/>
  <c r="O659" i="6"/>
  <c r="J659" i="6"/>
  <c r="K659" i="6"/>
  <c r="Y659" i="6"/>
  <c r="P659" i="6"/>
  <c r="C659" i="6"/>
  <c r="M659" i="6"/>
  <c r="R659" i="6"/>
  <c r="Q659" i="6"/>
  <c r="N659" i="6"/>
  <c r="S659" i="6"/>
  <c r="T655" i="6"/>
  <c r="L655" i="6"/>
  <c r="U655" i="6"/>
  <c r="O655" i="6"/>
  <c r="J655" i="6"/>
  <c r="K655" i="6"/>
  <c r="Y655" i="6"/>
  <c r="P655" i="6"/>
  <c r="C655" i="6"/>
  <c r="M655" i="6"/>
  <c r="R655" i="6"/>
  <c r="Q655" i="6"/>
  <c r="N655" i="6"/>
  <c r="S655" i="6"/>
  <c r="T651" i="6"/>
  <c r="L651" i="6"/>
  <c r="U651" i="6"/>
  <c r="O651" i="6"/>
  <c r="J651" i="6"/>
  <c r="K651" i="6"/>
  <c r="Y651" i="6"/>
  <c r="P651" i="6"/>
  <c r="C651" i="6"/>
  <c r="M651" i="6"/>
  <c r="R651" i="6"/>
  <c r="Q651" i="6"/>
  <c r="N651" i="6"/>
  <c r="S651" i="6"/>
  <c r="T647" i="6"/>
  <c r="L647" i="6"/>
  <c r="U647" i="6"/>
  <c r="O647" i="6"/>
  <c r="J647" i="6"/>
  <c r="K647" i="6"/>
  <c r="Y647" i="6"/>
  <c r="P647" i="6"/>
  <c r="C647" i="6"/>
  <c r="M647" i="6"/>
  <c r="R647" i="6"/>
  <c r="Q647" i="6"/>
  <c r="N647" i="6"/>
  <c r="S647" i="6"/>
  <c r="T643" i="6"/>
  <c r="L643" i="6"/>
  <c r="U643" i="6"/>
  <c r="O643" i="6"/>
  <c r="J643" i="6"/>
  <c r="K643" i="6"/>
  <c r="Y643" i="6"/>
  <c r="P643" i="6"/>
  <c r="C643" i="6"/>
  <c r="M643" i="6"/>
  <c r="R643" i="6"/>
  <c r="Q643" i="6"/>
  <c r="N643" i="6"/>
  <c r="S643" i="6"/>
  <c r="T639" i="6"/>
  <c r="L639" i="6"/>
  <c r="U639" i="6"/>
  <c r="O639" i="6"/>
  <c r="J639" i="6"/>
  <c r="K639" i="6"/>
  <c r="Y639" i="6"/>
  <c r="P639" i="6"/>
  <c r="C639" i="6"/>
  <c r="M639" i="6"/>
  <c r="R639" i="6"/>
  <c r="Q639" i="6"/>
  <c r="N639" i="6"/>
  <c r="S639" i="6"/>
  <c r="T635" i="6"/>
  <c r="L635" i="6"/>
  <c r="O635" i="6"/>
  <c r="Y635" i="6"/>
  <c r="J635" i="6"/>
  <c r="Q635" i="6"/>
  <c r="S635" i="6"/>
  <c r="P635" i="6"/>
  <c r="C635" i="6"/>
  <c r="U635" i="6"/>
  <c r="R635" i="6"/>
  <c r="K635" i="6"/>
  <c r="N635" i="6"/>
  <c r="M635" i="6"/>
  <c r="R631" i="6"/>
  <c r="J631" i="6"/>
  <c r="K631" i="6"/>
  <c r="Q631" i="6"/>
  <c r="P631" i="6"/>
  <c r="C631" i="6"/>
  <c r="U631" i="6"/>
  <c r="N631" i="6"/>
  <c r="S631" i="6"/>
  <c r="M631" i="6"/>
  <c r="T631" i="6"/>
  <c r="L631" i="6"/>
  <c r="O631" i="6"/>
  <c r="Y631" i="6"/>
  <c r="R627" i="6"/>
  <c r="J627" i="6"/>
  <c r="K627" i="6"/>
  <c r="Q627" i="6"/>
  <c r="P627" i="6"/>
  <c r="C627" i="6"/>
  <c r="U627" i="6"/>
  <c r="N627" i="6"/>
  <c r="S627" i="6"/>
  <c r="M627" i="6"/>
  <c r="T627" i="6"/>
  <c r="L627" i="6"/>
  <c r="O627" i="6"/>
  <c r="Y627" i="6"/>
  <c r="R623" i="6"/>
  <c r="J623" i="6"/>
  <c r="K623" i="6"/>
  <c r="Q623" i="6"/>
  <c r="P623" i="6"/>
  <c r="C623" i="6"/>
  <c r="U623" i="6"/>
  <c r="N623" i="6"/>
  <c r="S623" i="6"/>
  <c r="M623" i="6"/>
  <c r="T623" i="6"/>
  <c r="L623" i="6"/>
  <c r="O623" i="6"/>
  <c r="Y623" i="6"/>
  <c r="R619" i="6"/>
  <c r="J619" i="6"/>
  <c r="K619" i="6"/>
  <c r="M619" i="6"/>
  <c r="P619" i="6"/>
  <c r="C619" i="6"/>
  <c r="Y619" i="6"/>
  <c r="N619" i="6"/>
  <c r="S619" i="6"/>
  <c r="U619" i="6"/>
  <c r="T619" i="6"/>
  <c r="L619" i="6"/>
  <c r="O619" i="6"/>
  <c r="Q619" i="6"/>
  <c r="R615" i="6"/>
  <c r="J615" i="6"/>
  <c r="K615" i="6"/>
  <c r="M615" i="6"/>
  <c r="P615" i="6"/>
  <c r="C615" i="6"/>
  <c r="Y615" i="6"/>
  <c r="N615" i="6"/>
  <c r="S615" i="6"/>
  <c r="U615" i="6"/>
  <c r="T615" i="6"/>
  <c r="L615" i="6"/>
  <c r="O615" i="6"/>
  <c r="Q615" i="6"/>
  <c r="R611" i="6"/>
  <c r="J611" i="6"/>
  <c r="K611" i="6"/>
  <c r="M611" i="6"/>
  <c r="P611" i="6"/>
  <c r="C611" i="6"/>
  <c r="Y611" i="6"/>
  <c r="N611" i="6"/>
  <c r="S611" i="6"/>
  <c r="U611" i="6"/>
  <c r="T611" i="6"/>
  <c r="L611" i="6"/>
  <c r="O611" i="6"/>
  <c r="Q611" i="6"/>
  <c r="R607" i="6"/>
  <c r="J607" i="6"/>
  <c r="K607" i="6"/>
  <c r="M607" i="6"/>
  <c r="P607" i="6"/>
  <c r="C607" i="6"/>
  <c r="Y607" i="6"/>
  <c r="N607" i="6"/>
  <c r="S607" i="6"/>
  <c r="U607" i="6"/>
  <c r="T607" i="6"/>
  <c r="L607" i="6"/>
  <c r="O607" i="6"/>
  <c r="Q607" i="6"/>
  <c r="R603" i="6"/>
  <c r="J603" i="6"/>
  <c r="K603" i="6"/>
  <c r="M603" i="6"/>
  <c r="P603" i="6"/>
  <c r="C603" i="6"/>
  <c r="Y603" i="6"/>
  <c r="N603" i="6"/>
  <c r="S603" i="6"/>
  <c r="U603" i="6"/>
  <c r="T603" i="6"/>
  <c r="L603" i="6"/>
  <c r="O603" i="6"/>
  <c r="Q603" i="6"/>
  <c r="R599" i="6"/>
  <c r="J599" i="6"/>
  <c r="K599" i="6"/>
  <c r="M599" i="6"/>
  <c r="P599" i="6"/>
  <c r="C599" i="6"/>
  <c r="Y599" i="6"/>
  <c r="N599" i="6"/>
  <c r="S599" i="6"/>
  <c r="U599" i="6"/>
  <c r="T599" i="6"/>
  <c r="L599" i="6"/>
  <c r="O599" i="6"/>
  <c r="Q599" i="6"/>
  <c r="R595" i="6"/>
  <c r="J595" i="6"/>
  <c r="K595" i="6"/>
  <c r="M595" i="6"/>
  <c r="P595" i="6"/>
  <c r="C595" i="6"/>
  <c r="Y595" i="6"/>
  <c r="N595" i="6"/>
  <c r="S595" i="6"/>
  <c r="U595" i="6"/>
  <c r="T595" i="6"/>
  <c r="L595" i="6"/>
  <c r="O595" i="6"/>
  <c r="Q595" i="6"/>
  <c r="R591" i="6"/>
  <c r="J591" i="6"/>
  <c r="K591" i="6"/>
  <c r="M591" i="6"/>
  <c r="P591" i="6"/>
  <c r="C591" i="6"/>
  <c r="Y591" i="6"/>
  <c r="N591" i="6"/>
  <c r="S591" i="6"/>
  <c r="U591" i="6"/>
  <c r="T591" i="6"/>
  <c r="L591" i="6"/>
  <c r="O591" i="6"/>
  <c r="Q591" i="6"/>
  <c r="R587" i="6"/>
  <c r="J587" i="6"/>
  <c r="K587" i="6"/>
  <c r="M587" i="6"/>
  <c r="P587" i="6"/>
  <c r="C587" i="6"/>
  <c r="Y587" i="6"/>
  <c r="N587" i="6"/>
  <c r="S587" i="6"/>
  <c r="U587" i="6"/>
  <c r="T587" i="6"/>
  <c r="L587" i="6"/>
  <c r="O587" i="6"/>
  <c r="Q587" i="6"/>
  <c r="R583" i="6"/>
  <c r="J583" i="6"/>
  <c r="K583" i="6"/>
  <c r="M583" i="6"/>
  <c r="P583" i="6"/>
  <c r="C583" i="6"/>
  <c r="Y583" i="6"/>
  <c r="N583" i="6"/>
  <c r="S583" i="6"/>
  <c r="U583" i="6"/>
  <c r="T583" i="6"/>
  <c r="L583" i="6"/>
  <c r="O583" i="6"/>
  <c r="Q583" i="6"/>
  <c r="R579" i="6"/>
  <c r="J579" i="6"/>
  <c r="K579" i="6"/>
  <c r="M579" i="6"/>
  <c r="P579" i="6"/>
  <c r="C579" i="6"/>
  <c r="Y579" i="6"/>
  <c r="N579" i="6"/>
  <c r="S579" i="6"/>
  <c r="U579" i="6"/>
  <c r="T579" i="6"/>
  <c r="L579" i="6"/>
  <c r="O579" i="6"/>
  <c r="Q579" i="6"/>
  <c r="R575" i="6"/>
  <c r="J575" i="6"/>
  <c r="K575" i="6"/>
  <c r="M575" i="6"/>
  <c r="P575" i="6"/>
  <c r="C575" i="6"/>
  <c r="Y575" i="6"/>
  <c r="N575" i="6"/>
  <c r="S575" i="6"/>
  <c r="U575" i="6"/>
  <c r="T575" i="6"/>
  <c r="L575" i="6"/>
  <c r="O575" i="6"/>
  <c r="Q575" i="6"/>
  <c r="R571" i="6"/>
  <c r="J571" i="6"/>
  <c r="K571" i="6"/>
  <c r="M571" i="6"/>
  <c r="P571" i="6"/>
  <c r="C571" i="6"/>
  <c r="Y571" i="6"/>
  <c r="N571" i="6"/>
  <c r="S571" i="6"/>
  <c r="U571" i="6"/>
  <c r="T571" i="6"/>
  <c r="L571" i="6"/>
  <c r="O571" i="6"/>
  <c r="Q571" i="6"/>
  <c r="R567" i="6"/>
  <c r="J567" i="6"/>
  <c r="K567" i="6"/>
  <c r="M567" i="6"/>
  <c r="P567" i="6"/>
  <c r="C567" i="6"/>
  <c r="Y567" i="6"/>
  <c r="N567" i="6"/>
  <c r="S567" i="6"/>
  <c r="U567" i="6"/>
  <c r="T567" i="6"/>
  <c r="L567" i="6"/>
  <c r="O567" i="6"/>
  <c r="Q567" i="6"/>
  <c r="R563" i="6"/>
  <c r="J563" i="6"/>
  <c r="K563" i="6"/>
  <c r="M563" i="6"/>
  <c r="P563" i="6"/>
  <c r="C563" i="6"/>
  <c r="Y563" i="6"/>
  <c r="N563" i="6"/>
  <c r="S563" i="6"/>
  <c r="U563" i="6"/>
  <c r="T563" i="6"/>
  <c r="L563" i="6"/>
  <c r="O563" i="6"/>
  <c r="Q563" i="6"/>
  <c r="R559" i="6"/>
  <c r="J559" i="6"/>
  <c r="K559" i="6"/>
  <c r="M559" i="6"/>
  <c r="P559" i="6"/>
  <c r="C559" i="6"/>
  <c r="Y559" i="6"/>
  <c r="N559" i="6"/>
  <c r="S559" i="6"/>
  <c r="U559" i="6"/>
  <c r="T559" i="6"/>
  <c r="L559" i="6"/>
  <c r="O559" i="6"/>
  <c r="Q559" i="6"/>
  <c r="R555" i="6"/>
  <c r="J555" i="6"/>
  <c r="K555" i="6"/>
  <c r="M555" i="6"/>
  <c r="P555" i="6"/>
  <c r="C555" i="6"/>
  <c r="Y555" i="6"/>
  <c r="N555" i="6"/>
  <c r="S555" i="6"/>
  <c r="U555" i="6"/>
  <c r="T555" i="6"/>
  <c r="L555" i="6"/>
  <c r="O555" i="6"/>
  <c r="Q555" i="6"/>
  <c r="R551" i="6"/>
  <c r="J551" i="6"/>
  <c r="K551" i="6"/>
  <c r="M551" i="6"/>
  <c r="P551" i="6"/>
  <c r="C551" i="6"/>
  <c r="Y551" i="6"/>
  <c r="N551" i="6"/>
  <c r="S551" i="6"/>
  <c r="U551" i="6"/>
  <c r="T551" i="6"/>
  <c r="L551" i="6"/>
  <c r="O551" i="6"/>
  <c r="Q551" i="6"/>
  <c r="R547" i="6"/>
  <c r="J547" i="6"/>
  <c r="K547" i="6"/>
  <c r="M547" i="6"/>
  <c r="P547" i="6"/>
  <c r="C547" i="6"/>
  <c r="Y547" i="6"/>
  <c r="N547" i="6"/>
  <c r="S547" i="6"/>
  <c r="U547" i="6"/>
  <c r="T547" i="6"/>
  <c r="L547" i="6"/>
  <c r="O547" i="6"/>
  <c r="Q547" i="6"/>
  <c r="R543" i="6"/>
  <c r="J543" i="6"/>
  <c r="K543" i="6"/>
  <c r="M543" i="6"/>
  <c r="P543" i="6"/>
  <c r="C543" i="6"/>
  <c r="Y543" i="6"/>
  <c r="N543" i="6"/>
  <c r="S543" i="6"/>
  <c r="U543" i="6"/>
  <c r="T543" i="6"/>
  <c r="L543" i="6"/>
  <c r="O543" i="6"/>
  <c r="Q543" i="6"/>
  <c r="R539" i="6"/>
  <c r="J539" i="6"/>
  <c r="K539" i="6"/>
  <c r="M539" i="6"/>
  <c r="P539" i="6"/>
  <c r="C539" i="6"/>
  <c r="Y539" i="6"/>
  <c r="N539" i="6"/>
  <c r="S539" i="6"/>
  <c r="U539" i="6"/>
  <c r="T539" i="6"/>
  <c r="L539" i="6"/>
  <c r="O539" i="6"/>
  <c r="Q539" i="6"/>
  <c r="R535" i="6"/>
  <c r="J535" i="6"/>
  <c r="K535" i="6"/>
  <c r="M535" i="6"/>
  <c r="P535" i="6"/>
  <c r="C535" i="6"/>
  <c r="Y535" i="6"/>
  <c r="N535" i="6"/>
  <c r="S535" i="6"/>
  <c r="U535" i="6"/>
  <c r="T535" i="6"/>
  <c r="L535" i="6"/>
  <c r="O535" i="6"/>
  <c r="Q535" i="6"/>
  <c r="R531" i="6"/>
  <c r="J531" i="6"/>
  <c r="K531" i="6"/>
  <c r="M531" i="6"/>
  <c r="P531" i="6"/>
  <c r="C531" i="6"/>
  <c r="Y531" i="6"/>
  <c r="N531" i="6"/>
  <c r="S531" i="6"/>
  <c r="U531" i="6"/>
  <c r="T531" i="6"/>
  <c r="L531" i="6"/>
  <c r="O531" i="6"/>
  <c r="Q531" i="6"/>
  <c r="R527" i="6"/>
  <c r="J527" i="6"/>
  <c r="K527" i="6"/>
  <c r="M527" i="6"/>
  <c r="P527" i="6"/>
  <c r="C527" i="6"/>
  <c r="Y527" i="6"/>
  <c r="N527" i="6"/>
  <c r="S527" i="6"/>
  <c r="U527" i="6"/>
  <c r="T527" i="6"/>
  <c r="L527" i="6"/>
  <c r="O527" i="6"/>
  <c r="Q527" i="6"/>
  <c r="R523" i="6"/>
  <c r="J523" i="6"/>
  <c r="K523" i="6"/>
  <c r="M523" i="6"/>
  <c r="P523" i="6"/>
  <c r="C523" i="6"/>
  <c r="Y523" i="6"/>
  <c r="N523" i="6"/>
  <c r="S523" i="6"/>
  <c r="U523" i="6"/>
  <c r="T523" i="6"/>
  <c r="L523" i="6"/>
  <c r="O523" i="6"/>
  <c r="Q523" i="6"/>
  <c r="R519" i="6"/>
  <c r="J519" i="6"/>
  <c r="K519" i="6"/>
  <c r="M519" i="6"/>
  <c r="P519" i="6"/>
  <c r="C519" i="6"/>
  <c r="Y519" i="6"/>
  <c r="N519" i="6"/>
  <c r="S519" i="6"/>
  <c r="U519" i="6"/>
  <c r="T519" i="6"/>
  <c r="L519" i="6"/>
  <c r="O519" i="6"/>
  <c r="Q519" i="6"/>
  <c r="R515" i="6"/>
  <c r="J515" i="6"/>
  <c r="K515" i="6"/>
  <c r="M515" i="6"/>
  <c r="P515" i="6"/>
  <c r="C515" i="6"/>
  <c r="Y515" i="6"/>
  <c r="N515" i="6"/>
  <c r="S515" i="6"/>
  <c r="U515" i="6"/>
  <c r="T515" i="6"/>
  <c r="L515" i="6"/>
  <c r="O515" i="6"/>
  <c r="Q515" i="6"/>
  <c r="R511" i="6"/>
  <c r="J511" i="6"/>
  <c r="Q511" i="6"/>
  <c r="O511" i="6"/>
  <c r="P511" i="6"/>
  <c r="C511" i="6"/>
  <c r="M511" i="6"/>
  <c r="N511" i="6"/>
  <c r="Y511" i="6"/>
  <c r="S511" i="6"/>
  <c r="T511" i="6"/>
  <c r="L511" i="6"/>
  <c r="U511" i="6"/>
  <c r="K511" i="6"/>
  <c r="R507" i="6"/>
  <c r="J507" i="6"/>
  <c r="Q507" i="6"/>
  <c r="O507" i="6"/>
  <c r="P507" i="6"/>
  <c r="C507" i="6"/>
  <c r="M507" i="6"/>
  <c r="N507" i="6"/>
  <c r="Y507" i="6"/>
  <c r="S507" i="6"/>
  <c r="T507" i="6"/>
  <c r="L507" i="6"/>
  <c r="U507" i="6"/>
  <c r="K507" i="6"/>
  <c r="R503" i="6"/>
  <c r="J503" i="6"/>
  <c r="Q503" i="6"/>
  <c r="O503" i="6"/>
  <c r="P503" i="6"/>
  <c r="C503" i="6"/>
  <c r="M503" i="6"/>
  <c r="N503" i="6"/>
  <c r="Y503" i="6"/>
  <c r="S503" i="6"/>
  <c r="T503" i="6"/>
  <c r="L503" i="6"/>
  <c r="U503" i="6"/>
  <c r="K503" i="6"/>
  <c r="U847" i="6"/>
  <c r="M847" i="6"/>
  <c r="L847" i="6"/>
  <c r="R847" i="6"/>
  <c r="S847" i="6"/>
  <c r="K847" i="6"/>
  <c r="C847" i="6"/>
  <c r="Q847" i="6"/>
  <c r="T847" i="6"/>
  <c r="N847" i="6"/>
  <c r="Y847" i="6"/>
  <c r="O847" i="6"/>
  <c r="P847" i="6"/>
  <c r="J847" i="6"/>
  <c r="U815" i="6"/>
  <c r="M815" i="6"/>
  <c r="L815" i="6"/>
  <c r="R815" i="6"/>
  <c r="S815" i="6"/>
  <c r="K815" i="6"/>
  <c r="C815" i="6"/>
  <c r="Q815" i="6"/>
  <c r="T815" i="6"/>
  <c r="N815" i="6"/>
  <c r="Y815" i="6"/>
  <c r="O815" i="6"/>
  <c r="P815" i="6"/>
  <c r="J815" i="6"/>
  <c r="U789" i="6"/>
  <c r="M789" i="6"/>
  <c r="L789" i="6"/>
  <c r="N789" i="6"/>
  <c r="S789" i="6"/>
  <c r="K789" i="6"/>
  <c r="C789" i="6"/>
  <c r="Q789" i="6"/>
  <c r="T789" i="6"/>
  <c r="R789" i="6"/>
  <c r="Y789" i="6"/>
  <c r="O789" i="6"/>
  <c r="P789" i="6"/>
  <c r="J789" i="6"/>
  <c r="U773" i="6"/>
  <c r="M773" i="6"/>
  <c r="L773" i="6"/>
  <c r="N773" i="6"/>
  <c r="S773" i="6"/>
  <c r="K773" i="6"/>
  <c r="C773" i="6"/>
  <c r="Q773" i="6"/>
  <c r="T773" i="6"/>
  <c r="R773" i="6"/>
  <c r="Y773" i="6"/>
  <c r="O773" i="6"/>
  <c r="P773" i="6"/>
  <c r="J773" i="6"/>
  <c r="U757" i="6"/>
  <c r="M757" i="6"/>
  <c r="L757" i="6"/>
  <c r="N757" i="6"/>
  <c r="S757" i="6"/>
  <c r="K757" i="6"/>
  <c r="C757" i="6"/>
  <c r="Q757" i="6"/>
  <c r="T757" i="6"/>
  <c r="R757" i="6"/>
  <c r="Y757" i="6"/>
  <c r="O757" i="6"/>
  <c r="P757" i="6"/>
  <c r="J757" i="6"/>
  <c r="U741" i="6"/>
  <c r="M741" i="6"/>
  <c r="L741" i="6"/>
  <c r="N741" i="6"/>
  <c r="S741" i="6"/>
  <c r="K741" i="6"/>
  <c r="C741" i="6"/>
  <c r="Q741" i="6"/>
  <c r="T741" i="6"/>
  <c r="R741" i="6"/>
  <c r="Y741" i="6"/>
  <c r="O741" i="6"/>
  <c r="P741" i="6"/>
  <c r="J741" i="6"/>
  <c r="U725" i="6"/>
  <c r="M725" i="6"/>
  <c r="L725" i="6"/>
  <c r="N725" i="6"/>
  <c r="S725" i="6"/>
  <c r="K725" i="6"/>
  <c r="C725" i="6"/>
  <c r="Q725" i="6"/>
  <c r="T725" i="6"/>
  <c r="R725" i="6"/>
  <c r="Y725" i="6"/>
  <c r="O725" i="6"/>
  <c r="P725" i="6"/>
  <c r="J725" i="6"/>
  <c r="U843" i="6"/>
  <c r="M843" i="6"/>
  <c r="L843" i="6"/>
  <c r="J843" i="6"/>
  <c r="S843" i="6"/>
  <c r="K843" i="6"/>
  <c r="C843" i="6"/>
  <c r="Q843" i="6"/>
  <c r="T843" i="6"/>
  <c r="N843" i="6"/>
  <c r="Y843" i="6"/>
  <c r="O843" i="6"/>
  <c r="P843" i="6"/>
  <c r="R843" i="6"/>
  <c r="U811" i="6"/>
  <c r="M811" i="6"/>
  <c r="L811" i="6"/>
  <c r="J811" i="6"/>
  <c r="S811" i="6"/>
  <c r="K811" i="6"/>
  <c r="C811" i="6"/>
  <c r="Q811" i="6"/>
  <c r="T811" i="6"/>
  <c r="N811" i="6"/>
  <c r="Y811" i="6"/>
  <c r="O811" i="6"/>
  <c r="P811" i="6"/>
  <c r="R811" i="6"/>
  <c r="U779" i="6"/>
  <c r="M779" i="6"/>
  <c r="L779" i="6"/>
  <c r="R779" i="6"/>
  <c r="S779" i="6"/>
  <c r="K779" i="6"/>
  <c r="C779" i="6"/>
  <c r="Q779" i="6"/>
  <c r="T779" i="6"/>
  <c r="N779" i="6"/>
  <c r="Y779" i="6"/>
  <c r="O779" i="6"/>
  <c r="P779" i="6"/>
  <c r="J779" i="6"/>
  <c r="U747" i="6"/>
  <c r="M747" i="6"/>
  <c r="L747" i="6"/>
  <c r="R747" i="6"/>
  <c r="S747" i="6"/>
  <c r="K747" i="6"/>
  <c r="C747" i="6"/>
  <c r="Q747" i="6"/>
  <c r="T747" i="6"/>
  <c r="N747" i="6"/>
  <c r="Y747" i="6"/>
  <c r="O747" i="6"/>
  <c r="P747" i="6"/>
  <c r="J747" i="6"/>
  <c r="U717" i="6"/>
  <c r="M717" i="6"/>
  <c r="L717" i="6"/>
  <c r="N717" i="6"/>
  <c r="S717" i="6"/>
  <c r="K717" i="6"/>
  <c r="C717" i="6"/>
  <c r="Q717" i="6"/>
  <c r="T717" i="6"/>
  <c r="R717" i="6"/>
  <c r="Y717" i="6"/>
  <c r="O717" i="6"/>
  <c r="P717" i="6"/>
  <c r="J717" i="6"/>
  <c r="Y791" i="6"/>
  <c r="O791" i="6"/>
  <c r="P791" i="6"/>
  <c r="R791" i="6"/>
  <c r="T791" i="6"/>
  <c r="U791" i="6"/>
  <c r="L791" i="6"/>
  <c r="S791" i="6"/>
  <c r="K791" i="6"/>
  <c r="C791" i="6"/>
  <c r="Q791" i="6"/>
  <c r="N791" i="6"/>
  <c r="M791" i="6"/>
  <c r="J791" i="6"/>
  <c r="Y759" i="6"/>
  <c r="O759" i="6"/>
  <c r="P759" i="6"/>
  <c r="R759" i="6"/>
  <c r="T759" i="6"/>
  <c r="U759" i="6"/>
  <c r="L759" i="6"/>
  <c r="S759" i="6"/>
  <c r="K759" i="6"/>
  <c r="C759" i="6"/>
  <c r="Q759" i="6"/>
  <c r="N759" i="6"/>
  <c r="M759" i="6"/>
  <c r="J759" i="6"/>
  <c r="Y727" i="6"/>
  <c r="O727" i="6"/>
  <c r="P727" i="6"/>
  <c r="R727" i="6"/>
  <c r="T727" i="6"/>
  <c r="U727" i="6"/>
  <c r="L727" i="6"/>
  <c r="S727" i="6"/>
  <c r="K727" i="6"/>
  <c r="C727" i="6"/>
  <c r="Q727" i="6"/>
  <c r="N727" i="6"/>
  <c r="M727" i="6"/>
  <c r="J727" i="6"/>
  <c r="Y707" i="6"/>
  <c r="O707" i="6"/>
  <c r="P707" i="6"/>
  <c r="R707" i="6"/>
  <c r="T707" i="6"/>
  <c r="U707" i="6"/>
  <c r="L707" i="6"/>
  <c r="S707" i="6"/>
  <c r="K707" i="6"/>
  <c r="C707" i="6"/>
  <c r="Q707" i="6"/>
  <c r="N707" i="6"/>
  <c r="M707" i="6"/>
  <c r="J707" i="6"/>
  <c r="Y701" i="6"/>
  <c r="O701" i="6"/>
  <c r="P701" i="6"/>
  <c r="J701" i="6"/>
  <c r="T701" i="6"/>
  <c r="U701" i="6"/>
  <c r="L701" i="6"/>
  <c r="S701" i="6"/>
  <c r="K701" i="6"/>
  <c r="C701" i="6"/>
  <c r="Q701" i="6"/>
  <c r="N701" i="6"/>
  <c r="M701" i="6"/>
  <c r="R701" i="6"/>
  <c r="Y693" i="6"/>
  <c r="O693" i="6"/>
  <c r="P693" i="6"/>
  <c r="R693" i="6"/>
  <c r="T693" i="6"/>
  <c r="U693" i="6"/>
  <c r="L693" i="6"/>
  <c r="S693" i="6"/>
  <c r="K693" i="6"/>
  <c r="C693" i="6"/>
  <c r="Q693" i="6"/>
  <c r="N693" i="6"/>
  <c r="M693" i="6"/>
  <c r="J693" i="6"/>
  <c r="T499" i="6"/>
  <c r="L499" i="6"/>
  <c r="U499" i="6"/>
  <c r="O499" i="6"/>
  <c r="Y499" i="6"/>
  <c r="R499" i="6"/>
  <c r="Q499" i="6"/>
  <c r="P499" i="6"/>
  <c r="C499" i="6"/>
  <c r="M499" i="6"/>
  <c r="N499" i="6"/>
  <c r="S499" i="6"/>
  <c r="J499" i="6"/>
  <c r="K499" i="6"/>
  <c r="T495" i="6"/>
  <c r="L495" i="6"/>
  <c r="M495" i="6"/>
  <c r="O495" i="6"/>
  <c r="Q495" i="6"/>
  <c r="R495" i="6"/>
  <c r="J495" i="6"/>
  <c r="P495" i="6"/>
  <c r="U495" i="6"/>
  <c r="C495" i="6"/>
  <c r="N495" i="6"/>
  <c r="S495" i="6"/>
  <c r="Y495" i="6"/>
  <c r="K495" i="6"/>
  <c r="R491" i="6"/>
  <c r="J491" i="6"/>
  <c r="S491" i="6"/>
  <c r="K491" i="6"/>
  <c r="P491" i="6"/>
  <c r="C491" i="6"/>
  <c r="Q491" i="6"/>
  <c r="N491" i="6"/>
  <c r="Y491" i="6"/>
  <c r="O491" i="6"/>
  <c r="T491" i="6"/>
  <c r="L491" i="6"/>
  <c r="U491" i="6"/>
  <c r="M491" i="6"/>
  <c r="R487" i="6"/>
  <c r="J487" i="6"/>
  <c r="S487" i="6"/>
  <c r="K487" i="6"/>
  <c r="P487" i="6"/>
  <c r="C487" i="6"/>
  <c r="Q487" i="6"/>
  <c r="N487" i="6"/>
  <c r="Y487" i="6"/>
  <c r="O487" i="6"/>
  <c r="T487" i="6"/>
  <c r="L487" i="6"/>
  <c r="U487" i="6"/>
  <c r="M487" i="6"/>
  <c r="R483" i="6"/>
  <c r="J483" i="6"/>
  <c r="S483" i="6"/>
  <c r="K483" i="6"/>
  <c r="P483" i="6"/>
  <c r="C483" i="6"/>
  <c r="Q483" i="6"/>
  <c r="N483" i="6"/>
  <c r="Y483" i="6"/>
  <c r="O483" i="6"/>
  <c r="T483" i="6"/>
  <c r="L483" i="6"/>
  <c r="U483" i="6"/>
  <c r="M483" i="6"/>
  <c r="R479" i="6"/>
  <c r="J479" i="6"/>
  <c r="S479" i="6"/>
  <c r="K479" i="6"/>
  <c r="P479" i="6"/>
  <c r="C479" i="6"/>
  <c r="Q479" i="6"/>
  <c r="N479" i="6"/>
  <c r="Y479" i="6"/>
  <c r="O479" i="6"/>
  <c r="T479" i="6"/>
  <c r="L479" i="6"/>
  <c r="U479" i="6"/>
  <c r="M479" i="6"/>
  <c r="R475" i="6"/>
  <c r="J475" i="6"/>
  <c r="S475" i="6"/>
  <c r="K475" i="6"/>
  <c r="P475" i="6"/>
  <c r="C475" i="6"/>
  <c r="Q475" i="6"/>
  <c r="N475" i="6"/>
  <c r="Y475" i="6"/>
  <c r="O475" i="6"/>
  <c r="T475" i="6"/>
  <c r="L475" i="6"/>
  <c r="U475" i="6"/>
  <c r="M475" i="6"/>
  <c r="R471" i="6"/>
  <c r="J471" i="6"/>
  <c r="S471" i="6"/>
  <c r="K471" i="6"/>
  <c r="P471" i="6"/>
  <c r="C471" i="6"/>
  <c r="Q471" i="6"/>
  <c r="N471" i="6"/>
  <c r="Y471" i="6"/>
  <c r="O471" i="6"/>
  <c r="T471" i="6"/>
  <c r="L471" i="6"/>
  <c r="U471" i="6"/>
  <c r="M471" i="6"/>
  <c r="R467" i="6"/>
  <c r="J467" i="6"/>
  <c r="S467" i="6"/>
  <c r="K467" i="6"/>
  <c r="P467" i="6"/>
  <c r="C467" i="6"/>
  <c r="Q467" i="6"/>
  <c r="N467" i="6"/>
  <c r="Y467" i="6"/>
  <c r="O467" i="6"/>
  <c r="T467" i="6"/>
  <c r="L467" i="6"/>
  <c r="U467" i="6"/>
  <c r="M467" i="6"/>
  <c r="R463" i="6"/>
  <c r="J463" i="6"/>
  <c r="S463" i="6"/>
  <c r="K463" i="6"/>
  <c r="P463" i="6"/>
  <c r="C463" i="6"/>
  <c r="Q463" i="6"/>
  <c r="N463" i="6"/>
  <c r="Y463" i="6"/>
  <c r="O463" i="6"/>
  <c r="T463" i="6"/>
  <c r="L463" i="6"/>
  <c r="U463" i="6"/>
  <c r="M463" i="6"/>
  <c r="R459" i="6"/>
  <c r="J459" i="6"/>
  <c r="S459" i="6"/>
  <c r="K459" i="6"/>
  <c r="P459" i="6"/>
  <c r="C459" i="6"/>
  <c r="Q459" i="6"/>
  <c r="N459" i="6"/>
  <c r="Y459" i="6"/>
  <c r="O459" i="6"/>
  <c r="T459" i="6"/>
  <c r="L459" i="6"/>
  <c r="U459" i="6"/>
  <c r="M459" i="6"/>
  <c r="R455" i="6"/>
  <c r="J455" i="6"/>
  <c r="S455" i="6"/>
  <c r="K455" i="6"/>
  <c r="P455" i="6"/>
  <c r="C455" i="6"/>
  <c r="Q455" i="6"/>
  <c r="N455" i="6"/>
  <c r="Y455" i="6"/>
  <c r="O455" i="6"/>
  <c r="T455" i="6"/>
  <c r="L455" i="6"/>
  <c r="U455" i="6"/>
  <c r="M455" i="6"/>
  <c r="R451" i="6"/>
  <c r="J451" i="6"/>
  <c r="S451" i="6"/>
  <c r="K451" i="6"/>
  <c r="P451" i="6"/>
  <c r="C451" i="6"/>
  <c r="Q451" i="6"/>
  <c r="N451" i="6"/>
  <c r="Y451" i="6"/>
  <c r="O451" i="6"/>
  <c r="T451" i="6"/>
  <c r="L451" i="6"/>
  <c r="U451" i="6"/>
  <c r="M451" i="6"/>
  <c r="R447" i="6"/>
  <c r="J447" i="6"/>
  <c r="S447" i="6"/>
  <c r="K447" i="6"/>
  <c r="P447" i="6"/>
  <c r="C447" i="6"/>
  <c r="Q447" i="6"/>
  <c r="N447" i="6"/>
  <c r="Y447" i="6"/>
  <c r="O447" i="6"/>
  <c r="T447" i="6"/>
  <c r="L447" i="6"/>
  <c r="U447" i="6"/>
  <c r="M447" i="6"/>
  <c r="R443" i="6"/>
  <c r="J443" i="6"/>
  <c r="S443" i="6"/>
  <c r="K443" i="6"/>
  <c r="P443" i="6"/>
  <c r="C443" i="6"/>
  <c r="Q443" i="6"/>
  <c r="N443" i="6"/>
  <c r="Y443" i="6"/>
  <c r="O443" i="6"/>
  <c r="T443" i="6"/>
  <c r="L443" i="6"/>
  <c r="U443" i="6"/>
  <c r="M443" i="6"/>
  <c r="R439" i="6"/>
  <c r="J439" i="6"/>
  <c r="S439" i="6"/>
  <c r="K439" i="6"/>
  <c r="P439" i="6"/>
  <c r="C439" i="6"/>
  <c r="Q439" i="6"/>
  <c r="N439" i="6"/>
  <c r="Y439" i="6"/>
  <c r="O439" i="6"/>
  <c r="T439" i="6"/>
  <c r="L439" i="6"/>
  <c r="U439" i="6"/>
  <c r="M439" i="6"/>
  <c r="R435" i="6"/>
  <c r="J435" i="6"/>
  <c r="S435" i="6"/>
  <c r="K435" i="6"/>
  <c r="P435" i="6"/>
  <c r="C435" i="6"/>
  <c r="Q435" i="6"/>
  <c r="N435" i="6"/>
  <c r="Y435" i="6"/>
  <c r="O435" i="6"/>
  <c r="T435" i="6"/>
  <c r="L435" i="6"/>
  <c r="U435" i="6"/>
  <c r="M435" i="6"/>
  <c r="R431" i="6"/>
  <c r="J431" i="6"/>
  <c r="S431" i="6"/>
  <c r="K431" i="6"/>
  <c r="P431" i="6"/>
  <c r="C431" i="6"/>
  <c r="Q431" i="6"/>
  <c r="N431" i="6"/>
  <c r="Y431" i="6"/>
  <c r="O431" i="6"/>
  <c r="T431" i="6"/>
  <c r="L431" i="6"/>
  <c r="U431" i="6"/>
  <c r="M431" i="6"/>
  <c r="R427" i="6"/>
  <c r="J427" i="6"/>
  <c r="S427" i="6"/>
  <c r="K427" i="6"/>
  <c r="P427" i="6"/>
  <c r="C427" i="6"/>
  <c r="Q427" i="6"/>
  <c r="N427" i="6"/>
  <c r="Y427" i="6"/>
  <c r="O427" i="6"/>
  <c r="T427" i="6"/>
  <c r="L427" i="6"/>
  <c r="U427" i="6"/>
  <c r="M427" i="6"/>
  <c r="R423" i="6"/>
  <c r="J423" i="6"/>
  <c r="S423" i="6"/>
  <c r="K423" i="6"/>
  <c r="P423" i="6"/>
  <c r="C423" i="6"/>
  <c r="Q423" i="6"/>
  <c r="N423" i="6"/>
  <c r="Y423" i="6"/>
  <c r="O423" i="6"/>
  <c r="T423" i="6"/>
  <c r="L423" i="6"/>
  <c r="U423" i="6"/>
  <c r="M423" i="6"/>
  <c r="R419" i="6"/>
  <c r="Y419" i="6"/>
  <c r="O419" i="6"/>
  <c r="C419" i="6"/>
  <c r="P419" i="6"/>
  <c r="U419" i="6"/>
  <c r="M419" i="6"/>
  <c r="N419" i="6"/>
  <c r="S419" i="6"/>
  <c r="K419" i="6"/>
  <c r="T419" i="6"/>
  <c r="L419" i="6"/>
  <c r="Q419" i="6"/>
  <c r="J419" i="6"/>
  <c r="U411" i="6"/>
  <c r="M411" i="6"/>
  <c r="J411" i="6"/>
  <c r="C411" i="6"/>
  <c r="S411" i="6"/>
  <c r="K411" i="6"/>
  <c r="T411" i="6"/>
  <c r="Q411" i="6"/>
  <c r="R411" i="6"/>
  <c r="P411" i="6"/>
  <c r="Y411" i="6"/>
  <c r="O411" i="6"/>
  <c r="N411" i="6"/>
  <c r="L411" i="6"/>
  <c r="U403" i="6"/>
  <c r="M403" i="6"/>
  <c r="J403" i="6"/>
  <c r="C403" i="6"/>
  <c r="S403" i="6"/>
  <c r="K403" i="6"/>
  <c r="T403" i="6"/>
  <c r="Q403" i="6"/>
  <c r="R403" i="6"/>
  <c r="P403" i="6"/>
  <c r="Y403" i="6"/>
  <c r="O403" i="6"/>
  <c r="N403" i="6"/>
  <c r="L403" i="6"/>
  <c r="U395" i="6"/>
  <c r="M395" i="6"/>
  <c r="J395" i="6"/>
  <c r="C395" i="6"/>
  <c r="S395" i="6"/>
  <c r="K395" i="6"/>
  <c r="T395" i="6"/>
  <c r="Q395" i="6"/>
  <c r="R395" i="6"/>
  <c r="P395" i="6"/>
  <c r="Y395" i="6"/>
  <c r="O395" i="6"/>
  <c r="N395" i="6"/>
  <c r="L395" i="6"/>
  <c r="U387" i="6"/>
  <c r="M387" i="6"/>
  <c r="J387" i="6"/>
  <c r="C387" i="6"/>
  <c r="S387" i="6"/>
  <c r="K387" i="6"/>
  <c r="T387" i="6"/>
  <c r="Q387" i="6"/>
  <c r="R387" i="6"/>
  <c r="P387" i="6"/>
  <c r="Y387" i="6"/>
  <c r="O387" i="6"/>
  <c r="N387" i="6"/>
  <c r="L387" i="6"/>
  <c r="U379" i="6"/>
  <c r="M379" i="6"/>
  <c r="J379" i="6"/>
  <c r="C379" i="6"/>
  <c r="S379" i="6"/>
  <c r="K379" i="6"/>
  <c r="T379" i="6"/>
  <c r="Q379" i="6"/>
  <c r="R379" i="6"/>
  <c r="P379" i="6"/>
  <c r="Y379" i="6"/>
  <c r="O379" i="6"/>
  <c r="N379" i="6"/>
  <c r="L379" i="6"/>
  <c r="U371" i="6"/>
  <c r="M371" i="6"/>
  <c r="J371" i="6"/>
  <c r="C371" i="6"/>
  <c r="S371" i="6"/>
  <c r="K371" i="6"/>
  <c r="T371" i="6"/>
  <c r="Q371" i="6"/>
  <c r="R371" i="6"/>
  <c r="P371" i="6"/>
  <c r="Y371" i="6"/>
  <c r="O371" i="6"/>
  <c r="N371" i="6"/>
  <c r="L371" i="6"/>
  <c r="U363" i="6"/>
  <c r="M363" i="6"/>
  <c r="J363" i="6"/>
  <c r="C363" i="6"/>
  <c r="S363" i="6"/>
  <c r="K363" i="6"/>
  <c r="T363" i="6"/>
  <c r="Q363" i="6"/>
  <c r="R363" i="6"/>
  <c r="P363" i="6"/>
  <c r="Y363" i="6"/>
  <c r="O363" i="6"/>
  <c r="N363" i="6"/>
  <c r="L363" i="6"/>
  <c r="U355" i="6"/>
  <c r="M355" i="6"/>
  <c r="J355" i="6"/>
  <c r="C355" i="6"/>
  <c r="S355" i="6"/>
  <c r="K355" i="6"/>
  <c r="T355" i="6"/>
  <c r="Q355" i="6"/>
  <c r="R355" i="6"/>
  <c r="P355" i="6"/>
  <c r="Y355" i="6"/>
  <c r="O355" i="6"/>
  <c r="N355" i="6"/>
  <c r="L355" i="6"/>
  <c r="U416" i="6"/>
  <c r="M416" i="6"/>
  <c r="L416" i="6"/>
  <c r="J416" i="6"/>
  <c r="S416" i="6"/>
  <c r="K416" i="6"/>
  <c r="C416" i="6"/>
  <c r="Q416" i="6"/>
  <c r="T416" i="6"/>
  <c r="R416" i="6"/>
  <c r="Y416" i="6"/>
  <c r="O416" i="6"/>
  <c r="P416" i="6"/>
  <c r="N416" i="6"/>
  <c r="U408" i="6"/>
  <c r="M408" i="6"/>
  <c r="L408" i="6"/>
  <c r="J408" i="6"/>
  <c r="S408" i="6"/>
  <c r="K408" i="6"/>
  <c r="C408" i="6"/>
  <c r="Q408" i="6"/>
  <c r="T408" i="6"/>
  <c r="R408" i="6"/>
  <c r="Y408" i="6"/>
  <c r="O408" i="6"/>
  <c r="P408" i="6"/>
  <c r="N408" i="6"/>
  <c r="U400" i="6"/>
  <c r="M400" i="6"/>
  <c r="L400" i="6"/>
  <c r="J400" i="6"/>
  <c r="S400" i="6"/>
  <c r="K400" i="6"/>
  <c r="C400" i="6"/>
  <c r="Q400" i="6"/>
  <c r="T400" i="6"/>
  <c r="R400" i="6"/>
  <c r="Y400" i="6"/>
  <c r="O400" i="6"/>
  <c r="P400" i="6"/>
  <c r="N400" i="6"/>
  <c r="U392" i="6"/>
  <c r="M392" i="6"/>
  <c r="L392" i="6"/>
  <c r="J392" i="6"/>
  <c r="S392" i="6"/>
  <c r="K392" i="6"/>
  <c r="C392" i="6"/>
  <c r="Q392" i="6"/>
  <c r="T392" i="6"/>
  <c r="R392" i="6"/>
  <c r="Y392" i="6"/>
  <c r="O392" i="6"/>
  <c r="P392" i="6"/>
  <c r="N392" i="6"/>
  <c r="U384" i="6"/>
  <c r="M384" i="6"/>
  <c r="L384" i="6"/>
  <c r="J384" i="6"/>
  <c r="S384" i="6"/>
  <c r="K384" i="6"/>
  <c r="C384" i="6"/>
  <c r="Q384" i="6"/>
  <c r="T384" i="6"/>
  <c r="R384" i="6"/>
  <c r="Y384" i="6"/>
  <c r="O384" i="6"/>
  <c r="P384" i="6"/>
  <c r="N384" i="6"/>
  <c r="U376" i="6"/>
  <c r="M376" i="6"/>
  <c r="L376" i="6"/>
  <c r="J376" i="6"/>
  <c r="S376" i="6"/>
  <c r="K376" i="6"/>
  <c r="C376" i="6"/>
  <c r="Q376" i="6"/>
  <c r="T376" i="6"/>
  <c r="R376" i="6"/>
  <c r="Y376" i="6"/>
  <c r="O376" i="6"/>
  <c r="P376" i="6"/>
  <c r="N376" i="6"/>
  <c r="U368" i="6"/>
  <c r="M368" i="6"/>
  <c r="L368" i="6"/>
  <c r="J368" i="6"/>
  <c r="S368" i="6"/>
  <c r="K368" i="6"/>
  <c r="C368" i="6"/>
  <c r="Q368" i="6"/>
  <c r="T368" i="6"/>
  <c r="R368" i="6"/>
  <c r="Y368" i="6"/>
  <c r="O368" i="6"/>
  <c r="P368" i="6"/>
  <c r="N368" i="6"/>
  <c r="U360" i="6"/>
  <c r="M360" i="6"/>
  <c r="L360" i="6"/>
  <c r="J360" i="6"/>
  <c r="S360" i="6"/>
  <c r="K360" i="6"/>
  <c r="C360" i="6"/>
  <c r="Q360" i="6"/>
  <c r="T360" i="6"/>
  <c r="R360" i="6"/>
  <c r="Y360" i="6"/>
  <c r="O360" i="6"/>
  <c r="P360" i="6"/>
  <c r="N360" i="6"/>
  <c r="U352" i="6"/>
  <c r="M352" i="6"/>
  <c r="L352" i="6"/>
  <c r="J352" i="6"/>
  <c r="S352" i="6"/>
  <c r="K352" i="6"/>
  <c r="C352" i="6"/>
  <c r="Q352" i="6"/>
  <c r="T352" i="6"/>
  <c r="R352" i="6"/>
  <c r="Y352" i="6"/>
  <c r="O352" i="6"/>
  <c r="P352" i="6"/>
  <c r="N352" i="6"/>
  <c r="U347" i="6"/>
  <c r="M347" i="6"/>
  <c r="P347" i="6"/>
  <c r="C347" i="6"/>
  <c r="S347" i="6"/>
  <c r="K347" i="6"/>
  <c r="N347" i="6"/>
  <c r="Q347" i="6"/>
  <c r="T347" i="6"/>
  <c r="L347" i="6"/>
  <c r="Y347" i="6"/>
  <c r="O347" i="6"/>
  <c r="R347" i="6"/>
  <c r="J347" i="6"/>
  <c r="U343" i="6"/>
  <c r="M343" i="6"/>
  <c r="P343" i="6"/>
  <c r="C343" i="6"/>
  <c r="S343" i="6"/>
  <c r="K343" i="6"/>
  <c r="N343" i="6"/>
  <c r="Q343" i="6"/>
  <c r="T343" i="6"/>
  <c r="L343" i="6"/>
  <c r="Y343" i="6"/>
  <c r="O343" i="6"/>
  <c r="R343" i="6"/>
  <c r="J343" i="6"/>
  <c r="U339" i="6"/>
  <c r="M339" i="6"/>
  <c r="P339" i="6"/>
  <c r="C339" i="6"/>
  <c r="S339" i="6"/>
  <c r="K339" i="6"/>
  <c r="N339" i="6"/>
  <c r="Q339" i="6"/>
  <c r="T339" i="6"/>
  <c r="L339" i="6"/>
  <c r="Y339" i="6"/>
  <c r="O339" i="6"/>
  <c r="R339" i="6"/>
  <c r="J339" i="6"/>
  <c r="U335" i="6"/>
  <c r="M335" i="6"/>
  <c r="P335" i="6"/>
  <c r="C335" i="6"/>
  <c r="S335" i="6"/>
  <c r="K335" i="6"/>
  <c r="N335" i="6"/>
  <c r="Q335" i="6"/>
  <c r="T335" i="6"/>
  <c r="L335" i="6"/>
  <c r="Y335" i="6"/>
  <c r="O335" i="6"/>
  <c r="R335" i="6"/>
  <c r="J335" i="6"/>
  <c r="U331" i="6"/>
  <c r="M331" i="6"/>
  <c r="P331" i="6"/>
  <c r="C331" i="6"/>
  <c r="S331" i="6"/>
  <c r="K331" i="6"/>
  <c r="N331" i="6"/>
  <c r="Q331" i="6"/>
  <c r="T331" i="6"/>
  <c r="L331" i="6"/>
  <c r="Y331" i="6"/>
  <c r="O331" i="6"/>
  <c r="R331" i="6"/>
  <c r="J331" i="6"/>
  <c r="U327" i="6"/>
  <c r="M327" i="6"/>
  <c r="P327" i="6"/>
  <c r="C327" i="6"/>
  <c r="S327" i="6"/>
  <c r="K327" i="6"/>
  <c r="N327" i="6"/>
  <c r="Q327" i="6"/>
  <c r="T327" i="6"/>
  <c r="L327" i="6"/>
  <c r="Y327" i="6"/>
  <c r="O327" i="6"/>
  <c r="R327" i="6"/>
  <c r="J327" i="6"/>
  <c r="U323" i="6"/>
  <c r="M323" i="6"/>
  <c r="P323" i="6"/>
  <c r="C323" i="6"/>
  <c r="S323" i="6"/>
  <c r="K323" i="6"/>
  <c r="N323" i="6"/>
  <c r="Q323" i="6"/>
  <c r="T323" i="6"/>
  <c r="L323" i="6"/>
  <c r="Y323" i="6"/>
  <c r="O323" i="6"/>
  <c r="R323" i="6"/>
  <c r="J323" i="6"/>
  <c r="U319" i="6"/>
  <c r="M319" i="6"/>
  <c r="P319" i="6"/>
  <c r="C319" i="6"/>
  <c r="S319" i="6"/>
  <c r="K319" i="6"/>
  <c r="N319" i="6"/>
  <c r="Q319" i="6"/>
  <c r="T319" i="6"/>
  <c r="L319" i="6"/>
  <c r="Y319" i="6"/>
  <c r="O319" i="6"/>
  <c r="R319" i="6"/>
  <c r="J319" i="6"/>
  <c r="U315" i="6"/>
  <c r="M315" i="6"/>
  <c r="P315" i="6"/>
  <c r="C315" i="6"/>
  <c r="S315" i="6"/>
  <c r="K315" i="6"/>
  <c r="N315" i="6"/>
  <c r="Q315" i="6"/>
  <c r="T315" i="6"/>
  <c r="L315" i="6"/>
  <c r="Y315" i="6"/>
  <c r="O315" i="6"/>
  <c r="R315" i="6"/>
  <c r="J315" i="6"/>
  <c r="U311" i="6"/>
  <c r="M311" i="6"/>
  <c r="P311" i="6"/>
  <c r="C311" i="6"/>
  <c r="S311" i="6"/>
  <c r="K311" i="6"/>
  <c r="N311" i="6"/>
  <c r="Q311" i="6"/>
  <c r="T311" i="6"/>
  <c r="L311" i="6"/>
  <c r="Y311" i="6"/>
  <c r="O311" i="6"/>
  <c r="R311" i="6"/>
  <c r="J311" i="6"/>
  <c r="U307" i="6"/>
  <c r="M307" i="6"/>
  <c r="P307" i="6"/>
  <c r="C307" i="6"/>
  <c r="S307" i="6"/>
  <c r="K307" i="6"/>
  <c r="N307" i="6"/>
  <c r="Q307" i="6"/>
  <c r="T307" i="6"/>
  <c r="L307" i="6"/>
  <c r="Y307" i="6"/>
  <c r="O307" i="6"/>
  <c r="R307" i="6"/>
  <c r="J307" i="6"/>
  <c r="U303" i="6"/>
  <c r="M303" i="6"/>
  <c r="P303" i="6"/>
  <c r="C303" i="6"/>
  <c r="S303" i="6"/>
  <c r="K303" i="6"/>
  <c r="N303" i="6"/>
  <c r="Q303" i="6"/>
  <c r="T303" i="6"/>
  <c r="L303" i="6"/>
  <c r="Y303" i="6"/>
  <c r="O303" i="6"/>
  <c r="R303" i="6"/>
  <c r="J303" i="6"/>
  <c r="U299" i="6"/>
  <c r="M299" i="6"/>
  <c r="P299" i="6"/>
  <c r="C299" i="6"/>
  <c r="S299" i="6"/>
  <c r="K299" i="6"/>
  <c r="N299" i="6"/>
  <c r="Q299" i="6"/>
  <c r="T299" i="6"/>
  <c r="L299" i="6"/>
  <c r="Y299" i="6"/>
  <c r="O299" i="6"/>
  <c r="R299" i="6"/>
  <c r="J299" i="6"/>
  <c r="U295" i="6"/>
  <c r="M295" i="6"/>
  <c r="P295" i="6"/>
  <c r="C295" i="6"/>
  <c r="S295" i="6"/>
  <c r="K295" i="6"/>
  <c r="N295" i="6"/>
  <c r="Q295" i="6"/>
  <c r="T295" i="6"/>
  <c r="L295" i="6"/>
  <c r="Y295" i="6"/>
  <c r="O295" i="6"/>
  <c r="R295" i="6"/>
  <c r="J295" i="6"/>
  <c r="U291" i="6"/>
  <c r="M291" i="6"/>
  <c r="P291" i="6"/>
  <c r="C291" i="6"/>
  <c r="S291" i="6"/>
  <c r="K291" i="6"/>
  <c r="N291" i="6"/>
  <c r="Q291" i="6"/>
  <c r="T291" i="6"/>
  <c r="L291" i="6"/>
  <c r="Y291" i="6"/>
  <c r="O291" i="6"/>
  <c r="R291" i="6"/>
  <c r="J291" i="6"/>
  <c r="U287" i="6"/>
  <c r="M287" i="6"/>
  <c r="P287" i="6"/>
  <c r="C287" i="6"/>
  <c r="S287" i="6"/>
  <c r="K287" i="6"/>
  <c r="N287" i="6"/>
  <c r="Q287" i="6"/>
  <c r="T287" i="6"/>
  <c r="L287" i="6"/>
  <c r="Y287" i="6"/>
  <c r="O287" i="6"/>
  <c r="R287" i="6"/>
  <c r="J287" i="6"/>
  <c r="U283" i="6"/>
  <c r="M283" i="6"/>
  <c r="P283" i="6"/>
  <c r="C283" i="6"/>
  <c r="S283" i="6"/>
  <c r="K283" i="6"/>
  <c r="N283" i="6"/>
  <c r="Q283" i="6"/>
  <c r="T283" i="6"/>
  <c r="L283" i="6"/>
  <c r="Y283" i="6"/>
  <c r="O283" i="6"/>
  <c r="R283" i="6"/>
  <c r="J283" i="6"/>
  <c r="U279" i="6"/>
  <c r="M279" i="6"/>
  <c r="P279" i="6"/>
  <c r="C279" i="6"/>
  <c r="S279" i="6"/>
  <c r="K279" i="6"/>
  <c r="N279" i="6"/>
  <c r="Q279" i="6"/>
  <c r="T279" i="6"/>
  <c r="L279" i="6"/>
  <c r="Y279" i="6"/>
  <c r="O279" i="6"/>
  <c r="R279" i="6"/>
  <c r="J279" i="6"/>
  <c r="U275" i="6"/>
  <c r="M275" i="6"/>
  <c r="P275" i="6"/>
  <c r="C275" i="6"/>
  <c r="S275" i="6"/>
  <c r="K275" i="6"/>
  <c r="N275" i="6"/>
  <c r="Q275" i="6"/>
  <c r="T275" i="6"/>
  <c r="L275" i="6"/>
  <c r="Y275" i="6"/>
  <c r="O275" i="6"/>
  <c r="R275" i="6"/>
  <c r="J275" i="6"/>
  <c r="U271" i="6"/>
  <c r="M271" i="6"/>
  <c r="P271" i="6"/>
  <c r="C271" i="6"/>
  <c r="S271" i="6"/>
  <c r="K271" i="6"/>
  <c r="N271" i="6"/>
  <c r="Q271" i="6"/>
  <c r="T271" i="6"/>
  <c r="L271" i="6"/>
  <c r="Y271" i="6"/>
  <c r="O271" i="6"/>
  <c r="R271" i="6"/>
  <c r="J271" i="6"/>
  <c r="U267" i="6"/>
  <c r="M267" i="6"/>
  <c r="P267" i="6"/>
  <c r="C267" i="6"/>
  <c r="S267" i="6"/>
  <c r="K267" i="6"/>
  <c r="N267" i="6"/>
  <c r="Q267" i="6"/>
  <c r="T267" i="6"/>
  <c r="L267" i="6"/>
  <c r="Y267" i="6"/>
  <c r="O267" i="6"/>
  <c r="R267" i="6"/>
  <c r="J267" i="6"/>
  <c r="U263" i="6"/>
  <c r="M263" i="6"/>
  <c r="P263" i="6"/>
  <c r="C263" i="6"/>
  <c r="S263" i="6"/>
  <c r="K263" i="6"/>
  <c r="N263" i="6"/>
  <c r="Q263" i="6"/>
  <c r="T263" i="6"/>
  <c r="L263" i="6"/>
  <c r="Y263" i="6"/>
  <c r="O263" i="6"/>
  <c r="R263" i="6"/>
  <c r="J263" i="6"/>
  <c r="U259" i="6"/>
  <c r="M259" i="6"/>
  <c r="P259" i="6"/>
  <c r="C259" i="6"/>
  <c r="S259" i="6"/>
  <c r="K259" i="6"/>
  <c r="N259" i="6"/>
  <c r="Q259" i="6"/>
  <c r="T259" i="6"/>
  <c r="L259" i="6"/>
  <c r="Y259" i="6"/>
  <c r="O259" i="6"/>
  <c r="R259" i="6"/>
  <c r="J259" i="6"/>
  <c r="U255" i="6"/>
  <c r="M255" i="6"/>
  <c r="P255" i="6"/>
  <c r="C255" i="6"/>
  <c r="S255" i="6"/>
  <c r="K255" i="6"/>
  <c r="N255" i="6"/>
  <c r="Q255" i="6"/>
  <c r="T255" i="6"/>
  <c r="L255" i="6"/>
  <c r="Y255" i="6"/>
  <c r="O255" i="6"/>
  <c r="R255" i="6"/>
  <c r="J255" i="6"/>
  <c r="U251" i="6"/>
  <c r="M251" i="6"/>
  <c r="P251" i="6"/>
  <c r="C251" i="6"/>
  <c r="S251" i="6"/>
  <c r="K251" i="6"/>
  <c r="N251" i="6"/>
  <c r="Q251" i="6"/>
  <c r="T251" i="6"/>
  <c r="L251" i="6"/>
  <c r="Y251" i="6"/>
  <c r="O251" i="6"/>
  <c r="R251" i="6"/>
  <c r="J251" i="6"/>
  <c r="U247" i="6"/>
  <c r="M247" i="6"/>
  <c r="P247" i="6"/>
  <c r="C247" i="6"/>
  <c r="S247" i="6"/>
  <c r="K247" i="6"/>
  <c r="N247" i="6"/>
  <c r="Q247" i="6"/>
  <c r="T247" i="6"/>
  <c r="L247" i="6"/>
  <c r="Y247" i="6"/>
  <c r="O247" i="6"/>
  <c r="R247" i="6"/>
  <c r="J247" i="6"/>
  <c r="U243" i="6"/>
  <c r="M243" i="6"/>
  <c r="P243" i="6"/>
  <c r="C243" i="6"/>
  <c r="S243" i="6"/>
  <c r="K243" i="6"/>
  <c r="N243" i="6"/>
  <c r="Q243" i="6"/>
  <c r="T243" i="6"/>
  <c r="L243" i="6"/>
  <c r="Y243" i="6"/>
  <c r="O243" i="6"/>
  <c r="R243" i="6"/>
  <c r="J243" i="6"/>
  <c r="U239" i="6"/>
  <c r="M239" i="6"/>
  <c r="P239" i="6"/>
  <c r="C239" i="6"/>
  <c r="S239" i="6"/>
  <c r="K239" i="6"/>
  <c r="N239" i="6"/>
  <c r="Q239" i="6"/>
  <c r="T239" i="6"/>
  <c r="L239" i="6"/>
  <c r="Y239" i="6"/>
  <c r="O239" i="6"/>
  <c r="R239" i="6"/>
  <c r="J239" i="6"/>
  <c r="U235" i="6"/>
  <c r="M235" i="6"/>
  <c r="P235" i="6"/>
  <c r="C235" i="6"/>
  <c r="S235" i="6"/>
  <c r="K235" i="6"/>
  <c r="N235" i="6"/>
  <c r="Q235" i="6"/>
  <c r="T235" i="6"/>
  <c r="L235" i="6"/>
  <c r="Y235" i="6"/>
  <c r="O235" i="6"/>
  <c r="R235" i="6"/>
  <c r="J235" i="6"/>
  <c r="U231" i="6"/>
  <c r="M231" i="6"/>
  <c r="P231" i="6"/>
  <c r="C231" i="6"/>
  <c r="S231" i="6"/>
  <c r="K231" i="6"/>
  <c r="N231" i="6"/>
  <c r="Q231" i="6"/>
  <c r="T231" i="6"/>
  <c r="L231" i="6"/>
  <c r="Y231" i="6"/>
  <c r="O231" i="6"/>
  <c r="R231" i="6"/>
  <c r="J231" i="6"/>
  <c r="U227" i="6"/>
  <c r="M227" i="6"/>
  <c r="P227" i="6"/>
  <c r="C227" i="6"/>
  <c r="S227" i="6"/>
  <c r="K227" i="6"/>
  <c r="N227" i="6"/>
  <c r="Q227" i="6"/>
  <c r="T227" i="6"/>
  <c r="L227" i="6"/>
  <c r="Y227" i="6"/>
  <c r="O227" i="6"/>
  <c r="R227" i="6"/>
  <c r="J227" i="6"/>
  <c r="U223" i="6"/>
  <c r="M223" i="6"/>
  <c r="P223" i="6"/>
  <c r="C223" i="6"/>
  <c r="S223" i="6"/>
  <c r="K223" i="6"/>
  <c r="N223" i="6"/>
  <c r="Q223" i="6"/>
  <c r="T223" i="6"/>
  <c r="L223" i="6"/>
  <c r="Y223" i="6"/>
  <c r="O223" i="6"/>
  <c r="R223" i="6"/>
  <c r="J223" i="6"/>
  <c r="U219" i="6"/>
  <c r="M219" i="6"/>
  <c r="P219" i="6"/>
  <c r="C219" i="6"/>
  <c r="S219" i="6"/>
  <c r="K219" i="6"/>
  <c r="N219" i="6"/>
  <c r="Q219" i="6"/>
  <c r="T219" i="6"/>
  <c r="L219" i="6"/>
  <c r="Y219" i="6"/>
  <c r="O219" i="6"/>
  <c r="R219" i="6"/>
  <c r="J219" i="6"/>
  <c r="U215" i="6"/>
  <c r="M215" i="6"/>
  <c r="P215" i="6"/>
  <c r="C215" i="6"/>
  <c r="S215" i="6"/>
  <c r="K215" i="6"/>
  <c r="N215" i="6"/>
  <c r="Q215" i="6"/>
  <c r="T215" i="6"/>
  <c r="L215" i="6"/>
  <c r="Y215" i="6"/>
  <c r="O215" i="6"/>
  <c r="R215" i="6"/>
  <c r="J215" i="6"/>
  <c r="U211" i="6"/>
  <c r="M211" i="6"/>
  <c r="P211" i="6"/>
  <c r="C211" i="6"/>
  <c r="S211" i="6"/>
  <c r="K211" i="6"/>
  <c r="N211" i="6"/>
  <c r="Q211" i="6"/>
  <c r="T211" i="6"/>
  <c r="L211" i="6"/>
  <c r="Y211" i="6"/>
  <c r="O211" i="6"/>
  <c r="R211" i="6"/>
  <c r="J211" i="6"/>
  <c r="U207" i="6"/>
  <c r="M207" i="6"/>
  <c r="P207" i="6"/>
  <c r="C207" i="6"/>
  <c r="S207" i="6"/>
  <c r="K207" i="6"/>
  <c r="N207" i="6"/>
  <c r="Q207" i="6"/>
  <c r="T207" i="6"/>
  <c r="L207" i="6"/>
  <c r="Y207" i="6"/>
  <c r="O207" i="6"/>
  <c r="R207" i="6"/>
  <c r="J207" i="6"/>
  <c r="U203" i="6"/>
  <c r="M203" i="6"/>
  <c r="P203" i="6"/>
  <c r="C203" i="6"/>
  <c r="S203" i="6"/>
  <c r="K203" i="6"/>
  <c r="N203" i="6"/>
  <c r="Q203" i="6"/>
  <c r="T203" i="6"/>
  <c r="L203" i="6"/>
  <c r="Y203" i="6"/>
  <c r="O203" i="6"/>
  <c r="R203" i="6"/>
  <c r="J203" i="6"/>
  <c r="U199" i="6"/>
  <c r="M199" i="6"/>
  <c r="P199" i="6"/>
  <c r="C199" i="6"/>
  <c r="S199" i="6"/>
  <c r="K199" i="6"/>
  <c r="N199" i="6"/>
  <c r="Q199" i="6"/>
  <c r="T199" i="6"/>
  <c r="L199" i="6"/>
  <c r="Y199" i="6"/>
  <c r="O199" i="6"/>
  <c r="R199" i="6"/>
  <c r="J199" i="6"/>
  <c r="U195" i="6"/>
  <c r="M195" i="6"/>
  <c r="P195" i="6"/>
  <c r="C195" i="6"/>
  <c r="S195" i="6"/>
  <c r="K195" i="6"/>
  <c r="N195" i="6"/>
  <c r="Q195" i="6"/>
  <c r="T195" i="6"/>
  <c r="L195" i="6"/>
  <c r="Y195" i="6"/>
  <c r="O195" i="6"/>
  <c r="R195" i="6"/>
  <c r="J195" i="6"/>
  <c r="U191" i="6"/>
  <c r="M191" i="6"/>
  <c r="P191" i="6"/>
  <c r="C191" i="6"/>
  <c r="S191" i="6"/>
  <c r="K191" i="6"/>
  <c r="N191" i="6"/>
  <c r="Q191" i="6"/>
  <c r="T191" i="6"/>
  <c r="L191" i="6"/>
  <c r="Y191" i="6"/>
  <c r="O191" i="6"/>
  <c r="R191" i="6"/>
  <c r="J191" i="6"/>
  <c r="U187" i="6"/>
  <c r="M187" i="6"/>
  <c r="P187" i="6"/>
  <c r="C187" i="6"/>
  <c r="S187" i="6"/>
  <c r="K187" i="6"/>
  <c r="N187" i="6"/>
  <c r="Q187" i="6"/>
  <c r="T187" i="6"/>
  <c r="L187" i="6"/>
  <c r="Y187" i="6"/>
  <c r="O187" i="6"/>
  <c r="R187" i="6"/>
  <c r="J187" i="6"/>
  <c r="U183" i="6"/>
  <c r="M183" i="6"/>
  <c r="P183" i="6"/>
  <c r="C183" i="6"/>
  <c r="S183" i="6"/>
  <c r="K183" i="6"/>
  <c r="N183" i="6"/>
  <c r="Q183" i="6"/>
  <c r="T183" i="6"/>
  <c r="L183" i="6"/>
  <c r="Y183" i="6"/>
  <c r="O183" i="6"/>
  <c r="R183" i="6"/>
  <c r="J183" i="6"/>
  <c r="U179" i="6"/>
  <c r="M179" i="6"/>
  <c r="P179" i="6"/>
  <c r="C179" i="6"/>
  <c r="S179" i="6"/>
  <c r="K179" i="6"/>
  <c r="N179" i="6"/>
  <c r="Q179" i="6"/>
  <c r="T179" i="6"/>
  <c r="L179" i="6"/>
  <c r="Y179" i="6"/>
  <c r="O179" i="6"/>
  <c r="R179" i="6"/>
  <c r="J179" i="6"/>
  <c r="U175" i="6"/>
  <c r="M175" i="6"/>
  <c r="P175" i="6"/>
  <c r="C175" i="6"/>
  <c r="S175" i="6"/>
  <c r="K175" i="6"/>
  <c r="N175" i="6"/>
  <c r="Q175" i="6"/>
  <c r="T175" i="6"/>
  <c r="L175" i="6"/>
  <c r="Y175" i="6"/>
  <c r="O175" i="6"/>
  <c r="R175" i="6"/>
  <c r="J175" i="6"/>
  <c r="U171" i="6"/>
  <c r="M171" i="6"/>
  <c r="P171" i="6"/>
  <c r="C171" i="6"/>
  <c r="S171" i="6"/>
  <c r="K171" i="6"/>
  <c r="N171" i="6"/>
  <c r="Q171" i="6"/>
  <c r="T171" i="6"/>
  <c r="L171" i="6"/>
  <c r="Y171" i="6"/>
  <c r="O171" i="6"/>
  <c r="R171" i="6"/>
  <c r="J171" i="6"/>
  <c r="U167" i="6"/>
  <c r="M167" i="6"/>
  <c r="P167" i="6"/>
  <c r="C167" i="6"/>
  <c r="S167" i="6"/>
  <c r="K167" i="6"/>
  <c r="N167" i="6"/>
  <c r="Q167" i="6"/>
  <c r="T167" i="6"/>
  <c r="L167" i="6"/>
  <c r="Y167" i="6"/>
  <c r="O167" i="6"/>
  <c r="R167" i="6"/>
  <c r="J167" i="6"/>
  <c r="Y163" i="6"/>
  <c r="O163" i="6"/>
  <c r="R163" i="6"/>
  <c r="J163" i="6"/>
  <c r="T163" i="6"/>
  <c r="U163" i="6"/>
  <c r="P163" i="6"/>
  <c r="S163" i="6"/>
  <c r="K163" i="6"/>
  <c r="N163" i="6"/>
  <c r="Q163" i="6"/>
  <c r="L163" i="6"/>
  <c r="M163" i="6"/>
  <c r="C163" i="6"/>
  <c r="Y159" i="6"/>
  <c r="O159" i="6"/>
  <c r="R159" i="6"/>
  <c r="J159" i="6"/>
  <c r="T159" i="6"/>
  <c r="U159" i="6"/>
  <c r="P159" i="6"/>
  <c r="S159" i="6"/>
  <c r="K159" i="6"/>
  <c r="N159" i="6"/>
  <c r="Q159" i="6"/>
  <c r="L159" i="6"/>
  <c r="M159" i="6"/>
  <c r="C159" i="6"/>
  <c r="Y155" i="6"/>
  <c r="O155" i="6"/>
  <c r="R155" i="6"/>
  <c r="J155" i="6"/>
  <c r="T155" i="6"/>
  <c r="U155" i="6"/>
  <c r="P155" i="6"/>
  <c r="S155" i="6"/>
  <c r="K155" i="6"/>
  <c r="N155" i="6"/>
  <c r="Q155" i="6"/>
  <c r="L155" i="6"/>
  <c r="M155" i="6"/>
  <c r="C155" i="6"/>
  <c r="Y151" i="6"/>
  <c r="O151" i="6"/>
  <c r="R151" i="6"/>
  <c r="J151" i="6"/>
  <c r="T151" i="6"/>
  <c r="U151" i="6"/>
  <c r="P151" i="6"/>
  <c r="S151" i="6"/>
  <c r="K151" i="6"/>
  <c r="N151" i="6"/>
  <c r="Q151" i="6"/>
  <c r="L151" i="6"/>
  <c r="M151" i="6"/>
  <c r="C151" i="6"/>
  <c r="Y147" i="6"/>
  <c r="O147" i="6"/>
  <c r="R147" i="6"/>
  <c r="J147" i="6"/>
  <c r="T147" i="6"/>
  <c r="U147" i="6"/>
  <c r="P147" i="6"/>
  <c r="S147" i="6"/>
  <c r="K147" i="6"/>
  <c r="N147" i="6"/>
  <c r="Q147" i="6"/>
  <c r="L147" i="6"/>
  <c r="M147" i="6"/>
  <c r="C147" i="6"/>
  <c r="Y143" i="6"/>
  <c r="O143" i="6"/>
  <c r="R143" i="6"/>
  <c r="J143" i="6"/>
  <c r="T143" i="6"/>
  <c r="U143" i="6"/>
  <c r="P143" i="6"/>
  <c r="S143" i="6"/>
  <c r="K143" i="6"/>
  <c r="N143" i="6"/>
  <c r="Q143" i="6"/>
  <c r="L143" i="6"/>
  <c r="M143" i="6"/>
  <c r="C143" i="6"/>
  <c r="Y139" i="6"/>
  <c r="O139" i="6"/>
  <c r="R139" i="6"/>
  <c r="J139" i="6"/>
  <c r="T139" i="6"/>
  <c r="U139" i="6"/>
  <c r="P139" i="6"/>
  <c r="S139" i="6"/>
  <c r="K139" i="6"/>
  <c r="N139" i="6"/>
  <c r="Q139" i="6"/>
  <c r="L139" i="6"/>
  <c r="M139" i="6"/>
  <c r="C139" i="6"/>
  <c r="Y135" i="6"/>
  <c r="O135" i="6"/>
  <c r="R135" i="6"/>
  <c r="J135" i="6"/>
  <c r="T135" i="6"/>
  <c r="U135" i="6"/>
  <c r="P135" i="6"/>
  <c r="S135" i="6"/>
  <c r="K135" i="6"/>
  <c r="N135" i="6"/>
  <c r="Q135" i="6"/>
  <c r="L135" i="6"/>
  <c r="M135" i="6"/>
  <c r="C135" i="6"/>
  <c r="Y131" i="6"/>
  <c r="O131" i="6"/>
  <c r="R131" i="6"/>
  <c r="J131" i="6"/>
  <c r="T131" i="6"/>
  <c r="U131" i="6"/>
  <c r="P131" i="6"/>
  <c r="S131" i="6"/>
  <c r="K131" i="6"/>
  <c r="N131" i="6"/>
  <c r="Q131" i="6"/>
  <c r="L131" i="6"/>
  <c r="M131" i="6"/>
  <c r="C131" i="6"/>
  <c r="Y127" i="6"/>
  <c r="O127" i="6"/>
  <c r="R127" i="6"/>
  <c r="J127" i="6"/>
  <c r="T127" i="6"/>
  <c r="U127" i="6"/>
  <c r="P127" i="6"/>
  <c r="S127" i="6"/>
  <c r="K127" i="6"/>
  <c r="N127" i="6"/>
  <c r="Q127" i="6"/>
  <c r="L127" i="6"/>
  <c r="M127" i="6"/>
  <c r="C127" i="6"/>
  <c r="Y123" i="6"/>
  <c r="O123" i="6"/>
  <c r="R123" i="6"/>
  <c r="J123" i="6"/>
  <c r="T123" i="6"/>
  <c r="U123" i="6"/>
  <c r="P123" i="6"/>
  <c r="S123" i="6"/>
  <c r="K123" i="6"/>
  <c r="N123" i="6"/>
  <c r="Q123" i="6"/>
  <c r="L123" i="6"/>
  <c r="M123" i="6"/>
  <c r="C123" i="6"/>
  <c r="Y118" i="6"/>
  <c r="O118" i="6"/>
  <c r="N118" i="6"/>
  <c r="L118" i="6"/>
  <c r="Q118" i="6"/>
  <c r="R118" i="6"/>
  <c r="P118" i="6"/>
  <c r="S118" i="6"/>
  <c r="K118" i="6"/>
  <c r="T118" i="6"/>
  <c r="U118" i="6"/>
  <c r="M118" i="6"/>
  <c r="J118" i="6"/>
  <c r="C118" i="6"/>
  <c r="Y110" i="6"/>
  <c r="O110" i="6"/>
  <c r="N110" i="6"/>
  <c r="L110" i="6"/>
  <c r="Q110" i="6"/>
  <c r="R110" i="6"/>
  <c r="P110" i="6"/>
  <c r="S110" i="6"/>
  <c r="K110" i="6"/>
  <c r="T110" i="6"/>
  <c r="U110" i="6"/>
  <c r="M110" i="6"/>
  <c r="J110" i="6"/>
  <c r="C110" i="6"/>
  <c r="Y94" i="6"/>
  <c r="O94" i="6"/>
  <c r="N94" i="6"/>
  <c r="L94" i="6"/>
  <c r="Q94" i="6"/>
  <c r="R94" i="6"/>
  <c r="P94" i="6"/>
  <c r="S94" i="6"/>
  <c r="K94" i="6"/>
  <c r="T94" i="6"/>
  <c r="U94" i="6"/>
  <c r="M94" i="6"/>
  <c r="J94" i="6"/>
  <c r="C94" i="6"/>
  <c r="Y78" i="6"/>
  <c r="O78" i="6"/>
  <c r="N78" i="6"/>
  <c r="L78" i="6"/>
  <c r="Q78" i="6"/>
  <c r="R78" i="6"/>
  <c r="P78" i="6"/>
  <c r="S78" i="6"/>
  <c r="K78" i="6"/>
  <c r="T78" i="6"/>
  <c r="U78" i="6"/>
  <c r="M78" i="6"/>
  <c r="J78" i="6"/>
  <c r="C78" i="6"/>
  <c r="Y62" i="6"/>
  <c r="O62" i="6"/>
  <c r="N62" i="6"/>
  <c r="L62" i="6"/>
  <c r="Q62" i="6"/>
  <c r="R62" i="6"/>
  <c r="P62" i="6"/>
  <c r="S62" i="6"/>
  <c r="K62" i="6"/>
  <c r="T62" i="6"/>
  <c r="U62" i="6"/>
  <c r="M62" i="6"/>
  <c r="J62" i="6"/>
  <c r="C62" i="6"/>
  <c r="Y46" i="6"/>
  <c r="O46" i="6"/>
  <c r="N46" i="6"/>
  <c r="L46" i="6"/>
  <c r="Q46" i="6"/>
  <c r="R46" i="6"/>
  <c r="P46" i="6"/>
  <c r="S46" i="6"/>
  <c r="K46" i="6"/>
  <c r="T46" i="6"/>
  <c r="U46" i="6"/>
  <c r="M46" i="6"/>
  <c r="J46" i="6"/>
  <c r="C46" i="6"/>
  <c r="Y30" i="6"/>
  <c r="O30" i="6"/>
  <c r="N30" i="6"/>
  <c r="L30" i="6"/>
  <c r="Q30" i="6"/>
  <c r="R30" i="6"/>
  <c r="P30" i="6"/>
  <c r="S30" i="6"/>
  <c r="K30" i="6"/>
  <c r="T30" i="6"/>
  <c r="U30" i="6"/>
  <c r="M30" i="6"/>
  <c r="J30" i="6"/>
  <c r="C30" i="6"/>
  <c r="Y14" i="6"/>
  <c r="O14" i="6"/>
  <c r="N14" i="6"/>
  <c r="L14" i="6"/>
  <c r="Q14" i="6"/>
  <c r="R14" i="6"/>
  <c r="P14" i="6"/>
  <c r="S14" i="6"/>
  <c r="K14" i="6"/>
  <c r="T14" i="6"/>
  <c r="U14" i="6"/>
  <c r="M14" i="6"/>
  <c r="J14" i="6"/>
  <c r="C14" i="6"/>
  <c r="Q113" i="6"/>
  <c r="T113" i="6"/>
  <c r="R113" i="6"/>
  <c r="Y113" i="6"/>
  <c r="O113" i="6"/>
  <c r="P113" i="6"/>
  <c r="N113" i="6"/>
  <c r="U113" i="6"/>
  <c r="M113" i="6"/>
  <c r="L113" i="6"/>
  <c r="J113" i="6"/>
  <c r="S113" i="6"/>
  <c r="K113" i="6"/>
  <c r="C113" i="6"/>
  <c r="Q97" i="6"/>
  <c r="T97" i="6"/>
  <c r="R97" i="6"/>
  <c r="Y97" i="6"/>
  <c r="O97" i="6"/>
  <c r="P97" i="6"/>
  <c r="N97" i="6"/>
  <c r="U97" i="6"/>
  <c r="M97" i="6"/>
  <c r="L97" i="6"/>
  <c r="J97" i="6"/>
  <c r="S97" i="6"/>
  <c r="K97" i="6"/>
  <c r="C97" i="6"/>
  <c r="Q85" i="6"/>
  <c r="T85" i="6"/>
  <c r="R85" i="6"/>
  <c r="Y85" i="6"/>
  <c r="O85" i="6"/>
  <c r="P85" i="6"/>
  <c r="N85" i="6"/>
  <c r="U85" i="6"/>
  <c r="M85" i="6"/>
  <c r="L85" i="6"/>
  <c r="J85" i="6"/>
  <c r="S85" i="6"/>
  <c r="K85" i="6"/>
  <c r="C85" i="6"/>
  <c r="Q77" i="6"/>
  <c r="T77" i="6"/>
  <c r="R77" i="6"/>
  <c r="Y77" i="6"/>
  <c r="O77" i="6"/>
  <c r="P77" i="6"/>
  <c r="N77" i="6"/>
  <c r="U77" i="6"/>
  <c r="M77" i="6"/>
  <c r="L77" i="6"/>
  <c r="J77" i="6"/>
  <c r="S77" i="6"/>
  <c r="K77" i="6"/>
  <c r="C77" i="6"/>
  <c r="Q69" i="6"/>
  <c r="T69" i="6"/>
  <c r="R69" i="6"/>
  <c r="Y69" i="6"/>
  <c r="O69" i="6"/>
  <c r="P69" i="6"/>
  <c r="N69" i="6"/>
  <c r="U69" i="6"/>
  <c r="M69" i="6"/>
  <c r="L69" i="6"/>
  <c r="J69" i="6"/>
  <c r="S69" i="6"/>
  <c r="K69" i="6"/>
  <c r="C69" i="6"/>
  <c r="Q61" i="6"/>
  <c r="T61" i="6"/>
  <c r="R61" i="6"/>
  <c r="Y61" i="6"/>
  <c r="O61" i="6"/>
  <c r="P61" i="6"/>
  <c r="N61" i="6"/>
  <c r="U61" i="6"/>
  <c r="M61" i="6"/>
  <c r="L61" i="6"/>
  <c r="J61" i="6"/>
  <c r="S61" i="6"/>
  <c r="K61" i="6"/>
  <c r="C61" i="6"/>
  <c r="Q53" i="6"/>
  <c r="T53" i="6"/>
  <c r="R53" i="6"/>
  <c r="Y53" i="6"/>
  <c r="O53" i="6"/>
  <c r="P53" i="6"/>
  <c r="N53" i="6"/>
  <c r="U53" i="6"/>
  <c r="M53" i="6"/>
  <c r="L53" i="6"/>
  <c r="J53" i="6"/>
  <c r="S53" i="6"/>
  <c r="K53" i="6"/>
  <c r="C53" i="6"/>
  <c r="Q45" i="6"/>
  <c r="T45" i="6"/>
  <c r="R45" i="6"/>
  <c r="Y45" i="6"/>
  <c r="O45" i="6"/>
  <c r="P45" i="6"/>
  <c r="N45" i="6"/>
  <c r="U45" i="6"/>
  <c r="M45" i="6"/>
  <c r="L45" i="6"/>
  <c r="J45" i="6"/>
  <c r="S45" i="6"/>
  <c r="K45" i="6"/>
  <c r="C45" i="6"/>
  <c r="Q37" i="6"/>
  <c r="T37" i="6"/>
  <c r="R37" i="6"/>
  <c r="Y37" i="6"/>
  <c r="O37" i="6"/>
  <c r="P37" i="6"/>
  <c r="N37" i="6"/>
  <c r="U37" i="6"/>
  <c r="M37" i="6"/>
  <c r="L37" i="6"/>
  <c r="J37" i="6"/>
  <c r="S37" i="6"/>
  <c r="K37" i="6"/>
  <c r="C37" i="6"/>
  <c r="Q29" i="6"/>
  <c r="T29" i="6"/>
  <c r="J29" i="6"/>
  <c r="S29" i="6"/>
  <c r="K29" i="6"/>
  <c r="C29" i="6"/>
  <c r="L29" i="6"/>
  <c r="U29" i="6"/>
  <c r="M29" i="6"/>
  <c r="R29" i="6"/>
  <c r="Y29" i="6"/>
  <c r="O29" i="6"/>
  <c r="P29" i="6"/>
  <c r="N29" i="6"/>
  <c r="T21" i="6"/>
  <c r="Y21" i="6"/>
  <c r="O21" i="6"/>
  <c r="P21" i="6"/>
  <c r="N21" i="6"/>
  <c r="M21" i="6"/>
  <c r="J21" i="6"/>
  <c r="U21" i="6"/>
  <c r="R21" i="6"/>
  <c r="S21" i="6"/>
  <c r="K21" i="6"/>
  <c r="C21" i="6"/>
  <c r="Q21" i="6"/>
  <c r="L21" i="6"/>
  <c r="M13" i="6"/>
  <c r="Y13" i="6"/>
  <c r="O13" i="6"/>
  <c r="P13" i="6"/>
  <c r="N13" i="6"/>
  <c r="T13" i="6"/>
  <c r="J13" i="6"/>
  <c r="U13" i="6"/>
  <c r="R13" i="6"/>
  <c r="S13" i="6"/>
  <c r="K13" i="6"/>
  <c r="C13" i="6"/>
  <c r="Q13" i="6"/>
  <c r="L13" i="6"/>
  <c r="K6" i="6"/>
  <c r="U6" i="6"/>
  <c r="M6" i="6"/>
  <c r="L6" i="6"/>
  <c r="J6" i="6"/>
  <c r="O6" i="6"/>
  <c r="C6" i="6"/>
  <c r="Y6" i="6"/>
  <c r="N6" i="6"/>
  <c r="Q6" i="6"/>
  <c r="T6" i="6"/>
  <c r="R6" i="6"/>
  <c r="S6" i="6"/>
  <c r="P6" i="6"/>
  <c r="S104" i="6"/>
  <c r="K104" i="6"/>
  <c r="T104" i="6"/>
  <c r="U104" i="6"/>
  <c r="M104" i="6"/>
  <c r="J104" i="6"/>
  <c r="C104" i="6"/>
  <c r="Y104" i="6"/>
  <c r="O104" i="6"/>
  <c r="N104" i="6"/>
  <c r="L104" i="6"/>
  <c r="Q104" i="6"/>
  <c r="R104" i="6"/>
  <c r="P104" i="6"/>
  <c r="S96" i="6"/>
  <c r="K96" i="6"/>
  <c r="T96" i="6"/>
  <c r="U96" i="6"/>
  <c r="M96" i="6"/>
  <c r="J96" i="6"/>
  <c r="C96" i="6"/>
  <c r="Y96" i="6"/>
  <c r="O96" i="6"/>
  <c r="N96" i="6"/>
  <c r="L96" i="6"/>
  <c r="Q96" i="6"/>
  <c r="R96" i="6"/>
  <c r="P96" i="6"/>
  <c r="S88" i="6"/>
  <c r="K88" i="6"/>
  <c r="T88" i="6"/>
  <c r="U88" i="6"/>
  <c r="M88" i="6"/>
  <c r="J88" i="6"/>
  <c r="C88" i="6"/>
  <c r="Y88" i="6"/>
  <c r="O88" i="6"/>
  <c r="N88" i="6"/>
  <c r="L88" i="6"/>
  <c r="Q88" i="6"/>
  <c r="R88" i="6"/>
  <c r="P88" i="6"/>
  <c r="S80" i="6"/>
  <c r="K80" i="6"/>
  <c r="T80" i="6"/>
  <c r="U80" i="6"/>
  <c r="M80" i="6"/>
  <c r="J80" i="6"/>
  <c r="C80" i="6"/>
  <c r="Y80" i="6"/>
  <c r="O80" i="6"/>
  <c r="N80" i="6"/>
  <c r="L80" i="6"/>
  <c r="Q80" i="6"/>
  <c r="R80" i="6"/>
  <c r="P80" i="6"/>
  <c r="S72" i="6"/>
  <c r="K72" i="6"/>
  <c r="T72" i="6"/>
  <c r="U72" i="6"/>
  <c r="M72" i="6"/>
  <c r="J72" i="6"/>
  <c r="C72" i="6"/>
  <c r="Y72" i="6"/>
  <c r="O72" i="6"/>
  <c r="N72" i="6"/>
  <c r="L72" i="6"/>
  <c r="Q72" i="6"/>
  <c r="R72" i="6"/>
  <c r="P72" i="6"/>
  <c r="S64" i="6"/>
  <c r="K64" i="6"/>
  <c r="T64" i="6"/>
  <c r="U64" i="6"/>
  <c r="M64" i="6"/>
  <c r="J64" i="6"/>
  <c r="C64" i="6"/>
  <c r="Y64" i="6"/>
  <c r="O64" i="6"/>
  <c r="N64" i="6"/>
  <c r="L64" i="6"/>
  <c r="Q64" i="6"/>
  <c r="R64" i="6"/>
  <c r="P64" i="6"/>
  <c r="S56" i="6"/>
  <c r="K56" i="6"/>
  <c r="T56" i="6"/>
  <c r="U56" i="6"/>
  <c r="M56" i="6"/>
  <c r="J56" i="6"/>
  <c r="C56" i="6"/>
  <c r="Y56" i="6"/>
  <c r="O56" i="6"/>
  <c r="N56" i="6"/>
  <c r="L56" i="6"/>
  <c r="Q56" i="6"/>
  <c r="R56" i="6"/>
  <c r="P56" i="6"/>
  <c r="S48" i="6"/>
  <c r="K48" i="6"/>
  <c r="T48" i="6"/>
  <c r="U48" i="6"/>
  <c r="M48" i="6"/>
  <c r="J48" i="6"/>
  <c r="C48" i="6"/>
  <c r="Y48" i="6"/>
  <c r="O48" i="6"/>
  <c r="N48" i="6"/>
  <c r="L48" i="6"/>
  <c r="Q48" i="6"/>
  <c r="R48" i="6"/>
  <c r="P48" i="6"/>
  <c r="S40" i="6"/>
  <c r="K40" i="6"/>
  <c r="T40" i="6"/>
  <c r="U40" i="6"/>
  <c r="M40" i="6"/>
  <c r="J40" i="6"/>
  <c r="C40" i="6"/>
  <c r="Y40" i="6"/>
  <c r="O40" i="6"/>
  <c r="N40" i="6"/>
  <c r="L40" i="6"/>
  <c r="Q40" i="6"/>
  <c r="R40" i="6"/>
  <c r="P40" i="6"/>
  <c r="S32" i="6"/>
  <c r="K32" i="6"/>
  <c r="T32" i="6"/>
  <c r="U32" i="6"/>
  <c r="M32" i="6"/>
  <c r="J32" i="6"/>
  <c r="C32" i="6"/>
  <c r="Y32" i="6"/>
  <c r="O32" i="6"/>
  <c r="N32" i="6"/>
  <c r="L32" i="6"/>
  <c r="Q32" i="6"/>
  <c r="R32" i="6"/>
  <c r="P32" i="6"/>
  <c r="S24" i="6"/>
  <c r="K24" i="6"/>
  <c r="T24" i="6"/>
  <c r="U24" i="6"/>
  <c r="M24" i="6"/>
  <c r="J24" i="6"/>
  <c r="C24" i="6"/>
  <c r="Y24" i="6"/>
  <c r="O24" i="6"/>
  <c r="N24" i="6"/>
  <c r="L24" i="6"/>
  <c r="Q24" i="6"/>
  <c r="R24" i="6"/>
  <c r="P24" i="6"/>
  <c r="S16" i="6"/>
  <c r="K16" i="6"/>
  <c r="T16" i="6"/>
  <c r="U16" i="6"/>
  <c r="M16" i="6"/>
  <c r="J16" i="6"/>
  <c r="C16" i="6"/>
  <c r="Y16" i="6"/>
  <c r="O16" i="6"/>
  <c r="N16" i="6"/>
  <c r="L16" i="6"/>
  <c r="Q16" i="6"/>
  <c r="R16" i="6"/>
  <c r="P16" i="6"/>
  <c r="S8" i="6"/>
  <c r="K8" i="6"/>
  <c r="T8" i="6"/>
  <c r="U8" i="6"/>
  <c r="M8" i="6"/>
  <c r="J8" i="6"/>
  <c r="C8" i="6"/>
  <c r="Y8" i="6"/>
  <c r="O8" i="6"/>
  <c r="N8" i="6"/>
  <c r="L8" i="6"/>
  <c r="Q8" i="6"/>
  <c r="R8" i="6"/>
  <c r="P8" i="6"/>
  <c r="Q115" i="6"/>
  <c r="T115" i="6"/>
  <c r="R115" i="6"/>
  <c r="Y115" i="6"/>
  <c r="O115" i="6"/>
  <c r="P115" i="6"/>
  <c r="N115" i="6"/>
  <c r="U115" i="6"/>
  <c r="M115" i="6"/>
  <c r="L115" i="6"/>
  <c r="J115" i="6"/>
  <c r="S115" i="6"/>
  <c r="K115" i="6"/>
  <c r="C115" i="6"/>
  <c r="Q107" i="6"/>
  <c r="T107" i="6"/>
  <c r="R107" i="6"/>
  <c r="Y107" i="6"/>
  <c r="O107" i="6"/>
  <c r="P107" i="6"/>
  <c r="N107" i="6"/>
  <c r="U107" i="6"/>
  <c r="M107" i="6"/>
  <c r="L107" i="6"/>
  <c r="J107" i="6"/>
  <c r="S107" i="6"/>
  <c r="K107" i="6"/>
  <c r="C107" i="6"/>
  <c r="Q91" i="6"/>
  <c r="T91" i="6"/>
  <c r="R91" i="6"/>
  <c r="Y91" i="6"/>
  <c r="O91" i="6"/>
  <c r="P91" i="6"/>
  <c r="N91" i="6"/>
  <c r="U91" i="6"/>
  <c r="M91" i="6"/>
  <c r="L91" i="6"/>
  <c r="J91" i="6"/>
  <c r="S91" i="6"/>
  <c r="K91" i="6"/>
  <c r="C91" i="6"/>
  <c r="Q75" i="6"/>
  <c r="T75" i="6"/>
  <c r="R75" i="6"/>
  <c r="Y75" i="6"/>
  <c r="O75" i="6"/>
  <c r="P75" i="6"/>
  <c r="N75" i="6"/>
  <c r="U75" i="6"/>
  <c r="M75" i="6"/>
  <c r="L75" i="6"/>
  <c r="J75" i="6"/>
  <c r="S75" i="6"/>
  <c r="K75" i="6"/>
  <c r="C75" i="6"/>
  <c r="Q59" i="6"/>
  <c r="T59" i="6"/>
  <c r="R59" i="6"/>
  <c r="Y59" i="6"/>
  <c r="O59" i="6"/>
  <c r="P59" i="6"/>
  <c r="N59" i="6"/>
  <c r="U59" i="6"/>
  <c r="M59" i="6"/>
  <c r="L59" i="6"/>
  <c r="J59" i="6"/>
  <c r="S59" i="6"/>
  <c r="K59" i="6"/>
  <c r="C59" i="6"/>
  <c r="Q43" i="6"/>
  <c r="T43" i="6"/>
  <c r="R43" i="6"/>
  <c r="Y43" i="6"/>
  <c r="O43" i="6"/>
  <c r="P43" i="6"/>
  <c r="N43" i="6"/>
  <c r="U43" i="6"/>
  <c r="M43" i="6"/>
  <c r="L43" i="6"/>
  <c r="J43" i="6"/>
  <c r="S43" i="6"/>
  <c r="K43" i="6"/>
  <c r="C43" i="6"/>
  <c r="T27" i="6"/>
  <c r="Y27" i="6"/>
  <c r="O27" i="6"/>
  <c r="P27" i="6"/>
  <c r="N27" i="6"/>
  <c r="M27" i="6"/>
  <c r="J27" i="6"/>
  <c r="Q27" i="6"/>
  <c r="R27" i="6"/>
  <c r="S27" i="6"/>
  <c r="K27" i="6"/>
  <c r="C27" i="6"/>
  <c r="U27" i="6"/>
  <c r="L27" i="6"/>
  <c r="T11" i="6"/>
  <c r="Y11" i="6"/>
  <c r="O11" i="6"/>
  <c r="P11" i="6"/>
  <c r="N11" i="6"/>
  <c r="M11" i="6"/>
  <c r="J11" i="6"/>
  <c r="Q11" i="6"/>
  <c r="R11" i="6"/>
  <c r="S11" i="6"/>
  <c r="K11" i="6"/>
  <c r="C11" i="6"/>
  <c r="U11" i="6"/>
  <c r="L11" i="6"/>
  <c r="Z6" i="6"/>
  <c r="Z6" i="8"/>
  <c r="X27" i="6" l="1"/>
  <c r="V27" i="6"/>
  <c r="W27" i="6" s="1"/>
  <c r="V14" i="6"/>
  <c r="W14" i="6" s="1"/>
  <c r="X14" i="6"/>
  <c r="V94" i="6"/>
  <c r="W94" i="6" s="1"/>
  <c r="X94" i="6"/>
  <c r="V110" i="6"/>
  <c r="W110" i="6" s="1"/>
  <c r="X110" i="6"/>
  <c r="V118" i="6"/>
  <c r="W118" i="6" s="1"/>
  <c r="X118" i="6"/>
  <c r="X167" i="6"/>
  <c r="V167" i="6"/>
  <c r="W167" i="6" s="1"/>
  <c r="X171" i="6"/>
  <c r="V171" i="6"/>
  <c r="W171" i="6" s="1"/>
  <c r="X175" i="6"/>
  <c r="V175" i="6"/>
  <c r="W175" i="6" s="1"/>
  <c r="X179" i="6"/>
  <c r="V179" i="6"/>
  <c r="W179" i="6" s="1"/>
  <c r="X183" i="6"/>
  <c r="V183" i="6"/>
  <c r="W183" i="6" s="1"/>
  <c r="X187" i="6"/>
  <c r="V187" i="6"/>
  <c r="W187" i="6" s="1"/>
  <c r="X191" i="6"/>
  <c r="V191" i="6"/>
  <c r="W191" i="6" s="1"/>
  <c r="X195" i="6"/>
  <c r="V195" i="6"/>
  <c r="W195" i="6" s="1"/>
  <c r="X199" i="6"/>
  <c r="V199" i="6"/>
  <c r="W199" i="6" s="1"/>
  <c r="X203" i="6"/>
  <c r="V203" i="6"/>
  <c r="W203" i="6" s="1"/>
  <c r="X207" i="6"/>
  <c r="V207" i="6"/>
  <c r="W207" i="6" s="1"/>
  <c r="X211" i="6"/>
  <c r="V211" i="6"/>
  <c r="W211" i="6" s="1"/>
  <c r="X215" i="6"/>
  <c r="V215" i="6"/>
  <c r="W215" i="6" s="1"/>
  <c r="X219" i="6"/>
  <c r="V219" i="6"/>
  <c r="W219" i="6" s="1"/>
  <c r="X223" i="6"/>
  <c r="V223" i="6"/>
  <c r="W223" i="6" s="1"/>
  <c r="X227" i="6"/>
  <c r="V227" i="6"/>
  <c r="W227" i="6" s="1"/>
  <c r="X231" i="6"/>
  <c r="V231" i="6"/>
  <c r="W231" i="6" s="1"/>
  <c r="X235" i="6"/>
  <c r="V235" i="6"/>
  <c r="W235" i="6" s="1"/>
  <c r="X239" i="6"/>
  <c r="V239" i="6"/>
  <c r="W239" i="6" s="1"/>
  <c r="X243" i="6"/>
  <c r="V243" i="6"/>
  <c r="W243" i="6" s="1"/>
  <c r="X247" i="6"/>
  <c r="V247" i="6"/>
  <c r="W247" i="6" s="1"/>
  <c r="X251" i="6"/>
  <c r="V251" i="6"/>
  <c r="W251" i="6" s="1"/>
  <c r="X255" i="6"/>
  <c r="V255" i="6"/>
  <c r="W255" i="6" s="1"/>
  <c r="X259" i="6"/>
  <c r="V259" i="6"/>
  <c r="W259" i="6" s="1"/>
  <c r="X263" i="6"/>
  <c r="V263" i="6"/>
  <c r="W263" i="6" s="1"/>
  <c r="X267" i="6"/>
  <c r="V267" i="6"/>
  <c r="W267" i="6" s="1"/>
  <c r="X271" i="6"/>
  <c r="V271" i="6"/>
  <c r="W271" i="6" s="1"/>
  <c r="X275" i="6"/>
  <c r="V275" i="6"/>
  <c r="W275" i="6" s="1"/>
  <c r="X279" i="6"/>
  <c r="V279" i="6"/>
  <c r="W279" i="6" s="1"/>
  <c r="X283" i="6"/>
  <c r="V283" i="6"/>
  <c r="W283" i="6" s="1"/>
  <c r="X287" i="6"/>
  <c r="V287" i="6"/>
  <c r="W287" i="6" s="1"/>
  <c r="X291" i="6"/>
  <c r="V291" i="6"/>
  <c r="W291" i="6" s="1"/>
  <c r="X295" i="6"/>
  <c r="V295" i="6"/>
  <c r="W295" i="6" s="1"/>
  <c r="X299" i="6"/>
  <c r="V299" i="6"/>
  <c r="W299" i="6" s="1"/>
  <c r="X303" i="6"/>
  <c r="V303" i="6"/>
  <c r="W303" i="6" s="1"/>
  <c r="X307" i="6"/>
  <c r="V307" i="6"/>
  <c r="W307" i="6" s="1"/>
  <c r="X311" i="6"/>
  <c r="V311" i="6"/>
  <c r="W311" i="6" s="1"/>
  <c r="X315" i="6"/>
  <c r="V315" i="6"/>
  <c r="W315" i="6" s="1"/>
  <c r="X319" i="6"/>
  <c r="V319" i="6"/>
  <c r="W319" i="6" s="1"/>
  <c r="X323" i="6"/>
  <c r="V323" i="6"/>
  <c r="W323" i="6" s="1"/>
  <c r="X327" i="6"/>
  <c r="V327" i="6"/>
  <c r="W327" i="6" s="1"/>
  <c r="X331" i="6"/>
  <c r="V331" i="6"/>
  <c r="W331" i="6" s="1"/>
  <c r="X335" i="6"/>
  <c r="V335" i="6"/>
  <c r="W335" i="6" s="1"/>
  <c r="X339" i="6"/>
  <c r="V339" i="6"/>
  <c r="W339" i="6" s="1"/>
  <c r="X343" i="6"/>
  <c r="V343" i="6"/>
  <c r="W343" i="6" s="1"/>
  <c r="X347" i="6"/>
  <c r="V347" i="6"/>
  <c r="W347" i="6" s="1"/>
  <c r="X352" i="6"/>
  <c r="V352" i="6"/>
  <c r="W352" i="6" s="1"/>
  <c r="X360" i="6"/>
  <c r="V360" i="6"/>
  <c r="W360" i="6" s="1"/>
  <c r="X368" i="6"/>
  <c r="V368" i="6"/>
  <c r="W368" i="6" s="1"/>
  <c r="X376" i="6"/>
  <c r="V376" i="6"/>
  <c r="W376" i="6" s="1"/>
  <c r="X384" i="6"/>
  <c r="V384" i="6"/>
  <c r="W384" i="6" s="1"/>
  <c r="X392" i="6"/>
  <c r="V392" i="6"/>
  <c r="W392" i="6" s="1"/>
  <c r="X400" i="6"/>
  <c r="V400" i="6"/>
  <c r="W400" i="6" s="1"/>
  <c r="V355" i="6"/>
  <c r="W355" i="6" s="1"/>
  <c r="X355" i="6"/>
  <c r="V363" i="6"/>
  <c r="W363" i="6" s="1"/>
  <c r="X363" i="6"/>
  <c r="V379" i="6"/>
  <c r="W379" i="6" s="1"/>
  <c r="X379" i="6"/>
  <c r="V387" i="6"/>
  <c r="W387" i="6" s="1"/>
  <c r="X387" i="6"/>
  <c r="V403" i="6"/>
  <c r="W403" i="6" s="1"/>
  <c r="X403" i="6"/>
  <c r="X431" i="6"/>
  <c r="V431" i="6"/>
  <c r="W431" i="6" s="1"/>
  <c r="X467" i="6"/>
  <c r="V467" i="6"/>
  <c r="W467" i="6" s="1"/>
  <c r="X475" i="6"/>
  <c r="V475" i="6"/>
  <c r="W475" i="6" s="1"/>
  <c r="X491" i="6"/>
  <c r="V491" i="6"/>
  <c r="W491" i="6" s="1"/>
  <c r="X495" i="6"/>
  <c r="V495" i="6"/>
  <c r="W495" i="6" s="1"/>
  <c r="X747" i="6"/>
  <c r="V747" i="6"/>
  <c r="W747" i="6" s="1"/>
  <c r="X779" i="6"/>
  <c r="V779" i="6"/>
  <c r="W779" i="6" s="1"/>
  <c r="X725" i="6"/>
  <c r="V725" i="6"/>
  <c r="W725" i="6" s="1"/>
  <c r="X757" i="6"/>
  <c r="V757" i="6"/>
  <c r="W757" i="6" s="1"/>
  <c r="X789" i="6"/>
  <c r="V789" i="6"/>
  <c r="W789" i="6" s="1"/>
  <c r="X815" i="6"/>
  <c r="V815" i="6"/>
  <c r="W815" i="6" s="1"/>
  <c r="X503" i="6"/>
  <c r="V503" i="6"/>
  <c r="W503" i="6" s="1"/>
  <c r="X507" i="6"/>
  <c r="V507" i="6"/>
  <c r="W507" i="6" s="1"/>
  <c r="X643" i="6"/>
  <c r="V643" i="6"/>
  <c r="W643" i="6" s="1"/>
  <c r="X647" i="6"/>
  <c r="V647" i="6"/>
  <c r="W647" i="6" s="1"/>
  <c r="X651" i="6"/>
  <c r="V651" i="6"/>
  <c r="W651" i="6" s="1"/>
  <c r="X655" i="6"/>
  <c r="V655" i="6"/>
  <c r="W655" i="6" s="1"/>
  <c r="X659" i="6"/>
  <c r="V659" i="6"/>
  <c r="W659" i="6" s="1"/>
  <c r="X663" i="6"/>
  <c r="V663" i="6"/>
  <c r="W663" i="6" s="1"/>
  <c r="X667" i="6"/>
  <c r="V667" i="6"/>
  <c r="W667" i="6" s="1"/>
  <c r="X675" i="6"/>
  <c r="V675" i="6"/>
  <c r="W675" i="6" s="1"/>
  <c r="X679" i="6"/>
  <c r="V679" i="6"/>
  <c r="W679" i="6" s="1"/>
  <c r="X683" i="6"/>
  <c r="V683" i="6"/>
  <c r="W683" i="6" s="1"/>
  <c r="V688" i="6"/>
  <c r="W688" i="6" s="1"/>
  <c r="X688" i="6"/>
  <c r="V696" i="6"/>
  <c r="W696" i="6" s="1"/>
  <c r="X696" i="6"/>
  <c r="V704" i="6"/>
  <c r="W704" i="6" s="1"/>
  <c r="X704" i="6"/>
  <c r="V712" i="6"/>
  <c r="W712" i="6" s="1"/>
  <c r="X712" i="6"/>
  <c r="V720" i="6"/>
  <c r="W720" i="6" s="1"/>
  <c r="X720" i="6"/>
  <c r="V728" i="6"/>
  <c r="W728" i="6" s="1"/>
  <c r="X728" i="6"/>
  <c r="V736" i="6"/>
  <c r="W736" i="6" s="1"/>
  <c r="X736" i="6"/>
  <c r="V744" i="6"/>
  <c r="W744" i="6" s="1"/>
  <c r="X744" i="6"/>
  <c r="V752" i="6"/>
  <c r="W752" i="6" s="1"/>
  <c r="X752" i="6"/>
  <c r="V760" i="6"/>
  <c r="W760" i="6" s="1"/>
  <c r="X760" i="6"/>
  <c r="V768" i="6"/>
  <c r="W768" i="6" s="1"/>
  <c r="X768" i="6"/>
  <c r="V776" i="6"/>
  <c r="W776" i="6" s="1"/>
  <c r="X776" i="6"/>
  <c r="V784" i="6"/>
  <c r="W784" i="6" s="1"/>
  <c r="X784" i="6"/>
  <c r="V792" i="6"/>
  <c r="W792" i="6" s="1"/>
  <c r="X792" i="6"/>
  <c r="X801" i="6"/>
  <c r="V801" i="6"/>
  <c r="W801" i="6" s="1"/>
  <c r="X817" i="6"/>
  <c r="V817" i="6"/>
  <c r="W817" i="6" s="1"/>
  <c r="X833" i="6"/>
  <c r="V833" i="6"/>
  <c r="W833" i="6" s="1"/>
  <c r="X849" i="6"/>
  <c r="V849" i="6"/>
  <c r="W849" i="6" s="1"/>
  <c r="V798" i="6"/>
  <c r="W798" i="6" s="1"/>
  <c r="X798" i="6"/>
  <c r="V806" i="6"/>
  <c r="W806" i="6" s="1"/>
  <c r="X806" i="6"/>
  <c r="V814" i="6"/>
  <c r="W814" i="6" s="1"/>
  <c r="X814" i="6"/>
  <c r="V822" i="6"/>
  <c r="W822" i="6" s="1"/>
  <c r="X822" i="6"/>
  <c r="V830" i="6"/>
  <c r="W830" i="6" s="1"/>
  <c r="X830" i="6"/>
  <c r="V838" i="6"/>
  <c r="W838" i="6" s="1"/>
  <c r="X838" i="6"/>
  <c r="V846" i="6"/>
  <c r="W846" i="6" s="1"/>
  <c r="X846" i="6"/>
  <c r="X856" i="6"/>
  <c r="V856" i="6"/>
  <c r="W856" i="6" s="1"/>
  <c r="X872" i="6"/>
  <c r="V872" i="6"/>
  <c r="W872" i="6" s="1"/>
  <c r="V859" i="6"/>
  <c r="W859" i="6" s="1"/>
  <c r="X859" i="6"/>
  <c r="V867" i="6"/>
  <c r="W867" i="6" s="1"/>
  <c r="X867" i="6"/>
  <c r="V690" i="6"/>
  <c r="W690" i="6" s="1"/>
  <c r="X690" i="6"/>
  <c r="V702" i="6"/>
  <c r="W702" i="6" s="1"/>
  <c r="X702" i="6"/>
  <c r="V718" i="6"/>
  <c r="W718" i="6" s="1"/>
  <c r="X718" i="6"/>
  <c r="V730" i="6"/>
  <c r="W730" i="6" s="1"/>
  <c r="X730" i="6"/>
  <c r="V746" i="6"/>
  <c r="W746" i="6" s="1"/>
  <c r="X746" i="6"/>
  <c r="V762" i="6"/>
  <c r="W762" i="6" s="1"/>
  <c r="X762" i="6"/>
  <c r="V774" i="6"/>
  <c r="W774" i="6" s="1"/>
  <c r="X774" i="6"/>
  <c r="V790" i="6"/>
  <c r="W790" i="6" s="1"/>
  <c r="X790" i="6"/>
  <c r="X805" i="6"/>
  <c r="V805" i="6"/>
  <c r="W805" i="6" s="1"/>
  <c r="X837" i="6"/>
  <c r="V837" i="6"/>
  <c r="W837" i="6" s="1"/>
  <c r="X870" i="6"/>
  <c r="V870" i="6"/>
  <c r="W870" i="6" s="1"/>
  <c r="V812" i="6"/>
  <c r="W812" i="6" s="1"/>
  <c r="X812" i="6"/>
  <c r="V824" i="6"/>
  <c r="W824" i="6" s="1"/>
  <c r="X824" i="6"/>
  <c r="V840" i="6"/>
  <c r="W840" i="6" s="1"/>
  <c r="X840" i="6"/>
  <c r="X852" i="6"/>
  <c r="V852" i="6"/>
  <c r="W852" i="6" s="1"/>
  <c r="V857" i="6"/>
  <c r="W857" i="6" s="1"/>
  <c r="X857" i="6"/>
  <c r="V873" i="6"/>
  <c r="W873" i="6" s="1"/>
  <c r="X873" i="6"/>
  <c r="X888" i="6"/>
  <c r="V888" i="6"/>
  <c r="W888" i="6" s="1"/>
  <c r="X894" i="6"/>
  <c r="V894" i="6"/>
  <c r="W894" i="6" s="1"/>
  <c r="X93" i="6"/>
  <c r="V93" i="6"/>
  <c r="W93" i="6" s="1"/>
  <c r="X109" i="6"/>
  <c r="V109" i="6"/>
  <c r="W109" i="6" s="1"/>
  <c r="V10" i="6"/>
  <c r="W10" i="6" s="1"/>
  <c r="X10" i="6"/>
  <c r="V26" i="6"/>
  <c r="W26" i="6" s="1"/>
  <c r="X26" i="6"/>
  <c r="V42" i="6"/>
  <c r="W42" i="6" s="1"/>
  <c r="X42" i="6"/>
  <c r="V58" i="6"/>
  <c r="W58" i="6" s="1"/>
  <c r="X58" i="6"/>
  <c r="V74" i="6"/>
  <c r="W74" i="6" s="1"/>
  <c r="X74" i="6"/>
  <c r="V90" i="6"/>
  <c r="W90" i="6" s="1"/>
  <c r="X90" i="6"/>
  <c r="V106" i="6"/>
  <c r="W106" i="6" s="1"/>
  <c r="X106" i="6"/>
  <c r="V116" i="6"/>
  <c r="W116" i="6" s="1"/>
  <c r="X116" i="6"/>
  <c r="X122" i="6"/>
  <c r="V122" i="6"/>
  <c r="W122" i="6" s="1"/>
  <c r="X126" i="6"/>
  <c r="V126" i="6"/>
  <c r="W126" i="6" s="1"/>
  <c r="X130" i="6"/>
  <c r="V130" i="6"/>
  <c r="W130" i="6" s="1"/>
  <c r="X134" i="6"/>
  <c r="V134" i="6"/>
  <c r="W134" i="6" s="1"/>
  <c r="X138" i="6"/>
  <c r="V138" i="6"/>
  <c r="W138" i="6" s="1"/>
  <c r="X142" i="6"/>
  <c r="V142" i="6"/>
  <c r="W142" i="6" s="1"/>
  <c r="X146" i="6"/>
  <c r="V146" i="6"/>
  <c r="W146" i="6" s="1"/>
  <c r="X150" i="6"/>
  <c r="V150" i="6"/>
  <c r="W150" i="6" s="1"/>
  <c r="X154" i="6"/>
  <c r="V154" i="6"/>
  <c r="W154" i="6" s="1"/>
  <c r="X158" i="6"/>
  <c r="V158" i="6"/>
  <c r="W158" i="6" s="1"/>
  <c r="X162" i="6"/>
  <c r="V162" i="6"/>
  <c r="W162" i="6" s="1"/>
  <c r="X166" i="6"/>
  <c r="V166" i="6"/>
  <c r="W166" i="6" s="1"/>
  <c r="X170" i="6"/>
  <c r="V170" i="6"/>
  <c r="W170" i="6" s="1"/>
  <c r="X174" i="6"/>
  <c r="V174" i="6"/>
  <c r="W174" i="6" s="1"/>
  <c r="X178" i="6"/>
  <c r="V178" i="6"/>
  <c r="W178" i="6" s="1"/>
  <c r="X182" i="6"/>
  <c r="V182" i="6"/>
  <c r="W182" i="6" s="1"/>
  <c r="X186" i="6"/>
  <c r="V186" i="6"/>
  <c r="W186" i="6" s="1"/>
  <c r="X190" i="6"/>
  <c r="V190" i="6"/>
  <c r="W190" i="6" s="1"/>
  <c r="X194" i="6"/>
  <c r="V194" i="6"/>
  <c r="W194" i="6" s="1"/>
  <c r="X198" i="6"/>
  <c r="V198" i="6"/>
  <c r="W198" i="6" s="1"/>
  <c r="X202" i="6"/>
  <c r="V202" i="6"/>
  <c r="W202" i="6" s="1"/>
  <c r="X206" i="6"/>
  <c r="V206" i="6"/>
  <c r="W206" i="6" s="1"/>
  <c r="X210" i="6"/>
  <c r="V210" i="6"/>
  <c r="W210" i="6" s="1"/>
  <c r="X214" i="6"/>
  <c r="V214" i="6"/>
  <c r="W214" i="6" s="1"/>
  <c r="X218" i="6"/>
  <c r="V218" i="6"/>
  <c r="W218" i="6" s="1"/>
  <c r="X222" i="6"/>
  <c r="V222" i="6"/>
  <c r="W222" i="6" s="1"/>
  <c r="X226" i="6"/>
  <c r="V226" i="6"/>
  <c r="W226" i="6" s="1"/>
  <c r="X230" i="6"/>
  <c r="V230" i="6"/>
  <c r="W230" i="6" s="1"/>
  <c r="X234" i="6"/>
  <c r="V234" i="6"/>
  <c r="W234" i="6" s="1"/>
  <c r="X238" i="6"/>
  <c r="V238" i="6"/>
  <c r="W238" i="6" s="1"/>
  <c r="X242" i="6"/>
  <c r="V242" i="6"/>
  <c r="W242" i="6" s="1"/>
  <c r="X246" i="6"/>
  <c r="V246" i="6"/>
  <c r="W246" i="6" s="1"/>
  <c r="X250" i="6"/>
  <c r="V250" i="6"/>
  <c r="W250" i="6" s="1"/>
  <c r="X254" i="6"/>
  <c r="V254" i="6"/>
  <c r="W254" i="6" s="1"/>
  <c r="X258" i="6"/>
  <c r="V258" i="6"/>
  <c r="W258" i="6" s="1"/>
  <c r="X262" i="6"/>
  <c r="V262" i="6"/>
  <c r="W262" i="6" s="1"/>
  <c r="X266" i="6"/>
  <c r="V266" i="6"/>
  <c r="W266" i="6" s="1"/>
  <c r="X270" i="6"/>
  <c r="V270" i="6"/>
  <c r="W270" i="6" s="1"/>
  <c r="X274" i="6"/>
  <c r="V274" i="6"/>
  <c r="W274" i="6" s="1"/>
  <c r="X278" i="6"/>
  <c r="V278" i="6"/>
  <c r="W278" i="6" s="1"/>
  <c r="X282" i="6"/>
  <c r="V282" i="6"/>
  <c r="W282" i="6" s="1"/>
  <c r="X286" i="6"/>
  <c r="V286" i="6"/>
  <c r="W286" i="6" s="1"/>
  <c r="X290" i="6"/>
  <c r="V290" i="6"/>
  <c r="W290" i="6" s="1"/>
  <c r="X294" i="6"/>
  <c r="V294" i="6"/>
  <c r="W294" i="6" s="1"/>
  <c r="X298" i="6"/>
  <c r="V298" i="6"/>
  <c r="W298" i="6" s="1"/>
  <c r="X302" i="6"/>
  <c r="V302" i="6"/>
  <c r="W302" i="6" s="1"/>
  <c r="X306" i="6"/>
  <c r="V306" i="6"/>
  <c r="W306" i="6" s="1"/>
  <c r="X310" i="6"/>
  <c r="V310" i="6"/>
  <c r="W310" i="6" s="1"/>
  <c r="X314" i="6"/>
  <c r="V314" i="6"/>
  <c r="W314" i="6" s="1"/>
  <c r="X318" i="6"/>
  <c r="V318" i="6"/>
  <c r="W318" i="6" s="1"/>
  <c r="X322" i="6"/>
  <c r="V322" i="6"/>
  <c r="W322" i="6" s="1"/>
  <c r="X326" i="6"/>
  <c r="V326" i="6"/>
  <c r="W326" i="6" s="1"/>
  <c r="X330" i="6"/>
  <c r="V330" i="6"/>
  <c r="W330" i="6" s="1"/>
  <c r="X334" i="6"/>
  <c r="V334" i="6"/>
  <c r="W334" i="6" s="1"/>
  <c r="X338" i="6"/>
  <c r="V338" i="6"/>
  <c r="W338" i="6" s="1"/>
  <c r="X342" i="6"/>
  <c r="V342" i="6"/>
  <c r="W342" i="6" s="1"/>
  <c r="X346" i="6"/>
  <c r="V346" i="6"/>
  <c r="W346" i="6" s="1"/>
  <c r="X350" i="6"/>
  <c r="V350" i="6"/>
  <c r="W350" i="6" s="1"/>
  <c r="X358" i="6"/>
  <c r="V358" i="6"/>
  <c r="W358" i="6" s="1"/>
  <c r="X366" i="6"/>
  <c r="V366" i="6"/>
  <c r="W366" i="6" s="1"/>
  <c r="X374" i="6"/>
  <c r="V374" i="6"/>
  <c r="W374" i="6" s="1"/>
  <c r="X382" i="6"/>
  <c r="V382" i="6"/>
  <c r="W382" i="6" s="1"/>
  <c r="X390" i="6"/>
  <c r="V390" i="6"/>
  <c r="W390" i="6" s="1"/>
  <c r="X398" i="6"/>
  <c r="V398" i="6"/>
  <c r="W398" i="6" s="1"/>
  <c r="X406" i="6"/>
  <c r="V406" i="6"/>
  <c r="W406" i="6" s="1"/>
  <c r="X414" i="6"/>
  <c r="V414" i="6"/>
  <c r="W414" i="6" s="1"/>
  <c r="V353" i="6"/>
  <c r="W353" i="6" s="1"/>
  <c r="X353" i="6"/>
  <c r="V361" i="6"/>
  <c r="W361" i="6" s="1"/>
  <c r="X361" i="6"/>
  <c r="V369" i="6"/>
  <c r="W369" i="6" s="1"/>
  <c r="X369" i="6"/>
  <c r="V377" i="6"/>
  <c r="W377" i="6" s="1"/>
  <c r="X377" i="6"/>
  <c r="V385" i="6"/>
  <c r="W385" i="6" s="1"/>
  <c r="X385" i="6"/>
  <c r="V393" i="6"/>
  <c r="W393" i="6" s="1"/>
  <c r="X393" i="6"/>
  <c r="V401" i="6"/>
  <c r="W401" i="6" s="1"/>
  <c r="X401" i="6"/>
  <c r="V409" i="6"/>
  <c r="W409" i="6" s="1"/>
  <c r="X409" i="6"/>
  <c r="V417" i="6"/>
  <c r="W417" i="6" s="1"/>
  <c r="X417" i="6"/>
  <c r="X422" i="6"/>
  <c r="V422" i="6"/>
  <c r="W422" i="6" s="1"/>
  <c r="X426" i="6"/>
  <c r="V426" i="6"/>
  <c r="W426" i="6" s="1"/>
  <c r="X430" i="6"/>
  <c r="V430" i="6"/>
  <c r="W430" i="6" s="1"/>
  <c r="X434" i="6"/>
  <c r="V434" i="6"/>
  <c r="W434" i="6" s="1"/>
  <c r="X438" i="6"/>
  <c r="V438" i="6"/>
  <c r="W438" i="6" s="1"/>
  <c r="X442" i="6"/>
  <c r="V442" i="6"/>
  <c r="W442" i="6" s="1"/>
  <c r="X446" i="6"/>
  <c r="V446" i="6"/>
  <c r="W446" i="6" s="1"/>
  <c r="X450" i="6"/>
  <c r="V450" i="6"/>
  <c r="W450" i="6" s="1"/>
  <c r="X454" i="6"/>
  <c r="V454" i="6"/>
  <c r="W454" i="6" s="1"/>
  <c r="X458" i="6"/>
  <c r="V458" i="6"/>
  <c r="W458" i="6" s="1"/>
  <c r="X462" i="6"/>
  <c r="V462" i="6"/>
  <c r="W462" i="6" s="1"/>
  <c r="X466" i="6"/>
  <c r="V466" i="6"/>
  <c r="W466" i="6" s="1"/>
  <c r="X470" i="6"/>
  <c r="V470" i="6"/>
  <c r="W470" i="6" s="1"/>
  <c r="X474" i="6"/>
  <c r="V474" i="6"/>
  <c r="W474" i="6" s="1"/>
  <c r="X478" i="6"/>
  <c r="V478" i="6"/>
  <c r="W478" i="6" s="1"/>
  <c r="X482" i="6"/>
  <c r="V482" i="6"/>
  <c r="W482" i="6" s="1"/>
  <c r="X486" i="6"/>
  <c r="V486" i="6"/>
  <c r="W486" i="6" s="1"/>
  <c r="X490" i="6"/>
  <c r="V490" i="6"/>
  <c r="W490" i="6" s="1"/>
  <c r="X494" i="6"/>
  <c r="V494" i="6"/>
  <c r="W494" i="6" s="1"/>
  <c r="X689" i="6"/>
  <c r="V689" i="6"/>
  <c r="W689" i="6" s="1"/>
  <c r="X691" i="6"/>
  <c r="V691" i="6"/>
  <c r="W691" i="6" s="1"/>
  <c r="X703" i="6"/>
  <c r="V703" i="6"/>
  <c r="W703" i="6" s="1"/>
  <c r="X719" i="6"/>
  <c r="V719" i="6"/>
  <c r="W719" i="6" s="1"/>
  <c r="X751" i="6"/>
  <c r="V751" i="6"/>
  <c r="W751" i="6" s="1"/>
  <c r="X783" i="6"/>
  <c r="V783" i="6"/>
  <c r="W783" i="6" s="1"/>
  <c r="X785" i="6"/>
  <c r="V785" i="6"/>
  <c r="W785" i="6" s="1"/>
  <c r="X502" i="6"/>
  <c r="V502" i="6"/>
  <c r="W502" i="6" s="1"/>
  <c r="X506" i="6"/>
  <c r="V506" i="6"/>
  <c r="W506" i="6" s="1"/>
  <c r="X510" i="6"/>
  <c r="V510" i="6"/>
  <c r="W510" i="6" s="1"/>
  <c r="X638" i="6"/>
  <c r="V638" i="6"/>
  <c r="W638" i="6" s="1"/>
  <c r="X642" i="6"/>
  <c r="V642" i="6"/>
  <c r="W642" i="6" s="1"/>
  <c r="X648" i="6"/>
  <c r="V648" i="6"/>
  <c r="W648" i="6" s="1"/>
  <c r="X656" i="6"/>
  <c r="V656" i="6"/>
  <c r="W656" i="6" s="1"/>
  <c r="X664" i="6"/>
  <c r="V664" i="6"/>
  <c r="W664" i="6" s="1"/>
  <c r="X672" i="6"/>
  <c r="V672" i="6"/>
  <c r="W672" i="6" s="1"/>
  <c r="X682" i="6"/>
  <c r="V682" i="6"/>
  <c r="W682" i="6" s="1"/>
  <c r="X19" i="6"/>
  <c r="V19" i="6"/>
  <c r="W19" i="6" s="1"/>
  <c r="X35" i="6"/>
  <c r="V35" i="6"/>
  <c r="W35" i="6" s="1"/>
  <c r="X51" i="6"/>
  <c r="V51" i="6"/>
  <c r="W51" i="6" s="1"/>
  <c r="X67" i="6"/>
  <c r="V67" i="6"/>
  <c r="W67" i="6" s="1"/>
  <c r="X83" i="6"/>
  <c r="V83" i="6"/>
  <c r="W83" i="6" s="1"/>
  <c r="X99" i="6"/>
  <c r="V99" i="6"/>
  <c r="W99" i="6" s="1"/>
  <c r="X23" i="6"/>
  <c r="V23" i="6"/>
  <c r="W23" i="6" s="1"/>
  <c r="X25" i="6"/>
  <c r="V25" i="6"/>
  <c r="W25" i="6" s="1"/>
  <c r="X121" i="6"/>
  <c r="V121" i="6"/>
  <c r="W121" i="6" s="1"/>
  <c r="X125" i="6"/>
  <c r="V125" i="6"/>
  <c r="W125" i="6" s="1"/>
  <c r="X129" i="6"/>
  <c r="V129" i="6"/>
  <c r="W129" i="6" s="1"/>
  <c r="X133" i="6"/>
  <c r="V133" i="6"/>
  <c r="W133" i="6" s="1"/>
  <c r="X137" i="6"/>
  <c r="V137" i="6"/>
  <c r="W137" i="6" s="1"/>
  <c r="X141" i="6"/>
  <c r="V141" i="6"/>
  <c r="W141" i="6" s="1"/>
  <c r="X145" i="6"/>
  <c r="V145" i="6"/>
  <c r="W145" i="6" s="1"/>
  <c r="X149" i="6"/>
  <c r="V149" i="6"/>
  <c r="W149" i="6" s="1"/>
  <c r="X153" i="6"/>
  <c r="V153" i="6"/>
  <c r="W153" i="6" s="1"/>
  <c r="X157" i="6"/>
  <c r="V157" i="6"/>
  <c r="W157" i="6" s="1"/>
  <c r="X161" i="6"/>
  <c r="V161" i="6"/>
  <c r="W161" i="6" s="1"/>
  <c r="X687" i="6"/>
  <c r="V687" i="6"/>
  <c r="W687" i="6" s="1"/>
  <c r="X699" i="6"/>
  <c r="V699" i="6"/>
  <c r="W699" i="6" s="1"/>
  <c r="X715" i="6"/>
  <c r="V715" i="6"/>
  <c r="W715" i="6" s="1"/>
  <c r="X743" i="6"/>
  <c r="V743" i="6"/>
  <c r="W743" i="6" s="1"/>
  <c r="X775" i="6"/>
  <c r="V775" i="6"/>
  <c r="W775" i="6" s="1"/>
  <c r="X709" i="6"/>
  <c r="V709" i="6"/>
  <c r="W709" i="6" s="1"/>
  <c r="X517" i="6"/>
  <c r="V517" i="6"/>
  <c r="W517" i="6" s="1"/>
  <c r="X521" i="6"/>
  <c r="V521" i="6"/>
  <c r="W521" i="6" s="1"/>
  <c r="X525" i="6"/>
  <c r="V525" i="6"/>
  <c r="W525" i="6" s="1"/>
  <c r="X529" i="6"/>
  <c r="V529" i="6"/>
  <c r="W529" i="6" s="1"/>
  <c r="X533" i="6"/>
  <c r="V533" i="6"/>
  <c r="W533" i="6" s="1"/>
  <c r="X537" i="6"/>
  <c r="V537" i="6"/>
  <c r="W537" i="6" s="1"/>
  <c r="X541" i="6"/>
  <c r="V541" i="6"/>
  <c r="W541" i="6" s="1"/>
  <c r="X545" i="6"/>
  <c r="V545" i="6"/>
  <c r="W545" i="6" s="1"/>
  <c r="X549" i="6"/>
  <c r="V549" i="6"/>
  <c r="W549" i="6" s="1"/>
  <c r="X553" i="6"/>
  <c r="V553" i="6"/>
  <c r="W553" i="6" s="1"/>
  <c r="X557" i="6"/>
  <c r="V557" i="6"/>
  <c r="W557" i="6" s="1"/>
  <c r="X561" i="6"/>
  <c r="V561" i="6"/>
  <c r="W561" i="6" s="1"/>
  <c r="X565" i="6"/>
  <c r="V565" i="6"/>
  <c r="W565" i="6" s="1"/>
  <c r="X569" i="6"/>
  <c r="V569" i="6"/>
  <c r="W569" i="6" s="1"/>
  <c r="X573" i="6"/>
  <c r="V573" i="6"/>
  <c r="W573" i="6" s="1"/>
  <c r="X577" i="6"/>
  <c r="V577" i="6"/>
  <c r="W577" i="6" s="1"/>
  <c r="X581" i="6"/>
  <c r="V581" i="6"/>
  <c r="W581" i="6" s="1"/>
  <c r="X585" i="6"/>
  <c r="V585" i="6"/>
  <c r="W585" i="6" s="1"/>
  <c r="X589" i="6"/>
  <c r="V589" i="6"/>
  <c r="W589" i="6" s="1"/>
  <c r="X593" i="6"/>
  <c r="V593" i="6"/>
  <c r="W593" i="6" s="1"/>
  <c r="X597" i="6"/>
  <c r="V597" i="6"/>
  <c r="W597" i="6" s="1"/>
  <c r="X601" i="6"/>
  <c r="V601" i="6"/>
  <c r="W601" i="6" s="1"/>
  <c r="X605" i="6"/>
  <c r="V605" i="6"/>
  <c r="W605" i="6" s="1"/>
  <c r="X609" i="6"/>
  <c r="V609" i="6"/>
  <c r="W609" i="6" s="1"/>
  <c r="X613" i="6"/>
  <c r="V613" i="6"/>
  <c r="W613" i="6" s="1"/>
  <c r="X617" i="6"/>
  <c r="V617" i="6"/>
  <c r="W617" i="6" s="1"/>
  <c r="X621" i="6"/>
  <c r="V621" i="6"/>
  <c r="W621" i="6" s="1"/>
  <c r="X625" i="6"/>
  <c r="V625" i="6"/>
  <c r="W625" i="6" s="1"/>
  <c r="X629" i="6"/>
  <c r="V629" i="6"/>
  <c r="W629" i="6" s="1"/>
  <c r="X633" i="6"/>
  <c r="V633" i="6"/>
  <c r="W633" i="6" s="1"/>
  <c r="V698" i="6"/>
  <c r="W698" i="6" s="1"/>
  <c r="X698" i="6"/>
  <c r="V710" i="6"/>
  <c r="W710" i="6" s="1"/>
  <c r="X710" i="6"/>
  <c r="V726" i="6"/>
  <c r="W726" i="6" s="1"/>
  <c r="X726" i="6"/>
  <c r="V738" i="6"/>
  <c r="W738" i="6" s="1"/>
  <c r="X738" i="6"/>
  <c r="V754" i="6"/>
  <c r="W754" i="6" s="1"/>
  <c r="X754" i="6"/>
  <c r="V766" i="6"/>
  <c r="W766" i="6" s="1"/>
  <c r="X766" i="6"/>
  <c r="V782" i="6"/>
  <c r="W782" i="6" s="1"/>
  <c r="X782" i="6"/>
  <c r="V794" i="6"/>
  <c r="W794" i="6" s="1"/>
  <c r="X794" i="6"/>
  <c r="X821" i="6"/>
  <c r="V821" i="6"/>
  <c r="W821" i="6" s="1"/>
  <c r="X854" i="6"/>
  <c r="V854" i="6"/>
  <c r="W854" i="6" s="1"/>
  <c r="V804" i="6"/>
  <c r="W804" i="6" s="1"/>
  <c r="X804" i="6"/>
  <c r="V820" i="6"/>
  <c r="W820" i="6" s="1"/>
  <c r="X820" i="6"/>
  <c r="V832" i="6"/>
  <c r="W832" i="6" s="1"/>
  <c r="X832" i="6"/>
  <c r="V848" i="6"/>
  <c r="W848" i="6" s="1"/>
  <c r="X848" i="6"/>
  <c r="X868" i="6"/>
  <c r="V868" i="6"/>
  <c r="W868" i="6" s="1"/>
  <c r="V865" i="6"/>
  <c r="W865" i="6" s="1"/>
  <c r="X865" i="6"/>
  <c r="X876" i="6"/>
  <c r="V876" i="6"/>
  <c r="W876" i="6" s="1"/>
  <c r="X884" i="6"/>
  <c r="V884" i="6"/>
  <c r="W884" i="6" s="1"/>
  <c r="X890" i="6"/>
  <c r="V890" i="6"/>
  <c r="W890" i="6" s="1"/>
  <c r="X898" i="6"/>
  <c r="V898" i="6"/>
  <c r="W898" i="6" s="1"/>
  <c r="X101" i="6"/>
  <c r="V101" i="6"/>
  <c r="W101" i="6" s="1"/>
  <c r="X117" i="6"/>
  <c r="V117" i="6"/>
  <c r="W117" i="6" s="1"/>
  <c r="V18" i="6"/>
  <c r="W18" i="6" s="1"/>
  <c r="X18" i="6"/>
  <c r="V34" i="6"/>
  <c r="W34" i="6" s="1"/>
  <c r="X34" i="6"/>
  <c r="V50" i="6"/>
  <c r="W50" i="6" s="1"/>
  <c r="X50" i="6"/>
  <c r="V66" i="6"/>
  <c r="W66" i="6" s="1"/>
  <c r="X66" i="6"/>
  <c r="V82" i="6"/>
  <c r="W82" i="6" s="1"/>
  <c r="X82" i="6"/>
  <c r="V98" i="6"/>
  <c r="W98" i="6" s="1"/>
  <c r="X98" i="6"/>
  <c r="V112" i="6"/>
  <c r="W112" i="6" s="1"/>
  <c r="X112" i="6"/>
  <c r="X120" i="6"/>
  <c r="V120" i="6"/>
  <c r="W120" i="6" s="1"/>
  <c r="X124" i="6"/>
  <c r="V124" i="6"/>
  <c r="W124" i="6" s="1"/>
  <c r="X128" i="6"/>
  <c r="V128" i="6"/>
  <c r="W128" i="6" s="1"/>
  <c r="X132" i="6"/>
  <c r="V132" i="6"/>
  <c r="W132" i="6" s="1"/>
  <c r="X136" i="6"/>
  <c r="V136" i="6"/>
  <c r="W136" i="6" s="1"/>
  <c r="X140" i="6"/>
  <c r="V140" i="6"/>
  <c r="W140" i="6" s="1"/>
  <c r="X144" i="6"/>
  <c r="V144" i="6"/>
  <c r="W144" i="6" s="1"/>
  <c r="X148" i="6"/>
  <c r="V148" i="6"/>
  <c r="W148" i="6" s="1"/>
  <c r="X152" i="6"/>
  <c r="V152" i="6"/>
  <c r="W152" i="6" s="1"/>
  <c r="X156" i="6"/>
  <c r="V156" i="6"/>
  <c r="W156" i="6" s="1"/>
  <c r="X160" i="6"/>
  <c r="V160" i="6"/>
  <c r="W160" i="6" s="1"/>
  <c r="X164" i="6"/>
  <c r="V164" i="6"/>
  <c r="W164" i="6" s="1"/>
  <c r="X168" i="6"/>
  <c r="V168" i="6"/>
  <c r="W168" i="6" s="1"/>
  <c r="X172" i="6"/>
  <c r="V172" i="6"/>
  <c r="W172" i="6" s="1"/>
  <c r="X176" i="6"/>
  <c r="V176" i="6"/>
  <c r="W176" i="6" s="1"/>
  <c r="X180" i="6"/>
  <c r="V180" i="6"/>
  <c r="W180" i="6" s="1"/>
  <c r="X184" i="6"/>
  <c r="V184" i="6"/>
  <c r="W184" i="6" s="1"/>
  <c r="X188" i="6"/>
  <c r="V188" i="6"/>
  <c r="W188" i="6" s="1"/>
  <c r="X192" i="6"/>
  <c r="V192" i="6"/>
  <c r="W192" i="6" s="1"/>
  <c r="X196" i="6"/>
  <c r="V196" i="6"/>
  <c r="W196" i="6" s="1"/>
  <c r="X200" i="6"/>
  <c r="V200" i="6"/>
  <c r="W200" i="6" s="1"/>
  <c r="X204" i="6"/>
  <c r="V204" i="6"/>
  <c r="W204" i="6" s="1"/>
  <c r="X208" i="6"/>
  <c r="V208" i="6"/>
  <c r="W208" i="6" s="1"/>
  <c r="X212" i="6"/>
  <c r="V212" i="6"/>
  <c r="W212" i="6" s="1"/>
  <c r="X216" i="6"/>
  <c r="V216" i="6"/>
  <c r="W216" i="6" s="1"/>
  <c r="X220" i="6"/>
  <c r="V220" i="6"/>
  <c r="W220" i="6" s="1"/>
  <c r="X224" i="6"/>
  <c r="V224" i="6"/>
  <c r="W224" i="6" s="1"/>
  <c r="X228" i="6"/>
  <c r="V228" i="6"/>
  <c r="W228" i="6" s="1"/>
  <c r="X232" i="6"/>
  <c r="V232" i="6"/>
  <c r="W232" i="6" s="1"/>
  <c r="X236" i="6"/>
  <c r="V236" i="6"/>
  <c r="W236" i="6" s="1"/>
  <c r="X240" i="6"/>
  <c r="V240" i="6"/>
  <c r="W240" i="6" s="1"/>
  <c r="X244" i="6"/>
  <c r="V244" i="6"/>
  <c r="W244" i="6" s="1"/>
  <c r="X248" i="6"/>
  <c r="V248" i="6"/>
  <c r="W248" i="6" s="1"/>
  <c r="X252" i="6"/>
  <c r="V252" i="6"/>
  <c r="W252" i="6" s="1"/>
  <c r="X256" i="6"/>
  <c r="V256" i="6"/>
  <c r="W256" i="6" s="1"/>
  <c r="X260" i="6"/>
  <c r="V260" i="6"/>
  <c r="W260" i="6" s="1"/>
  <c r="X264" i="6"/>
  <c r="V264" i="6"/>
  <c r="W264" i="6" s="1"/>
  <c r="X268" i="6"/>
  <c r="V268" i="6"/>
  <c r="W268" i="6" s="1"/>
  <c r="X272" i="6"/>
  <c r="V272" i="6"/>
  <c r="W272" i="6" s="1"/>
  <c r="X276" i="6"/>
  <c r="V276" i="6"/>
  <c r="W276" i="6" s="1"/>
  <c r="X280" i="6"/>
  <c r="V280" i="6"/>
  <c r="W280" i="6" s="1"/>
  <c r="X284" i="6"/>
  <c r="V284" i="6"/>
  <c r="W284" i="6" s="1"/>
  <c r="X288" i="6"/>
  <c r="V288" i="6"/>
  <c r="W288" i="6" s="1"/>
  <c r="X292" i="6"/>
  <c r="V292" i="6"/>
  <c r="W292" i="6" s="1"/>
  <c r="X296" i="6"/>
  <c r="V296" i="6"/>
  <c r="W296" i="6" s="1"/>
  <c r="X300" i="6"/>
  <c r="V300" i="6"/>
  <c r="W300" i="6" s="1"/>
  <c r="X304" i="6"/>
  <c r="V304" i="6"/>
  <c r="W304" i="6" s="1"/>
  <c r="X308" i="6"/>
  <c r="V308" i="6"/>
  <c r="W308" i="6" s="1"/>
  <c r="X312" i="6"/>
  <c r="V312" i="6"/>
  <c r="W312" i="6" s="1"/>
  <c r="X316" i="6"/>
  <c r="V316" i="6"/>
  <c r="W316" i="6" s="1"/>
  <c r="X320" i="6"/>
  <c r="V320" i="6"/>
  <c r="W320" i="6" s="1"/>
  <c r="X324" i="6"/>
  <c r="V324" i="6"/>
  <c r="W324" i="6" s="1"/>
  <c r="X328" i="6"/>
  <c r="V328" i="6"/>
  <c r="W328" i="6" s="1"/>
  <c r="X332" i="6"/>
  <c r="V332" i="6"/>
  <c r="W332" i="6" s="1"/>
  <c r="X336" i="6"/>
  <c r="V336" i="6"/>
  <c r="W336" i="6" s="1"/>
  <c r="X340" i="6"/>
  <c r="V340" i="6"/>
  <c r="W340" i="6" s="1"/>
  <c r="X344" i="6"/>
  <c r="V344" i="6"/>
  <c r="W344" i="6" s="1"/>
  <c r="X348" i="6"/>
  <c r="V348" i="6"/>
  <c r="W348" i="6" s="1"/>
  <c r="X354" i="6"/>
  <c r="V354" i="6"/>
  <c r="W354" i="6" s="1"/>
  <c r="X362" i="6"/>
  <c r="V362" i="6"/>
  <c r="W362" i="6" s="1"/>
  <c r="X370" i="6"/>
  <c r="V370" i="6"/>
  <c r="W370" i="6" s="1"/>
  <c r="X378" i="6"/>
  <c r="V378" i="6"/>
  <c r="W378" i="6" s="1"/>
  <c r="X386" i="6"/>
  <c r="V386" i="6"/>
  <c r="W386" i="6" s="1"/>
  <c r="X394" i="6"/>
  <c r="V394" i="6"/>
  <c r="W394" i="6" s="1"/>
  <c r="X402" i="6"/>
  <c r="V402" i="6"/>
  <c r="W402" i="6" s="1"/>
  <c r="X410" i="6"/>
  <c r="V410" i="6"/>
  <c r="W410" i="6" s="1"/>
  <c r="X418" i="6"/>
  <c r="V418" i="6"/>
  <c r="W418" i="6" s="1"/>
  <c r="V357" i="6"/>
  <c r="W357" i="6" s="1"/>
  <c r="X357" i="6"/>
  <c r="V365" i="6"/>
  <c r="W365" i="6" s="1"/>
  <c r="X365" i="6"/>
  <c r="V373" i="6"/>
  <c r="W373" i="6" s="1"/>
  <c r="X373" i="6"/>
  <c r="V381" i="6"/>
  <c r="W381" i="6" s="1"/>
  <c r="X381" i="6"/>
  <c r="V389" i="6"/>
  <c r="W389" i="6" s="1"/>
  <c r="X389" i="6"/>
  <c r="V397" i="6"/>
  <c r="W397" i="6" s="1"/>
  <c r="X397" i="6"/>
  <c r="V405" i="6"/>
  <c r="W405" i="6" s="1"/>
  <c r="X405" i="6"/>
  <c r="V413" i="6"/>
  <c r="W413" i="6" s="1"/>
  <c r="X413" i="6"/>
  <c r="X420" i="6"/>
  <c r="V420" i="6"/>
  <c r="W420" i="6" s="1"/>
  <c r="X424" i="6"/>
  <c r="V424" i="6"/>
  <c r="W424" i="6" s="1"/>
  <c r="X428" i="6"/>
  <c r="V428" i="6"/>
  <c r="W428" i="6" s="1"/>
  <c r="X432" i="6"/>
  <c r="V432" i="6"/>
  <c r="W432" i="6" s="1"/>
  <c r="X436" i="6"/>
  <c r="V436" i="6"/>
  <c r="W436" i="6" s="1"/>
  <c r="X440" i="6"/>
  <c r="V440" i="6"/>
  <c r="W440" i="6" s="1"/>
  <c r="X444" i="6"/>
  <c r="V444" i="6"/>
  <c r="W444" i="6" s="1"/>
  <c r="X448" i="6"/>
  <c r="V448" i="6"/>
  <c r="W448" i="6" s="1"/>
  <c r="X452" i="6"/>
  <c r="V452" i="6"/>
  <c r="W452" i="6" s="1"/>
  <c r="X456" i="6"/>
  <c r="V456" i="6"/>
  <c r="W456" i="6" s="1"/>
  <c r="X460" i="6"/>
  <c r="V460" i="6"/>
  <c r="W460" i="6" s="1"/>
  <c r="X464" i="6"/>
  <c r="V464" i="6"/>
  <c r="W464" i="6" s="1"/>
  <c r="X468" i="6"/>
  <c r="V468" i="6"/>
  <c r="W468" i="6" s="1"/>
  <c r="X472" i="6"/>
  <c r="V472" i="6"/>
  <c r="W472" i="6" s="1"/>
  <c r="X476" i="6"/>
  <c r="V476" i="6"/>
  <c r="W476" i="6" s="1"/>
  <c r="X480" i="6"/>
  <c r="V480" i="6"/>
  <c r="W480" i="6" s="1"/>
  <c r="X484" i="6"/>
  <c r="V484" i="6"/>
  <c r="W484" i="6" s="1"/>
  <c r="X488" i="6"/>
  <c r="V488" i="6"/>
  <c r="W488" i="6" s="1"/>
  <c r="X492" i="6"/>
  <c r="V492" i="6"/>
  <c r="W492" i="6" s="1"/>
  <c r="X697" i="6"/>
  <c r="V697" i="6"/>
  <c r="W697" i="6" s="1"/>
  <c r="X695" i="6"/>
  <c r="V695" i="6"/>
  <c r="W695" i="6" s="1"/>
  <c r="X711" i="6"/>
  <c r="V711" i="6"/>
  <c r="W711" i="6" s="1"/>
  <c r="X735" i="6"/>
  <c r="V735" i="6"/>
  <c r="W735" i="6" s="1"/>
  <c r="X767" i="6"/>
  <c r="V767" i="6"/>
  <c r="W767" i="6" s="1"/>
  <c r="X705" i="6"/>
  <c r="V705" i="6"/>
  <c r="W705" i="6" s="1"/>
  <c r="X723" i="6"/>
  <c r="V723" i="6"/>
  <c r="W723" i="6" s="1"/>
  <c r="X755" i="6"/>
  <c r="V755" i="6"/>
  <c r="W755" i="6" s="1"/>
  <c r="X787" i="6"/>
  <c r="V787" i="6"/>
  <c r="W787" i="6" s="1"/>
  <c r="X819" i="6"/>
  <c r="V819" i="6"/>
  <c r="W819" i="6" s="1"/>
  <c r="X851" i="6"/>
  <c r="V851" i="6"/>
  <c r="W851" i="6" s="1"/>
  <c r="X729" i="6"/>
  <c r="V729" i="6"/>
  <c r="W729" i="6" s="1"/>
  <c r="X745" i="6"/>
  <c r="V745" i="6"/>
  <c r="W745" i="6" s="1"/>
  <c r="X761" i="6"/>
  <c r="V761" i="6"/>
  <c r="W761" i="6" s="1"/>
  <c r="X777" i="6"/>
  <c r="V777" i="6"/>
  <c r="W777" i="6" s="1"/>
  <c r="X640" i="6"/>
  <c r="V640" i="6"/>
  <c r="W640" i="6" s="1"/>
  <c r="X644" i="6"/>
  <c r="V644" i="6"/>
  <c r="W644" i="6" s="1"/>
  <c r="X652" i="6"/>
  <c r="V652" i="6"/>
  <c r="W652" i="6" s="1"/>
  <c r="X660" i="6"/>
  <c r="V660" i="6"/>
  <c r="W660" i="6" s="1"/>
  <c r="X668" i="6"/>
  <c r="V668" i="6"/>
  <c r="W668" i="6" s="1"/>
  <c r="X678" i="6"/>
  <c r="V678" i="6"/>
  <c r="W678" i="6" s="1"/>
  <c r="X7" i="8"/>
  <c r="V7" i="8"/>
  <c r="W7" i="8" s="1"/>
  <c r="X5" i="8"/>
  <c r="V5" i="8"/>
  <c r="W5" i="8" s="1"/>
  <c r="X6" i="8"/>
  <c r="V6" i="8"/>
  <c r="W6" i="8" s="1"/>
  <c r="X4" i="8"/>
  <c r="V4" i="8"/>
  <c r="W4" i="8" s="1"/>
  <c r="J4" i="8" s="1"/>
  <c r="X11" i="6"/>
  <c r="V11" i="6"/>
  <c r="W11" i="6" s="1"/>
  <c r="V30" i="6"/>
  <c r="W30" i="6" s="1"/>
  <c r="X30" i="6"/>
  <c r="V46" i="6"/>
  <c r="W46" i="6" s="1"/>
  <c r="X46" i="6"/>
  <c r="V62" i="6"/>
  <c r="W62" i="6" s="1"/>
  <c r="X62" i="6"/>
  <c r="V78" i="6"/>
  <c r="W78" i="6" s="1"/>
  <c r="X78" i="6"/>
  <c r="X408" i="6"/>
  <c r="V408" i="6"/>
  <c r="W408" i="6" s="1"/>
  <c r="X416" i="6"/>
  <c r="V416" i="6"/>
  <c r="W416" i="6" s="1"/>
  <c r="V371" i="6"/>
  <c r="W371" i="6" s="1"/>
  <c r="X371" i="6"/>
  <c r="V395" i="6"/>
  <c r="W395" i="6" s="1"/>
  <c r="X395" i="6"/>
  <c r="V411" i="6"/>
  <c r="W411" i="6" s="1"/>
  <c r="X411" i="6"/>
  <c r="X423" i="6"/>
  <c r="V423" i="6"/>
  <c r="W423" i="6" s="1"/>
  <c r="X427" i="6"/>
  <c r="V427" i="6"/>
  <c r="W427" i="6" s="1"/>
  <c r="X435" i="6"/>
  <c r="V435" i="6"/>
  <c r="W435" i="6" s="1"/>
  <c r="X439" i="6"/>
  <c r="V439" i="6"/>
  <c r="W439" i="6" s="1"/>
  <c r="X443" i="6"/>
  <c r="V443" i="6"/>
  <c r="W443" i="6" s="1"/>
  <c r="X447" i="6"/>
  <c r="V447" i="6"/>
  <c r="W447" i="6" s="1"/>
  <c r="X451" i="6"/>
  <c r="V451" i="6"/>
  <c r="W451" i="6" s="1"/>
  <c r="X455" i="6"/>
  <c r="V455" i="6"/>
  <c r="W455" i="6" s="1"/>
  <c r="X459" i="6"/>
  <c r="V459" i="6"/>
  <c r="W459" i="6" s="1"/>
  <c r="X463" i="6"/>
  <c r="V463" i="6"/>
  <c r="W463" i="6" s="1"/>
  <c r="X471" i="6"/>
  <c r="V471" i="6"/>
  <c r="W471" i="6" s="1"/>
  <c r="X479" i="6"/>
  <c r="V479" i="6"/>
  <c r="W479" i="6" s="1"/>
  <c r="X483" i="6"/>
  <c r="V483" i="6"/>
  <c r="W483" i="6" s="1"/>
  <c r="X487" i="6"/>
  <c r="V487" i="6"/>
  <c r="W487" i="6" s="1"/>
  <c r="X499" i="6"/>
  <c r="V499" i="6"/>
  <c r="W499" i="6" s="1"/>
  <c r="X717" i="6"/>
  <c r="V717" i="6"/>
  <c r="W717" i="6" s="1"/>
  <c r="X811" i="6"/>
  <c r="V811" i="6"/>
  <c r="W811" i="6" s="1"/>
  <c r="X843" i="6"/>
  <c r="V843" i="6"/>
  <c r="W843" i="6" s="1"/>
  <c r="X741" i="6"/>
  <c r="V741" i="6"/>
  <c r="W741" i="6" s="1"/>
  <c r="X773" i="6"/>
  <c r="V773" i="6"/>
  <c r="W773" i="6" s="1"/>
  <c r="X847" i="6"/>
  <c r="V847" i="6"/>
  <c r="W847" i="6" s="1"/>
  <c r="X511" i="6"/>
  <c r="V511" i="6"/>
  <c r="W511" i="6" s="1"/>
  <c r="X623" i="6"/>
  <c r="V623" i="6"/>
  <c r="W623" i="6" s="1"/>
  <c r="X627" i="6"/>
  <c r="V627" i="6"/>
  <c r="W627" i="6" s="1"/>
  <c r="X631" i="6"/>
  <c r="V631" i="6"/>
  <c r="W631" i="6" s="1"/>
  <c r="X639" i="6"/>
  <c r="V639" i="6"/>
  <c r="W639" i="6" s="1"/>
  <c r="X671" i="6"/>
  <c r="V671" i="6"/>
  <c r="W671" i="6" s="1"/>
  <c r="X43" i="6"/>
  <c r="V43" i="6"/>
  <c r="W43" i="6" s="1"/>
  <c r="X59" i="6"/>
  <c r="V59" i="6"/>
  <c r="W59" i="6" s="1"/>
  <c r="X75" i="6"/>
  <c r="V75" i="6"/>
  <c r="W75" i="6" s="1"/>
  <c r="X91" i="6"/>
  <c r="V91" i="6"/>
  <c r="W91" i="6" s="1"/>
  <c r="X107" i="6"/>
  <c r="V107" i="6"/>
  <c r="W107" i="6" s="1"/>
  <c r="X115" i="6"/>
  <c r="V115" i="6"/>
  <c r="W115" i="6" s="1"/>
  <c r="V8" i="6"/>
  <c r="W8" i="6" s="1"/>
  <c r="X8" i="6"/>
  <c r="V16" i="6"/>
  <c r="W16" i="6" s="1"/>
  <c r="X16" i="6"/>
  <c r="V24" i="6"/>
  <c r="W24" i="6" s="1"/>
  <c r="X24" i="6"/>
  <c r="V32" i="6"/>
  <c r="W32" i="6" s="1"/>
  <c r="X32" i="6"/>
  <c r="V40" i="6"/>
  <c r="W40" i="6" s="1"/>
  <c r="X40" i="6"/>
  <c r="V48" i="6"/>
  <c r="W48" i="6" s="1"/>
  <c r="X48" i="6"/>
  <c r="V56" i="6"/>
  <c r="W56" i="6" s="1"/>
  <c r="X56" i="6"/>
  <c r="V64" i="6"/>
  <c r="W64" i="6" s="1"/>
  <c r="X64" i="6"/>
  <c r="V72" i="6"/>
  <c r="W72" i="6" s="1"/>
  <c r="X72" i="6"/>
  <c r="V80" i="6"/>
  <c r="W80" i="6" s="1"/>
  <c r="X80" i="6"/>
  <c r="V88" i="6"/>
  <c r="W88" i="6" s="1"/>
  <c r="X88" i="6"/>
  <c r="V96" i="6"/>
  <c r="W96" i="6" s="1"/>
  <c r="X96" i="6"/>
  <c r="V104" i="6"/>
  <c r="W104" i="6" s="1"/>
  <c r="X104" i="6"/>
  <c r="X6" i="6"/>
  <c r="V6" i="6"/>
  <c r="W6" i="6" s="1"/>
  <c r="X13" i="6"/>
  <c r="V13" i="6"/>
  <c r="W13" i="6" s="1"/>
  <c r="X21" i="6"/>
  <c r="V21" i="6"/>
  <c r="W21" i="6" s="1"/>
  <c r="X29" i="6"/>
  <c r="V29" i="6"/>
  <c r="W29" i="6" s="1"/>
  <c r="X37" i="6"/>
  <c r="V37" i="6"/>
  <c r="W37" i="6" s="1"/>
  <c r="X45" i="6"/>
  <c r="V45" i="6"/>
  <c r="W45" i="6" s="1"/>
  <c r="X53" i="6"/>
  <c r="V53" i="6"/>
  <c r="W53" i="6" s="1"/>
  <c r="X61" i="6"/>
  <c r="V61" i="6"/>
  <c r="W61" i="6" s="1"/>
  <c r="X69" i="6"/>
  <c r="V69" i="6"/>
  <c r="W69" i="6" s="1"/>
  <c r="X77" i="6"/>
  <c r="V77" i="6"/>
  <c r="W77" i="6" s="1"/>
  <c r="X85" i="6"/>
  <c r="V85" i="6"/>
  <c r="W85" i="6" s="1"/>
  <c r="X97" i="6"/>
  <c r="V97" i="6"/>
  <c r="W97" i="6" s="1"/>
  <c r="X113" i="6"/>
  <c r="V113" i="6"/>
  <c r="W113" i="6" s="1"/>
  <c r="X123" i="6"/>
  <c r="V123" i="6"/>
  <c r="W123" i="6" s="1"/>
  <c r="X127" i="6"/>
  <c r="V127" i="6"/>
  <c r="W127" i="6" s="1"/>
  <c r="X131" i="6"/>
  <c r="V131" i="6"/>
  <c r="W131" i="6" s="1"/>
  <c r="X135" i="6"/>
  <c r="V135" i="6"/>
  <c r="W135" i="6" s="1"/>
  <c r="X139" i="6"/>
  <c r="V139" i="6"/>
  <c r="W139" i="6" s="1"/>
  <c r="X143" i="6"/>
  <c r="V143" i="6"/>
  <c r="W143" i="6" s="1"/>
  <c r="X147" i="6"/>
  <c r="V147" i="6"/>
  <c r="W147" i="6" s="1"/>
  <c r="X151" i="6"/>
  <c r="V151" i="6"/>
  <c r="W151" i="6" s="1"/>
  <c r="X155" i="6"/>
  <c r="V155" i="6"/>
  <c r="W155" i="6" s="1"/>
  <c r="X159" i="6"/>
  <c r="V159" i="6"/>
  <c r="W159" i="6" s="1"/>
  <c r="X163" i="6"/>
  <c r="V163" i="6"/>
  <c r="W163" i="6" s="1"/>
  <c r="X419" i="6"/>
  <c r="V419" i="6"/>
  <c r="W419" i="6" s="1"/>
  <c r="X693" i="6"/>
  <c r="V693" i="6"/>
  <c r="W693" i="6" s="1"/>
  <c r="X701" i="6"/>
  <c r="V701" i="6"/>
  <c r="W701" i="6" s="1"/>
  <c r="X707" i="6"/>
  <c r="V707" i="6"/>
  <c r="W707" i="6" s="1"/>
  <c r="X727" i="6"/>
  <c r="V727" i="6"/>
  <c r="W727" i="6" s="1"/>
  <c r="X759" i="6"/>
  <c r="V759" i="6"/>
  <c r="W759" i="6" s="1"/>
  <c r="X791" i="6"/>
  <c r="V791" i="6"/>
  <c r="W791" i="6" s="1"/>
  <c r="X515" i="6"/>
  <c r="V515" i="6"/>
  <c r="W515" i="6" s="1"/>
  <c r="X519" i="6"/>
  <c r="V519" i="6"/>
  <c r="W519" i="6" s="1"/>
  <c r="X523" i="6"/>
  <c r="V523" i="6"/>
  <c r="W523" i="6" s="1"/>
  <c r="X527" i="6"/>
  <c r="V527" i="6"/>
  <c r="W527" i="6" s="1"/>
  <c r="X531" i="6"/>
  <c r="V531" i="6"/>
  <c r="W531" i="6" s="1"/>
  <c r="X535" i="6"/>
  <c r="V535" i="6"/>
  <c r="W535" i="6" s="1"/>
  <c r="X539" i="6"/>
  <c r="V539" i="6"/>
  <c r="W539" i="6" s="1"/>
  <c r="X543" i="6"/>
  <c r="V543" i="6"/>
  <c r="W543" i="6" s="1"/>
  <c r="X547" i="6"/>
  <c r="V547" i="6"/>
  <c r="W547" i="6" s="1"/>
  <c r="X551" i="6"/>
  <c r="V551" i="6"/>
  <c r="W551" i="6" s="1"/>
  <c r="X555" i="6"/>
  <c r="V555" i="6"/>
  <c r="W555" i="6" s="1"/>
  <c r="X559" i="6"/>
  <c r="V559" i="6"/>
  <c r="W559" i="6" s="1"/>
  <c r="X563" i="6"/>
  <c r="V563" i="6"/>
  <c r="W563" i="6" s="1"/>
  <c r="X567" i="6"/>
  <c r="V567" i="6"/>
  <c r="W567" i="6" s="1"/>
  <c r="X571" i="6"/>
  <c r="V571" i="6"/>
  <c r="W571" i="6" s="1"/>
  <c r="X575" i="6"/>
  <c r="V575" i="6"/>
  <c r="W575" i="6" s="1"/>
  <c r="X579" i="6"/>
  <c r="V579" i="6"/>
  <c r="W579" i="6" s="1"/>
  <c r="X583" i="6"/>
  <c r="V583" i="6"/>
  <c r="W583" i="6" s="1"/>
  <c r="X587" i="6"/>
  <c r="V587" i="6"/>
  <c r="W587" i="6" s="1"/>
  <c r="X591" i="6"/>
  <c r="V591" i="6"/>
  <c r="W591" i="6" s="1"/>
  <c r="X595" i="6"/>
  <c r="V595" i="6"/>
  <c r="W595" i="6" s="1"/>
  <c r="X599" i="6"/>
  <c r="V599" i="6"/>
  <c r="W599" i="6" s="1"/>
  <c r="X603" i="6"/>
  <c r="V603" i="6"/>
  <c r="W603" i="6" s="1"/>
  <c r="X607" i="6"/>
  <c r="V607" i="6"/>
  <c r="W607" i="6" s="1"/>
  <c r="X611" i="6"/>
  <c r="V611" i="6"/>
  <c r="W611" i="6" s="1"/>
  <c r="X615" i="6"/>
  <c r="V615" i="6"/>
  <c r="W615" i="6" s="1"/>
  <c r="X619" i="6"/>
  <c r="V619" i="6"/>
  <c r="W619" i="6" s="1"/>
  <c r="X635" i="6"/>
  <c r="V635" i="6"/>
  <c r="W635" i="6" s="1"/>
  <c r="V875" i="6"/>
  <c r="W875" i="6" s="1"/>
  <c r="X875" i="6"/>
  <c r="X879" i="6"/>
  <c r="V879" i="6"/>
  <c r="W879" i="6" s="1"/>
  <c r="X883" i="6"/>
  <c r="V883" i="6"/>
  <c r="W883" i="6" s="1"/>
  <c r="X887" i="6"/>
  <c r="V887" i="6"/>
  <c r="W887" i="6" s="1"/>
  <c r="X891" i="6"/>
  <c r="V891" i="6"/>
  <c r="W891" i="6" s="1"/>
  <c r="X895" i="6"/>
  <c r="V895" i="6"/>
  <c r="W895" i="6" s="1"/>
  <c r="X899" i="6"/>
  <c r="V899" i="6"/>
  <c r="W899" i="6" s="1"/>
  <c r="X650" i="6"/>
  <c r="V650" i="6"/>
  <c r="W650" i="6" s="1"/>
  <c r="X658" i="6"/>
  <c r="V658" i="6"/>
  <c r="W658" i="6" s="1"/>
  <c r="X666" i="6"/>
  <c r="V666" i="6"/>
  <c r="W666" i="6" s="1"/>
  <c r="X674" i="6"/>
  <c r="V674" i="6"/>
  <c r="W674" i="6" s="1"/>
  <c r="X680" i="6"/>
  <c r="V680" i="6"/>
  <c r="W680" i="6" s="1"/>
  <c r="X880" i="6"/>
  <c r="V880" i="6"/>
  <c r="W880" i="6" s="1"/>
  <c r="X498" i="6"/>
  <c r="V498" i="6"/>
  <c r="W498" i="6" s="1"/>
  <c r="X713" i="6"/>
  <c r="V713" i="6"/>
  <c r="W713" i="6" s="1"/>
  <c r="X739" i="6"/>
  <c r="V739" i="6"/>
  <c r="W739" i="6" s="1"/>
  <c r="X771" i="6"/>
  <c r="V771" i="6"/>
  <c r="W771" i="6" s="1"/>
  <c r="X803" i="6"/>
  <c r="V803" i="6"/>
  <c r="W803" i="6" s="1"/>
  <c r="X835" i="6"/>
  <c r="V835" i="6"/>
  <c r="W835" i="6" s="1"/>
  <c r="X721" i="6"/>
  <c r="V721" i="6"/>
  <c r="W721" i="6" s="1"/>
  <c r="X737" i="6"/>
  <c r="V737" i="6"/>
  <c r="W737" i="6" s="1"/>
  <c r="X753" i="6"/>
  <c r="V753" i="6"/>
  <c r="W753" i="6" s="1"/>
  <c r="X769" i="6"/>
  <c r="V769" i="6"/>
  <c r="W769" i="6" s="1"/>
  <c r="X807" i="6"/>
  <c r="V807" i="6"/>
  <c r="W807" i="6" s="1"/>
  <c r="X839" i="6"/>
  <c r="V839" i="6"/>
  <c r="W839" i="6" s="1"/>
  <c r="X514" i="6"/>
  <c r="V514" i="6"/>
  <c r="W514" i="6" s="1"/>
  <c r="X518" i="6"/>
  <c r="V518" i="6"/>
  <c r="W518" i="6" s="1"/>
  <c r="X522" i="6"/>
  <c r="V522" i="6"/>
  <c r="W522" i="6" s="1"/>
  <c r="X526" i="6"/>
  <c r="V526" i="6"/>
  <c r="W526" i="6" s="1"/>
  <c r="X530" i="6"/>
  <c r="V530" i="6"/>
  <c r="W530" i="6" s="1"/>
  <c r="X534" i="6"/>
  <c r="V534" i="6"/>
  <c r="W534" i="6" s="1"/>
  <c r="X538" i="6"/>
  <c r="V538" i="6"/>
  <c r="W538" i="6" s="1"/>
  <c r="X542" i="6"/>
  <c r="V542" i="6"/>
  <c r="W542" i="6" s="1"/>
  <c r="X546" i="6"/>
  <c r="V546" i="6"/>
  <c r="W546" i="6" s="1"/>
  <c r="X550" i="6"/>
  <c r="V550" i="6"/>
  <c r="W550" i="6" s="1"/>
  <c r="X554" i="6"/>
  <c r="V554" i="6"/>
  <c r="W554" i="6" s="1"/>
  <c r="X558" i="6"/>
  <c r="V558" i="6"/>
  <c r="W558" i="6" s="1"/>
  <c r="X562" i="6"/>
  <c r="V562" i="6"/>
  <c r="W562" i="6" s="1"/>
  <c r="X566" i="6"/>
  <c r="V566" i="6"/>
  <c r="W566" i="6" s="1"/>
  <c r="X570" i="6"/>
  <c r="V570" i="6"/>
  <c r="W570" i="6" s="1"/>
  <c r="X574" i="6"/>
  <c r="V574" i="6"/>
  <c r="W574" i="6" s="1"/>
  <c r="X578" i="6"/>
  <c r="V578" i="6"/>
  <c r="W578" i="6" s="1"/>
  <c r="X582" i="6"/>
  <c r="V582" i="6"/>
  <c r="W582" i="6" s="1"/>
  <c r="X586" i="6"/>
  <c r="V586" i="6"/>
  <c r="W586" i="6" s="1"/>
  <c r="X590" i="6"/>
  <c r="V590" i="6"/>
  <c r="W590" i="6" s="1"/>
  <c r="X594" i="6"/>
  <c r="V594" i="6"/>
  <c r="W594" i="6" s="1"/>
  <c r="X598" i="6"/>
  <c r="V598" i="6"/>
  <c r="W598" i="6" s="1"/>
  <c r="X602" i="6"/>
  <c r="V602" i="6"/>
  <c r="W602" i="6" s="1"/>
  <c r="X606" i="6"/>
  <c r="V606" i="6"/>
  <c r="W606" i="6" s="1"/>
  <c r="X610" i="6"/>
  <c r="V610" i="6"/>
  <c r="W610" i="6" s="1"/>
  <c r="X614" i="6"/>
  <c r="V614" i="6"/>
  <c r="W614" i="6" s="1"/>
  <c r="X618" i="6"/>
  <c r="V618" i="6"/>
  <c r="W618" i="6" s="1"/>
  <c r="X622" i="6"/>
  <c r="V622" i="6"/>
  <c r="W622" i="6" s="1"/>
  <c r="X626" i="6"/>
  <c r="V626" i="6"/>
  <c r="W626" i="6" s="1"/>
  <c r="X630" i="6"/>
  <c r="V630" i="6"/>
  <c r="W630" i="6" s="1"/>
  <c r="X634" i="6"/>
  <c r="V634" i="6"/>
  <c r="W634" i="6" s="1"/>
  <c r="V694" i="6"/>
  <c r="W694" i="6" s="1"/>
  <c r="X694" i="6"/>
  <c r="V714" i="6"/>
  <c r="W714" i="6" s="1"/>
  <c r="X714" i="6"/>
  <c r="V734" i="6"/>
  <c r="W734" i="6" s="1"/>
  <c r="X734" i="6"/>
  <c r="V750" i="6"/>
  <c r="W750" i="6" s="1"/>
  <c r="X750" i="6"/>
  <c r="V770" i="6"/>
  <c r="W770" i="6" s="1"/>
  <c r="X770" i="6"/>
  <c r="V786" i="6"/>
  <c r="W786" i="6" s="1"/>
  <c r="X786" i="6"/>
  <c r="X813" i="6"/>
  <c r="V813" i="6"/>
  <c r="W813" i="6" s="1"/>
  <c r="X845" i="6"/>
  <c r="V845" i="6"/>
  <c r="W845" i="6" s="1"/>
  <c r="V808" i="6"/>
  <c r="W808" i="6" s="1"/>
  <c r="X808" i="6"/>
  <c r="V828" i="6"/>
  <c r="W828" i="6" s="1"/>
  <c r="X828" i="6"/>
  <c r="V844" i="6"/>
  <c r="W844" i="6" s="1"/>
  <c r="X844" i="6"/>
  <c r="V853" i="6"/>
  <c r="W853" i="6" s="1"/>
  <c r="X853" i="6"/>
  <c r="V869" i="6"/>
  <c r="W869" i="6" s="1"/>
  <c r="X869" i="6"/>
  <c r="X882" i="6"/>
  <c r="V882" i="6"/>
  <c r="W882" i="6" s="1"/>
  <c r="X892" i="6"/>
  <c r="V892" i="6"/>
  <c r="W892" i="6" s="1"/>
  <c r="X900" i="6"/>
  <c r="V900" i="6"/>
  <c r="W900" i="6" s="1"/>
  <c r="X4" i="6"/>
  <c r="V4" i="6"/>
  <c r="W4" i="6" s="1"/>
  <c r="X7" i="6"/>
  <c r="V7" i="6"/>
  <c r="W7" i="6" s="1"/>
  <c r="J7" i="6" s="1"/>
  <c r="X15" i="6"/>
  <c r="V15" i="6"/>
  <c r="W15" i="6" s="1"/>
  <c r="X31" i="6"/>
  <c r="V31" i="6"/>
  <c r="W31" i="6" s="1"/>
  <c r="X39" i="6"/>
  <c r="V39" i="6"/>
  <c r="W39" i="6" s="1"/>
  <c r="X47" i="6"/>
  <c r="V47" i="6"/>
  <c r="W47" i="6" s="1"/>
  <c r="X55" i="6"/>
  <c r="V55" i="6"/>
  <c r="W55" i="6" s="1"/>
  <c r="X63" i="6"/>
  <c r="V63" i="6"/>
  <c r="W63" i="6" s="1"/>
  <c r="X71" i="6"/>
  <c r="V71" i="6"/>
  <c r="W71" i="6" s="1"/>
  <c r="X79" i="6"/>
  <c r="V79" i="6"/>
  <c r="W79" i="6" s="1"/>
  <c r="X87" i="6"/>
  <c r="V87" i="6"/>
  <c r="W87" i="6" s="1"/>
  <c r="X95" i="6"/>
  <c r="V95" i="6"/>
  <c r="W95" i="6" s="1"/>
  <c r="X103" i="6"/>
  <c r="V103" i="6"/>
  <c r="W103" i="6" s="1"/>
  <c r="X111" i="6"/>
  <c r="V111" i="6"/>
  <c r="W111" i="6" s="1"/>
  <c r="X119" i="6"/>
  <c r="V119" i="6"/>
  <c r="W119" i="6" s="1"/>
  <c r="V12" i="6"/>
  <c r="W12" i="6" s="1"/>
  <c r="X12" i="6"/>
  <c r="V20" i="6"/>
  <c r="W20" i="6" s="1"/>
  <c r="X20" i="6"/>
  <c r="V28" i="6"/>
  <c r="W28" i="6" s="1"/>
  <c r="X28" i="6"/>
  <c r="V36" i="6"/>
  <c r="W36" i="6" s="1"/>
  <c r="X36" i="6"/>
  <c r="V44" i="6"/>
  <c r="W44" i="6" s="1"/>
  <c r="X44" i="6"/>
  <c r="V52" i="6"/>
  <c r="W52" i="6" s="1"/>
  <c r="X52" i="6"/>
  <c r="V60" i="6"/>
  <c r="W60" i="6" s="1"/>
  <c r="X60" i="6"/>
  <c r="V68" i="6"/>
  <c r="W68" i="6" s="1"/>
  <c r="X68" i="6"/>
  <c r="V76" i="6"/>
  <c r="W76" i="6" s="1"/>
  <c r="X76" i="6"/>
  <c r="V84" i="6"/>
  <c r="W84" i="6" s="1"/>
  <c r="X84" i="6"/>
  <c r="V92" i="6"/>
  <c r="W92" i="6" s="1"/>
  <c r="X92" i="6"/>
  <c r="V100" i="6"/>
  <c r="W100" i="6" s="1"/>
  <c r="X100" i="6"/>
  <c r="V108" i="6"/>
  <c r="W108" i="6" s="1"/>
  <c r="X108" i="6"/>
  <c r="X9" i="6"/>
  <c r="V9" i="6"/>
  <c r="W9" i="6" s="1"/>
  <c r="X17" i="6"/>
  <c r="V17" i="6"/>
  <c r="W17" i="6" s="1"/>
  <c r="X33" i="6"/>
  <c r="V33" i="6"/>
  <c r="W33" i="6" s="1"/>
  <c r="X41" i="6"/>
  <c r="V41" i="6"/>
  <c r="W41" i="6" s="1"/>
  <c r="X49" i="6"/>
  <c r="V49" i="6"/>
  <c r="W49" i="6" s="1"/>
  <c r="X57" i="6"/>
  <c r="V57" i="6"/>
  <c r="W57" i="6" s="1"/>
  <c r="X65" i="6"/>
  <c r="V65" i="6"/>
  <c r="W65" i="6" s="1"/>
  <c r="X73" i="6"/>
  <c r="V73" i="6"/>
  <c r="W73" i="6" s="1"/>
  <c r="X81" i="6"/>
  <c r="V81" i="6"/>
  <c r="W81" i="6" s="1"/>
  <c r="X89" i="6"/>
  <c r="V89" i="6"/>
  <c r="W89" i="6" s="1"/>
  <c r="X105" i="6"/>
  <c r="V105" i="6"/>
  <c r="W105" i="6" s="1"/>
  <c r="V5" i="6"/>
  <c r="W5" i="6" s="1"/>
  <c r="J5" i="6" s="1"/>
  <c r="X5" i="6"/>
  <c r="V22" i="6"/>
  <c r="W22" i="6" s="1"/>
  <c r="X22" i="6"/>
  <c r="V38" i="6"/>
  <c r="W38" i="6" s="1"/>
  <c r="X38" i="6"/>
  <c r="V54" i="6"/>
  <c r="W54" i="6" s="1"/>
  <c r="X54" i="6"/>
  <c r="V70" i="6"/>
  <c r="W70" i="6" s="1"/>
  <c r="X70" i="6"/>
  <c r="V86" i="6"/>
  <c r="W86" i="6" s="1"/>
  <c r="X86" i="6"/>
  <c r="V102" i="6"/>
  <c r="W102" i="6" s="1"/>
  <c r="X102" i="6"/>
  <c r="V114" i="6"/>
  <c r="W114" i="6" s="1"/>
  <c r="X114" i="6"/>
  <c r="X165" i="6"/>
  <c r="V165" i="6"/>
  <c r="W165" i="6" s="1"/>
  <c r="X169" i="6"/>
  <c r="V169" i="6"/>
  <c r="W169" i="6" s="1"/>
  <c r="X173" i="6"/>
  <c r="V173" i="6"/>
  <c r="W173" i="6" s="1"/>
  <c r="X177" i="6"/>
  <c r="V177" i="6"/>
  <c r="W177" i="6" s="1"/>
  <c r="X181" i="6"/>
  <c r="V181" i="6"/>
  <c r="W181" i="6" s="1"/>
  <c r="X185" i="6"/>
  <c r="V185" i="6"/>
  <c r="W185" i="6" s="1"/>
  <c r="X189" i="6"/>
  <c r="V189" i="6"/>
  <c r="W189" i="6" s="1"/>
  <c r="X193" i="6"/>
  <c r="V193" i="6"/>
  <c r="W193" i="6" s="1"/>
  <c r="X197" i="6"/>
  <c r="V197" i="6"/>
  <c r="W197" i="6" s="1"/>
  <c r="X201" i="6"/>
  <c r="V201" i="6"/>
  <c r="W201" i="6" s="1"/>
  <c r="X205" i="6"/>
  <c r="V205" i="6"/>
  <c r="W205" i="6" s="1"/>
  <c r="X209" i="6"/>
  <c r="V209" i="6"/>
  <c r="W209" i="6" s="1"/>
  <c r="X213" i="6"/>
  <c r="V213" i="6"/>
  <c r="W213" i="6" s="1"/>
  <c r="X217" i="6"/>
  <c r="V217" i="6"/>
  <c r="W217" i="6" s="1"/>
  <c r="X221" i="6"/>
  <c r="V221" i="6"/>
  <c r="W221" i="6" s="1"/>
  <c r="X225" i="6"/>
  <c r="V225" i="6"/>
  <c r="W225" i="6" s="1"/>
  <c r="X229" i="6"/>
  <c r="V229" i="6"/>
  <c r="W229" i="6" s="1"/>
  <c r="X233" i="6"/>
  <c r="V233" i="6"/>
  <c r="W233" i="6" s="1"/>
  <c r="X237" i="6"/>
  <c r="V237" i="6"/>
  <c r="W237" i="6" s="1"/>
  <c r="X241" i="6"/>
  <c r="V241" i="6"/>
  <c r="W241" i="6" s="1"/>
  <c r="X245" i="6"/>
  <c r="V245" i="6"/>
  <c r="W245" i="6" s="1"/>
  <c r="X249" i="6"/>
  <c r="V249" i="6"/>
  <c r="W249" i="6" s="1"/>
  <c r="X253" i="6"/>
  <c r="V253" i="6"/>
  <c r="W253" i="6" s="1"/>
  <c r="X257" i="6"/>
  <c r="V257" i="6"/>
  <c r="W257" i="6" s="1"/>
  <c r="X261" i="6"/>
  <c r="V261" i="6"/>
  <c r="W261" i="6" s="1"/>
  <c r="X265" i="6"/>
  <c r="V265" i="6"/>
  <c r="W265" i="6" s="1"/>
  <c r="X269" i="6"/>
  <c r="V269" i="6"/>
  <c r="W269" i="6" s="1"/>
  <c r="X273" i="6"/>
  <c r="V273" i="6"/>
  <c r="W273" i="6" s="1"/>
  <c r="X277" i="6"/>
  <c r="V277" i="6"/>
  <c r="W277" i="6" s="1"/>
  <c r="X281" i="6"/>
  <c r="V281" i="6"/>
  <c r="W281" i="6" s="1"/>
  <c r="X285" i="6"/>
  <c r="V285" i="6"/>
  <c r="W285" i="6" s="1"/>
  <c r="X289" i="6"/>
  <c r="V289" i="6"/>
  <c r="W289" i="6" s="1"/>
  <c r="X293" i="6"/>
  <c r="V293" i="6"/>
  <c r="W293" i="6" s="1"/>
  <c r="X297" i="6"/>
  <c r="V297" i="6"/>
  <c r="W297" i="6" s="1"/>
  <c r="X301" i="6"/>
  <c r="V301" i="6"/>
  <c r="W301" i="6" s="1"/>
  <c r="X305" i="6"/>
  <c r="V305" i="6"/>
  <c r="W305" i="6" s="1"/>
  <c r="X309" i="6"/>
  <c r="V309" i="6"/>
  <c r="W309" i="6" s="1"/>
  <c r="X313" i="6"/>
  <c r="V313" i="6"/>
  <c r="W313" i="6" s="1"/>
  <c r="X317" i="6"/>
  <c r="V317" i="6"/>
  <c r="W317" i="6" s="1"/>
  <c r="X321" i="6"/>
  <c r="V321" i="6"/>
  <c r="W321" i="6" s="1"/>
  <c r="X325" i="6"/>
  <c r="V325" i="6"/>
  <c r="W325" i="6" s="1"/>
  <c r="X329" i="6"/>
  <c r="V329" i="6"/>
  <c r="W329" i="6" s="1"/>
  <c r="X333" i="6"/>
  <c r="V333" i="6"/>
  <c r="W333" i="6" s="1"/>
  <c r="X337" i="6"/>
  <c r="V337" i="6"/>
  <c r="W337" i="6" s="1"/>
  <c r="X341" i="6"/>
  <c r="V341" i="6"/>
  <c r="W341" i="6" s="1"/>
  <c r="X345" i="6"/>
  <c r="V345" i="6"/>
  <c r="W345" i="6" s="1"/>
  <c r="V349" i="6"/>
  <c r="W349" i="6" s="1"/>
  <c r="X349" i="6"/>
  <c r="X356" i="6"/>
  <c r="V356" i="6"/>
  <c r="W356" i="6" s="1"/>
  <c r="X364" i="6"/>
  <c r="V364" i="6"/>
  <c r="W364" i="6" s="1"/>
  <c r="X372" i="6"/>
  <c r="V372" i="6"/>
  <c r="W372" i="6" s="1"/>
  <c r="X380" i="6"/>
  <c r="V380" i="6"/>
  <c r="W380" i="6" s="1"/>
  <c r="X388" i="6"/>
  <c r="V388" i="6"/>
  <c r="W388" i="6" s="1"/>
  <c r="X396" i="6"/>
  <c r="V396" i="6"/>
  <c r="W396" i="6" s="1"/>
  <c r="X404" i="6"/>
  <c r="V404" i="6"/>
  <c r="W404" i="6" s="1"/>
  <c r="X412" i="6"/>
  <c r="V412" i="6"/>
  <c r="W412" i="6" s="1"/>
  <c r="V351" i="6"/>
  <c r="W351" i="6" s="1"/>
  <c r="X351" i="6"/>
  <c r="V359" i="6"/>
  <c r="W359" i="6" s="1"/>
  <c r="X359" i="6"/>
  <c r="V367" i="6"/>
  <c r="W367" i="6" s="1"/>
  <c r="X367" i="6"/>
  <c r="V375" i="6"/>
  <c r="W375" i="6" s="1"/>
  <c r="X375" i="6"/>
  <c r="V383" i="6"/>
  <c r="W383" i="6" s="1"/>
  <c r="X383" i="6"/>
  <c r="V391" i="6"/>
  <c r="W391" i="6" s="1"/>
  <c r="X391" i="6"/>
  <c r="V399" i="6"/>
  <c r="W399" i="6" s="1"/>
  <c r="X399" i="6"/>
  <c r="V407" i="6"/>
  <c r="W407" i="6" s="1"/>
  <c r="X407" i="6"/>
  <c r="V415" i="6"/>
  <c r="W415" i="6" s="1"/>
  <c r="X415" i="6"/>
  <c r="X421" i="6"/>
  <c r="V421" i="6"/>
  <c r="W421" i="6" s="1"/>
  <c r="X425" i="6"/>
  <c r="V425" i="6"/>
  <c r="W425" i="6" s="1"/>
  <c r="X429" i="6"/>
  <c r="V429" i="6"/>
  <c r="W429" i="6" s="1"/>
  <c r="X433" i="6"/>
  <c r="V433" i="6"/>
  <c r="W433" i="6" s="1"/>
  <c r="X437" i="6"/>
  <c r="V437" i="6"/>
  <c r="W437" i="6" s="1"/>
  <c r="X441" i="6"/>
  <c r="V441" i="6"/>
  <c r="W441" i="6" s="1"/>
  <c r="X445" i="6"/>
  <c r="V445" i="6"/>
  <c r="W445" i="6" s="1"/>
  <c r="X449" i="6"/>
  <c r="V449" i="6"/>
  <c r="W449" i="6" s="1"/>
  <c r="X453" i="6"/>
  <c r="V453" i="6"/>
  <c r="W453" i="6" s="1"/>
  <c r="X457" i="6"/>
  <c r="V457" i="6"/>
  <c r="W457" i="6" s="1"/>
  <c r="X461" i="6"/>
  <c r="V461" i="6"/>
  <c r="W461" i="6" s="1"/>
  <c r="X465" i="6"/>
  <c r="V465" i="6"/>
  <c r="W465" i="6" s="1"/>
  <c r="X469" i="6"/>
  <c r="V469" i="6"/>
  <c r="W469" i="6" s="1"/>
  <c r="X473" i="6"/>
  <c r="V473" i="6"/>
  <c r="W473" i="6" s="1"/>
  <c r="X477" i="6"/>
  <c r="V477" i="6"/>
  <c r="W477" i="6" s="1"/>
  <c r="X481" i="6"/>
  <c r="V481" i="6"/>
  <c r="W481" i="6" s="1"/>
  <c r="X485" i="6"/>
  <c r="V485" i="6"/>
  <c r="W485" i="6" s="1"/>
  <c r="X489" i="6"/>
  <c r="V489" i="6"/>
  <c r="W489" i="6" s="1"/>
  <c r="X493" i="6"/>
  <c r="V493" i="6"/>
  <c r="W493" i="6" s="1"/>
  <c r="X497" i="6"/>
  <c r="V497" i="6"/>
  <c r="W497" i="6" s="1"/>
  <c r="X501" i="6"/>
  <c r="V501" i="6"/>
  <c r="W501" i="6" s="1"/>
  <c r="X731" i="6"/>
  <c r="V731" i="6"/>
  <c r="W731" i="6" s="1"/>
  <c r="X763" i="6"/>
  <c r="V763" i="6"/>
  <c r="W763" i="6" s="1"/>
  <c r="X795" i="6"/>
  <c r="V795" i="6"/>
  <c r="W795" i="6" s="1"/>
  <c r="X827" i="6"/>
  <c r="V827" i="6"/>
  <c r="W827" i="6" s="1"/>
  <c r="X866" i="6"/>
  <c r="V866" i="6"/>
  <c r="W866" i="6" s="1"/>
  <c r="X733" i="6"/>
  <c r="V733" i="6"/>
  <c r="W733" i="6" s="1"/>
  <c r="X749" i="6"/>
  <c r="V749" i="6"/>
  <c r="W749" i="6" s="1"/>
  <c r="X765" i="6"/>
  <c r="V765" i="6"/>
  <c r="W765" i="6" s="1"/>
  <c r="X781" i="6"/>
  <c r="V781" i="6"/>
  <c r="W781" i="6" s="1"/>
  <c r="X799" i="6"/>
  <c r="V799" i="6"/>
  <c r="W799" i="6" s="1"/>
  <c r="X831" i="6"/>
  <c r="V831" i="6"/>
  <c r="W831" i="6" s="1"/>
  <c r="X874" i="6"/>
  <c r="V874" i="6"/>
  <c r="W874" i="6" s="1"/>
  <c r="X505" i="6"/>
  <c r="V505" i="6"/>
  <c r="W505" i="6" s="1"/>
  <c r="X509" i="6"/>
  <c r="V509" i="6"/>
  <c r="W509" i="6" s="1"/>
  <c r="X513" i="6"/>
  <c r="V513" i="6"/>
  <c r="W513" i="6" s="1"/>
  <c r="X637" i="6"/>
  <c r="V637" i="6"/>
  <c r="W637" i="6" s="1"/>
  <c r="X641" i="6"/>
  <c r="V641" i="6"/>
  <c r="W641" i="6" s="1"/>
  <c r="X645" i="6"/>
  <c r="V645" i="6"/>
  <c r="W645" i="6" s="1"/>
  <c r="X649" i="6"/>
  <c r="V649" i="6"/>
  <c r="W649" i="6" s="1"/>
  <c r="X653" i="6"/>
  <c r="V653" i="6"/>
  <c r="W653" i="6" s="1"/>
  <c r="X657" i="6"/>
  <c r="V657" i="6"/>
  <c r="W657" i="6" s="1"/>
  <c r="X661" i="6"/>
  <c r="V661" i="6"/>
  <c r="W661" i="6" s="1"/>
  <c r="X665" i="6"/>
  <c r="V665" i="6"/>
  <c r="W665" i="6" s="1"/>
  <c r="X669" i="6"/>
  <c r="V669" i="6"/>
  <c r="W669" i="6" s="1"/>
  <c r="X673" i="6"/>
  <c r="V673" i="6"/>
  <c r="W673" i="6" s="1"/>
  <c r="X677" i="6"/>
  <c r="V677" i="6"/>
  <c r="W677" i="6" s="1"/>
  <c r="X681" i="6"/>
  <c r="V681" i="6"/>
  <c r="W681" i="6" s="1"/>
  <c r="X685" i="6"/>
  <c r="V685" i="6"/>
  <c r="W685" i="6" s="1"/>
  <c r="V692" i="6"/>
  <c r="W692" i="6" s="1"/>
  <c r="X692" i="6"/>
  <c r="V700" i="6"/>
  <c r="W700" i="6" s="1"/>
  <c r="X700" i="6"/>
  <c r="V708" i="6"/>
  <c r="W708" i="6" s="1"/>
  <c r="X708" i="6"/>
  <c r="V716" i="6"/>
  <c r="W716" i="6" s="1"/>
  <c r="X716" i="6"/>
  <c r="V724" i="6"/>
  <c r="W724" i="6" s="1"/>
  <c r="X724" i="6"/>
  <c r="V732" i="6"/>
  <c r="W732" i="6" s="1"/>
  <c r="X732" i="6"/>
  <c r="V740" i="6"/>
  <c r="W740" i="6" s="1"/>
  <c r="X740" i="6"/>
  <c r="V748" i="6"/>
  <c r="W748" i="6" s="1"/>
  <c r="X748" i="6"/>
  <c r="V756" i="6"/>
  <c r="W756" i="6" s="1"/>
  <c r="X756" i="6"/>
  <c r="V764" i="6"/>
  <c r="W764" i="6" s="1"/>
  <c r="X764" i="6"/>
  <c r="V772" i="6"/>
  <c r="W772" i="6" s="1"/>
  <c r="X772" i="6"/>
  <c r="V780" i="6"/>
  <c r="W780" i="6" s="1"/>
  <c r="X780" i="6"/>
  <c r="V788" i="6"/>
  <c r="W788" i="6" s="1"/>
  <c r="X788" i="6"/>
  <c r="V796" i="6"/>
  <c r="W796" i="6" s="1"/>
  <c r="X796" i="6"/>
  <c r="X809" i="6"/>
  <c r="V809" i="6"/>
  <c r="W809" i="6" s="1"/>
  <c r="X825" i="6"/>
  <c r="V825" i="6"/>
  <c r="W825" i="6" s="1"/>
  <c r="X841" i="6"/>
  <c r="V841" i="6"/>
  <c r="W841" i="6" s="1"/>
  <c r="X862" i="6"/>
  <c r="V862" i="6"/>
  <c r="W862" i="6" s="1"/>
  <c r="V802" i="6"/>
  <c r="W802" i="6" s="1"/>
  <c r="X802" i="6"/>
  <c r="V810" i="6"/>
  <c r="W810" i="6" s="1"/>
  <c r="X810" i="6"/>
  <c r="V818" i="6"/>
  <c r="W818" i="6" s="1"/>
  <c r="X818" i="6"/>
  <c r="V826" i="6"/>
  <c r="W826" i="6" s="1"/>
  <c r="X826" i="6"/>
  <c r="V834" i="6"/>
  <c r="W834" i="6" s="1"/>
  <c r="X834" i="6"/>
  <c r="V842" i="6"/>
  <c r="W842" i="6" s="1"/>
  <c r="X842" i="6"/>
  <c r="V850" i="6"/>
  <c r="W850" i="6" s="1"/>
  <c r="X850" i="6"/>
  <c r="X864" i="6"/>
  <c r="V864" i="6"/>
  <c r="W864" i="6" s="1"/>
  <c r="V855" i="6"/>
  <c r="W855" i="6" s="1"/>
  <c r="X855" i="6"/>
  <c r="V863" i="6"/>
  <c r="W863" i="6" s="1"/>
  <c r="X863" i="6"/>
  <c r="V871" i="6"/>
  <c r="W871" i="6" s="1"/>
  <c r="X871" i="6"/>
  <c r="X877" i="6"/>
  <c r="V877" i="6"/>
  <c r="W877" i="6" s="1"/>
  <c r="X881" i="6"/>
  <c r="V881" i="6"/>
  <c r="W881" i="6" s="1"/>
  <c r="X885" i="6"/>
  <c r="V885" i="6"/>
  <c r="W885" i="6" s="1"/>
  <c r="X889" i="6"/>
  <c r="V889" i="6"/>
  <c r="W889" i="6" s="1"/>
  <c r="X893" i="6"/>
  <c r="V893" i="6"/>
  <c r="W893" i="6" s="1"/>
  <c r="X897" i="6"/>
  <c r="V897" i="6"/>
  <c r="W897" i="6" s="1"/>
  <c r="X646" i="6"/>
  <c r="V646" i="6"/>
  <c r="W646" i="6" s="1"/>
  <c r="X654" i="6"/>
  <c r="V654" i="6"/>
  <c r="W654" i="6" s="1"/>
  <c r="X662" i="6"/>
  <c r="V662" i="6"/>
  <c r="W662" i="6" s="1"/>
  <c r="X670" i="6"/>
  <c r="V670" i="6"/>
  <c r="W670" i="6" s="1"/>
  <c r="X676" i="6"/>
  <c r="V676" i="6"/>
  <c r="W676" i="6" s="1"/>
  <c r="X684" i="6"/>
  <c r="V684" i="6"/>
  <c r="W684" i="6" s="1"/>
  <c r="X496" i="6"/>
  <c r="V496" i="6"/>
  <c r="W496" i="6" s="1"/>
  <c r="X500" i="6"/>
  <c r="V500" i="6"/>
  <c r="W500" i="6" s="1"/>
  <c r="X793" i="6"/>
  <c r="V793" i="6"/>
  <c r="W793" i="6" s="1"/>
  <c r="X823" i="6"/>
  <c r="V823" i="6"/>
  <c r="W823" i="6" s="1"/>
  <c r="X858" i="6"/>
  <c r="V858" i="6"/>
  <c r="W858" i="6" s="1"/>
  <c r="X504" i="6"/>
  <c r="V504" i="6"/>
  <c r="W504" i="6" s="1"/>
  <c r="X508" i="6"/>
  <c r="V508" i="6"/>
  <c r="W508" i="6" s="1"/>
  <c r="X512" i="6"/>
  <c r="V512" i="6"/>
  <c r="W512" i="6" s="1"/>
  <c r="X516" i="6"/>
  <c r="V516" i="6"/>
  <c r="W516" i="6" s="1"/>
  <c r="X520" i="6"/>
  <c r="V520" i="6"/>
  <c r="W520" i="6" s="1"/>
  <c r="X524" i="6"/>
  <c r="V524" i="6"/>
  <c r="W524" i="6" s="1"/>
  <c r="X528" i="6"/>
  <c r="V528" i="6"/>
  <c r="W528" i="6" s="1"/>
  <c r="X532" i="6"/>
  <c r="V532" i="6"/>
  <c r="W532" i="6" s="1"/>
  <c r="X536" i="6"/>
  <c r="V536" i="6"/>
  <c r="W536" i="6" s="1"/>
  <c r="X540" i="6"/>
  <c r="V540" i="6"/>
  <c r="W540" i="6" s="1"/>
  <c r="X544" i="6"/>
  <c r="V544" i="6"/>
  <c r="W544" i="6" s="1"/>
  <c r="X548" i="6"/>
  <c r="V548" i="6"/>
  <c r="W548" i="6" s="1"/>
  <c r="X552" i="6"/>
  <c r="V552" i="6"/>
  <c r="W552" i="6" s="1"/>
  <c r="X556" i="6"/>
  <c r="V556" i="6"/>
  <c r="W556" i="6" s="1"/>
  <c r="X560" i="6"/>
  <c r="V560" i="6"/>
  <c r="W560" i="6" s="1"/>
  <c r="X564" i="6"/>
  <c r="V564" i="6"/>
  <c r="W564" i="6" s="1"/>
  <c r="X568" i="6"/>
  <c r="V568" i="6"/>
  <c r="W568" i="6" s="1"/>
  <c r="X572" i="6"/>
  <c r="V572" i="6"/>
  <c r="W572" i="6" s="1"/>
  <c r="X576" i="6"/>
  <c r="V576" i="6"/>
  <c r="W576" i="6" s="1"/>
  <c r="X580" i="6"/>
  <c r="V580" i="6"/>
  <c r="W580" i="6" s="1"/>
  <c r="X584" i="6"/>
  <c r="V584" i="6"/>
  <c r="W584" i="6" s="1"/>
  <c r="X588" i="6"/>
  <c r="V588" i="6"/>
  <c r="W588" i="6" s="1"/>
  <c r="X592" i="6"/>
  <c r="V592" i="6"/>
  <c r="W592" i="6" s="1"/>
  <c r="X596" i="6"/>
  <c r="V596" i="6"/>
  <c r="W596" i="6" s="1"/>
  <c r="X600" i="6"/>
  <c r="V600" i="6"/>
  <c r="W600" i="6" s="1"/>
  <c r="X604" i="6"/>
  <c r="V604" i="6"/>
  <c r="W604" i="6" s="1"/>
  <c r="X608" i="6"/>
  <c r="V608" i="6"/>
  <c r="W608" i="6" s="1"/>
  <c r="X612" i="6"/>
  <c r="V612" i="6"/>
  <c r="W612" i="6" s="1"/>
  <c r="X616" i="6"/>
  <c r="V616" i="6"/>
  <c r="W616" i="6" s="1"/>
  <c r="X620" i="6"/>
  <c r="V620" i="6"/>
  <c r="W620" i="6" s="1"/>
  <c r="X624" i="6"/>
  <c r="V624" i="6"/>
  <c r="W624" i="6" s="1"/>
  <c r="X628" i="6"/>
  <c r="V628" i="6"/>
  <c r="W628" i="6" s="1"/>
  <c r="X632" i="6"/>
  <c r="V632" i="6"/>
  <c r="W632" i="6" s="1"/>
  <c r="X636" i="6"/>
  <c r="V636" i="6"/>
  <c r="W636" i="6" s="1"/>
  <c r="V686" i="6"/>
  <c r="W686" i="6" s="1"/>
  <c r="X686" i="6"/>
  <c r="V706" i="6"/>
  <c r="W706" i="6" s="1"/>
  <c r="X706" i="6"/>
  <c r="V722" i="6"/>
  <c r="W722" i="6" s="1"/>
  <c r="X722" i="6"/>
  <c r="V742" i="6"/>
  <c r="W742" i="6" s="1"/>
  <c r="X742" i="6"/>
  <c r="V758" i="6"/>
  <c r="W758" i="6" s="1"/>
  <c r="X758" i="6"/>
  <c r="V778" i="6"/>
  <c r="W778" i="6" s="1"/>
  <c r="X778" i="6"/>
  <c r="X797" i="6"/>
  <c r="V797" i="6"/>
  <c r="W797" i="6" s="1"/>
  <c r="X829" i="6"/>
  <c r="V829" i="6"/>
  <c r="W829" i="6" s="1"/>
  <c r="V800" i="6"/>
  <c r="W800" i="6" s="1"/>
  <c r="X800" i="6"/>
  <c r="V816" i="6"/>
  <c r="W816" i="6" s="1"/>
  <c r="X816" i="6"/>
  <c r="V836" i="6"/>
  <c r="W836" i="6" s="1"/>
  <c r="X836" i="6"/>
  <c r="X860" i="6"/>
  <c r="V860" i="6"/>
  <c r="W860" i="6" s="1"/>
  <c r="V861" i="6"/>
  <c r="W861" i="6" s="1"/>
  <c r="X861" i="6"/>
  <c r="X878" i="6"/>
  <c r="V878" i="6"/>
  <c r="W878" i="6" s="1"/>
  <c r="X886" i="6"/>
  <c r="V886" i="6"/>
  <c r="W886" i="6" s="1"/>
  <c r="X896" i="6"/>
  <c r="V896" i="6"/>
  <c r="W896" i="6" s="1"/>
  <c r="Z7" i="6"/>
  <c r="Z7" i="8"/>
  <c r="H180" i="3" l="1"/>
  <c r="I180" i="3"/>
  <c r="G180" i="3"/>
  <c r="Z8" i="6"/>
  <c r="Z9" i="6" l="1"/>
  <c r="Z10" i="6" l="1"/>
  <c r="Z11" i="6" l="1"/>
  <c r="Z12" i="6" l="1"/>
  <c r="Z13" i="6" l="1"/>
  <c r="Z14" i="6" l="1"/>
  <c r="Z15" i="6" l="1"/>
  <c r="Z16" i="6" l="1"/>
  <c r="Z17" i="6" l="1"/>
  <c r="Z18" i="6" l="1"/>
  <c r="Z19" i="6" l="1"/>
  <c r="Z20" i="6" l="1"/>
  <c r="Z21" i="6" l="1"/>
  <c r="Z22" i="6" l="1"/>
  <c r="Z23" i="6" l="1"/>
  <c r="Z24" i="6" l="1"/>
  <c r="Z25" i="6" l="1"/>
  <c r="Z26" i="6" l="1"/>
  <c r="Z27" i="6" l="1"/>
  <c r="Z28" i="6" l="1"/>
  <c r="Z29" i="6" l="1"/>
  <c r="Z30" i="6" l="1"/>
  <c r="Z31" i="6" l="1"/>
  <c r="Z32" i="6" l="1"/>
  <c r="Z33" i="6" l="1"/>
  <c r="Z34" i="6" l="1"/>
  <c r="E15" i="2"/>
  <c r="Z35" i="6" l="1"/>
  <c r="Z36" i="6" l="1"/>
  <c r="Z37" i="6" l="1"/>
  <c r="Z38" i="6" l="1"/>
  <c r="Z39" i="6" l="1"/>
  <c r="Z40" i="6" l="1"/>
  <c r="Z41" i="6" l="1"/>
  <c r="Z42" i="6" l="1"/>
  <c r="Z43" i="6" l="1"/>
  <c r="Z44" i="6" l="1"/>
  <c r="Z45" i="6" l="1"/>
  <c r="Z46" i="6" l="1"/>
  <c r="Z47" i="6" l="1"/>
  <c r="Z48" i="6" l="1"/>
  <c r="Z49" i="6" l="1"/>
  <c r="Z50" i="6" l="1"/>
  <c r="Z51" i="6" l="1"/>
  <c r="Z52" i="6" l="1"/>
  <c r="Z53" i="6" l="1"/>
  <c r="Z54" i="6" l="1"/>
  <c r="Z55" i="6" l="1"/>
  <c r="E21" i="1"/>
  <c r="E12" i="1"/>
  <c r="E23" i="1"/>
  <c r="E55" i="1"/>
  <c r="E11" i="1"/>
  <c r="E50" i="1"/>
  <c r="E13" i="1"/>
  <c r="E10" i="1"/>
  <c r="E9" i="1"/>
  <c r="E49" i="1"/>
  <c r="E14" i="1"/>
  <c r="E53" i="1"/>
  <c r="E48" i="1"/>
  <c r="E22" i="1"/>
  <c r="E51" i="1"/>
  <c r="E15" i="1"/>
  <c r="E16" i="1"/>
  <c r="G23" i="1"/>
  <c r="F23" i="1"/>
  <c r="F21" i="1"/>
  <c r="G21" i="1"/>
  <c r="D21" i="1"/>
  <c r="F53" i="1"/>
  <c r="G53" i="1"/>
  <c r="F48" i="1"/>
  <c r="G48" i="1"/>
  <c r="D12" i="1"/>
  <c r="D11" i="1"/>
  <c r="D14" i="1"/>
  <c r="D13" i="1"/>
  <c r="D9" i="1"/>
  <c r="D16" i="1"/>
  <c r="D55" i="1"/>
  <c r="D10" i="1"/>
  <c r="D53" i="1"/>
  <c r="F22" i="1"/>
  <c r="F50" i="1"/>
  <c r="G49" i="1"/>
  <c r="G22" i="1"/>
  <c r="F49" i="1"/>
  <c r="G50" i="1"/>
  <c r="D15" i="1"/>
  <c r="D23" i="1"/>
  <c r="D48" i="1"/>
  <c r="D50" i="1"/>
  <c r="D49" i="1"/>
  <c r="D22" i="1"/>
  <c r="F51" i="1"/>
  <c r="G51" i="1"/>
  <c r="D51" i="1"/>
  <c r="G55" i="1"/>
  <c r="G6" i="1"/>
  <c r="F55" i="1"/>
  <c r="F6" i="1"/>
  <c r="G9" i="1"/>
  <c r="F9" i="1"/>
  <c r="G11" i="1"/>
  <c r="F11" i="1"/>
  <c r="G12" i="1"/>
  <c r="F12" i="1"/>
  <c r="G14" i="1"/>
  <c r="F14" i="1"/>
  <c r="F13" i="1"/>
  <c r="G13" i="1"/>
  <c r="F15" i="1"/>
  <c r="G15" i="1"/>
  <c r="F10" i="1"/>
  <c r="G10" i="1"/>
  <c r="G16" i="1"/>
  <c r="F16" i="1"/>
  <c r="C29" i="1"/>
  <c r="C50" i="1"/>
  <c r="C17" i="1"/>
  <c r="C31" i="1"/>
  <c r="C46" i="1"/>
  <c r="C52" i="1"/>
  <c r="C58" i="1"/>
  <c r="G26" i="1"/>
  <c r="G37" i="1"/>
  <c r="G45" i="1"/>
  <c r="G17" i="1"/>
  <c r="G29" i="1"/>
  <c r="G38" i="1"/>
  <c r="G46" i="1"/>
  <c r="E26" i="1"/>
  <c r="E37" i="1"/>
  <c r="E45" i="1"/>
  <c r="I13" i="1"/>
  <c r="I21" i="1"/>
  <c r="I29" i="1"/>
  <c r="I38" i="1"/>
  <c r="I46" i="1"/>
  <c r="I54" i="1"/>
  <c r="I14" i="1"/>
  <c r="I22" i="1"/>
  <c r="I30" i="1"/>
  <c r="I41" i="1"/>
  <c r="I49" i="1"/>
  <c r="I57" i="1"/>
  <c r="F25" i="1"/>
  <c r="F33" i="1"/>
  <c r="F42" i="1"/>
  <c r="F54" i="1"/>
  <c r="C59" i="1"/>
  <c r="C51" i="1"/>
  <c r="C43" i="1"/>
  <c r="C32" i="1"/>
  <c r="C24" i="1"/>
  <c r="C16" i="1"/>
  <c r="D58" i="1"/>
  <c r="D46" i="1"/>
  <c r="D38" i="1"/>
  <c r="D29" i="1"/>
  <c r="D17" i="1"/>
  <c r="E46" i="1"/>
  <c r="E27" i="1"/>
  <c r="F47" i="1"/>
  <c r="F26" i="1"/>
  <c r="G54" i="1"/>
  <c r="G24" i="1"/>
  <c r="G32" i="1"/>
  <c r="G43" i="1"/>
  <c r="G59" i="1"/>
  <c r="G27" i="1"/>
  <c r="G35" i="1"/>
  <c r="G44" i="1"/>
  <c r="E24" i="1"/>
  <c r="E32" i="1"/>
  <c r="E43" i="1"/>
  <c r="E59" i="1"/>
  <c r="I15" i="1"/>
  <c r="I23" i="1"/>
  <c r="I31" i="1"/>
  <c r="I40" i="1"/>
  <c r="I48" i="1"/>
  <c r="I56" i="1"/>
  <c r="I12" i="1"/>
  <c r="I20" i="1"/>
  <c r="I28" i="1"/>
  <c r="I39" i="1"/>
  <c r="I47" i="1"/>
  <c r="I55" i="1"/>
  <c r="F19" i="1"/>
  <c r="F31" i="1"/>
  <c r="F40" i="1"/>
  <c r="F52" i="1"/>
  <c r="F60" i="1"/>
  <c r="C53" i="1"/>
  <c r="C45" i="1"/>
  <c r="C37" i="1"/>
  <c r="C26" i="1"/>
  <c r="C18" i="1"/>
  <c r="D60" i="1"/>
  <c r="D52" i="1"/>
  <c r="D40" i="1"/>
  <c r="D31" i="1"/>
  <c r="D19" i="1"/>
  <c r="E42" i="1"/>
  <c r="F59" i="1"/>
  <c r="F30" i="1"/>
  <c r="D57" i="1"/>
  <c r="D41" i="1"/>
  <c r="D30" i="1"/>
  <c r="D18" i="1"/>
  <c r="E52" i="1"/>
  <c r="E35" i="1"/>
  <c r="F57" i="1"/>
  <c r="D39" i="1"/>
  <c r="D20" i="1"/>
  <c r="E17" i="1"/>
  <c r="F32" i="1"/>
  <c r="G60" i="1"/>
  <c r="D59" i="1"/>
  <c r="D32" i="1"/>
  <c r="E56" i="1"/>
  <c r="E25" i="1"/>
  <c r="F37" i="1"/>
  <c r="F20" i="1"/>
  <c r="C9" i="1"/>
  <c r="C11" i="1"/>
  <c r="I6" i="1"/>
  <c r="C10" i="1"/>
  <c r="C19" i="1"/>
  <c r="C40" i="1"/>
  <c r="C60" i="1"/>
  <c r="C23" i="1"/>
  <c r="C38" i="1"/>
  <c r="C15" i="1"/>
  <c r="C25" i="1"/>
  <c r="C33" i="1"/>
  <c r="C44" i="1"/>
  <c r="C56" i="1"/>
  <c r="C13" i="1"/>
  <c r="C21" i="1"/>
  <c r="C27" i="1"/>
  <c r="C35" i="1"/>
  <c r="C42" i="1"/>
  <c r="C48" i="1"/>
  <c r="C54" i="1"/>
  <c r="G18" i="1"/>
  <c r="G30" i="1"/>
  <c r="G41" i="1"/>
  <c r="G57" i="1"/>
  <c r="G25" i="1"/>
  <c r="G33" i="1"/>
  <c r="G42" i="1"/>
  <c r="E18" i="1"/>
  <c r="E30" i="1"/>
  <c r="E41" i="1"/>
  <c r="E57" i="1"/>
  <c r="I17" i="1"/>
  <c r="I25" i="1"/>
  <c r="I33" i="1"/>
  <c r="I42" i="1"/>
  <c r="I50" i="1"/>
  <c r="I58" i="1"/>
  <c r="I18" i="1"/>
  <c r="I26" i="1"/>
  <c r="I37" i="1"/>
  <c r="I45" i="1"/>
  <c r="I53" i="1"/>
  <c r="F17" i="1"/>
  <c r="F29" i="1"/>
  <c r="F38" i="1"/>
  <c r="F46" i="1"/>
  <c r="F58" i="1"/>
  <c r="C55" i="1"/>
  <c r="C47" i="1"/>
  <c r="C39" i="1"/>
  <c r="C28" i="1"/>
  <c r="C20" i="1"/>
  <c r="C12" i="1"/>
  <c r="D54" i="1"/>
  <c r="D42" i="1"/>
  <c r="D33" i="1"/>
  <c r="D25" i="1"/>
  <c r="E54" i="1"/>
  <c r="E38" i="1"/>
  <c r="E19" i="1"/>
  <c r="F39" i="1"/>
  <c r="F18" i="1"/>
  <c r="G20" i="1"/>
  <c r="G28" i="1"/>
  <c r="G39" i="1"/>
  <c r="G47" i="1"/>
  <c r="G19" i="1"/>
  <c r="G31" i="1"/>
  <c r="G40" i="1"/>
  <c r="E20" i="1"/>
  <c r="E28" i="1"/>
  <c r="E39" i="1"/>
  <c r="E47" i="1"/>
  <c r="I10" i="1"/>
  <c r="I19" i="1"/>
  <c r="I27" i="1"/>
  <c r="I35" i="1"/>
  <c r="I44" i="1"/>
  <c r="I52" i="1"/>
  <c r="I60" i="1"/>
  <c r="I16" i="1"/>
  <c r="I24" i="1"/>
  <c r="I32" i="1"/>
  <c r="I43" i="1"/>
  <c r="I51" i="1"/>
  <c r="I59" i="1"/>
  <c r="F27" i="1"/>
  <c r="F35" i="1"/>
  <c r="F44" i="1"/>
  <c r="F56" i="1"/>
  <c r="C57" i="1"/>
  <c r="C49" i="1"/>
  <c r="C41" i="1"/>
  <c r="C30" i="1"/>
  <c r="C22" i="1"/>
  <c r="C14" i="1"/>
  <c r="D56" i="1"/>
  <c r="D44" i="1"/>
  <c r="D35" i="1"/>
  <c r="D27" i="1"/>
  <c r="E58" i="1"/>
  <c r="E31" i="1"/>
  <c r="F43" i="1"/>
  <c r="G58" i="1"/>
  <c r="D45" i="1"/>
  <c r="D37" i="1"/>
  <c r="D26" i="1"/>
  <c r="E60" i="1"/>
  <c r="E44" i="1"/>
  <c r="E29" i="1"/>
  <c r="D47" i="1"/>
  <c r="D28" i="1"/>
  <c r="E33" i="1"/>
  <c r="F41" i="1"/>
  <c r="F24" i="1"/>
  <c r="G52" i="1"/>
  <c r="D43" i="1"/>
  <c r="D24" i="1"/>
  <c r="E40" i="1"/>
  <c r="F45" i="1"/>
  <c r="F28" i="1"/>
  <c r="G56" i="1"/>
  <c r="I11" i="1"/>
  <c r="I9" i="1"/>
  <c r="C6" i="1"/>
  <c r="E7" i="1"/>
  <c r="E8" i="1"/>
  <c r="D7" i="1"/>
  <c r="D8" i="1"/>
  <c r="I5" i="1"/>
  <c r="C5" i="1"/>
  <c r="G8" i="1"/>
  <c r="F8" i="1"/>
  <c r="C7" i="1"/>
  <c r="F5" i="1"/>
  <c r="G5" i="1"/>
  <c r="C8" i="1"/>
  <c r="I8" i="1"/>
  <c r="I7" i="1"/>
  <c r="G7" i="1"/>
  <c r="F7" i="1"/>
  <c r="B3" i="10" l="1"/>
  <c r="B24" i="4"/>
  <c r="D24" i="4" s="1"/>
  <c r="B15" i="4"/>
  <c r="R7" i="1"/>
  <c r="Q7" i="1"/>
  <c r="Q8" i="1"/>
  <c r="A8" i="1"/>
  <c r="B37" i="4"/>
  <c r="D37" i="4" s="1"/>
  <c r="R5" i="1"/>
  <c r="B34" i="4"/>
  <c r="D34" i="4" s="1"/>
  <c r="R8" i="1"/>
  <c r="B4" i="4"/>
  <c r="Q5" i="1"/>
  <c r="B26" i="4"/>
  <c r="D26" i="4" s="1"/>
  <c r="Q9" i="1"/>
  <c r="Q11" i="1"/>
  <c r="R56" i="1"/>
  <c r="R52" i="1"/>
  <c r="R58" i="1"/>
  <c r="B70" i="4"/>
  <c r="D70" i="4" s="1"/>
  <c r="B124" i="4"/>
  <c r="D124" i="4" s="1"/>
  <c r="B181" i="4"/>
  <c r="D181" i="4" s="1"/>
  <c r="B30" i="3"/>
  <c r="B128" i="3"/>
  <c r="B181" i="3"/>
  <c r="Q59" i="1"/>
  <c r="A59" i="1"/>
  <c r="Q51" i="1"/>
  <c r="A51" i="1"/>
  <c r="Q43" i="1"/>
  <c r="A43" i="1"/>
  <c r="Q32" i="1"/>
  <c r="A32" i="1"/>
  <c r="Q24" i="1"/>
  <c r="A24" i="1"/>
  <c r="Q16" i="1"/>
  <c r="A16" i="1"/>
  <c r="Q60" i="1"/>
  <c r="A60" i="1"/>
  <c r="Q52" i="1"/>
  <c r="A52" i="1"/>
  <c r="Q44" i="1"/>
  <c r="A44" i="1"/>
  <c r="Q35" i="1"/>
  <c r="A35" i="1"/>
  <c r="Q27" i="1"/>
  <c r="A27" i="1"/>
  <c r="Q19" i="1"/>
  <c r="A19" i="1"/>
  <c r="Q10" i="1"/>
  <c r="A10" i="1"/>
  <c r="R40" i="1"/>
  <c r="R31" i="1"/>
  <c r="R19" i="1"/>
  <c r="R47" i="1"/>
  <c r="R39" i="1"/>
  <c r="R28" i="1"/>
  <c r="R20" i="1"/>
  <c r="B56" i="4"/>
  <c r="D56" i="4" s="1"/>
  <c r="B105" i="4"/>
  <c r="D105" i="4" s="1"/>
  <c r="B169" i="4"/>
  <c r="D169" i="4" s="1"/>
  <c r="B20" i="3"/>
  <c r="B104" i="3"/>
  <c r="B171" i="3"/>
  <c r="Q53" i="1"/>
  <c r="A53" i="1"/>
  <c r="Q45" i="1"/>
  <c r="A45" i="1"/>
  <c r="Q37" i="1"/>
  <c r="A37" i="1"/>
  <c r="Q26" i="1"/>
  <c r="A26" i="1"/>
  <c r="Q18" i="1"/>
  <c r="A18" i="1"/>
  <c r="Q58" i="1"/>
  <c r="A58" i="1"/>
  <c r="Q50" i="1"/>
  <c r="A50" i="1"/>
  <c r="Q42" i="1"/>
  <c r="A42" i="1"/>
  <c r="Q33" i="1"/>
  <c r="A33" i="1"/>
  <c r="Q25" i="1"/>
  <c r="A25" i="1"/>
  <c r="Q17" i="1"/>
  <c r="A17" i="1"/>
  <c r="R42" i="1"/>
  <c r="R33" i="1"/>
  <c r="R25" i="1"/>
  <c r="R57" i="1"/>
  <c r="R41" i="1"/>
  <c r="R30" i="1"/>
  <c r="R18" i="1"/>
  <c r="B162" i="3"/>
  <c r="B118" i="3"/>
  <c r="B42" i="3"/>
  <c r="B159" i="4"/>
  <c r="D159" i="4" s="1"/>
  <c r="B116" i="4"/>
  <c r="D116" i="4" s="1"/>
  <c r="B65" i="4"/>
  <c r="D65" i="4" s="1"/>
  <c r="B177" i="3"/>
  <c r="B58" i="3"/>
  <c r="B194" i="4"/>
  <c r="D194" i="4" s="1"/>
  <c r="B145" i="4"/>
  <c r="D145" i="4" s="1"/>
  <c r="B72" i="4"/>
  <c r="D72" i="4" s="1"/>
  <c r="B14" i="3"/>
  <c r="B133" i="4"/>
  <c r="D133" i="4" s="1"/>
  <c r="B28" i="3"/>
  <c r="B98" i="4"/>
  <c r="D98" i="4" s="1"/>
  <c r="B41" i="4"/>
  <c r="D41" i="4" s="1"/>
  <c r="Q6" i="1"/>
  <c r="B49" i="4"/>
  <c r="D49" i="4" s="1"/>
  <c r="B39" i="4"/>
  <c r="D39" i="4" s="1"/>
  <c r="R60" i="1"/>
  <c r="B92" i="4"/>
  <c r="D92" i="4" s="1"/>
  <c r="B156" i="4"/>
  <c r="D156" i="4" s="1"/>
  <c r="B4" i="3"/>
  <c r="B70" i="3"/>
  <c r="B154" i="3"/>
  <c r="Q55" i="1"/>
  <c r="A55" i="1"/>
  <c r="Q47" i="1"/>
  <c r="A47" i="1"/>
  <c r="Q39" i="1"/>
  <c r="A39" i="1"/>
  <c r="Q28" i="1"/>
  <c r="A28" i="1"/>
  <c r="Q20" i="1"/>
  <c r="A20" i="1"/>
  <c r="Q12" i="1"/>
  <c r="A12" i="1"/>
  <c r="Q56" i="1"/>
  <c r="A56" i="1"/>
  <c r="Q48" i="1"/>
  <c r="A48" i="1"/>
  <c r="Q40" i="1"/>
  <c r="A40" i="1"/>
  <c r="Q31" i="1"/>
  <c r="A31" i="1"/>
  <c r="Q23" i="1"/>
  <c r="A23" i="1"/>
  <c r="Q15" i="1"/>
  <c r="A15" i="1"/>
  <c r="R44" i="1"/>
  <c r="R35" i="1"/>
  <c r="R27" i="1"/>
  <c r="R59" i="1"/>
  <c r="R43" i="1"/>
  <c r="R32" i="1"/>
  <c r="R24" i="1"/>
  <c r="R54" i="1"/>
  <c r="B81" i="4"/>
  <c r="D81" i="4" s="1"/>
  <c r="B139" i="4"/>
  <c r="D139" i="4" s="1"/>
  <c r="B190" i="4"/>
  <c r="D190" i="4" s="1"/>
  <c r="B46" i="3"/>
  <c r="B148" i="3"/>
  <c r="B185" i="3"/>
  <c r="Q57" i="1"/>
  <c r="A57" i="1"/>
  <c r="A49" i="1"/>
  <c r="Q49" i="1"/>
  <c r="Q41" i="1"/>
  <c r="A41" i="1"/>
  <c r="A30" i="1"/>
  <c r="Q30" i="1"/>
  <c r="Q22" i="1"/>
  <c r="A22" i="1"/>
  <c r="A14" i="1"/>
  <c r="Q14" i="1"/>
  <c r="Q54" i="1"/>
  <c r="A54" i="1"/>
  <c r="A46" i="1"/>
  <c r="Q46" i="1"/>
  <c r="Q38" i="1"/>
  <c r="A38" i="1"/>
  <c r="A29" i="1"/>
  <c r="Q29" i="1"/>
  <c r="Q21" i="1"/>
  <c r="A21" i="1"/>
  <c r="A13" i="1"/>
  <c r="Q13" i="1"/>
  <c r="R46" i="1"/>
  <c r="R38" i="1"/>
  <c r="R29" i="1"/>
  <c r="R17" i="1"/>
  <c r="R45" i="1"/>
  <c r="R37" i="1"/>
  <c r="R26" i="1"/>
  <c r="B183" i="3"/>
  <c r="B152" i="3"/>
  <c r="B82" i="3"/>
  <c r="B188" i="4"/>
  <c r="D188" i="4" s="1"/>
  <c r="B88" i="4"/>
  <c r="D88" i="4" s="1"/>
  <c r="B140" i="3"/>
  <c r="B172" i="4"/>
  <c r="D172" i="4" s="1"/>
  <c r="R16" i="1"/>
  <c r="R10" i="1"/>
  <c r="R15" i="1"/>
  <c r="R13" i="1"/>
  <c r="R14" i="1"/>
  <c r="R12" i="1"/>
  <c r="R11" i="1"/>
  <c r="R9" i="1"/>
  <c r="R6" i="1"/>
  <c r="R55" i="1"/>
  <c r="R51" i="1"/>
  <c r="R50" i="1"/>
  <c r="R22" i="1"/>
  <c r="R49" i="1"/>
  <c r="R48" i="1"/>
  <c r="R53" i="1"/>
  <c r="R21" i="1"/>
  <c r="R23" i="1"/>
  <c r="A11" i="1"/>
  <c r="A9" i="1"/>
  <c r="A7" i="1"/>
  <c r="A5" i="1"/>
  <c r="A6" i="1"/>
  <c r="Z56" i="6"/>
  <c r="I3" i="10" l="1"/>
  <c r="C3" i="10"/>
  <c r="G3" i="10"/>
  <c r="H3" i="10"/>
  <c r="D3" i="10"/>
  <c r="D140" i="3"/>
  <c r="D152" i="3"/>
  <c r="D148" i="3"/>
  <c r="D70" i="3"/>
  <c r="D177" i="3"/>
  <c r="D42" i="3"/>
  <c r="D162" i="3"/>
  <c r="D171" i="3"/>
  <c r="D20" i="3"/>
  <c r="D128" i="3"/>
  <c r="D82" i="3"/>
  <c r="D183" i="3"/>
  <c r="D185" i="3"/>
  <c r="D46" i="3"/>
  <c r="D154" i="3"/>
  <c r="D4" i="3"/>
  <c r="D28" i="3"/>
  <c r="D14" i="3"/>
  <c r="D58" i="3"/>
  <c r="D118" i="3"/>
  <c r="D104" i="3"/>
  <c r="D181" i="3"/>
  <c r="D30" i="3"/>
  <c r="E8" i="10"/>
  <c r="E9" i="10"/>
  <c r="E4" i="10"/>
  <c r="E7" i="10"/>
  <c r="E6" i="10"/>
  <c r="E3" i="10"/>
  <c r="E5" i="10"/>
  <c r="Z4" i="4"/>
  <c r="Z4" i="3"/>
  <c r="Z57" i="6"/>
  <c r="L21" i="1"/>
  <c r="O21" i="1"/>
  <c r="P38" i="1"/>
  <c r="L38" i="1"/>
  <c r="M38" i="1"/>
  <c r="M54" i="1"/>
  <c r="O54" i="1"/>
  <c r="M22" i="1"/>
  <c r="N22" i="1"/>
  <c r="P22" i="1"/>
  <c r="N41" i="1"/>
  <c r="O41" i="1"/>
  <c r="N57" i="1"/>
  <c r="P57" i="1"/>
  <c r="M57" i="1"/>
  <c r="N15" i="1"/>
  <c r="O15" i="1"/>
  <c r="L23" i="1"/>
  <c r="N23" i="1"/>
  <c r="P23" i="1"/>
  <c r="N31" i="1"/>
  <c r="M31" i="1"/>
  <c r="O40" i="1"/>
  <c r="P40" i="1"/>
  <c r="L40" i="1"/>
  <c r="L48" i="1"/>
  <c r="O48" i="1"/>
  <c r="L56" i="1"/>
  <c r="N56" i="1"/>
  <c r="P56" i="1"/>
  <c r="M12" i="1"/>
  <c r="O12" i="1"/>
  <c r="P20" i="1"/>
  <c r="L20" i="1"/>
  <c r="M20" i="1"/>
  <c r="O28" i="1"/>
  <c r="N28" i="1"/>
  <c r="O39" i="1"/>
  <c r="P39" i="1"/>
  <c r="L39" i="1"/>
  <c r="N47" i="1"/>
  <c r="O47" i="1"/>
  <c r="L55" i="1"/>
  <c r="N55" i="1"/>
  <c r="P55" i="1"/>
  <c r="O10" i="1"/>
  <c r="P10" i="1"/>
  <c r="L10" i="1"/>
  <c r="N19" i="1"/>
  <c r="O19" i="1"/>
  <c r="M27" i="1"/>
  <c r="L27" i="1"/>
  <c r="P27" i="1"/>
  <c r="M35" i="1"/>
  <c r="N35" i="1"/>
  <c r="P44" i="1"/>
  <c r="L44" i="1"/>
  <c r="M44" i="1"/>
  <c r="L52" i="1"/>
  <c r="O52" i="1"/>
  <c r="L60" i="1"/>
  <c r="N60" i="1"/>
  <c r="P60" i="1"/>
  <c r="M16" i="1"/>
  <c r="O16" i="1"/>
  <c r="O24" i="1"/>
  <c r="P24" i="1"/>
  <c r="L24" i="1"/>
  <c r="N32" i="1"/>
  <c r="M32" i="1"/>
  <c r="P43" i="1"/>
  <c r="L43" i="1"/>
  <c r="M43" i="1"/>
  <c r="L51" i="1"/>
  <c r="O51" i="1"/>
  <c r="L59" i="1"/>
  <c r="N59" i="1"/>
  <c r="P59" i="1"/>
  <c r="M9" i="1"/>
  <c r="O9" i="1"/>
  <c r="L8" i="1"/>
  <c r="O8" i="1"/>
  <c r="L13" i="1"/>
  <c r="N13" i="1"/>
  <c r="P13" i="1"/>
  <c r="O29" i="1"/>
  <c r="L29" i="1"/>
  <c r="O46" i="1"/>
  <c r="P46" i="1"/>
  <c r="L46" i="1"/>
  <c r="M14" i="1"/>
  <c r="O14" i="1"/>
  <c r="L30" i="1"/>
  <c r="P30" i="1"/>
  <c r="O30" i="1"/>
  <c r="L49" i="1"/>
  <c r="O49" i="1"/>
  <c r="Z5" i="3"/>
  <c r="O17" i="1"/>
  <c r="P17" i="1"/>
  <c r="L17" i="1"/>
  <c r="O25" i="1"/>
  <c r="N25" i="1"/>
  <c r="L33" i="1"/>
  <c r="P33" i="1"/>
  <c r="O33" i="1"/>
  <c r="N42" i="1"/>
  <c r="O42" i="1"/>
  <c r="M50" i="1"/>
  <c r="N50" i="1"/>
  <c r="P50" i="1"/>
  <c r="M58" i="1"/>
  <c r="O58" i="1"/>
  <c r="O18" i="1"/>
  <c r="P18" i="1"/>
  <c r="L18" i="1"/>
  <c r="O26" i="1"/>
  <c r="N26" i="1"/>
  <c r="P37" i="1"/>
  <c r="L37" i="1"/>
  <c r="M37" i="1"/>
  <c r="M45" i="1"/>
  <c r="N45" i="1"/>
  <c r="M53" i="1"/>
  <c r="N53" i="1"/>
  <c r="P53" i="1"/>
  <c r="M11" i="1"/>
  <c r="O11" i="1"/>
  <c r="L7" i="1"/>
  <c r="N7" i="1"/>
  <c r="P7" i="1"/>
  <c r="L53" i="1"/>
  <c r="N11" i="1"/>
  <c r="M7" i="1"/>
  <c r="M21" i="1"/>
  <c r="N21" i="1"/>
  <c r="P21" i="1"/>
  <c r="N38" i="1"/>
  <c r="O38" i="1"/>
  <c r="L54" i="1"/>
  <c r="N54" i="1"/>
  <c r="P54" i="1"/>
  <c r="L22" i="1"/>
  <c r="O22" i="1"/>
  <c r="P41" i="1"/>
  <c r="L41" i="1"/>
  <c r="M41" i="1"/>
  <c r="O57" i="1"/>
  <c r="L57" i="1"/>
  <c r="P15" i="1"/>
  <c r="L15" i="1"/>
  <c r="M15" i="1"/>
  <c r="M23" i="1"/>
  <c r="O23" i="1"/>
  <c r="L31" i="1"/>
  <c r="P31" i="1"/>
  <c r="O31" i="1"/>
  <c r="M40" i="1"/>
  <c r="N40" i="1"/>
  <c r="M48" i="1"/>
  <c r="N48" i="1"/>
  <c r="P48" i="1"/>
  <c r="M56" i="1"/>
  <c r="O56" i="1"/>
  <c r="L12" i="1"/>
  <c r="N12" i="1"/>
  <c r="P12" i="1"/>
  <c r="N20" i="1"/>
  <c r="O20" i="1"/>
  <c r="M28" i="1"/>
  <c r="L28" i="1"/>
  <c r="P28" i="1"/>
  <c r="M39" i="1"/>
  <c r="N39" i="1"/>
  <c r="P47" i="1"/>
  <c r="L47" i="1"/>
  <c r="M47" i="1"/>
  <c r="M55" i="1"/>
  <c r="O55" i="1"/>
  <c r="M10" i="1"/>
  <c r="N10" i="1"/>
  <c r="P19" i="1"/>
  <c r="L19" i="1"/>
  <c r="M19" i="1"/>
  <c r="O27" i="1"/>
  <c r="N27" i="1"/>
  <c r="O35" i="1"/>
  <c r="P35" i="1"/>
  <c r="L35" i="1"/>
  <c r="N44" i="1"/>
  <c r="O44" i="1"/>
  <c r="M52" i="1"/>
  <c r="N52" i="1"/>
  <c r="P52" i="1"/>
  <c r="M60" i="1"/>
  <c r="O60" i="1"/>
  <c r="L16" i="1"/>
  <c r="N16" i="1"/>
  <c r="P16" i="1"/>
  <c r="M24" i="1"/>
  <c r="N24" i="1"/>
  <c r="L32" i="1"/>
  <c r="P32" i="1"/>
  <c r="O32" i="1"/>
  <c r="N43" i="1"/>
  <c r="O43" i="1"/>
  <c r="M51" i="1"/>
  <c r="N51" i="1"/>
  <c r="P51" i="1"/>
  <c r="M59" i="1"/>
  <c r="O59" i="1"/>
  <c r="L9" i="1"/>
  <c r="N9" i="1"/>
  <c r="P9" i="1"/>
  <c r="M8" i="1"/>
  <c r="N8" i="1"/>
  <c r="P8" i="1"/>
  <c r="M13" i="1"/>
  <c r="O13" i="1"/>
  <c r="M29" i="1"/>
  <c r="P29" i="1"/>
  <c r="N29" i="1"/>
  <c r="M46" i="1"/>
  <c r="N46" i="1"/>
  <c r="L14" i="1"/>
  <c r="N14" i="1"/>
  <c r="P14" i="1"/>
  <c r="N30" i="1"/>
  <c r="M30" i="1"/>
  <c r="M49" i="1"/>
  <c r="N49" i="1"/>
  <c r="P49" i="1"/>
  <c r="E175" i="3"/>
  <c r="E17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337" i="3"/>
  <c r="E341" i="3"/>
  <c r="E345" i="3"/>
  <c r="E349" i="3"/>
  <c r="E353" i="3"/>
  <c r="E357" i="3"/>
  <c r="E361" i="3"/>
  <c r="E365" i="3"/>
  <c r="E369" i="3"/>
  <c r="E373" i="3"/>
  <c r="E377" i="3"/>
  <c r="E381" i="3"/>
  <c r="E385" i="3"/>
  <c r="E389" i="3"/>
  <c r="E393" i="3"/>
  <c r="E397" i="3"/>
  <c r="E401" i="3"/>
  <c r="E405" i="3"/>
  <c r="E409" i="3"/>
  <c r="E413" i="3"/>
  <c r="E183" i="3"/>
  <c r="E192" i="3"/>
  <c r="E200" i="3"/>
  <c r="E208" i="3"/>
  <c r="E216" i="3"/>
  <c r="E224" i="3"/>
  <c r="E232" i="3"/>
  <c r="E240" i="3"/>
  <c r="E248" i="3"/>
  <c r="E256" i="3"/>
  <c r="E264" i="3"/>
  <c r="E272" i="3"/>
  <c r="E280" i="3"/>
  <c r="E288" i="3"/>
  <c r="E296" i="3"/>
  <c r="E304" i="3"/>
  <c r="E312" i="3"/>
  <c r="E320" i="3"/>
  <c r="E328" i="3"/>
  <c r="E336" i="3"/>
  <c r="E344" i="3"/>
  <c r="E352" i="3"/>
  <c r="E360" i="3"/>
  <c r="E368" i="3"/>
  <c r="E376" i="3"/>
  <c r="E384" i="3"/>
  <c r="E392" i="3"/>
  <c r="E400" i="3"/>
  <c r="E408" i="3"/>
  <c r="E416" i="3"/>
  <c r="E420" i="3"/>
  <c r="E424" i="3"/>
  <c r="E428" i="3"/>
  <c r="E432" i="3"/>
  <c r="E436" i="3"/>
  <c r="E440" i="3"/>
  <c r="E444" i="3"/>
  <c r="E448" i="3"/>
  <c r="E452" i="3"/>
  <c r="E456" i="3"/>
  <c r="E460" i="3"/>
  <c r="E464" i="3"/>
  <c r="E468" i="3"/>
  <c r="E472" i="3"/>
  <c r="E476" i="3"/>
  <c r="E480" i="3"/>
  <c r="E484" i="3"/>
  <c r="E488" i="3"/>
  <c r="E492" i="3"/>
  <c r="E496" i="3"/>
  <c r="E500" i="3"/>
  <c r="E504" i="3"/>
  <c r="E508" i="3"/>
  <c r="E512" i="3"/>
  <c r="E516" i="3"/>
  <c r="E520" i="3"/>
  <c r="E524" i="3"/>
  <c r="E528" i="3"/>
  <c r="E532" i="3"/>
  <c r="E536" i="3"/>
  <c r="E540" i="3"/>
  <c r="E177" i="3"/>
  <c r="E190" i="3"/>
  <c r="E198" i="3"/>
  <c r="E206" i="3"/>
  <c r="E214" i="3"/>
  <c r="E222" i="3"/>
  <c r="E230" i="3"/>
  <c r="E238" i="3"/>
  <c r="E246" i="3"/>
  <c r="E254" i="3"/>
  <c r="E262" i="3"/>
  <c r="E270" i="3"/>
  <c r="E278" i="3"/>
  <c r="E286" i="3"/>
  <c r="E294" i="3"/>
  <c r="E302" i="3"/>
  <c r="E310" i="3"/>
  <c r="E318" i="3"/>
  <c r="E326" i="3"/>
  <c r="E334" i="3"/>
  <c r="E342" i="3"/>
  <c r="E350" i="3"/>
  <c r="E358" i="3"/>
  <c r="E366" i="3"/>
  <c r="E374" i="3"/>
  <c r="E382" i="3"/>
  <c r="E390" i="3"/>
  <c r="E398" i="3"/>
  <c r="E406" i="3"/>
  <c r="E414" i="3"/>
  <c r="E419" i="3"/>
  <c r="E423" i="3"/>
  <c r="E427" i="3"/>
  <c r="E431" i="3"/>
  <c r="E435" i="3"/>
  <c r="E439" i="3"/>
  <c r="E443" i="3"/>
  <c r="E447" i="3"/>
  <c r="E451" i="3"/>
  <c r="E455" i="3"/>
  <c r="E459" i="3"/>
  <c r="E463" i="3"/>
  <c r="E467" i="3"/>
  <c r="E471" i="3"/>
  <c r="E475" i="3"/>
  <c r="E479" i="3"/>
  <c r="E483" i="3"/>
  <c r="E487" i="3"/>
  <c r="E491" i="3"/>
  <c r="E495" i="3"/>
  <c r="E499" i="3"/>
  <c r="E503" i="3"/>
  <c r="E507" i="3"/>
  <c r="E511" i="3"/>
  <c r="E515" i="3"/>
  <c r="E519" i="3"/>
  <c r="E523" i="3"/>
  <c r="E527" i="3"/>
  <c r="E531" i="3"/>
  <c r="E535" i="3"/>
  <c r="E539" i="3"/>
  <c r="E543" i="3"/>
  <c r="E546" i="3"/>
  <c r="E550" i="3"/>
  <c r="E554" i="3"/>
  <c r="E558" i="3"/>
  <c r="E562" i="3"/>
  <c r="E566" i="3"/>
  <c r="E570" i="3"/>
  <c r="E574" i="3"/>
  <c r="E578" i="3"/>
  <c r="E582" i="3"/>
  <c r="E586" i="3"/>
  <c r="E590" i="3"/>
  <c r="E594" i="3"/>
  <c r="E598" i="3"/>
  <c r="E602" i="3"/>
  <c r="E606" i="3"/>
  <c r="E610" i="3"/>
  <c r="E614" i="3"/>
  <c r="E618" i="3"/>
  <c r="E622" i="3"/>
  <c r="E626" i="3"/>
  <c r="E630" i="3"/>
  <c r="E634" i="3"/>
  <c r="E638" i="3"/>
  <c r="E642" i="3"/>
  <c r="E646" i="3"/>
  <c r="E650" i="3"/>
  <c r="E654" i="3"/>
  <c r="E658" i="3"/>
  <c r="E662" i="3"/>
  <c r="E666" i="3"/>
  <c r="E670" i="3"/>
  <c r="E674" i="3"/>
  <c r="E678" i="3"/>
  <c r="E682" i="3"/>
  <c r="E686" i="3"/>
  <c r="E690" i="3"/>
  <c r="E694" i="3"/>
  <c r="E698" i="3"/>
  <c r="E702" i="3"/>
  <c r="E706" i="3"/>
  <c r="E710" i="3"/>
  <c r="E714" i="3"/>
  <c r="E718" i="3"/>
  <c r="E722" i="3"/>
  <c r="E726" i="3"/>
  <c r="E730" i="3"/>
  <c r="E734" i="3"/>
  <c r="E738" i="3"/>
  <c r="E742" i="3"/>
  <c r="E746" i="3"/>
  <c r="E750" i="3"/>
  <c r="E754" i="3"/>
  <c r="E758" i="3"/>
  <c r="E762" i="3"/>
  <c r="E766" i="3"/>
  <c r="E770" i="3"/>
  <c r="E774" i="3"/>
  <c r="E778" i="3"/>
  <c r="E782" i="3"/>
  <c r="E786" i="3"/>
  <c r="E790" i="3"/>
  <c r="E794" i="3"/>
  <c r="E798" i="3"/>
  <c r="E802" i="3"/>
  <c r="E806" i="3"/>
  <c r="E810" i="3"/>
  <c r="E814" i="3"/>
  <c r="E818" i="3"/>
  <c r="E822" i="3"/>
  <c r="E826" i="3"/>
  <c r="E830" i="3"/>
  <c r="E834" i="3"/>
  <c r="E838" i="3"/>
  <c r="E842" i="3"/>
  <c r="E846" i="3"/>
  <c r="E850" i="3"/>
  <c r="E854" i="3"/>
  <c r="E858" i="3"/>
  <c r="E862" i="3"/>
  <c r="E866" i="3"/>
  <c r="E870" i="3"/>
  <c r="E874" i="3"/>
  <c r="E878" i="3"/>
  <c r="E882" i="3"/>
  <c r="E886" i="3"/>
  <c r="E890" i="3"/>
  <c r="E894" i="3"/>
  <c r="E898" i="3"/>
  <c r="E902" i="3"/>
  <c r="E906" i="3"/>
  <c r="E910" i="3"/>
  <c r="E914" i="3"/>
  <c r="E918" i="3"/>
  <c r="E922" i="3"/>
  <c r="E926" i="3"/>
  <c r="E930" i="3"/>
  <c r="E934" i="3"/>
  <c r="E938" i="3"/>
  <c r="E942" i="3"/>
  <c r="E946" i="3"/>
  <c r="E950" i="3"/>
  <c r="E954" i="3"/>
  <c r="E958" i="3"/>
  <c r="E962" i="3"/>
  <c r="E966" i="3"/>
  <c r="E970" i="3"/>
  <c r="E974" i="3"/>
  <c r="E978" i="3"/>
  <c r="E982" i="3"/>
  <c r="E986" i="3"/>
  <c r="E990" i="3"/>
  <c r="E994" i="3"/>
  <c r="E998" i="3"/>
  <c r="E1002" i="3"/>
  <c r="E1006" i="3"/>
  <c r="E1010" i="3"/>
  <c r="E1014" i="3"/>
  <c r="E1018" i="3"/>
  <c r="E1022" i="3"/>
  <c r="E1026" i="3"/>
  <c r="E1030" i="3"/>
  <c r="E1034" i="3"/>
  <c r="E1038" i="3"/>
  <c r="E1042" i="3"/>
  <c r="E1046" i="3"/>
  <c r="E1050" i="3"/>
  <c r="E545" i="3"/>
  <c r="E549" i="3"/>
  <c r="E553" i="3"/>
  <c r="E557" i="3"/>
  <c r="E561" i="3"/>
  <c r="E565" i="3"/>
  <c r="E569" i="3"/>
  <c r="E573" i="3"/>
  <c r="E577" i="3"/>
  <c r="E581" i="3"/>
  <c r="E585" i="3"/>
  <c r="E589" i="3"/>
  <c r="E593" i="3"/>
  <c r="E597" i="3"/>
  <c r="E601" i="3"/>
  <c r="E605" i="3"/>
  <c r="E609" i="3"/>
  <c r="E613" i="3"/>
  <c r="E617" i="3"/>
  <c r="E621" i="3"/>
  <c r="E625" i="3"/>
  <c r="E629" i="3"/>
  <c r="E633" i="3"/>
  <c r="E637" i="3"/>
  <c r="E641" i="3"/>
  <c r="E645" i="3"/>
  <c r="E649" i="3"/>
  <c r="E653" i="3"/>
  <c r="E657" i="3"/>
  <c r="E661" i="3"/>
  <c r="E665" i="3"/>
  <c r="E669" i="3"/>
  <c r="E673" i="3"/>
  <c r="E677" i="3"/>
  <c r="E681" i="3"/>
  <c r="E685" i="3"/>
  <c r="E689" i="3"/>
  <c r="E693" i="3"/>
  <c r="E697" i="3"/>
  <c r="E701" i="3"/>
  <c r="E705" i="3"/>
  <c r="E709" i="3"/>
  <c r="E713" i="3"/>
  <c r="E717" i="3"/>
  <c r="E721" i="3"/>
  <c r="E725" i="3"/>
  <c r="E729" i="3"/>
  <c r="E733" i="3"/>
  <c r="E737" i="3"/>
  <c r="E741" i="3"/>
  <c r="E745" i="3"/>
  <c r="E749" i="3"/>
  <c r="E753" i="3"/>
  <c r="E757" i="3"/>
  <c r="E761" i="3"/>
  <c r="E765" i="3"/>
  <c r="E769" i="3"/>
  <c r="E773" i="3"/>
  <c r="E777" i="3"/>
  <c r="E781" i="3"/>
  <c r="E785" i="3"/>
  <c r="E789" i="3"/>
  <c r="E793" i="3"/>
  <c r="E797" i="3"/>
  <c r="E801" i="3"/>
  <c r="E805" i="3"/>
  <c r="E809" i="3"/>
  <c r="E813" i="3"/>
  <c r="E817" i="3"/>
  <c r="E821" i="3"/>
  <c r="E825" i="3"/>
  <c r="E829" i="3"/>
  <c r="E833" i="3"/>
  <c r="E837" i="3"/>
  <c r="E841" i="3"/>
  <c r="E845" i="3"/>
  <c r="E849" i="3"/>
  <c r="E853" i="3"/>
  <c r="E857" i="3"/>
  <c r="E861" i="3"/>
  <c r="E865" i="3"/>
  <c r="E869" i="3"/>
  <c r="E873" i="3"/>
  <c r="E877" i="3"/>
  <c r="E881" i="3"/>
  <c r="E885" i="3"/>
  <c r="E889" i="3"/>
  <c r="E893" i="3"/>
  <c r="E897" i="3"/>
  <c r="E901" i="3"/>
  <c r="E905" i="3"/>
  <c r="E909" i="3"/>
  <c r="E913" i="3"/>
  <c r="E917" i="3"/>
  <c r="E921" i="3"/>
  <c r="E925" i="3"/>
  <c r="E929" i="3"/>
  <c r="E933" i="3"/>
  <c r="E937" i="3"/>
  <c r="E941" i="3"/>
  <c r="E945" i="3"/>
  <c r="E949" i="3"/>
  <c r="E953" i="3"/>
  <c r="E957" i="3"/>
  <c r="E961" i="3"/>
  <c r="E965" i="3"/>
  <c r="E969" i="3"/>
  <c r="E973" i="3"/>
  <c r="E977" i="3"/>
  <c r="E981" i="3"/>
  <c r="E985" i="3"/>
  <c r="E989" i="3"/>
  <c r="E993" i="3"/>
  <c r="E997" i="3"/>
  <c r="E1001" i="3"/>
  <c r="E1005" i="3"/>
  <c r="E1009" i="3"/>
  <c r="E1013" i="3"/>
  <c r="E1017" i="3"/>
  <c r="E1021" i="3"/>
  <c r="E1025" i="3"/>
  <c r="E1029" i="3"/>
  <c r="E1033" i="3"/>
  <c r="E1037" i="3"/>
  <c r="E1041" i="3"/>
  <c r="E1045" i="3"/>
  <c r="E1049" i="3"/>
  <c r="E1053" i="3"/>
  <c r="E1057" i="3"/>
  <c r="E1054" i="3"/>
  <c r="E1058" i="3"/>
  <c r="E176" i="3"/>
  <c r="E173" i="3"/>
  <c r="E172" i="3"/>
  <c r="E178" i="3"/>
  <c r="E174" i="3"/>
  <c r="E179" i="3"/>
  <c r="E182" i="3"/>
  <c r="E180" i="3"/>
  <c r="E181" i="3"/>
  <c r="E187" i="3"/>
  <c r="E191" i="3"/>
  <c r="E195" i="3"/>
  <c r="E199" i="3"/>
  <c r="E203" i="3"/>
  <c r="E207" i="3"/>
  <c r="E211" i="3"/>
  <c r="E215" i="3"/>
  <c r="E219" i="3"/>
  <c r="E223" i="3"/>
  <c r="E227" i="3"/>
  <c r="E231" i="3"/>
  <c r="E235" i="3"/>
  <c r="E239" i="3"/>
  <c r="E243" i="3"/>
  <c r="E247" i="3"/>
  <c r="E251" i="3"/>
  <c r="E255" i="3"/>
  <c r="E259" i="3"/>
  <c r="E263" i="3"/>
  <c r="E267" i="3"/>
  <c r="E271" i="3"/>
  <c r="E275" i="3"/>
  <c r="E279" i="3"/>
  <c r="E283" i="3"/>
  <c r="E287" i="3"/>
  <c r="E291" i="3"/>
  <c r="E295" i="3"/>
  <c r="E299" i="3"/>
  <c r="E303" i="3"/>
  <c r="E307" i="3"/>
  <c r="E311" i="3"/>
  <c r="E315" i="3"/>
  <c r="E319" i="3"/>
  <c r="E323" i="3"/>
  <c r="E327" i="3"/>
  <c r="E331" i="3"/>
  <c r="E335" i="3"/>
  <c r="E339" i="3"/>
  <c r="E343" i="3"/>
  <c r="E347" i="3"/>
  <c r="E351" i="3"/>
  <c r="E355" i="3"/>
  <c r="E359" i="3"/>
  <c r="E363" i="3"/>
  <c r="E367" i="3"/>
  <c r="E371" i="3"/>
  <c r="E375" i="3"/>
  <c r="E379" i="3"/>
  <c r="E383" i="3"/>
  <c r="E387" i="3"/>
  <c r="E391" i="3"/>
  <c r="E395" i="3"/>
  <c r="E399" i="3"/>
  <c r="E403" i="3"/>
  <c r="E407" i="3"/>
  <c r="E411" i="3"/>
  <c r="E415" i="3"/>
  <c r="E188" i="3"/>
  <c r="E196" i="3"/>
  <c r="E204" i="3"/>
  <c r="E212" i="3"/>
  <c r="E220" i="3"/>
  <c r="E228" i="3"/>
  <c r="E236" i="3"/>
  <c r="E244" i="3"/>
  <c r="E252" i="3"/>
  <c r="E260" i="3"/>
  <c r="E268" i="3"/>
  <c r="E276" i="3"/>
  <c r="E284" i="3"/>
  <c r="E292" i="3"/>
  <c r="E300" i="3"/>
  <c r="E308" i="3"/>
  <c r="E316" i="3"/>
  <c r="E324" i="3"/>
  <c r="E332" i="3"/>
  <c r="E340" i="3"/>
  <c r="E348" i="3"/>
  <c r="E356" i="3"/>
  <c r="E364" i="3"/>
  <c r="E372" i="3"/>
  <c r="E380" i="3"/>
  <c r="E388" i="3"/>
  <c r="E396" i="3"/>
  <c r="E404" i="3"/>
  <c r="E412" i="3"/>
  <c r="E418" i="3"/>
  <c r="E422" i="3"/>
  <c r="E426" i="3"/>
  <c r="E430" i="3"/>
  <c r="E434" i="3"/>
  <c r="E438" i="3"/>
  <c r="E442" i="3"/>
  <c r="E446" i="3"/>
  <c r="E450" i="3"/>
  <c r="E454" i="3"/>
  <c r="E458" i="3"/>
  <c r="E462" i="3"/>
  <c r="E466" i="3"/>
  <c r="E470" i="3"/>
  <c r="E474" i="3"/>
  <c r="E478" i="3"/>
  <c r="E482" i="3"/>
  <c r="E486" i="3"/>
  <c r="E490" i="3"/>
  <c r="E494" i="3"/>
  <c r="E498" i="3"/>
  <c r="E502" i="3"/>
  <c r="E506" i="3"/>
  <c r="E510" i="3"/>
  <c r="E514" i="3"/>
  <c r="E518" i="3"/>
  <c r="E522" i="3"/>
  <c r="E526" i="3"/>
  <c r="E530" i="3"/>
  <c r="E534" i="3"/>
  <c r="E538" i="3"/>
  <c r="E542" i="3"/>
  <c r="E186" i="3"/>
  <c r="E194" i="3"/>
  <c r="E202" i="3"/>
  <c r="E210" i="3"/>
  <c r="E218" i="3"/>
  <c r="E226" i="3"/>
  <c r="E234" i="3"/>
  <c r="E242" i="3"/>
  <c r="E250" i="3"/>
  <c r="E258" i="3"/>
  <c r="E266" i="3"/>
  <c r="E274" i="3"/>
  <c r="E282" i="3"/>
  <c r="E290" i="3"/>
  <c r="E298" i="3"/>
  <c r="E306" i="3"/>
  <c r="E314" i="3"/>
  <c r="E322" i="3"/>
  <c r="E330" i="3"/>
  <c r="E338" i="3"/>
  <c r="E346" i="3"/>
  <c r="E354" i="3"/>
  <c r="E362" i="3"/>
  <c r="E370" i="3"/>
  <c r="E378" i="3"/>
  <c r="E386" i="3"/>
  <c r="E394" i="3"/>
  <c r="E402" i="3"/>
  <c r="E410" i="3"/>
  <c r="E417" i="3"/>
  <c r="E421" i="3"/>
  <c r="E425" i="3"/>
  <c r="E429" i="3"/>
  <c r="E433" i="3"/>
  <c r="E437" i="3"/>
  <c r="E441" i="3"/>
  <c r="E445" i="3"/>
  <c r="E449" i="3"/>
  <c r="E453" i="3"/>
  <c r="E457" i="3"/>
  <c r="E461" i="3"/>
  <c r="E465" i="3"/>
  <c r="E469" i="3"/>
  <c r="E473" i="3"/>
  <c r="E477" i="3"/>
  <c r="E481" i="3"/>
  <c r="E485" i="3"/>
  <c r="E489" i="3"/>
  <c r="E493" i="3"/>
  <c r="E497" i="3"/>
  <c r="E501" i="3"/>
  <c r="E505" i="3"/>
  <c r="E509" i="3"/>
  <c r="E513" i="3"/>
  <c r="E517" i="3"/>
  <c r="E521" i="3"/>
  <c r="E525" i="3"/>
  <c r="E529" i="3"/>
  <c r="E533" i="3"/>
  <c r="E537" i="3"/>
  <c r="E541" i="3"/>
  <c r="E544" i="3"/>
  <c r="E548" i="3"/>
  <c r="E552" i="3"/>
  <c r="E556" i="3"/>
  <c r="E560" i="3"/>
  <c r="E564" i="3"/>
  <c r="E568" i="3"/>
  <c r="E572" i="3"/>
  <c r="E576" i="3"/>
  <c r="E580" i="3"/>
  <c r="E584" i="3"/>
  <c r="E588" i="3"/>
  <c r="E592" i="3"/>
  <c r="E596" i="3"/>
  <c r="E600" i="3"/>
  <c r="E604" i="3"/>
  <c r="E608" i="3"/>
  <c r="E612" i="3"/>
  <c r="E616" i="3"/>
  <c r="E620" i="3"/>
  <c r="E624" i="3"/>
  <c r="E628" i="3"/>
  <c r="E632" i="3"/>
  <c r="E636" i="3"/>
  <c r="E640" i="3"/>
  <c r="E644" i="3"/>
  <c r="E648" i="3"/>
  <c r="E652" i="3"/>
  <c r="E656" i="3"/>
  <c r="E660" i="3"/>
  <c r="E664" i="3"/>
  <c r="E668" i="3"/>
  <c r="E672" i="3"/>
  <c r="E676" i="3"/>
  <c r="E680" i="3"/>
  <c r="E684" i="3"/>
  <c r="E688" i="3"/>
  <c r="E692" i="3"/>
  <c r="E696" i="3"/>
  <c r="E700" i="3"/>
  <c r="E704" i="3"/>
  <c r="E708" i="3"/>
  <c r="E712" i="3"/>
  <c r="E716" i="3"/>
  <c r="E720" i="3"/>
  <c r="E724" i="3"/>
  <c r="E728" i="3"/>
  <c r="E732" i="3"/>
  <c r="E736" i="3"/>
  <c r="E740" i="3"/>
  <c r="E744" i="3"/>
  <c r="E748" i="3"/>
  <c r="E752" i="3"/>
  <c r="E756" i="3"/>
  <c r="E760" i="3"/>
  <c r="E764" i="3"/>
  <c r="E768" i="3"/>
  <c r="E772" i="3"/>
  <c r="E776" i="3"/>
  <c r="E780" i="3"/>
  <c r="E784" i="3"/>
  <c r="E788" i="3"/>
  <c r="E792" i="3"/>
  <c r="E796" i="3"/>
  <c r="E800" i="3"/>
  <c r="E804" i="3"/>
  <c r="E808" i="3"/>
  <c r="E812" i="3"/>
  <c r="E816" i="3"/>
  <c r="E820" i="3"/>
  <c r="E824" i="3"/>
  <c r="E828" i="3"/>
  <c r="E832" i="3"/>
  <c r="E836" i="3"/>
  <c r="E840" i="3"/>
  <c r="E844" i="3"/>
  <c r="E848" i="3"/>
  <c r="E852" i="3"/>
  <c r="E856" i="3"/>
  <c r="E860" i="3"/>
  <c r="E864" i="3"/>
  <c r="E868" i="3"/>
  <c r="E872" i="3"/>
  <c r="E876" i="3"/>
  <c r="E880" i="3"/>
  <c r="E884" i="3"/>
  <c r="E888" i="3"/>
  <c r="E892" i="3"/>
  <c r="E896" i="3"/>
  <c r="E900" i="3"/>
  <c r="E904" i="3"/>
  <c r="E908" i="3"/>
  <c r="E912" i="3"/>
  <c r="E916" i="3"/>
  <c r="E920" i="3"/>
  <c r="E924" i="3"/>
  <c r="E928" i="3"/>
  <c r="E932" i="3"/>
  <c r="E936" i="3"/>
  <c r="E940" i="3"/>
  <c r="E944" i="3"/>
  <c r="E948" i="3"/>
  <c r="E952" i="3"/>
  <c r="E956" i="3"/>
  <c r="E960" i="3"/>
  <c r="E964" i="3"/>
  <c r="E968" i="3"/>
  <c r="E972" i="3"/>
  <c r="E976" i="3"/>
  <c r="E980" i="3"/>
  <c r="E984" i="3"/>
  <c r="E988" i="3"/>
  <c r="E992" i="3"/>
  <c r="E996" i="3"/>
  <c r="E1000" i="3"/>
  <c r="E1004" i="3"/>
  <c r="E1008" i="3"/>
  <c r="E1012" i="3"/>
  <c r="E1016" i="3"/>
  <c r="E1020" i="3"/>
  <c r="E1024" i="3"/>
  <c r="E1028" i="3"/>
  <c r="E1032" i="3"/>
  <c r="E1036" i="3"/>
  <c r="E1040" i="3"/>
  <c r="E1044" i="3"/>
  <c r="E1048" i="3"/>
  <c r="E1052" i="3"/>
  <c r="E547" i="3"/>
  <c r="E551" i="3"/>
  <c r="E555" i="3"/>
  <c r="E559" i="3"/>
  <c r="E563" i="3"/>
  <c r="E567" i="3"/>
  <c r="E571" i="3"/>
  <c r="E575" i="3"/>
  <c r="E579" i="3"/>
  <c r="E583" i="3"/>
  <c r="E587" i="3"/>
  <c r="E591" i="3"/>
  <c r="E595" i="3"/>
  <c r="E599" i="3"/>
  <c r="E603" i="3"/>
  <c r="E607" i="3"/>
  <c r="E611" i="3"/>
  <c r="E615" i="3"/>
  <c r="E619" i="3"/>
  <c r="E623" i="3"/>
  <c r="E627" i="3"/>
  <c r="E631" i="3"/>
  <c r="E635" i="3"/>
  <c r="E639" i="3"/>
  <c r="E643" i="3"/>
  <c r="E647" i="3"/>
  <c r="E651" i="3"/>
  <c r="E655" i="3"/>
  <c r="E659" i="3"/>
  <c r="E663" i="3"/>
  <c r="E667" i="3"/>
  <c r="E671" i="3"/>
  <c r="E675" i="3"/>
  <c r="E679" i="3"/>
  <c r="E683" i="3"/>
  <c r="E687" i="3"/>
  <c r="E691" i="3"/>
  <c r="E695" i="3"/>
  <c r="E699" i="3"/>
  <c r="E703" i="3"/>
  <c r="E707" i="3"/>
  <c r="E711" i="3"/>
  <c r="E715" i="3"/>
  <c r="E719" i="3"/>
  <c r="E723" i="3"/>
  <c r="E727" i="3"/>
  <c r="E731" i="3"/>
  <c r="E735" i="3"/>
  <c r="E739" i="3"/>
  <c r="E743" i="3"/>
  <c r="E747" i="3"/>
  <c r="E751" i="3"/>
  <c r="E755" i="3"/>
  <c r="E759" i="3"/>
  <c r="E763" i="3"/>
  <c r="E767" i="3"/>
  <c r="E771" i="3"/>
  <c r="E775" i="3"/>
  <c r="E779" i="3"/>
  <c r="E783" i="3"/>
  <c r="E787" i="3"/>
  <c r="E791" i="3"/>
  <c r="E795" i="3"/>
  <c r="E799" i="3"/>
  <c r="E803" i="3"/>
  <c r="E807" i="3"/>
  <c r="E811" i="3"/>
  <c r="E815" i="3"/>
  <c r="E819" i="3"/>
  <c r="E823" i="3"/>
  <c r="E827" i="3"/>
  <c r="E831" i="3"/>
  <c r="E835" i="3"/>
  <c r="E839" i="3"/>
  <c r="E843" i="3"/>
  <c r="E847" i="3"/>
  <c r="E851" i="3"/>
  <c r="E855" i="3"/>
  <c r="E859" i="3"/>
  <c r="E863" i="3"/>
  <c r="E867" i="3"/>
  <c r="E871" i="3"/>
  <c r="E875" i="3"/>
  <c r="E879" i="3"/>
  <c r="E883" i="3"/>
  <c r="E887" i="3"/>
  <c r="E891" i="3"/>
  <c r="E895" i="3"/>
  <c r="E899" i="3"/>
  <c r="E903" i="3"/>
  <c r="E907" i="3"/>
  <c r="E911" i="3"/>
  <c r="E915" i="3"/>
  <c r="E919" i="3"/>
  <c r="E923" i="3"/>
  <c r="E927" i="3"/>
  <c r="E931" i="3"/>
  <c r="E935" i="3"/>
  <c r="E939" i="3"/>
  <c r="E943" i="3"/>
  <c r="E947" i="3"/>
  <c r="E951" i="3"/>
  <c r="E955" i="3"/>
  <c r="E959" i="3"/>
  <c r="E963" i="3"/>
  <c r="E967" i="3"/>
  <c r="E971" i="3"/>
  <c r="E975" i="3"/>
  <c r="E979" i="3"/>
  <c r="E983" i="3"/>
  <c r="E987" i="3"/>
  <c r="E991" i="3"/>
  <c r="E995" i="3"/>
  <c r="E999" i="3"/>
  <c r="E1003" i="3"/>
  <c r="E1007" i="3"/>
  <c r="E1011" i="3"/>
  <c r="E1015" i="3"/>
  <c r="E1019" i="3"/>
  <c r="E1023" i="3"/>
  <c r="E1027" i="3"/>
  <c r="E1031" i="3"/>
  <c r="E1035" i="3"/>
  <c r="E1039" i="3"/>
  <c r="E1043" i="3"/>
  <c r="E1047" i="3"/>
  <c r="E1051" i="3"/>
  <c r="E1055" i="3"/>
  <c r="E1059" i="3"/>
  <c r="E1056" i="3"/>
  <c r="E184" i="3"/>
  <c r="E160" i="3"/>
  <c r="E158" i="3"/>
  <c r="E157" i="3"/>
  <c r="E156" i="3"/>
  <c r="E155" i="3"/>
  <c r="E154" i="3"/>
  <c r="E161" i="3"/>
  <c r="E169" i="3"/>
  <c r="E159" i="3"/>
  <c r="E168" i="3"/>
  <c r="E167" i="3"/>
  <c r="E166" i="3"/>
  <c r="E165" i="3"/>
  <c r="E164" i="3"/>
  <c r="E163" i="3"/>
  <c r="E162" i="3"/>
  <c r="E170" i="3"/>
  <c r="E138" i="3"/>
  <c r="E136" i="3"/>
  <c r="E134" i="3"/>
  <c r="E124" i="3"/>
  <c r="E145" i="3"/>
  <c r="E132" i="3"/>
  <c r="E122" i="3"/>
  <c r="E143" i="3"/>
  <c r="E130" i="3"/>
  <c r="E142" i="3"/>
  <c r="E129" i="3"/>
  <c r="E141" i="3"/>
  <c r="E148" i="3"/>
  <c r="E118" i="3"/>
  <c r="E153" i="3"/>
  <c r="E147" i="3"/>
  <c r="E127" i="3"/>
  <c r="E126" i="3"/>
  <c r="E137" i="3"/>
  <c r="E135" i="3"/>
  <c r="E146" i="3"/>
  <c r="E133" i="3"/>
  <c r="E123" i="3"/>
  <c r="E144" i="3"/>
  <c r="E131" i="3"/>
  <c r="E121" i="3"/>
  <c r="E150" i="3"/>
  <c r="E120" i="3"/>
  <c r="E149" i="3"/>
  <c r="E119" i="3"/>
  <c r="E128" i="3"/>
  <c r="E140" i="3"/>
  <c r="E152" i="3"/>
  <c r="E151" i="3"/>
  <c r="E139" i="3"/>
  <c r="E125" i="3"/>
  <c r="E68" i="3"/>
  <c r="E67" i="3"/>
  <c r="E79" i="3"/>
  <c r="E39" i="3"/>
  <c r="E90" i="3"/>
  <c r="E54" i="3"/>
  <c r="E12" i="3"/>
  <c r="E89" i="3"/>
  <c r="E53" i="3"/>
  <c r="E11" i="3"/>
  <c r="E88" i="3"/>
  <c r="E52" i="3"/>
  <c r="E26" i="3"/>
  <c r="E63" i="3"/>
  <c r="E109" i="3"/>
  <c r="E51" i="3"/>
  <c r="E25" i="3"/>
  <c r="E62" i="3"/>
  <c r="E18" i="3"/>
  <c r="E74" i="3"/>
  <c r="E34" i="3"/>
  <c r="E85" i="3"/>
  <c r="E107" i="3"/>
  <c r="E49" i="3"/>
  <c r="E23" i="3"/>
  <c r="E60" i="3"/>
  <c r="E44" i="3"/>
  <c r="E106" i="3"/>
  <c r="E48" i="3"/>
  <c r="E22" i="3"/>
  <c r="E59" i="3"/>
  <c r="E43" i="3"/>
  <c r="E105" i="3"/>
  <c r="E47" i="3"/>
  <c r="E21" i="3"/>
  <c r="E58" i="3"/>
  <c r="E82" i="3"/>
  <c r="E14" i="3"/>
  <c r="E70" i="3"/>
  <c r="E30" i="3"/>
  <c r="E4" i="3"/>
  <c r="E112" i="3"/>
  <c r="E116" i="3"/>
  <c r="E115" i="3"/>
  <c r="E117" i="3"/>
  <c r="E94" i="3"/>
  <c r="E98" i="3"/>
  <c r="E102" i="3"/>
  <c r="E97" i="3"/>
  <c r="E95" i="3"/>
  <c r="E103" i="3"/>
  <c r="E69" i="3"/>
  <c r="E45" i="3"/>
  <c r="E29" i="3"/>
  <c r="E19" i="3"/>
  <c r="E56" i="3"/>
  <c r="E80" i="3"/>
  <c r="E40" i="3"/>
  <c r="E91" i="3"/>
  <c r="E55" i="3"/>
  <c r="E66" i="3"/>
  <c r="E78" i="3"/>
  <c r="E38" i="3"/>
  <c r="E65" i="3"/>
  <c r="E77" i="3"/>
  <c r="E37" i="3"/>
  <c r="E64" i="3"/>
  <c r="E76" i="3"/>
  <c r="E36" i="3"/>
  <c r="E10" i="3"/>
  <c r="E87" i="3"/>
  <c r="E75" i="3"/>
  <c r="E35" i="3"/>
  <c r="E9" i="3"/>
  <c r="E86" i="3"/>
  <c r="E108" i="3"/>
  <c r="E50" i="3"/>
  <c r="E24" i="3"/>
  <c r="E61" i="3"/>
  <c r="E17" i="3"/>
  <c r="E73" i="3"/>
  <c r="E33" i="3"/>
  <c r="E84" i="3"/>
  <c r="E16" i="3"/>
  <c r="E72" i="3"/>
  <c r="E32" i="3"/>
  <c r="E83" i="3"/>
  <c r="E15" i="3"/>
  <c r="E71" i="3"/>
  <c r="E31" i="3"/>
  <c r="E5" i="3"/>
  <c r="E6" i="3" s="1"/>
  <c r="E7" i="3" s="1"/>
  <c r="E8" i="3" s="1"/>
  <c r="E28" i="3"/>
  <c r="E42" i="3"/>
  <c r="E104" i="3"/>
  <c r="E46" i="3"/>
  <c r="E20" i="3"/>
  <c r="E110" i="3"/>
  <c r="E114" i="3"/>
  <c r="E111" i="3"/>
  <c r="E113" i="3"/>
  <c r="E92" i="3"/>
  <c r="E96" i="3"/>
  <c r="E100" i="3"/>
  <c r="E93" i="3"/>
  <c r="E101" i="3"/>
  <c r="E99" i="3"/>
  <c r="E81" i="3"/>
  <c r="E57" i="3"/>
  <c r="E41" i="3"/>
  <c r="E27" i="3"/>
  <c r="E13" i="3"/>
  <c r="M17" i="1"/>
  <c r="N17" i="1"/>
  <c r="M25" i="1"/>
  <c r="L25" i="1"/>
  <c r="P25" i="1"/>
  <c r="N33" i="1"/>
  <c r="M33" i="1"/>
  <c r="P42" i="1"/>
  <c r="L42" i="1"/>
  <c r="M42" i="1"/>
  <c r="L50" i="1"/>
  <c r="O50" i="1"/>
  <c r="L58" i="1"/>
  <c r="N58" i="1"/>
  <c r="P58" i="1"/>
  <c r="M18" i="1"/>
  <c r="N18" i="1"/>
  <c r="M26" i="1"/>
  <c r="L26" i="1"/>
  <c r="P26" i="1"/>
  <c r="N37" i="1"/>
  <c r="O37" i="1"/>
  <c r="O45" i="1"/>
  <c r="P45" i="1"/>
  <c r="L45" i="1"/>
  <c r="O53" i="1"/>
  <c r="L11" i="1"/>
  <c r="P11" i="1"/>
  <c r="O7" i="1"/>
  <c r="H116" i="4"/>
  <c r="G116" i="4"/>
  <c r="I116" i="4"/>
  <c r="H124" i="4"/>
  <c r="G124" i="4"/>
  <c r="I124" i="4"/>
  <c r="H133" i="4"/>
  <c r="G133" i="4"/>
  <c r="I133" i="4"/>
  <c r="H139" i="4"/>
  <c r="G139" i="4"/>
  <c r="I139" i="4"/>
  <c r="H145" i="4"/>
  <c r="G145" i="4"/>
  <c r="I145" i="4"/>
  <c r="H156" i="4"/>
  <c r="G156" i="4"/>
  <c r="I156" i="4"/>
  <c r="H159" i="4"/>
  <c r="G159" i="4"/>
  <c r="I159" i="4"/>
  <c r="H169" i="4"/>
  <c r="G169" i="4"/>
  <c r="I169" i="4"/>
  <c r="H172" i="4"/>
  <c r="G172" i="4"/>
  <c r="I172" i="4"/>
  <c r="H181" i="4"/>
  <c r="G181" i="4"/>
  <c r="I181" i="4"/>
  <c r="H188" i="4"/>
  <c r="G188" i="4"/>
  <c r="I188" i="4"/>
  <c r="I190" i="4"/>
  <c r="H190" i="4"/>
  <c r="G190" i="4"/>
  <c r="I194" i="4"/>
  <c r="H194" i="4"/>
  <c r="G194" i="4"/>
  <c r="I98" i="4"/>
  <c r="H98" i="4"/>
  <c r="G98" i="4"/>
  <c r="H92" i="4"/>
  <c r="G92" i="4"/>
  <c r="I92" i="4"/>
  <c r="I88" i="4"/>
  <c r="H88" i="4"/>
  <c r="G88" i="4"/>
  <c r="I72" i="4"/>
  <c r="H72" i="4"/>
  <c r="G72" i="4"/>
  <c r="H70" i="4"/>
  <c r="G70" i="4"/>
  <c r="I70" i="4"/>
  <c r="H56" i="4"/>
  <c r="G56" i="4"/>
  <c r="I56" i="4"/>
  <c r="H105" i="4"/>
  <c r="G105" i="4"/>
  <c r="I105" i="4"/>
  <c r="H81" i="4"/>
  <c r="G81" i="4"/>
  <c r="I81" i="4"/>
  <c r="I65" i="4"/>
  <c r="H65" i="4"/>
  <c r="G65" i="4"/>
  <c r="H49" i="4"/>
  <c r="G49" i="4"/>
  <c r="I49" i="4"/>
  <c r="I34" i="4"/>
  <c r="H34" i="4"/>
  <c r="G34" i="4"/>
  <c r="H26" i="4"/>
  <c r="G26" i="4"/>
  <c r="I26" i="4"/>
  <c r="H41" i="4"/>
  <c r="G41" i="4"/>
  <c r="I41" i="4"/>
  <c r="I39" i="4"/>
  <c r="H39" i="4"/>
  <c r="G39" i="4"/>
  <c r="H37" i="4"/>
  <c r="G37" i="4"/>
  <c r="I37" i="4"/>
  <c r="G171" i="3"/>
  <c r="H171" i="3"/>
  <c r="I171" i="3"/>
  <c r="G185" i="3"/>
  <c r="H185" i="3"/>
  <c r="I185" i="3"/>
  <c r="I183" i="3"/>
  <c r="G183" i="3"/>
  <c r="H183" i="3"/>
  <c r="H177" i="3"/>
  <c r="I177" i="3"/>
  <c r="G177" i="3"/>
  <c r="I181" i="3"/>
  <c r="H181" i="3"/>
  <c r="G181" i="3"/>
  <c r="H154" i="3"/>
  <c r="I154" i="3"/>
  <c r="G154" i="3"/>
  <c r="H162" i="3"/>
  <c r="I162" i="3"/>
  <c r="G162" i="3"/>
  <c r="G148" i="3"/>
  <c r="H148" i="3"/>
  <c r="I148" i="3"/>
  <c r="H118" i="3"/>
  <c r="I118" i="3"/>
  <c r="G118" i="3"/>
  <c r="H128" i="3"/>
  <c r="I128" i="3"/>
  <c r="G128" i="3"/>
  <c r="I140" i="3"/>
  <c r="G140" i="3"/>
  <c r="H140" i="3"/>
  <c r="I152" i="3"/>
  <c r="G152" i="3"/>
  <c r="H152" i="3"/>
  <c r="I58" i="3"/>
  <c r="G58" i="3"/>
  <c r="H58" i="3"/>
  <c r="I82" i="3"/>
  <c r="G82" i="3"/>
  <c r="H82" i="3"/>
  <c r="H14" i="3"/>
  <c r="I14" i="3"/>
  <c r="G14" i="3"/>
  <c r="H70" i="3"/>
  <c r="I70" i="3"/>
  <c r="G70" i="3"/>
  <c r="H30" i="3"/>
  <c r="I30" i="3"/>
  <c r="G30" i="3"/>
  <c r="H4" i="3"/>
  <c r="I4" i="3"/>
  <c r="G4" i="3"/>
  <c r="G28" i="3"/>
  <c r="I28" i="3"/>
  <c r="H28" i="3"/>
  <c r="H42" i="3"/>
  <c r="I42" i="3"/>
  <c r="G42" i="3"/>
  <c r="G104" i="3"/>
  <c r="H104" i="3"/>
  <c r="I104" i="3"/>
  <c r="G46" i="3"/>
  <c r="H46" i="3"/>
  <c r="I46" i="3"/>
  <c r="H20" i="3"/>
  <c r="I20" i="3"/>
  <c r="G20" i="3"/>
  <c r="L5" i="1"/>
  <c r="L6" i="1"/>
  <c r="M5" i="1"/>
  <c r="M6" i="1"/>
  <c r="M5" i="10" l="1"/>
  <c r="T5" i="10"/>
  <c r="N5" i="10"/>
  <c r="L5" i="10"/>
  <c r="Q5" i="10"/>
  <c r="Y5" i="10"/>
  <c r="U5" i="10"/>
  <c r="S5" i="10"/>
  <c r="O5" i="10"/>
  <c r="J5" i="10"/>
  <c r="R5" i="10"/>
  <c r="P5" i="10"/>
  <c r="K5" i="10"/>
  <c r="P3" i="10"/>
  <c r="S3" i="10"/>
  <c r="K3" i="10"/>
  <c r="T3" i="10"/>
  <c r="N3" i="10"/>
  <c r="L3" i="10"/>
  <c r="O3" i="10"/>
  <c r="J3" i="10"/>
  <c r="Q3" i="10"/>
  <c r="Y3" i="10"/>
  <c r="U3" i="10"/>
  <c r="M3" i="10"/>
  <c r="R3" i="10"/>
  <c r="P6" i="10"/>
  <c r="Y6" i="10"/>
  <c r="Q6" i="10"/>
  <c r="O6" i="10"/>
  <c r="L6" i="10"/>
  <c r="N6" i="10"/>
  <c r="T6" i="10"/>
  <c r="M6" i="10"/>
  <c r="K6" i="10"/>
  <c r="R6" i="10"/>
  <c r="J6" i="10"/>
  <c r="S6" i="10"/>
  <c r="U6" i="10"/>
  <c r="K7" i="10"/>
  <c r="T7" i="10"/>
  <c r="N7" i="10"/>
  <c r="L7" i="10"/>
  <c r="S7" i="10"/>
  <c r="J7" i="10"/>
  <c r="U7" i="10"/>
  <c r="Q7" i="10"/>
  <c r="M7" i="10"/>
  <c r="Y7" i="10"/>
  <c r="R7" i="10"/>
  <c r="P7" i="10"/>
  <c r="O7" i="10"/>
  <c r="M4" i="10"/>
  <c r="K4" i="10"/>
  <c r="P4" i="10"/>
  <c r="Y4" i="10"/>
  <c r="S4" i="10"/>
  <c r="R4" i="10"/>
  <c r="N4" i="10"/>
  <c r="J4" i="10"/>
  <c r="Q4" i="10"/>
  <c r="O4" i="10"/>
  <c r="U4" i="10"/>
  <c r="L4" i="10"/>
  <c r="T4" i="10"/>
  <c r="U9" i="10"/>
  <c r="S9" i="10"/>
  <c r="O9" i="10"/>
  <c r="J9" i="10"/>
  <c r="R9" i="10"/>
  <c r="P9" i="10"/>
  <c r="K9" i="10"/>
  <c r="Q9" i="10"/>
  <c r="T9" i="10"/>
  <c r="N9" i="10"/>
  <c r="L9" i="10"/>
  <c r="M9" i="10"/>
  <c r="Y9" i="10"/>
  <c r="K8" i="10"/>
  <c r="U8" i="10"/>
  <c r="Y8" i="10"/>
  <c r="S8" i="10"/>
  <c r="R8" i="10"/>
  <c r="N8" i="10"/>
  <c r="J8" i="10"/>
  <c r="Q8" i="10"/>
  <c r="O8" i="10"/>
  <c r="P8" i="10"/>
  <c r="L8" i="10"/>
  <c r="T8" i="10"/>
  <c r="M8" i="10"/>
  <c r="K13" i="3"/>
  <c r="O13" i="3"/>
  <c r="S13" i="3"/>
  <c r="P13" i="3"/>
  <c r="J13" i="3"/>
  <c r="R13" i="3"/>
  <c r="Y13" i="3"/>
  <c r="C13" i="3"/>
  <c r="M13" i="3"/>
  <c r="Q13" i="3"/>
  <c r="L13" i="3"/>
  <c r="T13" i="3"/>
  <c r="N13" i="3"/>
  <c r="U13" i="3"/>
  <c r="J27" i="3"/>
  <c r="L27" i="3"/>
  <c r="N27" i="3"/>
  <c r="P27" i="3"/>
  <c r="R27" i="3"/>
  <c r="T27" i="3"/>
  <c r="Y27" i="3"/>
  <c r="C27" i="3"/>
  <c r="K27" i="3"/>
  <c r="M27" i="3"/>
  <c r="O27" i="3"/>
  <c r="Q27" i="3"/>
  <c r="S27" i="3"/>
  <c r="U27" i="3"/>
  <c r="K41" i="3"/>
  <c r="O41" i="3"/>
  <c r="S41" i="3"/>
  <c r="N41" i="3"/>
  <c r="T41" i="3"/>
  <c r="P41" i="3"/>
  <c r="Y41" i="3"/>
  <c r="C41" i="3"/>
  <c r="M41" i="3"/>
  <c r="Q41" i="3"/>
  <c r="J41" i="3"/>
  <c r="R41" i="3"/>
  <c r="L41" i="3"/>
  <c r="U41" i="3"/>
  <c r="K57" i="3"/>
  <c r="O57" i="3"/>
  <c r="S57" i="3"/>
  <c r="J57" i="3"/>
  <c r="R57" i="3"/>
  <c r="P57" i="3"/>
  <c r="Y57" i="3"/>
  <c r="C57" i="3"/>
  <c r="M57" i="3"/>
  <c r="Q57" i="3"/>
  <c r="U57" i="3"/>
  <c r="N57" i="3"/>
  <c r="L57" i="3"/>
  <c r="T57" i="3"/>
  <c r="K81" i="3"/>
  <c r="O81" i="3"/>
  <c r="S81" i="3"/>
  <c r="N81" i="3"/>
  <c r="L81" i="3"/>
  <c r="T81" i="3"/>
  <c r="Y81" i="3"/>
  <c r="C81" i="3"/>
  <c r="M81" i="3"/>
  <c r="Q81" i="3"/>
  <c r="J81" i="3"/>
  <c r="R81" i="3"/>
  <c r="P81" i="3"/>
  <c r="U81" i="3"/>
  <c r="M99" i="3"/>
  <c r="L99" i="3"/>
  <c r="S99" i="3"/>
  <c r="Y99" i="3"/>
  <c r="P99" i="3"/>
  <c r="J99" i="3"/>
  <c r="C99" i="3"/>
  <c r="K99" i="3"/>
  <c r="Q99" i="3"/>
  <c r="N99" i="3"/>
  <c r="R99" i="3"/>
  <c r="O99" i="3"/>
  <c r="U99" i="3"/>
  <c r="T99" i="3"/>
  <c r="M101" i="3"/>
  <c r="J101" i="3"/>
  <c r="Q101" i="3"/>
  <c r="U101" i="3"/>
  <c r="L101" i="3"/>
  <c r="P101" i="3"/>
  <c r="C101" i="3"/>
  <c r="K101" i="3"/>
  <c r="O101" i="3"/>
  <c r="N101" i="3"/>
  <c r="S101" i="3"/>
  <c r="R101" i="3"/>
  <c r="Y101" i="3"/>
  <c r="T101" i="3"/>
  <c r="M93" i="3"/>
  <c r="J93" i="3"/>
  <c r="Q93" i="3"/>
  <c r="U93" i="3"/>
  <c r="L93" i="3"/>
  <c r="P93" i="3"/>
  <c r="C93" i="3"/>
  <c r="K93" i="3"/>
  <c r="O93" i="3"/>
  <c r="N93" i="3"/>
  <c r="S93" i="3"/>
  <c r="Y93" i="3"/>
  <c r="R93" i="3"/>
  <c r="T93" i="3"/>
  <c r="L100" i="3"/>
  <c r="K100" i="3"/>
  <c r="P100" i="3"/>
  <c r="T100" i="3"/>
  <c r="M100" i="3"/>
  <c r="U100" i="3"/>
  <c r="C100" i="3"/>
  <c r="J100" i="3"/>
  <c r="N100" i="3"/>
  <c r="O100" i="3"/>
  <c r="R100" i="3"/>
  <c r="S100" i="3"/>
  <c r="Q100" i="3"/>
  <c r="Y100" i="3"/>
  <c r="L96" i="3"/>
  <c r="K96" i="3"/>
  <c r="P96" i="3"/>
  <c r="T96" i="3"/>
  <c r="S96" i="3"/>
  <c r="U96" i="3"/>
  <c r="C96" i="3"/>
  <c r="J96" i="3"/>
  <c r="N96" i="3"/>
  <c r="O96" i="3"/>
  <c r="R96" i="3"/>
  <c r="M96" i="3"/>
  <c r="Q96" i="3"/>
  <c r="Y96" i="3"/>
  <c r="L92" i="3"/>
  <c r="P92" i="3"/>
  <c r="O92" i="3"/>
  <c r="T92" i="3"/>
  <c r="M92" i="3"/>
  <c r="U92" i="3"/>
  <c r="C92" i="3"/>
  <c r="J92" i="3"/>
  <c r="N92" i="3"/>
  <c r="K92" i="3"/>
  <c r="R92" i="3"/>
  <c r="S92" i="3"/>
  <c r="Q92" i="3"/>
  <c r="Y92" i="3"/>
  <c r="C113" i="3"/>
  <c r="K113" i="3"/>
  <c r="O113" i="3"/>
  <c r="S113" i="3"/>
  <c r="P113" i="3"/>
  <c r="J113" i="3"/>
  <c r="R113" i="3"/>
  <c r="Y113" i="3"/>
  <c r="M113" i="3"/>
  <c r="Q113" i="3"/>
  <c r="L113" i="3"/>
  <c r="T113" i="3"/>
  <c r="N113" i="3"/>
  <c r="U113" i="3"/>
  <c r="C111" i="3"/>
  <c r="K111" i="3"/>
  <c r="O111" i="3"/>
  <c r="S111" i="3"/>
  <c r="J111" i="3"/>
  <c r="R111" i="3"/>
  <c r="P111" i="3"/>
  <c r="Y111" i="3"/>
  <c r="M111" i="3"/>
  <c r="Q111" i="3"/>
  <c r="U111" i="3"/>
  <c r="N111" i="3"/>
  <c r="L111" i="3"/>
  <c r="T111" i="3"/>
  <c r="C114" i="3"/>
  <c r="J114" i="3"/>
  <c r="N114" i="3"/>
  <c r="R114" i="3"/>
  <c r="K114" i="3"/>
  <c r="S114" i="3"/>
  <c r="Y114" i="3"/>
  <c r="Q114" i="3"/>
  <c r="L114" i="3"/>
  <c r="P114" i="3"/>
  <c r="T114" i="3"/>
  <c r="O114" i="3"/>
  <c r="U114" i="3"/>
  <c r="M114" i="3"/>
  <c r="C110" i="3"/>
  <c r="J110" i="3"/>
  <c r="N110" i="3"/>
  <c r="R110" i="3"/>
  <c r="K110" i="3"/>
  <c r="S110" i="3"/>
  <c r="M110" i="3"/>
  <c r="U110" i="3"/>
  <c r="L110" i="3"/>
  <c r="P110" i="3"/>
  <c r="T110" i="3"/>
  <c r="O110" i="3"/>
  <c r="Y110" i="3"/>
  <c r="Q110" i="3"/>
  <c r="C20" i="3"/>
  <c r="P20" i="3"/>
  <c r="L20" i="3"/>
  <c r="Q20" i="3"/>
  <c r="O20" i="3"/>
  <c r="U20" i="3"/>
  <c r="T20" i="3"/>
  <c r="M20" i="3"/>
  <c r="K20" i="3"/>
  <c r="N20" i="3"/>
  <c r="Y20" i="3"/>
  <c r="R20" i="3"/>
  <c r="S20" i="3"/>
  <c r="C46" i="3"/>
  <c r="T46" i="3"/>
  <c r="N46" i="3"/>
  <c r="K46" i="3"/>
  <c r="L46" i="3"/>
  <c r="O46" i="3"/>
  <c r="Q46" i="3"/>
  <c r="P46" i="3"/>
  <c r="M46" i="3"/>
  <c r="U46" i="3"/>
  <c r="S46" i="3"/>
  <c r="Y46" i="3"/>
  <c r="R46" i="3"/>
  <c r="C104" i="3"/>
  <c r="Q104" i="3"/>
  <c r="T104" i="3"/>
  <c r="M104" i="3"/>
  <c r="O104" i="3"/>
  <c r="N104" i="3"/>
  <c r="P104" i="3"/>
  <c r="L104" i="3"/>
  <c r="K104" i="3"/>
  <c r="U104" i="3"/>
  <c r="R104" i="3"/>
  <c r="Y104" i="3"/>
  <c r="S104" i="3"/>
  <c r="C42" i="3"/>
  <c r="P42" i="3"/>
  <c r="L42" i="3"/>
  <c r="K42" i="3"/>
  <c r="M42" i="3"/>
  <c r="U42" i="3"/>
  <c r="O42" i="3"/>
  <c r="Q42" i="3"/>
  <c r="T42" i="3"/>
  <c r="N42" i="3"/>
  <c r="Y42" i="3"/>
  <c r="S42" i="3"/>
  <c r="R42" i="3"/>
  <c r="C28" i="3"/>
  <c r="T28" i="3"/>
  <c r="U28" i="3"/>
  <c r="K28" i="3"/>
  <c r="L28" i="3"/>
  <c r="Q28" i="3"/>
  <c r="N28" i="3"/>
  <c r="P28" i="3"/>
  <c r="M28" i="3"/>
  <c r="O28" i="3"/>
  <c r="Y28" i="3"/>
  <c r="R28" i="3"/>
  <c r="S28" i="3"/>
  <c r="C5" i="3"/>
  <c r="C31" i="3"/>
  <c r="O31" i="3"/>
  <c r="N31" i="3"/>
  <c r="M31" i="3"/>
  <c r="L31" i="3"/>
  <c r="K31" i="3"/>
  <c r="P31" i="3"/>
  <c r="U31" i="3"/>
  <c r="Q31" i="3"/>
  <c r="T31" i="3"/>
  <c r="Y31" i="3"/>
  <c r="S31" i="3"/>
  <c r="R31" i="3"/>
  <c r="C71" i="3"/>
  <c r="O71" i="3"/>
  <c r="T71" i="3"/>
  <c r="Q71" i="3"/>
  <c r="P71" i="3"/>
  <c r="L71" i="3"/>
  <c r="U71" i="3"/>
  <c r="K71" i="3"/>
  <c r="M71" i="3"/>
  <c r="N71" i="3"/>
  <c r="Y71" i="3"/>
  <c r="S71" i="3"/>
  <c r="R71" i="3"/>
  <c r="C15" i="3"/>
  <c r="M15" i="3"/>
  <c r="Q15" i="3"/>
  <c r="L15" i="3"/>
  <c r="P15" i="3"/>
  <c r="K15" i="3"/>
  <c r="O15" i="3"/>
  <c r="U15" i="3"/>
  <c r="N15" i="3"/>
  <c r="T15" i="3"/>
  <c r="S15" i="3"/>
  <c r="R15" i="3"/>
  <c r="Y15" i="3"/>
  <c r="C83" i="3"/>
  <c r="O83" i="3"/>
  <c r="N83" i="3"/>
  <c r="M83" i="3"/>
  <c r="Q83" i="3"/>
  <c r="T83" i="3"/>
  <c r="K83" i="3"/>
  <c r="P83" i="3"/>
  <c r="L83" i="3"/>
  <c r="U83" i="3"/>
  <c r="S83" i="3"/>
  <c r="Y83" i="3"/>
  <c r="R83" i="3"/>
  <c r="C6" i="3"/>
  <c r="C32" i="3"/>
  <c r="L32" i="3"/>
  <c r="M32" i="3"/>
  <c r="K32" i="3"/>
  <c r="N32" i="3"/>
  <c r="O32" i="3"/>
  <c r="P32" i="3"/>
  <c r="U32" i="3"/>
  <c r="Q32" i="3"/>
  <c r="T32" i="3"/>
  <c r="S32" i="3"/>
  <c r="R32" i="3"/>
  <c r="Y32" i="3"/>
  <c r="C72" i="3"/>
  <c r="L72" i="3"/>
  <c r="T72" i="3"/>
  <c r="Q72" i="3"/>
  <c r="K72" i="3"/>
  <c r="U72" i="3"/>
  <c r="O72" i="3"/>
  <c r="M72" i="3"/>
  <c r="P72" i="3"/>
  <c r="N72" i="3"/>
  <c r="R72" i="3"/>
  <c r="S72" i="3"/>
  <c r="Y72" i="3"/>
  <c r="C16" i="3"/>
  <c r="K16" i="3"/>
  <c r="O16" i="3"/>
  <c r="U16" i="3"/>
  <c r="L16" i="3"/>
  <c r="P16" i="3"/>
  <c r="M16" i="3"/>
  <c r="Q16" i="3"/>
  <c r="N16" i="3"/>
  <c r="T16" i="3"/>
  <c r="Y16" i="3"/>
  <c r="R16" i="3"/>
  <c r="S16" i="3"/>
  <c r="C84" i="3"/>
  <c r="P84" i="3"/>
  <c r="T84" i="3"/>
  <c r="U84" i="3"/>
  <c r="K84" i="3"/>
  <c r="L84" i="3"/>
  <c r="O84" i="3"/>
  <c r="M84" i="3"/>
  <c r="N84" i="3"/>
  <c r="Q84" i="3"/>
  <c r="Y84" i="3"/>
  <c r="R84" i="3"/>
  <c r="S84" i="3"/>
  <c r="C7" i="3"/>
  <c r="C33" i="3"/>
  <c r="K33" i="3"/>
  <c r="L33" i="3"/>
  <c r="Q33" i="3"/>
  <c r="T33" i="3"/>
  <c r="O33" i="3"/>
  <c r="U33" i="3"/>
  <c r="M33" i="3"/>
  <c r="N33" i="3"/>
  <c r="P33" i="3"/>
  <c r="Y33" i="3"/>
  <c r="S33" i="3"/>
  <c r="R33" i="3"/>
  <c r="C73" i="3"/>
  <c r="O73" i="3"/>
  <c r="L73" i="3"/>
  <c r="Q73" i="3"/>
  <c r="P73" i="3"/>
  <c r="K73" i="3"/>
  <c r="T73" i="3"/>
  <c r="U73" i="3"/>
  <c r="N73" i="3"/>
  <c r="M73" i="3"/>
  <c r="Y73" i="3"/>
  <c r="S73" i="3"/>
  <c r="R73" i="3"/>
  <c r="C17" i="3"/>
  <c r="M17" i="3"/>
  <c r="Q17" i="3"/>
  <c r="L17" i="3"/>
  <c r="P17" i="3"/>
  <c r="K17" i="3"/>
  <c r="O17" i="3"/>
  <c r="U17" i="3"/>
  <c r="N17" i="3"/>
  <c r="T17" i="3"/>
  <c r="S17" i="3"/>
  <c r="R17" i="3"/>
  <c r="Y17" i="3"/>
  <c r="C61" i="3"/>
  <c r="M61" i="3"/>
  <c r="Q61" i="3"/>
  <c r="L61" i="3"/>
  <c r="P61" i="3"/>
  <c r="K61" i="3"/>
  <c r="U61" i="3"/>
  <c r="T61" i="3"/>
  <c r="O61" i="3"/>
  <c r="N61" i="3"/>
  <c r="Y61" i="3"/>
  <c r="S61" i="3"/>
  <c r="R61" i="3"/>
  <c r="C24" i="3"/>
  <c r="K24" i="3"/>
  <c r="N24" i="3"/>
  <c r="Q24" i="3"/>
  <c r="L24" i="3"/>
  <c r="T24" i="3"/>
  <c r="O24" i="3"/>
  <c r="M24" i="3"/>
  <c r="U24" i="3"/>
  <c r="P24" i="3"/>
  <c r="Y24" i="3"/>
  <c r="S24" i="3"/>
  <c r="R24" i="3"/>
  <c r="C50" i="3"/>
  <c r="L50" i="3"/>
  <c r="T50" i="3"/>
  <c r="Q50" i="3"/>
  <c r="K50" i="3"/>
  <c r="U50" i="3"/>
  <c r="P50" i="3"/>
  <c r="O50" i="3"/>
  <c r="M50" i="3"/>
  <c r="N50" i="3"/>
  <c r="R50" i="3"/>
  <c r="S50" i="3"/>
  <c r="Y50" i="3"/>
  <c r="C108" i="3"/>
  <c r="P108" i="3"/>
  <c r="Q108" i="3"/>
  <c r="M108" i="3"/>
  <c r="K108" i="3"/>
  <c r="L108" i="3"/>
  <c r="T108" i="3"/>
  <c r="O108" i="3"/>
  <c r="N108" i="3"/>
  <c r="U108" i="3"/>
  <c r="Y108" i="3"/>
  <c r="R108" i="3"/>
  <c r="S108" i="3"/>
  <c r="C86" i="3"/>
  <c r="L86" i="3"/>
  <c r="O86" i="3"/>
  <c r="K86" i="3"/>
  <c r="N86" i="3"/>
  <c r="T86" i="3"/>
  <c r="P86" i="3"/>
  <c r="U86" i="3"/>
  <c r="M86" i="3"/>
  <c r="Q86" i="3"/>
  <c r="S86" i="3"/>
  <c r="Y86" i="3"/>
  <c r="R86" i="3"/>
  <c r="C9" i="3"/>
  <c r="O9" i="3"/>
  <c r="T9" i="3"/>
  <c r="M9" i="3"/>
  <c r="U9" i="3"/>
  <c r="N9" i="3"/>
  <c r="K9" i="3"/>
  <c r="L9" i="3"/>
  <c r="Q9" i="3"/>
  <c r="P9" i="3"/>
  <c r="Y9" i="3"/>
  <c r="S9" i="3"/>
  <c r="R9" i="3"/>
  <c r="C35" i="3"/>
  <c r="O35" i="3"/>
  <c r="N35" i="3"/>
  <c r="M35" i="3"/>
  <c r="L35" i="3"/>
  <c r="K35" i="3"/>
  <c r="P35" i="3"/>
  <c r="U35" i="3"/>
  <c r="Q35" i="3"/>
  <c r="T35" i="3"/>
  <c r="S35" i="3"/>
  <c r="R35" i="3"/>
  <c r="Y35" i="3"/>
  <c r="C75" i="3"/>
  <c r="K75" i="3"/>
  <c r="L75" i="3"/>
  <c r="M75" i="3"/>
  <c r="U75" i="3"/>
  <c r="N75" i="3"/>
  <c r="O75" i="3"/>
  <c r="P75" i="3"/>
  <c r="T75" i="3"/>
  <c r="Q75" i="3"/>
  <c r="Y75" i="3"/>
  <c r="S75" i="3"/>
  <c r="R75" i="3"/>
  <c r="C87" i="3"/>
  <c r="K87" i="3"/>
  <c r="P87" i="3"/>
  <c r="L87" i="3"/>
  <c r="U87" i="3"/>
  <c r="O87" i="3"/>
  <c r="N87" i="3"/>
  <c r="M87" i="3"/>
  <c r="Q87" i="3"/>
  <c r="T87" i="3"/>
  <c r="R87" i="3"/>
  <c r="Y87" i="3"/>
  <c r="S87" i="3"/>
  <c r="C10" i="3"/>
  <c r="L10" i="3"/>
  <c r="T10" i="3"/>
  <c r="Q10" i="3"/>
  <c r="N10" i="3"/>
  <c r="M10" i="3"/>
  <c r="P10" i="3"/>
  <c r="O10" i="3"/>
  <c r="K10" i="3"/>
  <c r="U10" i="3"/>
  <c r="R10" i="3"/>
  <c r="S10" i="3"/>
  <c r="Y10" i="3"/>
  <c r="C36" i="3"/>
  <c r="L36" i="3"/>
  <c r="M36" i="3"/>
  <c r="K36" i="3"/>
  <c r="N36" i="3"/>
  <c r="O36" i="3"/>
  <c r="P36" i="3"/>
  <c r="U36" i="3"/>
  <c r="Q36" i="3"/>
  <c r="T36" i="3"/>
  <c r="Y36" i="3"/>
  <c r="S36" i="3"/>
  <c r="R36" i="3"/>
  <c r="C76" i="3"/>
  <c r="P76" i="3"/>
  <c r="O76" i="3"/>
  <c r="N76" i="3"/>
  <c r="M76" i="3"/>
  <c r="T76" i="3"/>
  <c r="U76" i="3"/>
  <c r="L76" i="3"/>
  <c r="Q76" i="3"/>
  <c r="K76" i="3"/>
  <c r="R76" i="3"/>
  <c r="S76" i="3"/>
  <c r="Y76" i="3"/>
  <c r="C64" i="3"/>
  <c r="M64" i="3"/>
  <c r="Q64" i="3"/>
  <c r="N64" i="3"/>
  <c r="T64" i="3"/>
  <c r="O64" i="3"/>
  <c r="L64" i="3"/>
  <c r="K64" i="3"/>
  <c r="U64" i="3"/>
  <c r="P64" i="3"/>
  <c r="Y64" i="3"/>
  <c r="S64" i="3"/>
  <c r="R64" i="3"/>
  <c r="C37" i="3"/>
  <c r="K37" i="3"/>
  <c r="L37" i="3"/>
  <c r="Q37" i="3"/>
  <c r="T37" i="3"/>
  <c r="O37" i="3"/>
  <c r="U37" i="3"/>
  <c r="M37" i="3"/>
  <c r="N37" i="3"/>
  <c r="P37" i="3"/>
  <c r="Y37" i="3"/>
  <c r="S37" i="3"/>
  <c r="R37" i="3"/>
  <c r="C77" i="3"/>
  <c r="K77" i="3"/>
  <c r="N77" i="3"/>
  <c r="T77" i="3"/>
  <c r="M77" i="3"/>
  <c r="U77" i="3"/>
  <c r="L77" i="3"/>
  <c r="P77" i="3"/>
  <c r="O77" i="3"/>
  <c r="Q77" i="3"/>
  <c r="Y77" i="3"/>
  <c r="S77" i="3"/>
  <c r="R77" i="3"/>
  <c r="C65" i="3"/>
  <c r="K65" i="3"/>
  <c r="O65" i="3"/>
  <c r="U65" i="3"/>
  <c r="N65" i="3"/>
  <c r="T65" i="3"/>
  <c r="Q65" i="3"/>
  <c r="L65" i="3"/>
  <c r="M65" i="3"/>
  <c r="P65" i="3"/>
  <c r="S65" i="3"/>
  <c r="R65" i="3"/>
  <c r="Y65" i="3"/>
  <c r="C38" i="3"/>
  <c r="L38" i="3"/>
  <c r="K38" i="3"/>
  <c r="N38" i="3"/>
  <c r="U38" i="3"/>
  <c r="T38" i="3"/>
  <c r="P38" i="3"/>
  <c r="Q38" i="3"/>
  <c r="O38" i="3"/>
  <c r="M38" i="3"/>
  <c r="S38" i="3"/>
  <c r="R38" i="3"/>
  <c r="Y38" i="3"/>
  <c r="C78" i="3"/>
  <c r="P78" i="3"/>
  <c r="Q78" i="3"/>
  <c r="N78" i="3"/>
  <c r="U78" i="3"/>
  <c r="L78" i="3"/>
  <c r="O78" i="3"/>
  <c r="K78" i="3"/>
  <c r="T78" i="3"/>
  <c r="M78" i="3"/>
  <c r="R78" i="3"/>
  <c r="S78" i="3"/>
  <c r="Y78" i="3"/>
  <c r="C66" i="3"/>
  <c r="L66" i="3"/>
  <c r="P66" i="3"/>
  <c r="K66" i="3"/>
  <c r="O66" i="3"/>
  <c r="U66" i="3"/>
  <c r="T66" i="3"/>
  <c r="M66" i="3"/>
  <c r="N66" i="3"/>
  <c r="Q66" i="3"/>
  <c r="R66" i="3"/>
  <c r="S66" i="3"/>
  <c r="Y66" i="3"/>
  <c r="C55" i="3"/>
  <c r="O55" i="3"/>
  <c r="T55" i="3"/>
  <c r="Q55" i="3"/>
  <c r="P55" i="3"/>
  <c r="K55" i="3"/>
  <c r="L55" i="3"/>
  <c r="M55" i="3"/>
  <c r="N55" i="3"/>
  <c r="U55" i="3"/>
  <c r="Y55" i="3"/>
  <c r="S55" i="3"/>
  <c r="R55" i="3"/>
  <c r="C91" i="3"/>
  <c r="K91" i="3"/>
  <c r="P91" i="3"/>
  <c r="O91" i="3"/>
  <c r="L91" i="3"/>
  <c r="U91" i="3"/>
  <c r="N91" i="3"/>
  <c r="M91" i="3"/>
  <c r="Q91" i="3"/>
  <c r="T91" i="3"/>
  <c r="S91" i="3"/>
  <c r="Y91" i="3"/>
  <c r="R91" i="3"/>
  <c r="C40" i="3"/>
  <c r="L40" i="3"/>
  <c r="M40" i="3"/>
  <c r="K40" i="3"/>
  <c r="N40" i="3"/>
  <c r="O40" i="3"/>
  <c r="P40" i="3"/>
  <c r="U40" i="3"/>
  <c r="Q40" i="3"/>
  <c r="T40" i="3"/>
  <c r="S40" i="3"/>
  <c r="R40" i="3"/>
  <c r="Y40" i="3"/>
  <c r="C80" i="3"/>
  <c r="L80" i="3"/>
  <c r="T80" i="3"/>
  <c r="U80" i="3"/>
  <c r="K80" i="3"/>
  <c r="O80" i="3"/>
  <c r="Q80" i="3"/>
  <c r="P80" i="3"/>
  <c r="M80" i="3"/>
  <c r="N80" i="3"/>
  <c r="R80" i="3"/>
  <c r="S80" i="3"/>
  <c r="Y80" i="3"/>
  <c r="C56" i="3"/>
  <c r="L56" i="3"/>
  <c r="T56" i="3"/>
  <c r="O56" i="3"/>
  <c r="M56" i="3"/>
  <c r="K56" i="3"/>
  <c r="P56" i="3"/>
  <c r="Q56" i="3"/>
  <c r="N56" i="3"/>
  <c r="U56" i="3"/>
  <c r="R56" i="3"/>
  <c r="S56" i="3"/>
  <c r="Y56" i="3"/>
  <c r="C19" i="3"/>
  <c r="K19" i="3"/>
  <c r="M19" i="3"/>
  <c r="O19" i="3"/>
  <c r="Q19" i="3"/>
  <c r="S19" i="3"/>
  <c r="U19" i="3"/>
  <c r="J19" i="3"/>
  <c r="L19" i="3"/>
  <c r="N19" i="3"/>
  <c r="P19" i="3"/>
  <c r="R19" i="3"/>
  <c r="T19" i="3"/>
  <c r="Y19" i="3"/>
  <c r="C29" i="3"/>
  <c r="M29" i="3"/>
  <c r="Q29" i="3"/>
  <c r="U29" i="3"/>
  <c r="J29" i="3"/>
  <c r="N29" i="3"/>
  <c r="R29" i="3"/>
  <c r="K29" i="3"/>
  <c r="O29" i="3"/>
  <c r="S29" i="3"/>
  <c r="Y29" i="3"/>
  <c r="L29" i="3"/>
  <c r="P29" i="3"/>
  <c r="T29" i="3"/>
  <c r="C45" i="3"/>
  <c r="K45" i="3"/>
  <c r="M45" i="3"/>
  <c r="O45" i="3"/>
  <c r="Q45" i="3"/>
  <c r="S45" i="3"/>
  <c r="U45" i="3"/>
  <c r="J45" i="3"/>
  <c r="L45" i="3"/>
  <c r="N45" i="3"/>
  <c r="P45" i="3"/>
  <c r="R45" i="3"/>
  <c r="T45" i="3"/>
  <c r="Y45" i="3"/>
  <c r="C69" i="3"/>
  <c r="K69" i="3"/>
  <c r="M69" i="3"/>
  <c r="O69" i="3"/>
  <c r="Q69" i="3"/>
  <c r="S69" i="3"/>
  <c r="U69" i="3"/>
  <c r="J69" i="3"/>
  <c r="L69" i="3"/>
  <c r="N69" i="3"/>
  <c r="P69" i="3"/>
  <c r="R69" i="3"/>
  <c r="T69" i="3"/>
  <c r="Y69" i="3"/>
  <c r="C103" i="3"/>
  <c r="K103" i="3"/>
  <c r="O103" i="3"/>
  <c r="Q103" i="3"/>
  <c r="U103" i="3"/>
  <c r="L103" i="3"/>
  <c r="Y103" i="3"/>
  <c r="P103" i="3"/>
  <c r="N103" i="3"/>
  <c r="M103" i="3"/>
  <c r="S103" i="3"/>
  <c r="J103" i="3"/>
  <c r="T103" i="3"/>
  <c r="R103" i="3"/>
  <c r="C95" i="3"/>
  <c r="K95" i="3"/>
  <c r="O95" i="3"/>
  <c r="Q95" i="3"/>
  <c r="U95" i="3"/>
  <c r="J95" i="3"/>
  <c r="T95" i="3"/>
  <c r="R95" i="3"/>
  <c r="M95" i="3"/>
  <c r="S95" i="3"/>
  <c r="P95" i="3"/>
  <c r="L95" i="3"/>
  <c r="Y95" i="3"/>
  <c r="N95" i="3"/>
  <c r="C97" i="3"/>
  <c r="K97" i="3"/>
  <c r="O97" i="3"/>
  <c r="N97" i="3"/>
  <c r="S97" i="3"/>
  <c r="Y97" i="3"/>
  <c r="L97" i="3"/>
  <c r="T97" i="3"/>
  <c r="M97" i="3"/>
  <c r="J97" i="3"/>
  <c r="Q97" i="3"/>
  <c r="U97" i="3"/>
  <c r="R97" i="3"/>
  <c r="P97" i="3"/>
  <c r="C102" i="3"/>
  <c r="J102" i="3"/>
  <c r="N102" i="3"/>
  <c r="P102" i="3"/>
  <c r="T102" i="3"/>
  <c r="Q102" i="3"/>
  <c r="Y102" i="3"/>
  <c r="S102" i="3"/>
  <c r="L102" i="3"/>
  <c r="M102" i="3"/>
  <c r="R102" i="3"/>
  <c r="O102" i="3"/>
  <c r="U102" i="3"/>
  <c r="K102" i="3"/>
  <c r="C98" i="3"/>
  <c r="J98" i="3"/>
  <c r="N98" i="3"/>
  <c r="P98" i="3"/>
  <c r="T98" i="3"/>
  <c r="Q98" i="3"/>
  <c r="Y98" i="3"/>
  <c r="S98" i="3"/>
  <c r="L98" i="3"/>
  <c r="M98" i="3"/>
  <c r="R98" i="3"/>
  <c r="K98" i="3"/>
  <c r="U98" i="3"/>
  <c r="O98" i="3"/>
  <c r="C94" i="3"/>
  <c r="J94" i="3"/>
  <c r="N94" i="3"/>
  <c r="P94" i="3"/>
  <c r="T94" i="3"/>
  <c r="Q94" i="3"/>
  <c r="Y94" i="3"/>
  <c r="S94" i="3"/>
  <c r="L94" i="3"/>
  <c r="M94" i="3"/>
  <c r="R94" i="3"/>
  <c r="O94" i="3"/>
  <c r="U94" i="3"/>
  <c r="K94" i="3"/>
  <c r="C117" i="3"/>
  <c r="M117" i="3"/>
  <c r="Q117" i="3"/>
  <c r="L117" i="3"/>
  <c r="T117" i="3"/>
  <c r="N117" i="3"/>
  <c r="U117" i="3"/>
  <c r="K117" i="3"/>
  <c r="O117" i="3"/>
  <c r="S117" i="3"/>
  <c r="P117" i="3"/>
  <c r="J117" i="3"/>
  <c r="R117" i="3"/>
  <c r="Y117" i="3"/>
  <c r="C115" i="3"/>
  <c r="M115" i="3"/>
  <c r="Q115" i="3"/>
  <c r="J115" i="3"/>
  <c r="R115" i="3"/>
  <c r="P115" i="3"/>
  <c r="U115" i="3"/>
  <c r="K115" i="3"/>
  <c r="O115" i="3"/>
  <c r="S115" i="3"/>
  <c r="N115" i="3"/>
  <c r="L115" i="3"/>
  <c r="T115" i="3"/>
  <c r="Y115" i="3"/>
  <c r="C116" i="3"/>
  <c r="L116" i="3"/>
  <c r="P116" i="3"/>
  <c r="T116" i="3"/>
  <c r="Q116" i="3"/>
  <c r="Y116" i="3"/>
  <c r="O116" i="3"/>
  <c r="J116" i="3"/>
  <c r="N116" i="3"/>
  <c r="R116" i="3"/>
  <c r="M116" i="3"/>
  <c r="U116" i="3"/>
  <c r="K116" i="3"/>
  <c r="S116" i="3"/>
  <c r="C112" i="3"/>
  <c r="L112" i="3"/>
  <c r="P112" i="3"/>
  <c r="T112" i="3"/>
  <c r="Q112" i="3"/>
  <c r="Y112" i="3"/>
  <c r="O112" i="3"/>
  <c r="J112" i="3"/>
  <c r="N112" i="3"/>
  <c r="R112" i="3"/>
  <c r="M112" i="3"/>
  <c r="U112" i="3"/>
  <c r="K112" i="3"/>
  <c r="S112" i="3"/>
  <c r="C4" i="3"/>
  <c r="C30" i="3"/>
  <c r="N30" i="3"/>
  <c r="M30" i="3"/>
  <c r="O30" i="3"/>
  <c r="Q30" i="3"/>
  <c r="T30" i="3"/>
  <c r="P30" i="3"/>
  <c r="L30" i="3"/>
  <c r="K30" i="3"/>
  <c r="U30" i="3"/>
  <c r="Y30" i="3"/>
  <c r="S30" i="3"/>
  <c r="R30" i="3"/>
  <c r="C70" i="3"/>
  <c r="O70" i="3"/>
  <c r="Q70" i="3"/>
  <c r="T70" i="3"/>
  <c r="N70" i="3"/>
  <c r="K70" i="3"/>
  <c r="P70" i="3"/>
  <c r="M70" i="3"/>
  <c r="L70" i="3"/>
  <c r="U70" i="3"/>
  <c r="Y70" i="3"/>
  <c r="R70" i="3"/>
  <c r="S70" i="3"/>
  <c r="C14" i="3"/>
  <c r="U14" i="3"/>
  <c r="T14" i="3"/>
  <c r="Q14" i="3"/>
  <c r="L14" i="3"/>
  <c r="K14" i="3"/>
  <c r="P14" i="3"/>
  <c r="M14" i="3"/>
  <c r="O14" i="3"/>
  <c r="N14" i="3"/>
  <c r="Y14" i="3"/>
  <c r="R14" i="3"/>
  <c r="S14" i="3"/>
  <c r="C82" i="3"/>
  <c r="T82" i="3"/>
  <c r="N82" i="3"/>
  <c r="L82" i="3"/>
  <c r="K82" i="3"/>
  <c r="P82" i="3"/>
  <c r="Q82" i="3"/>
  <c r="U82" i="3"/>
  <c r="O82" i="3"/>
  <c r="M82" i="3"/>
  <c r="Y82" i="3"/>
  <c r="R82" i="3"/>
  <c r="S82" i="3"/>
  <c r="C58" i="3"/>
  <c r="T58" i="3"/>
  <c r="N58" i="3"/>
  <c r="K58" i="3"/>
  <c r="P58" i="3"/>
  <c r="M58" i="3"/>
  <c r="O58" i="3"/>
  <c r="Q58" i="3"/>
  <c r="L58" i="3"/>
  <c r="U58" i="3"/>
  <c r="S58" i="3"/>
  <c r="Y58" i="3"/>
  <c r="R58" i="3"/>
  <c r="C21" i="3"/>
  <c r="K21" i="3"/>
  <c r="O21" i="3"/>
  <c r="U21" i="3"/>
  <c r="L21" i="3"/>
  <c r="P21" i="3"/>
  <c r="M21" i="3"/>
  <c r="Q21" i="3"/>
  <c r="N21" i="3"/>
  <c r="T21" i="3"/>
  <c r="Y21" i="3"/>
  <c r="S21" i="3"/>
  <c r="R21" i="3"/>
  <c r="C47" i="3"/>
  <c r="O47" i="3"/>
  <c r="T47" i="3"/>
  <c r="Q47" i="3"/>
  <c r="P47" i="3"/>
  <c r="K47" i="3"/>
  <c r="U47" i="3"/>
  <c r="L47" i="3"/>
  <c r="M47" i="3"/>
  <c r="N47" i="3"/>
  <c r="Y47" i="3"/>
  <c r="S47" i="3"/>
  <c r="R47" i="3"/>
  <c r="C105" i="3"/>
  <c r="K105" i="3"/>
  <c r="L105" i="3"/>
  <c r="Q105" i="3"/>
  <c r="P105" i="3"/>
  <c r="O105" i="3"/>
  <c r="T105" i="3"/>
  <c r="M105" i="3"/>
  <c r="U105" i="3"/>
  <c r="N105" i="3"/>
  <c r="Y105" i="3"/>
  <c r="R105" i="3"/>
  <c r="S105" i="3"/>
  <c r="C43" i="3"/>
  <c r="M43" i="3"/>
  <c r="Q43" i="3"/>
  <c r="L43" i="3"/>
  <c r="P43" i="3"/>
  <c r="K43" i="3"/>
  <c r="O43" i="3"/>
  <c r="U43" i="3"/>
  <c r="N43" i="3"/>
  <c r="T43" i="3"/>
  <c r="Y43" i="3"/>
  <c r="S43" i="3"/>
  <c r="R43" i="3"/>
  <c r="C59" i="3"/>
  <c r="M59" i="3"/>
  <c r="Q59" i="3"/>
  <c r="L59" i="3"/>
  <c r="P59" i="3"/>
  <c r="O59" i="3"/>
  <c r="T59" i="3"/>
  <c r="K59" i="3"/>
  <c r="U59" i="3"/>
  <c r="N59" i="3"/>
  <c r="Y59" i="3"/>
  <c r="S59" i="3"/>
  <c r="R59" i="3"/>
  <c r="C22" i="3"/>
  <c r="L22" i="3"/>
  <c r="T22" i="3"/>
  <c r="Q22" i="3"/>
  <c r="K22" i="3"/>
  <c r="P22" i="3"/>
  <c r="M22" i="3"/>
  <c r="U22" i="3"/>
  <c r="N22" i="3"/>
  <c r="O22" i="3"/>
  <c r="R22" i="3"/>
  <c r="S22" i="3"/>
  <c r="Y22" i="3"/>
  <c r="C48" i="3"/>
  <c r="L48" i="3"/>
  <c r="T48" i="3"/>
  <c r="O48" i="3"/>
  <c r="M48" i="3"/>
  <c r="K48" i="3"/>
  <c r="P48" i="3"/>
  <c r="U48" i="3"/>
  <c r="Q48" i="3"/>
  <c r="N48" i="3"/>
  <c r="R48" i="3"/>
  <c r="S48" i="3"/>
  <c r="Y48" i="3"/>
  <c r="C106" i="3"/>
  <c r="P106" i="3"/>
  <c r="O106" i="3"/>
  <c r="K106" i="3"/>
  <c r="U106" i="3"/>
  <c r="L106" i="3"/>
  <c r="T106" i="3"/>
  <c r="Q106" i="3"/>
  <c r="N106" i="3"/>
  <c r="M106" i="3"/>
  <c r="S106" i="3"/>
  <c r="Y106" i="3"/>
  <c r="R106" i="3"/>
  <c r="C44" i="3"/>
  <c r="K44" i="3"/>
  <c r="O44" i="3"/>
  <c r="U44" i="3"/>
  <c r="L44" i="3"/>
  <c r="P44" i="3"/>
  <c r="M44" i="3"/>
  <c r="Q44" i="3"/>
  <c r="N44" i="3"/>
  <c r="T44" i="3"/>
  <c r="S44" i="3"/>
  <c r="R44" i="3"/>
  <c r="Y44" i="3"/>
  <c r="C60" i="3"/>
  <c r="K60" i="3"/>
  <c r="O60" i="3"/>
  <c r="U60" i="3"/>
  <c r="L60" i="3"/>
  <c r="P60" i="3"/>
  <c r="Q60" i="3"/>
  <c r="T60" i="3"/>
  <c r="M60" i="3"/>
  <c r="N60" i="3"/>
  <c r="S60" i="3"/>
  <c r="R60" i="3"/>
  <c r="Y60" i="3"/>
  <c r="C23" i="3"/>
  <c r="M23" i="3"/>
  <c r="Q23" i="3"/>
  <c r="N23" i="3"/>
  <c r="T23" i="3"/>
  <c r="K23" i="3"/>
  <c r="O23" i="3"/>
  <c r="U23" i="3"/>
  <c r="L23" i="3"/>
  <c r="P23" i="3"/>
  <c r="Y23" i="3"/>
  <c r="S23" i="3"/>
  <c r="R23" i="3"/>
  <c r="C49" i="3"/>
  <c r="O49" i="3"/>
  <c r="L49" i="3"/>
  <c r="Q49" i="3"/>
  <c r="P49" i="3"/>
  <c r="K49" i="3"/>
  <c r="N49" i="3"/>
  <c r="U49" i="3"/>
  <c r="T49" i="3"/>
  <c r="M49" i="3"/>
  <c r="Y49" i="3"/>
  <c r="S49" i="3"/>
  <c r="R49" i="3"/>
  <c r="C107" i="3"/>
  <c r="K107" i="3"/>
  <c r="N107" i="3"/>
  <c r="T107" i="3"/>
  <c r="Q107" i="3"/>
  <c r="P107" i="3"/>
  <c r="O107" i="3"/>
  <c r="L107" i="3"/>
  <c r="M107" i="3"/>
  <c r="U107" i="3"/>
  <c r="S107" i="3"/>
  <c r="Y107" i="3"/>
  <c r="R107" i="3"/>
  <c r="C85" i="3"/>
  <c r="O85" i="3"/>
  <c r="U85" i="3"/>
  <c r="P85" i="3"/>
  <c r="M85" i="3"/>
  <c r="T85" i="3"/>
  <c r="K85" i="3"/>
  <c r="Q85" i="3"/>
  <c r="L85" i="3"/>
  <c r="N85" i="3"/>
  <c r="S85" i="3"/>
  <c r="Y85" i="3"/>
  <c r="R85" i="3"/>
  <c r="C8" i="3"/>
  <c r="C34" i="3"/>
  <c r="L34" i="3"/>
  <c r="K34" i="3"/>
  <c r="N34" i="3"/>
  <c r="U34" i="3"/>
  <c r="T34" i="3"/>
  <c r="P34" i="3"/>
  <c r="Q34" i="3"/>
  <c r="O34" i="3"/>
  <c r="M34" i="3"/>
  <c r="Y34" i="3"/>
  <c r="S34" i="3"/>
  <c r="R34" i="3"/>
  <c r="C74" i="3"/>
  <c r="L74" i="3"/>
  <c r="T74" i="3"/>
  <c r="O74" i="3"/>
  <c r="M74" i="3"/>
  <c r="K74" i="3"/>
  <c r="P74" i="3"/>
  <c r="U74" i="3"/>
  <c r="Q74" i="3"/>
  <c r="N74" i="3"/>
  <c r="R74" i="3"/>
  <c r="S74" i="3"/>
  <c r="Y74" i="3"/>
  <c r="C18" i="3"/>
  <c r="K18" i="3"/>
  <c r="O18" i="3"/>
  <c r="L18" i="3"/>
  <c r="Q18" i="3"/>
  <c r="P18" i="3"/>
  <c r="M18" i="3"/>
  <c r="N18" i="3"/>
  <c r="U18" i="3"/>
  <c r="T18" i="3"/>
  <c r="Y18" i="3"/>
  <c r="S18" i="3"/>
  <c r="R18" i="3"/>
  <c r="C62" i="3"/>
  <c r="N62" i="3"/>
  <c r="T62" i="3"/>
  <c r="M62" i="3"/>
  <c r="Q62" i="3"/>
  <c r="L62" i="3"/>
  <c r="K62" i="3"/>
  <c r="U62" i="3"/>
  <c r="P62" i="3"/>
  <c r="O62" i="3"/>
  <c r="Y62" i="3"/>
  <c r="R62" i="3"/>
  <c r="S62" i="3"/>
  <c r="C25" i="3"/>
  <c r="M25" i="3"/>
  <c r="Q25" i="3"/>
  <c r="N25" i="3"/>
  <c r="T25" i="3"/>
  <c r="K25" i="3"/>
  <c r="O25" i="3"/>
  <c r="U25" i="3"/>
  <c r="L25" i="3"/>
  <c r="P25" i="3"/>
  <c r="S25" i="3"/>
  <c r="R25" i="3"/>
  <c r="Y25" i="3"/>
  <c r="C51" i="3"/>
  <c r="K51" i="3"/>
  <c r="L51" i="3"/>
  <c r="M51" i="3"/>
  <c r="U51" i="3"/>
  <c r="N51" i="3"/>
  <c r="O51" i="3"/>
  <c r="T51" i="3"/>
  <c r="P51" i="3"/>
  <c r="Q51" i="3"/>
  <c r="S51" i="3"/>
  <c r="R51" i="3"/>
  <c r="Y51" i="3"/>
  <c r="C109" i="3"/>
  <c r="O109" i="3"/>
  <c r="T109" i="3"/>
  <c r="M109" i="3"/>
  <c r="U109" i="3"/>
  <c r="N109" i="3"/>
  <c r="K109" i="3"/>
  <c r="L109" i="3"/>
  <c r="Q109" i="3"/>
  <c r="P109" i="3"/>
  <c r="Y109" i="3"/>
  <c r="R109" i="3"/>
  <c r="S109" i="3"/>
  <c r="C63" i="3"/>
  <c r="K63" i="3"/>
  <c r="O63" i="3"/>
  <c r="U63" i="3"/>
  <c r="N63" i="3"/>
  <c r="T63" i="3"/>
  <c r="M63" i="3"/>
  <c r="L63" i="3"/>
  <c r="Q63" i="3"/>
  <c r="P63" i="3"/>
  <c r="S63" i="3"/>
  <c r="R63" i="3"/>
  <c r="Y63" i="3"/>
  <c r="C26" i="3"/>
  <c r="L26" i="3"/>
  <c r="T26" i="3"/>
  <c r="O26" i="3"/>
  <c r="M26" i="3"/>
  <c r="U26" i="3"/>
  <c r="P26" i="3"/>
  <c r="K26" i="3"/>
  <c r="N26" i="3"/>
  <c r="Q26" i="3"/>
  <c r="S26" i="3"/>
  <c r="R26" i="3"/>
  <c r="Y26" i="3"/>
  <c r="C52" i="3"/>
  <c r="P52" i="3"/>
  <c r="Q52" i="3"/>
  <c r="N52" i="3"/>
  <c r="U52" i="3"/>
  <c r="L52" i="3"/>
  <c r="T52" i="3"/>
  <c r="O52" i="3"/>
  <c r="K52" i="3"/>
  <c r="M52" i="3"/>
  <c r="Y52" i="3"/>
  <c r="R52" i="3"/>
  <c r="S52" i="3"/>
  <c r="C88" i="3"/>
  <c r="P88" i="3"/>
  <c r="T88" i="3"/>
  <c r="K88" i="3"/>
  <c r="Q88" i="3"/>
  <c r="L88" i="3"/>
  <c r="O88" i="3"/>
  <c r="U88" i="3"/>
  <c r="N88" i="3"/>
  <c r="M88" i="3"/>
  <c r="S88" i="3"/>
  <c r="Y88" i="3"/>
  <c r="R88" i="3"/>
  <c r="C11" i="3"/>
  <c r="O11" i="3"/>
  <c r="L11" i="3"/>
  <c r="M11" i="3"/>
  <c r="U11" i="3"/>
  <c r="K11" i="3"/>
  <c r="N11" i="3"/>
  <c r="T11" i="3"/>
  <c r="Q11" i="3"/>
  <c r="P11" i="3"/>
  <c r="Y11" i="3"/>
  <c r="S11" i="3"/>
  <c r="R11" i="3"/>
  <c r="C53" i="3"/>
  <c r="K53" i="3"/>
  <c r="N53" i="3"/>
  <c r="T53" i="3"/>
  <c r="M53" i="3"/>
  <c r="U53" i="3"/>
  <c r="O53" i="3"/>
  <c r="L53" i="3"/>
  <c r="P53" i="3"/>
  <c r="Q53" i="3"/>
  <c r="S53" i="3"/>
  <c r="R53" i="3"/>
  <c r="Y53" i="3"/>
  <c r="C89" i="3"/>
  <c r="O89" i="3"/>
  <c r="K89" i="3"/>
  <c r="U89" i="3"/>
  <c r="L89" i="3"/>
  <c r="M89" i="3"/>
  <c r="T89" i="3"/>
  <c r="Q89" i="3"/>
  <c r="P89" i="3"/>
  <c r="N89" i="3"/>
  <c r="R89" i="3"/>
  <c r="Y89" i="3"/>
  <c r="S89" i="3"/>
  <c r="C12" i="3"/>
  <c r="L12" i="3"/>
  <c r="T12" i="3"/>
  <c r="O12" i="3"/>
  <c r="N12" i="3"/>
  <c r="U12" i="3"/>
  <c r="P12" i="3"/>
  <c r="Q12" i="3"/>
  <c r="M12" i="3"/>
  <c r="K12" i="3"/>
  <c r="R12" i="3"/>
  <c r="S12" i="3"/>
  <c r="Y12" i="3"/>
  <c r="C54" i="3"/>
  <c r="P54" i="3"/>
  <c r="O54" i="3"/>
  <c r="N54" i="3"/>
  <c r="M54" i="3"/>
  <c r="L54" i="3"/>
  <c r="T54" i="3"/>
  <c r="Q54" i="3"/>
  <c r="U54" i="3"/>
  <c r="K54" i="3"/>
  <c r="Y54" i="3"/>
  <c r="R54" i="3"/>
  <c r="S54" i="3"/>
  <c r="C90" i="3"/>
  <c r="L90" i="3"/>
  <c r="K90" i="3"/>
  <c r="O90" i="3"/>
  <c r="P90" i="3"/>
  <c r="N90" i="3"/>
  <c r="T90" i="3"/>
  <c r="U90" i="3"/>
  <c r="M90" i="3"/>
  <c r="Q90" i="3"/>
  <c r="R90" i="3"/>
  <c r="Y90" i="3"/>
  <c r="S90" i="3"/>
  <c r="C39" i="3"/>
  <c r="O39" i="3"/>
  <c r="N39" i="3"/>
  <c r="M39" i="3"/>
  <c r="L39" i="3"/>
  <c r="K39" i="3"/>
  <c r="P39" i="3"/>
  <c r="U39" i="3"/>
  <c r="Q39" i="3"/>
  <c r="T39" i="3"/>
  <c r="S39" i="3"/>
  <c r="R39" i="3"/>
  <c r="Y39" i="3"/>
  <c r="C79" i="3"/>
  <c r="K79" i="3"/>
  <c r="P79" i="3"/>
  <c r="U79" i="3"/>
  <c r="M79" i="3"/>
  <c r="L79" i="3"/>
  <c r="O79" i="3"/>
  <c r="T79" i="3"/>
  <c r="N79" i="3"/>
  <c r="Q79" i="3"/>
  <c r="Y79" i="3"/>
  <c r="S79" i="3"/>
  <c r="R79" i="3"/>
  <c r="C67" i="3"/>
  <c r="M67" i="3"/>
  <c r="Q67" i="3"/>
  <c r="L67" i="3"/>
  <c r="P67" i="3"/>
  <c r="K67" i="3"/>
  <c r="U67" i="3"/>
  <c r="N67" i="3"/>
  <c r="O67" i="3"/>
  <c r="T67" i="3"/>
  <c r="Y67" i="3"/>
  <c r="S67" i="3"/>
  <c r="R67" i="3"/>
  <c r="C68" i="3"/>
  <c r="K68" i="3"/>
  <c r="O68" i="3"/>
  <c r="U68" i="3"/>
  <c r="L68" i="3"/>
  <c r="P68" i="3"/>
  <c r="M68" i="3"/>
  <c r="N68" i="3"/>
  <c r="Q68" i="3"/>
  <c r="T68" i="3"/>
  <c r="S68" i="3"/>
  <c r="R68" i="3"/>
  <c r="Y68" i="3"/>
  <c r="C125" i="3"/>
  <c r="M125" i="3"/>
  <c r="Q125" i="3"/>
  <c r="U125" i="3"/>
  <c r="J125" i="3"/>
  <c r="R125" i="3"/>
  <c r="P125" i="3"/>
  <c r="K125" i="3"/>
  <c r="O125" i="3"/>
  <c r="S125" i="3"/>
  <c r="Y125" i="3"/>
  <c r="N125" i="3"/>
  <c r="L125" i="3"/>
  <c r="T125" i="3"/>
  <c r="C139" i="3"/>
  <c r="M139" i="3"/>
  <c r="Q139" i="3"/>
  <c r="U139" i="3"/>
  <c r="N139" i="3"/>
  <c r="L139" i="3"/>
  <c r="T139" i="3"/>
  <c r="K139" i="3"/>
  <c r="O139" i="3"/>
  <c r="S139" i="3"/>
  <c r="J139" i="3"/>
  <c r="R139" i="3"/>
  <c r="P139" i="3"/>
  <c r="Y139" i="3"/>
  <c r="C151" i="3"/>
  <c r="M151" i="3"/>
  <c r="Q151" i="3"/>
  <c r="U151" i="3"/>
  <c r="J151" i="3"/>
  <c r="N151" i="3"/>
  <c r="R151" i="3"/>
  <c r="K151" i="3"/>
  <c r="O151" i="3"/>
  <c r="S151" i="3"/>
  <c r="Y151" i="3"/>
  <c r="L151" i="3"/>
  <c r="P151" i="3"/>
  <c r="T151" i="3"/>
  <c r="C152" i="3"/>
  <c r="M152" i="3"/>
  <c r="P152" i="3"/>
  <c r="Q152" i="3"/>
  <c r="T152" i="3"/>
  <c r="N152" i="3"/>
  <c r="K152" i="3"/>
  <c r="L152" i="3"/>
  <c r="U152" i="3"/>
  <c r="O152" i="3"/>
  <c r="R152" i="3"/>
  <c r="Y152" i="3"/>
  <c r="S152" i="3"/>
  <c r="C140" i="3"/>
  <c r="N140" i="3"/>
  <c r="P140" i="3"/>
  <c r="L140" i="3"/>
  <c r="K140" i="3"/>
  <c r="O140" i="3"/>
  <c r="Q140" i="3"/>
  <c r="T140" i="3"/>
  <c r="M140" i="3"/>
  <c r="U140" i="3"/>
  <c r="S140" i="3"/>
  <c r="Y140" i="3"/>
  <c r="R140" i="3"/>
  <c r="C128" i="3"/>
  <c r="U128" i="3"/>
  <c r="O128" i="3"/>
  <c r="M128" i="3"/>
  <c r="T128" i="3"/>
  <c r="N128" i="3"/>
  <c r="L128" i="3"/>
  <c r="K128" i="3"/>
  <c r="P128" i="3"/>
  <c r="Q128" i="3"/>
  <c r="R128" i="3"/>
  <c r="Y128" i="3"/>
  <c r="S128" i="3"/>
  <c r="K119" i="3"/>
  <c r="P119" i="3"/>
  <c r="Q119" i="3"/>
  <c r="L119" i="3"/>
  <c r="C119" i="3"/>
  <c r="O119" i="3"/>
  <c r="N119" i="3"/>
  <c r="M119" i="3"/>
  <c r="U119" i="3"/>
  <c r="T119" i="3"/>
  <c r="Y119" i="3"/>
  <c r="S119" i="3"/>
  <c r="R119" i="3"/>
  <c r="K149" i="3"/>
  <c r="N149" i="3"/>
  <c r="M149" i="3"/>
  <c r="U149" i="3"/>
  <c r="P149" i="3"/>
  <c r="C149" i="3"/>
  <c r="O149" i="3"/>
  <c r="Q149" i="3"/>
  <c r="L149" i="3"/>
  <c r="T149" i="3"/>
  <c r="Y149" i="3"/>
  <c r="S149" i="3"/>
  <c r="R149" i="3"/>
  <c r="L120" i="3"/>
  <c r="T120" i="3"/>
  <c r="M120" i="3"/>
  <c r="N120" i="3"/>
  <c r="Q120" i="3"/>
  <c r="C120" i="3"/>
  <c r="P120" i="3"/>
  <c r="O120" i="3"/>
  <c r="U120" i="3"/>
  <c r="K120" i="3"/>
  <c r="Y120" i="3"/>
  <c r="R120" i="3"/>
  <c r="S120" i="3"/>
  <c r="L150" i="3"/>
  <c r="T150" i="3"/>
  <c r="Q150" i="3"/>
  <c r="K150" i="3"/>
  <c r="C150" i="3"/>
  <c r="P150" i="3"/>
  <c r="M150" i="3"/>
  <c r="U150" i="3"/>
  <c r="N150" i="3"/>
  <c r="O150" i="3"/>
  <c r="R150" i="3"/>
  <c r="S150" i="3"/>
  <c r="Y150" i="3"/>
  <c r="O121" i="3"/>
  <c r="M121" i="3"/>
  <c r="U121" i="3"/>
  <c r="L121" i="3"/>
  <c r="C121" i="3"/>
  <c r="K121" i="3"/>
  <c r="P121" i="3"/>
  <c r="Q121" i="3"/>
  <c r="N121" i="3"/>
  <c r="T121" i="3"/>
  <c r="Y121" i="3"/>
  <c r="S121" i="3"/>
  <c r="R121" i="3"/>
  <c r="O131" i="3"/>
  <c r="L131" i="3"/>
  <c r="Q131" i="3"/>
  <c r="P131" i="3"/>
  <c r="C131" i="3"/>
  <c r="K131" i="3"/>
  <c r="N131" i="3"/>
  <c r="T131" i="3"/>
  <c r="M131" i="3"/>
  <c r="U131" i="3"/>
  <c r="Y131" i="3"/>
  <c r="S131" i="3"/>
  <c r="R131" i="3"/>
  <c r="L144" i="3"/>
  <c r="T144" i="3"/>
  <c r="M144" i="3"/>
  <c r="N144" i="3"/>
  <c r="Q144" i="3"/>
  <c r="C144" i="3"/>
  <c r="P144" i="3"/>
  <c r="O144" i="3"/>
  <c r="U144" i="3"/>
  <c r="K144" i="3"/>
  <c r="Y144" i="3"/>
  <c r="R144" i="3"/>
  <c r="S144" i="3"/>
  <c r="K123" i="3"/>
  <c r="P123" i="3"/>
  <c r="Q123" i="3"/>
  <c r="L123" i="3"/>
  <c r="C123" i="3"/>
  <c r="O123" i="3"/>
  <c r="N123" i="3"/>
  <c r="M123" i="3"/>
  <c r="U123" i="3"/>
  <c r="T123" i="3"/>
  <c r="S123" i="3"/>
  <c r="R123" i="3"/>
  <c r="Y123" i="3"/>
  <c r="K133" i="3"/>
  <c r="L133" i="3"/>
  <c r="M133" i="3"/>
  <c r="U133" i="3"/>
  <c r="N133" i="3"/>
  <c r="C133" i="3"/>
  <c r="O133" i="3"/>
  <c r="T133" i="3"/>
  <c r="Q133" i="3"/>
  <c r="P133" i="3"/>
  <c r="S133" i="3"/>
  <c r="R133" i="3"/>
  <c r="Y133" i="3"/>
  <c r="L146" i="3"/>
  <c r="T146" i="3"/>
  <c r="U146" i="3"/>
  <c r="N146" i="3"/>
  <c r="Q146" i="3"/>
  <c r="C146" i="3"/>
  <c r="P146" i="3"/>
  <c r="M146" i="3"/>
  <c r="O146" i="3"/>
  <c r="K146" i="3"/>
  <c r="R146" i="3"/>
  <c r="S146" i="3"/>
  <c r="Y146" i="3"/>
  <c r="K135" i="3"/>
  <c r="N135" i="3"/>
  <c r="T135" i="3"/>
  <c r="M135" i="3"/>
  <c r="U135" i="3"/>
  <c r="C135" i="3"/>
  <c r="O135" i="3"/>
  <c r="L135" i="3"/>
  <c r="Q135" i="3"/>
  <c r="P135" i="3"/>
  <c r="S135" i="3"/>
  <c r="R135" i="3"/>
  <c r="Y135" i="3"/>
  <c r="O137" i="3"/>
  <c r="T137" i="3"/>
  <c r="Q137" i="3"/>
  <c r="P137" i="3"/>
  <c r="C137" i="3"/>
  <c r="K137" i="3"/>
  <c r="L137" i="3"/>
  <c r="M137" i="3"/>
  <c r="U137" i="3"/>
  <c r="N137" i="3"/>
  <c r="Y137" i="3"/>
  <c r="S137" i="3"/>
  <c r="R137" i="3"/>
  <c r="J126" i="3"/>
  <c r="N126" i="3"/>
  <c r="R126" i="3"/>
  <c r="M126" i="3"/>
  <c r="U126" i="3"/>
  <c r="K126" i="3"/>
  <c r="S126" i="3"/>
  <c r="C126" i="3"/>
  <c r="L126" i="3"/>
  <c r="P126" i="3"/>
  <c r="T126" i="3"/>
  <c r="Q126" i="3"/>
  <c r="Y126" i="3"/>
  <c r="O126" i="3"/>
  <c r="K127" i="3"/>
  <c r="O127" i="3"/>
  <c r="S127" i="3"/>
  <c r="Y127" i="3"/>
  <c r="P127" i="3"/>
  <c r="J127" i="3"/>
  <c r="R127" i="3"/>
  <c r="C127" i="3"/>
  <c r="M127" i="3"/>
  <c r="Q127" i="3"/>
  <c r="U127" i="3"/>
  <c r="L127" i="3"/>
  <c r="T127" i="3"/>
  <c r="N127" i="3"/>
  <c r="K147" i="3"/>
  <c r="O147" i="3"/>
  <c r="S147" i="3"/>
  <c r="Y147" i="3"/>
  <c r="L147" i="3"/>
  <c r="R147" i="3"/>
  <c r="T147" i="3"/>
  <c r="C147" i="3"/>
  <c r="M147" i="3"/>
  <c r="Q147" i="3"/>
  <c r="U147" i="3"/>
  <c r="J147" i="3"/>
  <c r="N147" i="3"/>
  <c r="P147" i="3"/>
  <c r="K153" i="3"/>
  <c r="O153" i="3"/>
  <c r="S153" i="3"/>
  <c r="Y153" i="3"/>
  <c r="L153" i="3"/>
  <c r="P153" i="3"/>
  <c r="T153" i="3"/>
  <c r="C153" i="3"/>
  <c r="M153" i="3"/>
  <c r="Q153" i="3"/>
  <c r="U153" i="3"/>
  <c r="J153" i="3"/>
  <c r="N153" i="3"/>
  <c r="R153" i="3"/>
  <c r="M118" i="3"/>
  <c r="N118" i="3"/>
  <c r="P118" i="3"/>
  <c r="Q118" i="3"/>
  <c r="U118" i="3"/>
  <c r="C118" i="3"/>
  <c r="O118" i="3"/>
  <c r="K118" i="3"/>
  <c r="T118" i="3"/>
  <c r="L118" i="3"/>
  <c r="S118" i="3"/>
  <c r="Y118" i="3"/>
  <c r="R118" i="3"/>
  <c r="T148" i="3"/>
  <c r="N148" i="3"/>
  <c r="K148" i="3"/>
  <c r="P148" i="3"/>
  <c r="M148" i="3"/>
  <c r="U148" i="3"/>
  <c r="C148" i="3"/>
  <c r="O148" i="3"/>
  <c r="Q148" i="3"/>
  <c r="L148" i="3"/>
  <c r="S148" i="3"/>
  <c r="Y148" i="3"/>
  <c r="R148" i="3"/>
  <c r="C141" i="3"/>
  <c r="K141" i="3"/>
  <c r="P141" i="3"/>
  <c r="Q141" i="3"/>
  <c r="L141" i="3"/>
  <c r="O141" i="3"/>
  <c r="N141" i="3"/>
  <c r="M141" i="3"/>
  <c r="U141" i="3"/>
  <c r="T141" i="3"/>
  <c r="Y141" i="3"/>
  <c r="S141" i="3"/>
  <c r="R141" i="3"/>
  <c r="C129" i="3"/>
  <c r="O129" i="3"/>
  <c r="T129" i="3"/>
  <c r="Q129" i="3"/>
  <c r="P129" i="3"/>
  <c r="K129" i="3"/>
  <c r="L129" i="3"/>
  <c r="M129" i="3"/>
  <c r="U129" i="3"/>
  <c r="N129" i="3"/>
  <c r="Y129" i="3"/>
  <c r="S129" i="3"/>
  <c r="R129" i="3"/>
  <c r="C142" i="3"/>
  <c r="L142" i="3"/>
  <c r="T142" i="3"/>
  <c r="U142" i="3"/>
  <c r="N142" i="3"/>
  <c r="Q142" i="3"/>
  <c r="P142" i="3"/>
  <c r="M142" i="3"/>
  <c r="O142" i="3"/>
  <c r="K142" i="3"/>
  <c r="R142" i="3"/>
  <c r="S142" i="3"/>
  <c r="Y142" i="3"/>
  <c r="C130" i="3"/>
  <c r="L130" i="3"/>
  <c r="T130" i="3"/>
  <c r="O130" i="3"/>
  <c r="M130" i="3"/>
  <c r="K130" i="3"/>
  <c r="P130" i="3"/>
  <c r="Q130" i="3"/>
  <c r="N130" i="3"/>
  <c r="U130" i="3"/>
  <c r="R130" i="3"/>
  <c r="S130" i="3"/>
  <c r="Y130" i="3"/>
  <c r="C143" i="3"/>
  <c r="K143" i="3"/>
  <c r="N143" i="3"/>
  <c r="Q143" i="3"/>
  <c r="L143" i="3"/>
  <c r="O143" i="3"/>
  <c r="P143" i="3"/>
  <c r="M143" i="3"/>
  <c r="U143" i="3"/>
  <c r="T143" i="3"/>
  <c r="Y143" i="3"/>
  <c r="S143" i="3"/>
  <c r="R143" i="3"/>
  <c r="C122" i="3"/>
  <c r="L122" i="3"/>
  <c r="T122" i="3"/>
  <c r="O122" i="3"/>
  <c r="N122" i="3"/>
  <c r="U122" i="3"/>
  <c r="P122" i="3"/>
  <c r="Q122" i="3"/>
  <c r="M122" i="3"/>
  <c r="K122" i="3"/>
  <c r="R122" i="3"/>
  <c r="S122" i="3"/>
  <c r="Y122" i="3"/>
  <c r="C132" i="3"/>
  <c r="L132" i="3"/>
  <c r="T132" i="3"/>
  <c r="Q132" i="3"/>
  <c r="K132" i="3"/>
  <c r="U132" i="3"/>
  <c r="P132" i="3"/>
  <c r="O132" i="3"/>
  <c r="N132" i="3"/>
  <c r="M132" i="3"/>
  <c r="R132" i="3"/>
  <c r="S132" i="3"/>
  <c r="Y132" i="3"/>
  <c r="C145" i="3"/>
  <c r="K145" i="3"/>
  <c r="P145" i="3"/>
  <c r="Q145" i="3"/>
  <c r="L145" i="3"/>
  <c r="O145" i="3"/>
  <c r="N145" i="3"/>
  <c r="M145" i="3"/>
  <c r="U145" i="3"/>
  <c r="T145" i="3"/>
  <c r="S145" i="3"/>
  <c r="R145" i="3"/>
  <c r="Y145" i="3"/>
  <c r="C124" i="3"/>
  <c r="L124" i="3"/>
  <c r="T124" i="3"/>
  <c r="M124" i="3"/>
  <c r="N124" i="3"/>
  <c r="Q124" i="3"/>
  <c r="P124" i="3"/>
  <c r="O124" i="3"/>
  <c r="U124" i="3"/>
  <c r="K124" i="3"/>
  <c r="R124" i="3"/>
  <c r="S124" i="3"/>
  <c r="Y124" i="3"/>
  <c r="C134" i="3"/>
  <c r="P134" i="3"/>
  <c r="Q134" i="3"/>
  <c r="N134" i="3"/>
  <c r="U134" i="3"/>
  <c r="L134" i="3"/>
  <c r="T134" i="3"/>
  <c r="O134" i="3"/>
  <c r="M134" i="3"/>
  <c r="K134" i="3"/>
  <c r="Y134" i="3"/>
  <c r="R134" i="3"/>
  <c r="S134" i="3"/>
  <c r="C136" i="3"/>
  <c r="P136" i="3"/>
  <c r="O136" i="3"/>
  <c r="N136" i="3"/>
  <c r="M136" i="3"/>
  <c r="L136" i="3"/>
  <c r="T136" i="3"/>
  <c r="Q136" i="3"/>
  <c r="K136" i="3"/>
  <c r="U136" i="3"/>
  <c r="Y136" i="3"/>
  <c r="R136" i="3"/>
  <c r="S136" i="3"/>
  <c r="C138" i="3"/>
  <c r="L138" i="3"/>
  <c r="T138" i="3"/>
  <c r="O138" i="3"/>
  <c r="M138" i="3"/>
  <c r="K138" i="3"/>
  <c r="P138" i="3"/>
  <c r="Q138" i="3"/>
  <c r="N138" i="3"/>
  <c r="U138" i="3"/>
  <c r="R138" i="3"/>
  <c r="S138" i="3"/>
  <c r="Y138" i="3"/>
  <c r="K170" i="3"/>
  <c r="O170" i="3"/>
  <c r="S170" i="3"/>
  <c r="Y170" i="3"/>
  <c r="L170" i="3"/>
  <c r="P170" i="3"/>
  <c r="T170" i="3"/>
  <c r="C170" i="3"/>
  <c r="M170" i="3"/>
  <c r="Q170" i="3"/>
  <c r="U170" i="3"/>
  <c r="J170" i="3"/>
  <c r="N170" i="3"/>
  <c r="R170" i="3"/>
  <c r="N162" i="3"/>
  <c r="P162" i="3"/>
  <c r="L162" i="3"/>
  <c r="K162" i="3"/>
  <c r="T162" i="3"/>
  <c r="U162" i="3"/>
  <c r="C162" i="3"/>
  <c r="Q162" i="3"/>
  <c r="M162" i="3"/>
  <c r="O162" i="3"/>
  <c r="S162" i="3"/>
  <c r="Y162" i="3"/>
  <c r="R162" i="3"/>
  <c r="K163" i="3"/>
  <c r="N163" i="3"/>
  <c r="Q163" i="3"/>
  <c r="L163" i="3"/>
  <c r="T163" i="3"/>
  <c r="P163" i="3"/>
  <c r="C163" i="3"/>
  <c r="O163" i="3"/>
  <c r="M163" i="3"/>
  <c r="U163" i="3"/>
  <c r="Y163" i="3"/>
  <c r="R163" i="3"/>
  <c r="S163" i="3"/>
  <c r="L164" i="3"/>
  <c r="T164" i="3"/>
  <c r="Q164" i="3"/>
  <c r="N164" i="3"/>
  <c r="O164" i="3"/>
  <c r="C164" i="3"/>
  <c r="P164" i="3"/>
  <c r="M164" i="3"/>
  <c r="U164" i="3"/>
  <c r="K164" i="3"/>
  <c r="Y164" i="3"/>
  <c r="R164" i="3"/>
  <c r="S164" i="3"/>
  <c r="O165" i="3"/>
  <c r="M165" i="3"/>
  <c r="U165" i="3"/>
  <c r="P165" i="3"/>
  <c r="C165" i="3"/>
  <c r="K165" i="3"/>
  <c r="N165" i="3"/>
  <c r="Q165" i="3"/>
  <c r="L165" i="3"/>
  <c r="T165" i="3"/>
  <c r="Y165" i="3"/>
  <c r="R165" i="3"/>
  <c r="S165" i="3"/>
  <c r="P166" i="3"/>
  <c r="M166" i="3"/>
  <c r="U166" i="3"/>
  <c r="K166" i="3"/>
  <c r="C166" i="3"/>
  <c r="L166" i="3"/>
  <c r="T166" i="3"/>
  <c r="Q166" i="3"/>
  <c r="N166" i="3"/>
  <c r="O166" i="3"/>
  <c r="Y166" i="3"/>
  <c r="R166" i="3"/>
  <c r="S166" i="3"/>
  <c r="K167" i="3"/>
  <c r="N167" i="3"/>
  <c r="Q167" i="3"/>
  <c r="L167" i="3"/>
  <c r="T167" i="3"/>
  <c r="C167" i="3"/>
  <c r="O167" i="3"/>
  <c r="M167" i="3"/>
  <c r="U167" i="3"/>
  <c r="P167" i="3"/>
  <c r="Y167" i="3"/>
  <c r="S167" i="3"/>
  <c r="R167" i="3"/>
  <c r="O168" i="3"/>
  <c r="M168" i="3"/>
  <c r="U168" i="3"/>
  <c r="P168" i="3"/>
  <c r="C168" i="3"/>
  <c r="K168" i="3"/>
  <c r="N168" i="3"/>
  <c r="Q168" i="3"/>
  <c r="L168" i="3"/>
  <c r="T168" i="3"/>
  <c r="Y168" i="3"/>
  <c r="S168" i="3"/>
  <c r="R168" i="3"/>
  <c r="C159" i="3"/>
  <c r="K159" i="3"/>
  <c r="N159" i="3"/>
  <c r="Q159" i="3"/>
  <c r="L159" i="3"/>
  <c r="O159" i="3"/>
  <c r="P159" i="3"/>
  <c r="M159" i="3"/>
  <c r="U159" i="3"/>
  <c r="T159" i="3"/>
  <c r="Y159" i="3"/>
  <c r="S159" i="3"/>
  <c r="R159" i="3"/>
  <c r="C169" i="3"/>
  <c r="K169" i="3"/>
  <c r="N169" i="3"/>
  <c r="M169" i="3"/>
  <c r="U169" i="3"/>
  <c r="P169" i="3"/>
  <c r="O169" i="3"/>
  <c r="Q169" i="3"/>
  <c r="L169" i="3"/>
  <c r="T169" i="3"/>
  <c r="Y169" i="3"/>
  <c r="S169" i="3"/>
  <c r="R169" i="3"/>
  <c r="C161" i="3"/>
  <c r="M161" i="3"/>
  <c r="Q161" i="3"/>
  <c r="U161" i="3"/>
  <c r="J161" i="3"/>
  <c r="P161" i="3"/>
  <c r="N161" i="3"/>
  <c r="K161" i="3"/>
  <c r="O161" i="3"/>
  <c r="S161" i="3"/>
  <c r="Y161" i="3"/>
  <c r="L161" i="3"/>
  <c r="T161" i="3"/>
  <c r="R161" i="3"/>
  <c r="C154" i="3"/>
  <c r="T154" i="3"/>
  <c r="N154" i="3"/>
  <c r="K154" i="3"/>
  <c r="P154" i="3"/>
  <c r="M154" i="3"/>
  <c r="Q154" i="3"/>
  <c r="L154" i="3"/>
  <c r="O154" i="3"/>
  <c r="U154" i="3"/>
  <c r="Y154" i="3"/>
  <c r="S154" i="3"/>
  <c r="R154" i="3"/>
  <c r="C155" i="3"/>
  <c r="K155" i="3"/>
  <c r="N155" i="3"/>
  <c r="Q155" i="3"/>
  <c r="L155" i="3"/>
  <c r="O155" i="3"/>
  <c r="P155" i="3"/>
  <c r="M155" i="3"/>
  <c r="U155" i="3"/>
  <c r="T155" i="3"/>
  <c r="Y155" i="3"/>
  <c r="S155" i="3"/>
  <c r="R155" i="3"/>
  <c r="C156" i="3"/>
  <c r="L156" i="3"/>
  <c r="T156" i="3"/>
  <c r="M156" i="3"/>
  <c r="N156" i="3"/>
  <c r="Q156" i="3"/>
  <c r="P156" i="3"/>
  <c r="O156" i="3"/>
  <c r="U156" i="3"/>
  <c r="K156" i="3"/>
  <c r="Y156" i="3"/>
  <c r="R156" i="3"/>
  <c r="S156" i="3"/>
  <c r="C157" i="3"/>
  <c r="K157" i="3"/>
  <c r="P157" i="3"/>
  <c r="Q157" i="3"/>
  <c r="L157" i="3"/>
  <c r="O157" i="3"/>
  <c r="N157" i="3"/>
  <c r="M157" i="3"/>
  <c r="U157" i="3"/>
  <c r="T157" i="3"/>
  <c r="Y157" i="3"/>
  <c r="S157" i="3"/>
  <c r="R157" i="3"/>
  <c r="C158" i="3"/>
  <c r="L158" i="3"/>
  <c r="T158" i="3"/>
  <c r="U158" i="3"/>
  <c r="N158" i="3"/>
  <c r="Q158" i="3"/>
  <c r="P158" i="3"/>
  <c r="M158" i="3"/>
  <c r="O158" i="3"/>
  <c r="K158" i="3"/>
  <c r="Y158" i="3"/>
  <c r="R158" i="3"/>
  <c r="S158" i="3"/>
  <c r="C160" i="3"/>
  <c r="L160" i="3"/>
  <c r="T160" i="3"/>
  <c r="M160" i="3"/>
  <c r="N160" i="3"/>
  <c r="Q160" i="3"/>
  <c r="P160" i="3"/>
  <c r="O160" i="3"/>
  <c r="U160" i="3"/>
  <c r="K160" i="3"/>
  <c r="Y160" i="3"/>
  <c r="R160" i="3"/>
  <c r="S160" i="3"/>
  <c r="C184" i="3"/>
  <c r="M184" i="3"/>
  <c r="Q184" i="3"/>
  <c r="U184" i="3"/>
  <c r="J184" i="3"/>
  <c r="N184" i="3"/>
  <c r="R184" i="3"/>
  <c r="K184" i="3"/>
  <c r="O184" i="3"/>
  <c r="S184" i="3"/>
  <c r="Y184" i="3"/>
  <c r="L184" i="3"/>
  <c r="P184" i="3"/>
  <c r="T184" i="3"/>
  <c r="C1056" i="3"/>
  <c r="S1056" i="3"/>
  <c r="M1056" i="3"/>
  <c r="U1056" i="3"/>
  <c r="P1056" i="3"/>
  <c r="J1056" i="3"/>
  <c r="Q1056" i="3"/>
  <c r="O1056" i="3"/>
  <c r="K1056" i="3"/>
  <c r="T1056" i="3"/>
  <c r="N1056" i="3"/>
  <c r="Y1056" i="3"/>
  <c r="R1056" i="3"/>
  <c r="L1056" i="3"/>
  <c r="C1059" i="3"/>
  <c r="Y1059" i="3"/>
  <c r="O1059" i="3"/>
  <c r="L1059" i="3"/>
  <c r="J1059" i="3"/>
  <c r="M1059" i="3"/>
  <c r="U1059" i="3"/>
  <c r="P1059" i="3"/>
  <c r="R1059" i="3"/>
  <c r="N1059" i="3"/>
  <c r="K1059" i="3"/>
  <c r="S1059" i="3"/>
  <c r="Q1059" i="3"/>
  <c r="T1059" i="3"/>
  <c r="C1055" i="3"/>
  <c r="M1055" i="3"/>
  <c r="U1055" i="3"/>
  <c r="P1055" i="3"/>
  <c r="J1055" i="3"/>
  <c r="Q1055" i="3"/>
  <c r="O1055" i="3"/>
  <c r="K1055" i="3"/>
  <c r="T1055" i="3"/>
  <c r="S1055" i="3"/>
  <c r="N1055" i="3"/>
  <c r="Y1055" i="3"/>
  <c r="R1055" i="3"/>
  <c r="L1055" i="3"/>
  <c r="C1051" i="3"/>
  <c r="R1051" i="3"/>
  <c r="P1051" i="3"/>
  <c r="M1051" i="3"/>
  <c r="S1051" i="3"/>
  <c r="Q1051" i="3"/>
  <c r="K1051" i="3"/>
  <c r="N1051" i="3"/>
  <c r="Y1051" i="3"/>
  <c r="J1051" i="3"/>
  <c r="L1051" i="3"/>
  <c r="U1051" i="3"/>
  <c r="O1051" i="3"/>
  <c r="T1051" i="3"/>
  <c r="C1047" i="3"/>
  <c r="S1047" i="3"/>
  <c r="M1047" i="3"/>
  <c r="U1047" i="3"/>
  <c r="P1047" i="3"/>
  <c r="J1047" i="3"/>
  <c r="Q1047" i="3"/>
  <c r="O1047" i="3"/>
  <c r="K1047" i="3"/>
  <c r="T1047" i="3"/>
  <c r="N1047" i="3"/>
  <c r="Y1047" i="3"/>
  <c r="R1047" i="3"/>
  <c r="L1047" i="3"/>
  <c r="C1043" i="3"/>
  <c r="O1043" i="3"/>
  <c r="K1043" i="3"/>
  <c r="L1043" i="3"/>
  <c r="N1043" i="3"/>
  <c r="Y1043" i="3"/>
  <c r="U1043" i="3"/>
  <c r="S1043" i="3"/>
  <c r="T1043" i="3"/>
  <c r="Q1043" i="3"/>
  <c r="P1043" i="3"/>
  <c r="J1043" i="3"/>
  <c r="R1043" i="3"/>
  <c r="M1043" i="3"/>
  <c r="C1039" i="3"/>
  <c r="R1039" i="3"/>
  <c r="Y1039" i="3"/>
  <c r="J1039" i="3"/>
  <c r="S1039" i="3"/>
  <c r="P1039" i="3"/>
  <c r="O1039" i="3"/>
  <c r="U1039" i="3"/>
  <c r="M1039" i="3"/>
  <c r="K1039" i="3"/>
  <c r="L1039" i="3"/>
  <c r="N1039" i="3"/>
  <c r="T1039" i="3"/>
  <c r="Q1039" i="3"/>
  <c r="C1035" i="3"/>
  <c r="O1035" i="3"/>
  <c r="R1035" i="3"/>
  <c r="M1035" i="3"/>
  <c r="N1035" i="3"/>
  <c r="Y1035" i="3"/>
  <c r="U1035" i="3"/>
  <c r="S1035" i="3"/>
  <c r="T1035" i="3"/>
  <c r="Q1035" i="3"/>
  <c r="P1035" i="3"/>
  <c r="J1035" i="3"/>
  <c r="K1035" i="3"/>
  <c r="L1035" i="3"/>
  <c r="C1031" i="3"/>
  <c r="L1031" i="3"/>
  <c r="P1031" i="3"/>
  <c r="J1031" i="3"/>
  <c r="S1031" i="3"/>
  <c r="U1031" i="3"/>
  <c r="M1031" i="3"/>
  <c r="N1031" i="3"/>
  <c r="Y1031" i="3"/>
  <c r="K1031" i="3"/>
  <c r="R1031" i="3"/>
  <c r="T1031" i="3"/>
  <c r="O1031" i="3"/>
  <c r="Q1031" i="3"/>
  <c r="C1027" i="3"/>
  <c r="O1027" i="3"/>
  <c r="K1027" i="3"/>
  <c r="N1027" i="3"/>
  <c r="Y1027" i="3"/>
  <c r="U1027" i="3"/>
  <c r="S1027" i="3"/>
  <c r="T1027" i="3"/>
  <c r="Q1027" i="3"/>
  <c r="P1027" i="3"/>
  <c r="J1027" i="3"/>
  <c r="R1027" i="3"/>
  <c r="M1027" i="3"/>
  <c r="L1027" i="3"/>
  <c r="C1023" i="3"/>
  <c r="R1023" i="3"/>
  <c r="L1023" i="3"/>
  <c r="T1023" i="3"/>
  <c r="P1023" i="3"/>
  <c r="O1023" i="3"/>
  <c r="J1023" i="3"/>
  <c r="S1023" i="3"/>
  <c r="U1023" i="3"/>
  <c r="M1023" i="3"/>
  <c r="N1023" i="3"/>
  <c r="Y1023" i="3"/>
  <c r="K1023" i="3"/>
  <c r="Q1023" i="3"/>
  <c r="C1019" i="3"/>
  <c r="P1019" i="3"/>
  <c r="O1019" i="3"/>
  <c r="J1019" i="3"/>
  <c r="R1019" i="3"/>
  <c r="K1019" i="3"/>
  <c r="M1019" i="3"/>
  <c r="L1019" i="3"/>
  <c r="N1019" i="3"/>
  <c r="Y1019" i="3"/>
  <c r="U1019" i="3"/>
  <c r="S1019" i="3"/>
  <c r="T1019" i="3"/>
  <c r="Q1019" i="3"/>
  <c r="C1015" i="3"/>
  <c r="R1015" i="3"/>
  <c r="L1015" i="3"/>
  <c r="T1015" i="3"/>
  <c r="P1015" i="3"/>
  <c r="O1015" i="3"/>
  <c r="Q1015" i="3"/>
  <c r="J1015" i="3"/>
  <c r="S1015" i="3"/>
  <c r="U1015" i="3"/>
  <c r="M1015" i="3"/>
  <c r="N1015" i="3"/>
  <c r="Y1015" i="3"/>
  <c r="K1015" i="3"/>
  <c r="C1011" i="3"/>
  <c r="P1011" i="3"/>
  <c r="O1011" i="3"/>
  <c r="J1011" i="3"/>
  <c r="R1011" i="3"/>
  <c r="K1011" i="3"/>
  <c r="M1011" i="3"/>
  <c r="L1011" i="3"/>
  <c r="N1011" i="3"/>
  <c r="Y1011" i="3"/>
  <c r="U1011" i="3"/>
  <c r="S1011" i="3"/>
  <c r="T1011" i="3"/>
  <c r="Q1011" i="3"/>
  <c r="C1007" i="3"/>
  <c r="R1007" i="3"/>
  <c r="L1007" i="3"/>
  <c r="T1007" i="3"/>
  <c r="P1007" i="3"/>
  <c r="O1007" i="3"/>
  <c r="Q1007" i="3"/>
  <c r="J1007" i="3"/>
  <c r="S1007" i="3"/>
  <c r="U1007" i="3"/>
  <c r="M1007" i="3"/>
  <c r="N1007" i="3"/>
  <c r="Y1007" i="3"/>
  <c r="K1007" i="3"/>
  <c r="C1003" i="3"/>
  <c r="P1003" i="3"/>
  <c r="O1003" i="3"/>
  <c r="J1003" i="3"/>
  <c r="R1003" i="3"/>
  <c r="K1003" i="3"/>
  <c r="M1003" i="3"/>
  <c r="L1003" i="3"/>
  <c r="N1003" i="3"/>
  <c r="Y1003" i="3"/>
  <c r="U1003" i="3"/>
  <c r="S1003" i="3"/>
  <c r="T1003" i="3"/>
  <c r="Q1003" i="3"/>
  <c r="C999" i="3"/>
  <c r="R999" i="3"/>
  <c r="L999" i="3"/>
  <c r="T999" i="3"/>
  <c r="P999" i="3"/>
  <c r="O999" i="3"/>
  <c r="Q999" i="3"/>
  <c r="J999" i="3"/>
  <c r="S999" i="3"/>
  <c r="U999" i="3"/>
  <c r="M999" i="3"/>
  <c r="N999" i="3"/>
  <c r="Y999" i="3"/>
  <c r="K999" i="3"/>
  <c r="C995" i="3"/>
  <c r="P995" i="3"/>
  <c r="O995" i="3"/>
  <c r="J995" i="3"/>
  <c r="R995" i="3"/>
  <c r="K995" i="3"/>
  <c r="M995" i="3"/>
  <c r="L995" i="3"/>
  <c r="N995" i="3"/>
  <c r="Y995" i="3"/>
  <c r="U995" i="3"/>
  <c r="S995" i="3"/>
  <c r="T995" i="3"/>
  <c r="Q995" i="3"/>
  <c r="C991" i="3"/>
  <c r="R991" i="3"/>
  <c r="L991" i="3"/>
  <c r="T991" i="3"/>
  <c r="P991" i="3"/>
  <c r="O991" i="3"/>
  <c r="Q991" i="3"/>
  <c r="J991" i="3"/>
  <c r="S991" i="3"/>
  <c r="U991" i="3"/>
  <c r="M991" i="3"/>
  <c r="N991" i="3"/>
  <c r="Y991" i="3"/>
  <c r="K991" i="3"/>
  <c r="C987" i="3"/>
  <c r="P987" i="3"/>
  <c r="O987" i="3"/>
  <c r="J987" i="3"/>
  <c r="R987" i="3"/>
  <c r="K987" i="3"/>
  <c r="M987" i="3"/>
  <c r="L987" i="3"/>
  <c r="N987" i="3"/>
  <c r="Y987" i="3"/>
  <c r="U987" i="3"/>
  <c r="S987" i="3"/>
  <c r="T987" i="3"/>
  <c r="Q987" i="3"/>
  <c r="C983" i="3"/>
  <c r="R983" i="3"/>
  <c r="L983" i="3"/>
  <c r="T983" i="3"/>
  <c r="P983" i="3"/>
  <c r="O983" i="3"/>
  <c r="Q983" i="3"/>
  <c r="J983" i="3"/>
  <c r="S983" i="3"/>
  <c r="U983" i="3"/>
  <c r="M983" i="3"/>
  <c r="N983" i="3"/>
  <c r="Y983" i="3"/>
  <c r="K983" i="3"/>
  <c r="C979" i="3"/>
  <c r="P979" i="3"/>
  <c r="O979" i="3"/>
  <c r="J979" i="3"/>
  <c r="R979" i="3"/>
  <c r="K979" i="3"/>
  <c r="M979" i="3"/>
  <c r="L979" i="3"/>
  <c r="N979" i="3"/>
  <c r="Y979" i="3"/>
  <c r="U979" i="3"/>
  <c r="S979" i="3"/>
  <c r="T979" i="3"/>
  <c r="Q979" i="3"/>
  <c r="C975" i="3"/>
  <c r="R975" i="3"/>
  <c r="L975" i="3"/>
  <c r="T975" i="3"/>
  <c r="P975" i="3"/>
  <c r="O975" i="3"/>
  <c r="Q975" i="3"/>
  <c r="J975" i="3"/>
  <c r="S975" i="3"/>
  <c r="U975" i="3"/>
  <c r="M975" i="3"/>
  <c r="N975" i="3"/>
  <c r="Y975" i="3"/>
  <c r="K975" i="3"/>
  <c r="C971" i="3"/>
  <c r="P971" i="3"/>
  <c r="O971" i="3"/>
  <c r="J971" i="3"/>
  <c r="R971" i="3"/>
  <c r="K971" i="3"/>
  <c r="M971" i="3"/>
  <c r="L971" i="3"/>
  <c r="N971" i="3"/>
  <c r="Y971" i="3"/>
  <c r="U971" i="3"/>
  <c r="S971" i="3"/>
  <c r="T971" i="3"/>
  <c r="Q971" i="3"/>
  <c r="C967" i="3"/>
  <c r="R967" i="3"/>
  <c r="L967" i="3"/>
  <c r="T967" i="3"/>
  <c r="P967" i="3"/>
  <c r="O967" i="3"/>
  <c r="Q967" i="3"/>
  <c r="J967" i="3"/>
  <c r="S967" i="3"/>
  <c r="U967" i="3"/>
  <c r="M967" i="3"/>
  <c r="N967" i="3"/>
  <c r="Y967" i="3"/>
  <c r="K967" i="3"/>
  <c r="C963" i="3"/>
  <c r="P963" i="3"/>
  <c r="O963" i="3"/>
  <c r="J963" i="3"/>
  <c r="R963" i="3"/>
  <c r="K963" i="3"/>
  <c r="M963" i="3"/>
  <c r="L963" i="3"/>
  <c r="N963" i="3"/>
  <c r="Y963" i="3"/>
  <c r="U963" i="3"/>
  <c r="S963" i="3"/>
  <c r="T963" i="3"/>
  <c r="Q963" i="3"/>
  <c r="C959" i="3"/>
  <c r="R959" i="3"/>
  <c r="L959" i="3"/>
  <c r="T959" i="3"/>
  <c r="P959" i="3"/>
  <c r="O959" i="3"/>
  <c r="Q959" i="3"/>
  <c r="J959" i="3"/>
  <c r="S959" i="3"/>
  <c r="U959" i="3"/>
  <c r="M959" i="3"/>
  <c r="N959" i="3"/>
  <c r="Y959" i="3"/>
  <c r="K959" i="3"/>
  <c r="C955" i="3"/>
  <c r="P955" i="3"/>
  <c r="O955" i="3"/>
  <c r="J955" i="3"/>
  <c r="R955" i="3"/>
  <c r="K955" i="3"/>
  <c r="M955" i="3"/>
  <c r="L955" i="3"/>
  <c r="N955" i="3"/>
  <c r="Y955" i="3"/>
  <c r="U955" i="3"/>
  <c r="S955" i="3"/>
  <c r="T955" i="3"/>
  <c r="Q955" i="3"/>
  <c r="C951" i="3"/>
  <c r="R951" i="3"/>
  <c r="L951" i="3"/>
  <c r="T951" i="3"/>
  <c r="P951" i="3"/>
  <c r="O951" i="3"/>
  <c r="Q951" i="3"/>
  <c r="J951" i="3"/>
  <c r="S951" i="3"/>
  <c r="U951" i="3"/>
  <c r="M951" i="3"/>
  <c r="N951" i="3"/>
  <c r="Y951" i="3"/>
  <c r="K951" i="3"/>
  <c r="C947" i="3"/>
  <c r="P947" i="3"/>
  <c r="O947" i="3"/>
  <c r="J947" i="3"/>
  <c r="R947" i="3"/>
  <c r="K947" i="3"/>
  <c r="M947" i="3"/>
  <c r="L947" i="3"/>
  <c r="N947" i="3"/>
  <c r="Y947" i="3"/>
  <c r="U947" i="3"/>
  <c r="S947" i="3"/>
  <c r="T947" i="3"/>
  <c r="Q947" i="3"/>
  <c r="C943" i="3"/>
  <c r="R943" i="3"/>
  <c r="L943" i="3"/>
  <c r="T943" i="3"/>
  <c r="P943" i="3"/>
  <c r="O943" i="3"/>
  <c r="Q943" i="3"/>
  <c r="J943" i="3"/>
  <c r="S943" i="3"/>
  <c r="U943" i="3"/>
  <c r="M943" i="3"/>
  <c r="N943" i="3"/>
  <c r="Y943" i="3"/>
  <c r="K943" i="3"/>
  <c r="C939" i="3"/>
  <c r="P939" i="3"/>
  <c r="O939" i="3"/>
  <c r="J939" i="3"/>
  <c r="R939" i="3"/>
  <c r="K939" i="3"/>
  <c r="M939" i="3"/>
  <c r="L939" i="3"/>
  <c r="N939" i="3"/>
  <c r="Y939" i="3"/>
  <c r="U939" i="3"/>
  <c r="S939" i="3"/>
  <c r="T939" i="3"/>
  <c r="Q939" i="3"/>
  <c r="C935" i="3"/>
  <c r="R935" i="3"/>
  <c r="L935" i="3"/>
  <c r="T935" i="3"/>
  <c r="P935" i="3"/>
  <c r="O935" i="3"/>
  <c r="Q935" i="3"/>
  <c r="J935" i="3"/>
  <c r="S935" i="3"/>
  <c r="U935" i="3"/>
  <c r="M935" i="3"/>
  <c r="N935" i="3"/>
  <c r="Y935" i="3"/>
  <c r="K935" i="3"/>
  <c r="C931" i="3"/>
  <c r="P931" i="3"/>
  <c r="O931" i="3"/>
  <c r="J931" i="3"/>
  <c r="R931" i="3"/>
  <c r="K931" i="3"/>
  <c r="M931" i="3"/>
  <c r="L931" i="3"/>
  <c r="N931" i="3"/>
  <c r="Y931" i="3"/>
  <c r="U931" i="3"/>
  <c r="S931" i="3"/>
  <c r="T931" i="3"/>
  <c r="Q931" i="3"/>
  <c r="C927" i="3"/>
  <c r="R927" i="3"/>
  <c r="L927" i="3"/>
  <c r="T927" i="3"/>
  <c r="P927" i="3"/>
  <c r="O927" i="3"/>
  <c r="Q927" i="3"/>
  <c r="J927" i="3"/>
  <c r="S927" i="3"/>
  <c r="U927" i="3"/>
  <c r="M927" i="3"/>
  <c r="N927" i="3"/>
  <c r="Y927" i="3"/>
  <c r="K927" i="3"/>
  <c r="C923" i="3"/>
  <c r="P923" i="3"/>
  <c r="O923" i="3"/>
  <c r="J923" i="3"/>
  <c r="R923" i="3"/>
  <c r="K923" i="3"/>
  <c r="M923" i="3"/>
  <c r="L923" i="3"/>
  <c r="N923" i="3"/>
  <c r="Y923" i="3"/>
  <c r="U923" i="3"/>
  <c r="S923" i="3"/>
  <c r="T923" i="3"/>
  <c r="Q923" i="3"/>
  <c r="C919" i="3"/>
  <c r="R919" i="3"/>
  <c r="L919" i="3"/>
  <c r="T919" i="3"/>
  <c r="P919" i="3"/>
  <c r="O919" i="3"/>
  <c r="Q919" i="3"/>
  <c r="J919" i="3"/>
  <c r="S919" i="3"/>
  <c r="U919" i="3"/>
  <c r="M919" i="3"/>
  <c r="N919" i="3"/>
  <c r="Y919" i="3"/>
  <c r="K919" i="3"/>
  <c r="C915" i="3"/>
  <c r="P915" i="3"/>
  <c r="O915" i="3"/>
  <c r="J915" i="3"/>
  <c r="R915" i="3"/>
  <c r="K915" i="3"/>
  <c r="M915" i="3"/>
  <c r="L915" i="3"/>
  <c r="N915" i="3"/>
  <c r="Y915" i="3"/>
  <c r="U915" i="3"/>
  <c r="S915" i="3"/>
  <c r="T915" i="3"/>
  <c r="Q915" i="3"/>
  <c r="C911" i="3"/>
  <c r="R911" i="3"/>
  <c r="L911" i="3"/>
  <c r="T911" i="3"/>
  <c r="P911" i="3"/>
  <c r="O911" i="3"/>
  <c r="Q911" i="3"/>
  <c r="J911" i="3"/>
  <c r="S911" i="3"/>
  <c r="U911" i="3"/>
  <c r="M911" i="3"/>
  <c r="N911" i="3"/>
  <c r="Y911" i="3"/>
  <c r="K911" i="3"/>
  <c r="C907" i="3"/>
  <c r="P907" i="3"/>
  <c r="O907" i="3"/>
  <c r="T907" i="3"/>
  <c r="M907" i="3"/>
  <c r="S907" i="3"/>
  <c r="Q907" i="3"/>
  <c r="L907" i="3"/>
  <c r="N907" i="3"/>
  <c r="Y907" i="3"/>
  <c r="J907" i="3"/>
  <c r="R907" i="3"/>
  <c r="K907" i="3"/>
  <c r="U907" i="3"/>
  <c r="C903" i="3"/>
  <c r="R903" i="3"/>
  <c r="L903" i="3"/>
  <c r="U903" i="3"/>
  <c r="P903" i="3"/>
  <c r="O903" i="3"/>
  <c r="T903" i="3"/>
  <c r="M903" i="3"/>
  <c r="S903" i="3"/>
  <c r="Q903" i="3"/>
  <c r="K903" i="3"/>
  <c r="N903" i="3"/>
  <c r="Y903" i="3"/>
  <c r="J903" i="3"/>
  <c r="C899" i="3"/>
  <c r="P899" i="3"/>
  <c r="O899" i="3"/>
  <c r="T899" i="3"/>
  <c r="M899" i="3"/>
  <c r="S899" i="3"/>
  <c r="Q899" i="3"/>
  <c r="L899" i="3"/>
  <c r="N899" i="3"/>
  <c r="Y899" i="3"/>
  <c r="J899" i="3"/>
  <c r="R899" i="3"/>
  <c r="K899" i="3"/>
  <c r="U899" i="3"/>
  <c r="C895" i="3"/>
  <c r="R895" i="3"/>
  <c r="L895" i="3"/>
  <c r="U895" i="3"/>
  <c r="P895" i="3"/>
  <c r="O895" i="3"/>
  <c r="T895" i="3"/>
  <c r="M895" i="3"/>
  <c r="S895" i="3"/>
  <c r="Q895" i="3"/>
  <c r="K895" i="3"/>
  <c r="N895" i="3"/>
  <c r="Y895" i="3"/>
  <c r="J895" i="3"/>
  <c r="C891" i="3"/>
  <c r="P891" i="3"/>
  <c r="O891" i="3"/>
  <c r="T891" i="3"/>
  <c r="M891" i="3"/>
  <c r="S891" i="3"/>
  <c r="Q891" i="3"/>
  <c r="L891" i="3"/>
  <c r="N891" i="3"/>
  <c r="Y891" i="3"/>
  <c r="J891" i="3"/>
  <c r="R891" i="3"/>
  <c r="K891" i="3"/>
  <c r="U891" i="3"/>
  <c r="C887" i="3"/>
  <c r="R887" i="3"/>
  <c r="L887" i="3"/>
  <c r="U887" i="3"/>
  <c r="P887" i="3"/>
  <c r="O887" i="3"/>
  <c r="T887" i="3"/>
  <c r="M887" i="3"/>
  <c r="S887" i="3"/>
  <c r="Q887" i="3"/>
  <c r="K887" i="3"/>
  <c r="N887" i="3"/>
  <c r="Y887" i="3"/>
  <c r="J887" i="3"/>
  <c r="C883" i="3"/>
  <c r="P883" i="3"/>
  <c r="O883" i="3"/>
  <c r="T883" i="3"/>
  <c r="M883" i="3"/>
  <c r="S883" i="3"/>
  <c r="Q883" i="3"/>
  <c r="L883" i="3"/>
  <c r="N883" i="3"/>
  <c r="Y883" i="3"/>
  <c r="J883" i="3"/>
  <c r="R883" i="3"/>
  <c r="K883" i="3"/>
  <c r="U883" i="3"/>
  <c r="C879" i="3"/>
  <c r="R879" i="3"/>
  <c r="L879" i="3"/>
  <c r="U879" i="3"/>
  <c r="P879" i="3"/>
  <c r="O879" i="3"/>
  <c r="T879" i="3"/>
  <c r="M879" i="3"/>
  <c r="S879" i="3"/>
  <c r="Q879" i="3"/>
  <c r="K879" i="3"/>
  <c r="N879" i="3"/>
  <c r="Y879" i="3"/>
  <c r="J879" i="3"/>
  <c r="C875" i="3"/>
  <c r="P875" i="3"/>
  <c r="O875" i="3"/>
  <c r="T875" i="3"/>
  <c r="M875" i="3"/>
  <c r="S875" i="3"/>
  <c r="Q875" i="3"/>
  <c r="L875" i="3"/>
  <c r="N875" i="3"/>
  <c r="Y875" i="3"/>
  <c r="J875" i="3"/>
  <c r="R875" i="3"/>
  <c r="K875" i="3"/>
  <c r="U875" i="3"/>
  <c r="C871" i="3"/>
  <c r="R871" i="3"/>
  <c r="L871" i="3"/>
  <c r="U871" i="3"/>
  <c r="P871" i="3"/>
  <c r="O871" i="3"/>
  <c r="T871" i="3"/>
  <c r="M871" i="3"/>
  <c r="S871" i="3"/>
  <c r="Q871" i="3"/>
  <c r="K871" i="3"/>
  <c r="N871" i="3"/>
  <c r="Y871" i="3"/>
  <c r="J871" i="3"/>
  <c r="C867" i="3"/>
  <c r="P867" i="3"/>
  <c r="O867" i="3"/>
  <c r="T867" i="3"/>
  <c r="M867" i="3"/>
  <c r="S867" i="3"/>
  <c r="Q867" i="3"/>
  <c r="L867" i="3"/>
  <c r="N867" i="3"/>
  <c r="Y867" i="3"/>
  <c r="J867" i="3"/>
  <c r="R867" i="3"/>
  <c r="K867" i="3"/>
  <c r="U867" i="3"/>
  <c r="C863" i="3"/>
  <c r="T863" i="3"/>
  <c r="M863" i="3"/>
  <c r="N863" i="3"/>
  <c r="Y863" i="3"/>
  <c r="U863" i="3"/>
  <c r="R863" i="3"/>
  <c r="K863" i="3"/>
  <c r="J863" i="3"/>
  <c r="P863" i="3"/>
  <c r="O863" i="3"/>
  <c r="Q863" i="3"/>
  <c r="L863" i="3"/>
  <c r="S863" i="3"/>
  <c r="C859" i="3"/>
  <c r="T859" i="3"/>
  <c r="M859" i="3"/>
  <c r="N859" i="3"/>
  <c r="Y859" i="3"/>
  <c r="U859" i="3"/>
  <c r="R859" i="3"/>
  <c r="L859" i="3"/>
  <c r="J859" i="3"/>
  <c r="P859" i="3"/>
  <c r="O859" i="3"/>
  <c r="Q859" i="3"/>
  <c r="K859" i="3"/>
  <c r="S859" i="3"/>
  <c r="C855" i="3"/>
  <c r="T855" i="3"/>
  <c r="M855" i="3"/>
  <c r="N855" i="3"/>
  <c r="Y855" i="3"/>
  <c r="U855" i="3"/>
  <c r="R855" i="3"/>
  <c r="K855" i="3"/>
  <c r="J855" i="3"/>
  <c r="P855" i="3"/>
  <c r="O855" i="3"/>
  <c r="Q855" i="3"/>
  <c r="L855" i="3"/>
  <c r="S855" i="3"/>
  <c r="C851" i="3"/>
  <c r="T851" i="3"/>
  <c r="M851" i="3"/>
  <c r="N851" i="3"/>
  <c r="Y851" i="3"/>
  <c r="U851" i="3"/>
  <c r="R851" i="3"/>
  <c r="L851" i="3"/>
  <c r="J851" i="3"/>
  <c r="P851" i="3"/>
  <c r="O851" i="3"/>
  <c r="Q851" i="3"/>
  <c r="K851" i="3"/>
  <c r="S851" i="3"/>
  <c r="C847" i="3"/>
  <c r="T847" i="3"/>
  <c r="M847" i="3"/>
  <c r="N847" i="3"/>
  <c r="Y847" i="3"/>
  <c r="U847" i="3"/>
  <c r="R847" i="3"/>
  <c r="K847" i="3"/>
  <c r="J847" i="3"/>
  <c r="P847" i="3"/>
  <c r="O847" i="3"/>
  <c r="Q847" i="3"/>
  <c r="L847" i="3"/>
  <c r="S847" i="3"/>
  <c r="C843" i="3"/>
  <c r="T843" i="3"/>
  <c r="M843" i="3"/>
  <c r="N843" i="3"/>
  <c r="Y843" i="3"/>
  <c r="U843" i="3"/>
  <c r="R843" i="3"/>
  <c r="L843" i="3"/>
  <c r="J843" i="3"/>
  <c r="P843" i="3"/>
  <c r="O843" i="3"/>
  <c r="Q843" i="3"/>
  <c r="K843" i="3"/>
  <c r="S843" i="3"/>
  <c r="C839" i="3"/>
  <c r="T839" i="3"/>
  <c r="M839" i="3"/>
  <c r="N839" i="3"/>
  <c r="Y839" i="3"/>
  <c r="U839" i="3"/>
  <c r="R839" i="3"/>
  <c r="K839" i="3"/>
  <c r="J839" i="3"/>
  <c r="P839" i="3"/>
  <c r="O839" i="3"/>
  <c r="Q839" i="3"/>
  <c r="L839" i="3"/>
  <c r="S839" i="3"/>
  <c r="C835" i="3"/>
  <c r="T835" i="3"/>
  <c r="M835" i="3"/>
  <c r="N835" i="3"/>
  <c r="Y835" i="3"/>
  <c r="U835" i="3"/>
  <c r="R835" i="3"/>
  <c r="L835" i="3"/>
  <c r="J835" i="3"/>
  <c r="P835" i="3"/>
  <c r="O835" i="3"/>
  <c r="Q835" i="3"/>
  <c r="K835" i="3"/>
  <c r="S835" i="3"/>
  <c r="C831" i="3"/>
  <c r="T831" i="3"/>
  <c r="M831" i="3"/>
  <c r="N831" i="3"/>
  <c r="Y831" i="3"/>
  <c r="U831" i="3"/>
  <c r="R831" i="3"/>
  <c r="K831" i="3"/>
  <c r="J831" i="3"/>
  <c r="P831" i="3"/>
  <c r="O831" i="3"/>
  <c r="Q831" i="3"/>
  <c r="L831" i="3"/>
  <c r="S831" i="3"/>
  <c r="C827" i="3"/>
  <c r="T827" i="3"/>
  <c r="M827" i="3"/>
  <c r="N827" i="3"/>
  <c r="Y827" i="3"/>
  <c r="U827" i="3"/>
  <c r="R827" i="3"/>
  <c r="L827" i="3"/>
  <c r="J827" i="3"/>
  <c r="P827" i="3"/>
  <c r="O827" i="3"/>
  <c r="Q827" i="3"/>
  <c r="K827" i="3"/>
  <c r="S827" i="3"/>
  <c r="C823" i="3"/>
  <c r="T823" i="3"/>
  <c r="M823" i="3"/>
  <c r="N823" i="3"/>
  <c r="Y823" i="3"/>
  <c r="U823" i="3"/>
  <c r="R823" i="3"/>
  <c r="K823" i="3"/>
  <c r="J823" i="3"/>
  <c r="P823" i="3"/>
  <c r="O823" i="3"/>
  <c r="Q823" i="3"/>
  <c r="L823" i="3"/>
  <c r="S823" i="3"/>
  <c r="C819" i="3"/>
  <c r="T819" i="3"/>
  <c r="M819" i="3"/>
  <c r="N819" i="3"/>
  <c r="Y819" i="3"/>
  <c r="U819" i="3"/>
  <c r="R819" i="3"/>
  <c r="L819" i="3"/>
  <c r="J819" i="3"/>
  <c r="P819" i="3"/>
  <c r="O819" i="3"/>
  <c r="Q819" i="3"/>
  <c r="K819" i="3"/>
  <c r="S819" i="3"/>
  <c r="C815" i="3"/>
  <c r="T815" i="3"/>
  <c r="M815" i="3"/>
  <c r="N815" i="3"/>
  <c r="Y815" i="3"/>
  <c r="U815" i="3"/>
  <c r="R815" i="3"/>
  <c r="K815" i="3"/>
  <c r="J815" i="3"/>
  <c r="P815" i="3"/>
  <c r="O815" i="3"/>
  <c r="Q815" i="3"/>
  <c r="L815" i="3"/>
  <c r="S815" i="3"/>
  <c r="C811" i="3"/>
  <c r="T811" i="3"/>
  <c r="M811" i="3"/>
  <c r="N811" i="3"/>
  <c r="Y811" i="3"/>
  <c r="U811" i="3"/>
  <c r="R811" i="3"/>
  <c r="L811" i="3"/>
  <c r="J811" i="3"/>
  <c r="P811" i="3"/>
  <c r="O811" i="3"/>
  <c r="Q811" i="3"/>
  <c r="K811" i="3"/>
  <c r="S811" i="3"/>
  <c r="C807" i="3"/>
  <c r="T807" i="3"/>
  <c r="M807" i="3"/>
  <c r="N807" i="3"/>
  <c r="Y807" i="3"/>
  <c r="U807" i="3"/>
  <c r="R807" i="3"/>
  <c r="K807" i="3"/>
  <c r="J807" i="3"/>
  <c r="P807" i="3"/>
  <c r="O807" i="3"/>
  <c r="Q807" i="3"/>
  <c r="L807" i="3"/>
  <c r="S807" i="3"/>
  <c r="C803" i="3"/>
  <c r="T803" i="3"/>
  <c r="M803" i="3"/>
  <c r="N803" i="3"/>
  <c r="Y803" i="3"/>
  <c r="U803" i="3"/>
  <c r="R803" i="3"/>
  <c r="L803" i="3"/>
  <c r="J803" i="3"/>
  <c r="P803" i="3"/>
  <c r="O803" i="3"/>
  <c r="Q803" i="3"/>
  <c r="K803" i="3"/>
  <c r="S803" i="3"/>
  <c r="C799" i="3"/>
  <c r="T799" i="3"/>
  <c r="M799" i="3"/>
  <c r="N799" i="3"/>
  <c r="Y799" i="3"/>
  <c r="U799" i="3"/>
  <c r="R799" i="3"/>
  <c r="K799" i="3"/>
  <c r="J799" i="3"/>
  <c r="P799" i="3"/>
  <c r="O799" i="3"/>
  <c r="Q799" i="3"/>
  <c r="L799" i="3"/>
  <c r="S799" i="3"/>
  <c r="C795" i="3"/>
  <c r="Q795" i="3"/>
  <c r="K795" i="3"/>
  <c r="J795" i="3"/>
  <c r="T795" i="3"/>
  <c r="O795" i="3"/>
  <c r="N795" i="3"/>
  <c r="Y795" i="3"/>
  <c r="S795" i="3"/>
  <c r="R795" i="3"/>
  <c r="M795" i="3"/>
  <c r="L795" i="3"/>
  <c r="P795" i="3"/>
  <c r="U795" i="3"/>
  <c r="C791" i="3"/>
  <c r="T791" i="3"/>
  <c r="O791" i="3"/>
  <c r="N791" i="3"/>
  <c r="Y791" i="3"/>
  <c r="S791" i="3"/>
  <c r="R791" i="3"/>
  <c r="M791" i="3"/>
  <c r="L791" i="3"/>
  <c r="P791" i="3"/>
  <c r="U791" i="3"/>
  <c r="Q791" i="3"/>
  <c r="K791" i="3"/>
  <c r="J791" i="3"/>
  <c r="C787" i="3"/>
  <c r="T787" i="3"/>
  <c r="O787" i="3"/>
  <c r="N787" i="3"/>
  <c r="Y787" i="3"/>
  <c r="S787" i="3"/>
  <c r="R787" i="3"/>
  <c r="M787" i="3"/>
  <c r="L787" i="3"/>
  <c r="P787" i="3"/>
  <c r="U787" i="3"/>
  <c r="Q787" i="3"/>
  <c r="K787" i="3"/>
  <c r="J787" i="3"/>
  <c r="C783" i="3"/>
  <c r="T783" i="3"/>
  <c r="O783" i="3"/>
  <c r="N783" i="3"/>
  <c r="Y783" i="3"/>
  <c r="S783" i="3"/>
  <c r="R783" i="3"/>
  <c r="M783" i="3"/>
  <c r="L783" i="3"/>
  <c r="P783" i="3"/>
  <c r="U783" i="3"/>
  <c r="Q783" i="3"/>
  <c r="K783" i="3"/>
  <c r="J783" i="3"/>
  <c r="C779" i="3"/>
  <c r="Q779" i="3"/>
  <c r="K779" i="3"/>
  <c r="J779" i="3"/>
  <c r="T779" i="3"/>
  <c r="O779" i="3"/>
  <c r="N779" i="3"/>
  <c r="Y779" i="3"/>
  <c r="S779" i="3"/>
  <c r="R779" i="3"/>
  <c r="M779" i="3"/>
  <c r="L779" i="3"/>
  <c r="P779" i="3"/>
  <c r="U779" i="3"/>
  <c r="C775" i="3"/>
  <c r="T775" i="3"/>
  <c r="O775" i="3"/>
  <c r="N775" i="3"/>
  <c r="Y775" i="3"/>
  <c r="S775" i="3"/>
  <c r="R775" i="3"/>
  <c r="M775" i="3"/>
  <c r="L775" i="3"/>
  <c r="P775" i="3"/>
  <c r="U775" i="3"/>
  <c r="Q775" i="3"/>
  <c r="K775" i="3"/>
  <c r="J775" i="3"/>
  <c r="C771" i="3"/>
  <c r="T771" i="3"/>
  <c r="O771" i="3"/>
  <c r="N771" i="3"/>
  <c r="Y771" i="3"/>
  <c r="S771" i="3"/>
  <c r="R771" i="3"/>
  <c r="M771" i="3"/>
  <c r="L771" i="3"/>
  <c r="P771" i="3"/>
  <c r="U771" i="3"/>
  <c r="Q771" i="3"/>
  <c r="K771" i="3"/>
  <c r="J771" i="3"/>
  <c r="C767" i="3"/>
  <c r="T767" i="3"/>
  <c r="O767" i="3"/>
  <c r="N767" i="3"/>
  <c r="Y767" i="3"/>
  <c r="S767" i="3"/>
  <c r="R767" i="3"/>
  <c r="M767" i="3"/>
  <c r="L767" i="3"/>
  <c r="P767" i="3"/>
  <c r="U767" i="3"/>
  <c r="Q767" i="3"/>
  <c r="K767" i="3"/>
  <c r="J767" i="3"/>
  <c r="C763" i="3"/>
  <c r="Q763" i="3"/>
  <c r="K763" i="3"/>
  <c r="J763" i="3"/>
  <c r="T763" i="3"/>
  <c r="O763" i="3"/>
  <c r="N763" i="3"/>
  <c r="Y763" i="3"/>
  <c r="S763" i="3"/>
  <c r="R763" i="3"/>
  <c r="M763" i="3"/>
  <c r="L763" i="3"/>
  <c r="P763" i="3"/>
  <c r="U763" i="3"/>
  <c r="C759" i="3"/>
  <c r="T759" i="3"/>
  <c r="O759" i="3"/>
  <c r="N759" i="3"/>
  <c r="Y759" i="3"/>
  <c r="S759" i="3"/>
  <c r="R759" i="3"/>
  <c r="M759" i="3"/>
  <c r="L759" i="3"/>
  <c r="P759" i="3"/>
  <c r="U759" i="3"/>
  <c r="Q759" i="3"/>
  <c r="K759" i="3"/>
  <c r="J759" i="3"/>
  <c r="C755" i="3"/>
  <c r="T755" i="3"/>
  <c r="O755" i="3"/>
  <c r="N755" i="3"/>
  <c r="Y755" i="3"/>
  <c r="S755" i="3"/>
  <c r="R755" i="3"/>
  <c r="M755" i="3"/>
  <c r="L755" i="3"/>
  <c r="P755" i="3"/>
  <c r="U755" i="3"/>
  <c r="Q755" i="3"/>
  <c r="K755" i="3"/>
  <c r="J755" i="3"/>
  <c r="C751" i="3"/>
  <c r="T751" i="3"/>
  <c r="O751" i="3"/>
  <c r="N751" i="3"/>
  <c r="Y751" i="3"/>
  <c r="S751" i="3"/>
  <c r="R751" i="3"/>
  <c r="M751" i="3"/>
  <c r="L751" i="3"/>
  <c r="P751" i="3"/>
  <c r="U751" i="3"/>
  <c r="Q751" i="3"/>
  <c r="K751" i="3"/>
  <c r="J751" i="3"/>
  <c r="C747" i="3"/>
  <c r="Q747" i="3"/>
  <c r="K747" i="3"/>
  <c r="J747" i="3"/>
  <c r="T747" i="3"/>
  <c r="O747" i="3"/>
  <c r="N747" i="3"/>
  <c r="Y747" i="3"/>
  <c r="S747" i="3"/>
  <c r="R747" i="3"/>
  <c r="M747" i="3"/>
  <c r="L747" i="3"/>
  <c r="P747" i="3"/>
  <c r="U747" i="3"/>
  <c r="C743" i="3"/>
  <c r="T743" i="3"/>
  <c r="O743" i="3"/>
  <c r="N743" i="3"/>
  <c r="Y743" i="3"/>
  <c r="S743" i="3"/>
  <c r="R743" i="3"/>
  <c r="M743" i="3"/>
  <c r="L743" i="3"/>
  <c r="P743" i="3"/>
  <c r="U743" i="3"/>
  <c r="Q743" i="3"/>
  <c r="K743" i="3"/>
  <c r="J743" i="3"/>
  <c r="C739" i="3"/>
  <c r="T739" i="3"/>
  <c r="O739" i="3"/>
  <c r="N739" i="3"/>
  <c r="Y739" i="3"/>
  <c r="S739" i="3"/>
  <c r="R739" i="3"/>
  <c r="M739" i="3"/>
  <c r="L739" i="3"/>
  <c r="P739" i="3"/>
  <c r="U739" i="3"/>
  <c r="Q739" i="3"/>
  <c r="K739" i="3"/>
  <c r="J739" i="3"/>
  <c r="C735" i="3"/>
  <c r="T735" i="3"/>
  <c r="O735" i="3"/>
  <c r="N735" i="3"/>
  <c r="Y735" i="3"/>
  <c r="S735" i="3"/>
  <c r="R735" i="3"/>
  <c r="M735" i="3"/>
  <c r="L735" i="3"/>
  <c r="P735" i="3"/>
  <c r="U735" i="3"/>
  <c r="Q735" i="3"/>
  <c r="K735" i="3"/>
  <c r="J735" i="3"/>
  <c r="C731" i="3"/>
  <c r="Q731" i="3"/>
  <c r="K731" i="3"/>
  <c r="J731" i="3"/>
  <c r="T731" i="3"/>
  <c r="O731" i="3"/>
  <c r="N731" i="3"/>
  <c r="Y731" i="3"/>
  <c r="S731" i="3"/>
  <c r="R731" i="3"/>
  <c r="M731" i="3"/>
  <c r="L731" i="3"/>
  <c r="P731" i="3"/>
  <c r="U731" i="3"/>
  <c r="C727" i="3"/>
  <c r="T727" i="3"/>
  <c r="O727" i="3"/>
  <c r="N727" i="3"/>
  <c r="Y727" i="3"/>
  <c r="S727" i="3"/>
  <c r="R727" i="3"/>
  <c r="M727" i="3"/>
  <c r="L727" i="3"/>
  <c r="P727" i="3"/>
  <c r="U727" i="3"/>
  <c r="Q727" i="3"/>
  <c r="K727" i="3"/>
  <c r="J727" i="3"/>
  <c r="C723" i="3"/>
  <c r="T723" i="3"/>
  <c r="O723" i="3"/>
  <c r="N723" i="3"/>
  <c r="Y723" i="3"/>
  <c r="S723" i="3"/>
  <c r="R723" i="3"/>
  <c r="M723" i="3"/>
  <c r="L723" i="3"/>
  <c r="P723" i="3"/>
  <c r="U723" i="3"/>
  <c r="Q723" i="3"/>
  <c r="K723" i="3"/>
  <c r="J723" i="3"/>
  <c r="C719" i="3"/>
  <c r="T719" i="3"/>
  <c r="O719" i="3"/>
  <c r="N719" i="3"/>
  <c r="Y719" i="3"/>
  <c r="S719" i="3"/>
  <c r="R719" i="3"/>
  <c r="M719" i="3"/>
  <c r="L719" i="3"/>
  <c r="P719" i="3"/>
  <c r="U719" i="3"/>
  <c r="Q719" i="3"/>
  <c r="K719" i="3"/>
  <c r="J719" i="3"/>
  <c r="C715" i="3"/>
  <c r="Q715" i="3"/>
  <c r="K715" i="3"/>
  <c r="J715" i="3"/>
  <c r="T715" i="3"/>
  <c r="O715" i="3"/>
  <c r="N715" i="3"/>
  <c r="Y715" i="3"/>
  <c r="S715" i="3"/>
  <c r="R715" i="3"/>
  <c r="M715" i="3"/>
  <c r="L715" i="3"/>
  <c r="P715" i="3"/>
  <c r="U715" i="3"/>
  <c r="C711" i="3"/>
  <c r="T711" i="3"/>
  <c r="O711" i="3"/>
  <c r="Q711" i="3"/>
  <c r="K711" i="3"/>
  <c r="U711" i="3"/>
  <c r="R711" i="3"/>
  <c r="M711" i="3"/>
  <c r="L711" i="3"/>
  <c r="P711" i="3"/>
  <c r="S711" i="3"/>
  <c r="N711" i="3"/>
  <c r="Y711" i="3"/>
  <c r="J711" i="3"/>
  <c r="C707" i="3"/>
  <c r="T707" i="3"/>
  <c r="O707" i="3"/>
  <c r="N707" i="3"/>
  <c r="Y707" i="3"/>
  <c r="S707" i="3"/>
  <c r="R707" i="3"/>
  <c r="M707" i="3"/>
  <c r="L707" i="3"/>
  <c r="P707" i="3"/>
  <c r="U707" i="3"/>
  <c r="Q707" i="3"/>
  <c r="K707" i="3"/>
  <c r="J707" i="3"/>
  <c r="C703" i="3"/>
  <c r="T703" i="3"/>
  <c r="O703" i="3"/>
  <c r="N703" i="3"/>
  <c r="Y703" i="3"/>
  <c r="S703" i="3"/>
  <c r="R703" i="3"/>
  <c r="M703" i="3"/>
  <c r="L703" i="3"/>
  <c r="P703" i="3"/>
  <c r="U703" i="3"/>
  <c r="Q703" i="3"/>
  <c r="K703" i="3"/>
  <c r="J703" i="3"/>
  <c r="C699" i="3"/>
  <c r="Q699" i="3"/>
  <c r="K699" i="3"/>
  <c r="J699" i="3"/>
  <c r="T699" i="3"/>
  <c r="O699" i="3"/>
  <c r="N699" i="3"/>
  <c r="Y699" i="3"/>
  <c r="S699" i="3"/>
  <c r="R699" i="3"/>
  <c r="M699" i="3"/>
  <c r="L699" i="3"/>
  <c r="P699" i="3"/>
  <c r="U699" i="3"/>
  <c r="C695" i="3"/>
  <c r="T695" i="3"/>
  <c r="O695" i="3"/>
  <c r="N695" i="3"/>
  <c r="Y695" i="3"/>
  <c r="S695" i="3"/>
  <c r="R695" i="3"/>
  <c r="M695" i="3"/>
  <c r="L695" i="3"/>
  <c r="P695" i="3"/>
  <c r="U695" i="3"/>
  <c r="Q695" i="3"/>
  <c r="K695" i="3"/>
  <c r="J695" i="3"/>
  <c r="C691" i="3"/>
  <c r="T691" i="3"/>
  <c r="O691" i="3"/>
  <c r="N691" i="3"/>
  <c r="Y691" i="3"/>
  <c r="S691" i="3"/>
  <c r="R691" i="3"/>
  <c r="M691" i="3"/>
  <c r="L691" i="3"/>
  <c r="P691" i="3"/>
  <c r="U691" i="3"/>
  <c r="Q691" i="3"/>
  <c r="K691" i="3"/>
  <c r="J691" i="3"/>
  <c r="C687" i="3"/>
  <c r="T687" i="3"/>
  <c r="O687" i="3"/>
  <c r="N687" i="3"/>
  <c r="Y687" i="3"/>
  <c r="S687" i="3"/>
  <c r="R687" i="3"/>
  <c r="M687" i="3"/>
  <c r="L687" i="3"/>
  <c r="P687" i="3"/>
  <c r="U687" i="3"/>
  <c r="Q687" i="3"/>
  <c r="K687" i="3"/>
  <c r="J687" i="3"/>
  <c r="C683" i="3"/>
  <c r="Q683" i="3"/>
  <c r="K683" i="3"/>
  <c r="J683" i="3"/>
  <c r="T683" i="3"/>
  <c r="O683" i="3"/>
  <c r="N683" i="3"/>
  <c r="Y683" i="3"/>
  <c r="S683" i="3"/>
  <c r="R683" i="3"/>
  <c r="M683" i="3"/>
  <c r="L683" i="3"/>
  <c r="P683" i="3"/>
  <c r="U683" i="3"/>
  <c r="C679" i="3"/>
  <c r="T679" i="3"/>
  <c r="O679" i="3"/>
  <c r="N679" i="3"/>
  <c r="Y679" i="3"/>
  <c r="S679" i="3"/>
  <c r="R679" i="3"/>
  <c r="M679" i="3"/>
  <c r="L679" i="3"/>
  <c r="P679" i="3"/>
  <c r="U679" i="3"/>
  <c r="Q679" i="3"/>
  <c r="K679" i="3"/>
  <c r="J679" i="3"/>
  <c r="C675" i="3"/>
  <c r="T675" i="3"/>
  <c r="O675" i="3"/>
  <c r="N675" i="3"/>
  <c r="Y675" i="3"/>
  <c r="S675" i="3"/>
  <c r="R675" i="3"/>
  <c r="M675" i="3"/>
  <c r="L675" i="3"/>
  <c r="P675" i="3"/>
  <c r="U675" i="3"/>
  <c r="Q675" i="3"/>
  <c r="K675" i="3"/>
  <c r="J675" i="3"/>
  <c r="C671" i="3"/>
  <c r="T671" i="3"/>
  <c r="O671" i="3"/>
  <c r="N671" i="3"/>
  <c r="Y671" i="3"/>
  <c r="S671" i="3"/>
  <c r="R671" i="3"/>
  <c r="M671" i="3"/>
  <c r="L671" i="3"/>
  <c r="P671" i="3"/>
  <c r="U671" i="3"/>
  <c r="Q671" i="3"/>
  <c r="K671" i="3"/>
  <c r="J671" i="3"/>
  <c r="C667" i="3"/>
  <c r="Q667" i="3"/>
  <c r="K667" i="3"/>
  <c r="J667" i="3"/>
  <c r="T667" i="3"/>
  <c r="O667" i="3"/>
  <c r="N667" i="3"/>
  <c r="Y667" i="3"/>
  <c r="S667" i="3"/>
  <c r="R667" i="3"/>
  <c r="M667" i="3"/>
  <c r="L667" i="3"/>
  <c r="P667" i="3"/>
  <c r="U667" i="3"/>
  <c r="C663" i="3"/>
  <c r="T663" i="3"/>
  <c r="O663" i="3"/>
  <c r="N663" i="3"/>
  <c r="Y663" i="3"/>
  <c r="S663" i="3"/>
  <c r="R663" i="3"/>
  <c r="M663" i="3"/>
  <c r="L663" i="3"/>
  <c r="P663" i="3"/>
  <c r="U663" i="3"/>
  <c r="Q663" i="3"/>
  <c r="K663" i="3"/>
  <c r="J663" i="3"/>
  <c r="C659" i="3"/>
  <c r="T659" i="3"/>
  <c r="O659" i="3"/>
  <c r="N659" i="3"/>
  <c r="Y659" i="3"/>
  <c r="S659" i="3"/>
  <c r="R659" i="3"/>
  <c r="M659" i="3"/>
  <c r="L659" i="3"/>
  <c r="P659" i="3"/>
  <c r="U659" i="3"/>
  <c r="Q659" i="3"/>
  <c r="K659" i="3"/>
  <c r="J659" i="3"/>
  <c r="C655" i="3"/>
  <c r="T655" i="3"/>
  <c r="O655" i="3"/>
  <c r="N655" i="3"/>
  <c r="Y655" i="3"/>
  <c r="S655" i="3"/>
  <c r="R655" i="3"/>
  <c r="M655" i="3"/>
  <c r="L655" i="3"/>
  <c r="P655" i="3"/>
  <c r="U655" i="3"/>
  <c r="Q655" i="3"/>
  <c r="K655" i="3"/>
  <c r="J655" i="3"/>
  <c r="C651" i="3"/>
  <c r="Q651" i="3"/>
  <c r="K651" i="3"/>
  <c r="J651" i="3"/>
  <c r="T651" i="3"/>
  <c r="O651" i="3"/>
  <c r="N651" i="3"/>
  <c r="Y651" i="3"/>
  <c r="S651" i="3"/>
  <c r="R651" i="3"/>
  <c r="M651" i="3"/>
  <c r="L651" i="3"/>
  <c r="P651" i="3"/>
  <c r="U651" i="3"/>
  <c r="C647" i="3"/>
  <c r="T647" i="3"/>
  <c r="O647" i="3"/>
  <c r="N647" i="3"/>
  <c r="Y647" i="3"/>
  <c r="S647" i="3"/>
  <c r="R647" i="3"/>
  <c r="M647" i="3"/>
  <c r="L647" i="3"/>
  <c r="P647" i="3"/>
  <c r="U647" i="3"/>
  <c r="Q647" i="3"/>
  <c r="K647" i="3"/>
  <c r="J647" i="3"/>
  <c r="C643" i="3"/>
  <c r="T643" i="3"/>
  <c r="O643" i="3"/>
  <c r="N643" i="3"/>
  <c r="Y643" i="3"/>
  <c r="S643" i="3"/>
  <c r="R643" i="3"/>
  <c r="M643" i="3"/>
  <c r="L643" i="3"/>
  <c r="P643" i="3"/>
  <c r="U643" i="3"/>
  <c r="Q643" i="3"/>
  <c r="K643" i="3"/>
  <c r="J643" i="3"/>
  <c r="C639" i="3"/>
  <c r="T639" i="3"/>
  <c r="O639" i="3"/>
  <c r="N639" i="3"/>
  <c r="Y639" i="3"/>
  <c r="S639" i="3"/>
  <c r="R639" i="3"/>
  <c r="M639" i="3"/>
  <c r="L639" i="3"/>
  <c r="P639" i="3"/>
  <c r="U639" i="3"/>
  <c r="Q639" i="3"/>
  <c r="K639" i="3"/>
  <c r="J639" i="3"/>
  <c r="C635" i="3"/>
  <c r="Q635" i="3"/>
  <c r="K635" i="3"/>
  <c r="J635" i="3"/>
  <c r="T635" i="3"/>
  <c r="O635" i="3"/>
  <c r="N635" i="3"/>
  <c r="Y635" i="3"/>
  <c r="S635" i="3"/>
  <c r="R635" i="3"/>
  <c r="M635" i="3"/>
  <c r="L635" i="3"/>
  <c r="P635" i="3"/>
  <c r="U635" i="3"/>
  <c r="C631" i="3"/>
  <c r="T631" i="3"/>
  <c r="O631" i="3"/>
  <c r="N631" i="3"/>
  <c r="Y631" i="3"/>
  <c r="S631" i="3"/>
  <c r="R631" i="3"/>
  <c r="M631" i="3"/>
  <c r="L631" i="3"/>
  <c r="P631" i="3"/>
  <c r="U631" i="3"/>
  <c r="Q631" i="3"/>
  <c r="K631" i="3"/>
  <c r="J631" i="3"/>
  <c r="C627" i="3"/>
  <c r="T627" i="3"/>
  <c r="O627" i="3"/>
  <c r="N627" i="3"/>
  <c r="Y627" i="3"/>
  <c r="S627" i="3"/>
  <c r="R627" i="3"/>
  <c r="M627" i="3"/>
  <c r="L627" i="3"/>
  <c r="P627" i="3"/>
  <c r="U627" i="3"/>
  <c r="Q627" i="3"/>
  <c r="K627" i="3"/>
  <c r="J627" i="3"/>
  <c r="C623" i="3"/>
  <c r="T623" i="3"/>
  <c r="O623" i="3"/>
  <c r="N623" i="3"/>
  <c r="Y623" i="3"/>
  <c r="S623" i="3"/>
  <c r="R623" i="3"/>
  <c r="M623" i="3"/>
  <c r="L623" i="3"/>
  <c r="P623" i="3"/>
  <c r="U623" i="3"/>
  <c r="Q623" i="3"/>
  <c r="K623" i="3"/>
  <c r="J623" i="3"/>
  <c r="C619" i="3"/>
  <c r="Q619" i="3"/>
  <c r="K619" i="3"/>
  <c r="J619" i="3"/>
  <c r="T619" i="3"/>
  <c r="O619" i="3"/>
  <c r="N619" i="3"/>
  <c r="Y619" i="3"/>
  <c r="S619" i="3"/>
  <c r="R619" i="3"/>
  <c r="M619" i="3"/>
  <c r="L619" i="3"/>
  <c r="P619" i="3"/>
  <c r="U619" i="3"/>
  <c r="C615" i="3"/>
  <c r="T615" i="3"/>
  <c r="O615" i="3"/>
  <c r="N615" i="3"/>
  <c r="Y615" i="3"/>
  <c r="S615" i="3"/>
  <c r="R615" i="3"/>
  <c r="M615" i="3"/>
  <c r="L615" i="3"/>
  <c r="P615" i="3"/>
  <c r="U615" i="3"/>
  <c r="Q615" i="3"/>
  <c r="K615" i="3"/>
  <c r="J615" i="3"/>
  <c r="C611" i="3"/>
  <c r="T611" i="3"/>
  <c r="O611" i="3"/>
  <c r="N611" i="3"/>
  <c r="Y611" i="3"/>
  <c r="S611" i="3"/>
  <c r="R611" i="3"/>
  <c r="M611" i="3"/>
  <c r="L611" i="3"/>
  <c r="P611" i="3"/>
  <c r="U611" i="3"/>
  <c r="Q611" i="3"/>
  <c r="K611" i="3"/>
  <c r="J611" i="3"/>
  <c r="C607" i="3"/>
  <c r="T607" i="3"/>
  <c r="O607" i="3"/>
  <c r="N607" i="3"/>
  <c r="Y607" i="3"/>
  <c r="S607" i="3"/>
  <c r="R607" i="3"/>
  <c r="M607" i="3"/>
  <c r="L607" i="3"/>
  <c r="P607" i="3"/>
  <c r="U607" i="3"/>
  <c r="Q607" i="3"/>
  <c r="K607" i="3"/>
  <c r="J607" i="3"/>
  <c r="C603" i="3"/>
  <c r="Q603" i="3"/>
  <c r="K603" i="3"/>
  <c r="J603" i="3"/>
  <c r="T603" i="3"/>
  <c r="O603" i="3"/>
  <c r="N603" i="3"/>
  <c r="Y603" i="3"/>
  <c r="S603" i="3"/>
  <c r="R603" i="3"/>
  <c r="M603" i="3"/>
  <c r="L603" i="3"/>
  <c r="P603" i="3"/>
  <c r="U603" i="3"/>
  <c r="C599" i="3"/>
  <c r="T599" i="3"/>
  <c r="O599" i="3"/>
  <c r="N599" i="3"/>
  <c r="Y599" i="3"/>
  <c r="S599" i="3"/>
  <c r="R599" i="3"/>
  <c r="M599" i="3"/>
  <c r="L599" i="3"/>
  <c r="P599" i="3"/>
  <c r="U599" i="3"/>
  <c r="Q599" i="3"/>
  <c r="K599" i="3"/>
  <c r="J599" i="3"/>
  <c r="C595" i="3"/>
  <c r="T595" i="3"/>
  <c r="O595" i="3"/>
  <c r="N595" i="3"/>
  <c r="Y595" i="3"/>
  <c r="S595" i="3"/>
  <c r="R595" i="3"/>
  <c r="M595" i="3"/>
  <c r="L595" i="3"/>
  <c r="P595" i="3"/>
  <c r="U595" i="3"/>
  <c r="Q595" i="3"/>
  <c r="K595" i="3"/>
  <c r="J595" i="3"/>
  <c r="C591" i="3"/>
  <c r="T591" i="3"/>
  <c r="O591" i="3"/>
  <c r="N591" i="3"/>
  <c r="Y591" i="3"/>
  <c r="S591" i="3"/>
  <c r="R591" i="3"/>
  <c r="M591" i="3"/>
  <c r="L591" i="3"/>
  <c r="P591" i="3"/>
  <c r="U591" i="3"/>
  <c r="Q591" i="3"/>
  <c r="K591" i="3"/>
  <c r="J591" i="3"/>
  <c r="C587" i="3"/>
  <c r="Q587" i="3"/>
  <c r="K587" i="3"/>
  <c r="J587" i="3"/>
  <c r="T587" i="3"/>
  <c r="O587" i="3"/>
  <c r="N587" i="3"/>
  <c r="Y587" i="3"/>
  <c r="S587" i="3"/>
  <c r="R587" i="3"/>
  <c r="M587" i="3"/>
  <c r="L587" i="3"/>
  <c r="P587" i="3"/>
  <c r="U587" i="3"/>
  <c r="C583" i="3"/>
  <c r="T583" i="3"/>
  <c r="O583" i="3"/>
  <c r="N583" i="3"/>
  <c r="Y583" i="3"/>
  <c r="S583" i="3"/>
  <c r="R583" i="3"/>
  <c r="M583" i="3"/>
  <c r="L583" i="3"/>
  <c r="P583" i="3"/>
  <c r="U583" i="3"/>
  <c r="Q583" i="3"/>
  <c r="K583" i="3"/>
  <c r="J583" i="3"/>
  <c r="C579" i="3"/>
  <c r="T579" i="3"/>
  <c r="O579" i="3"/>
  <c r="N579" i="3"/>
  <c r="Y579" i="3"/>
  <c r="S579" i="3"/>
  <c r="R579" i="3"/>
  <c r="M579" i="3"/>
  <c r="L579" i="3"/>
  <c r="P579" i="3"/>
  <c r="U579" i="3"/>
  <c r="Q579" i="3"/>
  <c r="K579" i="3"/>
  <c r="J579" i="3"/>
  <c r="C575" i="3"/>
  <c r="T575" i="3"/>
  <c r="O575" i="3"/>
  <c r="N575" i="3"/>
  <c r="Y575" i="3"/>
  <c r="S575" i="3"/>
  <c r="R575" i="3"/>
  <c r="M575" i="3"/>
  <c r="L575" i="3"/>
  <c r="P575" i="3"/>
  <c r="U575" i="3"/>
  <c r="Q575" i="3"/>
  <c r="K575" i="3"/>
  <c r="J575" i="3"/>
  <c r="C571" i="3"/>
  <c r="Q571" i="3"/>
  <c r="K571" i="3"/>
  <c r="J571" i="3"/>
  <c r="T571" i="3"/>
  <c r="O571" i="3"/>
  <c r="N571" i="3"/>
  <c r="Y571" i="3"/>
  <c r="S571" i="3"/>
  <c r="R571" i="3"/>
  <c r="M571" i="3"/>
  <c r="L571" i="3"/>
  <c r="P571" i="3"/>
  <c r="U571" i="3"/>
  <c r="C567" i="3"/>
  <c r="T567" i="3"/>
  <c r="O567" i="3"/>
  <c r="N567" i="3"/>
  <c r="Y567" i="3"/>
  <c r="S567" i="3"/>
  <c r="R567" i="3"/>
  <c r="M567" i="3"/>
  <c r="L567" i="3"/>
  <c r="P567" i="3"/>
  <c r="U567" i="3"/>
  <c r="Q567" i="3"/>
  <c r="K567" i="3"/>
  <c r="J567" i="3"/>
  <c r="C563" i="3"/>
  <c r="T563" i="3"/>
  <c r="O563" i="3"/>
  <c r="N563" i="3"/>
  <c r="Y563" i="3"/>
  <c r="S563" i="3"/>
  <c r="R563" i="3"/>
  <c r="M563" i="3"/>
  <c r="L563" i="3"/>
  <c r="P563" i="3"/>
  <c r="U563" i="3"/>
  <c r="Q563" i="3"/>
  <c r="K563" i="3"/>
  <c r="J563" i="3"/>
  <c r="C559" i="3"/>
  <c r="T559" i="3"/>
  <c r="O559" i="3"/>
  <c r="N559" i="3"/>
  <c r="Y559" i="3"/>
  <c r="S559" i="3"/>
  <c r="R559" i="3"/>
  <c r="M559" i="3"/>
  <c r="L559" i="3"/>
  <c r="P559" i="3"/>
  <c r="U559" i="3"/>
  <c r="Q559" i="3"/>
  <c r="K559" i="3"/>
  <c r="J559" i="3"/>
  <c r="C555" i="3"/>
  <c r="Q555" i="3"/>
  <c r="K555" i="3"/>
  <c r="J555" i="3"/>
  <c r="T555" i="3"/>
  <c r="O555" i="3"/>
  <c r="N555" i="3"/>
  <c r="Y555" i="3"/>
  <c r="S555" i="3"/>
  <c r="R555" i="3"/>
  <c r="M555" i="3"/>
  <c r="L555" i="3"/>
  <c r="P555" i="3"/>
  <c r="U555" i="3"/>
  <c r="C551" i="3"/>
  <c r="T551" i="3"/>
  <c r="O551" i="3"/>
  <c r="N551" i="3"/>
  <c r="Y551" i="3"/>
  <c r="S551" i="3"/>
  <c r="R551" i="3"/>
  <c r="M551" i="3"/>
  <c r="L551" i="3"/>
  <c r="P551" i="3"/>
  <c r="U551" i="3"/>
  <c r="Q551" i="3"/>
  <c r="K551" i="3"/>
  <c r="J551" i="3"/>
  <c r="C547" i="3"/>
  <c r="T547" i="3"/>
  <c r="O547" i="3"/>
  <c r="N547" i="3"/>
  <c r="Y547" i="3"/>
  <c r="S547" i="3"/>
  <c r="R547" i="3"/>
  <c r="M547" i="3"/>
  <c r="L547" i="3"/>
  <c r="P547" i="3"/>
  <c r="U547" i="3"/>
  <c r="Q547" i="3"/>
  <c r="K547" i="3"/>
  <c r="J547" i="3"/>
  <c r="C1052" i="3"/>
  <c r="S1052" i="3"/>
  <c r="N1052" i="3"/>
  <c r="M1052" i="3"/>
  <c r="Y1052" i="3"/>
  <c r="R1052" i="3"/>
  <c r="U1052" i="3"/>
  <c r="L1052" i="3"/>
  <c r="P1052" i="3"/>
  <c r="J1052" i="3"/>
  <c r="Q1052" i="3"/>
  <c r="O1052" i="3"/>
  <c r="K1052" i="3"/>
  <c r="T1052" i="3"/>
  <c r="C1048" i="3"/>
  <c r="S1048" i="3"/>
  <c r="N1048" i="3"/>
  <c r="M1048" i="3"/>
  <c r="Y1048" i="3"/>
  <c r="R1048" i="3"/>
  <c r="U1048" i="3"/>
  <c r="L1048" i="3"/>
  <c r="P1048" i="3"/>
  <c r="J1048" i="3"/>
  <c r="Q1048" i="3"/>
  <c r="O1048" i="3"/>
  <c r="K1048" i="3"/>
  <c r="T1048" i="3"/>
  <c r="C1044" i="3"/>
  <c r="S1044" i="3"/>
  <c r="N1044" i="3"/>
  <c r="M1044" i="3"/>
  <c r="Y1044" i="3"/>
  <c r="R1044" i="3"/>
  <c r="U1044" i="3"/>
  <c r="P1044" i="3"/>
  <c r="Q1044" i="3"/>
  <c r="K1044" i="3"/>
  <c r="L1044" i="3"/>
  <c r="J1044" i="3"/>
  <c r="O1044" i="3"/>
  <c r="T1044" i="3"/>
  <c r="C1040" i="3"/>
  <c r="S1040" i="3"/>
  <c r="N1040" i="3"/>
  <c r="M1040" i="3"/>
  <c r="Y1040" i="3"/>
  <c r="R1040" i="3"/>
  <c r="U1040" i="3"/>
  <c r="L1040" i="3"/>
  <c r="J1040" i="3"/>
  <c r="O1040" i="3"/>
  <c r="T1040" i="3"/>
  <c r="P1040" i="3"/>
  <c r="Q1040" i="3"/>
  <c r="K1040" i="3"/>
  <c r="C1036" i="3"/>
  <c r="S1036" i="3"/>
  <c r="N1036" i="3"/>
  <c r="M1036" i="3"/>
  <c r="Y1036" i="3"/>
  <c r="R1036" i="3"/>
  <c r="U1036" i="3"/>
  <c r="L1036" i="3"/>
  <c r="P1036" i="3"/>
  <c r="Q1036" i="3"/>
  <c r="K1036" i="3"/>
  <c r="J1036" i="3"/>
  <c r="O1036" i="3"/>
  <c r="T1036" i="3"/>
  <c r="C1032" i="3"/>
  <c r="P1032" i="3"/>
  <c r="J1032" i="3"/>
  <c r="Q1032" i="3"/>
  <c r="O1032" i="3"/>
  <c r="K1032" i="3"/>
  <c r="T1032" i="3"/>
  <c r="N1032" i="3"/>
  <c r="Y1032" i="3"/>
  <c r="U1032" i="3"/>
  <c r="S1032" i="3"/>
  <c r="M1032" i="3"/>
  <c r="R1032" i="3"/>
  <c r="L1032" i="3"/>
  <c r="C1028" i="3"/>
  <c r="P1028" i="3"/>
  <c r="J1028" i="3"/>
  <c r="Q1028" i="3"/>
  <c r="O1028" i="3"/>
  <c r="K1028" i="3"/>
  <c r="T1028" i="3"/>
  <c r="S1028" i="3"/>
  <c r="M1028" i="3"/>
  <c r="R1028" i="3"/>
  <c r="L1028" i="3"/>
  <c r="N1028" i="3"/>
  <c r="Y1028" i="3"/>
  <c r="U1028" i="3"/>
  <c r="C1024" i="3"/>
  <c r="P1024" i="3"/>
  <c r="J1024" i="3"/>
  <c r="Q1024" i="3"/>
  <c r="O1024" i="3"/>
  <c r="K1024" i="3"/>
  <c r="T1024" i="3"/>
  <c r="S1024" i="3"/>
  <c r="N1024" i="3"/>
  <c r="M1024" i="3"/>
  <c r="Y1024" i="3"/>
  <c r="R1024" i="3"/>
  <c r="U1024" i="3"/>
  <c r="L1024" i="3"/>
  <c r="C1020" i="3"/>
  <c r="P1020" i="3"/>
  <c r="J1020" i="3"/>
  <c r="Q1020" i="3"/>
  <c r="O1020" i="3"/>
  <c r="K1020" i="3"/>
  <c r="T1020" i="3"/>
  <c r="S1020" i="3"/>
  <c r="N1020" i="3"/>
  <c r="M1020" i="3"/>
  <c r="Y1020" i="3"/>
  <c r="R1020" i="3"/>
  <c r="U1020" i="3"/>
  <c r="L1020" i="3"/>
  <c r="C1016" i="3"/>
  <c r="P1016" i="3"/>
  <c r="J1016" i="3"/>
  <c r="Q1016" i="3"/>
  <c r="O1016" i="3"/>
  <c r="K1016" i="3"/>
  <c r="T1016" i="3"/>
  <c r="S1016" i="3"/>
  <c r="N1016" i="3"/>
  <c r="M1016" i="3"/>
  <c r="Y1016" i="3"/>
  <c r="R1016" i="3"/>
  <c r="U1016" i="3"/>
  <c r="L1016" i="3"/>
  <c r="C1012" i="3"/>
  <c r="P1012" i="3"/>
  <c r="J1012" i="3"/>
  <c r="Q1012" i="3"/>
  <c r="O1012" i="3"/>
  <c r="K1012" i="3"/>
  <c r="T1012" i="3"/>
  <c r="S1012" i="3"/>
  <c r="N1012" i="3"/>
  <c r="M1012" i="3"/>
  <c r="Y1012" i="3"/>
  <c r="R1012" i="3"/>
  <c r="U1012" i="3"/>
  <c r="L1012" i="3"/>
  <c r="C1008" i="3"/>
  <c r="P1008" i="3"/>
  <c r="J1008" i="3"/>
  <c r="Q1008" i="3"/>
  <c r="O1008" i="3"/>
  <c r="K1008" i="3"/>
  <c r="T1008" i="3"/>
  <c r="S1008" i="3"/>
  <c r="N1008" i="3"/>
  <c r="M1008" i="3"/>
  <c r="Y1008" i="3"/>
  <c r="R1008" i="3"/>
  <c r="U1008" i="3"/>
  <c r="L1008" i="3"/>
  <c r="C1004" i="3"/>
  <c r="P1004" i="3"/>
  <c r="J1004" i="3"/>
  <c r="Q1004" i="3"/>
  <c r="O1004" i="3"/>
  <c r="K1004" i="3"/>
  <c r="T1004" i="3"/>
  <c r="S1004" i="3"/>
  <c r="N1004" i="3"/>
  <c r="M1004" i="3"/>
  <c r="Y1004" i="3"/>
  <c r="R1004" i="3"/>
  <c r="U1004" i="3"/>
  <c r="L1004" i="3"/>
  <c r="C1000" i="3"/>
  <c r="P1000" i="3"/>
  <c r="J1000" i="3"/>
  <c r="Q1000" i="3"/>
  <c r="O1000" i="3"/>
  <c r="K1000" i="3"/>
  <c r="T1000" i="3"/>
  <c r="S1000" i="3"/>
  <c r="N1000" i="3"/>
  <c r="M1000" i="3"/>
  <c r="Y1000" i="3"/>
  <c r="R1000" i="3"/>
  <c r="U1000" i="3"/>
  <c r="L1000" i="3"/>
  <c r="C996" i="3"/>
  <c r="P996" i="3"/>
  <c r="J996" i="3"/>
  <c r="Q996" i="3"/>
  <c r="O996" i="3"/>
  <c r="K996" i="3"/>
  <c r="T996" i="3"/>
  <c r="S996" i="3"/>
  <c r="N996" i="3"/>
  <c r="M996" i="3"/>
  <c r="Y996" i="3"/>
  <c r="R996" i="3"/>
  <c r="U996" i="3"/>
  <c r="L996" i="3"/>
  <c r="C992" i="3"/>
  <c r="P992" i="3"/>
  <c r="J992" i="3"/>
  <c r="Q992" i="3"/>
  <c r="O992" i="3"/>
  <c r="K992" i="3"/>
  <c r="T992" i="3"/>
  <c r="S992" i="3"/>
  <c r="N992" i="3"/>
  <c r="M992" i="3"/>
  <c r="Y992" i="3"/>
  <c r="R992" i="3"/>
  <c r="U992" i="3"/>
  <c r="L992" i="3"/>
  <c r="C988" i="3"/>
  <c r="P988" i="3"/>
  <c r="J988" i="3"/>
  <c r="Q988" i="3"/>
  <c r="O988" i="3"/>
  <c r="K988" i="3"/>
  <c r="T988" i="3"/>
  <c r="S988" i="3"/>
  <c r="N988" i="3"/>
  <c r="M988" i="3"/>
  <c r="Y988" i="3"/>
  <c r="R988" i="3"/>
  <c r="U988" i="3"/>
  <c r="L988" i="3"/>
  <c r="C984" i="3"/>
  <c r="P984" i="3"/>
  <c r="J984" i="3"/>
  <c r="Q984" i="3"/>
  <c r="O984" i="3"/>
  <c r="K984" i="3"/>
  <c r="T984" i="3"/>
  <c r="S984" i="3"/>
  <c r="N984" i="3"/>
  <c r="M984" i="3"/>
  <c r="Y984" i="3"/>
  <c r="R984" i="3"/>
  <c r="U984" i="3"/>
  <c r="L984" i="3"/>
  <c r="C980" i="3"/>
  <c r="P980" i="3"/>
  <c r="J980" i="3"/>
  <c r="Q980" i="3"/>
  <c r="O980" i="3"/>
  <c r="K980" i="3"/>
  <c r="T980" i="3"/>
  <c r="S980" i="3"/>
  <c r="N980" i="3"/>
  <c r="M980" i="3"/>
  <c r="Y980" i="3"/>
  <c r="R980" i="3"/>
  <c r="U980" i="3"/>
  <c r="L980" i="3"/>
  <c r="C976" i="3"/>
  <c r="P976" i="3"/>
  <c r="J976" i="3"/>
  <c r="Q976" i="3"/>
  <c r="O976" i="3"/>
  <c r="K976" i="3"/>
  <c r="T976" i="3"/>
  <c r="S976" i="3"/>
  <c r="N976" i="3"/>
  <c r="M976" i="3"/>
  <c r="Y976" i="3"/>
  <c r="R976" i="3"/>
  <c r="U976" i="3"/>
  <c r="L976" i="3"/>
  <c r="C972" i="3"/>
  <c r="P972" i="3"/>
  <c r="J972" i="3"/>
  <c r="Q972" i="3"/>
  <c r="O972" i="3"/>
  <c r="K972" i="3"/>
  <c r="T972" i="3"/>
  <c r="S972" i="3"/>
  <c r="N972" i="3"/>
  <c r="M972" i="3"/>
  <c r="Y972" i="3"/>
  <c r="R972" i="3"/>
  <c r="U972" i="3"/>
  <c r="L972" i="3"/>
  <c r="C968" i="3"/>
  <c r="P968" i="3"/>
  <c r="J968" i="3"/>
  <c r="Q968" i="3"/>
  <c r="O968" i="3"/>
  <c r="K968" i="3"/>
  <c r="T968" i="3"/>
  <c r="S968" i="3"/>
  <c r="N968" i="3"/>
  <c r="M968" i="3"/>
  <c r="Y968" i="3"/>
  <c r="R968" i="3"/>
  <c r="U968" i="3"/>
  <c r="L968" i="3"/>
  <c r="C964" i="3"/>
  <c r="P964" i="3"/>
  <c r="N964" i="3"/>
  <c r="Q964" i="3"/>
  <c r="O964" i="3"/>
  <c r="R964" i="3"/>
  <c r="T964" i="3"/>
  <c r="S964" i="3"/>
  <c r="M964" i="3"/>
  <c r="U964" i="3"/>
  <c r="Y964" i="3"/>
  <c r="J964" i="3"/>
  <c r="K964" i="3"/>
  <c r="L964" i="3"/>
  <c r="C960" i="3"/>
  <c r="P960" i="3"/>
  <c r="J960" i="3"/>
  <c r="Q960" i="3"/>
  <c r="O960" i="3"/>
  <c r="K960" i="3"/>
  <c r="T960" i="3"/>
  <c r="S960" i="3"/>
  <c r="N960" i="3"/>
  <c r="M960" i="3"/>
  <c r="Y960" i="3"/>
  <c r="R960" i="3"/>
  <c r="U960" i="3"/>
  <c r="L960" i="3"/>
  <c r="C956" i="3"/>
  <c r="P956" i="3"/>
  <c r="J956" i="3"/>
  <c r="Q956" i="3"/>
  <c r="O956" i="3"/>
  <c r="K956" i="3"/>
  <c r="T956" i="3"/>
  <c r="S956" i="3"/>
  <c r="N956" i="3"/>
  <c r="M956" i="3"/>
  <c r="Y956" i="3"/>
  <c r="R956" i="3"/>
  <c r="U956" i="3"/>
  <c r="L956" i="3"/>
  <c r="C952" i="3"/>
  <c r="P952" i="3"/>
  <c r="J952" i="3"/>
  <c r="Q952" i="3"/>
  <c r="O952" i="3"/>
  <c r="K952" i="3"/>
  <c r="T952" i="3"/>
  <c r="S952" i="3"/>
  <c r="N952" i="3"/>
  <c r="M952" i="3"/>
  <c r="Y952" i="3"/>
  <c r="R952" i="3"/>
  <c r="U952" i="3"/>
  <c r="L952" i="3"/>
  <c r="C948" i="3"/>
  <c r="P948" i="3"/>
  <c r="J948" i="3"/>
  <c r="Q948" i="3"/>
  <c r="O948" i="3"/>
  <c r="K948" i="3"/>
  <c r="T948" i="3"/>
  <c r="S948" i="3"/>
  <c r="N948" i="3"/>
  <c r="M948" i="3"/>
  <c r="Y948" i="3"/>
  <c r="R948" i="3"/>
  <c r="U948" i="3"/>
  <c r="L948" i="3"/>
  <c r="C944" i="3"/>
  <c r="P944" i="3"/>
  <c r="J944" i="3"/>
  <c r="Q944" i="3"/>
  <c r="O944" i="3"/>
  <c r="K944" i="3"/>
  <c r="T944" i="3"/>
  <c r="S944" i="3"/>
  <c r="N944" i="3"/>
  <c r="M944" i="3"/>
  <c r="Y944" i="3"/>
  <c r="R944" i="3"/>
  <c r="U944" i="3"/>
  <c r="L944" i="3"/>
  <c r="C940" i="3"/>
  <c r="P940" i="3"/>
  <c r="J940" i="3"/>
  <c r="Q940" i="3"/>
  <c r="O940" i="3"/>
  <c r="K940" i="3"/>
  <c r="T940" i="3"/>
  <c r="S940" i="3"/>
  <c r="N940" i="3"/>
  <c r="M940" i="3"/>
  <c r="Y940" i="3"/>
  <c r="R940" i="3"/>
  <c r="U940" i="3"/>
  <c r="L940" i="3"/>
  <c r="C936" i="3"/>
  <c r="P936" i="3"/>
  <c r="J936" i="3"/>
  <c r="Q936" i="3"/>
  <c r="O936" i="3"/>
  <c r="K936" i="3"/>
  <c r="T936" i="3"/>
  <c r="S936" i="3"/>
  <c r="N936" i="3"/>
  <c r="M936" i="3"/>
  <c r="Y936" i="3"/>
  <c r="R936" i="3"/>
  <c r="U936" i="3"/>
  <c r="L936" i="3"/>
  <c r="C932" i="3"/>
  <c r="P932" i="3"/>
  <c r="J932" i="3"/>
  <c r="Q932" i="3"/>
  <c r="O932" i="3"/>
  <c r="K932" i="3"/>
  <c r="T932" i="3"/>
  <c r="S932" i="3"/>
  <c r="N932" i="3"/>
  <c r="M932" i="3"/>
  <c r="Y932" i="3"/>
  <c r="R932" i="3"/>
  <c r="U932" i="3"/>
  <c r="L932" i="3"/>
  <c r="C928" i="3"/>
  <c r="P928" i="3"/>
  <c r="J928" i="3"/>
  <c r="Q928" i="3"/>
  <c r="O928" i="3"/>
  <c r="K928" i="3"/>
  <c r="T928" i="3"/>
  <c r="S928" i="3"/>
  <c r="N928" i="3"/>
  <c r="M928" i="3"/>
  <c r="Y928" i="3"/>
  <c r="R928" i="3"/>
  <c r="U928" i="3"/>
  <c r="L928" i="3"/>
  <c r="C924" i="3"/>
  <c r="P924" i="3"/>
  <c r="J924" i="3"/>
  <c r="Q924" i="3"/>
  <c r="O924" i="3"/>
  <c r="K924" i="3"/>
  <c r="T924" i="3"/>
  <c r="S924" i="3"/>
  <c r="N924" i="3"/>
  <c r="M924" i="3"/>
  <c r="Y924" i="3"/>
  <c r="R924" i="3"/>
  <c r="U924" i="3"/>
  <c r="L924" i="3"/>
  <c r="C920" i="3"/>
  <c r="P920" i="3"/>
  <c r="J920" i="3"/>
  <c r="Q920" i="3"/>
  <c r="O920" i="3"/>
  <c r="K920" i="3"/>
  <c r="T920" i="3"/>
  <c r="S920" i="3"/>
  <c r="N920" i="3"/>
  <c r="M920" i="3"/>
  <c r="Y920" i="3"/>
  <c r="R920" i="3"/>
  <c r="U920" i="3"/>
  <c r="L920" i="3"/>
  <c r="C916" i="3"/>
  <c r="P916" i="3"/>
  <c r="J916" i="3"/>
  <c r="Q916" i="3"/>
  <c r="O916" i="3"/>
  <c r="K916" i="3"/>
  <c r="T916" i="3"/>
  <c r="S916" i="3"/>
  <c r="N916" i="3"/>
  <c r="M916" i="3"/>
  <c r="Y916" i="3"/>
  <c r="R916" i="3"/>
  <c r="U916" i="3"/>
  <c r="L916" i="3"/>
  <c r="C912" i="3"/>
  <c r="P912" i="3"/>
  <c r="J912" i="3"/>
  <c r="Q912" i="3"/>
  <c r="O912" i="3"/>
  <c r="K912" i="3"/>
  <c r="T912" i="3"/>
  <c r="S912" i="3"/>
  <c r="N912" i="3"/>
  <c r="M912" i="3"/>
  <c r="Y912" i="3"/>
  <c r="R912" i="3"/>
  <c r="U912" i="3"/>
  <c r="L912" i="3"/>
  <c r="C908" i="3"/>
  <c r="P908" i="3"/>
  <c r="J908" i="3"/>
  <c r="Q908" i="3"/>
  <c r="O908" i="3"/>
  <c r="K908" i="3"/>
  <c r="T908" i="3"/>
  <c r="S908" i="3"/>
  <c r="N908" i="3"/>
  <c r="M908" i="3"/>
  <c r="Y908" i="3"/>
  <c r="R908" i="3"/>
  <c r="U908" i="3"/>
  <c r="L908" i="3"/>
  <c r="C904" i="3"/>
  <c r="P904" i="3"/>
  <c r="J904" i="3"/>
  <c r="Q904" i="3"/>
  <c r="O904" i="3"/>
  <c r="K904" i="3"/>
  <c r="T904" i="3"/>
  <c r="S904" i="3"/>
  <c r="N904" i="3"/>
  <c r="M904" i="3"/>
  <c r="Y904" i="3"/>
  <c r="R904" i="3"/>
  <c r="U904" i="3"/>
  <c r="L904" i="3"/>
  <c r="C900" i="3"/>
  <c r="P900" i="3"/>
  <c r="J900" i="3"/>
  <c r="Q900" i="3"/>
  <c r="O900" i="3"/>
  <c r="K900" i="3"/>
  <c r="T900" i="3"/>
  <c r="S900" i="3"/>
  <c r="N900" i="3"/>
  <c r="M900" i="3"/>
  <c r="Y900" i="3"/>
  <c r="R900" i="3"/>
  <c r="U900" i="3"/>
  <c r="L900" i="3"/>
  <c r="C896" i="3"/>
  <c r="P896" i="3"/>
  <c r="J896" i="3"/>
  <c r="Q896" i="3"/>
  <c r="O896" i="3"/>
  <c r="K896" i="3"/>
  <c r="T896" i="3"/>
  <c r="S896" i="3"/>
  <c r="N896" i="3"/>
  <c r="M896" i="3"/>
  <c r="Y896" i="3"/>
  <c r="R896" i="3"/>
  <c r="U896" i="3"/>
  <c r="L896" i="3"/>
  <c r="C892" i="3"/>
  <c r="P892" i="3"/>
  <c r="J892" i="3"/>
  <c r="Q892" i="3"/>
  <c r="O892" i="3"/>
  <c r="K892" i="3"/>
  <c r="T892" i="3"/>
  <c r="S892" i="3"/>
  <c r="N892" i="3"/>
  <c r="M892" i="3"/>
  <c r="Y892" i="3"/>
  <c r="R892" i="3"/>
  <c r="U892" i="3"/>
  <c r="L892" i="3"/>
  <c r="C888" i="3"/>
  <c r="P888" i="3"/>
  <c r="J888" i="3"/>
  <c r="Q888" i="3"/>
  <c r="O888" i="3"/>
  <c r="K888" i="3"/>
  <c r="T888" i="3"/>
  <c r="S888" i="3"/>
  <c r="N888" i="3"/>
  <c r="M888" i="3"/>
  <c r="Y888" i="3"/>
  <c r="R888" i="3"/>
  <c r="U888" i="3"/>
  <c r="L888" i="3"/>
  <c r="C884" i="3"/>
  <c r="P884" i="3"/>
  <c r="J884" i="3"/>
  <c r="Q884" i="3"/>
  <c r="O884" i="3"/>
  <c r="K884" i="3"/>
  <c r="T884" i="3"/>
  <c r="S884" i="3"/>
  <c r="N884" i="3"/>
  <c r="M884" i="3"/>
  <c r="Y884" i="3"/>
  <c r="R884" i="3"/>
  <c r="U884" i="3"/>
  <c r="L884" i="3"/>
  <c r="C880" i="3"/>
  <c r="P880" i="3"/>
  <c r="J880" i="3"/>
  <c r="Q880" i="3"/>
  <c r="O880" i="3"/>
  <c r="K880" i="3"/>
  <c r="T880" i="3"/>
  <c r="S880" i="3"/>
  <c r="N880" i="3"/>
  <c r="M880" i="3"/>
  <c r="Y880" i="3"/>
  <c r="R880" i="3"/>
  <c r="U880" i="3"/>
  <c r="L880" i="3"/>
  <c r="C876" i="3"/>
  <c r="P876" i="3"/>
  <c r="J876" i="3"/>
  <c r="Q876" i="3"/>
  <c r="O876" i="3"/>
  <c r="K876" i="3"/>
  <c r="T876" i="3"/>
  <c r="S876" i="3"/>
  <c r="N876" i="3"/>
  <c r="M876" i="3"/>
  <c r="Y876" i="3"/>
  <c r="R876" i="3"/>
  <c r="U876" i="3"/>
  <c r="L876" i="3"/>
  <c r="C872" i="3"/>
  <c r="P872" i="3"/>
  <c r="J872" i="3"/>
  <c r="Q872" i="3"/>
  <c r="O872" i="3"/>
  <c r="K872" i="3"/>
  <c r="T872" i="3"/>
  <c r="S872" i="3"/>
  <c r="N872" i="3"/>
  <c r="M872" i="3"/>
  <c r="Y872" i="3"/>
  <c r="R872" i="3"/>
  <c r="U872" i="3"/>
  <c r="L872" i="3"/>
  <c r="C868" i="3"/>
  <c r="P868" i="3"/>
  <c r="J868" i="3"/>
  <c r="Q868" i="3"/>
  <c r="O868" i="3"/>
  <c r="K868" i="3"/>
  <c r="T868" i="3"/>
  <c r="S868" i="3"/>
  <c r="N868" i="3"/>
  <c r="M868" i="3"/>
  <c r="Y868" i="3"/>
  <c r="R868" i="3"/>
  <c r="U868" i="3"/>
  <c r="L868" i="3"/>
  <c r="C864" i="3"/>
  <c r="P864" i="3"/>
  <c r="J864" i="3"/>
  <c r="Q864" i="3"/>
  <c r="O864" i="3"/>
  <c r="K864" i="3"/>
  <c r="T864" i="3"/>
  <c r="S864" i="3"/>
  <c r="N864" i="3"/>
  <c r="M864" i="3"/>
  <c r="Y864" i="3"/>
  <c r="R864" i="3"/>
  <c r="U864" i="3"/>
  <c r="L864" i="3"/>
  <c r="C860" i="3"/>
  <c r="J860" i="3"/>
  <c r="P860" i="3"/>
  <c r="O860" i="3"/>
  <c r="Q860" i="3"/>
  <c r="K860" i="3"/>
  <c r="S860" i="3"/>
  <c r="T860" i="3"/>
  <c r="M860" i="3"/>
  <c r="N860" i="3"/>
  <c r="Y860" i="3"/>
  <c r="U860" i="3"/>
  <c r="R860" i="3"/>
  <c r="L860" i="3"/>
  <c r="C856" i="3"/>
  <c r="P856" i="3"/>
  <c r="J856" i="3"/>
  <c r="Q856" i="3"/>
  <c r="O856" i="3"/>
  <c r="K856" i="3"/>
  <c r="T856" i="3"/>
  <c r="S856" i="3"/>
  <c r="N856" i="3"/>
  <c r="M856" i="3"/>
  <c r="Y856" i="3"/>
  <c r="R856" i="3"/>
  <c r="U856" i="3"/>
  <c r="L856" i="3"/>
  <c r="C852" i="3"/>
  <c r="U852" i="3"/>
  <c r="R852" i="3"/>
  <c r="K852" i="3"/>
  <c r="J852" i="3"/>
  <c r="P852" i="3"/>
  <c r="O852" i="3"/>
  <c r="Q852" i="3"/>
  <c r="L852" i="3"/>
  <c r="S852" i="3"/>
  <c r="T852" i="3"/>
  <c r="M852" i="3"/>
  <c r="N852" i="3"/>
  <c r="Y852" i="3"/>
  <c r="C848" i="3"/>
  <c r="J848" i="3"/>
  <c r="P848" i="3"/>
  <c r="O848" i="3"/>
  <c r="Q848" i="3"/>
  <c r="K848" i="3"/>
  <c r="S848" i="3"/>
  <c r="T848" i="3"/>
  <c r="M848" i="3"/>
  <c r="N848" i="3"/>
  <c r="Y848" i="3"/>
  <c r="U848" i="3"/>
  <c r="R848" i="3"/>
  <c r="L848" i="3"/>
  <c r="C844" i="3"/>
  <c r="U844" i="3"/>
  <c r="R844" i="3"/>
  <c r="K844" i="3"/>
  <c r="J844" i="3"/>
  <c r="P844" i="3"/>
  <c r="O844" i="3"/>
  <c r="Q844" i="3"/>
  <c r="L844" i="3"/>
  <c r="S844" i="3"/>
  <c r="T844" i="3"/>
  <c r="M844" i="3"/>
  <c r="N844" i="3"/>
  <c r="Y844" i="3"/>
  <c r="C840" i="3"/>
  <c r="J840" i="3"/>
  <c r="P840" i="3"/>
  <c r="O840" i="3"/>
  <c r="Q840" i="3"/>
  <c r="K840" i="3"/>
  <c r="S840" i="3"/>
  <c r="T840" i="3"/>
  <c r="M840" i="3"/>
  <c r="N840" i="3"/>
  <c r="Y840" i="3"/>
  <c r="U840" i="3"/>
  <c r="R840" i="3"/>
  <c r="L840" i="3"/>
  <c r="C836" i="3"/>
  <c r="U836" i="3"/>
  <c r="R836" i="3"/>
  <c r="K836" i="3"/>
  <c r="J836" i="3"/>
  <c r="P836" i="3"/>
  <c r="O836" i="3"/>
  <c r="Q836" i="3"/>
  <c r="L836" i="3"/>
  <c r="S836" i="3"/>
  <c r="T836" i="3"/>
  <c r="M836" i="3"/>
  <c r="N836" i="3"/>
  <c r="Y836" i="3"/>
  <c r="C832" i="3"/>
  <c r="J832" i="3"/>
  <c r="P832" i="3"/>
  <c r="O832" i="3"/>
  <c r="Q832" i="3"/>
  <c r="K832" i="3"/>
  <c r="S832" i="3"/>
  <c r="T832" i="3"/>
  <c r="M832" i="3"/>
  <c r="N832" i="3"/>
  <c r="Y832" i="3"/>
  <c r="U832" i="3"/>
  <c r="R832" i="3"/>
  <c r="L832" i="3"/>
  <c r="C828" i="3"/>
  <c r="U828" i="3"/>
  <c r="R828" i="3"/>
  <c r="K828" i="3"/>
  <c r="J828" i="3"/>
  <c r="P828" i="3"/>
  <c r="O828" i="3"/>
  <c r="Q828" i="3"/>
  <c r="L828" i="3"/>
  <c r="S828" i="3"/>
  <c r="T828" i="3"/>
  <c r="M828" i="3"/>
  <c r="N828" i="3"/>
  <c r="Y828" i="3"/>
  <c r="C824" i="3"/>
  <c r="J824" i="3"/>
  <c r="P824" i="3"/>
  <c r="O824" i="3"/>
  <c r="Q824" i="3"/>
  <c r="K824" i="3"/>
  <c r="S824" i="3"/>
  <c r="T824" i="3"/>
  <c r="M824" i="3"/>
  <c r="N824" i="3"/>
  <c r="Y824" i="3"/>
  <c r="U824" i="3"/>
  <c r="R824" i="3"/>
  <c r="L824" i="3"/>
  <c r="C820" i="3"/>
  <c r="U820" i="3"/>
  <c r="R820" i="3"/>
  <c r="K820" i="3"/>
  <c r="J820" i="3"/>
  <c r="P820" i="3"/>
  <c r="O820" i="3"/>
  <c r="Q820" i="3"/>
  <c r="L820" i="3"/>
  <c r="S820" i="3"/>
  <c r="T820" i="3"/>
  <c r="M820" i="3"/>
  <c r="N820" i="3"/>
  <c r="Y820" i="3"/>
  <c r="C816" i="3"/>
  <c r="J816" i="3"/>
  <c r="P816" i="3"/>
  <c r="O816" i="3"/>
  <c r="Q816" i="3"/>
  <c r="K816" i="3"/>
  <c r="S816" i="3"/>
  <c r="T816" i="3"/>
  <c r="M816" i="3"/>
  <c r="N816" i="3"/>
  <c r="Y816" i="3"/>
  <c r="U816" i="3"/>
  <c r="R816" i="3"/>
  <c r="L816" i="3"/>
  <c r="C812" i="3"/>
  <c r="U812" i="3"/>
  <c r="R812" i="3"/>
  <c r="K812" i="3"/>
  <c r="J812" i="3"/>
  <c r="P812" i="3"/>
  <c r="O812" i="3"/>
  <c r="Q812" i="3"/>
  <c r="L812" i="3"/>
  <c r="S812" i="3"/>
  <c r="T812" i="3"/>
  <c r="M812" i="3"/>
  <c r="N812" i="3"/>
  <c r="Y812" i="3"/>
  <c r="C808" i="3"/>
  <c r="J808" i="3"/>
  <c r="P808" i="3"/>
  <c r="O808" i="3"/>
  <c r="Q808" i="3"/>
  <c r="K808" i="3"/>
  <c r="S808" i="3"/>
  <c r="T808" i="3"/>
  <c r="M808" i="3"/>
  <c r="N808" i="3"/>
  <c r="Y808" i="3"/>
  <c r="U808" i="3"/>
  <c r="R808" i="3"/>
  <c r="L808" i="3"/>
  <c r="C804" i="3"/>
  <c r="U804" i="3"/>
  <c r="R804" i="3"/>
  <c r="K804" i="3"/>
  <c r="J804" i="3"/>
  <c r="P804" i="3"/>
  <c r="O804" i="3"/>
  <c r="Q804" i="3"/>
  <c r="L804" i="3"/>
  <c r="S804" i="3"/>
  <c r="T804" i="3"/>
  <c r="M804" i="3"/>
  <c r="N804" i="3"/>
  <c r="Y804" i="3"/>
  <c r="C800" i="3"/>
  <c r="J800" i="3"/>
  <c r="P800" i="3"/>
  <c r="O800" i="3"/>
  <c r="Q800" i="3"/>
  <c r="K800" i="3"/>
  <c r="S800" i="3"/>
  <c r="T800" i="3"/>
  <c r="M800" i="3"/>
  <c r="N800" i="3"/>
  <c r="Y800" i="3"/>
  <c r="U800" i="3"/>
  <c r="R800" i="3"/>
  <c r="L800" i="3"/>
  <c r="C796" i="3"/>
  <c r="U796" i="3"/>
  <c r="R796" i="3"/>
  <c r="K796" i="3"/>
  <c r="J796" i="3"/>
  <c r="P796" i="3"/>
  <c r="O796" i="3"/>
  <c r="Q796" i="3"/>
  <c r="L796" i="3"/>
  <c r="S796" i="3"/>
  <c r="T796" i="3"/>
  <c r="M796" i="3"/>
  <c r="N796" i="3"/>
  <c r="Y796" i="3"/>
  <c r="C792" i="3"/>
  <c r="P792" i="3"/>
  <c r="J792" i="3"/>
  <c r="Q792" i="3"/>
  <c r="O792" i="3"/>
  <c r="K792" i="3"/>
  <c r="T792" i="3"/>
  <c r="S792" i="3"/>
  <c r="N792" i="3"/>
  <c r="M792" i="3"/>
  <c r="Y792" i="3"/>
  <c r="R792" i="3"/>
  <c r="U792" i="3"/>
  <c r="L792" i="3"/>
  <c r="C788" i="3"/>
  <c r="J788" i="3"/>
  <c r="P788" i="3"/>
  <c r="O788" i="3"/>
  <c r="Q788" i="3"/>
  <c r="K788" i="3"/>
  <c r="S788" i="3"/>
  <c r="T788" i="3"/>
  <c r="M788" i="3"/>
  <c r="N788" i="3"/>
  <c r="Y788" i="3"/>
  <c r="U788" i="3"/>
  <c r="R788" i="3"/>
  <c r="L788" i="3"/>
  <c r="C784" i="3"/>
  <c r="P784" i="3"/>
  <c r="J784" i="3"/>
  <c r="Q784" i="3"/>
  <c r="O784" i="3"/>
  <c r="K784" i="3"/>
  <c r="T784" i="3"/>
  <c r="S784" i="3"/>
  <c r="N784" i="3"/>
  <c r="M784" i="3"/>
  <c r="Y784" i="3"/>
  <c r="R784" i="3"/>
  <c r="U784" i="3"/>
  <c r="L784" i="3"/>
  <c r="C780" i="3"/>
  <c r="U780" i="3"/>
  <c r="R780" i="3"/>
  <c r="K780" i="3"/>
  <c r="J780" i="3"/>
  <c r="P780" i="3"/>
  <c r="O780" i="3"/>
  <c r="Q780" i="3"/>
  <c r="L780" i="3"/>
  <c r="S780" i="3"/>
  <c r="T780" i="3"/>
  <c r="M780" i="3"/>
  <c r="N780" i="3"/>
  <c r="Y780" i="3"/>
  <c r="C776" i="3"/>
  <c r="P776" i="3"/>
  <c r="J776" i="3"/>
  <c r="Q776" i="3"/>
  <c r="O776" i="3"/>
  <c r="K776" i="3"/>
  <c r="T776" i="3"/>
  <c r="S776" i="3"/>
  <c r="N776" i="3"/>
  <c r="M776" i="3"/>
  <c r="Y776" i="3"/>
  <c r="R776" i="3"/>
  <c r="U776" i="3"/>
  <c r="L776" i="3"/>
  <c r="C772" i="3"/>
  <c r="J772" i="3"/>
  <c r="P772" i="3"/>
  <c r="O772" i="3"/>
  <c r="Q772" i="3"/>
  <c r="K772" i="3"/>
  <c r="S772" i="3"/>
  <c r="T772" i="3"/>
  <c r="M772" i="3"/>
  <c r="N772" i="3"/>
  <c r="Y772" i="3"/>
  <c r="U772" i="3"/>
  <c r="R772" i="3"/>
  <c r="L772" i="3"/>
  <c r="C768" i="3"/>
  <c r="P768" i="3"/>
  <c r="J768" i="3"/>
  <c r="Q768" i="3"/>
  <c r="O768" i="3"/>
  <c r="K768" i="3"/>
  <c r="T768" i="3"/>
  <c r="S768" i="3"/>
  <c r="N768" i="3"/>
  <c r="M768" i="3"/>
  <c r="Y768" i="3"/>
  <c r="R768" i="3"/>
  <c r="U768" i="3"/>
  <c r="L768" i="3"/>
  <c r="C764" i="3"/>
  <c r="U764" i="3"/>
  <c r="R764" i="3"/>
  <c r="K764" i="3"/>
  <c r="J764" i="3"/>
  <c r="P764" i="3"/>
  <c r="O764" i="3"/>
  <c r="Q764" i="3"/>
  <c r="L764" i="3"/>
  <c r="S764" i="3"/>
  <c r="T764" i="3"/>
  <c r="M764" i="3"/>
  <c r="N764" i="3"/>
  <c r="Y764" i="3"/>
  <c r="C760" i="3"/>
  <c r="P760" i="3"/>
  <c r="J760" i="3"/>
  <c r="Q760" i="3"/>
  <c r="O760" i="3"/>
  <c r="K760" i="3"/>
  <c r="T760" i="3"/>
  <c r="S760" i="3"/>
  <c r="N760" i="3"/>
  <c r="M760" i="3"/>
  <c r="Y760" i="3"/>
  <c r="R760" i="3"/>
  <c r="U760" i="3"/>
  <c r="L760" i="3"/>
  <c r="C756" i="3"/>
  <c r="J756" i="3"/>
  <c r="P756" i="3"/>
  <c r="O756" i="3"/>
  <c r="Q756" i="3"/>
  <c r="K756" i="3"/>
  <c r="S756" i="3"/>
  <c r="T756" i="3"/>
  <c r="M756" i="3"/>
  <c r="N756" i="3"/>
  <c r="Y756" i="3"/>
  <c r="U756" i="3"/>
  <c r="R756" i="3"/>
  <c r="L756" i="3"/>
  <c r="C752" i="3"/>
  <c r="P752" i="3"/>
  <c r="J752" i="3"/>
  <c r="Q752" i="3"/>
  <c r="O752" i="3"/>
  <c r="K752" i="3"/>
  <c r="T752" i="3"/>
  <c r="S752" i="3"/>
  <c r="N752" i="3"/>
  <c r="M752" i="3"/>
  <c r="Y752" i="3"/>
  <c r="R752" i="3"/>
  <c r="U752" i="3"/>
  <c r="L752" i="3"/>
  <c r="C748" i="3"/>
  <c r="U748" i="3"/>
  <c r="R748" i="3"/>
  <c r="K748" i="3"/>
  <c r="J748" i="3"/>
  <c r="P748" i="3"/>
  <c r="O748" i="3"/>
  <c r="Q748" i="3"/>
  <c r="L748" i="3"/>
  <c r="S748" i="3"/>
  <c r="T748" i="3"/>
  <c r="M748" i="3"/>
  <c r="N748" i="3"/>
  <c r="Y748" i="3"/>
  <c r="C744" i="3"/>
  <c r="P744" i="3"/>
  <c r="U744" i="3"/>
  <c r="M744" i="3"/>
  <c r="O744" i="3"/>
  <c r="K744" i="3"/>
  <c r="J744" i="3"/>
  <c r="S744" i="3"/>
  <c r="N744" i="3"/>
  <c r="L744" i="3"/>
  <c r="Y744" i="3"/>
  <c r="R744" i="3"/>
  <c r="T744" i="3"/>
  <c r="Q744" i="3"/>
  <c r="C740" i="3"/>
  <c r="J740" i="3"/>
  <c r="P740" i="3"/>
  <c r="O740" i="3"/>
  <c r="Q740" i="3"/>
  <c r="K740" i="3"/>
  <c r="S740" i="3"/>
  <c r="T740" i="3"/>
  <c r="M740" i="3"/>
  <c r="N740" i="3"/>
  <c r="Y740" i="3"/>
  <c r="U740" i="3"/>
  <c r="R740" i="3"/>
  <c r="L740" i="3"/>
  <c r="C736" i="3"/>
  <c r="P736" i="3"/>
  <c r="J736" i="3"/>
  <c r="U736" i="3"/>
  <c r="O736" i="3"/>
  <c r="K736" i="3"/>
  <c r="Y736" i="3"/>
  <c r="S736" i="3"/>
  <c r="N736" i="3"/>
  <c r="Q736" i="3"/>
  <c r="L736" i="3"/>
  <c r="R736" i="3"/>
  <c r="M736" i="3"/>
  <c r="T736" i="3"/>
  <c r="C732" i="3"/>
  <c r="J732" i="3"/>
  <c r="P732" i="3"/>
  <c r="O732" i="3"/>
  <c r="R732" i="3"/>
  <c r="Q732" i="3"/>
  <c r="S732" i="3"/>
  <c r="T732" i="3"/>
  <c r="M732" i="3"/>
  <c r="N732" i="3"/>
  <c r="U732" i="3"/>
  <c r="K732" i="3"/>
  <c r="L732" i="3"/>
  <c r="Y732" i="3"/>
  <c r="C728" i="3"/>
  <c r="P728" i="3"/>
  <c r="U728" i="3"/>
  <c r="M728" i="3"/>
  <c r="O728" i="3"/>
  <c r="K728" i="3"/>
  <c r="J728" i="3"/>
  <c r="S728" i="3"/>
  <c r="N728" i="3"/>
  <c r="L728" i="3"/>
  <c r="Y728" i="3"/>
  <c r="R728" i="3"/>
  <c r="T728" i="3"/>
  <c r="Q728" i="3"/>
  <c r="C724" i="3"/>
  <c r="J724" i="3"/>
  <c r="P724" i="3"/>
  <c r="O724" i="3"/>
  <c r="Q724" i="3"/>
  <c r="K724" i="3"/>
  <c r="S724" i="3"/>
  <c r="T724" i="3"/>
  <c r="M724" i="3"/>
  <c r="N724" i="3"/>
  <c r="Y724" i="3"/>
  <c r="U724" i="3"/>
  <c r="R724" i="3"/>
  <c r="L724" i="3"/>
  <c r="C720" i="3"/>
  <c r="P720" i="3"/>
  <c r="J720" i="3"/>
  <c r="U720" i="3"/>
  <c r="O720" i="3"/>
  <c r="K720" i="3"/>
  <c r="Y720" i="3"/>
  <c r="S720" i="3"/>
  <c r="N720" i="3"/>
  <c r="Q720" i="3"/>
  <c r="L720" i="3"/>
  <c r="R720" i="3"/>
  <c r="M720" i="3"/>
  <c r="T720" i="3"/>
  <c r="C716" i="3"/>
  <c r="J716" i="3"/>
  <c r="P716" i="3"/>
  <c r="O716" i="3"/>
  <c r="Q716" i="3"/>
  <c r="S716" i="3"/>
  <c r="R716" i="3"/>
  <c r="T716" i="3"/>
  <c r="M716" i="3"/>
  <c r="N716" i="3"/>
  <c r="Y716" i="3"/>
  <c r="L716" i="3"/>
  <c r="U716" i="3"/>
  <c r="K716" i="3"/>
  <c r="C712" i="3"/>
  <c r="P712" i="3"/>
  <c r="U712" i="3"/>
  <c r="M712" i="3"/>
  <c r="O712" i="3"/>
  <c r="K712" i="3"/>
  <c r="J712" i="3"/>
  <c r="S712" i="3"/>
  <c r="N712" i="3"/>
  <c r="L712" i="3"/>
  <c r="Y712" i="3"/>
  <c r="R712" i="3"/>
  <c r="T712" i="3"/>
  <c r="Q712" i="3"/>
  <c r="C708" i="3"/>
  <c r="J708" i="3"/>
  <c r="P708" i="3"/>
  <c r="O708" i="3"/>
  <c r="Q708" i="3"/>
  <c r="K708" i="3"/>
  <c r="S708" i="3"/>
  <c r="T708" i="3"/>
  <c r="M708" i="3"/>
  <c r="N708" i="3"/>
  <c r="Y708" i="3"/>
  <c r="U708" i="3"/>
  <c r="R708" i="3"/>
  <c r="L708" i="3"/>
  <c r="C704" i="3"/>
  <c r="P704" i="3"/>
  <c r="J704" i="3"/>
  <c r="U704" i="3"/>
  <c r="O704" i="3"/>
  <c r="K704" i="3"/>
  <c r="Y704" i="3"/>
  <c r="S704" i="3"/>
  <c r="N704" i="3"/>
  <c r="Q704" i="3"/>
  <c r="L704" i="3"/>
  <c r="R704" i="3"/>
  <c r="M704" i="3"/>
  <c r="T704" i="3"/>
  <c r="C700" i="3"/>
  <c r="J700" i="3"/>
  <c r="P700" i="3"/>
  <c r="O700" i="3"/>
  <c r="U700" i="3"/>
  <c r="K700" i="3"/>
  <c r="L700" i="3"/>
  <c r="T700" i="3"/>
  <c r="M700" i="3"/>
  <c r="N700" i="3"/>
  <c r="Y700" i="3"/>
  <c r="R700" i="3"/>
  <c r="Q700" i="3"/>
  <c r="S700" i="3"/>
  <c r="C696" i="3"/>
  <c r="P696" i="3"/>
  <c r="U696" i="3"/>
  <c r="M696" i="3"/>
  <c r="O696" i="3"/>
  <c r="K696" i="3"/>
  <c r="J696" i="3"/>
  <c r="S696" i="3"/>
  <c r="N696" i="3"/>
  <c r="L696" i="3"/>
  <c r="Y696" i="3"/>
  <c r="R696" i="3"/>
  <c r="T696" i="3"/>
  <c r="Q696" i="3"/>
  <c r="C692" i="3"/>
  <c r="J692" i="3"/>
  <c r="P692" i="3"/>
  <c r="O692" i="3"/>
  <c r="Q692" i="3"/>
  <c r="K692" i="3"/>
  <c r="S692" i="3"/>
  <c r="T692" i="3"/>
  <c r="M692" i="3"/>
  <c r="N692" i="3"/>
  <c r="Y692" i="3"/>
  <c r="U692" i="3"/>
  <c r="R692" i="3"/>
  <c r="L692" i="3"/>
  <c r="C688" i="3"/>
  <c r="P688" i="3"/>
  <c r="J688" i="3"/>
  <c r="U688" i="3"/>
  <c r="O688" i="3"/>
  <c r="K688" i="3"/>
  <c r="Y688" i="3"/>
  <c r="S688" i="3"/>
  <c r="N688" i="3"/>
  <c r="Q688" i="3"/>
  <c r="L688" i="3"/>
  <c r="R688" i="3"/>
  <c r="M688" i="3"/>
  <c r="T688" i="3"/>
  <c r="C684" i="3"/>
  <c r="J684" i="3"/>
  <c r="P684" i="3"/>
  <c r="O684" i="3"/>
  <c r="Q684" i="3"/>
  <c r="S684" i="3"/>
  <c r="R684" i="3"/>
  <c r="T684" i="3"/>
  <c r="M684" i="3"/>
  <c r="N684" i="3"/>
  <c r="Y684" i="3"/>
  <c r="L684" i="3"/>
  <c r="U684" i="3"/>
  <c r="K684" i="3"/>
  <c r="C680" i="3"/>
  <c r="P680" i="3"/>
  <c r="U680" i="3"/>
  <c r="M680" i="3"/>
  <c r="O680" i="3"/>
  <c r="K680" i="3"/>
  <c r="J680" i="3"/>
  <c r="S680" i="3"/>
  <c r="N680" i="3"/>
  <c r="L680" i="3"/>
  <c r="Y680" i="3"/>
  <c r="R680" i="3"/>
  <c r="T680" i="3"/>
  <c r="Q680" i="3"/>
  <c r="C676" i="3"/>
  <c r="J676" i="3"/>
  <c r="P676" i="3"/>
  <c r="O676" i="3"/>
  <c r="Q676" i="3"/>
  <c r="K676" i="3"/>
  <c r="S676" i="3"/>
  <c r="T676" i="3"/>
  <c r="M676" i="3"/>
  <c r="N676" i="3"/>
  <c r="Y676" i="3"/>
  <c r="U676" i="3"/>
  <c r="R676" i="3"/>
  <c r="L676" i="3"/>
  <c r="C672" i="3"/>
  <c r="P672" i="3"/>
  <c r="J672" i="3"/>
  <c r="U672" i="3"/>
  <c r="O672" i="3"/>
  <c r="K672" i="3"/>
  <c r="Y672" i="3"/>
  <c r="S672" i="3"/>
  <c r="N672" i="3"/>
  <c r="Q672" i="3"/>
  <c r="L672" i="3"/>
  <c r="R672" i="3"/>
  <c r="M672" i="3"/>
  <c r="T672" i="3"/>
  <c r="C668" i="3"/>
  <c r="J668" i="3"/>
  <c r="P668" i="3"/>
  <c r="O668" i="3"/>
  <c r="U668" i="3"/>
  <c r="K668" i="3"/>
  <c r="L668" i="3"/>
  <c r="T668" i="3"/>
  <c r="M668" i="3"/>
  <c r="N668" i="3"/>
  <c r="Y668" i="3"/>
  <c r="R668" i="3"/>
  <c r="Q668" i="3"/>
  <c r="S668" i="3"/>
  <c r="C664" i="3"/>
  <c r="P664" i="3"/>
  <c r="U664" i="3"/>
  <c r="M664" i="3"/>
  <c r="O664" i="3"/>
  <c r="K664" i="3"/>
  <c r="J664" i="3"/>
  <c r="S664" i="3"/>
  <c r="N664" i="3"/>
  <c r="L664" i="3"/>
  <c r="Y664" i="3"/>
  <c r="R664" i="3"/>
  <c r="T664" i="3"/>
  <c r="Q664" i="3"/>
  <c r="C660" i="3"/>
  <c r="J660" i="3"/>
  <c r="P660" i="3"/>
  <c r="O660" i="3"/>
  <c r="Q660" i="3"/>
  <c r="K660" i="3"/>
  <c r="S660" i="3"/>
  <c r="T660" i="3"/>
  <c r="M660" i="3"/>
  <c r="N660" i="3"/>
  <c r="Y660" i="3"/>
  <c r="U660" i="3"/>
  <c r="R660" i="3"/>
  <c r="L660" i="3"/>
  <c r="C656" i="3"/>
  <c r="P656" i="3"/>
  <c r="J656" i="3"/>
  <c r="U656" i="3"/>
  <c r="O656" i="3"/>
  <c r="K656" i="3"/>
  <c r="Y656" i="3"/>
  <c r="S656" i="3"/>
  <c r="N656" i="3"/>
  <c r="Q656" i="3"/>
  <c r="L656" i="3"/>
  <c r="R656" i="3"/>
  <c r="M656" i="3"/>
  <c r="T656" i="3"/>
  <c r="C652" i="3"/>
  <c r="J652" i="3"/>
  <c r="P652" i="3"/>
  <c r="O652" i="3"/>
  <c r="Q652" i="3"/>
  <c r="S652" i="3"/>
  <c r="R652" i="3"/>
  <c r="T652" i="3"/>
  <c r="M652" i="3"/>
  <c r="N652" i="3"/>
  <c r="Y652" i="3"/>
  <c r="L652" i="3"/>
  <c r="U652" i="3"/>
  <c r="K652" i="3"/>
  <c r="C648" i="3"/>
  <c r="P648" i="3"/>
  <c r="U648" i="3"/>
  <c r="M648" i="3"/>
  <c r="O648" i="3"/>
  <c r="K648" i="3"/>
  <c r="J648" i="3"/>
  <c r="S648" i="3"/>
  <c r="N648" i="3"/>
  <c r="L648" i="3"/>
  <c r="Y648" i="3"/>
  <c r="R648" i="3"/>
  <c r="T648" i="3"/>
  <c r="Q648" i="3"/>
  <c r="C644" i="3"/>
  <c r="J644" i="3"/>
  <c r="P644" i="3"/>
  <c r="O644" i="3"/>
  <c r="Q644" i="3"/>
  <c r="K644" i="3"/>
  <c r="S644" i="3"/>
  <c r="T644" i="3"/>
  <c r="M644" i="3"/>
  <c r="N644" i="3"/>
  <c r="Y644" i="3"/>
  <c r="U644" i="3"/>
  <c r="R644" i="3"/>
  <c r="L644" i="3"/>
  <c r="C640" i="3"/>
  <c r="P640" i="3"/>
  <c r="J640" i="3"/>
  <c r="U640" i="3"/>
  <c r="O640" i="3"/>
  <c r="K640" i="3"/>
  <c r="Y640" i="3"/>
  <c r="S640" i="3"/>
  <c r="N640" i="3"/>
  <c r="Q640" i="3"/>
  <c r="L640" i="3"/>
  <c r="R640" i="3"/>
  <c r="M640" i="3"/>
  <c r="T640" i="3"/>
  <c r="C636" i="3"/>
  <c r="J636" i="3"/>
  <c r="P636" i="3"/>
  <c r="O636" i="3"/>
  <c r="U636" i="3"/>
  <c r="K636" i="3"/>
  <c r="L636" i="3"/>
  <c r="T636" i="3"/>
  <c r="M636" i="3"/>
  <c r="N636" i="3"/>
  <c r="Y636" i="3"/>
  <c r="R636" i="3"/>
  <c r="Q636" i="3"/>
  <c r="S636" i="3"/>
  <c r="C632" i="3"/>
  <c r="P632" i="3"/>
  <c r="U632" i="3"/>
  <c r="M632" i="3"/>
  <c r="O632" i="3"/>
  <c r="K632" i="3"/>
  <c r="J632" i="3"/>
  <c r="S632" i="3"/>
  <c r="N632" i="3"/>
  <c r="L632" i="3"/>
  <c r="Y632" i="3"/>
  <c r="R632" i="3"/>
  <c r="T632" i="3"/>
  <c r="Q632" i="3"/>
  <c r="C628" i="3"/>
  <c r="J628" i="3"/>
  <c r="P628" i="3"/>
  <c r="O628" i="3"/>
  <c r="Q628" i="3"/>
  <c r="K628" i="3"/>
  <c r="S628" i="3"/>
  <c r="T628" i="3"/>
  <c r="M628" i="3"/>
  <c r="N628" i="3"/>
  <c r="Y628" i="3"/>
  <c r="U628" i="3"/>
  <c r="R628" i="3"/>
  <c r="L628" i="3"/>
  <c r="C624" i="3"/>
  <c r="P624" i="3"/>
  <c r="J624" i="3"/>
  <c r="U624" i="3"/>
  <c r="O624" i="3"/>
  <c r="K624" i="3"/>
  <c r="Y624" i="3"/>
  <c r="S624" i="3"/>
  <c r="N624" i="3"/>
  <c r="Q624" i="3"/>
  <c r="L624" i="3"/>
  <c r="R624" i="3"/>
  <c r="M624" i="3"/>
  <c r="T624" i="3"/>
  <c r="C620" i="3"/>
  <c r="J620" i="3"/>
  <c r="P620" i="3"/>
  <c r="O620" i="3"/>
  <c r="Q620" i="3"/>
  <c r="S620" i="3"/>
  <c r="R620" i="3"/>
  <c r="T620" i="3"/>
  <c r="M620" i="3"/>
  <c r="N620" i="3"/>
  <c r="Y620" i="3"/>
  <c r="L620" i="3"/>
  <c r="U620" i="3"/>
  <c r="K620" i="3"/>
  <c r="C616" i="3"/>
  <c r="P616" i="3"/>
  <c r="U616" i="3"/>
  <c r="M616" i="3"/>
  <c r="O616" i="3"/>
  <c r="K616" i="3"/>
  <c r="J616" i="3"/>
  <c r="S616" i="3"/>
  <c r="N616" i="3"/>
  <c r="L616" i="3"/>
  <c r="Y616" i="3"/>
  <c r="R616" i="3"/>
  <c r="T616" i="3"/>
  <c r="Q616" i="3"/>
  <c r="C612" i="3"/>
  <c r="T612" i="3"/>
  <c r="M612" i="3"/>
  <c r="N612" i="3"/>
  <c r="Y612" i="3"/>
  <c r="U612" i="3"/>
  <c r="R612" i="3"/>
  <c r="L612" i="3"/>
  <c r="P612" i="3"/>
  <c r="Q612" i="3"/>
  <c r="S612" i="3"/>
  <c r="J612" i="3"/>
  <c r="O612" i="3"/>
  <c r="K612" i="3"/>
  <c r="C608" i="3"/>
  <c r="S608" i="3"/>
  <c r="N608" i="3"/>
  <c r="Q608" i="3"/>
  <c r="L608" i="3"/>
  <c r="R608" i="3"/>
  <c r="M608" i="3"/>
  <c r="T608" i="3"/>
  <c r="P608" i="3"/>
  <c r="U608" i="3"/>
  <c r="K608" i="3"/>
  <c r="J608" i="3"/>
  <c r="O608" i="3"/>
  <c r="Y608" i="3"/>
  <c r="C604" i="3"/>
  <c r="T604" i="3"/>
  <c r="M604" i="3"/>
  <c r="N604" i="3"/>
  <c r="Y604" i="3"/>
  <c r="R604" i="3"/>
  <c r="Q604" i="3"/>
  <c r="S604" i="3"/>
  <c r="P604" i="3"/>
  <c r="U604" i="3"/>
  <c r="L604" i="3"/>
  <c r="J604" i="3"/>
  <c r="O604" i="3"/>
  <c r="K604" i="3"/>
  <c r="C600" i="3"/>
  <c r="S600" i="3"/>
  <c r="N600" i="3"/>
  <c r="L600" i="3"/>
  <c r="Y600" i="3"/>
  <c r="R600" i="3"/>
  <c r="T600" i="3"/>
  <c r="Q600" i="3"/>
  <c r="P600" i="3"/>
  <c r="U600" i="3"/>
  <c r="M600" i="3"/>
  <c r="K600" i="3"/>
  <c r="O600" i="3"/>
  <c r="J600" i="3"/>
  <c r="C596" i="3"/>
  <c r="T596" i="3"/>
  <c r="M596" i="3"/>
  <c r="N596" i="3"/>
  <c r="Y596" i="3"/>
  <c r="U596" i="3"/>
  <c r="R596" i="3"/>
  <c r="L596" i="3"/>
  <c r="J596" i="3"/>
  <c r="P596" i="3"/>
  <c r="O596" i="3"/>
  <c r="Q596" i="3"/>
  <c r="K596" i="3"/>
  <c r="S596" i="3"/>
  <c r="C592" i="3"/>
  <c r="S592" i="3"/>
  <c r="N592" i="3"/>
  <c r="Q592" i="3"/>
  <c r="L592" i="3"/>
  <c r="R592" i="3"/>
  <c r="M592" i="3"/>
  <c r="T592" i="3"/>
  <c r="P592" i="3"/>
  <c r="J592" i="3"/>
  <c r="U592" i="3"/>
  <c r="O592" i="3"/>
  <c r="K592" i="3"/>
  <c r="Y592" i="3"/>
  <c r="C588" i="3"/>
  <c r="T588" i="3"/>
  <c r="M588" i="3"/>
  <c r="N588" i="3"/>
  <c r="Y588" i="3"/>
  <c r="L588" i="3"/>
  <c r="U588" i="3"/>
  <c r="K588" i="3"/>
  <c r="J588" i="3"/>
  <c r="P588" i="3"/>
  <c r="O588" i="3"/>
  <c r="Q588" i="3"/>
  <c r="S588" i="3"/>
  <c r="R588" i="3"/>
  <c r="C584" i="3"/>
  <c r="S584" i="3"/>
  <c r="N584" i="3"/>
  <c r="L584" i="3"/>
  <c r="Y584" i="3"/>
  <c r="R584" i="3"/>
  <c r="T584" i="3"/>
  <c r="Q584" i="3"/>
  <c r="P584" i="3"/>
  <c r="U584" i="3"/>
  <c r="M584" i="3"/>
  <c r="O584" i="3"/>
  <c r="K584" i="3"/>
  <c r="J584" i="3"/>
  <c r="C580" i="3"/>
  <c r="T580" i="3"/>
  <c r="M580" i="3"/>
  <c r="N580" i="3"/>
  <c r="Y580" i="3"/>
  <c r="U580" i="3"/>
  <c r="R580" i="3"/>
  <c r="L580" i="3"/>
  <c r="J580" i="3"/>
  <c r="P580" i="3"/>
  <c r="O580" i="3"/>
  <c r="Q580" i="3"/>
  <c r="K580" i="3"/>
  <c r="S580" i="3"/>
  <c r="C576" i="3"/>
  <c r="S576" i="3"/>
  <c r="N576" i="3"/>
  <c r="Q576" i="3"/>
  <c r="L576" i="3"/>
  <c r="R576" i="3"/>
  <c r="M576" i="3"/>
  <c r="T576" i="3"/>
  <c r="P576" i="3"/>
  <c r="J576" i="3"/>
  <c r="U576" i="3"/>
  <c r="O576" i="3"/>
  <c r="K576" i="3"/>
  <c r="Y576" i="3"/>
  <c r="C572" i="3"/>
  <c r="T572" i="3"/>
  <c r="M572" i="3"/>
  <c r="N572" i="3"/>
  <c r="Y572" i="3"/>
  <c r="R572" i="3"/>
  <c r="Q572" i="3"/>
  <c r="S572" i="3"/>
  <c r="J572" i="3"/>
  <c r="P572" i="3"/>
  <c r="O572" i="3"/>
  <c r="U572" i="3"/>
  <c r="K572" i="3"/>
  <c r="L572" i="3"/>
  <c r="C568" i="3"/>
  <c r="S568" i="3"/>
  <c r="N568" i="3"/>
  <c r="L568" i="3"/>
  <c r="Y568" i="3"/>
  <c r="R568" i="3"/>
  <c r="T568" i="3"/>
  <c r="Q568" i="3"/>
  <c r="P568" i="3"/>
  <c r="U568" i="3"/>
  <c r="M568" i="3"/>
  <c r="O568" i="3"/>
  <c r="K568" i="3"/>
  <c r="J568" i="3"/>
  <c r="C564" i="3"/>
  <c r="T564" i="3"/>
  <c r="M564" i="3"/>
  <c r="N564" i="3"/>
  <c r="Y564" i="3"/>
  <c r="U564" i="3"/>
  <c r="R564" i="3"/>
  <c r="L564" i="3"/>
  <c r="J564" i="3"/>
  <c r="P564" i="3"/>
  <c r="O564" i="3"/>
  <c r="Q564" i="3"/>
  <c r="K564" i="3"/>
  <c r="S564" i="3"/>
  <c r="C560" i="3"/>
  <c r="S560" i="3"/>
  <c r="N560" i="3"/>
  <c r="Q560" i="3"/>
  <c r="L560" i="3"/>
  <c r="R560" i="3"/>
  <c r="M560" i="3"/>
  <c r="T560" i="3"/>
  <c r="P560" i="3"/>
  <c r="J560" i="3"/>
  <c r="U560" i="3"/>
  <c r="O560" i="3"/>
  <c r="K560" i="3"/>
  <c r="Y560" i="3"/>
  <c r="C556" i="3"/>
  <c r="T556" i="3"/>
  <c r="M556" i="3"/>
  <c r="N556" i="3"/>
  <c r="Y556" i="3"/>
  <c r="L556" i="3"/>
  <c r="U556" i="3"/>
  <c r="K556" i="3"/>
  <c r="J556" i="3"/>
  <c r="P556" i="3"/>
  <c r="O556" i="3"/>
  <c r="Q556" i="3"/>
  <c r="S556" i="3"/>
  <c r="R556" i="3"/>
  <c r="C552" i="3"/>
  <c r="S552" i="3"/>
  <c r="N552" i="3"/>
  <c r="L552" i="3"/>
  <c r="Y552" i="3"/>
  <c r="R552" i="3"/>
  <c r="T552" i="3"/>
  <c r="Q552" i="3"/>
  <c r="P552" i="3"/>
  <c r="U552" i="3"/>
  <c r="M552" i="3"/>
  <c r="O552" i="3"/>
  <c r="K552" i="3"/>
  <c r="J552" i="3"/>
  <c r="C548" i="3"/>
  <c r="T548" i="3"/>
  <c r="M548" i="3"/>
  <c r="N548" i="3"/>
  <c r="Y548" i="3"/>
  <c r="U548" i="3"/>
  <c r="R548" i="3"/>
  <c r="L548" i="3"/>
  <c r="J548" i="3"/>
  <c r="P548" i="3"/>
  <c r="O548" i="3"/>
  <c r="Q548" i="3"/>
  <c r="K548" i="3"/>
  <c r="S548" i="3"/>
  <c r="C544" i="3"/>
  <c r="S544" i="3"/>
  <c r="N544" i="3"/>
  <c r="Q544" i="3"/>
  <c r="L544" i="3"/>
  <c r="R544" i="3"/>
  <c r="M544" i="3"/>
  <c r="T544" i="3"/>
  <c r="P544" i="3"/>
  <c r="J544" i="3"/>
  <c r="U544" i="3"/>
  <c r="O544" i="3"/>
  <c r="K544" i="3"/>
  <c r="Y544" i="3"/>
  <c r="C541" i="3"/>
  <c r="J541" i="3"/>
  <c r="Q541" i="3"/>
  <c r="P541" i="3"/>
  <c r="U541" i="3"/>
  <c r="L541" i="3"/>
  <c r="N541" i="3"/>
  <c r="K541" i="3"/>
  <c r="M541" i="3"/>
  <c r="Y541" i="3"/>
  <c r="R541" i="3"/>
  <c r="T541" i="3"/>
  <c r="S541" i="3"/>
  <c r="O541" i="3"/>
  <c r="C537" i="3"/>
  <c r="J537" i="3"/>
  <c r="Q537" i="3"/>
  <c r="O537" i="3"/>
  <c r="P537" i="3"/>
  <c r="T537" i="3"/>
  <c r="R537" i="3"/>
  <c r="N537" i="3"/>
  <c r="M537" i="3"/>
  <c r="Y537" i="3"/>
  <c r="K537" i="3"/>
  <c r="U537" i="3"/>
  <c r="L537" i="3"/>
  <c r="S537" i="3"/>
  <c r="C533" i="3"/>
  <c r="J533" i="3"/>
  <c r="Q533" i="3"/>
  <c r="P533" i="3"/>
  <c r="U533" i="3"/>
  <c r="L533" i="3"/>
  <c r="N533" i="3"/>
  <c r="K533" i="3"/>
  <c r="M533" i="3"/>
  <c r="Y533" i="3"/>
  <c r="R533" i="3"/>
  <c r="T533" i="3"/>
  <c r="S533" i="3"/>
  <c r="O533" i="3"/>
  <c r="C529" i="3"/>
  <c r="J529" i="3"/>
  <c r="Q529" i="3"/>
  <c r="O529" i="3"/>
  <c r="P529" i="3"/>
  <c r="T529" i="3"/>
  <c r="R529" i="3"/>
  <c r="N529" i="3"/>
  <c r="M529" i="3"/>
  <c r="Y529" i="3"/>
  <c r="K529" i="3"/>
  <c r="U529" i="3"/>
  <c r="L529" i="3"/>
  <c r="S529" i="3"/>
  <c r="C525" i="3"/>
  <c r="J525" i="3"/>
  <c r="Q525" i="3"/>
  <c r="P525" i="3"/>
  <c r="U525" i="3"/>
  <c r="L525" i="3"/>
  <c r="N525" i="3"/>
  <c r="K525" i="3"/>
  <c r="M525" i="3"/>
  <c r="Y525" i="3"/>
  <c r="R525" i="3"/>
  <c r="T525" i="3"/>
  <c r="S525" i="3"/>
  <c r="O525" i="3"/>
  <c r="C521" i="3"/>
  <c r="J521" i="3"/>
  <c r="Q521" i="3"/>
  <c r="O521" i="3"/>
  <c r="P521" i="3"/>
  <c r="T521" i="3"/>
  <c r="R521" i="3"/>
  <c r="N521" i="3"/>
  <c r="M521" i="3"/>
  <c r="Y521" i="3"/>
  <c r="K521" i="3"/>
  <c r="U521" i="3"/>
  <c r="L521" i="3"/>
  <c r="S521" i="3"/>
  <c r="C517" i="3"/>
  <c r="J517" i="3"/>
  <c r="Q517" i="3"/>
  <c r="P517" i="3"/>
  <c r="U517" i="3"/>
  <c r="L517" i="3"/>
  <c r="N517" i="3"/>
  <c r="K517" i="3"/>
  <c r="M517" i="3"/>
  <c r="Y517" i="3"/>
  <c r="R517" i="3"/>
  <c r="T517" i="3"/>
  <c r="S517" i="3"/>
  <c r="O517" i="3"/>
  <c r="C513" i="3"/>
  <c r="J513" i="3"/>
  <c r="Q513" i="3"/>
  <c r="O513" i="3"/>
  <c r="P513" i="3"/>
  <c r="T513" i="3"/>
  <c r="R513" i="3"/>
  <c r="N513" i="3"/>
  <c r="M513" i="3"/>
  <c r="Y513" i="3"/>
  <c r="K513" i="3"/>
  <c r="U513" i="3"/>
  <c r="L513" i="3"/>
  <c r="S513" i="3"/>
  <c r="C509" i="3"/>
  <c r="J509" i="3"/>
  <c r="Q509" i="3"/>
  <c r="P509" i="3"/>
  <c r="U509" i="3"/>
  <c r="L509" i="3"/>
  <c r="N509" i="3"/>
  <c r="K509" i="3"/>
  <c r="M509" i="3"/>
  <c r="Y509" i="3"/>
  <c r="R509" i="3"/>
  <c r="T509" i="3"/>
  <c r="S509" i="3"/>
  <c r="O509" i="3"/>
  <c r="C505" i="3"/>
  <c r="J505" i="3"/>
  <c r="Q505" i="3"/>
  <c r="O505" i="3"/>
  <c r="P505" i="3"/>
  <c r="T505" i="3"/>
  <c r="R505" i="3"/>
  <c r="N505" i="3"/>
  <c r="M505" i="3"/>
  <c r="Y505" i="3"/>
  <c r="K505" i="3"/>
  <c r="U505" i="3"/>
  <c r="L505" i="3"/>
  <c r="S505" i="3"/>
  <c r="C501" i="3"/>
  <c r="J501" i="3"/>
  <c r="Q501" i="3"/>
  <c r="P501" i="3"/>
  <c r="U501" i="3"/>
  <c r="L501" i="3"/>
  <c r="N501" i="3"/>
  <c r="K501" i="3"/>
  <c r="M501" i="3"/>
  <c r="Y501" i="3"/>
  <c r="R501" i="3"/>
  <c r="T501" i="3"/>
  <c r="S501" i="3"/>
  <c r="O501" i="3"/>
  <c r="C497" i="3"/>
  <c r="J497" i="3"/>
  <c r="Q497" i="3"/>
  <c r="O497" i="3"/>
  <c r="P497" i="3"/>
  <c r="T497" i="3"/>
  <c r="R497" i="3"/>
  <c r="N497" i="3"/>
  <c r="M497" i="3"/>
  <c r="Y497" i="3"/>
  <c r="K497" i="3"/>
  <c r="U497" i="3"/>
  <c r="L497" i="3"/>
  <c r="S497" i="3"/>
  <c r="C493" i="3"/>
  <c r="J493" i="3"/>
  <c r="Q493" i="3"/>
  <c r="P493" i="3"/>
  <c r="U493" i="3"/>
  <c r="L493" i="3"/>
  <c r="N493" i="3"/>
  <c r="K493" i="3"/>
  <c r="M493" i="3"/>
  <c r="Y493" i="3"/>
  <c r="R493" i="3"/>
  <c r="T493" i="3"/>
  <c r="S493" i="3"/>
  <c r="O493" i="3"/>
  <c r="C489" i="3"/>
  <c r="J489" i="3"/>
  <c r="Q489" i="3"/>
  <c r="O489" i="3"/>
  <c r="P489" i="3"/>
  <c r="T489" i="3"/>
  <c r="R489" i="3"/>
  <c r="N489" i="3"/>
  <c r="M489" i="3"/>
  <c r="Y489" i="3"/>
  <c r="K489" i="3"/>
  <c r="U489" i="3"/>
  <c r="L489" i="3"/>
  <c r="S489" i="3"/>
  <c r="C485" i="3"/>
  <c r="J485" i="3"/>
  <c r="Q485" i="3"/>
  <c r="P485" i="3"/>
  <c r="U485" i="3"/>
  <c r="L485" i="3"/>
  <c r="N485" i="3"/>
  <c r="K485" i="3"/>
  <c r="M485" i="3"/>
  <c r="Y485" i="3"/>
  <c r="R485" i="3"/>
  <c r="T485" i="3"/>
  <c r="S485" i="3"/>
  <c r="O485" i="3"/>
  <c r="C481" i="3"/>
  <c r="J481" i="3"/>
  <c r="Q481" i="3"/>
  <c r="O481" i="3"/>
  <c r="P481" i="3"/>
  <c r="T481" i="3"/>
  <c r="R481" i="3"/>
  <c r="N481" i="3"/>
  <c r="M481" i="3"/>
  <c r="Y481" i="3"/>
  <c r="K481" i="3"/>
  <c r="U481" i="3"/>
  <c r="L481" i="3"/>
  <c r="S481" i="3"/>
  <c r="C477" i="3"/>
  <c r="J477" i="3"/>
  <c r="Q477" i="3"/>
  <c r="P477" i="3"/>
  <c r="U477" i="3"/>
  <c r="L477" i="3"/>
  <c r="N477" i="3"/>
  <c r="K477" i="3"/>
  <c r="M477" i="3"/>
  <c r="Y477" i="3"/>
  <c r="R477" i="3"/>
  <c r="T477" i="3"/>
  <c r="S477" i="3"/>
  <c r="O477" i="3"/>
  <c r="C473" i="3"/>
  <c r="J473" i="3"/>
  <c r="Q473" i="3"/>
  <c r="O473" i="3"/>
  <c r="P473" i="3"/>
  <c r="T473" i="3"/>
  <c r="R473" i="3"/>
  <c r="N473" i="3"/>
  <c r="M473" i="3"/>
  <c r="Y473" i="3"/>
  <c r="K473" i="3"/>
  <c r="U473" i="3"/>
  <c r="L473" i="3"/>
  <c r="S473" i="3"/>
  <c r="C469" i="3"/>
  <c r="J469" i="3"/>
  <c r="Q469" i="3"/>
  <c r="N469" i="3"/>
  <c r="U469" i="3"/>
  <c r="L469" i="3"/>
  <c r="Y469" i="3"/>
  <c r="K469" i="3"/>
  <c r="M469" i="3"/>
  <c r="S469" i="3"/>
  <c r="R469" i="3"/>
  <c r="T469" i="3"/>
  <c r="P469" i="3"/>
  <c r="O469" i="3"/>
  <c r="C465" i="3"/>
  <c r="J465" i="3"/>
  <c r="Q465" i="3"/>
  <c r="S465" i="3"/>
  <c r="N465" i="3"/>
  <c r="T465" i="3"/>
  <c r="O465" i="3"/>
  <c r="K465" i="3"/>
  <c r="M465" i="3"/>
  <c r="Y465" i="3"/>
  <c r="P465" i="3"/>
  <c r="U465" i="3"/>
  <c r="L465" i="3"/>
  <c r="R465" i="3"/>
  <c r="C461" i="3"/>
  <c r="J461" i="3"/>
  <c r="Q461" i="3"/>
  <c r="S461" i="3"/>
  <c r="N461" i="3"/>
  <c r="T461" i="3"/>
  <c r="O461" i="3"/>
  <c r="K461" i="3"/>
  <c r="M461" i="3"/>
  <c r="Y461" i="3"/>
  <c r="P461" i="3"/>
  <c r="U461" i="3"/>
  <c r="L461" i="3"/>
  <c r="R461" i="3"/>
  <c r="C457" i="3"/>
  <c r="J457" i="3"/>
  <c r="Q457" i="3"/>
  <c r="S457" i="3"/>
  <c r="N457" i="3"/>
  <c r="T457" i="3"/>
  <c r="O457" i="3"/>
  <c r="K457" i="3"/>
  <c r="M457" i="3"/>
  <c r="Y457" i="3"/>
  <c r="P457" i="3"/>
  <c r="U457" i="3"/>
  <c r="L457" i="3"/>
  <c r="R457" i="3"/>
  <c r="C453" i="3"/>
  <c r="J453" i="3"/>
  <c r="Q453" i="3"/>
  <c r="S453" i="3"/>
  <c r="N453" i="3"/>
  <c r="T453" i="3"/>
  <c r="O453" i="3"/>
  <c r="K453" i="3"/>
  <c r="M453" i="3"/>
  <c r="Y453" i="3"/>
  <c r="P453" i="3"/>
  <c r="U453" i="3"/>
  <c r="L453" i="3"/>
  <c r="R453" i="3"/>
  <c r="C449" i="3"/>
  <c r="J449" i="3"/>
  <c r="Q449" i="3"/>
  <c r="S449" i="3"/>
  <c r="N449" i="3"/>
  <c r="T449" i="3"/>
  <c r="O449" i="3"/>
  <c r="K449" i="3"/>
  <c r="M449" i="3"/>
  <c r="Y449" i="3"/>
  <c r="P449" i="3"/>
  <c r="U449" i="3"/>
  <c r="L449" i="3"/>
  <c r="R449" i="3"/>
  <c r="C445" i="3"/>
  <c r="J445" i="3"/>
  <c r="Q445" i="3"/>
  <c r="S445" i="3"/>
  <c r="N445" i="3"/>
  <c r="T445" i="3"/>
  <c r="O445" i="3"/>
  <c r="K445" i="3"/>
  <c r="M445" i="3"/>
  <c r="Y445" i="3"/>
  <c r="P445" i="3"/>
  <c r="U445" i="3"/>
  <c r="L445" i="3"/>
  <c r="R445" i="3"/>
  <c r="C441" i="3"/>
  <c r="J441" i="3"/>
  <c r="Q441" i="3"/>
  <c r="S441" i="3"/>
  <c r="N441" i="3"/>
  <c r="T441" i="3"/>
  <c r="O441" i="3"/>
  <c r="K441" i="3"/>
  <c r="M441" i="3"/>
  <c r="Y441" i="3"/>
  <c r="P441" i="3"/>
  <c r="U441" i="3"/>
  <c r="L441" i="3"/>
  <c r="R441" i="3"/>
  <c r="C437" i="3"/>
  <c r="J437" i="3"/>
  <c r="Q437" i="3"/>
  <c r="S437" i="3"/>
  <c r="N437" i="3"/>
  <c r="T437" i="3"/>
  <c r="O437" i="3"/>
  <c r="K437" i="3"/>
  <c r="M437" i="3"/>
  <c r="Y437" i="3"/>
  <c r="P437" i="3"/>
  <c r="U437" i="3"/>
  <c r="L437" i="3"/>
  <c r="R437" i="3"/>
  <c r="C433" i="3"/>
  <c r="J433" i="3"/>
  <c r="Q433" i="3"/>
  <c r="S433" i="3"/>
  <c r="N433" i="3"/>
  <c r="T433" i="3"/>
  <c r="O433" i="3"/>
  <c r="K433" i="3"/>
  <c r="M433" i="3"/>
  <c r="Y433" i="3"/>
  <c r="P433" i="3"/>
  <c r="U433" i="3"/>
  <c r="L433" i="3"/>
  <c r="R433" i="3"/>
  <c r="C429" i="3"/>
  <c r="J429" i="3"/>
  <c r="Q429" i="3"/>
  <c r="S429" i="3"/>
  <c r="N429" i="3"/>
  <c r="T429" i="3"/>
  <c r="O429" i="3"/>
  <c r="K429" i="3"/>
  <c r="M429" i="3"/>
  <c r="Y429" i="3"/>
  <c r="P429" i="3"/>
  <c r="U429" i="3"/>
  <c r="L429" i="3"/>
  <c r="R429" i="3"/>
  <c r="C425" i="3"/>
  <c r="J425" i="3"/>
  <c r="Q425" i="3"/>
  <c r="S425" i="3"/>
  <c r="N425" i="3"/>
  <c r="T425" i="3"/>
  <c r="O425" i="3"/>
  <c r="K425" i="3"/>
  <c r="M425" i="3"/>
  <c r="Y425" i="3"/>
  <c r="P425" i="3"/>
  <c r="U425" i="3"/>
  <c r="L425" i="3"/>
  <c r="R425" i="3"/>
  <c r="C421" i="3"/>
  <c r="J421" i="3"/>
  <c r="Q421" i="3"/>
  <c r="S421" i="3"/>
  <c r="N421" i="3"/>
  <c r="T421" i="3"/>
  <c r="O421" i="3"/>
  <c r="K421" i="3"/>
  <c r="M421" i="3"/>
  <c r="Y421" i="3"/>
  <c r="P421" i="3"/>
  <c r="U421" i="3"/>
  <c r="L421" i="3"/>
  <c r="R421" i="3"/>
  <c r="C417" i="3"/>
  <c r="J417" i="3"/>
  <c r="Q417" i="3"/>
  <c r="S417" i="3"/>
  <c r="N417" i="3"/>
  <c r="T417" i="3"/>
  <c r="O417" i="3"/>
  <c r="K417" i="3"/>
  <c r="M417" i="3"/>
  <c r="Y417" i="3"/>
  <c r="P417" i="3"/>
  <c r="U417" i="3"/>
  <c r="L417" i="3"/>
  <c r="R417" i="3"/>
  <c r="C410" i="3"/>
  <c r="T410" i="3"/>
  <c r="O410" i="3"/>
  <c r="N410" i="3"/>
  <c r="Y410" i="3"/>
  <c r="S410" i="3"/>
  <c r="R410" i="3"/>
  <c r="M410" i="3"/>
  <c r="L410" i="3"/>
  <c r="P410" i="3"/>
  <c r="U410" i="3"/>
  <c r="Q410" i="3"/>
  <c r="K410" i="3"/>
  <c r="J410" i="3"/>
  <c r="C402" i="3"/>
  <c r="T402" i="3"/>
  <c r="O402" i="3"/>
  <c r="N402" i="3"/>
  <c r="Y402" i="3"/>
  <c r="S402" i="3"/>
  <c r="R402" i="3"/>
  <c r="M402" i="3"/>
  <c r="L402" i="3"/>
  <c r="P402" i="3"/>
  <c r="U402" i="3"/>
  <c r="Q402" i="3"/>
  <c r="K402" i="3"/>
  <c r="J402" i="3"/>
  <c r="C394" i="3"/>
  <c r="T394" i="3"/>
  <c r="O394" i="3"/>
  <c r="N394" i="3"/>
  <c r="Y394" i="3"/>
  <c r="S394" i="3"/>
  <c r="R394" i="3"/>
  <c r="M394" i="3"/>
  <c r="L394" i="3"/>
  <c r="P394" i="3"/>
  <c r="U394" i="3"/>
  <c r="Q394" i="3"/>
  <c r="K394" i="3"/>
  <c r="J394" i="3"/>
  <c r="C386" i="3"/>
  <c r="T386" i="3"/>
  <c r="O386" i="3"/>
  <c r="N386" i="3"/>
  <c r="Y386" i="3"/>
  <c r="S386" i="3"/>
  <c r="R386" i="3"/>
  <c r="M386" i="3"/>
  <c r="L386" i="3"/>
  <c r="P386" i="3"/>
  <c r="U386" i="3"/>
  <c r="Q386" i="3"/>
  <c r="K386" i="3"/>
  <c r="J386" i="3"/>
  <c r="C378" i="3"/>
  <c r="T378" i="3"/>
  <c r="O378" i="3"/>
  <c r="N378" i="3"/>
  <c r="Y378" i="3"/>
  <c r="S378" i="3"/>
  <c r="R378" i="3"/>
  <c r="M378" i="3"/>
  <c r="L378" i="3"/>
  <c r="P378" i="3"/>
  <c r="U378" i="3"/>
  <c r="Q378" i="3"/>
  <c r="K378" i="3"/>
  <c r="J378" i="3"/>
  <c r="C370" i="3"/>
  <c r="T370" i="3"/>
  <c r="O370" i="3"/>
  <c r="N370" i="3"/>
  <c r="Y370" i="3"/>
  <c r="S370" i="3"/>
  <c r="R370" i="3"/>
  <c r="M370" i="3"/>
  <c r="L370" i="3"/>
  <c r="P370" i="3"/>
  <c r="U370" i="3"/>
  <c r="Q370" i="3"/>
  <c r="K370" i="3"/>
  <c r="J370" i="3"/>
  <c r="C362" i="3"/>
  <c r="T362" i="3"/>
  <c r="O362" i="3"/>
  <c r="N362" i="3"/>
  <c r="Y362" i="3"/>
  <c r="S362" i="3"/>
  <c r="R362" i="3"/>
  <c r="M362" i="3"/>
  <c r="L362" i="3"/>
  <c r="P362" i="3"/>
  <c r="U362" i="3"/>
  <c r="Q362" i="3"/>
  <c r="K362" i="3"/>
  <c r="J362" i="3"/>
  <c r="C354" i="3"/>
  <c r="T354" i="3"/>
  <c r="Q354" i="3"/>
  <c r="P354" i="3"/>
  <c r="U354" i="3"/>
  <c r="S354" i="3"/>
  <c r="R354" i="3"/>
  <c r="M354" i="3"/>
  <c r="L354" i="3"/>
  <c r="O354" i="3"/>
  <c r="N354" i="3"/>
  <c r="Y354" i="3"/>
  <c r="K354" i="3"/>
  <c r="J354" i="3"/>
  <c r="C346" i="3"/>
  <c r="T346" i="3"/>
  <c r="O346" i="3"/>
  <c r="N346" i="3"/>
  <c r="Y346" i="3"/>
  <c r="S346" i="3"/>
  <c r="R346" i="3"/>
  <c r="M346" i="3"/>
  <c r="L346" i="3"/>
  <c r="P346" i="3"/>
  <c r="U346" i="3"/>
  <c r="Q346" i="3"/>
  <c r="K346" i="3"/>
  <c r="J346" i="3"/>
  <c r="C338" i="3"/>
  <c r="T338" i="3"/>
  <c r="O338" i="3"/>
  <c r="N338" i="3"/>
  <c r="Y338" i="3"/>
  <c r="R338" i="3"/>
  <c r="Q338" i="3"/>
  <c r="J338" i="3"/>
  <c r="L338" i="3"/>
  <c r="P338" i="3"/>
  <c r="U338" i="3"/>
  <c r="S338" i="3"/>
  <c r="M338" i="3"/>
  <c r="K338" i="3"/>
  <c r="C330" i="3"/>
  <c r="Q330" i="3"/>
  <c r="K330" i="3"/>
  <c r="J330" i="3"/>
  <c r="T330" i="3"/>
  <c r="O330" i="3"/>
  <c r="N330" i="3"/>
  <c r="Y330" i="3"/>
  <c r="S330" i="3"/>
  <c r="R330" i="3"/>
  <c r="M330" i="3"/>
  <c r="L330" i="3"/>
  <c r="P330" i="3"/>
  <c r="U330" i="3"/>
  <c r="C322" i="3"/>
  <c r="T322" i="3"/>
  <c r="O322" i="3"/>
  <c r="N322" i="3"/>
  <c r="Y322" i="3"/>
  <c r="K322" i="3"/>
  <c r="S322" i="3"/>
  <c r="M322" i="3"/>
  <c r="L322" i="3"/>
  <c r="P322" i="3"/>
  <c r="U322" i="3"/>
  <c r="Q322" i="3"/>
  <c r="J322" i="3"/>
  <c r="R322" i="3"/>
  <c r="C314" i="3"/>
  <c r="T314" i="3"/>
  <c r="O314" i="3"/>
  <c r="N314" i="3"/>
  <c r="Y314" i="3"/>
  <c r="S314" i="3"/>
  <c r="R314" i="3"/>
  <c r="M314" i="3"/>
  <c r="L314" i="3"/>
  <c r="P314" i="3"/>
  <c r="U314" i="3"/>
  <c r="Q314" i="3"/>
  <c r="K314" i="3"/>
  <c r="J314" i="3"/>
  <c r="C306" i="3"/>
  <c r="R306" i="3"/>
  <c r="M306" i="3"/>
  <c r="T306" i="3"/>
  <c r="P306" i="3"/>
  <c r="U306" i="3"/>
  <c r="Q306" i="3"/>
  <c r="L306" i="3"/>
  <c r="J306" i="3"/>
  <c r="S306" i="3"/>
  <c r="O306" i="3"/>
  <c r="N306" i="3"/>
  <c r="Y306" i="3"/>
  <c r="K306" i="3"/>
  <c r="C298" i="3"/>
  <c r="P298" i="3"/>
  <c r="U298" i="3"/>
  <c r="L298" i="3"/>
  <c r="R298" i="3"/>
  <c r="M298" i="3"/>
  <c r="O298" i="3"/>
  <c r="K298" i="3"/>
  <c r="N298" i="3"/>
  <c r="Y298" i="3"/>
  <c r="S298" i="3"/>
  <c r="J298" i="3"/>
  <c r="T298" i="3"/>
  <c r="Q298" i="3"/>
  <c r="C290" i="3"/>
  <c r="R290" i="3"/>
  <c r="M290" i="3"/>
  <c r="T290" i="3"/>
  <c r="P290" i="3"/>
  <c r="U290" i="3"/>
  <c r="Q290" i="3"/>
  <c r="L290" i="3"/>
  <c r="J290" i="3"/>
  <c r="S290" i="3"/>
  <c r="O290" i="3"/>
  <c r="N290" i="3"/>
  <c r="Y290" i="3"/>
  <c r="K290" i="3"/>
  <c r="C282" i="3"/>
  <c r="P282" i="3"/>
  <c r="U282" i="3"/>
  <c r="L282" i="3"/>
  <c r="R282" i="3"/>
  <c r="M282" i="3"/>
  <c r="O282" i="3"/>
  <c r="K282" i="3"/>
  <c r="N282" i="3"/>
  <c r="Y282" i="3"/>
  <c r="S282" i="3"/>
  <c r="J282" i="3"/>
  <c r="T282" i="3"/>
  <c r="Q282" i="3"/>
  <c r="C274" i="3"/>
  <c r="R274" i="3"/>
  <c r="M274" i="3"/>
  <c r="T274" i="3"/>
  <c r="P274" i="3"/>
  <c r="U274" i="3"/>
  <c r="Q274" i="3"/>
  <c r="L274" i="3"/>
  <c r="J274" i="3"/>
  <c r="S274" i="3"/>
  <c r="O274" i="3"/>
  <c r="N274" i="3"/>
  <c r="Y274" i="3"/>
  <c r="K274" i="3"/>
  <c r="C266" i="3"/>
  <c r="P266" i="3"/>
  <c r="U266" i="3"/>
  <c r="L266" i="3"/>
  <c r="R266" i="3"/>
  <c r="M266" i="3"/>
  <c r="O266" i="3"/>
  <c r="K266" i="3"/>
  <c r="N266" i="3"/>
  <c r="Y266" i="3"/>
  <c r="S266" i="3"/>
  <c r="J266" i="3"/>
  <c r="T266" i="3"/>
  <c r="Q266" i="3"/>
  <c r="C258" i="3"/>
  <c r="Q258" i="3"/>
  <c r="K258" i="3"/>
  <c r="J258" i="3"/>
  <c r="T258" i="3"/>
  <c r="O258" i="3"/>
  <c r="N258" i="3"/>
  <c r="Y258" i="3"/>
  <c r="S258" i="3"/>
  <c r="R258" i="3"/>
  <c r="M258" i="3"/>
  <c r="L258" i="3"/>
  <c r="P258" i="3"/>
  <c r="U258" i="3"/>
  <c r="C250" i="3"/>
  <c r="Q250" i="3"/>
  <c r="K250" i="3"/>
  <c r="J250" i="3"/>
  <c r="T250" i="3"/>
  <c r="O250" i="3"/>
  <c r="N250" i="3"/>
  <c r="Y250" i="3"/>
  <c r="S250" i="3"/>
  <c r="R250" i="3"/>
  <c r="M250" i="3"/>
  <c r="L250" i="3"/>
  <c r="P250" i="3"/>
  <c r="U250" i="3"/>
  <c r="C242" i="3"/>
  <c r="T242" i="3"/>
  <c r="O242" i="3"/>
  <c r="N242" i="3"/>
  <c r="Y242" i="3"/>
  <c r="S242" i="3"/>
  <c r="R242" i="3"/>
  <c r="M242" i="3"/>
  <c r="L242" i="3"/>
  <c r="P242" i="3"/>
  <c r="U242" i="3"/>
  <c r="Q242" i="3"/>
  <c r="K242" i="3"/>
  <c r="J242" i="3"/>
  <c r="C234" i="3"/>
  <c r="Q234" i="3"/>
  <c r="K234" i="3"/>
  <c r="J234" i="3"/>
  <c r="T234" i="3"/>
  <c r="O234" i="3"/>
  <c r="N234" i="3"/>
  <c r="Y234" i="3"/>
  <c r="S234" i="3"/>
  <c r="R234" i="3"/>
  <c r="M234" i="3"/>
  <c r="L234" i="3"/>
  <c r="P234" i="3"/>
  <c r="U234" i="3"/>
  <c r="C226" i="3"/>
  <c r="P226" i="3"/>
  <c r="U226" i="3"/>
  <c r="L226" i="3"/>
  <c r="R226" i="3"/>
  <c r="M226" i="3"/>
  <c r="O226" i="3"/>
  <c r="K226" i="3"/>
  <c r="N226" i="3"/>
  <c r="Y226" i="3"/>
  <c r="S226" i="3"/>
  <c r="J226" i="3"/>
  <c r="T226" i="3"/>
  <c r="Q226" i="3"/>
  <c r="C218" i="3"/>
  <c r="R218" i="3"/>
  <c r="M218" i="3"/>
  <c r="T218" i="3"/>
  <c r="P218" i="3"/>
  <c r="U218" i="3"/>
  <c r="Q218" i="3"/>
  <c r="L218" i="3"/>
  <c r="J218" i="3"/>
  <c r="S218" i="3"/>
  <c r="O218" i="3"/>
  <c r="N218" i="3"/>
  <c r="Y218" i="3"/>
  <c r="K218" i="3"/>
  <c r="C210" i="3"/>
  <c r="P210" i="3"/>
  <c r="U210" i="3"/>
  <c r="L210" i="3"/>
  <c r="R210" i="3"/>
  <c r="M210" i="3"/>
  <c r="O210" i="3"/>
  <c r="K210" i="3"/>
  <c r="N210" i="3"/>
  <c r="Y210" i="3"/>
  <c r="S210" i="3"/>
  <c r="J210" i="3"/>
  <c r="T210" i="3"/>
  <c r="Q210" i="3"/>
  <c r="C202" i="3"/>
  <c r="R202" i="3"/>
  <c r="M202" i="3"/>
  <c r="T202" i="3"/>
  <c r="P202" i="3"/>
  <c r="U202" i="3"/>
  <c r="Q202" i="3"/>
  <c r="L202" i="3"/>
  <c r="J202" i="3"/>
  <c r="S202" i="3"/>
  <c r="O202" i="3"/>
  <c r="N202" i="3"/>
  <c r="Y202" i="3"/>
  <c r="K202" i="3"/>
  <c r="C194" i="3"/>
  <c r="P194" i="3"/>
  <c r="U194" i="3"/>
  <c r="L194" i="3"/>
  <c r="R194" i="3"/>
  <c r="M194" i="3"/>
  <c r="O194" i="3"/>
  <c r="K194" i="3"/>
  <c r="N194" i="3"/>
  <c r="Y194" i="3"/>
  <c r="S194" i="3"/>
  <c r="J194" i="3"/>
  <c r="T194" i="3"/>
  <c r="Q194" i="3"/>
  <c r="C186" i="3"/>
  <c r="R186" i="3"/>
  <c r="M186" i="3"/>
  <c r="T186" i="3"/>
  <c r="P186" i="3"/>
  <c r="U186" i="3"/>
  <c r="Q186" i="3"/>
  <c r="L186" i="3"/>
  <c r="J186" i="3"/>
  <c r="S186" i="3"/>
  <c r="O186" i="3"/>
  <c r="N186" i="3"/>
  <c r="Y186" i="3"/>
  <c r="K186" i="3"/>
  <c r="C542" i="3"/>
  <c r="T542" i="3"/>
  <c r="O542" i="3"/>
  <c r="K542" i="3"/>
  <c r="M542" i="3"/>
  <c r="Y542" i="3"/>
  <c r="P542" i="3"/>
  <c r="U542" i="3"/>
  <c r="L542" i="3"/>
  <c r="R542" i="3"/>
  <c r="J542" i="3"/>
  <c r="Q542" i="3"/>
  <c r="S542" i="3"/>
  <c r="N542" i="3"/>
  <c r="C538" i="3"/>
  <c r="L538" i="3"/>
  <c r="R538" i="3"/>
  <c r="N538" i="3"/>
  <c r="Q538" i="3"/>
  <c r="K538" i="3"/>
  <c r="P538" i="3"/>
  <c r="T538" i="3"/>
  <c r="O538" i="3"/>
  <c r="M538" i="3"/>
  <c r="Y538" i="3"/>
  <c r="S538" i="3"/>
  <c r="J538" i="3"/>
  <c r="U538" i="3"/>
  <c r="C534" i="3"/>
  <c r="M534" i="3"/>
  <c r="Y534" i="3"/>
  <c r="P534" i="3"/>
  <c r="U534" i="3"/>
  <c r="L534" i="3"/>
  <c r="R534" i="3"/>
  <c r="J534" i="3"/>
  <c r="Q534" i="3"/>
  <c r="S534" i="3"/>
  <c r="N534" i="3"/>
  <c r="T534" i="3"/>
  <c r="O534" i="3"/>
  <c r="K534" i="3"/>
  <c r="C530" i="3"/>
  <c r="S530" i="3"/>
  <c r="N530" i="3"/>
  <c r="J530" i="3"/>
  <c r="L530" i="3"/>
  <c r="P530" i="3"/>
  <c r="R530" i="3"/>
  <c r="Q530" i="3"/>
  <c r="K530" i="3"/>
  <c r="Y530" i="3"/>
  <c r="T530" i="3"/>
  <c r="O530" i="3"/>
  <c r="U530" i="3"/>
  <c r="M530" i="3"/>
  <c r="C526" i="3"/>
  <c r="T526" i="3"/>
  <c r="O526" i="3"/>
  <c r="K526" i="3"/>
  <c r="M526" i="3"/>
  <c r="Y526" i="3"/>
  <c r="P526" i="3"/>
  <c r="U526" i="3"/>
  <c r="L526" i="3"/>
  <c r="R526" i="3"/>
  <c r="J526" i="3"/>
  <c r="Q526" i="3"/>
  <c r="S526" i="3"/>
  <c r="N526" i="3"/>
  <c r="C522" i="3"/>
  <c r="L522" i="3"/>
  <c r="R522" i="3"/>
  <c r="N522" i="3"/>
  <c r="Q522" i="3"/>
  <c r="K522" i="3"/>
  <c r="P522" i="3"/>
  <c r="T522" i="3"/>
  <c r="O522" i="3"/>
  <c r="M522" i="3"/>
  <c r="Y522" i="3"/>
  <c r="S522" i="3"/>
  <c r="J522" i="3"/>
  <c r="U522" i="3"/>
  <c r="C518" i="3"/>
  <c r="M518" i="3"/>
  <c r="Y518" i="3"/>
  <c r="P518" i="3"/>
  <c r="U518" i="3"/>
  <c r="L518" i="3"/>
  <c r="R518" i="3"/>
  <c r="J518" i="3"/>
  <c r="Q518" i="3"/>
  <c r="S518" i="3"/>
  <c r="N518" i="3"/>
  <c r="T518" i="3"/>
  <c r="O518" i="3"/>
  <c r="K518" i="3"/>
  <c r="C514" i="3"/>
  <c r="L514" i="3"/>
  <c r="P514" i="3"/>
  <c r="R514" i="3"/>
  <c r="Q514" i="3"/>
  <c r="K514" i="3"/>
  <c r="Y514" i="3"/>
  <c r="T514" i="3"/>
  <c r="O514" i="3"/>
  <c r="U514" i="3"/>
  <c r="M514" i="3"/>
  <c r="S514" i="3"/>
  <c r="N514" i="3"/>
  <c r="J514" i="3"/>
  <c r="C510" i="3"/>
  <c r="T510" i="3"/>
  <c r="O510" i="3"/>
  <c r="K510" i="3"/>
  <c r="M510" i="3"/>
  <c r="Y510" i="3"/>
  <c r="P510" i="3"/>
  <c r="U510" i="3"/>
  <c r="L510" i="3"/>
  <c r="R510" i="3"/>
  <c r="J510" i="3"/>
  <c r="Q510" i="3"/>
  <c r="S510" i="3"/>
  <c r="N510" i="3"/>
  <c r="C506" i="3"/>
  <c r="L506" i="3"/>
  <c r="R506" i="3"/>
  <c r="N506" i="3"/>
  <c r="Q506" i="3"/>
  <c r="K506" i="3"/>
  <c r="P506" i="3"/>
  <c r="T506" i="3"/>
  <c r="O506" i="3"/>
  <c r="M506" i="3"/>
  <c r="Y506" i="3"/>
  <c r="S506" i="3"/>
  <c r="J506" i="3"/>
  <c r="U506" i="3"/>
  <c r="C502" i="3"/>
  <c r="M502" i="3"/>
  <c r="Y502" i="3"/>
  <c r="P502" i="3"/>
  <c r="U502" i="3"/>
  <c r="L502" i="3"/>
  <c r="R502" i="3"/>
  <c r="J502" i="3"/>
  <c r="Q502" i="3"/>
  <c r="S502" i="3"/>
  <c r="N502" i="3"/>
  <c r="T502" i="3"/>
  <c r="O502" i="3"/>
  <c r="K502" i="3"/>
  <c r="C498" i="3"/>
  <c r="S498" i="3"/>
  <c r="N498" i="3"/>
  <c r="J498" i="3"/>
  <c r="L498" i="3"/>
  <c r="P498" i="3"/>
  <c r="R498" i="3"/>
  <c r="Q498" i="3"/>
  <c r="K498" i="3"/>
  <c r="Y498" i="3"/>
  <c r="T498" i="3"/>
  <c r="O498" i="3"/>
  <c r="U498" i="3"/>
  <c r="M498" i="3"/>
  <c r="C494" i="3"/>
  <c r="T494" i="3"/>
  <c r="O494" i="3"/>
  <c r="K494" i="3"/>
  <c r="M494" i="3"/>
  <c r="Y494" i="3"/>
  <c r="P494" i="3"/>
  <c r="U494" i="3"/>
  <c r="L494" i="3"/>
  <c r="R494" i="3"/>
  <c r="J494" i="3"/>
  <c r="Q494" i="3"/>
  <c r="S494" i="3"/>
  <c r="N494" i="3"/>
  <c r="C490" i="3"/>
  <c r="L490" i="3"/>
  <c r="R490" i="3"/>
  <c r="N490" i="3"/>
  <c r="Q490" i="3"/>
  <c r="K490" i="3"/>
  <c r="P490" i="3"/>
  <c r="T490" i="3"/>
  <c r="O490" i="3"/>
  <c r="M490" i="3"/>
  <c r="Y490" i="3"/>
  <c r="S490" i="3"/>
  <c r="J490" i="3"/>
  <c r="U490" i="3"/>
  <c r="C486" i="3"/>
  <c r="M486" i="3"/>
  <c r="Y486" i="3"/>
  <c r="P486" i="3"/>
  <c r="U486" i="3"/>
  <c r="L486" i="3"/>
  <c r="R486" i="3"/>
  <c r="J486" i="3"/>
  <c r="Q486" i="3"/>
  <c r="S486" i="3"/>
  <c r="N486" i="3"/>
  <c r="T486" i="3"/>
  <c r="O486" i="3"/>
  <c r="K486" i="3"/>
  <c r="C482" i="3"/>
  <c r="L482" i="3"/>
  <c r="P482" i="3"/>
  <c r="R482" i="3"/>
  <c r="Q482" i="3"/>
  <c r="K482" i="3"/>
  <c r="Y482" i="3"/>
  <c r="T482" i="3"/>
  <c r="O482" i="3"/>
  <c r="U482" i="3"/>
  <c r="M482" i="3"/>
  <c r="S482" i="3"/>
  <c r="N482" i="3"/>
  <c r="J482" i="3"/>
  <c r="C478" i="3"/>
  <c r="T478" i="3"/>
  <c r="O478" i="3"/>
  <c r="K478" i="3"/>
  <c r="M478" i="3"/>
  <c r="Y478" i="3"/>
  <c r="P478" i="3"/>
  <c r="U478" i="3"/>
  <c r="L478" i="3"/>
  <c r="R478" i="3"/>
  <c r="J478" i="3"/>
  <c r="Q478" i="3"/>
  <c r="S478" i="3"/>
  <c r="N478" i="3"/>
  <c r="C474" i="3"/>
  <c r="L474" i="3"/>
  <c r="R474" i="3"/>
  <c r="N474" i="3"/>
  <c r="Q474" i="3"/>
  <c r="K474" i="3"/>
  <c r="P474" i="3"/>
  <c r="T474" i="3"/>
  <c r="O474" i="3"/>
  <c r="M474" i="3"/>
  <c r="Y474" i="3"/>
  <c r="S474" i="3"/>
  <c r="J474" i="3"/>
  <c r="U474" i="3"/>
  <c r="C470" i="3"/>
  <c r="M470" i="3"/>
  <c r="Y470" i="3"/>
  <c r="P470" i="3"/>
  <c r="U470" i="3"/>
  <c r="L470" i="3"/>
  <c r="R470" i="3"/>
  <c r="J470" i="3"/>
  <c r="Q470" i="3"/>
  <c r="S470" i="3"/>
  <c r="N470" i="3"/>
  <c r="T470" i="3"/>
  <c r="O470" i="3"/>
  <c r="K470" i="3"/>
  <c r="C466" i="3"/>
  <c r="S466" i="3"/>
  <c r="N466" i="3"/>
  <c r="J466" i="3"/>
  <c r="L466" i="3"/>
  <c r="P466" i="3"/>
  <c r="R466" i="3"/>
  <c r="Q466" i="3"/>
  <c r="K466" i="3"/>
  <c r="Y466" i="3"/>
  <c r="T466" i="3"/>
  <c r="O466" i="3"/>
  <c r="U466" i="3"/>
  <c r="M466" i="3"/>
  <c r="C462" i="3"/>
  <c r="T462" i="3"/>
  <c r="O462" i="3"/>
  <c r="K462" i="3"/>
  <c r="M462" i="3"/>
  <c r="Y462" i="3"/>
  <c r="P462" i="3"/>
  <c r="U462" i="3"/>
  <c r="L462" i="3"/>
  <c r="R462" i="3"/>
  <c r="J462" i="3"/>
  <c r="Q462" i="3"/>
  <c r="S462" i="3"/>
  <c r="N462" i="3"/>
  <c r="C458" i="3"/>
  <c r="L458" i="3"/>
  <c r="R458" i="3"/>
  <c r="N458" i="3"/>
  <c r="Q458" i="3"/>
  <c r="K458" i="3"/>
  <c r="P458" i="3"/>
  <c r="T458" i="3"/>
  <c r="O458" i="3"/>
  <c r="M458" i="3"/>
  <c r="Y458" i="3"/>
  <c r="S458" i="3"/>
  <c r="J458" i="3"/>
  <c r="U458" i="3"/>
  <c r="C454" i="3"/>
  <c r="M454" i="3"/>
  <c r="Y454" i="3"/>
  <c r="P454" i="3"/>
  <c r="U454" i="3"/>
  <c r="L454" i="3"/>
  <c r="R454" i="3"/>
  <c r="J454" i="3"/>
  <c r="Q454" i="3"/>
  <c r="S454" i="3"/>
  <c r="N454" i="3"/>
  <c r="T454" i="3"/>
  <c r="O454" i="3"/>
  <c r="K454" i="3"/>
  <c r="C450" i="3"/>
  <c r="T450" i="3"/>
  <c r="L450" i="3"/>
  <c r="P450" i="3"/>
  <c r="R450" i="3"/>
  <c r="Q450" i="3"/>
  <c r="K450" i="3"/>
  <c r="Y450" i="3"/>
  <c r="O450" i="3"/>
  <c r="U450" i="3"/>
  <c r="M450" i="3"/>
  <c r="S450" i="3"/>
  <c r="N450" i="3"/>
  <c r="J450" i="3"/>
  <c r="C446" i="3"/>
  <c r="U446" i="3"/>
  <c r="L446" i="3"/>
  <c r="R446" i="3"/>
  <c r="J446" i="3"/>
  <c r="Q446" i="3"/>
  <c r="S446" i="3"/>
  <c r="N446" i="3"/>
  <c r="O446" i="3"/>
  <c r="M446" i="3"/>
  <c r="P446" i="3"/>
  <c r="T446" i="3"/>
  <c r="K446" i="3"/>
  <c r="Y446" i="3"/>
  <c r="C442" i="3"/>
  <c r="T442" i="3"/>
  <c r="O442" i="3"/>
  <c r="M442" i="3"/>
  <c r="Y442" i="3"/>
  <c r="S442" i="3"/>
  <c r="J442" i="3"/>
  <c r="U442" i="3"/>
  <c r="L442" i="3"/>
  <c r="N442" i="3"/>
  <c r="K442" i="3"/>
  <c r="R442" i="3"/>
  <c r="Q442" i="3"/>
  <c r="P442" i="3"/>
  <c r="C438" i="3"/>
  <c r="J438" i="3"/>
  <c r="Q438" i="3"/>
  <c r="S438" i="3"/>
  <c r="N438" i="3"/>
  <c r="T438" i="3"/>
  <c r="O438" i="3"/>
  <c r="K438" i="3"/>
  <c r="Y438" i="3"/>
  <c r="U438" i="3"/>
  <c r="R438" i="3"/>
  <c r="M438" i="3"/>
  <c r="P438" i="3"/>
  <c r="L438" i="3"/>
  <c r="C434" i="3"/>
  <c r="Q434" i="3"/>
  <c r="K434" i="3"/>
  <c r="Y434" i="3"/>
  <c r="T434" i="3"/>
  <c r="O434" i="3"/>
  <c r="U434" i="3"/>
  <c r="M434" i="3"/>
  <c r="S434" i="3"/>
  <c r="J434" i="3"/>
  <c r="P434" i="3"/>
  <c r="N434" i="3"/>
  <c r="L434" i="3"/>
  <c r="R434" i="3"/>
  <c r="C430" i="3"/>
  <c r="U430" i="3"/>
  <c r="L430" i="3"/>
  <c r="R430" i="3"/>
  <c r="J430" i="3"/>
  <c r="Q430" i="3"/>
  <c r="S430" i="3"/>
  <c r="N430" i="3"/>
  <c r="O430" i="3"/>
  <c r="M430" i="3"/>
  <c r="P430" i="3"/>
  <c r="T430" i="3"/>
  <c r="K430" i="3"/>
  <c r="Y430" i="3"/>
  <c r="C426" i="3"/>
  <c r="L426" i="3"/>
  <c r="O426" i="3"/>
  <c r="U426" i="3"/>
  <c r="Q426" i="3"/>
  <c r="J426" i="3"/>
  <c r="N426" i="3"/>
  <c r="T426" i="3"/>
  <c r="R426" i="3"/>
  <c r="P426" i="3"/>
  <c r="Y426" i="3"/>
  <c r="S426" i="3"/>
  <c r="K426" i="3"/>
  <c r="M426" i="3"/>
  <c r="C422" i="3"/>
  <c r="M422" i="3"/>
  <c r="Y422" i="3"/>
  <c r="P422" i="3"/>
  <c r="U422" i="3"/>
  <c r="L422" i="3"/>
  <c r="R422" i="3"/>
  <c r="J422" i="3"/>
  <c r="Q422" i="3"/>
  <c r="S422" i="3"/>
  <c r="N422" i="3"/>
  <c r="T422" i="3"/>
  <c r="O422" i="3"/>
  <c r="K422" i="3"/>
  <c r="C418" i="3"/>
  <c r="L418" i="3"/>
  <c r="P418" i="3"/>
  <c r="U418" i="3"/>
  <c r="Q418" i="3"/>
  <c r="K418" i="3"/>
  <c r="J418" i="3"/>
  <c r="T418" i="3"/>
  <c r="O418" i="3"/>
  <c r="N418" i="3"/>
  <c r="Y418" i="3"/>
  <c r="S418" i="3"/>
  <c r="R418" i="3"/>
  <c r="M418" i="3"/>
  <c r="C412" i="3"/>
  <c r="M412" i="3"/>
  <c r="Y412" i="3"/>
  <c r="P412" i="3"/>
  <c r="U412" i="3"/>
  <c r="L412" i="3"/>
  <c r="R412" i="3"/>
  <c r="J412" i="3"/>
  <c r="Q412" i="3"/>
  <c r="S412" i="3"/>
  <c r="N412" i="3"/>
  <c r="T412" i="3"/>
  <c r="O412" i="3"/>
  <c r="K412" i="3"/>
  <c r="C404" i="3"/>
  <c r="M404" i="3"/>
  <c r="Y404" i="3"/>
  <c r="P404" i="3"/>
  <c r="U404" i="3"/>
  <c r="L404" i="3"/>
  <c r="R404" i="3"/>
  <c r="J404" i="3"/>
  <c r="Q404" i="3"/>
  <c r="S404" i="3"/>
  <c r="N404" i="3"/>
  <c r="T404" i="3"/>
  <c r="O404" i="3"/>
  <c r="K404" i="3"/>
  <c r="C396" i="3"/>
  <c r="M396" i="3"/>
  <c r="Y396" i="3"/>
  <c r="P396" i="3"/>
  <c r="U396" i="3"/>
  <c r="L396" i="3"/>
  <c r="R396" i="3"/>
  <c r="J396" i="3"/>
  <c r="Q396" i="3"/>
  <c r="S396" i="3"/>
  <c r="N396" i="3"/>
  <c r="T396" i="3"/>
  <c r="O396" i="3"/>
  <c r="K396" i="3"/>
  <c r="C388" i="3"/>
  <c r="M388" i="3"/>
  <c r="Y388" i="3"/>
  <c r="P388" i="3"/>
  <c r="U388" i="3"/>
  <c r="L388" i="3"/>
  <c r="R388" i="3"/>
  <c r="J388" i="3"/>
  <c r="Q388" i="3"/>
  <c r="S388" i="3"/>
  <c r="N388" i="3"/>
  <c r="T388" i="3"/>
  <c r="O388" i="3"/>
  <c r="K388" i="3"/>
  <c r="C380" i="3"/>
  <c r="M380" i="3"/>
  <c r="Y380" i="3"/>
  <c r="P380" i="3"/>
  <c r="U380" i="3"/>
  <c r="L380" i="3"/>
  <c r="R380" i="3"/>
  <c r="J380" i="3"/>
  <c r="Q380" i="3"/>
  <c r="S380" i="3"/>
  <c r="N380" i="3"/>
  <c r="T380" i="3"/>
  <c r="O380" i="3"/>
  <c r="K380" i="3"/>
  <c r="C372" i="3"/>
  <c r="M372" i="3"/>
  <c r="Y372" i="3"/>
  <c r="P372" i="3"/>
  <c r="U372" i="3"/>
  <c r="L372" i="3"/>
  <c r="R372" i="3"/>
  <c r="J372" i="3"/>
  <c r="Q372" i="3"/>
  <c r="S372" i="3"/>
  <c r="N372" i="3"/>
  <c r="T372" i="3"/>
  <c r="O372" i="3"/>
  <c r="K372" i="3"/>
  <c r="C364" i="3"/>
  <c r="M364" i="3"/>
  <c r="Y364" i="3"/>
  <c r="P364" i="3"/>
  <c r="U364" i="3"/>
  <c r="L364" i="3"/>
  <c r="R364" i="3"/>
  <c r="J364" i="3"/>
  <c r="Q364" i="3"/>
  <c r="S364" i="3"/>
  <c r="N364" i="3"/>
  <c r="T364" i="3"/>
  <c r="O364" i="3"/>
  <c r="K364" i="3"/>
  <c r="C356" i="3"/>
  <c r="M356" i="3"/>
  <c r="Y356" i="3"/>
  <c r="P356" i="3"/>
  <c r="U356" i="3"/>
  <c r="L356" i="3"/>
  <c r="R356" i="3"/>
  <c r="J356" i="3"/>
  <c r="Q356" i="3"/>
  <c r="S356" i="3"/>
  <c r="N356" i="3"/>
  <c r="T356" i="3"/>
  <c r="O356" i="3"/>
  <c r="K356" i="3"/>
  <c r="C348" i="3"/>
  <c r="M348" i="3"/>
  <c r="Y348" i="3"/>
  <c r="P348" i="3"/>
  <c r="U348" i="3"/>
  <c r="L348" i="3"/>
  <c r="R348" i="3"/>
  <c r="J348" i="3"/>
  <c r="Q348" i="3"/>
  <c r="S348" i="3"/>
  <c r="N348" i="3"/>
  <c r="T348" i="3"/>
  <c r="O348" i="3"/>
  <c r="K348" i="3"/>
  <c r="C340" i="3"/>
  <c r="M340" i="3"/>
  <c r="Y340" i="3"/>
  <c r="P340" i="3"/>
  <c r="U340" i="3"/>
  <c r="L340" i="3"/>
  <c r="R340" i="3"/>
  <c r="J340" i="3"/>
  <c r="Q340" i="3"/>
  <c r="S340" i="3"/>
  <c r="N340" i="3"/>
  <c r="T340" i="3"/>
  <c r="O340" i="3"/>
  <c r="K340" i="3"/>
  <c r="C332" i="3"/>
  <c r="M332" i="3"/>
  <c r="Y332" i="3"/>
  <c r="P332" i="3"/>
  <c r="U332" i="3"/>
  <c r="L332" i="3"/>
  <c r="R332" i="3"/>
  <c r="J332" i="3"/>
  <c r="Q332" i="3"/>
  <c r="S332" i="3"/>
  <c r="N332" i="3"/>
  <c r="T332" i="3"/>
  <c r="O332" i="3"/>
  <c r="K332" i="3"/>
  <c r="C324" i="3"/>
  <c r="M324" i="3"/>
  <c r="Y324" i="3"/>
  <c r="P324" i="3"/>
  <c r="U324" i="3"/>
  <c r="L324" i="3"/>
  <c r="R324" i="3"/>
  <c r="J324" i="3"/>
  <c r="Q324" i="3"/>
  <c r="S324" i="3"/>
  <c r="N324" i="3"/>
  <c r="T324" i="3"/>
  <c r="O324" i="3"/>
  <c r="K324" i="3"/>
  <c r="C316" i="3"/>
  <c r="M316" i="3"/>
  <c r="Y316" i="3"/>
  <c r="P316" i="3"/>
  <c r="U316" i="3"/>
  <c r="L316" i="3"/>
  <c r="R316" i="3"/>
  <c r="J316" i="3"/>
  <c r="Q316" i="3"/>
  <c r="S316" i="3"/>
  <c r="N316" i="3"/>
  <c r="T316" i="3"/>
  <c r="O316" i="3"/>
  <c r="K316" i="3"/>
  <c r="C308" i="3"/>
  <c r="M308" i="3"/>
  <c r="Y308" i="3"/>
  <c r="P308" i="3"/>
  <c r="U308" i="3"/>
  <c r="L308" i="3"/>
  <c r="R308" i="3"/>
  <c r="J308" i="3"/>
  <c r="Q308" i="3"/>
  <c r="S308" i="3"/>
  <c r="N308" i="3"/>
  <c r="T308" i="3"/>
  <c r="O308" i="3"/>
  <c r="K308" i="3"/>
  <c r="C300" i="3"/>
  <c r="M300" i="3"/>
  <c r="Y300" i="3"/>
  <c r="P300" i="3"/>
  <c r="U300" i="3"/>
  <c r="L300" i="3"/>
  <c r="R300" i="3"/>
  <c r="J300" i="3"/>
  <c r="Q300" i="3"/>
  <c r="S300" i="3"/>
  <c r="N300" i="3"/>
  <c r="T300" i="3"/>
  <c r="O300" i="3"/>
  <c r="K300" i="3"/>
  <c r="C292" i="3"/>
  <c r="M292" i="3"/>
  <c r="Y292" i="3"/>
  <c r="P292" i="3"/>
  <c r="U292" i="3"/>
  <c r="L292" i="3"/>
  <c r="R292" i="3"/>
  <c r="J292" i="3"/>
  <c r="Q292" i="3"/>
  <c r="S292" i="3"/>
  <c r="N292" i="3"/>
  <c r="T292" i="3"/>
  <c r="O292" i="3"/>
  <c r="K292" i="3"/>
  <c r="C284" i="3"/>
  <c r="M284" i="3"/>
  <c r="Y284" i="3"/>
  <c r="P284" i="3"/>
  <c r="U284" i="3"/>
  <c r="L284" i="3"/>
  <c r="R284" i="3"/>
  <c r="J284" i="3"/>
  <c r="Q284" i="3"/>
  <c r="S284" i="3"/>
  <c r="N284" i="3"/>
  <c r="T284" i="3"/>
  <c r="O284" i="3"/>
  <c r="K284" i="3"/>
  <c r="C276" i="3"/>
  <c r="M276" i="3"/>
  <c r="Y276" i="3"/>
  <c r="P276" i="3"/>
  <c r="U276" i="3"/>
  <c r="L276" i="3"/>
  <c r="R276" i="3"/>
  <c r="J276" i="3"/>
  <c r="Q276" i="3"/>
  <c r="S276" i="3"/>
  <c r="N276" i="3"/>
  <c r="T276" i="3"/>
  <c r="O276" i="3"/>
  <c r="K276" i="3"/>
  <c r="C268" i="3"/>
  <c r="M268" i="3"/>
  <c r="Y268" i="3"/>
  <c r="P268" i="3"/>
  <c r="U268" i="3"/>
  <c r="L268" i="3"/>
  <c r="R268" i="3"/>
  <c r="J268" i="3"/>
  <c r="Q268" i="3"/>
  <c r="S268" i="3"/>
  <c r="N268" i="3"/>
  <c r="T268" i="3"/>
  <c r="O268" i="3"/>
  <c r="K268" i="3"/>
  <c r="C260" i="3"/>
  <c r="M260" i="3"/>
  <c r="Y260" i="3"/>
  <c r="P260" i="3"/>
  <c r="U260" i="3"/>
  <c r="L260" i="3"/>
  <c r="R260" i="3"/>
  <c r="J260" i="3"/>
  <c r="Q260" i="3"/>
  <c r="S260" i="3"/>
  <c r="N260" i="3"/>
  <c r="T260" i="3"/>
  <c r="O260" i="3"/>
  <c r="K260" i="3"/>
  <c r="C252" i="3"/>
  <c r="M252" i="3"/>
  <c r="Y252" i="3"/>
  <c r="P252" i="3"/>
  <c r="U252" i="3"/>
  <c r="L252" i="3"/>
  <c r="R252" i="3"/>
  <c r="J252" i="3"/>
  <c r="Q252" i="3"/>
  <c r="S252" i="3"/>
  <c r="N252" i="3"/>
  <c r="T252" i="3"/>
  <c r="O252" i="3"/>
  <c r="K252" i="3"/>
  <c r="C244" i="3"/>
  <c r="M244" i="3"/>
  <c r="Y244" i="3"/>
  <c r="P244" i="3"/>
  <c r="U244" i="3"/>
  <c r="L244" i="3"/>
  <c r="R244" i="3"/>
  <c r="J244" i="3"/>
  <c r="Q244" i="3"/>
  <c r="S244" i="3"/>
  <c r="N244" i="3"/>
  <c r="T244" i="3"/>
  <c r="O244" i="3"/>
  <c r="K244" i="3"/>
  <c r="C236" i="3"/>
  <c r="M236" i="3"/>
  <c r="Y236" i="3"/>
  <c r="P236" i="3"/>
  <c r="U236" i="3"/>
  <c r="L236" i="3"/>
  <c r="R236" i="3"/>
  <c r="J236" i="3"/>
  <c r="Q236" i="3"/>
  <c r="S236" i="3"/>
  <c r="N236" i="3"/>
  <c r="T236" i="3"/>
  <c r="O236" i="3"/>
  <c r="K236" i="3"/>
  <c r="C228" i="3"/>
  <c r="M228" i="3"/>
  <c r="Y228" i="3"/>
  <c r="P228" i="3"/>
  <c r="U228" i="3"/>
  <c r="L228" i="3"/>
  <c r="R228" i="3"/>
  <c r="J228" i="3"/>
  <c r="Q228" i="3"/>
  <c r="S228" i="3"/>
  <c r="N228" i="3"/>
  <c r="T228" i="3"/>
  <c r="O228" i="3"/>
  <c r="K228" i="3"/>
  <c r="C220" i="3"/>
  <c r="M220" i="3"/>
  <c r="Y220" i="3"/>
  <c r="P220" i="3"/>
  <c r="U220" i="3"/>
  <c r="L220" i="3"/>
  <c r="R220" i="3"/>
  <c r="J220" i="3"/>
  <c r="Q220" i="3"/>
  <c r="S220" i="3"/>
  <c r="N220" i="3"/>
  <c r="T220" i="3"/>
  <c r="O220" i="3"/>
  <c r="K220" i="3"/>
  <c r="C212" i="3"/>
  <c r="M212" i="3"/>
  <c r="Y212" i="3"/>
  <c r="P212" i="3"/>
  <c r="U212" i="3"/>
  <c r="L212" i="3"/>
  <c r="R212" i="3"/>
  <c r="J212" i="3"/>
  <c r="Q212" i="3"/>
  <c r="S212" i="3"/>
  <c r="N212" i="3"/>
  <c r="T212" i="3"/>
  <c r="O212" i="3"/>
  <c r="K212" i="3"/>
  <c r="C204" i="3"/>
  <c r="M204" i="3"/>
  <c r="Y204" i="3"/>
  <c r="P204" i="3"/>
  <c r="U204" i="3"/>
  <c r="L204" i="3"/>
  <c r="R204" i="3"/>
  <c r="J204" i="3"/>
  <c r="Q204" i="3"/>
  <c r="S204" i="3"/>
  <c r="N204" i="3"/>
  <c r="T204" i="3"/>
  <c r="O204" i="3"/>
  <c r="K204" i="3"/>
  <c r="C196" i="3"/>
  <c r="M196" i="3"/>
  <c r="Y196" i="3"/>
  <c r="P196" i="3"/>
  <c r="U196" i="3"/>
  <c r="L196" i="3"/>
  <c r="R196" i="3"/>
  <c r="J196" i="3"/>
  <c r="Q196" i="3"/>
  <c r="S196" i="3"/>
  <c r="N196" i="3"/>
  <c r="T196" i="3"/>
  <c r="O196" i="3"/>
  <c r="K196" i="3"/>
  <c r="C188" i="3"/>
  <c r="M188" i="3"/>
  <c r="Y188" i="3"/>
  <c r="P188" i="3"/>
  <c r="U188" i="3"/>
  <c r="L188" i="3"/>
  <c r="R188" i="3"/>
  <c r="J188" i="3"/>
  <c r="Q188" i="3"/>
  <c r="S188" i="3"/>
  <c r="N188" i="3"/>
  <c r="T188" i="3"/>
  <c r="O188" i="3"/>
  <c r="K188" i="3"/>
  <c r="C415" i="3"/>
  <c r="T415" i="3"/>
  <c r="O415" i="3"/>
  <c r="N415" i="3"/>
  <c r="Y415" i="3"/>
  <c r="S415" i="3"/>
  <c r="R415" i="3"/>
  <c r="M415" i="3"/>
  <c r="L415" i="3"/>
  <c r="P415" i="3"/>
  <c r="U415" i="3"/>
  <c r="Q415" i="3"/>
  <c r="K415" i="3"/>
  <c r="J415" i="3"/>
  <c r="C411" i="3"/>
  <c r="T411" i="3"/>
  <c r="M411" i="3"/>
  <c r="N411" i="3"/>
  <c r="Y411" i="3"/>
  <c r="U411" i="3"/>
  <c r="R411" i="3"/>
  <c r="K411" i="3"/>
  <c r="J411" i="3"/>
  <c r="P411" i="3"/>
  <c r="O411" i="3"/>
  <c r="Q411" i="3"/>
  <c r="L411" i="3"/>
  <c r="S411" i="3"/>
  <c r="C407" i="3"/>
  <c r="T407" i="3"/>
  <c r="O407" i="3"/>
  <c r="N407" i="3"/>
  <c r="Y407" i="3"/>
  <c r="S407" i="3"/>
  <c r="R407" i="3"/>
  <c r="M407" i="3"/>
  <c r="L407" i="3"/>
  <c r="P407" i="3"/>
  <c r="U407" i="3"/>
  <c r="Q407" i="3"/>
  <c r="K407" i="3"/>
  <c r="J407" i="3"/>
  <c r="C403" i="3"/>
  <c r="S403" i="3"/>
  <c r="N403" i="3"/>
  <c r="L403" i="3"/>
  <c r="Y403" i="3"/>
  <c r="R403" i="3"/>
  <c r="T403" i="3"/>
  <c r="Q403" i="3"/>
  <c r="P403" i="3"/>
  <c r="U403" i="3"/>
  <c r="M403" i="3"/>
  <c r="O403" i="3"/>
  <c r="K403" i="3"/>
  <c r="J403" i="3"/>
  <c r="C399" i="3"/>
  <c r="J399" i="3"/>
  <c r="Q399" i="3"/>
  <c r="S399" i="3"/>
  <c r="N399" i="3"/>
  <c r="T399" i="3"/>
  <c r="O399" i="3"/>
  <c r="K399" i="3"/>
  <c r="M399" i="3"/>
  <c r="Y399" i="3"/>
  <c r="P399" i="3"/>
  <c r="U399" i="3"/>
  <c r="L399" i="3"/>
  <c r="R399" i="3"/>
  <c r="C395" i="3"/>
  <c r="T395" i="3"/>
  <c r="M395" i="3"/>
  <c r="N395" i="3"/>
  <c r="Y395" i="3"/>
  <c r="U395" i="3"/>
  <c r="R395" i="3"/>
  <c r="L395" i="3"/>
  <c r="J395" i="3"/>
  <c r="P395" i="3"/>
  <c r="O395" i="3"/>
  <c r="Q395" i="3"/>
  <c r="K395" i="3"/>
  <c r="S395" i="3"/>
  <c r="C391" i="3"/>
  <c r="Q391" i="3"/>
  <c r="K391" i="3"/>
  <c r="J391" i="3"/>
  <c r="T391" i="3"/>
  <c r="O391" i="3"/>
  <c r="N391" i="3"/>
  <c r="Y391" i="3"/>
  <c r="S391" i="3"/>
  <c r="R391" i="3"/>
  <c r="M391" i="3"/>
  <c r="L391" i="3"/>
  <c r="P391" i="3"/>
  <c r="U391" i="3"/>
  <c r="C387" i="3"/>
  <c r="S387" i="3"/>
  <c r="N387" i="3"/>
  <c r="Q387" i="3"/>
  <c r="L387" i="3"/>
  <c r="R387" i="3"/>
  <c r="M387" i="3"/>
  <c r="T387" i="3"/>
  <c r="P387" i="3"/>
  <c r="J387" i="3"/>
  <c r="U387" i="3"/>
  <c r="O387" i="3"/>
  <c r="K387" i="3"/>
  <c r="Y387" i="3"/>
  <c r="C383" i="3"/>
  <c r="U383" i="3"/>
  <c r="L383" i="3"/>
  <c r="R383" i="3"/>
  <c r="J383" i="3"/>
  <c r="Q383" i="3"/>
  <c r="S383" i="3"/>
  <c r="N383" i="3"/>
  <c r="T383" i="3"/>
  <c r="O383" i="3"/>
  <c r="K383" i="3"/>
  <c r="M383" i="3"/>
  <c r="Y383" i="3"/>
  <c r="P383" i="3"/>
  <c r="C379" i="3"/>
  <c r="T379" i="3"/>
  <c r="O379" i="3"/>
  <c r="N379" i="3"/>
  <c r="Y379" i="3"/>
  <c r="S379" i="3"/>
  <c r="R379" i="3"/>
  <c r="M379" i="3"/>
  <c r="L379" i="3"/>
  <c r="P379" i="3"/>
  <c r="U379" i="3"/>
  <c r="Q379" i="3"/>
  <c r="K379" i="3"/>
  <c r="J379" i="3"/>
  <c r="C375" i="3"/>
  <c r="J375" i="3"/>
  <c r="Q375" i="3"/>
  <c r="S375" i="3"/>
  <c r="N375" i="3"/>
  <c r="T375" i="3"/>
  <c r="O375" i="3"/>
  <c r="K375" i="3"/>
  <c r="M375" i="3"/>
  <c r="Y375" i="3"/>
  <c r="P375" i="3"/>
  <c r="U375" i="3"/>
  <c r="L375" i="3"/>
  <c r="R375" i="3"/>
  <c r="C371" i="3"/>
  <c r="T371" i="3"/>
  <c r="O371" i="3"/>
  <c r="N371" i="3"/>
  <c r="Y371" i="3"/>
  <c r="S371" i="3"/>
  <c r="R371" i="3"/>
  <c r="M371" i="3"/>
  <c r="L371" i="3"/>
  <c r="P371" i="3"/>
  <c r="U371" i="3"/>
  <c r="Q371" i="3"/>
  <c r="K371" i="3"/>
  <c r="J371" i="3"/>
  <c r="C367" i="3"/>
  <c r="U367" i="3"/>
  <c r="L367" i="3"/>
  <c r="R367" i="3"/>
  <c r="J367" i="3"/>
  <c r="Q367" i="3"/>
  <c r="S367" i="3"/>
  <c r="N367" i="3"/>
  <c r="T367" i="3"/>
  <c r="O367" i="3"/>
  <c r="K367" i="3"/>
  <c r="M367" i="3"/>
  <c r="Y367" i="3"/>
  <c r="P367" i="3"/>
  <c r="C363" i="3"/>
  <c r="T363" i="3"/>
  <c r="O363" i="3"/>
  <c r="N363" i="3"/>
  <c r="Y363" i="3"/>
  <c r="S363" i="3"/>
  <c r="R363" i="3"/>
  <c r="M363" i="3"/>
  <c r="L363" i="3"/>
  <c r="P363" i="3"/>
  <c r="U363" i="3"/>
  <c r="Q363" i="3"/>
  <c r="K363" i="3"/>
  <c r="J363" i="3"/>
  <c r="C359" i="3"/>
  <c r="J359" i="3"/>
  <c r="Q359" i="3"/>
  <c r="S359" i="3"/>
  <c r="N359" i="3"/>
  <c r="T359" i="3"/>
  <c r="O359" i="3"/>
  <c r="K359" i="3"/>
  <c r="M359" i="3"/>
  <c r="Y359" i="3"/>
  <c r="P359" i="3"/>
  <c r="U359" i="3"/>
  <c r="L359" i="3"/>
  <c r="R359" i="3"/>
  <c r="C355" i="3"/>
  <c r="Q355" i="3"/>
  <c r="K355" i="3"/>
  <c r="J355" i="3"/>
  <c r="T355" i="3"/>
  <c r="O355" i="3"/>
  <c r="N355" i="3"/>
  <c r="Y355" i="3"/>
  <c r="S355" i="3"/>
  <c r="R355" i="3"/>
  <c r="M355" i="3"/>
  <c r="L355" i="3"/>
  <c r="P355" i="3"/>
  <c r="U355" i="3"/>
  <c r="C351" i="3"/>
  <c r="U351" i="3"/>
  <c r="L351" i="3"/>
  <c r="R351" i="3"/>
  <c r="J351" i="3"/>
  <c r="Q351" i="3"/>
  <c r="S351" i="3"/>
  <c r="N351" i="3"/>
  <c r="T351" i="3"/>
  <c r="O351" i="3"/>
  <c r="K351" i="3"/>
  <c r="M351" i="3"/>
  <c r="Y351" i="3"/>
  <c r="P351" i="3"/>
  <c r="C347" i="3"/>
  <c r="T347" i="3"/>
  <c r="O347" i="3"/>
  <c r="N347" i="3"/>
  <c r="Y347" i="3"/>
  <c r="S347" i="3"/>
  <c r="R347" i="3"/>
  <c r="M347" i="3"/>
  <c r="L347" i="3"/>
  <c r="P347" i="3"/>
  <c r="U347" i="3"/>
  <c r="Q347" i="3"/>
  <c r="K347" i="3"/>
  <c r="J347" i="3"/>
  <c r="C343" i="3"/>
  <c r="M343" i="3"/>
  <c r="Y343" i="3"/>
  <c r="P343" i="3"/>
  <c r="U343" i="3"/>
  <c r="L343" i="3"/>
  <c r="R343" i="3"/>
  <c r="Q343" i="3"/>
  <c r="N343" i="3"/>
  <c r="O343" i="3"/>
  <c r="J343" i="3"/>
  <c r="S343" i="3"/>
  <c r="T343" i="3"/>
  <c r="K343" i="3"/>
  <c r="C339" i="3"/>
  <c r="L339" i="3"/>
  <c r="P339" i="3"/>
  <c r="U339" i="3"/>
  <c r="Q339" i="3"/>
  <c r="K339" i="3"/>
  <c r="J339" i="3"/>
  <c r="T339" i="3"/>
  <c r="N339" i="3"/>
  <c r="S339" i="3"/>
  <c r="M339" i="3"/>
  <c r="O339" i="3"/>
  <c r="Y339" i="3"/>
  <c r="R339" i="3"/>
  <c r="C335" i="3"/>
  <c r="T335" i="3"/>
  <c r="O335" i="3"/>
  <c r="K335" i="3"/>
  <c r="M335" i="3"/>
  <c r="Y335" i="3"/>
  <c r="P335" i="3"/>
  <c r="L335" i="3"/>
  <c r="J335" i="3"/>
  <c r="S335" i="3"/>
  <c r="U335" i="3"/>
  <c r="R335" i="3"/>
  <c r="Q335" i="3"/>
  <c r="N335" i="3"/>
  <c r="C331" i="3"/>
  <c r="L331" i="3"/>
  <c r="P331" i="3"/>
  <c r="U331" i="3"/>
  <c r="Q331" i="3"/>
  <c r="K331" i="3"/>
  <c r="J331" i="3"/>
  <c r="T331" i="3"/>
  <c r="N331" i="3"/>
  <c r="S331" i="3"/>
  <c r="M331" i="3"/>
  <c r="O331" i="3"/>
  <c r="Y331" i="3"/>
  <c r="R331" i="3"/>
  <c r="C327" i="3"/>
  <c r="M327" i="3"/>
  <c r="Y327" i="3"/>
  <c r="P327" i="3"/>
  <c r="U327" i="3"/>
  <c r="L327" i="3"/>
  <c r="R327" i="3"/>
  <c r="Q327" i="3"/>
  <c r="N327" i="3"/>
  <c r="O327" i="3"/>
  <c r="J327" i="3"/>
  <c r="S327" i="3"/>
  <c r="T327" i="3"/>
  <c r="K327" i="3"/>
  <c r="C323" i="3"/>
  <c r="S323" i="3"/>
  <c r="R323" i="3"/>
  <c r="M323" i="3"/>
  <c r="L323" i="3"/>
  <c r="P323" i="3"/>
  <c r="U323" i="3"/>
  <c r="Q323" i="3"/>
  <c r="J323" i="3"/>
  <c r="O323" i="3"/>
  <c r="Y323" i="3"/>
  <c r="K323" i="3"/>
  <c r="T323" i="3"/>
  <c r="N323" i="3"/>
  <c r="C319" i="3"/>
  <c r="U319" i="3"/>
  <c r="L319" i="3"/>
  <c r="R319" i="3"/>
  <c r="J319" i="3"/>
  <c r="Q319" i="3"/>
  <c r="T319" i="3"/>
  <c r="O319" i="3"/>
  <c r="K319" i="3"/>
  <c r="M319" i="3"/>
  <c r="Y319" i="3"/>
  <c r="P319" i="3"/>
  <c r="S319" i="3"/>
  <c r="N319" i="3"/>
  <c r="C315" i="3"/>
  <c r="T315" i="3"/>
  <c r="O315" i="3"/>
  <c r="N315" i="3"/>
  <c r="Y315" i="3"/>
  <c r="S315" i="3"/>
  <c r="R315" i="3"/>
  <c r="M315" i="3"/>
  <c r="L315" i="3"/>
  <c r="P315" i="3"/>
  <c r="U315" i="3"/>
  <c r="Q315" i="3"/>
  <c r="K315" i="3"/>
  <c r="J315" i="3"/>
  <c r="C311" i="3"/>
  <c r="J311" i="3"/>
  <c r="Q311" i="3"/>
  <c r="S311" i="3"/>
  <c r="N311" i="3"/>
  <c r="T311" i="3"/>
  <c r="O311" i="3"/>
  <c r="K311" i="3"/>
  <c r="M311" i="3"/>
  <c r="Y311" i="3"/>
  <c r="P311" i="3"/>
  <c r="U311" i="3"/>
  <c r="L311" i="3"/>
  <c r="R311" i="3"/>
  <c r="C307" i="3"/>
  <c r="T307" i="3"/>
  <c r="O307" i="3"/>
  <c r="N307" i="3"/>
  <c r="Y307" i="3"/>
  <c r="S307" i="3"/>
  <c r="R307" i="3"/>
  <c r="M307" i="3"/>
  <c r="L307" i="3"/>
  <c r="P307" i="3"/>
  <c r="U307" i="3"/>
  <c r="Q307" i="3"/>
  <c r="K307" i="3"/>
  <c r="J307" i="3"/>
  <c r="C303" i="3"/>
  <c r="U303" i="3"/>
  <c r="L303" i="3"/>
  <c r="R303" i="3"/>
  <c r="J303" i="3"/>
  <c r="Q303" i="3"/>
  <c r="S303" i="3"/>
  <c r="N303" i="3"/>
  <c r="T303" i="3"/>
  <c r="O303" i="3"/>
  <c r="K303" i="3"/>
  <c r="M303" i="3"/>
  <c r="Y303" i="3"/>
  <c r="P303" i="3"/>
  <c r="C299" i="3"/>
  <c r="T299" i="3"/>
  <c r="O299" i="3"/>
  <c r="N299" i="3"/>
  <c r="Y299" i="3"/>
  <c r="S299" i="3"/>
  <c r="R299" i="3"/>
  <c r="M299" i="3"/>
  <c r="L299" i="3"/>
  <c r="P299" i="3"/>
  <c r="U299" i="3"/>
  <c r="Q299" i="3"/>
  <c r="K299" i="3"/>
  <c r="J299" i="3"/>
  <c r="C295" i="3"/>
  <c r="J295" i="3"/>
  <c r="Q295" i="3"/>
  <c r="S295" i="3"/>
  <c r="N295" i="3"/>
  <c r="T295" i="3"/>
  <c r="O295" i="3"/>
  <c r="K295" i="3"/>
  <c r="M295" i="3"/>
  <c r="Y295" i="3"/>
  <c r="P295" i="3"/>
  <c r="U295" i="3"/>
  <c r="L295" i="3"/>
  <c r="R295" i="3"/>
  <c r="C291" i="3"/>
  <c r="Q291" i="3"/>
  <c r="K291" i="3"/>
  <c r="J291" i="3"/>
  <c r="T291" i="3"/>
  <c r="O291" i="3"/>
  <c r="N291" i="3"/>
  <c r="Y291" i="3"/>
  <c r="S291" i="3"/>
  <c r="R291" i="3"/>
  <c r="M291" i="3"/>
  <c r="L291" i="3"/>
  <c r="P291" i="3"/>
  <c r="U291" i="3"/>
  <c r="C287" i="3"/>
  <c r="U287" i="3"/>
  <c r="L287" i="3"/>
  <c r="R287" i="3"/>
  <c r="J287" i="3"/>
  <c r="Q287" i="3"/>
  <c r="S287" i="3"/>
  <c r="N287" i="3"/>
  <c r="T287" i="3"/>
  <c r="O287" i="3"/>
  <c r="K287" i="3"/>
  <c r="M287" i="3"/>
  <c r="Y287" i="3"/>
  <c r="P287" i="3"/>
  <c r="C283" i="3"/>
  <c r="T283" i="3"/>
  <c r="O283" i="3"/>
  <c r="N283" i="3"/>
  <c r="Y283" i="3"/>
  <c r="S283" i="3"/>
  <c r="R283" i="3"/>
  <c r="M283" i="3"/>
  <c r="L283" i="3"/>
  <c r="P283" i="3"/>
  <c r="U283" i="3"/>
  <c r="Q283" i="3"/>
  <c r="K283" i="3"/>
  <c r="J283" i="3"/>
  <c r="C279" i="3"/>
  <c r="J279" i="3"/>
  <c r="Q279" i="3"/>
  <c r="S279" i="3"/>
  <c r="N279" i="3"/>
  <c r="T279" i="3"/>
  <c r="O279" i="3"/>
  <c r="K279" i="3"/>
  <c r="M279" i="3"/>
  <c r="Y279" i="3"/>
  <c r="P279" i="3"/>
  <c r="U279" i="3"/>
  <c r="L279" i="3"/>
  <c r="R279" i="3"/>
  <c r="C275" i="3"/>
  <c r="T275" i="3"/>
  <c r="O275" i="3"/>
  <c r="N275" i="3"/>
  <c r="Y275" i="3"/>
  <c r="S275" i="3"/>
  <c r="R275" i="3"/>
  <c r="M275" i="3"/>
  <c r="L275" i="3"/>
  <c r="P275" i="3"/>
  <c r="U275" i="3"/>
  <c r="Q275" i="3"/>
  <c r="K275" i="3"/>
  <c r="J275" i="3"/>
  <c r="C271" i="3"/>
  <c r="U271" i="3"/>
  <c r="L271" i="3"/>
  <c r="R271" i="3"/>
  <c r="J271" i="3"/>
  <c r="Q271" i="3"/>
  <c r="S271" i="3"/>
  <c r="N271" i="3"/>
  <c r="T271" i="3"/>
  <c r="O271" i="3"/>
  <c r="K271" i="3"/>
  <c r="M271" i="3"/>
  <c r="Y271" i="3"/>
  <c r="P271" i="3"/>
  <c r="C267" i="3"/>
  <c r="T267" i="3"/>
  <c r="O267" i="3"/>
  <c r="N267" i="3"/>
  <c r="Y267" i="3"/>
  <c r="S267" i="3"/>
  <c r="R267" i="3"/>
  <c r="M267" i="3"/>
  <c r="L267" i="3"/>
  <c r="P267" i="3"/>
  <c r="U267" i="3"/>
  <c r="Q267" i="3"/>
  <c r="K267" i="3"/>
  <c r="J267" i="3"/>
  <c r="C263" i="3"/>
  <c r="J263" i="3"/>
  <c r="Q263" i="3"/>
  <c r="S263" i="3"/>
  <c r="N263" i="3"/>
  <c r="T263" i="3"/>
  <c r="O263" i="3"/>
  <c r="K263" i="3"/>
  <c r="M263" i="3"/>
  <c r="Y263" i="3"/>
  <c r="P263" i="3"/>
  <c r="U263" i="3"/>
  <c r="L263" i="3"/>
  <c r="R263" i="3"/>
  <c r="C259" i="3"/>
  <c r="Q259" i="3"/>
  <c r="K259" i="3"/>
  <c r="J259" i="3"/>
  <c r="T259" i="3"/>
  <c r="O259" i="3"/>
  <c r="N259" i="3"/>
  <c r="Y259" i="3"/>
  <c r="S259" i="3"/>
  <c r="R259" i="3"/>
  <c r="M259" i="3"/>
  <c r="L259" i="3"/>
  <c r="P259" i="3"/>
  <c r="U259" i="3"/>
  <c r="C255" i="3"/>
  <c r="U255" i="3"/>
  <c r="L255" i="3"/>
  <c r="R255" i="3"/>
  <c r="J255" i="3"/>
  <c r="Q255" i="3"/>
  <c r="S255" i="3"/>
  <c r="N255" i="3"/>
  <c r="T255" i="3"/>
  <c r="O255" i="3"/>
  <c r="K255" i="3"/>
  <c r="M255" i="3"/>
  <c r="Y255" i="3"/>
  <c r="P255" i="3"/>
  <c r="C251" i="3"/>
  <c r="T251" i="3"/>
  <c r="O251" i="3"/>
  <c r="N251" i="3"/>
  <c r="Y251" i="3"/>
  <c r="S251" i="3"/>
  <c r="R251" i="3"/>
  <c r="M251" i="3"/>
  <c r="L251" i="3"/>
  <c r="P251" i="3"/>
  <c r="U251" i="3"/>
  <c r="Q251" i="3"/>
  <c r="K251" i="3"/>
  <c r="J251" i="3"/>
  <c r="C247" i="3"/>
  <c r="J247" i="3"/>
  <c r="Q247" i="3"/>
  <c r="S247" i="3"/>
  <c r="N247" i="3"/>
  <c r="T247" i="3"/>
  <c r="O247" i="3"/>
  <c r="K247" i="3"/>
  <c r="M247" i="3"/>
  <c r="Y247" i="3"/>
  <c r="P247" i="3"/>
  <c r="U247" i="3"/>
  <c r="L247" i="3"/>
  <c r="R247" i="3"/>
  <c r="C243" i="3"/>
  <c r="T243" i="3"/>
  <c r="O243" i="3"/>
  <c r="N243" i="3"/>
  <c r="Y243" i="3"/>
  <c r="S243" i="3"/>
  <c r="R243" i="3"/>
  <c r="M243" i="3"/>
  <c r="L243" i="3"/>
  <c r="P243" i="3"/>
  <c r="U243" i="3"/>
  <c r="Q243" i="3"/>
  <c r="K243" i="3"/>
  <c r="J243" i="3"/>
  <c r="C239" i="3"/>
  <c r="U239" i="3"/>
  <c r="L239" i="3"/>
  <c r="R239" i="3"/>
  <c r="J239" i="3"/>
  <c r="Q239" i="3"/>
  <c r="S239" i="3"/>
  <c r="N239" i="3"/>
  <c r="T239" i="3"/>
  <c r="O239" i="3"/>
  <c r="K239" i="3"/>
  <c r="M239" i="3"/>
  <c r="Y239" i="3"/>
  <c r="P239" i="3"/>
  <c r="C235" i="3"/>
  <c r="T235" i="3"/>
  <c r="O235" i="3"/>
  <c r="N235" i="3"/>
  <c r="Y235" i="3"/>
  <c r="S235" i="3"/>
  <c r="R235" i="3"/>
  <c r="M235" i="3"/>
  <c r="L235" i="3"/>
  <c r="P235" i="3"/>
  <c r="U235" i="3"/>
  <c r="Q235" i="3"/>
  <c r="K235" i="3"/>
  <c r="J235" i="3"/>
  <c r="C231" i="3"/>
  <c r="J231" i="3"/>
  <c r="Q231" i="3"/>
  <c r="S231" i="3"/>
  <c r="N231" i="3"/>
  <c r="T231" i="3"/>
  <c r="O231" i="3"/>
  <c r="K231" i="3"/>
  <c r="M231" i="3"/>
  <c r="Y231" i="3"/>
  <c r="P231" i="3"/>
  <c r="U231" i="3"/>
  <c r="L231" i="3"/>
  <c r="R231" i="3"/>
  <c r="C227" i="3"/>
  <c r="Q227" i="3"/>
  <c r="K227" i="3"/>
  <c r="J227" i="3"/>
  <c r="T227" i="3"/>
  <c r="O227" i="3"/>
  <c r="N227" i="3"/>
  <c r="Y227" i="3"/>
  <c r="S227" i="3"/>
  <c r="R227" i="3"/>
  <c r="M227" i="3"/>
  <c r="L227" i="3"/>
  <c r="P227" i="3"/>
  <c r="U227" i="3"/>
  <c r="C223" i="3"/>
  <c r="U223" i="3"/>
  <c r="L223" i="3"/>
  <c r="R223" i="3"/>
  <c r="J223" i="3"/>
  <c r="Q223" i="3"/>
  <c r="S223" i="3"/>
  <c r="N223" i="3"/>
  <c r="T223" i="3"/>
  <c r="O223" i="3"/>
  <c r="K223" i="3"/>
  <c r="M223" i="3"/>
  <c r="Y223" i="3"/>
  <c r="P223" i="3"/>
  <c r="C219" i="3"/>
  <c r="T219" i="3"/>
  <c r="O219" i="3"/>
  <c r="N219" i="3"/>
  <c r="Y219" i="3"/>
  <c r="S219" i="3"/>
  <c r="R219" i="3"/>
  <c r="M219" i="3"/>
  <c r="L219" i="3"/>
  <c r="P219" i="3"/>
  <c r="U219" i="3"/>
  <c r="Q219" i="3"/>
  <c r="K219" i="3"/>
  <c r="J219" i="3"/>
  <c r="C215" i="3"/>
  <c r="J215" i="3"/>
  <c r="Q215" i="3"/>
  <c r="S215" i="3"/>
  <c r="N215" i="3"/>
  <c r="T215" i="3"/>
  <c r="O215" i="3"/>
  <c r="K215" i="3"/>
  <c r="M215" i="3"/>
  <c r="Y215" i="3"/>
  <c r="P215" i="3"/>
  <c r="U215" i="3"/>
  <c r="L215" i="3"/>
  <c r="R215" i="3"/>
  <c r="C211" i="3"/>
  <c r="T211" i="3"/>
  <c r="O211" i="3"/>
  <c r="N211" i="3"/>
  <c r="Y211" i="3"/>
  <c r="S211" i="3"/>
  <c r="R211" i="3"/>
  <c r="M211" i="3"/>
  <c r="L211" i="3"/>
  <c r="P211" i="3"/>
  <c r="U211" i="3"/>
  <c r="Q211" i="3"/>
  <c r="K211" i="3"/>
  <c r="J211" i="3"/>
  <c r="C207" i="3"/>
  <c r="U207" i="3"/>
  <c r="L207" i="3"/>
  <c r="R207" i="3"/>
  <c r="J207" i="3"/>
  <c r="Q207" i="3"/>
  <c r="S207" i="3"/>
  <c r="N207" i="3"/>
  <c r="T207" i="3"/>
  <c r="O207" i="3"/>
  <c r="K207" i="3"/>
  <c r="M207" i="3"/>
  <c r="Y207" i="3"/>
  <c r="P207" i="3"/>
  <c r="C203" i="3"/>
  <c r="T203" i="3"/>
  <c r="O203" i="3"/>
  <c r="N203" i="3"/>
  <c r="Y203" i="3"/>
  <c r="S203" i="3"/>
  <c r="R203" i="3"/>
  <c r="M203" i="3"/>
  <c r="L203" i="3"/>
  <c r="P203" i="3"/>
  <c r="U203" i="3"/>
  <c r="Q203" i="3"/>
  <c r="K203" i="3"/>
  <c r="J203" i="3"/>
  <c r="C199" i="3"/>
  <c r="J199" i="3"/>
  <c r="Q199" i="3"/>
  <c r="S199" i="3"/>
  <c r="N199" i="3"/>
  <c r="T199" i="3"/>
  <c r="O199" i="3"/>
  <c r="K199" i="3"/>
  <c r="M199" i="3"/>
  <c r="Y199" i="3"/>
  <c r="P199" i="3"/>
  <c r="U199" i="3"/>
  <c r="L199" i="3"/>
  <c r="R199" i="3"/>
  <c r="C195" i="3"/>
  <c r="Q195" i="3"/>
  <c r="K195" i="3"/>
  <c r="J195" i="3"/>
  <c r="T195" i="3"/>
  <c r="O195" i="3"/>
  <c r="N195" i="3"/>
  <c r="Y195" i="3"/>
  <c r="S195" i="3"/>
  <c r="R195" i="3"/>
  <c r="M195" i="3"/>
  <c r="L195" i="3"/>
  <c r="P195" i="3"/>
  <c r="U195" i="3"/>
  <c r="C191" i="3"/>
  <c r="U191" i="3"/>
  <c r="L191" i="3"/>
  <c r="R191" i="3"/>
  <c r="J191" i="3"/>
  <c r="Q191" i="3"/>
  <c r="S191" i="3"/>
  <c r="N191" i="3"/>
  <c r="T191" i="3"/>
  <c r="O191" i="3"/>
  <c r="K191" i="3"/>
  <c r="M191" i="3"/>
  <c r="Y191" i="3"/>
  <c r="P191" i="3"/>
  <c r="C187" i="3"/>
  <c r="T187" i="3"/>
  <c r="O187" i="3"/>
  <c r="N187" i="3"/>
  <c r="Y187" i="3"/>
  <c r="S187" i="3"/>
  <c r="R187" i="3"/>
  <c r="M187" i="3"/>
  <c r="L187" i="3"/>
  <c r="P187" i="3"/>
  <c r="U187" i="3"/>
  <c r="Q187" i="3"/>
  <c r="K187" i="3"/>
  <c r="J187" i="3"/>
  <c r="C181" i="3"/>
  <c r="Q181" i="3"/>
  <c r="L181" i="3"/>
  <c r="N181" i="3"/>
  <c r="M181" i="3"/>
  <c r="U181" i="3"/>
  <c r="O181" i="3"/>
  <c r="T181" i="3"/>
  <c r="P181" i="3"/>
  <c r="K181" i="3"/>
  <c r="R181" i="3"/>
  <c r="Y181" i="3"/>
  <c r="S181" i="3"/>
  <c r="C180" i="3"/>
  <c r="M180" i="3"/>
  <c r="K180" i="3"/>
  <c r="N180" i="3"/>
  <c r="Q180" i="3"/>
  <c r="L180" i="3"/>
  <c r="T180" i="3"/>
  <c r="O180" i="3"/>
  <c r="U180" i="3"/>
  <c r="P180" i="3"/>
  <c r="R180" i="3"/>
  <c r="Y180" i="3"/>
  <c r="S180" i="3"/>
  <c r="C182" i="3"/>
  <c r="K182" i="3"/>
  <c r="T182" i="3"/>
  <c r="O182" i="3"/>
  <c r="M182" i="3"/>
  <c r="U182" i="3"/>
  <c r="P182" i="3"/>
  <c r="N182" i="3"/>
  <c r="Q182" i="3"/>
  <c r="L182" i="3"/>
  <c r="R182" i="3"/>
  <c r="S182" i="3"/>
  <c r="Y182" i="3"/>
  <c r="C179" i="3"/>
  <c r="N179" i="3"/>
  <c r="T179" i="3"/>
  <c r="O179" i="3"/>
  <c r="M179" i="3"/>
  <c r="U179" i="3"/>
  <c r="P179" i="3"/>
  <c r="K179" i="3"/>
  <c r="Q179" i="3"/>
  <c r="L179" i="3"/>
  <c r="R179" i="3"/>
  <c r="S179" i="3"/>
  <c r="Y179" i="3"/>
  <c r="C174" i="3"/>
  <c r="O174" i="3"/>
  <c r="K174" i="3"/>
  <c r="N174" i="3"/>
  <c r="Q174" i="3"/>
  <c r="L174" i="3"/>
  <c r="T174" i="3"/>
  <c r="M174" i="3"/>
  <c r="U174" i="3"/>
  <c r="P174" i="3"/>
  <c r="Y174" i="3"/>
  <c r="S174" i="3"/>
  <c r="R174" i="3"/>
  <c r="C178" i="3"/>
  <c r="U178" i="3"/>
  <c r="K178" i="3"/>
  <c r="N178" i="3"/>
  <c r="Q178" i="3"/>
  <c r="L178" i="3"/>
  <c r="T178" i="3"/>
  <c r="O178" i="3"/>
  <c r="M178" i="3"/>
  <c r="P178" i="3"/>
  <c r="R178" i="3"/>
  <c r="Y178" i="3"/>
  <c r="S178" i="3"/>
  <c r="C172" i="3"/>
  <c r="Q172" i="3"/>
  <c r="O172" i="3"/>
  <c r="M172" i="3"/>
  <c r="U172" i="3"/>
  <c r="P172" i="3"/>
  <c r="K172" i="3"/>
  <c r="N172" i="3"/>
  <c r="L172" i="3"/>
  <c r="T172" i="3"/>
  <c r="S172" i="3"/>
  <c r="R172" i="3"/>
  <c r="Y172" i="3"/>
  <c r="C173" i="3"/>
  <c r="Q173" i="3"/>
  <c r="N173" i="3"/>
  <c r="P173" i="3"/>
  <c r="M173" i="3"/>
  <c r="U173" i="3"/>
  <c r="K173" i="3"/>
  <c r="L173" i="3"/>
  <c r="T173" i="3"/>
  <c r="O173" i="3"/>
  <c r="R173" i="3"/>
  <c r="S173" i="3"/>
  <c r="Y173" i="3"/>
  <c r="K176" i="3"/>
  <c r="O176" i="3"/>
  <c r="S176" i="3"/>
  <c r="Y176" i="3"/>
  <c r="L176" i="3"/>
  <c r="P176" i="3"/>
  <c r="T176" i="3"/>
  <c r="C176" i="3"/>
  <c r="M176" i="3"/>
  <c r="Q176" i="3"/>
  <c r="U176" i="3"/>
  <c r="J176" i="3"/>
  <c r="N176" i="3"/>
  <c r="R176" i="3"/>
  <c r="C1058" i="3"/>
  <c r="N1058" i="3"/>
  <c r="J1058" i="3"/>
  <c r="K1058" i="3"/>
  <c r="P1058" i="3"/>
  <c r="O1058" i="3"/>
  <c r="T1058" i="3"/>
  <c r="M1058" i="3"/>
  <c r="S1058" i="3"/>
  <c r="Q1058" i="3"/>
  <c r="L1058" i="3"/>
  <c r="Y1058" i="3"/>
  <c r="R1058" i="3"/>
  <c r="U1058" i="3"/>
  <c r="C1054" i="3"/>
  <c r="S1054" i="3"/>
  <c r="N1054" i="3"/>
  <c r="R1054" i="3"/>
  <c r="L1054" i="3"/>
  <c r="U1054" i="3"/>
  <c r="P1054" i="3"/>
  <c r="O1054" i="3"/>
  <c r="T1054" i="3"/>
  <c r="M1054" i="3"/>
  <c r="Q1054" i="3"/>
  <c r="K1054" i="3"/>
  <c r="Y1054" i="3"/>
  <c r="J1054" i="3"/>
  <c r="C1057" i="3"/>
  <c r="N1057" i="3"/>
  <c r="T1057" i="3"/>
  <c r="P1057" i="3"/>
  <c r="O1057" i="3"/>
  <c r="J1057" i="3"/>
  <c r="R1057" i="3"/>
  <c r="K1057" i="3"/>
  <c r="M1057" i="3"/>
  <c r="L1057" i="3"/>
  <c r="Y1057" i="3"/>
  <c r="U1057" i="3"/>
  <c r="S1057" i="3"/>
  <c r="Q1057" i="3"/>
  <c r="C1053" i="3"/>
  <c r="J1053" i="3"/>
  <c r="T1053" i="3"/>
  <c r="S1053" i="3"/>
  <c r="N1053" i="3"/>
  <c r="M1053" i="3"/>
  <c r="Y1053" i="3"/>
  <c r="R1053" i="3"/>
  <c r="U1053" i="3"/>
  <c r="L1053" i="3"/>
  <c r="P1053" i="3"/>
  <c r="Q1053" i="3"/>
  <c r="O1053" i="3"/>
  <c r="K1053" i="3"/>
  <c r="C1049" i="3"/>
  <c r="S1049" i="3"/>
  <c r="N1049" i="3"/>
  <c r="R1049" i="3"/>
  <c r="L1049" i="3"/>
  <c r="T1049" i="3"/>
  <c r="P1049" i="3"/>
  <c r="O1049" i="3"/>
  <c r="Q1049" i="3"/>
  <c r="J1049" i="3"/>
  <c r="U1049" i="3"/>
  <c r="M1049" i="3"/>
  <c r="Y1049" i="3"/>
  <c r="K1049" i="3"/>
  <c r="C1045" i="3"/>
  <c r="J1045" i="3"/>
  <c r="O1045" i="3"/>
  <c r="S1045" i="3"/>
  <c r="N1045" i="3"/>
  <c r="M1045" i="3"/>
  <c r="Y1045" i="3"/>
  <c r="R1045" i="3"/>
  <c r="U1045" i="3"/>
  <c r="L1045" i="3"/>
  <c r="P1045" i="3"/>
  <c r="Q1045" i="3"/>
  <c r="K1045" i="3"/>
  <c r="T1045" i="3"/>
  <c r="C1041" i="3"/>
  <c r="J1041" i="3"/>
  <c r="K1041" i="3"/>
  <c r="S1041" i="3"/>
  <c r="N1041" i="3"/>
  <c r="M1041" i="3"/>
  <c r="Y1041" i="3"/>
  <c r="R1041" i="3"/>
  <c r="U1041" i="3"/>
  <c r="L1041" i="3"/>
  <c r="P1041" i="3"/>
  <c r="Q1041" i="3"/>
  <c r="O1041" i="3"/>
  <c r="T1041" i="3"/>
  <c r="C1037" i="3"/>
  <c r="P1037" i="3"/>
  <c r="O1037" i="3"/>
  <c r="S1037" i="3"/>
  <c r="N1037" i="3"/>
  <c r="M1037" i="3"/>
  <c r="Y1037" i="3"/>
  <c r="R1037" i="3"/>
  <c r="U1037" i="3"/>
  <c r="L1037" i="3"/>
  <c r="J1037" i="3"/>
  <c r="Q1037" i="3"/>
  <c r="K1037" i="3"/>
  <c r="T1037" i="3"/>
  <c r="C1033" i="3"/>
  <c r="J1033" i="3"/>
  <c r="K1033" i="3"/>
  <c r="S1033" i="3"/>
  <c r="N1033" i="3"/>
  <c r="M1033" i="3"/>
  <c r="Y1033" i="3"/>
  <c r="R1033" i="3"/>
  <c r="U1033" i="3"/>
  <c r="L1033" i="3"/>
  <c r="P1033" i="3"/>
  <c r="Q1033" i="3"/>
  <c r="O1033" i="3"/>
  <c r="T1033" i="3"/>
  <c r="C1029" i="3"/>
  <c r="P1029" i="3"/>
  <c r="Q1029" i="3"/>
  <c r="T1029" i="3"/>
  <c r="S1029" i="3"/>
  <c r="N1029" i="3"/>
  <c r="M1029" i="3"/>
  <c r="Y1029" i="3"/>
  <c r="R1029" i="3"/>
  <c r="U1029" i="3"/>
  <c r="L1029" i="3"/>
  <c r="J1029" i="3"/>
  <c r="O1029" i="3"/>
  <c r="K1029" i="3"/>
  <c r="C1025" i="3"/>
  <c r="P1025" i="3"/>
  <c r="O1025" i="3"/>
  <c r="T1025" i="3"/>
  <c r="S1025" i="3"/>
  <c r="N1025" i="3"/>
  <c r="M1025" i="3"/>
  <c r="Y1025" i="3"/>
  <c r="R1025" i="3"/>
  <c r="U1025" i="3"/>
  <c r="L1025" i="3"/>
  <c r="J1025" i="3"/>
  <c r="Q1025" i="3"/>
  <c r="K1025" i="3"/>
  <c r="C1021" i="3"/>
  <c r="P1021" i="3"/>
  <c r="J1021" i="3"/>
  <c r="Q1021" i="3"/>
  <c r="O1021" i="3"/>
  <c r="K1021" i="3"/>
  <c r="S1021" i="3"/>
  <c r="N1021" i="3"/>
  <c r="M1021" i="3"/>
  <c r="Y1021" i="3"/>
  <c r="R1021" i="3"/>
  <c r="U1021" i="3"/>
  <c r="L1021" i="3"/>
  <c r="T1021" i="3"/>
  <c r="C1017" i="3"/>
  <c r="P1017" i="3"/>
  <c r="J1017" i="3"/>
  <c r="Q1017" i="3"/>
  <c r="O1017" i="3"/>
  <c r="K1017" i="3"/>
  <c r="T1017" i="3"/>
  <c r="S1017" i="3"/>
  <c r="N1017" i="3"/>
  <c r="M1017" i="3"/>
  <c r="Y1017" i="3"/>
  <c r="R1017" i="3"/>
  <c r="U1017" i="3"/>
  <c r="L1017" i="3"/>
  <c r="C1013" i="3"/>
  <c r="P1013" i="3"/>
  <c r="J1013" i="3"/>
  <c r="Q1013" i="3"/>
  <c r="O1013" i="3"/>
  <c r="K1013" i="3"/>
  <c r="T1013" i="3"/>
  <c r="S1013" i="3"/>
  <c r="N1013" i="3"/>
  <c r="M1013" i="3"/>
  <c r="Y1013" i="3"/>
  <c r="R1013" i="3"/>
  <c r="U1013" i="3"/>
  <c r="L1013" i="3"/>
  <c r="C1009" i="3"/>
  <c r="P1009" i="3"/>
  <c r="J1009" i="3"/>
  <c r="Q1009" i="3"/>
  <c r="O1009" i="3"/>
  <c r="K1009" i="3"/>
  <c r="T1009" i="3"/>
  <c r="S1009" i="3"/>
  <c r="N1009" i="3"/>
  <c r="M1009" i="3"/>
  <c r="Y1009" i="3"/>
  <c r="R1009" i="3"/>
  <c r="U1009" i="3"/>
  <c r="L1009" i="3"/>
  <c r="C1005" i="3"/>
  <c r="P1005" i="3"/>
  <c r="J1005" i="3"/>
  <c r="Q1005" i="3"/>
  <c r="O1005" i="3"/>
  <c r="K1005" i="3"/>
  <c r="T1005" i="3"/>
  <c r="S1005" i="3"/>
  <c r="N1005" i="3"/>
  <c r="M1005" i="3"/>
  <c r="Y1005" i="3"/>
  <c r="R1005" i="3"/>
  <c r="U1005" i="3"/>
  <c r="L1005" i="3"/>
  <c r="C1001" i="3"/>
  <c r="P1001" i="3"/>
  <c r="J1001" i="3"/>
  <c r="Q1001" i="3"/>
  <c r="O1001" i="3"/>
  <c r="K1001" i="3"/>
  <c r="T1001" i="3"/>
  <c r="S1001" i="3"/>
  <c r="N1001" i="3"/>
  <c r="M1001" i="3"/>
  <c r="Y1001" i="3"/>
  <c r="R1001" i="3"/>
  <c r="U1001" i="3"/>
  <c r="L1001" i="3"/>
  <c r="C997" i="3"/>
  <c r="P997" i="3"/>
  <c r="J997" i="3"/>
  <c r="Q997" i="3"/>
  <c r="O997" i="3"/>
  <c r="K997" i="3"/>
  <c r="T997" i="3"/>
  <c r="S997" i="3"/>
  <c r="N997" i="3"/>
  <c r="M997" i="3"/>
  <c r="Y997" i="3"/>
  <c r="R997" i="3"/>
  <c r="U997" i="3"/>
  <c r="L997" i="3"/>
  <c r="C993" i="3"/>
  <c r="P993" i="3"/>
  <c r="J993" i="3"/>
  <c r="Q993" i="3"/>
  <c r="O993" i="3"/>
  <c r="K993" i="3"/>
  <c r="T993" i="3"/>
  <c r="S993" i="3"/>
  <c r="N993" i="3"/>
  <c r="M993" i="3"/>
  <c r="Y993" i="3"/>
  <c r="R993" i="3"/>
  <c r="U993" i="3"/>
  <c r="L993" i="3"/>
  <c r="C989" i="3"/>
  <c r="P989" i="3"/>
  <c r="J989" i="3"/>
  <c r="Q989" i="3"/>
  <c r="O989" i="3"/>
  <c r="K989" i="3"/>
  <c r="T989" i="3"/>
  <c r="S989" i="3"/>
  <c r="N989" i="3"/>
  <c r="M989" i="3"/>
  <c r="Y989" i="3"/>
  <c r="R989" i="3"/>
  <c r="U989" i="3"/>
  <c r="L989" i="3"/>
  <c r="C985" i="3"/>
  <c r="P985" i="3"/>
  <c r="J985" i="3"/>
  <c r="Q985" i="3"/>
  <c r="O985" i="3"/>
  <c r="K985" i="3"/>
  <c r="T985" i="3"/>
  <c r="S985" i="3"/>
  <c r="N985" i="3"/>
  <c r="M985" i="3"/>
  <c r="Y985" i="3"/>
  <c r="R985" i="3"/>
  <c r="U985" i="3"/>
  <c r="L985" i="3"/>
  <c r="C981" i="3"/>
  <c r="P981" i="3"/>
  <c r="J981" i="3"/>
  <c r="Q981" i="3"/>
  <c r="O981" i="3"/>
  <c r="K981" i="3"/>
  <c r="T981" i="3"/>
  <c r="S981" i="3"/>
  <c r="N981" i="3"/>
  <c r="M981" i="3"/>
  <c r="Y981" i="3"/>
  <c r="R981" i="3"/>
  <c r="U981" i="3"/>
  <c r="L981" i="3"/>
  <c r="C977" i="3"/>
  <c r="P977" i="3"/>
  <c r="J977" i="3"/>
  <c r="Q977" i="3"/>
  <c r="O977" i="3"/>
  <c r="K977" i="3"/>
  <c r="T977" i="3"/>
  <c r="S977" i="3"/>
  <c r="N977" i="3"/>
  <c r="M977" i="3"/>
  <c r="Y977" i="3"/>
  <c r="R977" i="3"/>
  <c r="U977" i="3"/>
  <c r="L977" i="3"/>
  <c r="C973" i="3"/>
  <c r="P973" i="3"/>
  <c r="J973" i="3"/>
  <c r="Q973" i="3"/>
  <c r="O973" i="3"/>
  <c r="K973" i="3"/>
  <c r="T973" i="3"/>
  <c r="S973" i="3"/>
  <c r="N973" i="3"/>
  <c r="M973" i="3"/>
  <c r="Y973" i="3"/>
  <c r="R973" i="3"/>
  <c r="U973" i="3"/>
  <c r="L973" i="3"/>
  <c r="C969" i="3"/>
  <c r="P969" i="3"/>
  <c r="J969" i="3"/>
  <c r="Q969" i="3"/>
  <c r="O969" i="3"/>
  <c r="K969" i="3"/>
  <c r="T969" i="3"/>
  <c r="S969" i="3"/>
  <c r="N969" i="3"/>
  <c r="M969" i="3"/>
  <c r="Y969" i="3"/>
  <c r="R969" i="3"/>
  <c r="U969" i="3"/>
  <c r="L969" i="3"/>
  <c r="C965" i="3"/>
  <c r="P965" i="3"/>
  <c r="J965" i="3"/>
  <c r="Q965" i="3"/>
  <c r="O965" i="3"/>
  <c r="K965" i="3"/>
  <c r="T965" i="3"/>
  <c r="S965" i="3"/>
  <c r="N965" i="3"/>
  <c r="M965" i="3"/>
  <c r="Y965" i="3"/>
  <c r="R965" i="3"/>
  <c r="U965" i="3"/>
  <c r="L965" i="3"/>
  <c r="C961" i="3"/>
  <c r="P961" i="3"/>
  <c r="J961" i="3"/>
  <c r="Q961" i="3"/>
  <c r="O961" i="3"/>
  <c r="K961" i="3"/>
  <c r="T961" i="3"/>
  <c r="S961" i="3"/>
  <c r="N961" i="3"/>
  <c r="M961" i="3"/>
  <c r="Y961" i="3"/>
  <c r="R961" i="3"/>
  <c r="U961" i="3"/>
  <c r="L961" i="3"/>
  <c r="C957" i="3"/>
  <c r="P957" i="3"/>
  <c r="J957" i="3"/>
  <c r="Q957" i="3"/>
  <c r="O957" i="3"/>
  <c r="K957" i="3"/>
  <c r="T957" i="3"/>
  <c r="S957" i="3"/>
  <c r="N957" i="3"/>
  <c r="M957" i="3"/>
  <c r="Y957" i="3"/>
  <c r="R957" i="3"/>
  <c r="U957" i="3"/>
  <c r="L957" i="3"/>
  <c r="C953" i="3"/>
  <c r="P953" i="3"/>
  <c r="U953" i="3"/>
  <c r="M953" i="3"/>
  <c r="O953" i="3"/>
  <c r="K953" i="3"/>
  <c r="J953" i="3"/>
  <c r="S953" i="3"/>
  <c r="N953" i="3"/>
  <c r="L953" i="3"/>
  <c r="Y953" i="3"/>
  <c r="R953" i="3"/>
  <c r="T953" i="3"/>
  <c r="Q953" i="3"/>
  <c r="C949" i="3"/>
  <c r="P949" i="3"/>
  <c r="M949" i="3"/>
  <c r="T949" i="3"/>
  <c r="O949" i="3"/>
  <c r="J949" i="3"/>
  <c r="U949" i="3"/>
  <c r="S949" i="3"/>
  <c r="N949" i="3"/>
  <c r="K949" i="3"/>
  <c r="Y949" i="3"/>
  <c r="R949" i="3"/>
  <c r="Q949" i="3"/>
  <c r="L949" i="3"/>
  <c r="C945" i="3"/>
  <c r="P945" i="3"/>
  <c r="J945" i="3"/>
  <c r="Q945" i="3"/>
  <c r="O945" i="3"/>
  <c r="K945" i="3"/>
  <c r="T945" i="3"/>
  <c r="S945" i="3"/>
  <c r="N945" i="3"/>
  <c r="M945" i="3"/>
  <c r="Y945" i="3"/>
  <c r="R945" i="3"/>
  <c r="U945" i="3"/>
  <c r="L945" i="3"/>
  <c r="C941" i="3"/>
  <c r="P941" i="3"/>
  <c r="J941" i="3"/>
  <c r="Q941" i="3"/>
  <c r="O941" i="3"/>
  <c r="K941" i="3"/>
  <c r="T941" i="3"/>
  <c r="S941" i="3"/>
  <c r="N941" i="3"/>
  <c r="M941" i="3"/>
  <c r="Y941" i="3"/>
  <c r="R941" i="3"/>
  <c r="U941" i="3"/>
  <c r="L941" i="3"/>
  <c r="C937" i="3"/>
  <c r="P937" i="3"/>
  <c r="J937" i="3"/>
  <c r="Q937" i="3"/>
  <c r="O937" i="3"/>
  <c r="K937" i="3"/>
  <c r="T937" i="3"/>
  <c r="S937" i="3"/>
  <c r="N937" i="3"/>
  <c r="M937" i="3"/>
  <c r="Y937" i="3"/>
  <c r="R937" i="3"/>
  <c r="U937" i="3"/>
  <c r="L937" i="3"/>
  <c r="C933" i="3"/>
  <c r="P933" i="3"/>
  <c r="J933" i="3"/>
  <c r="Q933" i="3"/>
  <c r="O933" i="3"/>
  <c r="K933" i="3"/>
  <c r="T933" i="3"/>
  <c r="S933" i="3"/>
  <c r="N933" i="3"/>
  <c r="M933" i="3"/>
  <c r="Y933" i="3"/>
  <c r="R933" i="3"/>
  <c r="U933" i="3"/>
  <c r="L933" i="3"/>
  <c r="C929" i="3"/>
  <c r="P929" i="3"/>
  <c r="J929" i="3"/>
  <c r="Q929" i="3"/>
  <c r="O929" i="3"/>
  <c r="K929" i="3"/>
  <c r="T929" i="3"/>
  <c r="S929" i="3"/>
  <c r="N929" i="3"/>
  <c r="M929" i="3"/>
  <c r="Y929" i="3"/>
  <c r="R929" i="3"/>
  <c r="U929" i="3"/>
  <c r="L929" i="3"/>
  <c r="C925" i="3"/>
  <c r="P925" i="3"/>
  <c r="J925" i="3"/>
  <c r="Q925" i="3"/>
  <c r="O925" i="3"/>
  <c r="K925" i="3"/>
  <c r="T925" i="3"/>
  <c r="S925" i="3"/>
  <c r="N925" i="3"/>
  <c r="M925" i="3"/>
  <c r="Y925" i="3"/>
  <c r="R925" i="3"/>
  <c r="U925" i="3"/>
  <c r="L925" i="3"/>
  <c r="C921" i="3"/>
  <c r="P921" i="3"/>
  <c r="J921" i="3"/>
  <c r="Q921" i="3"/>
  <c r="O921" i="3"/>
  <c r="K921" i="3"/>
  <c r="T921" i="3"/>
  <c r="S921" i="3"/>
  <c r="N921" i="3"/>
  <c r="M921" i="3"/>
  <c r="Y921" i="3"/>
  <c r="R921" i="3"/>
  <c r="U921" i="3"/>
  <c r="L921" i="3"/>
  <c r="C917" i="3"/>
  <c r="P917" i="3"/>
  <c r="J917" i="3"/>
  <c r="Q917" i="3"/>
  <c r="O917" i="3"/>
  <c r="K917" i="3"/>
  <c r="T917" i="3"/>
  <c r="S917" i="3"/>
  <c r="N917" i="3"/>
  <c r="M917" i="3"/>
  <c r="Y917" i="3"/>
  <c r="R917" i="3"/>
  <c r="U917" i="3"/>
  <c r="L917" i="3"/>
  <c r="C913" i="3"/>
  <c r="P913" i="3"/>
  <c r="J913" i="3"/>
  <c r="Q913" i="3"/>
  <c r="O913" i="3"/>
  <c r="K913" i="3"/>
  <c r="T913" i="3"/>
  <c r="S913" i="3"/>
  <c r="N913" i="3"/>
  <c r="M913" i="3"/>
  <c r="Y913" i="3"/>
  <c r="R913" i="3"/>
  <c r="U913" i="3"/>
  <c r="L913" i="3"/>
  <c r="C909" i="3"/>
  <c r="P909" i="3"/>
  <c r="J909" i="3"/>
  <c r="Q909" i="3"/>
  <c r="O909" i="3"/>
  <c r="K909" i="3"/>
  <c r="T909" i="3"/>
  <c r="S909" i="3"/>
  <c r="N909" i="3"/>
  <c r="M909" i="3"/>
  <c r="Y909" i="3"/>
  <c r="R909" i="3"/>
  <c r="U909" i="3"/>
  <c r="L909" i="3"/>
  <c r="C905" i="3"/>
  <c r="P905" i="3"/>
  <c r="J905" i="3"/>
  <c r="Q905" i="3"/>
  <c r="O905" i="3"/>
  <c r="K905" i="3"/>
  <c r="T905" i="3"/>
  <c r="S905" i="3"/>
  <c r="N905" i="3"/>
  <c r="M905" i="3"/>
  <c r="Y905" i="3"/>
  <c r="R905" i="3"/>
  <c r="U905" i="3"/>
  <c r="L905" i="3"/>
  <c r="C901" i="3"/>
  <c r="P901" i="3"/>
  <c r="J901" i="3"/>
  <c r="Q901" i="3"/>
  <c r="O901" i="3"/>
  <c r="K901" i="3"/>
  <c r="T901" i="3"/>
  <c r="S901" i="3"/>
  <c r="N901" i="3"/>
  <c r="M901" i="3"/>
  <c r="Y901" i="3"/>
  <c r="R901" i="3"/>
  <c r="U901" i="3"/>
  <c r="L901" i="3"/>
  <c r="C897" i="3"/>
  <c r="P897" i="3"/>
  <c r="J897" i="3"/>
  <c r="Q897" i="3"/>
  <c r="O897" i="3"/>
  <c r="K897" i="3"/>
  <c r="T897" i="3"/>
  <c r="S897" i="3"/>
  <c r="N897" i="3"/>
  <c r="M897" i="3"/>
  <c r="Y897" i="3"/>
  <c r="R897" i="3"/>
  <c r="U897" i="3"/>
  <c r="L897" i="3"/>
  <c r="C893" i="3"/>
  <c r="P893" i="3"/>
  <c r="J893" i="3"/>
  <c r="Q893" i="3"/>
  <c r="O893" i="3"/>
  <c r="K893" i="3"/>
  <c r="T893" i="3"/>
  <c r="S893" i="3"/>
  <c r="N893" i="3"/>
  <c r="M893" i="3"/>
  <c r="Y893" i="3"/>
  <c r="R893" i="3"/>
  <c r="U893" i="3"/>
  <c r="L893" i="3"/>
  <c r="C889" i="3"/>
  <c r="P889" i="3"/>
  <c r="J889" i="3"/>
  <c r="Q889" i="3"/>
  <c r="O889" i="3"/>
  <c r="K889" i="3"/>
  <c r="T889" i="3"/>
  <c r="S889" i="3"/>
  <c r="N889" i="3"/>
  <c r="M889" i="3"/>
  <c r="Y889" i="3"/>
  <c r="R889" i="3"/>
  <c r="U889" i="3"/>
  <c r="L889" i="3"/>
  <c r="C885" i="3"/>
  <c r="P885" i="3"/>
  <c r="J885" i="3"/>
  <c r="Q885" i="3"/>
  <c r="O885" i="3"/>
  <c r="K885" i="3"/>
  <c r="T885" i="3"/>
  <c r="S885" i="3"/>
  <c r="N885" i="3"/>
  <c r="M885" i="3"/>
  <c r="Y885" i="3"/>
  <c r="R885" i="3"/>
  <c r="U885" i="3"/>
  <c r="L885" i="3"/>
  <c r="C881" i="3"/>
  <c r="P881" i="3"/>
  <c r="J881" i="3"/>
  <c r="Q881" i="3"/>
  <c r="O881" i="3"/>
  <c r="K881" i="3"/>
  <c r="T881" i="3"/>
  <c r="S881" i="3"/>
  <c r="N881" i="3"/>
  <c r="M881" i="3"/>
  <c r="Y881" i="3"/>
  <c r="R881" i="3"/>
  <c r="U881" i="3"/>
  <c r="L881" i="3"/>
  <c r="C877" i="3"/>
  <c r="P877" i="3"/>
  <c r="J877" i="3"/>
  <c r="Q877" i="3"/>
  <c r="O877" i="3"/>
  <c r="K877" i="3"/>
  <c r="T877" i="3"/>
  <c r="S877" i="3"/>
  <c r="N877" i="3"/>
  <c r="M877" i="3"/>
  <c r="Y877" i="3"/>
  <c r="R877" i="3"/>
  <c r="U877" i="3"/>
  <c r="L877" i="3"/>
  <c r="C873" i="3"/>
  <c r="P873" i="3"/>
  <c r="J873" i="3"/>
  <c r="Q873" i="3"/>
  <c r="O873" i="3"/>
  <c r="K873" i="3"/>
  <c r="T873" i="3"/>
  <c r="S873" i="3"/>
  <c r="N873" i="3"/>
  <c r="M873" i="3"/>
  <c r="Y873" i="3"/>
  <c r="R873" i="3"/>
  <c r="U873" i="3"/>
  <c r="L873" i="3"/>
  <c r="C869" i="3"/>
  <c r="P869" i="3"/>
  <c r="J869" i="3"/>
  <c r="Q869" i="3"/>
  <c r="O869" i="3"/>
  <c r="K869" i="3"/>
  <c r="T869" i="3"/>
  <c r="S869" i="3"/>
  <c r="N869" i="3"/>
  <c r="M869" i="3"/>
  <c r="Y869" i="3"/>
  <c r="R869" i="3"/>
  <c r="U869" i="3"/>
  <c r="L869" i="3"/>
  <c r="C865" i="3"/>
  <c r="P865" i="3"/>
  <c r="J865" i="3"/>
  <c r="Q865" i="3"/>
  <c r="O865" i="3"/>
  <c r="K865" i="3"/>
  <c r="T865" i="3"/>
  <c r="S865" i="3"/>
  <c r="N865" i="3"/>
  <c r="M865" i="3"/>
  <c r="Y865" i="3"/>
  <c r="R865" i="3"/>
  <c r="U865" i="3"/>
  <c r="L865" i="3"/>
  <c r="C861" i="3"/>
  <c r="P861" i="3"/>
  <c r="U861" i="3"/>
  <c r="M861" i="3"/>
  <c r="O861" i="3"/>
  <c r="K861" i="3"/>
  <c r="J861" i="3"/>
  <c r="S861" i="3"/>
  <c r="N861" i="3"/>
  <c r="L861" i="3"/>
  <c r="Y861" i="3"/>
  <c r="R861" i="3"/>
  <c r="T861" i="3"/>
  <c r="Q861" i="3"/>
  <c r="C857" i="3"/>
  <c r="P857" i="3"/>
  <c r="J857" i="3"/>
  <c r="U857" i="3"/>
  <c r="O857" i="3"/>
  <c r="K857" i="3"/>
  <c r="Y857" i="3"/>
  <c r="S857" i="3"/>
  <c r="N857" i="3"/>
  <c r="Q857" i="3"/>
  <c r="L857" i="3"/>
  <c r="R857" i="3"/>
  <c r="M857" i="3"/>
  <c r="T857" i="3"/>
  <c r="C853" i="3"/>
  <c r="P853" i="3"/>
  <c r="U853" i="3"/>
  <c r="M853" i="3"/>
  <c r="O853" i="3"/>
  <c r="K853" i="3"/>
  <c r="J853" i="3"/>
  <c r="S853" i="3"/>
  <c r="N853" i="3"/>
  <c r="L853" i="3"/>
  <c r="Y853" i="3"/>
  <c r="R853" i="3"/>
  <c r="T853" i="3"/>
  <c r="Q853" i="3"/>
  <c r="C849" i="3"/>
  <c r="P849" i="3"/>
  <c r="J849" i="3"/>
  <c r="U849" i="3"/>
  <c r="O849" i="3"/>
  <c r="K849" i="3"/>
  <c r="Y849" i="3"/>
  <c r="S849" i="3"/>
  <c r="N849" i="3"/>
  <c r="Q849" i="3"/>
  <c r="L849" i="3"/>
  <c r="R849" i="3"/>
  <c r="M849" i="3"/>
  <c r="T849" i="3"/>
  <c r="C845" i="3"/>
  <c r="P845" i="3"/>
  <c r="U845" i="3"/>
  <c r="M845" i="3"/>
  <c r="O845" i="3"/>
  <c r="K845" i="3"/>
  <c r="J845" i="3"/>
  <c r="S845" i="3"/>
  <c r="N845" i="3"/>
  <c r="L845" i="3"/>
  <c r="Y845" i="3"/>
  <c r="R845" i="3"/>
  <c r="T845" i="3"/>
  <c r="Q845" i="3"/>
  <c r="C841" i="3"/>
  <c r="P841" i="3"/>
  <c r="R841" i="3"/>
  <c r="Q841" i="3"/>
  <c r="L841" i="3"/>
  <c r="K841" i="3"/>
  <c r="Y841" i="3"/>
  <c r="S841" i="3"/>
  <c r="N841" i="3"/>
  <c r="J841" i="3"/>
  <c r="U841" i="3"/>
  <c r="O841" i="3"/>
  <c r="M841" i="3"/>
  <c r="T841" i="3"/>
  <c r="C837" i="3"/>
  <c r="P837" i="3"/>
  <c r="L837" i="3"/>
  <c r="R837" i="3"/>
  <c r="O837" i="3"/>
  <c r="Q837" i="3"/>
  <c r="M837" i="3"/>
  <c r="S837" i="3"/>
  <c r="T837" i="3"/>
  <c r="J837" i="3"/>
  <c r="K837" i="3"/>
  <c r="U837" i="3"/>
  <c r="Y837" i="3"/>
  <c r="N837" i="3"/>
  <c r="C833" i="3"/>
  <c r="T833" i="3"/>
  <c r="O833" i="3"/>
  <c r="K833" i="3"/>
  <c r="Y833" i="3"/>
  <c r="J833" i="3"/>
  <c r="S833" i="3"/>
  <c r="U833" i="3"/>
  <c r="L833" i="3"/>
  <c r="R833" i="3"/>
  <c r="M833" i="3"/>
  <c r="P833" i="3"/>
  <c r="Q833" i="3"/>
  <c r="N833" i="3"/>
  <c r="C829" i="3"/>
  <c r="T829" i="3"/>
  <c r="O829" i="3"/>
  <c r="K829" i="3"/>
  <c r="M829" i="3"/>
  <c r="Y829" i="3"/>
  <c r="P829" i="3"/>
  <c r="U829" i="3"/>
  <c r="L829" i="3"/>
  <c r="R829" i="3"/>
  <c r="J829" i="3"/>
  <c r="Q829" i="3"/>
  <c r="S829" i="3"/>
  <c r="N829" i="3"/>
  <c r="C825" i="3"/>
  <c r="T825" i="3"/>
  <c r="O825" i="3"/>
  <c r="K825" i="3"/>
  <c r="Q825" i="3"/>
  <c r="N825" i="3"/>
  <c r="Y825" i="3"/>
  <c r="U825" i="3"/>
  <c r="L825" i="3"/>
  <c r="R825" i="3"/>
  <c r="J825" i="3"/>
  <c r="S825" i="3"/>
  <c r="M825" i="3"/>
  <c r="P825" i="3"/>
  <c r="C821" i="3"/>
  <c r="T821" i="3"/>
  <c r="O821" i="3"/>
  <c r="K821" i="3"/>
  <c r="M821" i="3"/>
  <c r="Y821" i="3"/>
  <c r="P821" i="3"/>
  <c r="U821" i="3"/>
  <c r="L821" i="3"/>
  <c r="R821" i="3"/>
  <c r="J821" i="3"/>
  <c r="Q821" i="3"/>
  <c r="S821" i="3"/>
  <c r="N821" i="3"/>
  <c r="C817" i="3"/>
  <c r="T817" i="3"/>
  <c r="O817" i="3"/>
  <c r="K817" i="3"/>
  <c r="Y817" i="3"/>
  <c r="J817" i="3"/>
  <c r="S817" i="3"/>
  <c r="U817" i="3"/>
  <c r="L817" i="3"/>
  <c r="R817" i="3"/>
  <c r="M817" i="3"/>
  <c r="P817" i="3"/>
  <c r="Q817" i="3"/>
  <c r="N817" i="3"/>
  <c r="C813" i="3"/>
  <c r="T813" i="3"/>
  <c r="O813" i="3"/>
  <c r="K813" i="3"/>
  <c r="M813" i="3"/>
  <c r="Y813" i="3"/>
  <c r="P813" i="3"/>
  <c r="U813" i="3"/>
  <c r="L813" i="3"/>
  <c r="R813" i="3"/>
  <c r="J813" i="3"/>
  <c r="Q813" i="3"/>
  <c r="S813" i="3"/>
  <c r="N813" i="3"/>
  <c r="C809" i="3"/>
  <c r="T809" i="3"/>
  <c r="O809" i="3"/>
  <c r="K809" i="3"/>
  <c r="Q809" i="3"/>
  <c r="N809" i="3"/>
  <c r="Y809" i="3"/>
  <c r="U809" i="3"/>
  <c r="L809" i="3"/>
  <c r="R809" i="3"/>
  <c r="J809" i="3"/>
  <c r="S809" i="3"/>
  <c r="M809" i="3"/>
  <c r="P809" i="3"/>
  <c r="C805" i="3"/>
  <c r="T805" i="3"/>
  <c r="O805" i="3"/>
  <c r="K805" i="3"/>
  <c r="M805" i="3"/>
  <c r="Y805" i="3"/>
  <c r="P805" i="3"/>
  <c r="U805" i="3"/>
  <c r="L805" i="3"/>
  <c r="R805" i="3"/>
  <c r="J805" i="3"/>
  <c r="Q805" i="3"/>
  <c r="S805" i="3"/>
  <c r="N805" i="3"/>
  <c r="C801" i="3"/>
  <c r="T801" i="3"/>
  <c r="O801" i="3"/>
  <c r="K801" i="3"/>
  <c r="Y801" i="3"/>
  <c r="J801" i="3"/>
  <c r="S801" i="3"/>
  <c r="U801" i="3"/>
  <c r="L801" i="3"/>
  <c r="R801" i="3"/>
  <c r="M801" i="3"/>
  <c r="P801" i="3"/>
  <c r="Q801" i="3"/>
  <c r="N801" i="3"/>
  <c r="C797" i="3"/>
  <c r="T797" i="3"/>
  <c r="O797" i="3"/>
  <c r="K797" i="3"/>
  <c r="M797" i="3"/>
  <c r="Y797" i="3"/>
  <c r="P797" i="3"/>
  <c r="U797" i="3"/>
  <c r="L797" i="3"/>
  <c r="R797" i="3"/>
  <c r="J797" i="3"/>
  <c r="Q797" i="3"/>
  <c r="S797" i="3"/>
  <c r="N797" i="3"/>
  <c r="C793" i="3"/>
  <c r="T793" i="3"/>
  <c r="O793" i="3"/>
  <c r="K793" i="3"/>
  <c r="M793" i="3"/>
  <c r="Y793" i="3"/>
  <c r="P793" i="3"/>
  <c r="U793" i="3"/>
  <c r="L793" i="3"/>
  <c r="R793" i="3"/>
  <c r="J793" i="3"/>
  <c r="Q793" i="3"/>
  <c r="S793" i="3"/>
  <c r="N793" i="3"/>
  <c r="C789" i="3"/>
  <c r="M789" i="3"/>
  <c r="Y789" i="3"/>
  <c r="P789" i="3"/>
  <c r="U789" i="3"/>
  <c r="L789" i="3"/>
  <c r="R789" i="3"/>
  <c r="J789" i="3"/>
  <c r="Q789" i="3"/>
  <c r="S789" i="3"/>
  <c r="N789" i="3"/>
  <c r="T789" i="3"/>
  <c r="O789" i="3"/>
  <c r="K789" i="3"/>
  <c r="C785" i="3"/>
  <c r="T785" i="3"/>
  <c r="O785" i="3"/>
  <c r="K785" i="3"/>
  <c r="M785" i="3"/>
  <c r="Y785" i="3"/>
  <c r="P785" i="3"/>
  <c r="U785" i="3"/>
  <c r="L785" i="3"/>
  <c r="R785" i="3"/>
  <c r="J785" i="3"/>
  <c r="Q785" i="3"/>
  <c r="S785" i="3"/>
  <c r="N785" i="3"/>
  <c r="C781" i="3"/>
  <c r="M781" i="3"/>
  <c r="Y781" i="3"/>
  <c r="P781" i="3"/>
  <c r="U781" i="3"/>
  <c r="L781" i="3"/>
  <c r="R781" i="3"/>
  <c r="J781" i="3"/>
  <c r="Q781" i="3"/>
  <c r="S781" i="3"/>
  <c r="N781" i="3"/>
  <c r="T781" i="3"/>
  <c r="O781" i="3"/>
  <c r="K781" i="3"/>
  <c r="C777" i="3"/>
  <c r="T777" i="3"/>
  <c r="O777" i="3"/>
  <c r="K777" i="3"/>
  <c r="M777" i="3"/>
  <c r="Y777" i="3"/>
  <c r="P777" i="3"/>
  <c r="U777" i="3"/>
  <c r="L777" i="3"/>
  <c r="R777" i="3"/>
  <c r="J777" i="3"/>
  <c r="Q777" i="3"/>
  <c r="S777" i="3"/>
  <c r="N777" i="3"/>
  <c r="C773" i="3"/>
  <c r="M773" i="3"/>
  <c r="Y773" i="3"/>
  <c r="P773" i="3"/>
  <c r="U773" i="3"/>
  <c r="L773" i="3"/>
  <c r="R773" i="3"/>
  <c r="J773" i="3"/>
  <c r="Q773" i="3"/>
  <c r="S773" i="3"/>
  <c r="N773" i="3"/>
  <c r="T773" i="3"/>
  <c r="O773" i="3"/>
  <c r="K773" i="3"/>
  <c r="C769" i="3"/>
  <c r="T769" i="3"/>
  <c r="O769" i="3"/>
  <c r="K769" i="3"/>
  <c r="M769" i="3"/>
  <c r="Y769" i="3"/>
  <c r="P769" i="3"/>
  <c r="U769" i="3"/>
  <c r="L769" i="3"/>
  <c r="R769" i="3"/>
  <c r="J769" i="3"/>
  <c r="Q769" i="3"/>
  <c r="S769" i="3"/>
  <c r="N769" i="3"/>
  <c r="C765" i="3"/>
  <c r="M765" i="3"/>
  <c r="Y765" i="3"/>
  <c r="P765" i="3"/>
  <c r="U765" i="3"/>
  <c r="L765" i="3"/>
  <c r="R765" i="3"/>
  <c r="J765" i="3"/>
  <c r="Q765" i="3"/>
  <c r="S765" i="3"/>
  <c r="N765" i="3"/>
  <c r="T765" i="3"/>
  <c r="O765" i="3"/>
  <c r="K765" i="3"/>
  <c r="C761" i="3"/>
  <c r="T761" i="3"/>
  <c r="O761" i="3"/>
  <c r="K761" i="3"/>
  <c r="M761" i="3"/>
  <c r="Y761" i="3"/>
  <c r="P761" i="3"/>
  <c r="U761" i="3"/>
  <c r="L761" i="3"/>
  <c r="R761" i="3"/>
  <c r="J761" i="3"/>
  <c r="Q761" i="3"/>
  <c r="S761" i="3"/>
  <c r="N761" i="3"/>
  <c r="C757" i="3"/>
  <c r="M757" i="3"/>
  <c r="Y757" i="3"/>
  <c r="P757" i="3"/>
  <c r="U757" i="3"/>
  <c r="L757" i="3"/>
  <c r="R757" i="3"/>
  <c r="J757" i="3"/>
  <c r="Q757" i="3"/>
  <c r="S757" i="3"/>
  <c r="N757" i="3"/>
  <c r="T757" i="3"/>
  <c r="O757" i="3"/>
  <c r="K757" i="3"/>
  <c r="C753" i="3"/>
  <c r="T753" i="3"/>
  <c r="O753" i="3"/>
  <c r="K753" i="3"/>
  <c r="M753" i="3"/>
  <c r="Y753" i="3"/>
  <c r="P753" i="3"/>
  <c r="U753" i="3"/>
  <c r="L753" i="3"/>
  <c r="R753" i="3"/>
  <c r="J753" i="3"/>
  <c r="Q753" i="3"/>
  <c r="S753" i="3"/>
  <c r="N753" i="3"/>
  <c r="C749" i="3"/>
  <c r="M749" i="3"/>
  <c r="Y749" i="3"/>
  <c r="P749" i="3"/>
  <c r="U749" i="3"/>
  <c r="L749" i="3"/>
  <c r="R749" i="3"/>
  <c r="J749" i="3"/>
  <c r="Q749" i="3"/>
  <c r="S749" i="3"/>
  <c r="N749" i="3"/>
  <c r="T749" i="3"/>
  <c r="O749" i="3"/>
  <c r="K749" i="3"/>
  <c r="C745" i="3"/>
  <c r="T745" i="3"/>
  <c r="O745" i="3"/>
  <c r="K745" i="3"/>
  <c r="M745" i="3"/>
  <c r="Y745" i="3"/>
  <c r="P745" i="3"/>
  <c r="U745" i="3"/>
  <c r="L745" i="3"/>
  <c r="R745" i="3"/>
  <c r="J745" i="3"/>
  <c r="Q745" i="3"/>
  <c r="S745" i="3"/>
  <c r="N745" i="3"/>
  <c r="C741" i="3"/>
  <c r="M741" i="3"/>
  <c r="Y741" i="3"/>
  <c r="P741" i="3"/>
  <c r="U741" i="3"/>
  <c r="L741" i="3"/>
  <c r="R741" i="3"/>
  <c r="J741" i="3"/>
  <c r="Q741" i="3"/>
  <c r="S741" i="3"/>
  <c r="N741" i="3"/>
  <c r="T741" i="3"/>
  <c r="O741" i="3"/>
  <c r="K741" i="3"/>
  <c r="C737" i="3"/>
  <c r="T737" i="3"/>
  <c r="O737" i="3"/>
  <c r="K737" i="3"/>
  <c r="M737" i="3"/>
  <c r="Y737" i="3"/>
  <c r="P737" i="3"/>
  <c r="U737" i="3"/>
  <c r="L737" i="3"/>
  <c r="R737" i="3"/>
  <c r="J737" i="3"/>
  <c r="Q737" i="3"/>
  <c r="S737" i="3"/>
  <c r="N737" i="3"/>
  <c r="C733" i="3"/>
  <c r="M733" i="3"/>
  <c r="Y733" i="3"/>
  <c r="P733" i="3"/>
  <c r="U733" i="3"/>
  <c r="L733" i="3"/>
  <c r="R733" i="3"/>
  <c r="J733" i="3"/>
  <c r="Q733" i="3"/>
  <c r="S733" i="3"/>
  <c r="N733" i="3"/>
  <c r="T733" i="3"/>
  <c r="O733" i="3"/>
  <c r="K733" i="3"/>
  <c r="C729" i="3"/>
  <c r="T729" i="3"/>
  <c r="O729" i="3"/>
  <c r="K729" i="3"/>
  <c r="M729" i="3"/>
  <c r="Y729" i="3"/>
  <c r="P729" i="3"/>
  <c r="U729" i="3"/>
  <c r="L729" i="3"/>
  <c r="R729" i="3"/>
  <c r="J729" i="3"/>
  <c r="Q729" i="3"/>
  <c r="S729" i="3"/>
  <c r="N729" i="3"/>
  <c r="C725" i="3"/>
  <c r="M725" i="3"/>
  <c r="Y725" i="3"/>
  <c r="P725" i="3"/>
  <c r="U725" i="3"/>
  <c r="L725" i="3"/>
  <c r="R725" i="3"/>
  <c r="J725" i="3"/>
  <c r="Q725" i="3"/>
  <c r="S725" i="3"/>
  <c r="N725" i="3"/>
  <c r="T725" i="3"/>
  <c r="O725" i="3"/>
  <c r="K725" i="3"/>
  <c r="C721" i="3"/>
  <c r="T721" i="3"/>
  <c r="O721" i="3"/>
  <c r="K721" i="3"/>
  <c r="M721" i="3"/>
  <c r="Y721" i="3"/>
  <c r="P721" i="3"/>
  <c r="U721" i="3"/>
  <c r="L721" i="3"/>
  <c r="R721" i="3"/>
  <c r="J721" i="3"/>
  <c r="Q721" i="3"/>
  <c r="S721" i="3"/>
  <c r="N721" i="3"/>
  <c r="C717" i="3"/>
  <c r="M717" i="3"/>
  <c r="Y717" i="3"/>
  <c r="P717" i="3"/>
  <c r="U717" i="3"/>
  <c r="L717" i="3"/>
  <c r="R717" i="3"/>
  <c r="J717" i="3"/>
  <c r="Q717" i="3"/>
  <c r="S717" i="3"/>
  <c r="N717" i="3"/>
  <c r="T717" i="3"/>
  <c r="O717" i="3"/>
  <c r="K717" i="3"/>
  <c r="C713" i="3"/>
  <c r="M713" i="3"/>
  <c r="Y713" i="3"/>
  <c r="U713" i="3"/>
  <c r="L713" i="3"/>
  <c r="R713" i="3"/>
  <c r="K713" i="3"/>
  <c r="J713" i="3"/>
  <c r="Q713" i="3"/>
  <c r="S713" i="3"/>
  <c r="T713" i="3"/>
  <c r="O713" i="3"/>
  <c r="P713" i="3"/>
  <c r="N713" i="3"/>
  <c r="C709" i="3"/>
  <c r="M709" i="3"/>
  <c r="Y709" i="3"/>
  <c r="P709" i="3"/>
  <c r="U709" i="3"/>
  <c r="L709" i="3"/>
  <c r="R709" i="3"/>
  <c r="J709" i="3"/>
  <c r="Q709" i="3"/>
  <c r="S709" i="3"/>
  <c r="N709" i="3"/>
  <c r="T709" i="3"/>
  <c r="O709" i="3"/>
  <c r="K709" i="3"/>
  <c r="C705" i="3"/>
  <c r="M705" i="3"/>
  <c r="Y705" i="3"/>
  <c r="P705" i="3"/>
  <c r="U705" i="3"/>
  <c r="L705" i="3"/>
  <c r="R705" i="3"/>
  <c r="J705" i="3"/>
  <c r="Q705" i="3"/>
  <c r="S705" i="3"/>
  <c r="N705" i="3"/>
  <c r="T705" i="3"/>
  <c r="O705" i="3"/>
  <c r="K705" i="3"/>
  <c r="C701" i="3"/>
  <c r="M701" i="3"/>
  <c r="Y701" i="3"/>
  <c r="P701" i="3"/>
  <c r="U701" i="3"/>
  <c r="L701" i="3"/>
  <c r="R701" i="3"/>
  <c r="J701" i="3"/>
  <c r="Q701" i="3"/>
  <c r="S701" i="3"/>
  <c r="N701" i="3"/>
  <c r="T701" i="3"/>
  <c r="O701" i="3"/>
  <c r="K701" i="3"/>
  <c r="C697" i="3"/>
  <c r="M697" i="3"/>
  <c r="Y697" i="3"/>
  <c r="P697" i="3"/>
  <c r="U697" i="3"/>
  <c r="L697" i="3"/>
  <c r="R697" i="3"/>
  <c r="J697" i="3"/>
  <c r="Q697" i="3"/>
  <c r="S697" i="3"/>
  <c r="N697" i="3"/>
  <c r="T697" i="3"/>
  <c r="O697" i="3"/>
  <c r="K697" i="3"/>
  <c r="C693" i="3"/>
  <c r="M693" i="3"/>
  <c r="Y693" i="3"/>
  <c r="P693" i="3"/>
  <c r="U693" i="3"/>
  <c r="L693" i="3"/>
  <c r="R693" i="3"/>
  <c r="J693" i="3"/>
  <c r="Q693" i="3"/>
  <c r="S693" i="3"/>
  <c r="N693" i="3"/>
  <c r="T693" i="3"/>
  <c r="O693" i="3"/>
  <c r="K693" i="3"/>
  <c r="C689" i="3"/>
  <c r="M689" i="3"/>
  <c r="Y689" i="3"/>
  <c r="P689" i="3"/>
  <c r="U689" i="3"/>
  <c r="L689" i="3"/>
  <c r="R689" i="3"/>
  <c r="J689" i="3"/>
  <c r="Q689" i="3"/>
  <c r="S689" i="3"/>
  <c r="N689" i="3"/>
  <c r="T689" i="3"/>
  <c r="O689" i="3"/>
  <c r="K689" i="3"/>
  <c r="C685" i="3"/>
  <c r="M685" i="3"/>
  <c r="Y685" i="3"/>
  <c r="P685" i="3"/>
  <c r="U685" i="3"/>
  <c r="L685" i="3"/>
  <c r="R685" i="3"/>
  <c r="J685" i="3"/>
  <c r="Q685" i="3"/>
  <c r="S685" i="3"/>
  <c r="N685" i="3"/>
  <c r="T685" i="3"/>
  <c r="O685" i="3"/>
  <c r="K685" i="3"/>
  <c r="C681" i="3"/>
  <c r="M681" i="3"/>
  <c r="Y681" i="3"/>
  <c r="P681" i="3"/>
  <c r="U681" i="3"/>
  <c r="L681" i="3"/>
  <c r="R681" i="3"/>
  <c r="J681" i="3"/>
  <c r="Q681" i="3"/>
  <c r="S681" i="3"/>
  <c r="N681" i="3"/>
  <c r="T681" i="3"/>
  <c r="O681" i="3"/>
  <c r="K681" i="3"/>
  <c r="C677" i="3"/>
  <c r="M677" i="3"/>
  <c r="Y677" i="3"/>
  <c r="P677" i="3"/>
  <c r="U677" i="3"/>
  <c r="L677" i="3"/>
  <c r="R677" i="3"/>
  <c r="J677" i="3"/>
  <c r="Q677" i="3"/>
  <c r="S677" i="3"/>
  <c r="N677" i="3"/>
  <c r="T677" i="3"/>
  <c r="O677" i="3"/>
  <c r="K677" i="3"/>
  <c r="C673" i="3"/>
  <c r="M673" i="3"/>
  <c r="Y673" i="3"/>
  <c r="R673" i="3"/>
  <c r="U673" i="3"/>
  <c r="L673" i="3"/>
  <c r="K673" i="3"/>
  <c r="J673" i="3"/>
  <c r="Q673" i="3"/>
  <c r="S673" i="3"/>
  <c r="P673" i="3"/>
  <c r="T673" i="3"/>
  <c r="O673" i="3"/>
  <c r="N673" i="3"/>
  <c r="C669" i="3"/>
  <c r="M669" i="3"/>
  <c r="Y669" i="3"/>
  <c r="R669" i="3"/>
  <c r="T669" i="3"/>
  <c r="S669" i="3"/>
  <c r="O669" i="3"/>
  <c r="J669" i="3"/>
  <c r="Q669" i="3"/>
  <c r="P669" i="3"/>
  <c r="U669" i="3"/>
  <c r="L669" i="3"/>
  <c r="N669" i="3"/>
  <c r="K669" i="3"/>
  <c r="C665" i="3"/>
  <c r="M665" i="3"/>
  <c r="Y665" i="3"/>
  <c r="K665" i="3"/>
  <c r="U665" i="3"/>
  <c r="L665" i="3"/>
  <c r="S665" i="3"/>
  <c r="J665" i="3"/>
  <c r="Q665" i="3"/>
  <c r="O665" i="3"/>
  <c r="P665" i="3"/>
  <c r="T665" i="3"/>
  <c r="R665" i="3"/>
  <c r="N665" i="3"/>
  <c r="C661" i="3"/>
  <c r="M661" i="3"/>
  <c r="Y661" i="3"/>
  <c r="R661" i="3"/>
  <c r="T661" i="3"/>
  <c r="S661" i="3"/>
  <c r="O661" i="3"/>
  <c r="J661" i="3"/>
  <c r="Q661" i="3"/>
  <c r="P661" i="3"/>
  <c r="U661" i="3"/>
  <c r="L661" i="3"/>
  <c r="N661" i="3"/>
  <c r="K661" i="3"/>
  <c r="C657" i="3"/>
  <c r="M657" i="3"/>
  <c r="Y657" i="3"/>
  <c r="K657" i="3"/>
  <c r="U657" i="3"/>
  <c r="L657" i="3"/>
  <c r="S657" i="3"/>
  <c r="J657" i="3"/>
  <c r="Q657" i="3"/>
  <c r="O657" i="3"/>
  <c r="P657" i="3"/>
  <c r="T657" i="3"/>
  <c r="R657" i="3"/>
  <c r="N657" i="3"/>
  <c r="C653" i="3"/>
  <c r="M653" i="3"/>
  <c r="Y653" i="3"/>
  <c r="R653" i="3"/>
  <c r="T653" i="3"/>
  <c r="S653" i="3"/>
  <c r="O653" i="3"/>
  <c r="J653" i="3"/>
  <c r="Q653" i="3"/>
  <c r="P653" i="3"/>
  <c r="U653" i="3"/>
  <c r="L653" i="3"/>
  <c r="N653" i="3"/>
  <c r="K653" i="3"/>
  <c r="C649" i="3"/>
  <c r="M649" i="3"/>
  <c r="Y649" i="3"/>
  <c r="K649" i="3"/>
  <c r="U649" i="3"/>
  <c r="L649" i="3"/>
  <c r="S649" i="3"/>
  <c r="J649" i="3"/>
  <c r="Q649" i="3"/>
  <c r="O649" i="3"/>
  <c r="P649" i="3"/>
  <c r="T649" i="3"/>
  <c r="R649" i="3"/>
  <c r="N649" i="3"/>
  <c r="C645" i="3"/>
  <c r="M645" i="3"/>
  <c r="Y645" i="3"/>
  <c r="R645" i="3"/>
  <c r="T645" i="3"/>
  <c r="S645" i="3"/>
  <c r="O645" i="3"/>
  <c r="J645" i="3"/>
  <c r="Q645" i="3"/>
  <c r="P645" i="3"/>
  <c r="U645" i="3"/>
  <c r="L645" i="3"/>
  <c r="N645" i="3"/>
  <c r="K645" i="3"/>
  <c r="C641" i="3"/>
  <c r="M641" i="3"/>
  <c r="Y641" i="3"/>
  <c r="K641" i="3"/>
  <c r="U641" i="3"/>
  <c r="L641" i="3"/>
  <c r="S641" i="3"/>
  <c r="J641" i="3"/>
  <c r="Q641" i="3"/>
  <c r="O641" i="3"/>
  <c r="P641" i="3"/>
  <c r="T641" i="3"/>
  <c r="R641" i="3"/>
  <c r="N641" i="3"/>
  <c r="C637" i="3"/>
  <c r="M637" i="3"/>
  <c r="Y637" i="3"/>
  <c r="R637" i="3"/>
  <c r="T637" i="3"/>
  <c r="S637" i="3"/>
  <c r="O637" i="3"/>
  <c r="J637" i="3"/>
  <c r="Q637" i="3"/>
  <c r="P637" i="3"/>
  <c r="U637" i="3"/>
  <c r="L637" i="3"/>
  <c r="N637" i="3"/>
  <c r="K637" i="3"/>
  <c r="C633" i="3"/>
  <c r="M633" i="3"/>
  <c r="Y633" i="3"/>
  <c r="K633" i="3"/>
  <c r="U633" i="3"/>
  <c r="L633" i="3"/>
  <c r="S633" i="3"/>
  <c r="J633" i="3"/>
  <c r="Q633" i="3"/>
  <c r="O633" i="3"/>
  <c r="P633" i="3"/>
  <c r="T633" i="3"/>
  <c r="R633" i="3"/>
  <c r="N633" i="3"/>
  <c r="C629" i="3"/>
  <c r="M629" i="3"/>
  <c r="Y629" i="3"/>
  <c r="R629" i="3"/>
  <c r="T629" i="3"/>
  <c r="S629" i="3"/>
  <c r="O629" i="3"/>
  <c r="J629" i="3"/>
  <c r="Q629" i="3"/>
  <c r="P629" i="3"/>
  <c r="U629" i="3"/>
  <c r="L629" i="3"/>
  <c r="N629" i="3"/>
  <c r="K629" i="3"/>
  <c r="C625" i="3"/>
  <c r="M625" i="3"/>
  <c r="Y625" i="3"/>
  <c r="K625" i="3"/>
  <c r="U625" i="3"/>
  <c r="L625" i="3"/>
  <c r="S625" i="3"/>
  <c r="J625" i="3"/>
  <c r="Q625" i="3"/>
  <c r="O625" i="3"/>
  <c r="P625" i="3"/>
  <c r="T625" i="3"/>
  <c r="R625" i="3"/>
  <c r="N625" i="3"/>
  <c r="C621" i="3"/>
  <c r="M621" i="3"/>
  <c r="Y621" i="3"/>
  <c r="R621" i="3"/>
  <c r="T621" i="3"/>
  <c r="S621" i="3"/>
  <c r="O621" i="3"/>
  <c r="J621" i="3"/>
  <c r="Q621" i="3"/>
  <c r="P621" i="3"/>
  <c r="U621" i="3"/>
  <c r="L621" i="3"/>
  <c r="N621" i="3"/>
  <c r="K621" i="3"/>
  <c r="C617" i="3"/>
  <c r="M617" i="3"/>
  <c r="Y617" i="3"/>
  <c r="K617" i="3"/>
  <c r="U617" i="3"/>
  <c r="L617" i="3"/>
  <c r="S617" i="3"/>
  <c r="J617" i="3"/>
  <c r="Q617" i="3"/>
  <c r="O617" i="3"/>
  <c r="P617" i="3"/>
  <c r="T617" i="3"/>
  <c r="R617" i="3"/>
  <c r="N617" i="3"/>
  <c r="C613" i="3"/>
  <c r="M613" i="3"/>
  <c r="Y613" i="3"/>
  <c r="R613" i="3"/>
  <c r="T613" i="3"/>
  <c r="S613" i="3"/>
  <c r="O613" i="3"/>
  <c r="J613" i="3"/>
  <c r="Q613" i="3"/>
  <c r="P613" i="3"/>
  <c r="U613" i="3"/>
  <c r="L613" i="3"/>
  <c r="N613" i="3"/>
  <c r="K613" i="3"/>
  <c r="C609" i="3"/>
  <c r="M609" i="3"/>
  <c r="Y609" i="3"/>
  <c r="K609" i="3"/>
  <c r="U609" i="3"/>
  <c r="L609" i="3"/>
  <c r="S609" i="3"/>
  <c r="J609" i="3"/>
  <c r="Q609" i="3"/>
  <c r="O609" i="3"/>
  <c r="P609" i="3"/>
  <c r="T609" i="3"/>
  <c r="R609" i="3"/>
  <c r="N609" i="3"/>
  <c r="C605" i="3"/>
  <c r="M605" i="3"/>
  <c r="Y605" i="3"/>
  <c r="R605" i="3"/>
  <c r="T605" i="3"/>
  <c r="S605" i="3"/>
  <c r="O605" i="3"/>
  <c r="J605" i="3"/>
  <c r="Q605" i="3"/>
  <c r="P605" i="3"/>
  <c r="U605" i="3"/>
  <c r="L605" i="3"/>
  <c r="N605" i="3"/>
  <c r="K605" i="3"/>
  <c r="C601" i="3"/>
  <c r="M601" i="3"/>
  <c r="Y601" i="3"/>
  <c r="K601" i="3"/>
  <c r="U601" i="3"/>
  <c r="L601" i="3"/>
  <c r="S601" i="3"/>
  <c r="J601" i="3"/>
  <c r="Q601" i="3"/>
  <c r="O601" i="3"/>
  <c r="P601" i="3"/>
  <c r="T601" i="3"/>
  <c r="R601" i="3"/>
  <c r="N601" i="3"/>
  <c r="C597" i="3"/>
  <c r="M597" i="3"/>
  <c r="Y597" i="3"/>
  <c r="R597" i="3"/>
  <c r="T597" i="3"/>
  <c r="S597" i="3"/>
  <c r="O597" i="3"/>
  <c r="J597" i="3"/>
  <c r="Q597" i="3"/>
  <c r="P597" i="3"/>
  <c r="U597" i="3"/>
  <c r="L597" i="3"/>
  <c r="N597" i="3"/>
  <c r="K597" i="3"/>
  <c r="C593" i="3"/>
  <c r="M593" i="3"/>
  <c r="Y593" i="3"/>
  <c r="K593" i="3"/>
  <c r="U593" i="3"/>
  <c r="L593" i="3"/>
  <c r="S593" i="3"/>
  <c r="J593" i="3"/>
  <c r="Q593" i="3"/>
  <c r="O593" i="3"/>
  <c r="P593" i="3"/>
  <c r="T593" i="3"/>
  <c r="R593" i="3"/>
  <c r="N593" i="3"/>
  <c r="C589" i="3"/>
  <c r="M589" i="3"/>
  <c r="Y589" i="3"/>
  <c r="R589" i="3"/>
  <c r="T589" i="3"/>
  <c r="S589" i="3"/>
  <c r="O589" i="3"/>
  <c r="J589" i="3"/>
  <c r="Q589" i="3"/>
  <c r="P589" i="3"/>
  <c r="U589" i="3"/>
  <c r="L589" i="3"/>
  <c r="N589" i="3"/>
  <c r="K589" i="3"/>
  <c r="C585" i="3"/>
  <c r="M585" i="3"/>
  <c r="Y585" i="3"/>
  <c r="K585" i="3"/>
  <c r="U585" i="3"/>
  <c r="L585" i="3"/>
  <c r="S585" i="3"/>
  <c r="J585" i="3"/>
  <c r="Q585" i="3"/>
  <c r="O585" i="3"/>
  <c r="P585" i="3"/>
  <c r="T585" i="3"/>
  <c r="R585" i="3"/>
  <c r="N585" i="3"/>
  <c r="C581" i="3"/>
  <c r="M581" i="3"/>
  <c r="Y581" i="3"/>
  <c r="R581" i="3"/>
  <c r="T581" i="3"/>
  <c r="S581" i="3"/>
  <c r="O581" i="3"/>
  <c r="J581" i="3"/>
  <c r="Q581" i="3"/>
  <c r="P581" i="3"/>
  <c r="U581" i="3"/>
  <c r="L581" i="3"/>
  <c r="N581" i="3"/>
  <c r="K581" i="3"/>
  <c r="C577" i="3"/>
  <c r="M577" i="3"/>
  <c r="Y577" i="3"/>
  <c r="K577" i="3"/>
  <c r="U577" i="3"/>
  <c r="L577" i="3"/>
  <c r="S577" i="3"/>
  <c r="J577" i="3"/>
  <c r="Q577" i="3"/>
  <c r="O577" i="3"/>
  <c r="P577" i="3"/>
  <c r="T577" i="3"/>
  <c r="R577" i="3"/>
  <c r="N577" i="3"/>
  <c r="C573" i="3"/>
  <c r="M573" i="3"/>
  <c r="Y573" i="3"/>
  <c r="R573" i="3"/>
  <c r="T573" i="3"/>
  <c r="S573" i="3"/>
  <c r="O573" i="3"/>
  <c r="J573" i="3"/>
  <c r="Q573" i="3"/>
  <c r="P573" i="3"/>
  <c r="U573" i="3"/>
  <c r="L573" i="3"/>
  <c r="N573" i="3"/>
  <c r="K573" i="3"/>
  <c r="C569" i="3"/>
  <c r="M569" i="3"/>
  <c r="Y569" i="3"/>
  <c r="K569" i="3"/>
  <c r="U569" i="3"/>
  <c r="L569" i="3"/>
  <c r="S569" i="3"/>
  <c r="J569" i="3"/>
  <c r="Q569" i="3"/>
  <c r="O569" i="3"/>
  <c r="P569" i="3"/>
  <c r="T569" i="3"/>
  <c r="R569" i="3"/>
  <c r="N569" i="3"/>
  <c r="C565" i="3"/>
  <c r="M565" i="3"/>
  <c r="Y565" i="3"/>
  <c r="R565" i="3"/>
  <c r="T565" i="3"/>
  <c r="S565" i="3"/>
  <c r="O565" i="3"/>
  <c r="J565" i="3"/>
  <c r="Q565" i="3"/>
  <c r="P565" i="3"/>
  <c r="U565" i="3"/>
  <c r="L565" i="3"/>
  <c r="N565" i="3"/>
  <c r="K565" i="3"/>
  <c r="C561" i="3"/>
  <c r="M561" i="3"/>
  <c r="Y561" i="3"/>
  <c r="K561" i="3"/>
  <c r="U561" i="3"/>
  <c r="L561" i="3"/>
  <c r="S561" i="3"/>
  <c r="J561" i="3"/>
  <c r="Q561" i="3"/>
  <c r="O561" i="3"/>
  <c r="P561" i="3"/>
  <c r="T561" i="3"/>
  <c r="R561" i="3"/>
  <c r="N561" i="3"/>
  <c r="C557" i="3"/>
  <c r="M557" i="3"/>
  <c r="Y557" i="3"/>
  <c r="R557" i="3"/>
  <c r="T557" i="3"/>
  <c r="S557" i="3"/>
  <c r="O557" i="3"/>
  <c r="J557" i="3"/>
  <c r="Q557" i="3"/>
  <c r="P557" i="3"/>
  <c r="U557" i="3"/>
  <c r="L557" i="3"/>
  <c r="N557" i="3"/>
  <c r="K557" i="3"/>
  <c r="C553" i="3"/>
  <c r="M553" i="3"/>
  <c r="Y553" i="3"/>
  <c r="K553" i="3"/>
  <c r="U553" i="3"/>
  <c r="L553" i="3"/>
  <c r="S553" i="3"/>
  <c r="J553" i="3"/>
  <c r="Q553" i="3"/>
  <c r="O553" i="3"/>
  <c r="P553" i="3"/>
  <c r="T553" i="3"/>
  <c r="R553" i="3"/>
  <c r="N553" i="3"/>
  <c r="C549" i="3"/>
  <c r="M549" i="3"/>
  <c r="Y549" i="3"/>
  <c r="R549" i="3"/>
  <c r="T549" i="3"/>
  <c r="S549" i="3"/>
  <c r="O549" i="3"/>
  <c r="J549" i="3"/>
  <c r="Q549" i="3"/>
  <c r="P549" i="3"/>
  <c r="U549" i="3"/>
  <c r="L549" i="3"/>
  <c r="N549" i="3"/>
  <c r="K549" i="3"/>
  <c r="C545" i="3"/>
  <c r="M545" i="3"/>
  <c r="Y545" i="3"/>
  <c r="K545" i="3"/>
  <c r="U545" i="3"/>
  <c r="L545" i="3"/>
  <c r="S545" i="3"/>
  <c r="J545" i="3"/>
  <c r="Q545" i="3"/>
  <c r="O545" i="3"/>
  <c r="P545" i="3"/>
  <c r="T545" i="3"/>
  <c r="R545" i="3"/>
  <c r="N545" i="3"/>
  <c r="C1050" i="3"/>
  <c r="N1050" i="3"/>
  <c r="Y1050" i="3"/>
  <c r="J1050" i="3"/>
  <c r="R1050" i="3"/>
  <c r="K1050" i="3"/>
  <c r="U1050" i="3"/>
  <c r="P1050" i="3"/>
  <c r="O1050" i="3"/>
  <c r="T1050" i="3"/>
  <c r="M1050" i="3"/>
  <c r="S1050" i="3"/>
  <c r="Q1050" i="3"/>
  <c r="L1050" i="3"/>
  <c r="C1046" i="3"/>
  <c r="S1046" i="3"/>
  <c r="Q1046" i="3"/>
  <c r="K1046" i="3"/>
  <c r="N1046" i="3"/>
  <c r="Y1046" i="3"/>
  <c r="J1046" i="3"/>
  <c r="R1046" i="3"/>
  <c r="L1046" i="3"/>
  <c r="U1046" i="3"/>
  <c r="P1046" i="3"/>
  <c r="O1046" i="3"/>
  <c r="T1046" i="3"/>
  <c r="M1046" i="3"/>
  <c r="C1042" i="3"/>
  <c r="N1042" i="3"/>
  <c r="Y1042" i="3"/>
  <c r="J1042" i="3"/>
  <c r="R1042" i="3"/>
  <c r="K1042" i="3"/>
  <c r="U1042" i="3"/>
  <c r="O1042" i="3"/>
  <c r="M1042" i="3"/>
  <c r="Q1042" i="3"/>
  <c r="P1042" i="3"/>
  <c r="T1042" i="3"/>
  <c r="S1042" i="3"/>
  <c r="L1042" i="3"/>
  <c r="C1038" i="3"/>
  <c r="S1038" i="3"/>
  <c r="Q1038" i="3"/>
  <c r="K1038" i="3"/>
  <c r="N1038" i="3"/>
  <c r="Y1038" i="3"/>
  <c r="J1038" i="3"/>
  <c r="R1038" i="3"/>
  <c r="U1038" i="3"/>
  <c r="O1038" i="3"/>
  <c r="M1038" i="3"/>
  <c r="L1038" i="3"/>
  <c r="P1038" i="3"/>
  <c r="T1038" i="3"/>
  <c r="C1034" i="3"/>
  <c r="R1034" i="3"/>
  <c r="K1034" i="3"/>
  <c r="J1034" i="3"/>
  <c r="P1034" i="3"/>
  <c r="O1034" i="3"/>
  <c r="U1034" i="3"/>
  <c r="S1034" i="3"/>
  <c r="M1034" i="3"/>
  <c r="Q1034" i="3"/>
  <c r="T1034" i="3"/>
  <c r="N1034" i="3"/>
  <c r="L1034" i="3"/>
  <c r="C1030" i="3"/>
  <c r="T1030" i="3"/>
  <c r="M1030" i="3"/>
  <c r="N1030" i="3"/>
  <c r="Y1030" i="3"/>
  <c r="U1030" i="3"/>
  <c r="R1030" i="3"/>
  <c r="L1030" i="3"/>
  <c r="P1030" i="3"/>
  <c r="Q1030" i="3"/>
  <c r="S1030" i="3"/>
  <c r="J1030" i="3"/>
  <c r="O1030" i="3"/>
  <c r="K1030" i="3"/>
  <c r="C1026" i="3"/>
  <c r="Q1026" i="3"/>
  <c r="L1026" i="3"/>
  <c r="S1026" i="3"/>
  <c r="T1026" i="3"/>
  <c r="M1026" i="3"/>
  <c r="N1026" i="3"/>
  <c r="Y1026" i="3"/>
  <c r="U1026" i="3"/>
  <c r="R1026" i="3"/>
  <c r="K1026" i="3"/>
  <c r="J1026" i="3"/>
  <c r="P1026" i="3"/>
  <c r="O1026" i="3"/>
  <c r="C1022" i="3"/>
  <c r="T1022" i="3"/>
  <c r="M1022" i="3"/>
  <c r="N1022" i="3"/>
  <c r="Y1022" i="3"/>
  <c r="U1022" i="3"/>
  <c r="R1022" i="3"/>
  <c r="L1022" i="3"/>
  <c r="J1022" i="3"/>
  <c r="P1022" i="3"/>
  <c r="O1022" i="3"/>
  <c r="Q1022" i="3"/>
  <c r="K1022" i="3"/>
  <c r="S1022" i="3"/>
  <c r="C1018" i="3"/>
  <c r="T1018" i="3"/>
  <c r="M1018" i="3"/>
  <c r="N1018" i="3"/>
  <c r="Y1018" i="3"/>
  <c r="U1018" i="3"/>
  <c r="R1018" i="3"/>
  <c r="K1018" i="3"/>
  <c r="J1018" i="3"/>
  <c r="P1018" i="3"/>
  <c r="O1018" i="3"/>
  <c r="Q1018" i="3"/>
  <c r="L1018" i="3"/>
  <c r="S1018" i="3"/>
  <c r="C1014" i="3"/>
  <c r="T1014" i="3"/>
  <c r="M1014" i="3"/>
  <c r="N1014" i="3"/>
  <c r="Y1014" i="3"/>
  <c r="U1014" i="3"/>
  <c r="R1014" i="3"/>
  <c r="L1014" i="3"/>
  <c r="J1014" i="3"/>
  <c r="P1014" i="3"/>
  <c r="O1014" i="3"/>
  <c r="Q1014" i="3"/>
  <c r="K1014" i="3"/>
  <c r="S1014" i="3"/>
  <c r="C1010" i="3"/>
  <c r="Q1010" i="3"/>
  <c r="L1010" i="3"/>
  <c r="S1010" i="3"/>
  <c r="T1010" i="3"/>
  <c r="M1010" i="3"/>
  <c r="N1010" i="3"/>
  <c r="Y1010" i="3"/>
  <c r="U1010" i="3"/>
  <c r="R1010" i="3"/>
  <c r="K1010" i="3"/>
  <c r="J1010" i="3"/>
  <c r="P1010" i="3"/>
  <c r="O1010" i="3"/>
  <c r="C1006" i="3"/>
  <c r="T1006" i="3"/>
  <c r="M1006" i="3"/>
  <c r="N1006" i="3"/>
  <c r="Y1006" i="3"/>
  <c r="U1006" i="3"/>
  <c r="R1006" i="3"/>
  <c r="L1006" i="3"/>
  <c r="J1006" i="3"/>
  <c r="P1006" i="3"/>
  <c r="O1006" i="3"/>
  <c r="Q1006" i="3"/>
  <c r="K1006" i="3"/>
  <c r="S1006" i="3"/>
  <c r="C1002" i="3"/>
  <c r="T1002" i="3"/>
  <c r="M1002" i="3"/>
  <c r="N1002" i="3"/>
  <c r="Y1002" i="3"/>
  <c r="U1002" i="3"/>
  <c r="R1002" i="3"/>
  <c r="K1002" i="3"/>
  <c r="J1002" i="3"/>
  <c r="P1002" i="3"/>
  <c r="O1002" i="3"/>
  <c r="Q1002" i="3"/>
  <c r="L1002" i="3"/>
  <c r="S1002" i="3"/>
  <c r="C998" i="3"/>
  <c r="T998" i="3"/>
  <c r="M998" i="3"/>
  <c r="N998" i="3"/>
  <c r="Y998" i="3"/>
  <c r="U998" i="3"/>
  <c r="R998" i="3"/>
  <c r="L998" i="3"/>
  <c r="J998" i="3"/>
  <c r="P998" i="3"/>
  <c r="O998" i="3"/>
  <c r="Q998" i="3"/>
  <c r="K998" i="3"/>
  <c r="S998" i="3"/>
  <c r="C994" i="3"/>
  <c r="Q994" i="3"/>
  <c r="L994" i="3"/>
  <c r="S994" i="3"/>
  <c r="T994" i="3"/>
  <c r="M994" i="3"/>
  <c r="N994" i="3"/>
  <c r="Y994" i="3"/>
  <c r="U994" i="3"/>
  <c r="R994" i="3"/>
  <c r="K994" i="3"/>
  <c r="J994" i="3"/>
  <c r="P994" i="3"/>
  <c r="O994" i="3"/>
  <c r="C990" i="3"/>
  <c r="T990" i="3"/>
  <c r="M990" i="3"/>
  <c r="N990" i="3"/>
  <c r="Y990" i="3"/>
  <c r="U990" i="3"/>
  <c r="R990" i="3"/>
  <c r="L990" i="3"/>
  <c r="J990" i="3"/>
  <c r="P990" i="3"/>
  <c r="O990" i="3"/>
  <c r="Q990" i="3"/>
  <c r="K990" i="3"/>
  <c r="S990" i="3"/>
  <c r="C986" i="3"/>
  <c r="Q986" i="3"/>
  <c r="L986" i="3"/>
  <c r="S986" i="3"/>
  <c r="T986" i="3"/>
  <c r="M986" i="3"/>
  <c r="N986" i="3"/>
  <c r="Y986" i="3"/>
  <c r="U986" i="3"/>
  <c r="R986" i="3"/>
  <c r="K986" i="3"/>
  <c r="J986" i="3"/>
  <c r="P986" i="3"/>
  <c r="O986" i="3"/>
  <c r="C982" i="3"/>
  <c r="T982" i="3"/>
  <c r="M982" i="3"/>
  <c r="N982" i="3"/>
  <c r="Y982" i="3"/>
  <c r="U982" i="3"/>
  <c r="R982" i="3"/>
  <c r="L982" i="3"/>
  <c r="J982" i="3"/>
  <c r="P982" i="3"/>
  <c r="O982" i="3"/>
  <c r="Q982" i="3"/>
  <c r="K982" i="3"/>
  <c r="S982" i="3"/>
  <c r="C978" i="3"/>
  <c r="Q978" i="3"/>
  <c r="L978" i="3"/>
  <c r="S978" i="3"/>
  <c r="T978" i="3"/>
  <c r="M978" i="3"/>
  <c r="N978" i="3"/>
  <c r="Y978" i="3"/>
  <c r="U978" i="3"/>
  <c r="R978" i="3"/>
  <c r="K978" i="3"/>
  <c r="J978" i="3"/>
  <c r="P978" i="3"/>
  <c r="O978" i="3"/>
  <c r="C974" i="3"/>
  <c r="T974" i="3"/>
  <c r="M974" i="3"/>
  <c r="N974" i="3"/>
  <c r="Y974" i="3"/>
  <c r="U974" i="3"/>
  <c r="R974" i="3"/>
  <c r="L974" i="3"/>
  <c r="J974" i="3"/>
  <c r="P974" i="3"/>
  <c r="O974" i="3"/>
  <c r="Q974" i="3"/>
  <c r="K974" i="3"/>
  <c r="S974" i="3"/>
  <c r="C970" i="3"/>
  <c r="Q970" i="3"/>
  <c r="L970" i="3"/>
  <c r="S970" i="3"/>
  <c r="T970" i="3"/>
  <c r="M970" i="3"/>
  <c r="N970" i="3"/>
  <c r="Y970" i="3"/>
  <c r="U970" i="3"/>
  <c r="R970" i="3"/>
  <c r="K970" i="3"/>
  <c r="J970" i="3"/>
  <c r="P970" i="3"/>
  <c r="O970" i="3"/>
  <c r="C966" i="3"/>
  <c r="T966" i="3"/>
  <c r="M966" i="3"/>
  <c r="N966" i="3"/>
  <c r="Y966" i="3"/>
  <c r="U966" i="3"/>
  <c r="R966" i="3"/>
  <c r="L966" i="3"/>
  <c r="J966" i="3"/>
  <c r="P966" i="3"/>
  <c r="O966" i="3"/>
  <c r="Q966" i="3"/>
  <c r="K966" i="3"/>
  <c r="S966" i="3"/>
  <c r="C962" i="3"/>
  <c r="Q962" i="3"/>
  <c r="L962" i="3"/>
  <c r="S962" i="3"/>
  <c r="T962" i="3"/>
  <c r="M962" i="3"/>
  <c r="N962" i="3"/>
  <c r="Y962" i="3"/>
  <c r="U962" i="3"/>
  <c r="R962" i="3"/>
  <c r="K962" i="3"/>
  <c r="J962" i="3"/>
  <c r="P962" i="3"/>
  <c r="O962" i="3"/>
  <c r="C958" i="3"/>
  <c r="T958" i="3"/>
  <c r="M958" i="3"/>
  <c r="N958" i="3"/>
  <c r="Y958" i="3"/>
  <c r="U958" i="3"/>
  <c r="R958" i="3"/>
  <c r="L958" i="3"/>
  <c r="J958" i="3"/>
  <c r="P958" i="3"/>
  <c r="O958" i="3"/>
  <c r="Q958" i="3"/>
  <c r="K958" i="3"/>
  <c r="S958" i="3"/>
  <c r="C954" i="3"/>
  <c r="Q954" i="3"/>
  <c r="L954" i="3"/>
  <c r="S954" i="3"/>
  <c r="T954" i="3"/>
  <c r="M954" i="3"/>
  <c r="N954" i="3"/>
  <c r="Y954" i="3"/>
  <c r="U954" i="3"/>
  <c r="R954" i="3"/>
  <c r="K954" i="3"/>
  <c r="J954" i="3"/>
  <c r="P954" i="3"/>
  <c r="O954" i="3"/>
  <c r="C950" i="3"/>
  <c r="T950" i="3"/>
  <c r="M950" i="3"/>
  <c r="N950" i="3"/>
  <c r="Y950" i="3"/>
  <c r="U950" i="3"/>
  <c r="R950" i="3"/>
  <c r="L950" i="3"/>
  <c r="J950" i="3"/>
  <c r="P950" i="3"/>
  <c r="O950" i="3"/>
  <c r="Q950" i="3"/>
  <c r="K950" i="3"/>
  <c r="S950" i="3"/>
  <c r="C946" i="3"/>
  <c r="Q946" i="3"/>
  <c r="L946" i="3"/>
  <c r="S946" i="3"/>
  <c r="T946" i="3"/>
  <c r="M946" i="3"/>
  <c r="N946" i="3"/>
  <c r="Y946" i="3"/>
  <c r="U946" i="3"/>
  <c r="R946" i="3"/>
  <c r="K946" i="3"/>
  <c r="J946" i="3"/>
  <c r="P946" i="3"/>
  <c r="O946" i="3"/>
  <c r="C942" i="3"/>
  <c r="T942" i="3"/>
  <c r="M942" i="3"/>
  <c r="N942" i="3"/>
  <c r="Y942" i="3"/>
  <c r="U942" i="3"/>
  <c r="R942" i="3"/>
  <c r="L942" i="3"/>
  <c r="J942" i="3"/>
  <c r="P942" i="3"/>
  <c r="O942" i="3"/>
  <c r="Q942" i="3"/>
  <c r="K942" i="3"/>
  <c r="S942" i="3"/>
  <c r="C938" i="3"/>
  <c r="Q938" i="3"/>
  <c r="L938" i="3"/>
  <c r="S938" i="3"/>
  <c r="T938" i="3"/>
  <c r="M938" i="3"/>
  <c r="N938" i="3"/>
  <c r="Y938" i="3"/>
  <c r="U938" i="3"/>
  <c r="R938" i="3"/>
  <c r="K938" i="3"/>
  <c r="J938" i="3"/>
  <c r="P938" i="3"/>
  <c r="O938" i="3"/>
  <c r="C934" i="3"/>
  <c r="T934" i="3"/>
  <c r="M934" i="3"/>
  <c r="N934" i="3"/>
  <c r="Y934" i="3"/>
  <c r="U934" i="3"/>
  <c r="R934" i="3"/>
  <c r="L934" i="3"/>
  <c r="J934" i="3"/>
  <c r="P934" i="3"/>
  <c r="O934" i="3"/>
  <c r="Q934" i="3"/>
  <c r="K934" i="3"/>
  <c r="S934" i="3"/>
  <c r="C930" i="3"/>
  <c r="Q930" i="3"/>
  <c r="L930" i="3"/>
  <c r="S930" i="3"/>
  <c r="T930" i="3"/>
  <c r="M930" i="3"/>
  <c r="N930" i="3"/>
  <c r="Y930" i="3"/>
  <c r="U930" i="3"/>
  <c r="R930" i="3"/>
  <c r="K930" i="3"/>
  <c r="J930" i="3"/>
  <c r="P930" i="3"/>
  <c r="O930" i="3"/>
  <c r="C926" i="3"/>
  <c r="T926" i="3"/>
  <c r="M926" i="3"/>
  <c r="N926" i="3"/>
  <c r="Y926" i="3"/>
  <c r="U926" i="3"/>
  <c r="R926" i="3"/>
  <c r="L926" i="3"/>
  <c r="J926" i="3"/>
  <c r="P926" i="3"/>
  <c r="O926" i="3"/>
  <c r="Q926" i="3"/>
  <c r="K926" i="3"/>
  <c r="S926" i="3"/>
  <c r="C922" i="3"/>
  <c r="Q922" i="3"/>
  <c r="L922" i="3"/>
  <c r="S922" i="3"/>
  <c r="T922" i="3"/>
  <c r="M922" i="3"/>
  <c r="N922" i="3"/>
  <c r="Y922" i="3"/>
  <c r="U922" i="3"/>
  <c r="R922" i="3"/>
  <c r="K922" i="3"/>
  <c r="J922" i="3"/>
  <c r="P922" i="3"/>
  <c r="O922" i="3"/>
  <c r="C918" i="3"/>
  <c r="T918" i="3"/>
  <c r="M918" i="3"/>
  <c r="N918" i="3"/>
  <c r="Y918" i="3"/>
  <c r="U918" i="3"/>
  <c r="R918" i="3"/>
  <c r="L918" i="3"/>
  <c r="J918" i="3"/>
  <c r="P918" i="3"/>
  <c r="O918" i="3"/>
  <c r="Q918" i="3"/>
  <c r="K918" i="3"/>
  <c r="S918" i="3"/>
  <c r="C914" i="3"/>
  <c r="Q914" i="3"/>
  <c r="L914" i="3"/>
  <c r="S914" i="3"/>
  <c r="T914" i="3"/>
  <c r="M914" i="3"/>
  <c r="N914" i="3"/>
  <c r="Y914" i="3"/>
  <c r="U914" i="3"/>
  <c r="R914" i="3"/>
  <c r="K914" i="3"/>
  <c r="J914" i="3"/>
  <c r="P914" i="3"/>
  <c r="O914" i="3"/>
  <c r="C910" i="3"/>
  <c r="T910" i="3"/>
  <c r="M910" i="3"/>
  <c r="N910" i="3"/>
  <c r="Y910" i="3"/>
  <c r="U910" i="3"/>
  <c r="R910" i="3"/>
  <c r="L910" i="3"/>
  <c r="J910" i="3"/>
  <c r="P910" i="3"/>
  <c r="O910" i="3"/>
  <c r="Q910" i="3"/>
  <c r="K910" i="3"/>
  <c r="S910" i="3"/>
  <c r="C906" i="3"/>
  <c r="Q906" i="3"/>
  <c r="L906" i="3"/>
  <c r="S906" i="3"/>
  <c r="T906" i="3"/>
  <c r="M906" i="3"/>
  <c r="N906" i="3"/>
  <c r="Y906" i="3"/>
  <c r="U906" i="3"/>
  <c r="R906" i="3"/>
  <c r="K906" i="3"/>
  <c r="J906" i="3"/>
  <c r="P906" i="3"/>
  <c r="O906" i="3"/>
  <c r="C902" i="3"/>
  <c r="T902" i="3"/>
  <c r="M902" i="3"/>
  <c r="N902" i="3"/>
  <c r="Y902" i="3"/>
  <c r="U902" i="3"/>
  <c r="R902" i="3"/>
  <c r="L902" i="3"/>
  <c r="J902" i="3"/>
  <c r="P902" i="3"/>
  <c r="O902" i="3"/>
  <c r="Q902" i="3"/>
  <c r="K902" i="3"/>
  <c r="S902" i="3"/>
  <c r="C898" i="3"/>
  <c r="Q898" i="3"/>
  <c r="L898" i="3"/>
  <c r="S898" i="3"/>
  <c r="T898" i="3"/>
  <c r="M898" i="3"/>
  <c r="N898" i="3"/>
  <c r="Y898" i="3"/>
  <c r="U898" i="3"/>
  <c r="R898" i="3"/>
  <c r="K898" i="3"/>
  <c r="J898" i="3"/>
  <c r="P898" i="3"/>
  <c r="O898" i="3"/>
  <c r="C894" i="3"/>
  <c r="T894" i="3"/>
  <c r="M894" i="3"/>
  <c r="N894" i="3"/>
  <c r="Y894" i="3"/>
  <c r="U894" i="3"/>
  <c r="R894" i="3"/>
  <c r="L894" i="3"/>
  <c r="J894" i="3"/>
  <c r="P894" i="3"/>
  <c r="O894" i="3"/>
  <c r="Q894" i="3"/>
  <c r="K894" i="3"/>
  <c r="S894" i="3"/>
  <c r="C890" i="3"/>
  <c r="Q890" i="3"/>
  <c r="L890" i="3"/>
  <c r="S890" i="3"/>
  <c r="T890" i="3"/>
  <c r="M890" i="3"/>
  <c r="N890" i="3"/>
  <c r="Y890" i="3"/>
  <c r="U890" i="3"/>
  <c r="R890" i="3"/>
  <c r="K890" i="3"/>
  <c r="J890" i="3"/>
  <c r="P890" i="3"/>
  <c r="O890" i="3"/>
  <c r="C886" i="3"/>
  <c r="T886" i="3"/>
  <c r="M886" i="3"/>
  <c r="N886" i="3"/>
  <c r="Y886" i="3"/>
  <c r="U886" i="3"/>
  <c r="R886" i="3"/>
  <c r="L886" i="3"/>
  <c r="J886" i="3"/>
  <c r="P886" i="3"/>
  <c r="O886" i="3"/>
  <c r="Q886" i="3"/>
  <c r="K886" i="3"/>
  <c r="S886" i="3"/>
  <c r="C882" i="3"/>
  <c r="Q882" i="3"/>
  <c r="L882" i="3"/>
  <c r="S882" i="3"/>
  <c r="T882" i="3"/>
  <c r="M882" i="3"/>
  <c r="N882" i="3"/>
  <c r="Y882" i="3"/>
  <c r="U882" i="3"/>
  <c r="R882" i="3"/>
  <c r="K882" i="3"/>
  <c r="J882" i="3"/>
  <c r="P882" i="3"/>
  <c r="O882" i="3"/>
  <c r="C878" i="3"/>
  <c r="T878" i="3"/>
  <c r="M878" i="3"/>
  <c r="N878" i="3"/>
  <c r="Y878" i="3"/>
  <c r="U878" i="3"/>
  <c r="R878" i="3"/>
  <c r="L878" i="3"/>
  <c r="J878" i="3"/>
  <c r="P878" i="3"/>
  <c r="O878" i="3"/>
  <c r="Q878" i="3"/>
  <c r="K878" i="3"/>
  <c r="S878" i="3"/>
  <c r="C874" i="3"/>
  <c r="Q874" i="3"/>
  <c r="L874" i="3"/>
  <c r="S874" i="3"/>
  <c r="T874" i="3"/>
  <c r="M874" i="3"/>
  <c r="N874" i="3"/>
  <c r="Y874" i="3"/>
  <c r="U874" i="3"/>
  <c r="R874" i="3"/>
  <c r="K874" i="3"/>
  <c r="J874" i="3"/>
  <c r="P874" i="3"/>
  <c r="O874" i="3"/>
  <c r="C870" i="3"/>
  <c r="T870" i="3"/>
  <c r="M870" i="3"/>
  <c r="N870" i="3"/>
  <c r="Y870" i="3"/>
  <c r="U870" i="3"/>
  <c r="R870" i="3"/>
  <c r="L870" i="3"/>
  <c r="J870" i="3"/>
  <c r="P870" i="3"/>
  <c r="O870" i="3"/>
  <c r="Q870" i="3"/>
  <c r="K870" i="3"/>
  <c r="S870" i="3"/>
  <c r="C866" i="3"/>
  <c r="Q866" i="3"/>
  <c r="L866" i="3"/>
  <c r="S866" i="3"/>
  <c r="T866" i="3"/>
  <c r="M866" i="3"/>
  <c r="N866" i="3"/>
  <c r="Y866" i="3"/>
  <c r="U866" i="3"/>
  <c r="R866" i="3"/>
  <c r="K866" i="3"/>
  <c r="J866" i="3"/>
  <c r="P866" i="3"/>
  <c r="O866" i="3"/>
  <c r="C862" i="3"/>
  <c r="R862" i="3"/>
  <c r="L862" i="3"/>
  <c r="U862" i="3"/>
  <c r="P862" i="3"/>
  <c r="O862" i="3"/>
  <c r="T862" i="3"/>
  <c r="M862" i="3"/>
  <c r="S862" i="3"/>
  <c r="Q862" i="3"/>
  <c r="K862" i="3"/>
  <c r="N862" i="3"/>
  <c r="Y862" i="3"/>
  <c r="J862" i="3"/>
  <c r="C858" i="3"/>
  <c r="S858" i="3"/>
  <c r="N858" i="3"/>
  <c r="M858" i="3"/>
  <c r="Y858" i="3"/>
  <c r="R858" i="3"/>
  <c r="U858" i="3"/>
  <c r="L858" i="3"/>
  <c r="P858" i="3"/>
  <c r="J858" i="3"/>
  <c r="Q858" i="3"/>
  <c r="O858" i="3"/>
  <c r="K858" i="3"/>
  <c r="T858" i="3"/>
  <c r="C854" i="3"/>
  <c r="P854" i="3"/>
  <c r="O854" i="3"/>
  <c r="T854" i="3"/>
  <c r="M854" i="3"/>
  <c r="S854" i="3"/>
  <c r="Q854" i="3"/>
  <c r="L854" i="3"/>
  <c r="N854" i="3"/>
  <c r="Y854" i="3"/>
  <c r="J854" i="3"/>
  <c r="R854" i="3"/>
  <c r="K854" i="3"/>
  <c r="U854" i="3"/>
  <c r="C850" i="3"/>
  <c r="S850" i="3"/>
  <c r="N850" i="3"/>
  <c r="M850" i="3"/>
  <c r="Y850" i="3"/>
  <c r="R850" i="3"/>
  <c r="U850" i="3"/>
  <c r="L850" i="3"/>
  <c r="P850" i="3"/>
  <c r="J850" i="3"/>
  <c r="Q850" i="3"/>
  <c r="O850" i="3"/>
  <c r="K850" i="3"/>
  <c r="T850" i="3"/>
  <c r="C846" i="3"/>
  <c r="S846" i="3"/>
  <c r="N846" i="3"/>
  <c r="M846" i="3"/>
  <c r="Y846" i="3"/>
  <c r="R846" i="3"/>
  <c r="U846" i="3"/>
  <c r="L846" i="3"/>
  <c r="P846" i="3"/>
  <c r="J846" i="3"/>
  <c r="Q846" i="3"/>
  <c r="O846" i="3"/>
  <c r="K846" i="3"/>
  <c r="T846" i="3"/>
  <c r="C842" i="3"/>
  <c r="S842" i="3"/>
  <c r="N842" i="3"/>
  <c r="M842" i="3"/>
  <c r="Y842" i="3"/>
  <c r="R842" i="3"/>
  <c r="U842" i="3"/>
  <c r="L842" i="3"/>
  <c r="P842" i="3"/>
  <c r="J842" i="3"/>
  <c r="Q842" i="3"/>
  <c r="O842" i="3"/>
  <c r="K842" i="3"/>
  <c r="T842" i="3"/>
  <c r="C838" i="3"/>
  <c r="S838" i="3"/>
  <c r="N838" i="3"/>
  <c r="M838" i="3"/>
  <c r="Y838" i="3"/>
  <c r="R838" i="3"/>
  <c r="U838" i="3"/>
  <c r="L838" i="3"/>
  <c r="P838" i="3"/>
  <c r="J838" i="3"/>
  <c r="Q838" i="3"/>
  <c r="O838" i="3"/>
  <c r="K838" i="3"/>
  <c r="T838" i="3"/>
  <c r="C834" i="3"/>
  <c r="S834" i="3"/>
  <c r="N834" i="3"/>
  <c r="M834" i="3"/>
  <c r="Y834" i="3"/>
  <c r="R834" i="3"/>
  <c r="U834" i="3"/>
  <c r="L834" i="3"/>
  <c r="P834" i="3"/>
  <c r="J834" i="3"/>
  <c r="Q834" i="3"/>
  <c r="O834" i="3"/>
  <c r="K834" i="3"/>
  <c r="T834" i="3"/>
  <c r="C830" i="3"/>
  <c r="S830" i="3"/>
  <c r="N830" i="3"/>
  <c r="M830" i="3"/>
  <c r="Y830" i="3"/>
  <c r="R830" i="3"/>
  <c r="U830" i="3"/>
  <c r="L830" i="3"/>
  <c r="P830" i="3"/>
  <c r="J830" i="3"/>
  <c r="Q830" i="3"/>
  <c r="O830" i="3"/>
  <c r="K830" i="3"/>
  <c r="T830" i="3"/>
  <c r="C826" i="3"/>
  <c r="S826" i="3"/>
  <c r="N826" i="3"/>
  <c r="M826" i="3"/>
  <c r="Y826" i="3"/>
  <c r="R826" i="3"/>
  <c r="U826" i="3"/>
  <c r="L826" i="3"/>
  <c r="P826" i="3"/>
  <c r="J826" i="3"/>
  <c r="Q826" i="3"/>
  <c r="O826" i="3"/>
  <c r="K826" i="3"/>
  <c r="T826" i="3"/>
  <c r="C822" i="3"/>
  <c r="S822" i="3"/>
  <c r="N822" i="3"/>
  <c r="M822" i="3"/>
  <c r="Y822" i="3"/>
  <c r="R822" i="3"/>
  <c r="U822" i="3"/>
  <c r="L822" i="3"/>
  <c r="P822" i="3"/>
  <c r="J822" i="3"/>
  <c r="Q822" i="3"/>
  <c r="O822" i="3"/>
  <c r="K822" i="3"/>
  <c r="T822" i="3"/>
  <c r="C818" i="3"/>
  <c r="S818" i="3"/>
  <c r="N818" i="3"/>
  <c r="M818" i="3"/>
  <c r="Y818" i="3"/>
  <c r="R818" i="3"/>
  <c r="U818" i="3"/>
  <c r="L818" i="3"/>
  <c r="P818" i="3"/>
  <c r="J818" i="3"/>
  <c r="Q818" i="3"/>
  <c r="O818" i="3"/>
  <c r="K818" i="3"/>
  <c r="T818" i="3"/>
  <c r="C814" i="3"/>
  <c r="S814" i="3"/>
  <c r="N814" i="3"/>
  <c r="M814" i="3"/>
  <c r="Y814" i="3"/>
  <c r="R814" i="3"/>
  <c r="U814" i="3"/>
  <c r="L814" i="3"/>
  <c r="P814" i="3"/>
  <c r="J814" i="3"/>
  <c r="Q814" i="3"/>
  <c r="O814" i="3"/>
  <c r="K814" i="3"/>
  <c r="T814" i="3"/>
  <c r="C810" i="3"/>
  <c r="S810" i="3"/>
  <c r="N810" i="3"/>
  <c r="M810" i="3"/>
  <c r="Y810" i="3"/>
  <c r="R810" i="3"/>
  <c r="U810" i="3"/>
  <c r="L810" i="3"/>
  <c r="P810" i="3"/>
  <c r="J810" i="3"/>
  <c r="Q810" i="3"/>
  <c r="O810" i="3"/>
  <c r="K810" i="3"/>
  <c r="T810" i="3"/>
  <c r="C806" i="3"/>
  <c r="S806" i="3"/>
  <c r="N806" i="3"/>
  <c r="M806" i="3"/>
  <c r="Y806" i="3"/>
  <c r="R806" i="3"/>
  <c r="U806" i="3"/>
  <c r="L806" i="3"/>
  <c r="P806" i="3"/>
  <c r="J806" i="3"/>
  <c r="Q806" i="3"/>
  <c r="O806" i="3"/>
  <c r="K806" i="3"/>
  <c r="T806" i="3"/>
  <c r="C802" i="3"/>
  <c r="S802" i="3"/>
  <c r="N802" i="3"/>
  <c r="M802" i="3"/>
  <c r="Y802" i="3"/>
  <c r="R802" i="3"/>
  <c r="U802" i="3"/>
  <c r="L802" i="3"/>
  <c r="P802" i="3"/>
  <c r="J802" i="3"/>
  <c r="Q802" i="3"/>
  <c r="O802" i="3"/>
  <c r="K802" i="3"/>
  <c r="T802" i="3"/>
  <c r="C798" i="3"/>
  <c r="S798" i="3"/>
  <c r="N798" i="3"/>
  <c r="M798" i="3"/>
  <c r="Y798" i="3"/>
  <c r="R798" i="3"/>
  <c r="U798" i="3"/>
  <c r="L798" i="3"/>
  <c r="P798" i="3"/>
  <c r="J798" i="3"/>
  <c r="Q798" i="3"/>
  <c r="O798" i="3"/>
  <c r="K798" i="3"/>
  <c r="T798" i="3"/>
  <c r="C794" i="3"/>
  <c r="T794" i="3"/>
  <c r="M794" i="3"/>
  <c r="N794" i="3"/>
  <c r="Y794" i="3"/>
  <c r="U794" i="3"/>
  <c r="R794" i="3"/>
  <c r="L794" i="3"/>
  <c r="J794" i="3"/>
  <c r="P794" i="3"/>
  <c r="O794" i="3"/>
  <c r="Q794" i="3"/>
  <c r="K794" i="3"/>
  <c r="S794" i="3"/>
  <c r="C790" i="3"/>
  <c r="U790" i="3"/>
  <c r="L790" i="3"/>
  <c r="R790" i="3"/>
  <c r="J790" i="3"/>
  <c r="S790" i="3"/>
  <c r="M790" i="3"/>
  <c r="P790" i="3"/>
  <c r="T790" i="3"/>
  <c r="O790" i="3"/>
  <c r="K790" i="3"/>
  <c r="Q790" i="3"/>
  <c r="N790" i="3"/>
  <c r="Y790" i="3"/>
  <c r="C786" i="3"/>
  <c r="T786" i="3"/>
  <c r="M786" i="3"/>
  <c r="N786" i="3"/>
  <c r="Y786" i="3"/>
  <c r="U786" i="3"/>
  <c r="R786" i="3"/>
  <c r="K786" i="3"/>
  <c r="J786" i="3"/>
  <c r="P786" i="3"/>
  <c r="O786" i="3"/>
  <c r="Q786" i="3"/>
  <c r="L786" i="3"/>
  <c r="S786" i="3"/>
  <c r="C782" i="3"/>
  <c r="U782" i="3"/>
  <c r="L782" i="3"/>
  <c r="R782" i="3"/>
  <c r="J782" i="3"/>
  <c r="Q782" i="3"/>
  <c r="S782" i="3"/>
  <c r="N782" i="3"/>
  <c r="T782" i="3"/>
  <c r="O782" i="3"/>
  <c r="K782" i="3"/>
  <c r="M782" i="3"/>
  <c r="Y782" i="3"/>
  <c r="P782" i="3"/>
  <c r="C778" i="3"/>
  <c r="T778" i="3"/>
  <c r="M778" i="3"/>
  <c r="N778" i="3"/>
  <c r="Y778" i="3"/>
  <c r="U778" i="3"/>
  <c r="R778" i="3"/>
  <c r="L778" i="3"/>
  <c r="J778" i="3"/>
  <c r="P778" i="3"/>
  <c r="O778" i="3"/>
  <c r="Q778" i="3"/>
  <c r="K778" i="3"/>
  <c r="S778" i="3"/>
  <c r="C774" i="3"/>
  <c r="U774" i="3"/>
  <c r="L774" i="3"/>
  <c r="R774" i="3"/>
  <c r="M774" i="3"/>
  <c r="P774" i="3"/>
  <c r="Q774" i="3"/>
  <c r="N774" i="3"/>
  <c r="T774" i="3"/>
  <c r="O774" i="3"/>
  <c r="K774" i="3"/>
  <c r="Y774" i="3"/>
  <c r="J774" i="3"/>
  <c r="S774" i="3"/>
  <c r="C770" i="3"/>
  <c r="T770" i="3"/>
  <c r="M770" i="3"/>
  <c r="N770" i="3"/>
  <c r="Y770" i="3"/>
  <c r="U770" i="3"/>
  <c r="R770" i="3"/>
  <c r="K770" i="3"/>
  <c r="J770" i="3"/>
  <c r="P770" i="3"/>
  <c r="O770" i="3"/>
  <c r="Q770" i="3"/>
  <c r="L770" i="3"/>
  <c r="S770" i="3"/>
  <c r="C766" i="3"/>
  <c r="U766" i="3"/>
  <c r="L766" i="3"/>
  <c r="R766" i="3"/>
  <c r="J766" i="3"/>
  <c r="Q766" i="3"/>
  <c r="S766" i="3"/>
  <c r="N766" i="3"/>
  <c r="T766" i="3"/>
  <c r="O766" i="3"/>
  <c r="K766" i="3"/>
  <c r="M766" i="3"/>
  <c r="Y766" i="3"/>
  <c r="P766" i="3"/>
  <c r="C762" i="3"/>
  <c r="T762" i="3"/>
  <c r="M762" i="3"/>
  <c r="N762" i="3"/>
  <c r="Y762" i="3"/>
  <c r="U762" i="3"/>
  <c r="R762" i="3"/>
  <c r="L762" i="3"/>
  <c r="J762" i="3"/>
  <c r="P762" i="3"/>
  <c r="O762" i="3"/>
  <c r="Q762" i="3"/>
  <c r="K762" i="3"/>
  <c r="S762" i="3"/>
  <c r="C758" i="3"/>
  <c r="J758" i="3"/>
  <c r="Q758" i="3"/>
  <c r="S758" i="3"/>
  <c r="U758" i="3"/>
  <c r="L758" i="3"/>
  <c r="R758" i="3"/>
  <c r="N758" i="3"/>
  <c r="M758" i="3"/>
  <c r="Y758" i="3"/>
  <c r="P758" i="3"/>
  <c r="T758" i="3"/>
  <c r="O758" i="3"/>
  <c r="K758" i="3"/>
  <c r="C754" i="3"/>
  <c r="T754" i="3"/>
  <c r="M754" i="3"/>
  <c r="N754" i="3"/>
  <c r="Y754" i="3"/>
  <c r="U754" i="3"/>
  <c r="R754" i="3"/>
  <c r="K754" i="3"/>
  <c r="J754" i="3"/>
  <c r="P754" i="3"/>
  <c r="O754" i="3"/>
  <c r="Q754" i="3"/>
  <c r="L754" i="3"/>
  <c r="S754" i="3"/>
  <c r="C750" i="3"/>
  <c r="U750" i="3"/>
  <c r="L750" i="3"/>
  <c r="R750" i="3"/>
  <c r="J750" i="3"/>
  <c r="Q750" i="3"/>
  <c r="S750" i="3"/>
  <c r="N750" i="3"/>
  <c r="T750" i="3"/>
  <c r="O750" i="3"/>
  <c r="K750" i="3"/>
  <c r="M750" i="3"/>
  <c r="Y750" i="3"/>
  <c r="P750" i="3"/>
  <c r="C746" i="3"/>
  <c r="T746" i="3"/>
  <c r="M746" i="3"/>
  <c r="N746" i="3"/>
  <c r="Y746" i="3"/>
  <c r="U746" i="3"/>
  <c r="R746" i="3"/>
  <c r="L746" i="3"/>
  <c r="J746" i="3"/>
  <c r="P746" i="3"/>
  <c r="O746" i="3"/>
  <c r="Q746" i="3"/>
  <c r="K746" i="3"/>
  <c r="S746" i="3"/>
  <c r="C742" i="3"/>
  <c r="J742" i="3"/>
  <c r="O742" i="3"/>
  <c r="K742" i="3"/>
  <c r="U742" i="3"/>
  <c r="S742" i="3"/>
  <c r="N742" i="3"/>
  <c r="L742" i="3"/>
  <c r="M742" i="3"/>
  <c r="R742" i="3"/>
  <c r="Y742" i="3"/>
  <c r="T742" i="3"/>
  <c r="P742" i="3"/>
  <c r="Q742" i="3"/>
  <c r="C738" i="3"/>
  <c r="T738" i="3"/>
  <c r="M738" i="3"/>
  <c r="N738" i="3"/>
  <c r="Y738" i="3"/>
  <c r="U738" i="3"/>
  <c r="R738" i="3"/>
  <c r="K738" i="3"/>
  <c r="J738" i="3"/>
  <c r="P738" i="3"/>
  <c r="O738" i="3"/>
  <c r="Q738" i="3"/>
  <c r="L738" i="3"/>
  <c r="S738" i="3"/>
  <c r="C734" i="3"/>
  <c r="S734" i="3"/>
  <c r="N734" i="3"/>
  <c r="L734" i="3"/>
  <c r="Y734" i="3"/>
  <c r="R734" i="3"/>
  <c r="T734" i="3"/>
  <c r="Q734" i="3"/>
  <c r="P734" i="3"/>
  <c r="U734" i="3"/>
  <c r="M734" i="3"/>
  <c r="O734" i="3"/>
  <c r="K734" i="3"/>
  <c r="J734" i="3"/>
  <c r="C730" i="3"/>
  <c r="T730" i="3"/>
  <c r="M730" i="3"/>
  <c r="N730" i="3"/>
  <c r="Y730" i="3"/>
  <c r="U730" i="3"/>
  <c r="R730" i="3"/>
  <c r="L730" i="3"/>
  <c r="J730" i="3"/>
  <c r="P730" i="3"/>
  <c r="O730" i="3"/>
  <c r="Q730" i="3"/>
  <c r="K730" i="3"/>
  <c r="S730" i="3"/>
  <c r="C726" i="3"/>
  <c r="O726" i="3"/>
  <c r="K726" i="3"/>
  <c r="Y726" i="3"/>
  <c r="S726" i="3"/>
  <c r="N726" i="3"/>
  <c r="Q726" i="3"/>
  <c r="L726" i="3"/>
  <c r="R726" i="3"/>
  <c r="M726" i="3"/>
  <c r="T726" i="3"/>
  <c r="P726" i="3"/>
  <c r="J726" i="3"/>
  <c r="U726" i="3"/>
  <c r="C722" i="3"/>
  <c r="T722" i="3"/>
  <c r="M722" i="3"/>
  <c r="N722" i="3"/>
  <c r="Y722" i="3"/>
  <c r="U722" i="3"/>
  <c r="R722" i="3"/>
  <c r="K722" i="3"/>
  <c r="J722" i="3"/>
  <c r="P722" i="3"/>
  <c r="O722" i="3"/>
  <c r="Q722" i="3"/>
  <c r="L722" i="3"/>
  <c r="S722" i="3"/>
  <c r="C718" i="3"/>
  <c r="S718" i="3"/>
  <c r="N718" i="3"/>
  <c r="L718" i="3"/>
  <c r="Y718" i="3"/>
  <c r="R718" i="3"/>
  <c r="T718" i="3"/>
  <c r="Q718" i="3"/>
  <c r="P718" i="3"/>
  <c r="U718" i="3"/>
  <c r="M718" i="3"/>
  <c r="O718" i="3"/>
  <c r="K718" i="3"/>
  <c r="J718" i="3"/>
  <c r="C714" i="3"/>
  <c r="T714" i="3"/>
  <c r="M714" i="3"/>
  <c r="N714" i="3"/>
  <c r="Y714" i="3"/>
  <c r="U714" i="3"/>
  <c r="R714" i="3"/>
  <c r="L714" i="3"/>
  <c r="J714" i="3"/>
  <c r="P714" i="3"/>
  <c r="O714" i="3"/>
  <c r="Q714" i="3"/>
  <c r="K714" i="3"/>
  <c r="S714" i="3"/>
  <c r="C710" i="3"/>
  <c r="O710" i="3"/>
  <c r="K710" i="3"/>
  <c r="Y710" i="3"/>
  <c r="S710" i="3"/>
  <c r="N710" i="3"/>
  <c r="Q710" i="3"/>
  <c r="L710" i="3"/>
  <c r="R710" i="3"/>
  <c r="M710" i="3"/>
  <c r="T710" i="3"/>
  <c r="P710" i="3"/>
  <c r="J710" i="3"/>
  <c r="U710" i="3"/>
  <c r="C706" i="3"/>
  <c r="T706" i="3"/>
  <c r="M706" i="3"/>
  <c r="N706" i="3"/>
  <c r="Y706" i="3"/>
  <c r="U706" i="3"/>
  <c r="R706" i="3"/>
  <c r="K706" i="3"/>
  <c r="J706" i="3"/>
  <c r="P706" i="3"/>
  <c r="O706" i="3"/>
  <c r="Q706" i="3"/>
  <c r="L706" i="3"/>
  <c r="S706" i="3"/>
  <c r="C702" i="3"/>
  <c r="S702" i="3"/>
  <c r="N702" i="3"/>
  <c r="L702" i="3"/>
  <c r="Y702" i="3"/>
  <c r="R702" i="3"/>
  <c r="T702" i="3"/>
  <c r="Q702" i="3"/>
  <c r="P702" i="3"/>
  <c r="U702" i="3"/>
  <c r="M702" i="3"/>
  <c r="O702" i="3"/>
  <c r="K702" i="3"/>
  <c r="J702" i="3"/>
  <c r="C698" i="3"/>
  <c r="T698" i="3"/>
  <c r="M698" i="3"/>
  <c r="N698" i="3"/>
  <c r="Y698" i="3"/>
  <c r="U698" i="3"/>
  <c r="R698" i="3"/>
  <c r="L698" i="3"/>
  <c r="J698" i="3"/>
  <c r="P698" i="3"/>
  <c r="O698" i="3"/>
  <c r="Q698" i="3"/>
  <c r="K698" i="3"/>
  <c r="S698" i="3"/>
  <c r="C694" i="3"/>
  <c r="O694" i="3"/>
  <c r="K694" i="3"/>
  <c r="Y694" i="3"/>
  <c r="S694" i="3"/>
  <c r="N694" i="3"/>
  <c r="Q694" i="3"/>
  <c r="L694" i="3"/>
  <c r="R694" i="3"/>
  <c r="M694" i="3"/>
  <c r="T694" i="3"/>
  <c r="P694" i="3"/>
  <c r="J694" i="3"/>
  <c r="U694" i="3"/>
  <c r="C690" i="3"/>
  <c r="T690" i="3"/>
  <c r="M690" i="3"/>
  <c r="N690" i="3"/>
  <c r="Y690" i="3"/>
  <c r="U690" i="3"/>
  <c r="R690" i="3"/>
  <c r="K690" i="3"/>
  <c r="J690" i="3"/>
  <c r="P690" i="3"/>
  <c r="O690" i="3"/>
  <c r="Q690" i="3"/>
  <c r="L690" i="3"/>
  <c r="S690" i="3"/>
  <c r="C686" i="3"/>
  <c r="U686" i="3"/>
  <c r="L686" i="3"/>
  <c r="R686" i="3"/>
  <c r="J686" i="3"/>
  <c r="Q686" i="3"/>
  <c r="S686" i="3"/>
  <c r="N686" i="3"/>
  <c r="T686" i="3"/>
  <c r="O686" i="3"/>
  <c r="K686" i="3"/>
  <c r="M686" i="3"/>
  <c r="Y686" i="3"/>
  <c r="P686" i="3"/>
  <c r="C682" i="3"/>
  <c r="T682" i="3"/>
  <c r="M682" i="3"/>
  <c r="N682" i="3"/>
  <c r="Y682" i="3"/>
  <c r="U682" i="3"/>
  <c r="R682" i="3"/>
  <c r="L682" i="3"/>
  <c r="J682" i="3"/>
  <c r="P682" i="3"/>
  <c r="O682" i="3"/>
  <c r="Q682" i="3"/>
  <c r="K682" i="3"/>
  <c r="S682" i="3"/>
  <c r="C678" i="3"/>
  <c r="J678" i="3"/>
  <c r="Q678" i="3"/>
  <c r="S678" i="3"/>
  <c r="N678" i="3"/>
  <c r="T678" i="3"/>
  <c r="O678" i="3"/>
  <c r="K678" i="3"/>
  <c r="M678" i="3"/>
  <c r="Y678" i="3"/>
  <c r="P678" i="3"/>
  <c r="U678" i="3"/>
  <c r="L678" i="3"/>
  <c r="R678" i="3"/>
  <c r="C674" i="3"/>
  <c r="T674" i="3"/>
  <c r="M674" i="3"/>
  <c r="N674" i="3"/>
  <c r="Y674" i="3"/>
  <c r="U674" i="3"/>
  <c r="R674" i="3"/>
  <c r="K674" i="3"/>
  <c r="J674" i="3"/>
  <c r="P674" i="3"/>
  <c r="O674" i="3"/>
  <c r="Q674" i="3"/>
  <c r="L674" i="3"/>
  <c r="S674" i="3"/>
  <c r="C670" i="3"/>
  <c r="U670" i="3"/>
  <c r="L670" i="3"/>
  <c r="R670" i="3"/>
  <c r="J670" i="3"/>
  <c r="Q670" i="3"/>
  <c r="S670" i="3"/>
  <c r="N670" i="3"/>
  <c r="T670" i="3"/>
  <c r="O670" i="3"/>
  <c r="K670" i="3"/>
  <c r="M670" i="3"/>
  <c r="Y670" i="3"/>
  <c r="P670" i="3"/>
  <c r="C666" i="3"/>
  <c r="T666" i="3"/>
  <c r="M666" i="3"/>
  <c r="N666" i="3"/>
  <c r="Y666" i="3"/>
  <c r="U666" i="3"/>
  <c r="R666" i="3"/>
  <c r="L666" i="3"/>
  <c r="J666" i="3"/>
  <c r="P666" i="3"/>
  <c r="O666" i="3"/>
  <c r="Q666" i="3"/>
  <c r="K666" i="3"/>
  <c r="S666" i="3"/>
  <c r="C662" i="3"/>
  <c r="J662" i="3"/>
  <c r="Q662" i="3"/>
  <c r="S662" i="3"/>
  <c r="N662" i="3"/>
  <c r="T662" i="3"/>
  <c r="O662" i="3"/>
  <c r="K662" i="3"/>
  <c r="M662" i="3"/>
  <c r="Y662" i="3"/>
  <c r="P662" i="3"/>
  <c r="U662" i="3"/>
  <c r="L662" i="3"/>
  <c r="R662" i="3"/>
  <c r="C658" i="3"/>
  <c r="T658" i="3"/>
  <c r="M658" i="3"/>
  <c r="N658" i="3"/>
  <c r="Y658" i="3"/>
  <c r="U658" i="3"/>
  <c r="R658" i="3"/>
  <c r="K658" i="3"/>
  <c r="J658" i="3"/>
  <c r="P658" i="3"/>
  <c r="O658" i="3"/>
  <c r="Q658" i="3"/>
  <c r="L658" i="3"/>
  <c r="S658" i="3"/>
  <c r="C654" i="3"/>
  <c r="U654" i="3"/>
  <c r="L654" i="3"/>
  <c r="R654" i="3"/>
  <c r="J654" i="3"/>
  <c r="Q654" i="3"/>
  <c r="S654" i="3"/>
  <c r="N654" i="3"/>
  <c r="T654" i="3"/>
  <c r="O654" i="3"/>
  <c r="K654" i="3"/>
  <c r="M654" i="3"/>
  <c r="Y654" i="3"/>
  <c r="P654" i="3"/>
  <c r="C650" i="3"/>
  <c r="T650" i="3"/>
  <c r="M650" i="3"/>
  <c r="N650" i="3"/>
  <c r="Y650" i="3"/>
  <c r="U650" i="3"/>
  <c r="R650" i="3"/>
  <c r="L650" i="3"/>
  <c r="J650" i="3"/>
  <c r="P650" i="3"/>
  <c r="O650" i="3"/>
  <c r="Q650" i="3"/>
  <c r="K650" i="3"/>
  <c r="S650" i="3"/>
  <c r="C646" i="3"/>
  <c r="J646" i="3"/>
  <c r="Q646" i="3"/>
  <c r="S646" i="3"/>
  <c r="N646" i="3"/>
  <c r="T646" i="3"/>
  <c r="O646" i="3"/>
  <c r="K646" i="3"/>
  <c r="M646" i="3"/>
  <c r="Y646" i="3"/>
  <c r="P646" i="3"/>
  <c r="U646" i="3"/>
  <c r="L646" i="3"/>
  <c r="R646" i="3"/>
  <c r="C642" i="3"/>
  <c r="T642" i="3"/>
  <c r="M642" i="3"/>
  <c r="N642" i="3"/>
  <c r="Y642" i="3"/>
  <c r="U642" i="3"/>
  <c r="R642" i="3"/>
  <c r="K642" i="3"/>
  <c r="J642" i="3"/>
  <c r="P642" i="3"/>
  <c r="O642" i="3"/>
  <c r="Q642" i="3"/>
  <c r="L642" i="3"/>
  <c r="S642" i="3"/>
  <c r="C638" i="3"/>
  <c r="U638" i="3"/>
  <c r="L638" i="3"/>
  <c r="R638" i="3"/>
  <c r="J638" i="3"/>
  <c r="Q638" i="3"/>
  <c r="S638" i="3"/>
  <c r="N638" i="3"/>
  <c r="T638" i="3"/>
  <c r="O638" i="3"/>
  <c r="K638" i="3"/>
  <c r="M638" i="3"/>
  <c r="Y638" i="3"/>
  <c r="P638" i="3"/>
  <c r="C634" i="3"/>
  <c r="T634" i="3"/>
  <c r="M634" i="3"/>
  <c r="N634" i="3"/>
  <c r="Y634" i="3"/>
  <c r="U634" i="3"/>
  <c r="R634" i="3"/>
  <c r="L634" i="3"/>
  <c r="J634" i="3"/>
  <c r="P634" i="3"/>
  <c r="O634" i="3"/>
  <c r="Q634" i="3"/>
  <c r="K634" i="3"/>
  <c r="S634" i="3"/>
  <c r="C630" i="3"/>
  <c r="J630" i="3"/>
  <c r="Q630" i="3"/>
  <c r="S630" i="3"/>
  <c r="N630" i="3"/>
  <c r="T630" i="3"/>
  <c r="O630" i="3"/>
  <c r="K630" i="3"/>
  <c r="M630" i="3"/>
  <c r="Y630" i="3"/>
  <c r="P630" i="3"/>
  <c r="U630" i="3"/>
  <c r="L630" i="3"/>
  <c r="R630" i="3"/>
  <c r="C626" i="3"/>
  <c r="Q626" i="3"/>
  <c r="L626" i="3"/>
  <c r="Y626" i="3"/>
  <c r="T626" i="3"/>
  <c r="M626" i="3"/>
  <c r="O626" i="3"/>
  <c r="K626" i="3"/>
  <c r="U626" i="3"/>
  <c r="N626" i="3"/>
  <c r="S626" i="3"/>
  <c r="J626" i="3"/>
  <c r="P626" i="3"/>
  <c r="R626" i="3"/>
  <c r="C622" i="3"/>
  <c r="U622" i="3"/>
  <c r="L622" i="3"/>
  <c r="R622" i="3"/>
  <c r="J622" i="3"/>
  <c r="Q622" i="3"/>
  <c r="S622" i="3"/>
  <c r="N622" i="3"/>
  <c r="T622" i="3"/>
  <c r="O622" i="3"/>
  <c r="K622" i="3"/>
  <c r="M622" i="3"/>
  <c r="Y622" i="3"/>
  <c r="P622" i="3"/>
  <c r="C618" i="3"/>
  <c r="T618" i="3"/>
  <c r="M618" i="3"/>
  <c r="L618" i="3"/>
  <c r="Y618" i="3"/>
  <c r="U618" i="3"/>
  <c r="S618" i="3"/>
  <c r="O618" i="3"/>
  <c r="J618" i="3"/>
  <c r="R618" i="3"/>
  <c r="N618" i="3"/>
  <c r="Q618" i="3"/>
  <c r="K618" i="3"/>
  <c r="P618" i="3"/>
  <c r="C614" i="3"/>
  <c r="M614" i="3"/>
  <c r="Y614" i="3"/>
  <c r="P614" i="3"/>
  <c r="Q614" i="3"/>
  <c r="N614" i="3"/>
  <c r="T614" i="3"/>
  <c r="O614" i="3"/>
  <c r="K614" i="3"/>
  <c r="J614" i="3"/>
  <c r="S614" i="3"/>
  <c r="U614" i="3"/>
  <c r="L614" i="3"/>
  <c r="R614" i="3"/>
  <c r="C610" i="3"/>
  <c r="J610" i="3"/>
  <c r="P610" i="3"/>
  <c r="R610" i="3"/>
  <c r="Q610" i="3"/>
  <c r="L610" i="3"/>
  <c r="Y610" i="3"/>
  <c r="T610" i="3"/>
  <c r="O610" i="3"/>
  <c r="U610" i="3"/>
  <c r="S610" i="3"/>
  <c r="M610" i="3"/>
  <c r="K610" i="3"/>
  <c r="N610" i="3"/>
  <c r="C606" i="3"/>
  <c r="T606" i="3"/>
  <c r="O606" i="3"/>
  <c r="K606" i="3"/>
  <c r="M606" i="3"/>
  <c r="Y606" i="3"/>
  <c r="P606" i="3"/>
  <c r="L606" i="3"/>
  <c r="J606" i="3"/>
  <c r="S606" i="3"/>
  <c r="U606" i="3"/>
  <c r="R606" i="3"/>
  <c r="Q606" i="3"/>
  <c r="N606" i="3"/>
  <c r="C602" i="3"/>
  <c r="J602" i="3"/>
  <c r="R602" i="3"/>
  <c r="N602" i="3"/>
  <c r="Q602" i="3"/>
  <c r="K602" i="3"/>
  <c r="P602" i="3"/>
  <c r="T602" i="3"/>
  <c r="L602" i="3"/>
  <c r="U602" i="3"/>
  <c r="O602" i="3"/>
  <c r="M602" i="3"/>
  <c r="Y602" i="3"/>
  <c r="S602" i="3"/>
  <c r="C598" i="3"/>
  <c r="M598" i="3"/>
  <c r="Y598" i="3"/>
  <c r="P598" i="3"/>
  <c r="U598" i="3"/>
  <c r="L598" i="3"/>
  <c r="R598" i="3"/>
  <c r="J598" i="3"/>
  <c r="Q598" i="3"/>
  <c r="S598" i="3"/>
  <c r="N598" i="3"/>
  <c r="T598" i="3"/>
  <c r="O598" i="3"/>
  <c r="K598" i="3"/>
  <c r="C594" i="3"/>
  <c r="U594" i="3"/>
  <c r="N594" i="3"/>
  <c r="S594" i="3"/>
  <c r="J594" i="3"/>
  <c r="P594" i="3"/>
  <c r="R594" i="3"/>
  <c r="Q594" i="3"/>
  <c r="L594" i="3"/>
  <c r="Y594" i="3"/>
  <c r="T594" i="3"/>
  <c r="M594" i="3"/>
  <c r="O594" i="3"/>
  <c r="K594" i="3"/>
  <c r="C590" i="3"/>
  <c r="T590" i="3"/>
  <c r="O590" i="3"/>
  <c r="K590" i="3"/>
  <c r="M590" i="3"/>
  <c r="Y590" i="3"/>
  <c r="P590" i="3"/>
  <c r="U590" i="3"/>
  <c r="L590" i="3"/>
  <c r="R590" i="3"/>
  <c r="J590" i="3"/>
  <c r="Q590" i="3"/>
  <c r="S590" i="3"/>
  <c r="N590" i="3"/>
  <c r="C586" i="3"/>
  <c r="J586" i="3"/>
  <c r="R586" i="3"/>
  <c r="N586" i="3"/>
  <c r="Q586" i="3"/>
  <c r="K586" i="3"/>
  <c r="P586" i="3"/>
  <c r="T586" i="3"/>
  <c r="M586" i="3"/>
  <c r="L586" i="3"/>
  <c r="Y586" i="3"/>
  <c r="U586" i="3"/>
  <c r="S586" i="3"/>
  <c r="O586" i="3"/>
  <c r="C582" i="3"/>
  <c r="M582" i="3"/>
  <c r="Y582" i="3"/>
  <c r="P582" i="3"/>
  <c r="U582" i="3"/>
  <c r="L582" i="3"/>
  <c r="R582" i="3"/>
  <c r="J582" i="3"/>
  <c r="Q582" i="3"/>
  <c r="S582" i="3"/>
  <c r="N582" i="3"/>
  <c r="T582" i="3"/>
  <c r="O582" i="3"/>
  <c r="K582" i="3"/>
  <c r="C578" i="3"/>
  <c r="L578" i="3"/>
  <c r="P578" i="3"/>
  <c r="R578" i="3"/>
  <c r="Q578" i="3"/>
  <c r="K578" i="3"/>
  <c r="Y578" i="3"/>
  <c r="T578" i="3"/>
  <c r="O578" i="3"/>
  <c r="U578" i="3"/>
  <c r="M578" i="3"/>
  <c r="S578" i="3"/>
  <c r="N578" i="3"/>
  <c r="J578" i="3"/>
  <c r="C574" i="3"/>
  <c r="T574" i="3"/>
  <c r="O574" i="3"/>
  <c r="K574" i="3"/>
  <c r="M574" i="3"/>
  <c r="Y574" i="3"/>
  <c r="P574" i="3"/>
  <c r="U574" i="3"/>
  <c r="L574" i="3"/>
  <c r="R574" i="3"/>
  <c r="J574" i="3"/>
  <c r="Q574" i="3"/>
  <c r="S574" i="3"/>
  <c r="N574" i="3"/>
  <c r="C570" i="3"/>
  <c r="L570" i="3"/>
  <c r="R570" i="3"/>
  <c r="N570" i="3"/>
  <c r="Q570" i="3"/>
  <c r="K570" i="3"/>
  <c r="P570" i="3"/>
  <c r="T570" i="3"/>
  <c r="O570" i="3"/>
  <c r="M570" i="3"/>
  <c r="Y570" i="3"/>
  <c r="S570" i="3"/>
  <c r="J570" i="3"/>
  <c r="U570" i="3"/>
  <c r="C566" i="3"/>
  <c r="M566" i="3"/>
  <c r="Y566" i="3"/>
  <c r="P566" i="3"/>
  <c r="U566" i="3"/>
  <c r="L566" i="3"/>
  <c r="R566" i="3"/>
  <c r="J566" i="3"/>
  <c r="Q566" i="3"/>
  <c r="S566" i="3"/>
  <c r="N566" i="3"/>
  <c r="T566" i="3"/>
  <c r="O566" i="3"/>
  <c r="K566" i="3"/>
  <c r="C562" i="3"/>
  <c r="S562" i="3"/>
  <c r="N562" i="3"/>
  <c r="J562" i="3"/>
  <c r="L562" i="3"/>
  <c r="P562" i="3"/>
  <c r="R562" i="3"/>
  <c r="Q562" i="3"/>
  <c r="K562" i="3"/>
  <c r="Y562" i="3"/>
  <c r="T562" i="3"/>
  <c r="O562" i="3"/>
  <c r="U562" i="3"/>
  <c r="M562" i="3"/>
  <c r="C558" i="3"/>
  <c r="T558" i="3"/>
  <c r="O558" i="3"/>
  <c r="K558" i="3"/>
  <c r="M558" i="3"/>
  <c r="Y558" i="3"/>
  <c r="P558" i="3"/>
  <c r="U558" i="3"/>
  <c r="L558" i="3"/>
  <c r="R558" i="3"/>
  <c r="J558" i="3"/>
  <c r="Q558" i="3"/>
  <c r="S558" i="3"/>
  <c r="N558" i="3"/>
  <c r="C554" i="3"/>
  <c r="L554" i="3"/>
  <c r="R554" i="3"/>
  <c r="N554" i="3"/>
  <c r="Q554" i="3"/>
  <c r="K554" i="3"/>
  <c r="P554" i="3"/>
  <c r="T554" i="3"/>
  <c r="O554" i="3"/>
  <c r="M554" i="3"/>
  <c r="Y554" i="3"/>
  <c r="S554" i="3"/>
  <c r="J554" i="3"/>
  <c r="U554" i="3"/>
  <c r="C550" i="3"/>
  <c r="M550" i="3"/>
  <c r="Y550" i="3"/>
  <c r="P550" i="3"/>
  <c r="U550" i="3"/>
  <c r="L550" i="3"/>
  <c r="R550" i="3"/>
  <c r="J550" i="3"/>
  <c r="Q550" i="3"/>
  <c r="S550" i="3"/>
  <c r="N550" i="3"/>
  <c r="T550" i="3"/>
  <c r="O550" i="3"/>
  <c r="K550" i="3"/>
  <c r="C546" i="3"/>
  <c r="L546" i="3"/>
  <c r="P546" i="3"/>
  <c r="R546" i="3"/>
  <c r="Q546" i="3"/>
  <c r="K546" i="3"/>
  <c r="Y546" i="3"/>
  <c r="T546" i="3"/>
  <c r="O546" i="3"/>
  <c r="U546" i="3"/>
  <c r="M546" i="3"/>
  <c r="S546" i="3"/>
  <c r="N546" i="3"/>
  <c r="J546" i="3"/>
  <c r="C543" i="3"/>
  <c r="L543" i="3"/>
  <c r="P543" i="3"/>
  <c r="U543" i="3"/>
  <c r="Q543" i="3"/>
  <c r="K543" i="3"/>
  <c r="J543" i="3"/>
  <c r="T543" i="3"/>
  <c r="O543" i="3"/>
  <c r="N543" i="3"/>
  <c r="Y543" i="3"/>
  <c r="S543" i="3"/>
  <c r="R543" i="3"/>
  <c r="M543" i="3"/>
  <c r="C539" i="3"/>
  <c r="S539" i="3"/>
  <c r="R539" i="3"/>
  <c r="M539" i="3"/>
  <c r="L539" i="3"/>
  <c r="P539" i="3"/>
  <c r="U539" i="3"/>
  <c r="Q539" i="3"/>
  <c r="K539" i="3"/>
  <c r="J539" i="3"/>
  <c r="T539" i="3"/>
  <c r="O539" i="3"/>
  <c r="N539" i="3"/>
  <c r="Y539" i="3"/>
  <c r="C535" i="3"/>
  <c r="L535" i="3"/>
  <c r="P535" i="3"/>
  <c r="U535" i="3"/>
  <c r="Q535" i="3"/>
  <c r="K535" i="3"/>
  <c r="J535" i="3"/>
  <c r="T535" i="3"/>
  <c r="O535" i="3"/>
  <c r="N535" i="3"/>
  <c r="Y535" i="3"/>
  <c r="S535" i="3"/>
  <c r="R535" i="3"/>
  <c r="M535" i="3"/>
  <c r="C531" i="3"/>
  <c r="L531" i="3"/>
  <c r="P531" i="3"/>
  <c r="U531" i="3"/>
  <c r="Q531" i="3"/>
  <c r="K531" i="3"/>
  <c r="J531" i="3"/>
  <c r="T531" i="3"/>
  <c r="O531" i="3"/>
  <c r="N531" i="3"/>
  <c r="Y531" i="3"/>
  <c r="S531" i="3"/>
  <c r="R531" i="3"/>
  <c r="M531" i="3"/>
  <c r="C527" i="3"/>
  <c r="L527" i="3"/>
  <c r="P527" i="3"/>
  <c r="U527" i="3"/>
  <c r="Q527" i="3"/>
  <c r="K527" i="3"/>
  <c r="J527" i="3"/>
  <c r="T527" i="3"/>
  <c r="O527" i="3"/>
  <c r="N527" i="3"/>
  <c r="Y527" i="3"/>
  <c r="S527" i="3"/>
  <c r="R527" i="3"/>
  <c r="M527" i="3"/>
  <c r="C523" i="3"/>
  <c r="S523" i="3"/>
  <c r="R523" i="3"/>
  <c r="M523" i="3"/>
  <c r="L523" i="3"/>
  <c r="P523" i="3"/>
  <c r="U523" i="3"/>
  <c r="Q523" i="3"/>
  <c r="K523" i="3"/>
  <c r="J523" i="3"/>
  <c r="T523" i="3"/>
  <c r="O523" i="3"/>
  <c r="N523" i="3"/>
  <c r="Y523" i="3"/>
  <c r="C519" i="3"/>
  <c r="L519" i="3"/>
  <c r="P519" i="3"/>
  <c r="U519" i="3"/>
  <c r="Q519" i="3"/>
  <c r="K519" i="3"/>
  <c r="J519" i="3"/>
  <c r="T519" i="3"/>
  <c r="O519" i="3"/>
  <c r="N519" i="3"/>
  <c r="Y519" i="3"/>
  <c r="S519" i="3"/>
  <c r="R519" i="3"/>
  <c r="M519" i="3"/>
  <c r="C515" i="3"/>
  <c r="L515" i="3"/>
  <c r="P515" i="3"/>
  <c r="U515" i="3"/>
  <c r="Q515" i="3"/>
  <c r="K515" i="3"/>
  <c r="J515" i="3"/>
  <c r="T515" i="3"/>
  <c r="O515" i="3"/>
  <c r="N515" i="3"/>
  <c r="Y515" i="3"/>
  <c r="S515" i="3"/>
  <c r="R515" i="3"/>
  <c r="M515" i="3"/>
  <c r="C511" i="3"/>
  <c r="L511" i="3"/>
  <c r="P511" i="3"/>
  <c r="U511" i="3"/>
  <c r="Q511" i="3"/>
  <c r="K511" i="3"/>
  <c r="J511" i="3"/>
  <c r="T511" i="3"/>
  <c r="O511" i="3"/>
  <c r="N511" i="3"/>
  <c r="Y511" i="3"/>
  <c r="S511" i="3"/>
  <c r="R511" i="3"/>
  <c r="M511" i="3"/>
  <c r="C507" i="3"/>
  <c r="S507" i="3"/>
  <c r="R507" i="3"/>
  <c r="M507" i="3"/>
  <c r="L507" i="3"/>
  <c r="P507" i="3"/>
  <c r="U507" i="3"/>
  <c r="Q507" i="3"/>
  <c r="K507" i="3"/>
  <c r="J507" i="3"/>
  <c r="T507" i="3"/>
  <c r="O507" i="3"/>
  <c r="N507" i="3"/>
  <c r="Y507" i="3"/>
  <c r="C503" i="3"/>
  <c r="L503" i="3"/>
  <c r="P503" i="3"/>
  <c r="U503" i="3"/>
  <c r="Q503" i="3"/>
  <c r="K503" i="3"/>
  <c r="J503" i="3"/>
  <c r="T503" i="3"/>
  <c r="O503" i="3"/>
  <c r="N503" i="3"/>
  <c r="Y503" i="3"/>
  <c r="S503" i="3"/>
  <c r="R503" i="3"/>
  <c r="M503" i="3"/>
  <c r="C499" i="3"/>
  <c r="L499" i="3"/>
  <c r="P499" i="3"/>
  <c r="U499" i="3"/>
  <c r="Q499" i="3"/>
  <c r="K499" i="3"/>
  <c r="J499" i="3"/>
  <c r="T499" i="3"/>
  <c r="O499" i="3"/>
  <c r="N499" i="3"/>
  <c r="Y499" i="3"/>
  <c r="S499" i="3"/>
  <c r="R499" i="3"/>
  <c r="M499" i="3"/>
  <c r="C495" i="3"/>
  <c r="L495" i="3"/>
  <c r="P495" i="3"/>
  <c r="U495" i="3"/>
  <c r="Q495" i="3"/>
  <c r="K495" i="3"/>
  <c r="J495" i="3"/>
  <c r="T495" i="3"/>
  <c r="O495" i="3"/>
  <c r="N495" i="3"/>
  <c r="Y495" i="3"/>
  <c r="S495" i="3"/>
  <c r="R495" i="3"/>
  <c r="M495" i="3"/>
  <c r="C491" i="3"/>
  <c r="S491" i="3"/>
  <c r="R491" i="3"/>
  <c r="M491" i="3"/>
  <c r="L491" i="3"/>
  <c r="P491" i="3"/>
  <c r="U491" i="3"/>
  <c r="Q491" i="3"/>
  <c r="K491" i="3"/>
  <c r="J491" i="3"/>
  <c r="T491" i="3"/>
  <c r="O491" i="3"/>
  <c r="N491" i="3"/>
  <c r="Y491" i="3"/>
  <c r="C487" i="3"/>
  <c r="L487" i="3"/>
  <c r="P487" i="3"/>
  <c r="U487" i="3"/>
  <c r="Q487" i="3"/>
  <c r="K487" i="3"/>
  <c r="J487" i="3"/>
  <c r="T487" i="3"/>
  <c r="O487" i="3"/>
  <c r="N487" i="3"/>
  <c r="Y487" i="3"/>
  <c r="S487" i="3"/>
  <c r="R487" i="3"/>
  <c r="M487" i="3"/>
  <c r="C483" i="3"/>
  <c r="L483" i="3"/>
  <c r="P483" i="3"/>
  <c r="U483" i="3"/>
  <c r="Q483" i="3"/>
  <c r="K483" i="3"/>
  <c r="J483" i="3"/>
  <c r="T483" i="3"/>
  <c r="O483" i="3"/>
  <c r="N483" i="3"/>
  <c r="Y483" i="3"/>
  <c r="S483" i="3"/>
  <c r="R483" i="3"/>
  <c r="M483" i="3"/>
  <c r="C479" i="3"/>
  <c r="L479" i="3"/>
  <c r="P479" i="3"/>
  <c r="U479" i="3"/>
  <c r="Q479" i="3"/>
  <c r="K479" i="3"/>
  <c r="J479" i="3"/>
  <c r="T479" i="3"/>
  <c r="O479" i="3"/>
  <c r="N479" i="3"/>
  <c r="Y479" i="3"/>
  <c r="S479" i="3"/>
  <c r="R479" i="3"/>
  <c r="M479" i="3"/>
  <c r="C475" i="3"/>
  <c r="S475" i="3"/>
  <c r="R475" i="3"/>
  <c r="M475" i="3"/>
  <c r="L475" i="3"/>
  <c r="P475" i="3"/>
  <c r="U475" i="3"/>
  <c r="Q475" i="3"/>
  <c r="K475" i="3"/>
  <c r="J475" i="3"/>
  <c r="T475" i="3"/>
  <c r="O475" i="3"/>
  <c r="N475" i="3"/>
  <c r="Y475" i="3"/>
  <c r="C471" i="3"/>
  <c r="L471" i="3"/>
  <c r="P471" i="3"/>
  <c r="U471" i="3"/>
  <c r="Q471" i="3"/>
  <c r="K471" i="3"/>
  <c r="J471" i="3"/>
  <c r="T471" i="3"/>
  <c r="O471" i="3"/>
  <c r="N471" i="3"/>
  <c r="Y471" i="3"/>
  <c r="S471" i="3"/>
  <c r="R471" i="3"/>
  <c r="M471" i="3"/>
  <c r="C467" i="3"/>
  <c r="L467" i="3"/>
  <c r="P467" i="3"/>
  <c r="U467" i="3"/>
  <c r="Q467" i="3"/>
  <c r="K467" i="3"/>
  <c r="J467" i="3"/>
  <c r="T467" i="3"/>
  <c r="O467" i="3"/>
  <c r="N467" i="3"/>
  <c r="Y467" i="3"/>
  <c r="S467" i="3"/>
  <c r="R467" i="3"/>
  <c r="M467" i="3"/>
  <c r="C463" i="3"/>
  <c r="L463" i="3"/>
  <c r="P463" i="3"/>
  <c r="U463" i="3"/>
  <c r="Q463" i="3"/>
  <c r="K463" i="3"/>
  <c r="J463" i="3"/>
  <c r="T463" i="3"/>
  <c r="O463" i="3"/>
  <c r="N463" i="3"/>
  <c r="Y463" i="3"/>
  <c r="S463" i="3"/>
  <c r="R463" i="3"/>
  <c r="M463" i="3"/>
  <c r="C459" i="3"/>
  <c r="S459" i="3"/>
  <c r="R459" i="3"/>
  <c r="M459" i="3"/>
  <c r="L459" i="3"/>
  <c r="P459" i="3"/>
  <c r="U459" i="3"/>
  <c r="Q459" i="3"/>
  <c r="K459" i="3"/>
  <c r="J459" i="3"/>
  <c r="T459" i="3"/>
  <c r="O459" i="3"/>
  <c r="N459" i="3"/>
  <c r="Y459" i="3"/>
  <c r="C455" i="3"/>
  <c r="L455" i="3"/>
  <c r="P455" i="3"/>
  <c r="U455" i="3"/>
  <c r="Q455" i="3"/>
  <c r="K455" i="3"/>
  <c r="J455" i="3"/>
  <c r="T455" i="3"/>
  <c r="O455" i="3"/>
  <c r="N455" i="3"/>
  <c r="Y455" i="3"/>
  <c r="S455" i="3"/>
  <c r="R455" i="3"/>
  <c r="M455" i="3"/>
  <c r="C451" i="3"/>
  <c r="L451" i="3"/>
  <c r="P451" i="3"/>
  <c r="U451" i="3"/>
  <c r="Q451" i="3"/>
  <c r="K451" i="3"/>
  <c r="J451" i="3"/>
  <c r="T451" i="3"/>
  <c r="O451" i="3"/>
  <c r="N451" i="3"/>
  <c r="Y451" i="3"/>
  <c r="S451" i="3"/>
  <c r="R451" i="3"/>
  <c r="M451" i="3"/>
  <c r="C447" i="3"/>
  <c r="L447" i="3"/>
  <c r="P447" i="3"/>
  <c r="U447" i="3"/>
  <c r="Q447" i="3"/>
  <c r="K447" i="3"/>
  <c r="J447" i="3"/>
  <c r="T447" i="3"/>
  <c r="O447" i="3"/>
  <c r="N447" i="3"/>
  <c r="Y447" i="3"/>
  <c r="S447" i="3"/>
  <c r="R447" i="3"/>
  <c r="M447" i="3"/>
  <c r="C443" i="3"/>
  <c r="S443" i="3"/>
  <c r="R443" i="3"/>
  <c r="M443" i="3"/>
  <c r="L443" i="3"/>
  <c r="P443" i="3"/>
  <c r="U443" i="3"/>
  <c r="Q443" i="3"/>
  <c r="K443" i="3"/>
  <c r="J443" i="3"/>
  <c r="T443" i="3"/>
  <c r="O443" i="3"/>
  <c r="N443" i="3"/>
  <c r="Y443" i="3"/>
  <c r="C439" i="3"/>
  <c r="L439" i="3"/>
  <c r="P439" i="3"/>
  <c r="U439" i="3"/>
  <c r="Q439" i="3"/>
  <c r="K439" i="3"/>
  <c r="J439" i="3"/>
  <c r="T439" i="3"/>
  <c r="O439" i="3"/>
  <c r="N439" i="3"/>
  <c r="Y439" i="3"/>
  <c r="S439" i="3"/>
  <c r="R439" i="3"/>
  <c r="M439" i="3"/>
  <c r="C435" i="3"/>
  <c r="L435" i="3"/>
  <c r="P435" i="3"/>
  <c r="U435" i="3"/>
  <c r="Q435" i="3"/>
  <c r="K435" i="3"/>
  <c r="J435" i="3"/>
  <c r="T435" i="3"/>
  <c r="O435" i="3"/>
  <c r="N435" i="3"/>
  <c r="Y435" i="3"/>
  <c r="S435" i="3"/>
  <c r="R435" i="3"/>
  <c r="M435" i="3"/>
  <c r="C431" i="3"/>
  <c r="L431" i="3"/>
  <c r="P431" i="3"/>
  <c r="U431" i="3"/>
  <c r="Q431" i="3"/>
  <c r="K431" i="3"/>
  <c r="J431" i="3"/>
  <c r="T431" i="3"/>
  <c r="O431" i="3"/>
  <c r="N431" i="3"/>
  <c r="Y431" i="3"/>
  <c r="S431" i="3"/>
  <c r="R431" i="3"/>
  <c r="M431" i="3"/>
  <c r="C427" i="3"/>
  <c r="S427" i="3"/>
  <c r="R427" i="3"/>
  <c r="M427" i="3"/>
  <c r="L427" i="3"/>
  <c r="P427" i="3"/>
  <c r="U427" i="3"/>
  <c r="Q427" i="3"/>
  <c r="K427" i="3"/>
  <c r="J427" i="3"/>
  <c r="T427" i="3"/>
  <c r="O427" i="3"/>
  <c r="N427" i="3"/>
  <c r="Y427" i="3"/>
  <c r="C423" i="3"/>
  <c r="L423" i="3"/>
  <c r="P423" i="3"/>
  <c r="U423" i="3"/>
  <c r="Q423" i="3"/>
  <c r="K423" i="3"/>
  <c r="J423" i="3"/>
  <c r="T423" i="3"/>
  <c r="O423" i="3"/>
  <c r="N423" i="3"/>
  <c r="Y423" i="3"/>
  <c r="S423" i="3"/>
  <c r="R423" i="3"/>
  <c r="M423" i="3"/>
  <c r="C419" i="3"/>
  <c r="L419" i="3"/>
  <c r="P419" i="3"/>
  <c r="U419" i="3"/>
  <c r="Q419" i="3"/>
  <c r="K419" i="3"/>
  <c r="J419" i="3"/>
  <c r="T419" i="3"/>
  <c r="O419" i="3"/>
  <c r="N419" i="3"/>
  <c r="Y419" i="3"/>
  <c r="S419" i="3"/>
  <c r="R419" i="3"/>
  <c r="M419" i="3"/>
  <c r="C414" i="3"/>
  <c r="T414" i="3"/>
  <c r="O414" i="3"/>
  <c r="K414" i="3"/>
  <c r="M414" i="3"/>
  <c r="Y414" i="3"/>
  <c r="P414" i="3"/>
  <c r="U414" i="3"/>
  <c r="L414" i="3"/>
  <c r="R414" i="3"/>
  <c r="J414" i="3"/>
  <c r="Q414" i="3"/>
  <c r="S414" i="3"/>
  <c r="N414" i="3"/>
  <c r="C406" i="3"/>
  <c r="S406" i="3"/>
  <c r="R406" i="3"/>
  <c r="M406" i="3"/>
  <c r="L406" i="3"/>
  <c r="P406" i="3"/>
  <c r="U406" i="3"/>
  <c r="Q406" i="3"/>
  <c r="K406" i="3"/>
  <c r="J406" i="3"/>
  <c r="T406" i="3"/>
  <c r="O406" i="3"/>
  <c r="N406" i="3"/>
  <c r="Y406" i="3"/>
  <c r="C398" i="3"/>
  <c r="L398" i="3"/>
  <c r="P398" i="3"/>
  <c r="U398" i="3"/>
  <c r="Q398" i="3"/>
  <c r="K398" i="3"/>
  <c r="J398" i="3"/>
  <c r="T398" i="3"/>
  <c r="O398" i="3"/>
  <c r="N398" i="3"/>
  <c r="Y398" i="3"/>
  <c r="S398" i="3"/>
  <c r="R398" i="3"/>
  <c r="M398" i="3"/>
  <c r="C390" i="3"/>
  <c r="S390" i="3"/>
  <c r="R390" i="3"/>
  <c r="M390" i="3"/>
  <c r="L390" i="3"/>
  <c r="P390" i="3"/>
  <c r="U390" i="3"/>
  <c r="Q390" i="3"/>
  <c r="K390" i="3"/>
  <c r="J390" i="3"/>
  <c r="T390" i="3"/>
  <c r="O390" i="3"/>
  <c r="N390" i="3"/>
  <c r="Y390" i="3"/>
  <c r="C382" i="3"/>
  <c r="L382" i="3"/>
  <c r="P382" i="3"/>
  <c r="U382" i="3"/>
  <c r="Q382" i="3"/>
  <c r="K382" i="3"/>
  <c r="J382" i="3"/>
  <c r="T382" i="3"/>
  <c r="O382" i="3"/>
  <c r="N382" i="3"/>
  <c r="Y382" i="3"/>
  <c r="S382" i="3"/>
  <c r="R382" i="3"/>
  <c r="M382" i="3"/>
  <c r="C374" i="3"/>
  <c r="T374" i="3"/>
  <c r="S374" i="3"/>
  <c r="R374" i="3"/>
  <c r="M374" i="3"/>
  <c r="P374" i="3"/>
  <c r="U374" i="3"/>
  <c r="Q374" i="3"/>
  <c r="L374" i="3"/>
  <c r="K374" i="3"/>
  <c r="J374" i="3"/>
  <c r="O374" i="3"/>
  <c r="N374" i="3"/>
  <c r="Y374" i="3"/>
  <c r="C366" i="3"/>
  <c r="L366" i="3"/>
  <c r="P366" i="3"/>
  <c r="U366" i="3"/>
  <c r="Q366" i="3"/>
  <c r="K366" i="3"/>
  <c r="J366" i="3"/>
  <c r="T366" i="3"/>
  <c r="O366" i="3"/>
  <c r="N366" i="3"/>
  <c r="Y366" i="3"/>
  <c r="S366" i="3"/>
  <c r="R366" i="3"/>
  <c r="M366" i="3"/>
  <c r="C358" i="3"/>
  <c r="S358" i="3"/>
  <c r="R358" i="3"/>
  <c r="M358" i="3"/>
  <c r="L358" i="3"/>
  <c r="P358" i="3"/>
  <c r="U358" i="3"/>
  <c r="Q358" i="3"/>
  <c r="K358" i="3"/>
  <c r="J358" i="3"/>
  <c r="T358" i="3"/>
  <c r="O358" i="3"/>
  <c r="N358" i="3"/>
  <c r="Y358" i="3"/>
  <c r="C350" i="3"/>
  <c r="J350" i="3"/>
  <c r="Q350" i="3"/>
  <c r="K350" i="3"/>
  <c r="N350" i="3"/>
  <c r="Y350" i="3"/>
  <c r="L350" i="3"/>
  <c r="R350" i="3"/>
  <c r="M350" i="3"/>
  <c r="S350" i="3"/>
  <c r="P350" i="3"/>
  <c r="U350" i="3"/>
  <c r="T350" i="3"/>
  <c r="O350" i="3"/>
  <c r="C342" i="3"/>
  <c r="N342" i="3"/>
  <c r="Y342" i="3"/>
  <c r="L342" i="3"/>
  <c r="R342" i="3"/>
  <c r="M342" i="3"/>
  <c r="S342" i="3"/>
  <c r="P342" i="3"/>
  <c r="U342" i="3"/>
  <c r="T342" i="3"/>
  <c r="O342" i="3"/>
  <c r="J342" i="3"/>
  <c r="Q342" i="3"/>
  <c r="K342" i="3"/>
  <c r="C334" i="3"/>
  <c r="J334" i="3"/>
  <c r="Q334" i="3"/>
  <c r="K334" i="3"/>
  <c r="N334" i="3"/>
  <c r="Y334" i="3"/>
  <c r="L334" i="3"/>
  <c r="R334" i="3"/>
  <c r="M334" i="3"/>
  <c r="S334" i="3"/>
  <c r="P334" i="3"/>
  <c r="U334" i="3"/>
  <c r="T334" i="3"/>
  <c r="O334" i="3"/>
  <c r="C326" i="3"/>
  <c r="N326" i="3"/>
  <c r="Y326" i="3"/>
  <c r="L326" i="3"/>
  <c r="R326" i="3"/>
  <c r="M326" i="3"/>
  <c r="S326" i="3"/>
  <c r="P326" i="3"/>
  <c r="U326" i="3"/>
  <c r="T326" i="3"/>
  <c r="O326" i="3"/>
  <c r="J326" i="3"/>
  <c r="Q326" i="3"/>
  <c r="K326" i="3"/>
  <c r="C318" i="3"/>
  <c r="J318" i="3"/>
  <c r="Q318" i="3"/>
  <c r="O318" i="3"/>
  <c r="N318" i="3"/>
  <c r="Y318" i="3"/>
  <c r="S318" i="3"/>
  <c r="R318" i="3"/>
  <c r="M318" i="3"/>
  <c r="K318" i="3"/>
  <c r="P318" i="3"/>
  <c r="U318" i="3"/>
  <c r="T318" i="3"/>
  <c r="L318" i="3"/>
  <c r="C310" i="3"/>
  <c r="N310" i="3"/>
  <c r="Y310" i="3"/>
  <c r="S310" i="3"/>
  <c r="J310" i="3"/>
  <c r="T310" i="3"/>
  <c r="Q310" i="3"/>
  <c r="P310" i="3"/>
  <c r="U310" i="3"/>
  <c r="L310" i="3"/>
  <c r="R310" i="3"/>
  <c r="M310" i="3"/>
  <c r="O310" i="3"/>
  <c r="K310" i="3"/>
  <c r="C302" i="3"/>
  <c r="S302" i="3"/>
  <c r="R302" i="3"/>
  <c r="M302" i="3"/>
  <c r="L302" i="3"/>
  <c r="P302" i="3"/>
  <c r="U302" i="3"/>
  <c r="Q302" i="3"/>
  <c r="K302" i="3"/>
  <c r="J302" i="3"/>
  <c r="T302" i="3"/>
  <c r="O302" i="3"/>
  <c r="N302" i="3"/>
  <c r="Y302" i="3"/>
  <c r="C294" i="3"/>
  <c r="S294" i="3"/>
  <c r="R294" i="3"/>
  <c r="M294" i="3"/>
  <c r="L294" i="3"/>
  <c r="P294" i="3"/>
  <c r="U294" i="3"/>
  <c r="Q294" i="3"/>
  <c r="K294" i="3"/>
  <c r="J294" i="3"/>
  <c r="T294" i="3"/>
  <c r="O294" i="3"/>
  <c r="N294" i="3"/>
  <c r="Y294" i="3"/>
  <c r="C286" i="3"/>
  <c r="S286" i="3"/>
  <c r="R286" i="3"/>
  <c r="M286" i="3"/>
  <c r="L286" i="3"/>
  <c r="P286" i="3"/>
  <c r="U286" i="3"/>
  <c r="Q286" i="3"/>
  <c r="K286" i="3"/>
  <c r="J286" i="3"/>
  <c r="T286" i="3"/>
  <c r="O286" i="3"/>
  <c r="N286" i="3"/>
  <c r="Y286" i="3"/>
  <c r="C278" i="3"/>
  <c r="L278" i="3"/>
  <c r="P278" i="3"/>
  <c r="U278" i="3"/>
  <c r="Q278" i="3"/>
  <c r="K278" i="3"/>
  <c r="J278" i="3"/>
  <c r="T278" i="3"/>
  <c r="O278" i="3"/>
  <c r="N278" i="3"/>
  <c r="Y278" i="3"/>
  <c r="S278" i="3"/>
  <c r="R278" i="3"/>
  <c r="M278" i="3"/>
  <c r="C270" i="3"/>
  <c r="S270" i="3"/>
  <c r="R270" i="3"/>
  <c r="M270" i="3"/>
  <c r="L270" i="3"/>
  <c r="P270" i="3"/>
  <c r="U270" i="3"/>
  <c r="Q270" i="3"/>
  <c r="K270" i="3"/>
  <c r="J270" i="3"/>
  <c r="T270" i="3"/>
  <c r="O270" i="3"/>
  <c r="N270" i="3"/>
  <c r="Y270" i="3"/>
  <c r="C262" i="3"/>
  <c r="J262" i="3"/>
  <c r="S262" i="3"/>
  <c r="O262" i="3"/>
  <c r="N262" i="3"/>
  <c r="Y262" i="3"/>
  <c r="K262" i="3"/>
  <c r="R262" i="3"/>
  <c r="M262" i="3"/>
  <c r="T262" i="3"/>
  <c r="P262" i="3"/>
  <c r="U262" i="3"/>
  <c r="Q262" i="3"/>
  <c r="L262" i="3"/>
  <c r="C254" i="3"/>
  <c r="N254" i="3"/>
  <c r="Y254" i="3"/>
  <c r="S254" i="3"/>
  <c r="J254" i="3"/>
  <c r="T254" i="3"/>
  <c r="Q254" i="3"/>
  <c r="P254" i="3"/>
  <c r="U254" i="3"/>
  <c r="L254" i="3"/>
  <c r="R254" i="3"/>
  <c r="M254" i="3"/>
  <c r="O254" i="3"/>
  <c r="K254" i="3"/>
  <c r="C246" i="3"/>
  <c r="J246" i="3"/>
  <c r="S246" i="3"/>
  <c r="O246" i="3"/>
  <c r="N246" i="3"/>
  <c r="Y246" i="3"/>
  <c r="K246" i="3"/>
  <c r="R246" i="3"/>
  <c r="M246" i="3"/>
  <c r="T246" i="3"/>
  <c r="P246" i="3"/>
  <c r="U246" i="3"/>
  <c r="Q246" i="3"/>
  <c r="L246" i="3"/>
  <c r="C238" i="3"/>
  <c r="N238" i="3"/>
  <c r="Y238" i="3"/>
  <c r="S238" i="3"/>
  <c r="J238" i="3"/>
  <c r="T238" i="3"/>
  <c r="Q238" i="3"/>
  <c r="P238" i="3"/>
  <c r="U238" i="3"/>
  <c r="L238" i="3"/>
  <c r="R238" i="3"/>
  <c r="M238" i="3"/>
  <c r="O238" i="3"/>
  <c r="K238" i="3"/>
  <c r="C230" i="3"/>
  <c r="J230" i="3"/>
  <c r="S230" i="3"/>
  <c r="O230" i="3"/>
  <c r="N230" i="3"/>
  <c r="Y230" i="3"/>
  <c r="K230" i="3"/>
  <c r="R230" i="3"/>
  <c r="M230" i="3"/>
  <c r="T230" i="3"/>
  <c r="P230" i="3"/>
  <c r="U230" i="3"/>
  <c r="Q230" i="3"/>
  <c r="L230" i="3"/>
  <c r="C222" i="3"/>
  <c r="S222" i="3"/>
  <c r="R222" i="3"/>
  <c r="M222" i="3"/>
  <c r="L222" i="3"/>
  <c r="P222" i="3"/>
  <c r="U222" i="3"/>
  <c r="Q222" i="3"/>
  <c r="K222" i="3"/>
  <c r="J222" i="3"/>
  <c r="T222" i="3"/>
  <c r="O222" i="3"/>
  <c r="N222" i="3"/>
  <c r="Y222" i="3"/>
  <c r="C214" i="3"/>
  <c r="S214" i="3"/>
  <c r="R214" i="3"/>
  <c r="M214" i="3"/>
  <c r="L214" i="3"/>
  <c r="P214" i="3"/>
  <c r="U214" i="3"/>
  <c r="Q214" i="3"/>
  <c r="K214" i="3"/>
  <c r="J214" i="3"/>
  <c r="T214" i="3"/>
  <c r="O214" i="3"/>
  <c r="N214" i="3"/>
  <c r="Y214" i="3"/>
  <c r="C206" i="3"/>
  <c r="L206" i="3"/>
  <c r="P206" i="3"/>
  <c r="U206" i="3"/>
  <c r="Q206" i="3"/>
  <c r="K206" i="3"/>
  <c r="J206" i="3"/>
  <c r="T206" i="3"/>
  <c r="O206" i="3"/>
  <c r="N206" i="3"/>
  <c r="Y206" i="3"/>
  <c r="S206" i="3"/>
  <c r="R206" i="3"/>
  <c r="M206" i="3"/>
  <c r="C198" i="3"/>
  <c r="S198" i="3"/>
  <c r="R198" i="3"/>
  <c r="M198" i="3"/>
  <c r="L198" i="3"/>
  <c r="P198" i="3"/>
  <c r="U198" i="3"/>
  <c r="Q198" i="3"/>
  <c r="K198" i="3"/>
  <c r="J198" i="3"/>
  <c r="T198" i="3"/>
  <c r="O198" i="3"/>
  <c r="N198" i="3"/>
  <c r="Y198" i="3"/>
  <c r="C190" i="3"/>
  <c r="S190" i="3"/>
  <c r="R190" i="3"/>
  <c r="M190" i="3"/>
  <c r="L190" i="3"/>
  <c r="P190" i="3"/>
  <c r="U190" i="3"/>
  <c r="Q190" i="3"/>
  <c r="K190" i="3"/>
  <c r="J190" i="3"/>
  <c r="T190" i="3"/>
  <c r="O190" i="3"/>
  <c r="N190" i="3"/>
  <c r="Y190" i="3"/>
  <c r="C177" i="3"/>
  <c r="L177" i="3"/>
  <c r="N177" i="3"/>
  <c r="U177" i="3"/>
  <c r="T177" i="3"/>
  <c r="M177" i="3"/>
  <c r="K177" i="3"/>
  <c r="P177" i="3"/>
  <c r="Q177" i="3"/>
  <c r="O177" i="3"/>
  <c r="S177" i="3"/>
  <c r="R177" i="3"/>
  <c r="Y177" i="3"/>
  <c r="C540" i="3"/>
  <c r="T540" i="3"/>
  <c r="M540" i="3"/>
  <c r="N540" i="3"/>
  <c r="Y540" i="3"/>
  <c r="R540" i="3"/>
  <c r="Q540" i="3"/>
  <c r="S540" i="3"/>
  <c r="J540" i="3"/>
  <c r="P540" i="3"/>
  <c r="O540" i="3"/>
  <c r="U540" i="3"/>
  <c r="K540" i="3"/>
  <c r="L540" i="3"/>
  <c r="C536" i="3"/>
  <c r="S536" i="3"/>
  <c r="N536" i="3"/>
  <c r="L536" i="3"/>
  <c r="Y536" i="3"/>
  <c r="R536" i="3"/>
  <c r="T536" i="3"/>
  <c r="Q536" i="3"/>
  <c r="P536" i="3"/>
  <c r="U536" i="3"/>
  <c r="M536" i="3"/>
  <c r="O536" i="3"/>
  <c r="K536" i="3"/>
  <c r="J536" i="3"/>
  <c r="C532" i="3"/>
  <c r="T532" i="3"/>
  <c r="M532" i="3"/>
  <c r="N532" i="3"/>
  <c r="Y532" i="3"/>
  <c r="U532" i="3"/>
  <c r="R532" i="3"/>
  <c r="L532" i="3"/>
  <c r="J532" i="3"/>
  <c r="P532" i="3"/>
  <c r="O532" i="3"/>
  <c r="Q532" i="3"/>
  <c r="K532" i="3"/>
  <c r="S532" i="3"/>
  <c r="C528" i="3"/>
  <c r="S528" i="3"/>
  <c r="N528" i="3"/>
  <c r="Q528" i="3"/>
  <c r="L528" i="3"/>
  <c r="R528" i="3"/>
  <c r="M528" i="3"/>
  <c r="T528" i="3"/>
  <c r="P528" i="3"/>
  <c r="J528" i="3"/>
  <c r="U528" i="3"/>
  <c r="O528" i="3"/>
  <c r="K528" i="3"/>
  <c r="Y528" i="3"/>
  <c r="C524" i="3"/>
  <c r="T524" i="3"/>
  <c r="M524" i="3"/>
  <c r="N524" i="3"/>
  <c r="Y524" i="3"/>
  <c r="U524" i="3"/>
  <c r="R524" i="3"/>
  <c r="K524" i="3"/>
  <c r="J524" i="3"/>
  <c r="P524" i="3"/>
  <c r="O524" i="3"/>
  <c r="Q524" i="3"/>
  <c r="L524" i="3"/>
  <c r="S524" i="3"/>
  <c r="C520" i="3"/>
  <c r="S520" i="3"/>
  <c r="N520" i="3"/>
  <c r="L520" i="3"/>
  <c r="Y520" i="3"/>
  <c r="R520" i="3"/>
  <c r="T520" i="3"/>
  <c r="Q520" i="3"/>
  <c r="P520" i="3"/>
  <c r="U520" i="3"/>
  <c r="M520" i="3"/>
  <c r="O520" i="3"/>
  <c r="K520" i="3"/>
  <c r="J520" i="3"/>
  <c r="C516" i="3"/>
  <c r="T516" i="3"/>
  <c r="M516" i="3"/>
  <c r="N516" i="3"/>
  <c r="Y516" i="3"/>
  <c r="U516" i="3"/>
  <c r="R516" i="3"/>
  <c r="L516" i="3"/>
  <c r="J516" i="3"/>
  <c r="P516" i="3"/>
  <c r="O516" i="3"/>
  <c r="Q516" i="3"/>
  <c r="K516" i="3"/>
  <c r="S516" i="3"/>
  <c r="C512" i="3"/>
  <c r="S512" i="3"/>
  <c r="N512" i="3"/>
  <c r="Q512" i="3"/>
  <c r="L512" i="3"/>
  <c r="R512" i="3"/>
  <c r="M512" i="3"/>
  <c r="T512" i="3"/>
  <c r="P512" i="3"/>
  <c r="J512" i="3"/>
  <c r="U512" i="3"/>
  <c r="O512" i="3"/>
  <c r="K512" i="3"/>
  <c r="Y512" i="3"/>
  <c r="C508" i="3"/>
  <c r="T508" i="3"/>
  <c r="M508" i="3"/>
  <c r="N508" i="3"/>
  <c r="Y508" i="3"/>
  <c r="U508" i="3"/>
  <c r="R508" i="3"/>
  <c r="K508" i="3"/>
  <c r="J508" i="3"/>
  <c r="P508" i="3"/>
  <c r="O508" i="3"/>
  <c r="Q508" i="3"/>
  <c r="L508" i="3"/>
  <c r="S508" i="3"/>
  <c r="C504" i="3"/>
  <c r="S504" i="3"/>
  <c r="N504" i="3"/>
  <c r="L504" i="3"/>
  <c r="Y504" i="3"/>
  <c r="R504" i="3"/>
  <c r="T504" i="3"/>
  <c r="Q504" i="3"/>
  <c r="P504" i="3"/>
  <c r="U504" i="3"/>
  <c r="M504" i="3"/>
  <c r="O504" i="3"/>
  <c r="K504" i="3"/>
  <c r="J504" i="3"/>
  <c r="C500" i="3"/>
  <c r="T500" i="3"/>
  <c r="M500" i="3"/>
  <c r="N500" i="3"/>
  <c r="Y500" i="3"/>
  <c r="U500" i="3"/>
  <c r="R500" i="3"/>
  <c r="L500" i="3"/>
  <c r="J500" i="3"/>
  <c r="P500" i="3"/>
  <c r="O500" i="3"/>
  <c r="Q500" i="3"/>
  <c r="K500" i="3"/>
  <c r="S500" i="3"/>
  <c r="C496" i="3"/>
  <c r="S496" i="3"/>
  <c r="N496" i="3"/>
  <c r="Q496" i="3"/>
  <c r="L496" i="3"/>
  <c r="R496" i="3"/>
  <c r="M496" i="3"/>
  <c r="T496" i="3"/>
  <c r="P496" i="3"/>
  <c r="J496" i="3"/>
  <c r="U496" i="3"/>
  <c r="O496" i="3"/>
  <c r="K496" i="3"/>
  <c r="Y496" i="3"/>
  <c r="C492" i="3"/>
  <c r="T492" i="3"/>
  <c r="M492" i="3"/>
  <c r="N492" i="3"/>
  <c r="Y492" i="3"/>
  <c r="U492" i="3"/>
  <c r="R492" i="3"/>
  <c r="K492" i="3"/>
  <c r="J492" i="3"/>
  <c r="P492" i="3"/>
  <c r="O492" i="3"/>
  <c r="Q492" i="3"/>
  <c r="L492" i="3"/>
  <c r="S492" i="3"/>
  <c r="C488" i="3"/>
  <c r="S488" i="3"/>
  <c r="N488" i="3"/>
  <c r="L488" i="3"/>
  <c r="Y488" i="3"/>
  <c r="R488" i="3"/>
  <c r="T488" i="3"/>
  <c r="Q488" i="3"/>
  <c r="P488" i="3"/>
  <c r="U488" i="3"/>
  <c r="M488" i="3"/>
  <c r="O488" i="3"/>
  <c r="K488" i="3"/>
  <c r="J488" i="3"/>
  <c r="C484" i="3"/>
  <c r="T484" i="3"/>
  <c r="M484" i="3"/>
  <c r="N484" i="3"/>
  <c r="Y484" i="3"/>
  <c r="U484" i="3"/>
  <c r="R484" i="3"/>
  <c r="L484" i="3"/>
  <c r="J484" i="3"/>
  <c r="P484" i="3"/>
  <c r="O484" i="3"/>
  <c r="Q484" i="3"/>
  <c r="K484" i="3"/>
  <c r="S484" i="3"/>
  <c r="C480" i="3"/>
  <c r="S480" i="3"/>
  <c r="N480" i="3"/>
  <c r="Q480" i="3"/>
  <c r="L480" i="3"/>
  <c r="R480" i="3"/>
  <c r="M480" i="3"/>
  <c r="T480" i="3"/>
  <c r="P480" i="3"/>
  <c r="J480" i="3"/>
  <c r="U480" i="3"/>
  <c r="O480" i="3"/>
  <c r="K480" i="3"/>
  <c r="Y480" i="3"/>
  <c r="C476" i="3"/>
  <c r="T476" i="3"/>
  <c r="M476" i="3"/>
  <c r="N476" i="3"/>
  <c r="Y476" i="3"/>
  <c r="U476" i="3"/>
  <c r="R476" i="3"/>
  <c r="K476" i="3"/>
  <c r="J476" i="3"/>
  <c r="P476" i="3"/>
  <c r="O476" i="3"/>
  <c r="Q476" i="3"/>
  <c r="L476" i="3"/>
  <c r="S476" i="3"/>
  <c r="C472" i="3"/>
  <c r="S472" i="3"/>
  <c r="N472" i="3"/>
  <c r="L472" i="3"/>
  <c r="Y472" i="3"/>
  <c r="R472" i="3"/>
  <c r="T472" i="3"/>
  <c r="Q472" i="3"/>
  <c r="P472" i="3"/>
  <c r="U472" i="3"/>
  <c r="M472" i="3"/>
  <c r="O472" i="3"/>
  <c r="K472" i="3"/>
  <c r="J472" i="3"/>
  <c r="C468" i="3"/>
  <c r="T468" i="3"/>
  <c r="M468" i="3"/>
  <c r="N468" i="3"/>
  <c r="Y468" i="3"/>
  <c r="U468" i="3"/>
  <c r="R468" i="3"/>
  <c r="L468" i="3"/>
  <c r="J468" i="3"/>
  <c r="P468" i="3"/>
  <c r="O468" i="3"/>
  <c r="Q468" i="3"/>
  <c r="K468" i="3"/>
  <c r="S468" i="3"/>
  <c r="C464" i="3"/>
  <c r="S464" i="3"/>
  <c r="N464" i="3"/>
  <c r="Q464" i="3"/>
  <c r="L464" i="3"/>
  <c r="R464" i="3"/>
  <c r="M464" i="3"/>
  <c r="T464" i="3"/>
  <c r="P464" i="3"/>
  <c r="J464" i="3"/>
  <c r="U464" i="3"/>
  <c r="O464" i="3"/>
  <c r="K464" i="3"/>
  <c r="Y464" i="3"/>
  <c r="C460" i="3"/>
  <c r="T460" i="3"/>
  <c r="M460" i="3"/>
  <c r="N460" i="3"/>
  <c r="Y460" i="3"/>
  <c r="U460" i="3"/>
  <c r="R460" i="3"/>
  <c r="K460" i="3"/>
  <c r="J460" i="3"/>
  <c r="P460" i="3"/>
  <c r="O460" i="3"/>
  <c r="Q460" i="3"/>
  <c r="L460" i="3"/>
  <c r="S460" i="3"/>
  <c r="C456" i="3"/>
  <c r="S456" i="3"/>
  <c r="N456" i="3"/>
  <c r="L456" i="3"/>
  <c r="Y456" i="3"/>
  <c r="R456" i="3"/>
  <c r="T456" i="3"/>
  <c r="Q456" i="3"/>
  <c r="P456" i="3"/>
  <c r="U456" i="3"/>
  <c r="M456" i="3"/>
  <c r="O456" i="3"/>
  <c r="K456" i="3"/>
  <c r="J456" i="3"/>
  <c r="C452" i="3"/>
  <c r="T452" i="3"/>
  <c r="M452" i="3"/>
  <c r="N452" i="3"/>
  <c r="Y452" i="3"/>
  <c r="U452" i="3"/>
  <c r="R452" i="3"/>
  <c r="L452" i="3"/>
  <c r="J452" i="3"/>
  <c r="P452" i="3"/>
  <c r="O452" i="3"/>
  <c r="Q452" i="3"/>
  <c r="K452" i="3"/>
  <c r="S452" i="3"/>
  <c r="C448" i="3"/>
  <c r="P448" i="3"/>
  <c r="J448" i="3"/>
  <c r="U448" i="3"/>
  <c r="O448" i="3"/>
  <c r="K448" i="3"/>
  <c r="Y448" i="3"/>
  <c r="N448" i="3"/>
  <c r="L448" i="3"/>
  <c r="M448" i="3"/>
  <c r="S448" i="3"/>
  <c r="Q448" i="3"/>
  <c r="R448" i="3"/>
  <c r="T448" i="3"/>
  <c r="C444" i="3"/>
  <c r="J444" i="3"/>
  <c r="P444" i="3"/>
  <c r="O444" i="3"/>
  <c r="Q444" i="3"/>
  <c r="L444" i="3"/>
  <c r="S444" i="3"/>
  <c r="T444" i="3"/>
  <c r="N444" i="3"/>
  <c r="U444" i="3"/>
  <c r="K444" i="3"/>
  <c r="M444" i="3"/>
  <c r="Y444" i="3"/>
  <c r="R444" i="3"/>
  <c r="C440" i="3"/>
  <c r="P440" i="3"/>
  <c r="U440" i="3"/>
  <c r="M440" i="3"/>
  <c r="O440" i="3"/>
  <c r="K440" i="3"/>
  <c r="J440" i="3"/>
  <c r="N440" i="3"/>
  <c r="Y440" i="3"/>
  <c r="T440" i="3"/>
  <c r="S440" i="3"/>
  <c r="L440" i="3"/>
  <c r="R440" i="3"/>
  <c r="Q440" i="3"/>
  <c r="C436" i="3"/>
  <c r="J436" i="3"/>
  <c r="P436" i="3"/>
  <c r="O436" i="3"/>
  <c r="Q436" i="3"/>
  <c r="K436" i="3"/>
  <c r="S436" i="3"/>
  <c r="T436" i="3"/>
  <c r="N436" i="3"/>
  <c r="U436" i="3"/>
  <c r="L436" i="3"/>
  <c r="M436" i="3"/>
  <c r="Y436" i="3"/>
  <c r="R436" i="3"/>
  <c r="C432" i="3"/>
  <c r="P432" i="3"/>
  <c r="J432" i="3"/>
  <c r="U432" i="3"/>
  <c r="O432" i="3"/>
  <c r="K432" i="3"/>
  <c r="Y432" i="3"/>
  <c r="N432" i="3"/>
  <c r="L432" i="3"/>
  <c r="M432" i="3"/>
  <c r="S432" i="3"/>
  <c r="Q432" i="3"/>
  <c r="R432" i="3"/>
  <c r="T432" i="3"/>
  <c r="C428" i="3"/>
  <c r="J428" i="3"/>
  <c r="P428" i="3"/>
  <c r="O428" i="3"/>
  <c r="Q428" i="3"/>
  <c r="L428" i="3"/>
  <c r="S428" i="3"/>
  <c r="T428" i="3"/>
  <c r="N428" i="3"/>
  <c r="U428" i="3"/>
  <c r="K428" i="3"/>
  <c r="M428" i="3"/>
  <c r="Y428" i="3"/>
  <c r="R428" i="3"/>
  <c r="C424" i="3"/>
  <c r="S424" i="3"/>
  <c r="N424" i="3"/>
  <c r="L424" i="3"/>
  <c r="Y424" i="3"/>
  <c r="R424" i="3"/>
  <c r="T424" i="3"/>
  <c r="Q424" i="3"/>
  <c r="P424" i="3"/>
  <c r="U424" i="3"/>
  <c r="M424" i="3"/>
  <c r="O424" i="3"/>
  <c r="K424" i="3"/>
  <c r="J424" i="3"/>
  <c r="C420" i="3"/>
  <c r="T420" i="3"/>
  <c r="M420" i="3"/>
  <c r="N420" i="3"/>
  <c r="Y420" i="3"/>
  <c r="U420" i="3"/>
  <c r="R420" i="3"/>
  <c r="L420" i="3"/>
  <c r="J420" i="3"/>
  <c r="P420" i="3"/>
  <c r="O420" i="3"/>
  <c r="Q420" i="3"/>
  <c r="K420" i="3"/>
  <c r="S420" i="3"/>
  <c r="C416" i="3"/>
  <c r="S416" i="3"/>
  <c r="N416" i="3"/>
  <c r="Q416" i="3"/>
  <c r="L416" i="3"/>
  <c r="R416" i="3"/>
  <c r="M416" i="3"/>
  <c r="T416" i="3"/>
  <c r="P416" i="3"/>
  <c r="J416" i="3"/>
  <c r="U416" i="3"/>
  <c r="O416" i="3"/>
  <c r="K416" i="3"/>
  <c r="Y416" i="3"/>
  <c r="C408" i="3"/>
  <c r="J408" i="3"/>
  <c r="Q408" i="3"/>
  <c r="S408" i="3"/>
  <c r="N408" i="3"/>
  <c r="T408" i="3"/>
  <c r="O408" i="3"/>
  <c r="K408" i="3"/>
  <c r="M408" i="3"/>
  <c r="Y408" i="3"/>
  <c r="P408" i="3"/>
  <c r="U408" i="3"/>
  <c r="L408" i="3"/>
  <c r="R408" i="3"/>
  <c r="C400" i="3"/>
  <c r="J400" i="3"/>
  <c r="Q400" i="3"/>
  <c r="S400" i="3"/>
  <c r="N400" i="3"/>
  <c r="T400" i="3"/>
  <c r="O400" i="3"/>
  <c r="K400" i="3"/>
  <c r="M400" i="3"/>
  <c r="Y400" i="3"/>
  <c r="P400" i="3"/>
  <c r="U400" i="3"/>
  <c r="L400" i="3"/>
  <c r="R400" i="3"/>
  <c r="C392" i="3"/>
  <c r="J392" i="3"/>
  <c r="Q392" i="3"/>
  <c r="S392" i="3"/>
  <c r="N392" i="3"/>
  <c r="T392" i="3"/>
  <c r="O392" i="3"/>
  <c r="K392" i="3"/>
  <c r="M392" i="3"/>
  <c r="Y392" i="3"/>
  <c r="P392" i="3"/>
  <c r="U392" i="3"/>
  <c r="L392" i="3"/>
  <c r="R392" i="3"/>
  <c r="C384" i="3"/>
  <c r="J384" i="3"/>
  <c r="Q384" i="3"/>
  <c r="S384" i="3"/>
  <c r="N384" i="3"/>
  <c r="T384" i="3"/>
  <c r="O384" i="3"/>
  <c r="K384" i="3"/>
  <c r="M384" i="3"/>
  <c r="Y384" i="3"/>
  <c r="P384" i="3"/>
  <c r="U384" i="3"/>
  <c r="L384" i="3"/>
  <c r="R384" i="3"/>
  <c r="C376" i="3"/>
  <c r="J376" i="3"/>
  <c r="Q376" i="3"/>
  <c r="S376" i="3"/>
  <c r="N376" i="3"/>
  <c r="T376" i="3"/>
  <c r="O376" i="3"/>
  <c r="K376" i="3"/>
  <c r="M376" i="3"/>
  <c r="Y376" i="3"/>
  <c r="P376" i="3"/>
  <c r="U376" i="3"/>
  <c r="L376" i="3"/>
  <c r="R376" i="3"/>
  <c r="C368" i="3"/>
  <c r="J368" i="3"/>
  <c r="Q368" i="3"/>
  <c r="S368" i="3"/>
  <c r="N368" i="3"/>
  <c r="T368" i="3"/>
  <c r="O368" i="3"/>
  <c r="K368" i="3"/>
  <c r="M368" i="3"/>
  <c r="Y368" i="3"/>
  <c r="P368" i="3"/>
  <c r="U368" i="3"/>
  <c r="L368" i="3"/>
  <c r="R368" i="3"/>
  <c r="C360" i="3"/>
  <c r="J360" i="3"/>
  <c r="Q360" i="3"/>
  <c r="S360" i="3"/>
  <c r="N360" i="3"/>
  <c r="T360" i="3"/>
  <c r="O360" i="3"/>
  <c r="K360" i="3"/>
  <c r="M360" i="3"/>
  <c r="Y360" i="3"/>
  <c r="P360" i="3"/>
  <c r="U360" i="3"/>
  <c r="L360" i="3"/>
  <c r="R360" i="3"/>
  <c r="C352" i="3"/>
  <c r="J352" i="3"/>
  <c r="Q352" i="3"/>
  <c r="S352" i="3"/>
  <c r="N352" i="3"/>
  <c r="T352" i="3"/>
  <c r="O352" i="3"/>
  <c r="K352" i="3"/>
  <c r="M352" i="3"/>
  <c r="Y352" i="3"/>
  <c r="P352" i="3"/>
  <c r="U352" i="3"/>
  <c r="L352" i="3"/>
  <c r="R352" i="3"/>
  <c r="C344" i="3"/>
  <c r="J344" i="3"/>
  <c r="Q344" i="3"/>
  <c r="S344" i="3"/>
  <c r="N344" i="3"/>
  <c r="T344" i="3"/>
  <c r="O344" i="3"/>
  <c r="K344" i="3"/>
  <c r="M344" i="3"/>
  <c r="Y344" i="3"/>
  <c r="P344" i="3"/>
  <c r="U344" i="3"/>
  <c r="L344" i="3"/>
  <c r="R344" i="3"/>
  <c r="C336" i="3"/>
  <c r="J336" i="3"/>
  <c r="Q336" i="3"/>
  <c r="S336" i="3"/>
  <c r="N336" i="3"/>
  <c r="T336" i="3"/>
  <c r="O336" i="3"/>
  <c r="K336" i="3"/>
  <c r="M336" i="3"/>
  <c r="Y336" i="3"/>
  <c r="P336" i="3"/>
  <c r="U336" i="3"/>
  <c r="L336" i="3"/>
  <c r="R336" i="3"/>
  <c r="C328" i="3"/>
  <c r="J328" i="3"/>
  <c r="Q328" i="3"/>
  <c r="S328" i="3"/>
  <c r="N328" i="3"/>
  <c r="T328" i="3"/>
  <c r="O328" i="3"/>
  <c r="K328" i="3"/>
  <c r="M328" i="3"/>
  <c r="Y328" i="3"/>
  <c r="P328" i="3"/>
  <c r="U328" i="3"/>
  <c r="L328" i="3"/>
  <c r="R328" i="3"/>
  <c r="C320" i="3"/>
  <c r="J320" i="3"/>
  <c r="Q320" i="3"/>
  <c r="S320" i="3"/>
  <c r="N320" i="3"/>
  <c r="T320" i="3"/>
  <c r="O320" i="3"/>
  <c r="K320" i="3"/>
  <c r="M320" i="3"/>
  <c r="Y320" i="3"/>
  <c r="P320" i="3"/>
  <c r="U320" i="3"/>
  <c r="L320" i="3"/>
  <c r="R320" i="3"/>
  <c r="C312" i="3"/>
  <c r="J312" i="3"/>
  <c r="Q312" i="3"/>
  <c r="S312" i="3"/>
  <c r="N312" i="3"/>
  <c r="T312" i="3"/>
  <c r="O312" i="3"/>
  <c r="K312" i="3"/>
  <c r="M312" i="3"/>
  <c r="Y312" i="3"/>
  <c r="P312" i="3"/>
  <c r="U312" i="3"/>
  <c r="L312" i="3"/>
  <c r="R312" i="3"/>
  <c r="C304" i="3"/>
  <c r="J304" i="3"/>
  <c r="Q304" i="3"/>
  <c r="S304" i="3"/>
  <c r="N304" i="3"/>
  <c r="T304" i="3"/>
  <c r="O304" i="3"/>
  <c r="K304" i="3"/>
  <c r="M304" i="3"/>
  <c r="Y304" i="3"/>
  <c r="P304" i="3"/>
  <c r="U304" i="3"/>
  <c r="L304" i="3"/>
  <c r="R304" i="3"/>
  <c r="C296" i="3"/>
  <c r="J296" i="3"/>
  <c r="Q296" i="3"/>
  <c r="S296" i="3"/>
  <c r="N296" i="3"/>
  <c r="T296" i="3"/>
  <c r="O296" i="3"/>
  <c r="K296" i="3"/>
  <c r="M296" i="3"/>
  <c r="Y296" i="3"/>
  <c r="P296" i="3"/>
  <c r="U296" i="3"/>
  <c r="L296" i="3"/>
  <c r="R296" i="3"/>
  <c r="C288" i="3"/>
  <c r="J288" i="3"/>
  <c r="Q288" i="3"/>
  <c r="S288" i="3"/>
  <c r="N288" i="3"/>
  <c r="T288" i="3"/>
  <c r="O288" i="3"/>
  <c r="K288" i="3"/>
  <c r="M288" i="3"/>
  <c r="Y288" i="3"/>
  <c r="P288" i="3"/>
  <c r="U288" i="3"/>
  <c r="L288" i="3"/>
  <c r="R288" i="3"/>
  <c r="C280" i="3"/>
  <c r="J280" i="3"/>
  <c r="Q280" i="3"/>
  <c r="S280" i="3"/>
  <c r="N280" i="3"/>
  <c r="T280" i="3"/>
  <c r="O280" i="3"/>
  <c r="K280" i="3"/>
  <c r="M280" i="3"/>
  <c r="Y280" i="3"/>
  <c r="P280" i="3"/>
  <c r="U280" i="3"/>
  <c r="L280" i="3"/>
  <c r="R280" i="3"/>
  <c r="C272" i="3"/>
  <c r="J272" i="3"/>
  <c r="Q272" i="3"/>
  <c r="S272" i="3"/>
  <c r="N272" i="3"/>
  <c r="T272" i="3"/>
  <c r="O272" i="3"/>
  <c r="K272" i="3"/>
  <c r="M272" i="3"/>
  <c r="Y272" i="3"/>
  <c r="P272" i="3"/>
  <c r="U272" i="3"/>
  <c r="L272" i="3"/>
  <c r="R272" i="3"/>
  <c r="C264" i="3"/>
  <c r="J264" i="3"/>
  <c r="Q264" i="3"/>
  <c r="S264" i="3"/>
  <c r="N264" i="3"/>
  <c r="T264" i="3"/>
  <c r="O264" i="3"/>
  <c r="K264" i="3"/>
  <c r="M264" i="3"/>
  <c r="Y264" i="3"/>
  <c r="P264" i="3"/>
  <c r="U264" i="3"/>
  <c r="L264" i="3"/>
  <c r="R264" i="3"/>
  <c r="C256" i="3"/>
  <c r="J256" i="3"/>
  <c r="Q256" i="3"/>
  <c r="S256" i="3"/>
  <c r="N256" i="3"/>
  <c r="T256" i="3"/>
  <c r="O256" i="3"/>
  <c r="K256" i="3"/>
  <c r="M256" i="3"/>
  <c r="Y256" i="3"/>
  <c r="P256" i="3"/>
  <c r="U256" i="3"/>
  <c r="L256" i="3"/>
  <c r="R256" i="3"/>
  <c r="C248" i="3"/>
  <c r="J248" i="3"/>
  <c r="Q248" i="3"/>
  <c r="S248" i="3"/>
  <c r="N248" i="3"/>
  <c r="T248" i="3"/>
  <c r="O248" i="3"/>
  <c r="K248" i="3"/>
  <c r="M248" i="3"/>
  <c r="Y248" i="3"/>
  <c r="P248" i="3"/>
  <c r="U248" i="3"/>
  <c r="L248" i="3"/>
  <c r="R248" i="3"/>
  <c r="C240" i="3"/>
  <c r="J240" i="3"/>
  <c r="Q240" i="3"/>
  <c r="S240" i="3"/>
  <c r="N240" i="3"/>
  <c r="T240" i="3"/>
  <c r="O240" i="3"/>
  <c r="K240" i="3"/>
  <c r="M240" i="3"/>
  <c r="Y240" i="3"/>
  <c r="P240" i="3"/>
  <c r="U240" i="3"/>
  <c r="L240" i="3"/>
  <c r="R240" i="3"/>
  <c r="C232" i="3"/>
  <c r="J232" i="3"/>
  <c r="Q232" i="3"/>
  <c r="S232" i="3"/>
  <c r="N232" i="3"/>
  <c r="T232" i="3"/>
  <c r="O232" i="3"/>
  <c r="K232" i="3"/>
  <c r="M232" i="3"/>
  <c r="Y232" i="3"/>
  <c r="P232" i="3"/>
  <c r="U232" i="3"/>
  <c r="L232" i="3"/>
  <c r="R232" i="3"/>
  <c r="C224" i="3"/>
  <c r="J224" i="3"/>
  <c r="Q224" i="3"/>
  <c r="S224" i="3"/>
  <c r="N224" i="3"/>
  <c r="T224" i="3"/>
  <c r="O224" i="3"/>
  <c r="K224" i="3"/>
  <c r="M224" i="3"/>
  <c r="Y224" i="3"/>
  <c r="P224" i="3"/>
  <c r="U224" i="3"/>
  <c r="L224" i="3"/>
  <c r="R224" i="3"/>
  <c r="C216" i="3"/>
  <c r="J216" i="3"/>
  <c r="Q216" i="3"/>
  <c r="S216" i="3"/>
  <c r="N216" i="3"/>
  <c r="T216" i="3"/>
  <c r="O216" i="3"/>
  <c r="K216" i="3"/>
  <c r="M216" i="3"/>
  <c r="Y216" i="3"/>
  <c r="P216" i="3"/>
  <c r="U216" i="3"/>
  <c r="L216" i="3"/>
  <c r="R216" i="3"/>
  <c r="C208" i="3"/>
  <c r="J208" i="3"/>
  <c r="Q208" i="3"/>
  <c r="S208" i="3"/>
  <c r="N208" i="3"/>
  <c r="T208" i="3"/>
  <c r="O208" i="3"/>
  <c r="K208" i="3"/>
  <c r="M208" i="3"/>
  <c r="Y208" i="3"/>
  <c r="P208" i="3"/>
  <c r="U208" i="3"/>
  <c r="L208" i="3"/>
  <c r="R208" i="3"/>
  <c r="C200" i="3"/>
  <c r="J200" i="3"/>
  <c r="Q200" i="3"/>
  <c r="S200" i="3"/>
  <c r="N200" i="3"/>
  <c r="T200" i="3"/>
  <c r="O200" i="3"/>
  <c r="K200" i="3"/>
  <c r="M200" i="3"/>
  <c r="Y200" i="3"/>
  <c r="P200" i="3"/>
  <c r="U200" i="3"/>
  <c r="L200" i="3"/>
  <c r="R200" i="3"/>
  <c r="C192" i="3"/>
  <c r="J192" i="3"/>
  <c r="Q192" i="3"/>
  <c r="S192" i="3"/>
  <c r="N192" i="3"/>
  <c r="T192" i="3"/>
  <c r="O192" i="3"/>
  <c r="K192" i="3"/>
  <c r="M192" i="3"/>
  <c r="Y192" i="3"/>
  <c r="P192" i="3"/>
  <c r="U192" i="3"/>
  <c r="L192" i="3"/>
  <c r="R192" i="3"/>
  <c r="C183" i="3"/>
  <c r="U183" i="3"/>
  <c r="Q183" i="3"/>
  <c r="T183" i="3"/>
  <c r="P183" i="3"/>
  <c r="L183" i="3"/>
  <c r="K183" i="3"/>
  <c r="N183" i="3"/>
  <c r="M183" i="3"/>
  <c r="O183" i="3"/>
  <c r="S183" i="3"/>
  <c r="Y183" i="3"/>
  <c r="R183" i="3"/>
  <c r="C413" i="3"/>
  <c r="M413" i="3"/>
  <c r="Y413" i="3"/>
  <c r="P413" i="3"/>
  <c r="U413" i="3"/>
  <c r="L413" i="3"/>
  <c r="R413" i="3"/>
  <c r="J413" i="3"/>
  <c r="Q413" i="3"/>
  <c r="S413" i="3"/>
  <c r="N413" i="3"/>
  <c r="T413" i="3"/>
  <c r="O413" i="3"/>
  <c r="K413" i="3"/>
  <c r="C409" i="3"/>
  <c r="S409" i="3"/>
  <c r="R409" i="3"/>
  <c r="M409" i="3"/>
  <c r="L409" i="3"/>
  <c r="P409" i="3"/>
  <c r="U409" i="3"/>
  <c r="Q409" i="3"/>
  <c r="K409" i="3"/>
  <c r="J409" i="3"/>
  <c r="T409" i="3"/>
  <c r="O409" i="3"/>
  <c r="N409" i="3"/>
  <c r="Y409" i="3"/>
  <c r="C405" i="3"/>
  <c r="M405" i="3"/>
  <c r="Y405" i="3"/>
  <c r="P405" i="3"/>
  <c r="U405" i="3"/>
  <c r="L405" i="3"/>
  <c r="R405" i="3"/>
  <c r="J405" i="3"/>
  <c r="Q405" i="3"/>
  <c r="S405" i="3"/>
  <c r="N405" i="3"/>
  <c r="T405" i="3"/>
  <c r="O405" i="3"/>
  <c r="K405" i="3"/>
  <c r="C401" i="3"/>
  <c r="L401" i="3"/>
  <c r="P401" i="3"/>
  <c r="U401" i="3"/>
  <c r="Q401" i="3"/>
  <c r="K401" i="3"/>
  <c r="J401" i="3"/>
  <c r="T401" i="3"/>
  <c r="O401" i="3"/>
  <c r="N401" i="3"/>
  <c r="Y401" i="3"/>
  <c r="S401" i="3"/>
  <c r="R401" i="3"/>
  <c r="M401" i="3"/>
  <c r="C397" i="3"/>
  <c r="M397" i="3"/>
  <c r="Y397" i="3"/>
  <c r="P397" i="3"/>
  <c r="U397" i="3"/>
  <c r="L397" i="3"/>
  <c r="R397" i="3"/>
  <c r="J397" i="3"/>
  <c r="Q397" i="3"/>
  <c r="S397" i="3"/>
  <c r="N397" i="3"/>
  <c r="T397" i="3"/>
  <c r="O397" i="3"/>
  <c r="K397" i="3"/>
  <c r="C393" i="3"/>
  <c r="L393" i="3"/>
  <c r="P393" i="3"/>
  <c r="U393" i="3"/>
  <c r="Q393" i="3"/>
  <c r="K393" i="3"/>
  <c r="J393" i="3"/>
  <c r="T393" i="3"/>
  <c r="O393" i="3"/>
  <c r="N393" i="3"/>
  <c r="Y393" i="3"/>
  <c r="S393" i="3"/>
  <c r="R393" i="3"/>
  <c r="M393" i="3"/>
  <c r="C389" i="3"/>
  <c r="M389" i="3"/>
  <c r="Y389" i="3"/>
  <c r="P389" i="3"/>
  <c r="U389" i="3"/>
  <c r="L389" i="3"/>
  <c r="R389" i="3"/>
  <c r="J389" i="3"/>
  <c r="Q389" i="3"/>
  <c r="S389" i="3"/>
  <c r="N389" i="3"/>
  <c r="T389" i="3"/>
  <c r="O389" i="3"/>
  <c r="K389" i="3"/>
  <c r="C385" i="3"/>
  <c r="L385" i="3"/>
  <c r="P385" i="3"/>
  <c r="U385" i="3"/>
  <c r="Q385" i="3"/>
  <c r="K385" i="3"/>
  <c r="J385" i="3"/>
  <c r="T385" i="3"/>
  <c r="O385" i="3"/>
  <c r="N385" i="3"/>
  <c r="Y385" i="3"/>
  <c r="S385" i="3"/>
  <c r="R385" i="3"/>
  <c r="M385" i="3"/>
  <c r="C381" i="3"/>
  <c r="M381" i="3"/>
  <c r="Y381" i="3"/>
  <c r="P381" i="3"/>
  <c r="U381" i="3"/>
  <c r="L381" i="3"/>
  <c r="R381" i="3"/>
  <c r="J381" i="3"/>
  <c r="Q381" i="3"/>
  <c r="S381" i="3"/>
  <c r="N381" i="3"/>
  <c r="T381" i="3"/>
  <c r="O381" i="3"/>
  <c r="K381" i="3"/>
  <c r="C377" i="3"/>
  <c r="S377" i="3"/>
  <c r="R377" i="3"/>
  <c r="M377" i="3"/>
  <c r="L377" i="3"/>
  <c r="P377" i="3"/>
  <c r="U377" i="3"/>
  <c r="Q377" i="3"/>
  <c r="K377" i="3"/>
  <c r="J377" i="3"/>
  <c r="T377" i="3"/>
  <c r="O377" i="3"/>
  <c r="N377" i="3"/>
  <c r="Y377" i="3"/>
  <c r="C373" i="3"/>
  <c r="M373" i="3"/>
  <c r="Y373" i="3"/>
  <c r="P373" i="3"/>
  <c r="U373" i="3"/>
  <c r="L373" i="3"/>
  <c r="R373" i="3"/>
  <c r="J373" i="3"/>
  <c r="Q373" i="3"/>
  <c r="S373" i="3"/>
  <c r="N373" i="3"/>
  <c r="T373" i="3"/>
  <c r="O373" i="3"/>
  <c r="K373" i="3"/>
  <c r="C369" i="3"/>
  <c r="L369" i="3"/>
  <c r="P369" i="3"/>
  <c r="U369" i="3"/>
  <c r="Q369" i="3"/>
  <c r="K369" i="3"/>
  <c r="J369" i="3"/>
  <c r="T369" i="3"/>
  <c r="O369" i="3"/>
  <c r="N369" i="3"/>
  <c r="Y369" i="3"/>
  <c r="S369" i="3"/>
  <c r="R369" i="3"/>
  <c r="M369" i="3"/>
  <c r="C365" i="3"/>
  <c r="M365" i="3"/>
  <c r="Y365" i="3"/>
  <c r="P365" i="3"/>
  <c r="U365" i="3"/>
  <c r="L365" i="3"/>
  <c r="R365" i="3"/>
  <c r="J365" i="3"/>
  <c r="Q365" i="3"/>
  <c r="S365" i="3"/>
  <c r="N365" i="3"/>
  <c r="T365" i="3"/>
  <c r="O365" i="3"/>
  <c r="K365" i="3"/>
  <c r="C361" i="3"/>
  <c r="L361" i="3"/>
  <c r="P361" i="3"/>
  <c r="U361" i="3"/>
  <c r="Q361" i="3"/>
  <c r="K361" i="3"/>
  <c r="J361" i="3"/>
  <c r="T361" i="3"/>
  <c r="O361" i="3"/>
  <c r="N361" i="3"/>
  <c r="Y361" i="3"/>
  <c r="S361" i="3"/>
  <c r="R361" i="3"/>
  <c r="M361" i="3"/>
  <c r="C357" i="3"/>
  <c r="M357" i="3"/>
  <c r="Y357" i="3"/>
  <c r="P357" i="3"/>
  <c r="U357" i="3"/>
  <c r="L357" i="3"/>
  <c r="R357" i="3"/>
  <c r="J357" i="3"/>
  <c r="Q357" i="3"/>
  <c r="S357" i="3"/>
  <c r="N357" i="3"/>
  <c r="T357" i="3"/>
  <c r="O357" i="3"/>
  <c r="K357" i="3"/>
  <c r="C353" i="3"/>
  <c r="L353" i="3"/>
  <c r="P353" i="3"/>
  <c r="U353" i="3"/>
  <c r="Q353" i="3"/>
  <c r="K353" i="3"/>
  <c r="J353" i="3"/>
  <c r="T353" i="3"/>
  <c r="O353" i="3"/>
  <c r="N353" i="3"/>
  <c r="Y353" i="3"/>
  <c r="S353" i="3"/>
  <c r="R353" i="3"/>
  <c r="M353" i="3"/>
  <c r="C349" i="3"/>
  <c r="M349" i="3"/>
  <c r="Y349" i="3"/>
  <c r="P349" i="3"/>
  <c r="U349" i="3"/>
  <c r="L349" i="3"/>
  <c r="R349" i="3"/>
  <c r="J349" i="3"/>
  <c r="Q349" i="3"/>
  <c r="S349" i="3"/>
  <c r="N349" i="3"/>
  <c r="T349" i="3"/>
  <c r="O349" i="3"/>
  <c r="K349" i="3"/>
  <c r="C345" i="3"/>
  <c r="Q345" i="3"/>
  <c r="K345" i="3"/>
  <c r="J345" i="3"/>
  <c r="S345" i="3"/>
  <c r="M345" i="3"/>
  <c r="L345" i="3"/>
  <c r="P345" i="3"/>
  <c r="U345" i="3"/>
  <c r="R345" i="3"/>
  <c r="T345" i="3"/>
  <c r="O345" i="3"/>
  <c r="N345" i="3"/>
  <c r="Y345" i="3"/>
  <c r="C341" i="3"/>
  <c r="J341" i="3"/>
  <c r="Q341" i="3"/>
  <c r="S341" i="3"/>
  <c r="N341" i="3"/>
  <c r="T341" i="3"/>
  <c r="O341" i="3"/>
  <c r="K341" i="3"/>
  <c r="Y341" i="3"/>
  <c r="U341" i="3"/>
  <c r="R341" i="3"/>
  <c r="M341" i="3"/>
  <c r="P341" i="3"/>
  <c r="L341" i="3"/>
  <c r="C337" i="3"/>
  <c r="T337" i="3"/>
  <c r="O337" i="3"/>
  <c r="N337" i="3"/>
  <c r="Y337" i="3"/>
  <c r="S337" i="3"/>
  <c r="R337" i="3"/>
  <c r="M337" i="3"/>
  <c r="L337" i="3"/>
  <c r="U337" i="3"/>
  <c r="K337" i="3"/>
  <c r="P337" i="3"/>
  <c r="Q337" i="3"/>
  <c r="J337" i="3"/>
  <c r="C333" i="3"/>
  <c r="J333" i="3"/>
  <c r="Q333" i="3"/>
  <c r="S333" i="3"/>
  <c r="N333" i="3"/>
  <c r="T333" i="3"/>
  <c r="O333" i="3"/>
  <c r="K333" i="3"/>
  <c r="Y333" i="3"/>
  <c r="U333" i="3"/>
  <c r="R333" i="3"/>
  <c r="M333" i="3"/>
  <c r="P333" i="3"/>
  <c r="L333" i="3"/>
  <c r="C329" i="3"/>
  <c r="T329" i="3"/>
  <c r="O329" i="3"/>
  <c r="N329" i="3"/>
  <c r="Y329" i="3"/>
  <c r="S329" i="3"/>
  <c r="R329" i="3"/>
  <c r="M329" i="3"/>
  <c r="L329" i="3"/>
  <c r="U329" i="3"/>
  <c r="K329" i="3"/>
  <c r="P329" i="3"/>
  <c r="Q329" i="3"/>
  <c r="J329" i="3"/>
  <c r="C325" i="3"/>
  <c r="J325" i="3"/>
  <c r="Q325" i="3"/>
  <c r="S325" i="3"/>
  <c r="N325" i="3"/>
  <c r="T325" i="3"/>
  <c r="O325" i="3"/>
  <c r="K325" i="3"/>
  <c r="Y325" i="3"/>
  <c r="U325" i="3"/>
  <c r="R325" i="3"/>
  <c r="M325" i="3"/>
  <c r="P325" i="3"/>
  <c r="L325" i="3"/>
  <c r="C321" i="3"/>
  <c r="T321" i="3"/>
  <c r="O321" i="3"/>
  <c r="N321" i="3"/>
  <c r="Y321" i="3"/>
  <c r="S321" i="3"/>
  <c r="R321" i="3"/>
  <c r="M321" i="3"/>
  <c r="L321" i="3"/>
  <c r="U321" i="3"/>
  <c r="K321" i="3"/>
  <c r="P321" i="3"/>
  <c r="Q321" i="3"/>
  <c r="J321" i="3"/>
  <c r="C317" i="3"/>
  <c r="M317" i="3"/>
  <c r="Y317" i="3"/>
  <c r="P317" i="3"/>
  <c r="U317" i="3"/>
  <c r="L317" i="3"/>
  <c r="R317" i="3"/>
  <c r="J317" i="3"/>
  <c r="Q317" i="3"/>
  <c r="S317" i="3"/>
  <c r="N317" i="3"/>
  <c r="T317" i="3"/>
  <c r="O317" i="3"/>
  <c r="K317" i="3"/>
  <c r="C313" i="3"/>
  <c r="S313" i="3"/>
  <c r="R313" i="3"/>
  <c r="M313" i="3"/>
  <c r="L313" i="3"/>
  <c r="P313" i="3"/>
  <c r="U313" i="3"/>
  <c r="Q313" i="3"/>
  <c r="K313" i="3"/>
  <c r="J313" i="3"/>
  <c r="T313" i="3"/>
  <c r="O313" i="3"/>
  <c r="N313" i="3"/>
  <c r="Y313" i="3"/>
  <c r="C309" i="3"/>
  <c r="M309" i="3"/>
  <c r="Y309" i="3"/>
  <c r="P309" i="3"/>
  <c r="U309" i="3"/>
  <c r="L309" i="3"/>
  <c r="R309" i="3"/>
  <c r="J309" i="3"/>
  <c r="Q309" i="3"/>
  <c r="S309" i="3"/>
  <c r="N309" i="3"/>
  <c r="T309" i="3"/>
  <c r="O309" i="3"/>
  <c r="K309" i="3"/>
  <c r="C305" i="3"/>
  <c r="L305" i="3"/>
  <c r="P305" i="3"/>
  <c r="U305" i="3"/>
  <c r="Q305" i="3"/>
  <c r="K305" i="3"/>
  <c r="J305" i="3"/>
  <c r="T305" i="3"/>
  <c r="O305" i="3"/>
  <c r="N305" i="3"/>
  <c r="Y305" i="3"/>
  <c r="S305" i="3"/>
  <c r="R305" i="3"/>
  <c r="M305" i="3"/>
  <c r="C301" i="3"/>
  <c r="M301" i="3"/>
  <c r="Y301" i="3"/>
  <c r="P301" i="3"/>
  <c r="U301" i="3"/>
  <c r="L301" i="3"/>
  <c r="R301" i="3"/>
  <c r="J301" i="3"/>
  <c r="Q301" i="3"/>
  <c r="S301" i="3"/>
  <c r="N301" i="3"/>
  <c r="T301" i="3"/>
  <c r="O301" i="3"/>
  <c r="K301" i="3"/>
  <c r="C297" i="3"/>
  <c r="L297" i="3"/>
  <c r="P297" i="3"/>
  <c r="U297" i="3"/>
  <c r="Q297" i="3"/>
  <c r="K297" i="3"/>
  <c r="J297" i="3"/>
  <c r="T297" i="3"/>
  <c r="O297" i="3"/>
  <c r="N297" i="3"/>
  <c r="Y297" i="3"/>
  <c r="S297" i="3"/>
  <c r="R297" i="3"/>
  <c r="M297" i="3"/>
  <c r="C293" i="3"/>
  <c r="M293" i="3"/>
  <c r="Y293" i="3"/>
  <c r="P293" i="3"/>
  <c r="U293" i="3"/>
  <c r="L293" i="3"/>
  <c r="R293" i="3"/>
  <c r="J293" i="3"/>
  <c r="Q293" i="3"/>
  <c r="S293" i="3"/>
  <c r="N293" i="3"/>
  <c r="T293" i="3"/>
  <c r="O293" i="3"/>
  <c r="K293" i="3"/>
  <c r="C289" i="3"/>
  <c r="L289" i="3"/>
  <c r="P289" i="3"/>
  <c r="U289" i="3"/>
  <c r="Q289" i="3"/>
  <c r="K289" i="3"/>
  <c r="J289" i="3"/>
  <c r="T289" i="3"/>
  <c r="O289" i="3"/>
  <c r="N289" i="3"/>
  <c r="Y289" i="3"/>
  <c r="S289" i="3"/>
  <c r="R289" i="3"/>
  <c r="M289" i="3"/>
  <c r="C285" i="3"/>
  <c r="M285" i="3"/>
  <c r="Y285" i="3"/>
  <c r="P285" i="3"/>
  <c r="U285" i="3"/>
  <c r="L285" i="3"/>
  <c r="R285" i="3"/>
  <c r="J285" i="3"/>
  <c r="Q285" i="3"/>
  <c r="S285" i="3"/>
  <c r="N285" i="3"/>
  <c r="T285" i="3"/>
  <c r="O285" i="3"/>
  <c r="K285" i="3"/>
  <c r="C281" i="3"/>
  <c r="S281" i="3"/>
  <c r="R281" i="3"/>
  <c r="M281" i="3"/>
  <c r="L281" i="3"/>
  <c r="P281" i="3"/>
  <c r="U281" i="3"/>
  <c r="Q281" i="3"/>
  <c r="K281" i="3"/>
  <c r="J281" i="3"/>
  <c r="T281" i="3"/>
  <c r="O281" i="3"/>
  <c r="N281" i="3"/>
  <c r="Y281" i="3"/>
  <c r="C277" i="3"/>
  <c r="M277" i="3"/>
  <c r="Y277" i="3"/>
  <c r="P277" i="3"/>
  <c r="U277" i="3"/>
  <c r="L277" i="3"/>
  <c r="R277" i="3"/>
  <c r="J277" i="3"/>
  <c r="Q277" i="3"/>
  <c r="S277" i="3"/>
  <c r="N277" i="3"/>
  <c r="T277" i="3"/>
  <c r="O277" i="3"/>
  <c r="K277" i="3"/>
  <c r="C273" i="3"/>
  <c r="L273" i="3"/>
  <c r="P273" i="3"/>
  <c r="U273" i="3"/>
  <c r="Q273" i="3"/>
  <c r="K273" i="3"/>
  <c r="J273" i="3"/>
  <c r="T273" i="3"/>
  <c r="O273" i="3"/>
  <c r="N273" i="3"/>
  <c r="Y273" i="3"/>
  <c r="S273" i="3"/>
  <c r="R273" i="3"/>
  <c r="M273" i="3"/>
  <c r="C269" i="3"/>
  <c r="M269" i="3"/>
  <c r="Y269" i="3"/>
  <c r="P269" i="3"/>
  <c r="U269" i="3"/>
  <c r="L269" i="3"/>
  <c r="R269" i="3"/>
  <c r="J269" i="3"/>
  <c r="Q269" i="3"/>
  <c r="S269" i="3"/>
  <c r="N269" i="3"/>
  <c r="T269" i="3"/>
  <c r="O269" i="3"/>
  <c r="K269" i="3"/>
  <c r="C265" i="3"/>
  <c r="L265" i="3"/>
  <c r="P265" i="3"/>
  <c r="U265" i="3"/>
  <c r="Q265" i="3"/>
  <c r="K265" i="3"/>
  <c r="J265" i="3"/>
  <c r="T265" i="3"/>
  <c r="O265" i="3"/>
  <c r="N265" i="3"/>
  <c r="Y265" i="3"/>
  <c r="S265" i="3"/>
  <c r="R265" i="3"/>
  <c r="M265" i="3"/>
  <c r="C261" i="3"/>
  <c r="M261" i="3"/>
  <c r="Y261" i="3"/>
  <c r="P261" i="3"/>
  <c r="U261" i="3"/>
  <c r="L261" i="3"/>
  <c r="R261" i="3"/>
  <c r="J261" i="3"/>
  <c r="Q261" i="3"/>
  <c r="S261" i="3"/>
  <c r="N261" i="3"/>
  <c r="T261" i="3"/>
  <c r="O261" i="3"/>
  <c r="K261" i="3"/>
  <c r="C257" i="3"/>
  <c r="L257" i="3"/>
  <c r="P257" i="3"/>
  <c r="U257" i="3"/>
  <c r="Q257" i="3"/>
  <c r="K257" i="3"/>
  <c r="J257" i="3"/>
  <c r="T257" i="3"/>
  <c r="O257" i="3"/>
  <c r="N257" i="3"/>
  <c r="Y257" i="3"/>
  <c r="S257" i="3"/>
  <c r="R257" i="3"/>
  <c r="M257" i="3"/>
  <c r="C253" i="3"/>
  <c r="M253" i="3"/>
  <c r="Y253" i="3"/>
  <c r="P253" i="3"/>
  <c r="U253" i="3"/>
  <c r="L253" i="3"/>
  <c r="R253" i="3"/>
  <c r="J253" i="3"/>
  <c r="Q253" i="3"/>
  <c r="S253" i="3"/>
  <c r="N253" i="3"/>
  <c r="T253" i="3"/>
  <c r="O253" i="3"/>
  <c r="K253" i="3"/>
  <c r="C249" i="3"/>
  <c r="S249" i="3"/>
  <c r="R249" i="3"/>
  <c r="M249" i="3"/>
  <c r="L249" i="3"/>
  <c r="P249" i="3"/>
  <c r="U249" i="3"/>
  <c r="Q249" i="3"/>
  <c r="K249" i="3"/>
  <c r="J249" i="3"/>
  <c r="T249" i="3"/>
  <c r="O249" i="3"/>
  <c r="N249" i="3"/>
  <c r="Y249" i="3"/>
  <c r="C245" i="3"/>
  <c r="M245" i="3"/>
  <c r="Y245" i="3"/>
  <c r="P245" i="3"/>
  <c r="U245" i="3"/>
  <c r="L245" i="3"/>
  <c r="R245" i="3"/>
  <c r="J245" i="3"/>
  <c r="Q245" i="3"/>
  <c r="S245" i="3"/>
  <c r="N245" i="3"/>
  <c r="T245" i="3"/>
  <c r="O245" i="3"/>
  <c r="K245" i="3"/>
  <c r="C241" i="3"/>
  <c r="L241" i="3"/>
  <c r="P241" i="3"/>
  <c r="U241" i="3"/>
  <c r="T241" i="3"/>
  <c r="K241" i="3"/>
  <c r="J241" i="3"/>
  <c r="Q241" i="3"/>
  <c r="O241" i="3"/>
  <c r="N241" i="3"/>
  <c r="Y241" i="3"/>
  <c r="S241" i="3"/>
  <c r="R241" i="3"/>
  <c r="M241" i="3"/>
  <c r="C237" i="3"/>
  <c r="M237" i="3"/>
  <c r="Y237" i="3"/>
  <c r="P237" i="3"/>
  <c r="U237" i="3"/>
  <c r="L237" i="3"/>
  <c r="R237" i="3"/>
  <c r="J237" i="3"/>
  <c r="Q237" i="3"/>
  <c r="S237" i="3"/>
  <c r="N237" i="3"/>
  <c r="T237" i="3"/>
  <c r="O237" i="3"/>
  <c r="K237" i="3"/>
  <c r="C233" i="3"/>
  <c r="L233" i="3"/>
  <c r="P233" i="3"/>
  <c r="U233" i="3"/>
  <c r="Q233" i="3"/>
  <c r="K233" i="3"/>
  <c r="J233" i="3"/>
  <c r="T233" i="3"/>
  <c r="O233" i="3"/>
  <c r="N233" i="3"/>
  <c r="Y233" i="3"/>
  <c r="S233" i="3"/>
  <c r="R233" i="3"/>
  <c r="M233" i="3"/>
  <c r="C229" i="3"/>
  <c r="M229" i="3"/>
  <c r="Y229" i="3"/>
  <c r="P229" i="3"/>
  <c r="U229" i="3"/>
  <c r="L229" i="3"/>
  <c r="R229" i="3"/>
  <c r="J229" i="3"/>
  <c r="Q229" i="3"/>
  <c r="S229" i="3"/>
  <c r="N229" i="3"/>
  <c r="T229" i="3"/>
  <c r="O229" i="3"/>
  <c r="K229" i="3"/>
  <c r="C225" i="3"/>
  <c r="L225" i="3"/>
  <c r="S225" i="3"/>
  <c r="R225" i="3"/>
  <c r="M225" i="3"/>
  <c r="N225" i="3"/>
  <c r="P225" i="3"/>
  <c r="T225" i="3"/>
  <c r="Q225" i="3"/>
  <c r="K225" i="3"/>
  <c r="J225" i="3"/>
  <c r="O225" i="3"/>
  <c r="Y225" i="3"/>
  <c r="U225" i="3"/>
  <c r="C221" i="3"/>
  <c r="M221" i="3"/>
  <c r="Y221" i="3"/>
  <c r="P221" i="3"/>
  <c r="U221" i="3"/>
  <c r="L221" i="3"/>
  <c r="R221" i="3"/>
  <c r="J221" i="3"/>
  <c r="Q221" i="3"/>
  <c r="S221" i="3"/>
  <c r="N221" i="3"/>
  <c r="T221" i="3"/>
  <c r="O221" i="3"/>
  <c r="K221" i="3"/>
  <c r="C217" i="3"/>
  <c r="S217" i="3"/>
  <c r="R217" i="3"/>
  <c r="M217" i="3"/>
  <c r="L217" i="3"/>
  <c r="P217" i="3"/>
  <c r="U217" i="3"/>
  <c r="Q217" i="3"/>
  <c r="K217" i="3"/>
  <c r="J217" i="3"/>
  <c r="T217" i="3"/>
  <c r="O217" i="3"/>
  <c r="N217" i="3"/>
  <c r="Y217" i="3"/>
  <c r="C213" i="3"/>
  <c r="M213" i="3"/>
  <c r="Y213" i="3"/>
  <c r="P213" i="3"/>
  <c r="U213" i="3"/>
  <c r="L213" i="3"/>
  <c r="R213" i="3"/>
  <c r="J213" i="3"/>
  <c r="Q213" i="3"/>
  <c r="S213" i="3"/>
  <c r="N213" i="3"/>
  <c r="T213" i="3"/>
  <c r="O213" i="3"/>
  <c r="K213" i="3"/>
  <c r="C209" i="3"/>
  <c r="L209" i="3"/>
  <c r="P209" i="3"/>
  <c r="U209" i="3"/>
  <c r="Q209" i="3"/>
  <c r="K209" i="3"/>
  <c r="J209" i="3"/>
  <c r="T209" i="3"/>
  <c r="O209" i="3"/>
  <c r="N209" i="3"/>
  <c r="Y209" i="3"/>
  <c r="S209" i="3"/>
  <c r="R209" i="3"/>
  <c r="M209" i="3"/>
  <c r="C205" i="3"/>
  <c r="M205" i="3"/>
  <c r="Y205" i="3"/>
  <c r="P205" i="3"/>
  <c r="U205" i="3"/>
  <c r="L205" i="3"/>
  <c r="R205" i="3"/>
  <c r="J205" i="3"/>
  <c r="Q205" i="3"/>
  <c r="S205" i="3"/>
  <c r="N205" i="3"/>
  <c r="T205" i="3"/>
  <c r="O205" i="3"/>
  <c r="K205" i="3"/>
  <c r="C201" i="3"/>
  <c r="L201" i="3"/>
  <c r="P201" i="3"/>
  <c r="U201" i="3"/>
  <c r="Q201" i="3"/>
  <c r="K201" i="3"/>
  <c r="J201" i="3"/>
  <c r="T201" i="3"/>
  <c r="O201" i="3"/>
  <c r="N201" i="3"/>
  <c r="Y201" i="3"/>
  <c r="S201" i="3"/>
  <c r="R201" i="3"/>
  <c r="M201" i="3"/>
  <c r="C197" i="3"/>
  <c r="M197" i="3"/>
  <c r="Y197" i="3"/>
  <c r="P197" i="3"/>
  <c r="U197" i="3"/>
  <c r="L197" i="3"/>
  <c r="R197" i="3"/>
  <c r="J197" i="3"/>
  <c r="Q197" i="3"/>
  <c r="S197" i="3"/>
  <c r="N197" i="3"/>
  <c r="T197" i="3"/>
  <c r="O197" i="3"/>
  <c r="K197" i="3"/>
  <c r="C193" i="3"/>
  <c r="L193" i="3"/>
  <c r="P193" i="3"/>
  <c r="U193" i="3"/>
  <c r="Q193" i="3"/>
  <c r="K193" i="3"/>
  <c r="J193" i="3"/>
  <c r="T193" i="3"/>
  <c r="O193" i="3"/>
  <c r="N193" i="3"/>
  <c r="Y193" i="3"/>
  <c r="S193" i="3"/>
  <c r="R193" i="3"/>
  <c r="M193" i="3"/>
  <c r="C189" i="3"/>
  <c r="M189" i="3"/>
  <c r="Y189" i="3"/>
  <c r="P189" i="3"/>
  <c r="U189" i="3"/>
  <c r="L189" i="3"/>
  <c r="R189" i="3"/>
  <c r="J189" i="3"/>
  <c r="Q189" i="3"/>
  <c r="S189" i="3"/>
  <c r="N189" i="3"/>
  <c r="T189" i="3"/>
  <c r="O189" i="3"/>
  <c r="K189" i="3"/>
  <c r="C185" i="3"/>
  <c r="U185" i="3"/>
  <c r="O185" i="3"/>
  <c r="M185" i="3"/>
  <c r="P185" i="3"/>
  <c r="Q185" i="3"/>
  <c r="T185" i="3"/>
  <c r="N185" i="3"/>
  <c r="L185" i="3"/>
  <c r="K185" i="3"/>
  <c r="R185" i="3"/>
  <c r="S185" i="3"/>
  <c r="Y185" i="3"/>
  <c r="C171" i="3"/>
  <c r="K171" i="3"/>
  <c r="Q171" i="3"/>
  <c r="T171" i="3"/>
  <c r="M171" i="3"/>
  <c r="U171" i="3"/>
  <c r="O171" i="3"/>
  <c r="N171" i="3"/>
  <c r="P171" i="3"/>
  <c r="L171" i="3"/>
  <c r="R171" i="3"/>
  <c r="S171" i="3"/>
  <c r="Y171" i="3"/>
  <c r="C175" i="3"/>
  <c r="M175" i="3"/>
  <c r="K175" i="3"/>
  <c r="L175" i="3"/>
  <c r="T175" i="3"/>
  <c r="Q175" i="3"/>
  <c r="N175" i="3"/>
  <c r="O175" i="3"/>
  <c r="P175" i="3"/>
  <c r="U175" i="3"/>
  <c r="Y175" i="3"/>
  <c r="R175" i="3"/>
  <c r="S175" i="3"/>
  <c r="K5" i="3"/>
  <c r="Q5" i="3"/>
  <c r="O5" i="3"/>
  <c r="M5" i="3"/>
  <c r="N5" i="3"/>
  <c r="O6" i="3"/>
  <c r="U6" i="3"/>
  <c r="T6" i="3"/>
  <c r="N6" i="3"/>
  <c r="K7" i="3"/>
  <c r="T7" i="3"/>
  <c r="P7" i="3"/>
  <c r="L7" i="3"/>
  <c r="U7" i="3"/>
  <c r="U4" i="3"/>
  <c r="N4" i="3"/>
  <c r="L4" i="3"/>
  <c r="Q4" i="3"/>
  <c r="P4" i="3"/>
  <c r="P8" i="3"/>
  <c r="M8" i="3"/>
  <c r="L8" i="3"/>
  <c r="O8" i="3"/>
  <c r="U8" i="3"/>
  <c r="L5" i="3"/>
  <c r="P5" i="3"/>
  <c r="T5" i="3"/>
  <c r="U5" i="3"/>
  <c r="P6" i="3"/>
  <c r="K6" i="3"/>
  <c r="L6" i="3"/>
  <c r="Q6" i="3"/>
  <c r="M6" i="3"/>
  <c r="N7" i="3"/>
  <c r="Q7" i="3"/>
  <c r="O7" i="3"/>
  <c r="M7" i="3"/>
  <c r="T4" i="3"/>
  <c r="O4" i="3"/>
  <c r="K4" i="3"/>
  <c r="M4" i="3"/>
  <c r="Q8" i="3"/>
  <c r="K8" i="3"/>
  <c r="T8" i="3"/>
  <c r="N8" i="3"/>
  <c r="N6" i="1"/>
  <c r="N5" i="1"/>
  <c r="Z6" i="3"/>
  <c r="Z58" i="6"/>
  <c r="X8" i="10" l="1"/>
  <c r="V8" i="10"/>
  <c r="W8" i="10" s="1"/>
  <c r="X9" i="10"/>
  <c r="V9" i="10"/>
  <c r="W9" i="10" s="1"/>
  <c r="X7" i="10"/>
  <c r="V7" i="10"/>
  <c r="W7" i="10" s="1"/>
  <c r="X3" i="10"/>
  <c r="V3" i="10"/>
  <c r="W3" i="10" s="1"/>
  <c r="X4" i="10"/>
  <c r="V4" i="10"/>
  <c r="W4" i="10" s="1"/>
  <c r="X6" i="10"/>
  <c r="V6" i="10"/>
  <c r="W6" i="10" s="1"/>
  <c r="X5" i="10"/>
  <c r="V5" i="10"/>
  <c r="W5" i="10" s="1"/>
  <c r="X171" i="3"/>
  <c r="V171" i="3"/>
  <c r="W171" i="3" s="1"/>
  <c r="J171" i="3" s="1"/>
  <c r="V189" i="3"/>
  <c r="W189" i="3" s="1"/>
  <c r="X189" i="3"/>
  <c r="X197" i="3"/>
  <c r="V197" i="3"/>
  <c r="W197" i="3" s="1"/>
  <c r="X205" i="3"/>
  <c r="V205" i="3"/>
  <c r="W205" i="3" s="1"/>
  <c r="X213" i="3"/>
  <c r="V213" i="3"/>
  <c r="W213" i="3" s="1"/>
  <c r="X217" i="3"/>
  <c r="V217" i="3"/>
  <c r="W217" i="3" s="1"/>
  <c r="V221" i="3"/>
  <c r="W221" i="3" s="1"/>
  <c r="X221" i="3"/>
  <c r="X229" i="3"/>
  <c r="V229" i="3"/>
  <c r="W229" i="3" s="1"/>
  <c r="V237" i="3"/>
  <c r="W237" i="3" s="1"/>
  <c r="X237" i="3"/>
  <c r="V245" i="3"/>
  <c r="W245" i="3" s="1"/>
  <c r="X245" i="3"/>
  <c r="X249" i="3"/>
  <c r="V249" i="3"/>
  <c r="W249" i="3" s="1"/>
  <c r="V253" i="3"/>
  <c r="W253" i="3" s="1"/>
  <c r="X253" i="3"/>
  <c r="X261" i="3"/>
  <c r="V261" i="3"/>
  <c r="W261" i="3" s="1"/>
  <c r="V269" i="3"/>
  <c r="W269" i="3" s="1"/>
  <c r="X269" i="3"/>
  <c r="V277" i="3"/>
  <c r="W277" i="3" s="1"/>
  <c r="X277" i="3"/>
  <c r="V281" i="3"/>
  <c r="W281" i="3" s="1"/>
  <c r="X281" i="3"/>
  <c r="V285" i="3"/>
  <c r="W285" i="3" s="1"/>
  <c r="X285" i="3"/>
  <c r="V293" i="3"/>
  <c r="W293" i="3" s="1"/>
  <c r="X293" i="3"/>
  <c r="X301" i="3"/>
  <c r="V301" i="3"/>
  <c r="W301" i="3" s="1"/>
  <c r="X309" i="3"/>
  <c r="V309" i="3"/>
  <c r="W309" i="3" s="1"/>
  <c r="V313" i="3"/>
  <c r="W313" i="3" s="1"/>
  <c r="X313" i="3"/>
  <c r="X317" i="3"/>
  <c r="V317" i="3"/>
  <c r="W317" i="3" s="1"/>
  <c r="V345" i="3"/>
  <c r="W345" i="3" s="1"/>
  <c r="X345" i="3"/>
  <c r="V349" i="3"/>
  <c r="W349" i="3" s="1"/>
  <c r="X349" i="3"/>
  <c r="X357" i="3"/>
  <c r="V357" i="3"/>
  <c r="W357" i="3" s="1"/>
  <c r="V365" i="3"/>
  <c r="W365" i="3" s="1"/>
  <c r="X365" i="3"/>
  <c r="V373" i="3"/>
  <c r="W373" i="3" s="1"/>
  <c r="X373" i="3"/>
  <c r="V377" i="3"/>
  <c r="W377" i="3" s="1"/>
  <c r="X377" i="3"/>
  <c r="V381" i="3"/>
  <c r="W381" i="3" s="1"/>
  <c r="X381" i="3"/>
  <c r="V389" i="3"/>
  <c r="W389" i="3" s="1"/>
  <c r="X389" i="3"/>
  <c r="V397" i="3"/>
  <c r="W397" i="3" s="1"/>
  <c r="X397" i="3"/>
  <c r="X405" i="3"/>
  <c r="V405" i="3"/>
  <c r="W405" i="3" s="1"/>
  <c r="V409" i="3"/>
  <c r="W409" i="3" s="1"/>
  <c r="X409" i="3"/>
  <c r="X413" i="3"/>
  <c r="V413" i="3"/>
  <c r="W413" i="3" s="1"/>
  <c r="V183" i="3"/>
  <c r="W183" i="3" s="1"/>
  <c r="J183" i="3" s="1"/>
  <c r="X183" i="3"/>
  <c r="V192" i="3"/>
  <c r="W192" i="3" s="1"/>
  <c r="X192" i="3"/>
  <c r="X200" i="3"/>
  <c r="V200" i="3"/>
  <c r="W200" i="3" s="1"/>
  <c r="V208" i="3"/>
  <c r="W208" i="3" s="1"/>
  <c r="X208" i="3"/>
  <c r="V216" i="3"/>
  <c r="W216" i="3" s="1"/>
  <c r="X216" i="3"/>
  <c r="X224" i="3"/>
  <c r="V224" i="3"/>
  <c r="W224" i="3" s="1"/>
  <c r="V232" i="3"/>
  <c r="W232" i="3" s="1"/>
  <c r="X232" i="3"/>
  <c r="X240" i="3"/>
  <c r="V240" i="3"/>
  <c r="W240" i="3" s="1"/>
  <c r="X248" i="3"/>
  <c r="V248" i="3"/>
  <c r="W248" i="3" s="1"/>
  <c r="V256" i="3"/>
  <c r="W256" i="3" s="1"/>
  <c r="X256" i="3"/>
  <c r="V264" i="3"/>
  <c r="W264" i="3" s="1"/>
  <c r="X264" i="3"/>
  <c r="X272" i="3"/>
  <c r="V272" i="3"/>
  <c r="W272" i="3" s="1"/>
  <c r="X280" i="3"/>
  <c r="V280" i="3"/>
  <c r="W280" i="3" s="1"/>
  <c r="V288" i="3"/>
  <c r="W288" i="3" s="1"/>
  <c r="X288" i="3"/>
  <c r="V296" i="3"/>
  <c r="W296" i="3" s="1"/>
  <c r="X296" i="3"/>
  <c r="X304" i="3"/>
  <c r="V304" i="3"/>
  <c r="W304" i="3" s="1"/>
  <c r="V312" i="3"/>
  <c r="W312" i="3" s="1"/>
  <c r="X312" i="3"/>
  <c r="V320" i="3"/>
  <c r="W320" i="3" s="1"/>
  <c r="X320" i="3"/>
  <c r="X328" i="3"/>
  <c r="V328" i="3"/>
  <c r="W328" i="3" s="1"/>
  <c r="V336" i="3"/>
  <c r="W336" i="3" s="1"/>
  <c r="X336" i="3"/>
  <c r="V344" i="3"/>
  <c r="W344" i="3" s="1"/>
  <c r="X344" i="3"/>
  <c r="V352" i="3"/>
  <c r="W352" i="3" s="1"/>
  <c r="X352" i="3"/>
  <c r="X360" i="3"/>
  <c r="V360" i="3"/>
  <c r="W360" i="3" s="1"/>
  <c r="V368" i="3"/>
  <c r="W368" i="3" s="1"/>
  <c r="X368" i="3"/>
  <c r="V376" i="3"/>
  <c r="W376" i="3" s="1"/>
  <c r="X376" i="3"/>
  <c r="V384" i="3"/>
  <c r="W384" i="3" s="1"/>
  <c r="X384" i="3"/>
  <c r="V392" i="3"/>
  <c r="W392" i="3" s="1"/>
  <c r="X392" i="3"/>
  <c r="V400" i="3"/>
  <c r="W400" i="3" s="1"/>
  <c r="X400" i="3"/>
  <c r="X408" i="3"/>
  <c r="V408" i="3"/>
  <c r="W408" i="3" s="1"/>
  <c r="X420" i="3"/>
  <c r="V420" i="3"/>
  <c r="W420" i="3" s="1"/>
  <c r="X424" i="3"/>
  <c r="V424" i="3"/>
  <c r="W424" i="3" s="1"/>
  <c r="X428" i="3"/>
  <c r="V428" i="3"/>
  <c r="W428" i="3" s="1"/>
  <c r="V432" i="3"/>
  <c r="W432" i="3" s="1"/>
  <c r="X432" i="3"/>
  <c r="X436" i="3"/>
  <c r="V436" i="3"/>
  <c r="W436" i="3" s="1"/>
  <c r="X444" i="3"/>
  <c r="V444" i="3"/>
  <c r="W444" i="3" s="1"/>
  <c r="V448" i="3"/>
  <c r="W448" i="3" s="1"/>
  <c r="X448" i="3"/>
  <c r="V452" i="3"/>
  <c r="W452" i="3" s="1"/>
  <c r="X452" i="3"/>
  <c r="X456" i="3"/>
  <c r="V456" i="3"/>
  <c r="W456" i="3" s="1"/>
  <c r="V460" i="3"/>
  <c r="W460" i="3" s="1"/>
  <c r="X460" i="3"/>
  <c r="X468" i="3"/>
  <c r="V468" i="3"/>
  <c r="W468" i="3" s="1"/>
  <c r="X472" i="3"/>
  <c r="V472" i="3"/>
  <c r="W472" i="3" s="1"/>
  <c r="X476" i="3"/>
  <c r="V476" i="3"/>
  <c r="W476" i="3" s="1"/>
  <c r="X484" i="3"/>
  <c r="V484" i="3"/>
  <c r="W484" i="3" s="1"/>
  <c r="V488" i="3"/>
  <c r="W488" i="3" s="1"/>
  <c r="X488" i="3"/>
  <c r="X492" i="3"/>
  <c r="V492" i="3"/>
  <c r="W492" i="3" s="1"/>
  <c r="V500" i="3"/>
  <c r="W500" i="3" s="1"/>
  <c r="X500" i="3"/>
  <c r="V504" i="3"/>
  <c r="W504" i="3" s="1"/>
  <c r="X504" i="3"/>
  <c r="X508" i="3"/>
  <c r="V508" i="3"/>
  <c r="W508" i="3" s="1"/>
  <c r="V516" i="3"/>
  <c r="W516" i="3" s="1"/>
  <c r="X516" i="3"/>
  <c r="X520" i="3"/>
  <c r="V520" i="3"/>
  <c r="W520" i="3" s="1"/>
  <c r="V524" i="3"/>
  <c r="W524" i="3" s="1"/>
  <c r="X524" i="3"/>
  <c r="X532" i="3"/>
  <c r="V532" i="3"/>
  <c r="W532" i="3" s="1"/>
  <c r="X536" i="3"/>
  <c r="V536" i="3"/>
  <c r="W536" i="3" s="1"/>
  <c r="V540" i="3"/>
  <c r="W540" i="3" s="1"/>
  <c r="X540" i="3"/>
  <c r="V190" i="3"/>
  <c r="W190" i="3" s="1"/>
  <c r="X190" i="3"/>
  <c r="X198" i="3"/>
  <c r="V198" i="3"/>
  <c r="W198" i="3" s="1"/>
  <c r="X214" i="3"/>
  <c r="V214" i="3"/>
  <c r="W214" i="3" s="1"/>
  <c r="X222" i="3"/>
  <c r="V222" i="3"/>
  <c r="W222" i="3" s="1"/>
  <c r="X238" i="3"/>
  <c r="V238" i="3"/>
  <c r="W238" i="3" s="1"/>
  <c r="X254" i="3"/>
  <c r="V254" i="3"/>
  <c r="W254" i="3" s="1"/>
  <c r="V270" i="3"/>
  <c r="W270" i="3" s="1"/>
  <c r="X270" i="3"/>
  <c r="X286" i="3"/>
  <c r="V286" i="3"/>
  <c r="W286" i="3" s="1"/>
  <c r="X294" i="3"/>
  <c r="V294" i="3"/>
  <c r="W294" i="3" s="1"/>
  <c r="V302" i="3"/>
  <c r="W302" i="3" s="1"/>
  <c r="X302" i="3"/>
  <c r="V310" i="3"/>
  <c r="W310" i="3" s="1"/>
  <c r="X310" i="3"/>
  <c r="V326" i="3"/>
  <c r="W326" i="3" s="1"/>
  <c r="X326" i="3"/>
  <c r="X342" i="3"/>
  <c r="V342" i="3"/>
  <c r="W342" i="3" s="1"/>
  <c r="V358" i="3"/>
  <c r="W358" i="3" s="1"/>
  <c r="X358" i="3"/>
  <c r="X374" i="3"/>
  <c r="V374" i="3"/>
  <c r="W374" i="3" s="1"/>
  <c r="V390" i="3"/>
  <c r="W390" i="3" s="1"/>
  <c r="X390" i="3"/>
  <c r="V406" i="3"/>
  <c r="W406" i="3" s="1"/>
  <c r="X406" i="3"/>
  <c r="V427" i="3"/>
  <c r="W427" i="3" s="1"/>
  <c r="X427" i="3"/>
  <c r="X443" i="3"/>
  <c r="V443" i="3"/>
  <c r="W443" i="3" s="1"/>
  <c r="V459" i="3"/>
  <c r="W459" i="3" s="1"/>
  <c r="X459" i="3"/>
  <c r="X475" i="3"/>
  <c r="V475" i="3"/>
  <c r="W475" i="3" s="1"/>
  <c r="X491" i="3"/>
  <c r="V491" i="3"/>
  <c r="W491" i="3" s="1"/>
  <c r="V507" i="3"/>
  <c r="W507" i="3" s="1"/>
  <c r="X507" i="3"/>
  <c r="V523" i="3"/>
  <c r="W523" i="3" s="1"/>
  <c r="X523" i="3"/>
  <c r="X539" i="3"/>
  <c r="V539" i="3"/>
  <c r="W539" i="3" s="1"/>
  <c r="X550" i="3"/>
  <c r="V550" i="3"/>
  <c r="W550" i="3" s="1"/>
  <c r="X562" i="3"/>
  <c r="V562" i="3"/>
  <c r="W562" i="3" s="1"/>
  <c r="V566" i="3"/>
  <c r="W566" i="3" s="1"/>
  <c r="X566" i="3"/>
  <c r="X582" i="3"/>
  <c r="V582" i="3"/>
  <c r="W582" i="3" s="1"/>
  <c r="X598" i="3"/>
  <c r="V598" i="3"/>
  <c r="W598" i="3" s="1"/>
  <c r="V606" i="3"/>
  <c r="W606" i="3" s="1"/>
  <c r="X606" i="3"/>
  <c r="V626" i="3"/>
  <c r="W626" i="3" s="1"/>
  <c r="X626" i="3"/>
  <c r="X742" i="3"/>
  <c r="V742" i="3"/>
  <c r="W742" i="3" s="1"/>
  <c r="X758" i="3"/>
  <c r="V758" i="3"/>
  <c r="W758" i="3" s="1"/>
  <c r="X798" i="3"/>
  <c r="V798" i="3"/>
  <c r="W798" i="3" s="1"/>
  <c r="X802" i="3"/>
  <c r="V802" i="3"/>
  <c r="W802" i="3" s="1"/>
  <c r="X806" i="3"/>
  <c r="V806" i="3"/>
  <c r="W806" i="3" s="1"/>
  <c r="V810" i="3"/>
  <c r="W810" i="3" s="1"/>
  <c r="X810" i="3"/>
  <c r="V814" i="3"/>
  <c r="W814" i="3" s="1"/>
  <c r="X814" i="3"/>
  <c r="X818" i="3"/>
  <c r="V818" i="3"/>
  <c r="W818" i="3" s="1"/>
  <c r="V822" i="3"/>
  <c r="W822" i="3" s="1"/>
  <c r="X822" i="3"/>
  <c r="V826" i="3"/>
  <c r="W826" i="3" s="1"/>
  <c r="X826" i="3"/>
  <c r="V830" i="3"/>
  <c r="W830" i="3" s="1"/>
  <c r="X830" i="3"/>
  <c r="V834" i="3"/>
  <c r="W834" i="3" s="1"/>
  <c r="X834" i="3"/>
  <c r="X838" i="3"/>
  <c r="V838" i="3"/>
  <c r="W838" i="3" s="1"/>
  <c r="V842" i="3"/>
  <c r="W842" i="3" s="1"/>
  <c r="X842" i="3"/>
  <c r="V846" i="3"/>
  <c r="W846" i="3" s="1"/>
  <c r="X846" i="3"/>
  <c r="X850" i="3"/>
  <c r="V850" i="3"/>
  <c r="W850" i="3" s="1"/>
  <c r="V858" i="3"/>
  <c r="W858" i="3" s="1"/>
  <c r="X858" i="3"/>
  <c r="X866" i="3"/>
  <c r="V866" i="3"/>
  <c r="W866" i="3" s="1"/>
  <c r="V874" i="3"/>
  <c r="W874" i="3" s="1"/>
  <c r="X874" i="3"/>
  <c r="X882" i="3"/>
  <c r="V882" i="3"/>
  <c r="W882" i="3" s="1"/>
  <c r="V890" i="3"/>
  <c r="W890" i="3" s="1"/>
  <c r="X890" i="3"/>
  <c r="X898" i="3"/>
  <c r="V898" i="3"/>
  <c r="W898" i="3" s="1"/>
  <c r="X906" i="3"/>
  <c r="V906" i="3"/>
  <c r="W906" i="3" s="1"/>
  <c r="X914" i="3"/>
  <c r="V914" i="3"/>
  <c r="W914" i="3" s="1"/>
  <c r="V922" i="3"/>
  <c r="W922" i="3" s="1"/>
  <c r="X922" i="3"/>
  <c r="X930" i="3"/>
  <c r="V930" i="3"/>
  <c r="W930" i="3" s="1"/>
  <c r="X938" i="3"/>
  <c r="V938" i="3"/>
  <c r="W938" i="3" s="1"/>
  <c r="V946" i="3"/>
  <c r="W946" i="3" s="1"/>
  <c r="X946" i="3"/>
  <c r="V954" i="3"/>
  <c r="W954" i="3" s="1"/>
  <c r="X954" i="3"/>
  <c r="V962" i="3"/>
  <c r="W962" i="3" s="1"/>
  <c r="X962" i="3"/>
  <c r="V970" i="3"/>
  <c r="W970" i="3" s="1"/>
  <c r="X970" i="3"/>
  <c r="V978" i="3"/>
  <c r="W978" i="3" s="1"/>
  <c r="X978" i="3"/>
  <c r="V986" i="3"/>
  <c r="W986" i="3" s="1"/>
  <c r="X986" i="3"/>
  <c r="X994" i="3"/>
  <c r="V994" i="3"/>
  <c r="W994" i="3" s="1"/>
  <c r="V1010" i="3"/>
  <c r="W1010" i="3" s="1"/>
  <c r="X1010" i="3"/>
  <c r="V1026" i="3"/>
  <c r="W1026" i="3" s="1"/>
  <c r="X1026" i="3"/>
  <c r="V1046" i="3"/>
  <c r="W1046" i="3" s="1"/>
  <c r="X1046" i="3"/>
  <c r="X713" i="3"/>
  <c r="V713" i="3"/>
  <c r="W713" i="3" s="1"/>
  <c r="X721" i="3"/>
  <c r="V721" i="3"/>
  <c r="W721" i="3" s="1"/>
  <c r="X729" i="3"/>
  <c r="V729" i="3"/>
  <c r="W729" i="3" s="1"/>
  <c r="X737" i="3"/>
  <c r="V737" i="3"/>
  <c r="W737" i="3" s="1"/>
  <c r="X745" i="3"/>
  <c r="V745" i="3"/>
  <c r="W745" i="3" s="1"/>
  <c r="V753" i="3"/>
  <c r="W753" i="3" s="1"/>
  <c r="X753" i="3"/>
  <c r="V761" i="3"/>
  <c r="W761" i="3" s="1"/>
  <c r="X761" i="3"/>
  <c r="X769" i="3"/>
  <c r="V769" i="3"/>
  <c r="W769" i="3" s="1"/>
  <c r="X777" i="3"/>
  <c r="V777" i="3"/>
  <c r="W777" i="3" s="1"/>
  <c r="V785" i="3"/>
  <c r="W785" i="3" s="1"/>
  <c r="X785" i="3"/>
  <c r="X793" i="3"/>
  <c r="V793" i="3"/>
  <c r="W793" i="3" s="1"/>
  <c r="X797" i="3"/>
  <c r="V797" i="3"/>
  <c r="W797" i="3" s="1"/>
  <c r="X801" i="3"/>
  <c r="V801" i="3"/>
  <c r="W801" i="3" s="1"/>
  <c r="V805" i="3"/>
  <c r="W805" i="3" s="1"/>
  <c r="X805" i="3"/>
  <c r="X809" i="3"/>
  <c r="V809" i="3"/>
  <c r="W809" i="3" s="1"/>
  <c r="V813" i="3"/>
  <c r="W813" i="3" s="1"/>
  <c r="X813" i="3"/>
  <c r="V817" i="3"/>
  <c r="W817" i="3" s="1"/>
  <c r="X817" i="3"/>
  <c r="V821" i="3"/>
  <c r="W821" i="3" s="1"/>
  <c r="X821" i="3"/>
  <c r="X825" i="3"/>
  <c r="V825" i="3"/>
  <c r="W825" i="3" s="1"/>
  <c r="X829" i="3"/>
  <c r="V829" i="3"/>
  <c r="W829" i="3" s="1"/>
  <c r="V833" i="3"/>
  <c r="W833" i="3" s="1"/>
  <c r="X833" i="3"/>
  <c r="V837" i="3"/>
  <c r="W837" i="3" s="1"/>
  <c r="X837" i="3"/>
  <c r="X849" i="3"/>
  <c r="V849" i="3"/>
  <c r="W849" i="3" s="1"/>
  <c r="X857" i="3"/>
  <c r="V857" i="3"/>
  <c r="W857" i="3" s="1"/>
  <c r="X1021" i="3"/>
  <c r="V1021" i="3"/>
  <c r="W1021" i="3" s="1"/>
  <c r="V1025" i="3"/>
  <c r="W1025" i="3" s="1"/>
  <c r="X1025" i="3"/>
  <c r="V1029" i="3"/>
  <c r="W1029" i="3" s="1"/>
  <c r="X1029" i="3"/>
  <c r="X1057" i="3"/>
  <c r="V1057" i="3"/>
  <c r="W1057" i="3" s="1"/>
  <c r="X1054" i="3"/>
  <c r="V1054" i="3"/>
  <c r="W1054" i="3" s="1"/>
  <c r="V1058" i="3"/>
  <c r="W1058" i="3" s="1"/>
  <c r="X1058" i="3"/>
  <c r="V182" i="3"/>
  <c r="W182" i="3" s="1"/>
  <c r="J182" i="3" s="1"/>
  <c r="X182" i="3"/>
  <c r="V180" i="3"/>
  <c r="W180" i="3" s="1"/>
  <c r="J180" i="3" s="1"/>
  <c r="X180" i="3"/>
  <c r="V181" i="3"/>
  <c r="W181" i="3" s="1"/>
  <c r="J181" i="3" s="1"/>
  <c r="X181" i="3"/>
  <c r="X191" i="3"/>
  <c r="V191" i="3"/>
  <c r="W191" i="3" s="1"/>
  <c r="X195" i="3"/>
  <c r="V195" i="3"/>
  <c r="W195" i="3" s="1"/>
  <c r="X199" i="3"/>
  <c r="V199" i="3"/>
  <c r="W199" i="3" s="1"/>
  <c r="V207" i="3"/>
  <c r="W207" i="3" s="1"/>
  <c r="X207" i="3"/>
  <c r="V215" i="3"/>
  <c r="W215" i="3" s="1"/>
  <c r="X215" i="3"/>
  <c r="X223" i="3"/>
  <c r="V223" i="3"/>
  <c r="W223" i="3" s="1"/>
  <c r="X227" i="3"/>
  <c r="V227" i="3"/>
  <c r="W227" i="3" s="1"/>
  <c r="X231" i="3"/>
  <c r="V231" i="3"/>
  <c r="W231" i="3" s="1"/>
  <c r="V239" i="3"/>
  <c r="W239" i="3" s="1"/>
  <c r="X239" i="3"/>
  <c r="V247" i="3"/>
  <c r="W247" i="3" s="1"/>
  <c r="X247" i="3"/>
  <c r="V255" i="3"/>
  <c r="W255" i="3" s="1"/>
  <c r="X255" i="3"/>
  <c r="X259" i="3"/>
  <c r="V259" i="3"/>
  <c r="W259" i="3" s="1"/>
  <c r="X263" i="3"/>
  <c r="V263" i="3"/>
  <c r="W263" i="3" s="1"/>
  <c r="X271" i="3"/>
  <c r="V271" i="3"/>
  <c r="W271" i="3" s="1"/>
  <c r="X279" i="3"/>
  <c r="V279" i="3"/>
  <c r="W279" i="3" s="1"/>
  <c r="V287" i="3"/>
  <c r="W287" i="3" s="1"/>
  <c r="X287" i="3"/>
  <c r="V291" i="3"/>
  <c r="W291" i="3" s="1"/>
  <c r="X291" i="3"/>
  <c r="V295" i="3"/>
  <c r="W295" i="3" s="1"/>
  <c r="X295" i="3"/>
  <c r="V303" i="3"/>
  <c r="W303" i="3" s="1"/>
  <c r="X303" i="3"/>
  <c r="V311" i="3"/>
  <c r="W311" i="3" s="1"/>
  <c r="X311" i="3"/>
  <c r="X319" i="3"/>
  <c r="V319" i="3"/>
  <c r="W319" i="3" s="1"/>
  <c r="X331" i="3"/>
  <c r="V331" i="3"/>
  <c r="W331" i="3" s="1"/>
  <c r="V339" i="3"/>
  <c r="W339" i="3" s="1"/>
  <c r="X339" i="3"/>
  <c r="V351" i="3"/>
  <c r="W351" i="3" s="1"/>
  <c r="X351" i="3"/>
  <c r="V355" i="3"/>
  <c r="W355" i="3" s="1"/>
  <c r="X355" i="3"/>
  <c r="X359" i="3"/>
  <c r="V359" i="3"/>
  <c r="W359" i="3" s="1"/>
  <c r="V367" i="3"/>
  <c r="W367" i="3" s="1"/>
  <c r="X367" i="3"/>
  <c r="X375" i="3"/>
  <c r="V375" i="3"/>
  <c r="W375" i="3" s="1"/>
  <c r="X383" i="3"/>
  <c r="V383" i="3"/>
  <c r="W383" i="3" s="1"/>
  <c r="V391" i="3"/>
  <c r="W391" i="3" s="1"/>
  <c r="X391" i="3"/>
  <c r="V395" i="3"/>
  <c r="W395" i="3" s="1"/>
  <c r="X395" i="3"/>
  <c r="X399" i="3"/>
  <c r="V399" i="3"/>
  <c r="W399" i="3" s="1"/>
  <c r="V403" i="3"/>
  <c r="W403" i="3" s="1"/>
  <c r="X403" i="3"/>
  <c r="V411" i="3"/>
  <c r="W411" i="3" s="1"/>
  <c r="X411" i="3"/>
  <c r="V418" i="3"/>
  <c r="W418" i="3" s="1"/>
  <c r="X418" i="3"/>
  <c r="V426" i="3"/>
  <c r="W426" i="3" s="1"/>
  <c r="X426" i="3"/>
  <c r="V430" i="3"/>
  <c r="W430" i="3" s="1"/>
  <c r="X430" i="3"/>
  <c r="V438" i="3"/>
  <c r="W438" i="3" s="1"/>
  <c r="X438" i="3"/>
  <c r="X442" i="3"/>
  <c r="V442" i="3"/>
  <c r="W442" i="3" s="1"/>
  <c r="V446" i="3"/>
  <c r="W446" i="3" s="1"/>
  <c r="X446" i="3"/>
  <c r="X450" i="3"/>
  <c r="V450" i="3"/>
  <c r="W450" i="3" s="1"/>
  <c r="V458" i="3"/>
  <c r="W458" i="3" s="1"/>
  <c r="X458" i="3"/>
  <c r="V462" i="3"/>
  <c r="W462" i="3" s="1"/>
  <c r="X462" i="3"/>
  <c r="X474" i="3"/>
  <c r="V474" i="3"/>
  <c r="W474" i="3" s="1"/>
  <c r="V478" i="3"/>
  <c r="W478" i="3" s="1"/>
  <c r="X478" i="3"/>
  <c r="V482" i="3"/>
  <c r="W482" i="3" s="1"/>
  <c r="X482" i="3"/>
  <c r="X490" i="3"/>
  <c r="V490" i="3"/>
  <c r="W490" i="3" s="1"/>
  <c r="V494" i="3"/>
  <c r="W494" i="3" s="1"/>
  <c r="X494" i="3"/>
  <c r="X506" i="3"/>
  <c r="V506" i="3"/>
  <c r="W506" i="3" s="1"/>
  <c r="X510" i="3"/>
  <c r="V510" i="3"/>
  <c r="W510" i="3" s="1"/>
  <c r="V514" i="3"/>
  <c r="W514" i="3" s="1"/>
  <c r="X514" i="3"/>
  <c r="V522" i="3"/>
  <c r="W522" i="3" s="1"/>
  <c r="X522" i="3"/>
  <c r="X526" i="3"/>
  <c r="V526" i="3"/>
  <c r="W526" i="3" s="1"/>
  <c r="V538" i="3"/>
  <c r="W538" i="3" s="1"/>
  <c r="X538" i="3"/>
  <c r="X542" i="3"/>
  <c r="V542" i="3"/>
  <c r="W542" i="3" s="1"/>
  <c r="V186" i="3"/>
  <c r="W186" i="3" s="1"/>
  <c r="X186" i="3"/>
  <c r="V202" i="3"/>
  <c r="W202" i="3" s="1"/>
  <c r="X202" i="3"/>
  <c r="V218" i="3"/>
  <c r="W218" i="3" s="1"/>
  <c r="X218" i="3"/>
  <c r="X234" i="3"/>
  <c r="V234" i="3"/>
  <c r="W234" i="3" s="1"/>
  <c r="V250" i="3"/>
  <c r="W250" i="3" s="1"/>
  <c r="X250" i="3"/>
  <c r="V258" i="3"/>
  <c r="W258" i="3" s="1"/>
  <c r="X258" i="3"/>
  <c r="X274" i="3"/>
  <c r="V274" i="3"/>
  <c r="W274" i="3" s="1"/>
  <c r="V290" i="3"/>
  <c r="W290" i="3" s="1"/>
  <c r="X290" i="3"/>
  <c r="V306" i="3"/>
  <c r="W306" i="3" s="1"/>
  <c r="X306" i="3"/>
  <c r="X330" i="3"/>
  <c r="V330" i="3"/>
  <c r="W330" i="3" s="1"/>
  <c r="V417" i="3"/>
  <c r="W417" i="3" s="1"/>
  <c r="X417" i="3"/>
  <c r="X421" i="3"/>
  <c r="V421" i="3"/>
  <c r="W421" i="3" s="1"/>
  <c r="V425" i="3"/>
  <c r="W425" i="3" s="1"/>
  <c r="X425" i="3"/>
  <c r="V429" i="3"/>
  <c r="W429" i="3" s="1"/>
  <c r="X429" i="3"/>
  <c r="X433" i="3"/>
  <c r="V433" i="3"/>
  <c r="W433" i="3" s="1"/>
  <c r="V437" i="3"/>
  <c r="W437" i="3" s="1"/>
  <c r="X437" i="3"/>
  <c r="V441" i="3"/>
  <c r="W441" i="3" s="1"/>
  <c r="X441" i="3"/>
  <c r="X445" i="3"/>
  <c r="V445" i="3"/>
  <c r="W445" i="3" s="1"/>
  <c r="X449" i="3"/>
  <c r="V449" i="3"/>
  <c r="W449" i="3" s="1"/>
  <c r="X453" i="3"/>
  <c r="V453" i="3"/>
  <c r="W453" i="3" s="1"/>
  <c r="X457" i="3"/>
  <c r="V457" i="3"/>
  <c r="W457" i="3" s="1"/>
  <c r="V461" i="3"/>
  <c r="W461" i="3" s="1"/>
  <c r="X461" i="3"/>
  <c r="X465" i="3"/>
  <c r="V465" i="3"/>
  <c r="W465" i="3" s="1"/>
  <c r="X473" i="3"/>
  <c r="V473" i="3"/>
  <c r="W473" i="3" s="1"/>
  <c r="X481" i="3"/>
  <c r="V481" i="3"/>
  <c r="W481" i="3" s="1"/>
  <c r="X489" i="3"/>
  <c r="V489" i="3"/>
  <c r="W489" i="3" s="1"/>
  <c r="V497" i="3"/>
  <c r="W497" i="3" s="1"/>
  <c r="X497" i="3"/>
  <c r="V505" i="3"/>
  <c r="W505" i="3" s="1"/>
  <c r="X505" i="3"/>
  <c r="V513" i="3"/>
  <c r="W513" i="3" s="1"/>
  <c r="X513" i="3"/>
  <c r="V521" i="3"/>
  <c r="W521" i="3" s="1"/>
  <c r="X521" i="3"/>
  <c r="V529" i="3"/>
  <c r="W529" i="3" s="1"/>
  <c r="X529" i="3"/>
  <c r="X537" i="3"/>
  <c r="V537" i="3"/>
  <c r="W537" i="3" s="1"/>
  <c r="V548" i="3"/>
  <c r="W548" i="3" s="1"/>
  <c r="X548" i="3"/>
  <c r="V552" i="3"/>
  <c r="W552" i="3" s="1"/>
  <c r="X552" i="3"/>
  <c r="X564" i="3"/>
  <c r="V564" i="3"/>
  <c r="W564" i="3" s="1"/>
  <c r="X568" i="3"/>
  <c r="V568" i="3"/>
  <c r="W568" i="3" s="1"/>
  <c r="X572" i="3"/>
  <c r="V572" i="3"/>
  <c r="W572" i="3" s="1"/>
  <c r="V580" i="3"/>
  <c r="W580" i="3" s="1"/>
  <c r="X580" i="3"/>
  <c r="X584" i="3"/>
  <c r="V584" i="3"/>
  <c r="W584" i="3" s="1"/>
  <c r="X596" i="3"/>
  <c r="V596" i="3"/>
  <c r="W596" i="3" s="1"/>
  <c r="X600" i="3"/>
  <c r="V600" i="3"/>
  <c r="W600" i="3" s="1"/>
  <c r="X604" i="3"/>
  <c r="V604" i="3"/>
  <c r="W604" i="3" s="1"/>
  <c r="V608" i="3"/>
  <c r="W608" i="3" s="1"/>
  <c r="X608" i="3"/>
  <c r="X612" i="3"/>
  <c r="V612" i="3"/>
  <c r="W612" i="3" s="1"/>
  <c r="V624" i="3"/>
  <c r="W624" i="3" s="1"/>
  <c r="X624" i="3"/>
  <c r="V628" i="3"/>
  <c r="W628" i="3" s="1"/>
  <c r="X628" i="3"/>
  <c r="X640" i="3"/>
  <c r="V640" i="3"/>
  <c r="W640" i="3" s="1"/>
  <c r="V644" i="3"/>
  <c r="W644" i="3" s="1"/>
  <c r="X644" i="3"/>
  <c r="V656" i="3"/>
  <c r="W656" i="3" s="1"/>
  <c r="X656" i="3"/>
  <c r="V660" i="3"/>
  <c r="W660" i="3" s="1"/>
  <c r="X660" i="3"/>
  <c r="V672" i="3"/>
  <c r="W672" i="3" s="1"/>
  <c r="X672" i="3"/>
  <c r="X676" i="3"/>
  <c r="V676" i="3"/>
  <c r="W676" i="3" s="1"/>
  <c r="V688" i="3"/>
  <c r="W688" i="3" s="1"/>
  <c r="X688" i="3"/>
  <c r="V692" i="3"/>
  <c r="W692" i="3" s="1"/>
  <c r="X692" i="3"/>
  <c r="X704" i="3"/>
  <c r="V704" i="3"/>
  <c r="W704" i="3" s="1"/>
  <c r="X708" i="3"/>
  <c r="V708" i="3"/>
  <c r="W708" i="3" s="1"/>
  <c r="X720" i="3"/>
  <c r="V720" i="3"/>
  <c r="W720" i="3" s="1"/>
  <c r="V724" i="3"/>
  <c r="W724" i="3" s="1"/>
  <c r="X724" i="3"/>
  <c r="V736" i="3"/>
  <c r="W736" i="3" s="1"/>
  <c r="X736" i="3"/>
  <c r="X740" i="3"/>
  <c r="V740" i="3"/>
  <c r="W740" i="3" s="1"/>
  <c r="V748" i="3"/>
  <c r="W748" i="3" s="1"/>
  <c r="X748" i="3"/>
  <c r="X756" i="3"/>
  <c r="V756" i="3"/>
  <c r="W756" i="3" s="1"/>
  <c r="V764" i="3"/>
  <c r="W764" i="3" s="1"/>
  <c r="X764" i="3"/>
  <c r="X772" i="3"/>
  <c r="V772" i="3"/>
  <c r="W772" i="3" s="1"/>
  <c r="X780" i="3"/>
  <c r="V780" i="3"/>
  <c r="W780" i="3" s="1"/>
  <c r="X788" i="3"/>
  <c r="V788" i="3"/>
  <c r="W788" i="3" s="1"/>
  <c r="X796" i="3"/>
  <c r="V796" i="3"/>
  <c r="W796" i="3" s="1"/>
  <c r="V800" i="3"/>
  <c r="W800" i="3" s="1"/>
  <c r="X800" i="3"/>
  <c r="X804" i="3"/>
  <c r="V804" i="3"/>
  <c r="W804" i="3" s="1"/>
  <c r="V808" i="3"/>
  <c r="W808" i="3" s="1"/>
  <c r="X808" i="3"/>
  <c r="V812" i="3"/>
  <c r="W812" i="3" s="1"/>
  <c r="X812" i="3"/>
  <c r="X816" i="3"/>
  <c r="V816" i="3"/>
  <c r="W816" i="3" s="1"/>
  <c r="X820" i="3"/>
  <c r="V820" i="3"/>
  <c r="W820" i="3" s="1"/>
  <c r="X824" i="3"/>
  <c r="V824" i="3"/>
  <c r="W824" i="3" s="1"/>
  <c r="X828" i="3"/>
  <c r="V828" i="3"/>
  <c r="W828" i="3" s="1"/>
  <c r="X832" i="3"/>
  <c r="V832" i="3"/>
  <c r="W832" i="3" s="1"/>
  <c r="V836" i="3"/>
  <c r="W836" i="3" s="1"/>
  <c r="X836" i="3"/>
  <c r="X840" i="3"/>
  <c r="V840" i="3"/>
  <c r="W840" i="3" s="1"/>
  <c r="X844" i="3"/>
  <c r="V844" i="3"/>
  <c r="W844" i="3" s="1"/>
  <c r="V848" i="3"/>
  <c r="W848" i="3" s="1"/>
  <c r="X848" i="3"/>
  <c r="X852" i="3"/>
  <c r="V852" i="3"/>
  <c r="W852" i="3" s="1"/>
  <c r="X860" i="3"/>
  <c r="V860" i="3"/>
  <c r="W860" i="3" s="1"/>
  <c r="X964" i="3"/>
  <c r="V964" i="3"/>
  <c r="W964" i="3" s="1"/>
  <c r="X1028" i="3"/>
  <c r="V1028" i="3"/>
  <c r="W1028" i="3" s="1"/>
  <c r="V1032" i="3"/>
  <c r="W1032" i="3" s="1"/>
  <c r="X1032" i="3"/>
  <c r="X555" i="3"/>
  <c r="V555" i="3"/>
  <c r="W555" i="3" s="1"/>
  <c r="X571" i="3"/>
  <c r="V571" i="3"/>
  <c r="W571" i="3" s="1"/>
  <c r="V587" i="3"/>
  <c r="W587" i="3" s="1"/>
  <c r="X587" i="3"/>
  <c r="V603" i="3"/>
  <c r="W603" i="3" s="1"/>
  <c r="X603" i="3"/>
  <c r="V619" i="3"/>
  <c r="W619" i="3" s="1"/>
  <c r="X619" i="3"/>
  <c r="V635" i="3"/>
  <c r="W635" i="3" s="1"/>
  <c r="X635" i="3"/>
  <c r="V651" i="3"/>
  <c r="W651" i="3" s="1"/>
  <c r="X651" i="3"/>
  <c r="X667" i="3"/>
  <c r="V667" i="3"/>
  <c r="W667" i="3" s="1"/>
  <c r="X683" i="3"/>
  <c r="V683" i="3"/>
  <c r="W683" i="3" s="1"/>
  <c r="X699" i="3"/>
  <c r="V699" i="3"/>
  <c r="W699" i="3" s="1"/>
  <c r="V711" i="3"/>
  <c r="W711" i="3" s="1"/>
  <c r="X711" i="3"/>
  <c r="V715" i="3"/>
  <c r="W715" i="3" s="1"/>
  <c r="X715" i="3"/>
  <c r="X731" i="3"/>
  <c r="V731" i="3"/>
  <c r="W731" i="3" s="1"/>
  <c r="V747" i="3"/>
  <c r="W747" i="3" s="1"/>
  <c r="X747" i="3"/>
  <c r="X763" i="3"/>
  <c r="V763" i="3"/>
  <c r="W763" i="3" s="1"/>
  <c r="X779" i="3"/>
  <c r="V779" i="3"/>
  <c r="W779" i="3" s="1"/>
  <c r="X795" i="3"/>
  <c r="V795" i="3"/>
  <c r="W795" i="3" s="1"/>
  <c r="X799" i="3"/>
  <c r="V799" i="3"/>
  <c r="W799" i="3" s="1"/>
  <c r="X803" i="3"/>
  <c r="V803" i="3"/>
  <c r="W803" i="3" s="1"/>
  <c r="V807" i="3"/>
  <c r="W807" i="3" s="1"/>
  <c r="X807" i="3"/>
  <c r="X811" i="3"/>
  <c r="V811" i="3"/>
  <c r="W811" i="3" s="1"/>
  <c r="X815" i="3"/>
  <c r="V815" i="3"/>
  <c r="W815" i="3" s="1"/>
  <c r="X819" i="3"/>
  <c r="V819" i="3"/>
  <c r="W819" i="3" s="1"/>
  <c r="V823" i="3"/>
  <c r="W823" i="3" s="1"/>
  <c r="X823" i="3"/>
  <c r="X827" i="3"/>
  <c r="V827" i="3"/>
  <c r="W827" i="3" s="1"/>
  <c r="X831" i="3"/>
  <c r="V831" i="3"/>
  <c r="W831" i="3" s="1"/>
  <c r="V835" i="3"/>
  <c r="W835" i="3" s="1"/>
  <c r="X835" i="3"/>
  <c r="V839" i="3"/>
  <c r="W839" i="3" s="1"/>
  <c r="X839" i="3"/>
  <c r="V843" i="3"/>
  <c r="W843" i="3" s="1"/>
  <c r="X843" i="3"/>
  <c r="V847" i="3"/>
  <c r="W847" i="3" s="1"/>
  <c r="X847" i="3"/>
  <c r="X851" i="3"/>
  <c r="V851" i="3"/>
  <c r="W851" i="3" s="1"/>
  <c r="V855" i="3"/>
  <c r="W855" i="3" s="1"/>
  <c r="X855" i="3"/>
  <c r="V859" i="3"/>
  <c r="W859" i="3" s="1"/>
  <c r="X859" i="3"/>
  <c r="V863" i="3"/>
  <c r="W863" i="3" s="1"/>
  <c r="X863" i="3"/>
  <c r="X867" i="3"/>
  <c r="V867" i="3"/>
  <c r="W867" i="3" s="1"/>
  <c r="V871" i="3"/>
  <c r="W871" i="3" s="1"/>
  <c r="X871" i="3"/>
  <c r="X875" i="3"/>
  <c r="V875" i="3"/>
  <c r="W875" i="3" s="1"/>
  <c r="X879" i="3"/>
  <c r="V879" i="3"/>
  <c r="W879" i="3" s="1"/>
  <c r="V883" i="3"/>
  <c r="W883" i="3" s="1"/>
  <c r="X883" i="3"/>
  <c r="V887" i="3"/>
  <c r="W887" i="3" s="1"/>
  <c r="X887" i="3"/>
  <c r="V891" i="3"/>
  <c r="W891" i="3" s="1"/>
  <c r="X891" i="3"/>
  <c r="X895" i="3"/>
  <c r="V895" i="3"/>
  <c r="W895" i="3" s="1"/>
  <c r="V899" i="3"/>
  <c r="W899" i="3" s="1"/>
  <c r="X899" i="3"/>
  <c r="X903" i="3"/>
  <c r="V903" i="3"/>
  <c r="W903" i="3" s="1"/>
  <c r="X907" i="3"/>
  <c r="V907" i="3"/>
  <c r="W907" i="3" s="1"/>
  <c r="V911" i="3"/>
  <c r="W911" i="3" s="1"/>
  <c r="X911" i="3"/>
  <c r="X919" i="3"/>
  <c r="V919" i="3"/>
  <c r="W919" i="3" s="1"/>
  <c r="X927" i="3"/>
  <c r="V927" i="3"/>
  <c r="W927" i="3" s="1"/>
  <c r="V935" i="3"/>
  <c r="W935" i="3" s="1"/>
  <c r="X935" i="3"/>
  <c r="V943" i="3"/>
  <c r="W943" i="3" s="1"/>
  <c r="X943" i="3"/>
  <c r="V951" i="3"/>
  <c r="W951" i="3" s="1"/>
  <c r="X951" i="3"/>
  <c r="V959" i="3"/>
  <c r="W959" i="3" s="1"/>
  <c r="X959" i="3"/>
  <c r="V967" i="3"/>
  <c r="W967" i="3" s="1"/>
  <c r="X967" i="3"/>
  <c r="V975" i="3"/>
  <c r="W975" i="3" s="1"/>
  <c r="X975" i="3"/>
  <c r="V983" i="3"/>
  <c r="W983" i="3" s="1"/>
  <c r="X983" i="3"/>
  <c r="V991" i="3"/>
  <c r="W991" i="3" s="1"/>
  <c r="X991" i="3"/>
  <c r="X999" i="3"/>
  <c r="V999" i="3"/>
  <c r="W999" i="3" s="1"/>
  <c r="X1007" i="3"/>
  <c r="V1007" i="3"/>
  <c r="W1007" i="3" s="1"/>
  <c r="V1015" i="3"/>
  <c r="W1015" i="3" s="1"/>
  <c r="X1015" i="3"/>
  <c r="X1027" i="3"/>
  <c r="V1027" i="3"/>
  <c r="W1027" i="3" s="1"/>
  <c r="X1031" i="3"/>
  <c r="V1031" i="3"/>
  <c r="W1031" i="3" s="1"/>
  <c r="X1039" i="3"/>
  <c r="V1039" i="3"/>
  <c r="W1039" i="3" s="1"/>
  <c r="V1047" i="3"/>
  <c r="W1047" i="3" s="1"/>
  <c r="X1047" i="3"/>
  <c r="V1051" i="3"/>
  <c r="W1051" i="3" s="1"/>
  <c r="X1051" i="3"/>
  <c r="V1056" i="3"/>
  <c r="W1056" i="3" s="1"/>
  <c r="X1056" i="3"/>
  <c r="V184" i="3"/>
  <c r="W184" i="3" s="1"/>
  <c r="X184" i="3"/>
  <c r="V160" i="3"/>
  <c r="W160" i="3" s="1"/>
  <c r="J160" i="3" s="1"/>
  <c r="X160" i="3"/>
  <c r="V158" i="3"/>
  <c r="W158" i="3" s="1"/>
  <c r="J158" i="3" s="1"/>
  <c r="X158" i="3"/>
  <c r="X157" i="3"/>
  <c r="V157" i="3"/>
  <c r="W157" i="3" s="1"/>
  <c r="J157" i="3" s="1"/>
  <c r="V155" i="3"/>
  <c r="W155" i="3" s="1"/>
  <c r="J155" i="3" s="1"/>
  <c r="X155" i="3"/>
  <c r="X154" i="3"/>
  <c r="V154" i="3"/>
  <c r="W154" i="3" s="1"/>
  <c r="J154" i="3" s="1"/>
  <c r="X161" i="3"/>
  <c r="V161" i="3"/>
  <c r="W161" i="3" s="1"/>
  <c r="V169" i="3"/>
  <c r="W169" i="3" s="1"/>
  <c r="J169" i="3" s="1"/>
  <c r="X169" i="3"/>
  <c r="V168" i="3"/>
  <c r="W168" i="3" s="1"/>
  <c r="J168" i="3" s="1"/>
  <c r="X168" i="3"/>
  <c r="V166" i="3"/>
  <c r="W166" i="3" s="1"/>
  <c r="J166" i="3" s="1"/>
  <c r="X166" i="3"/>
  <c r="V164" i="3"/>
  <c r="W164" i="3" s="1"/>
  <c r="J164" i="3" s="1"/>
  <c r="X164" i="3"/>
  <c r="V163" i="3"/>
  <c r="W163" i="3" s="1"/>
  <c r="J163" i="3" s="1"/>
  <c r="X163" i="3"/>
  <c r="V170" i="3"/>
  <c r="W170" i="3" s="1"/>
  <c r="X170" i="3"/>
  <c r="V138" i="3"/>
  <c r="W138" i="3" s="1"/>
  <c r="J138" i="3" s="1"/>
  <c r="X138" i="3"/>
  <c r="V124" i="3"/>
  <c r="W124" i="3" s="1"/>
  <c r="J124" i="3" s="1"/>
  <c r="X124" i="3"/>
  <c r="V122" i="3"/>
  <c r="W122" i="3" s="1"/>
  <c r="J122" i="3" s="1"/>
  <c r="X122" i="3"/>
  <c r="V143" i="3"/>
  <c r="W143" i="3" s="1"/>
  <c r="J143" i="3" s="1"/>
  <c r="X143" i="3"/>
  <c r="V130" i="3"/>
  <c r="W130" i="3" s="1"/>
  <c r="J130" i="3" s="1"/>
  <c r="X130" i="3"/>
  <c r="X141" i="3"/>
  <c r="V141" i="3"/>
  <c r="W141" i="3" s="1"/>
  <c r="J141" i="3" s="1"/>
  <c r="V148" i="3"/>
  <c r="W148" i="3" s="1"/>
  <c r="J148" i="3" s="1"/>
  <c r="X148" i="3"/>
  <c r="V118" i="3"/>
  <c r="W118" i="3" s="1"/>
  <c r="J118" i="3" s="1"/>
  <c r="X118" i="3"/>
  <c r="V153" i="3"/>
  <c r="W153" i="3" s="1"/>
  <c r="X153" i="3"/>
  <c r="V147" i="3"/>
  <c r="W147" i="3" s="1"/>
  <c r="X147" i="3"/>
  <c r="X127" i="3"/>
  <c r="V127" i="3"/>
  <c r="W127" i="3" s="1"/>
  <c r="V126" i="3"/>
  <c r="W126" i="3" s="1"/>
  <c r="X126" i="3"/>
  <c r="V135" i="3"/>
  <c r="W135" i="3" s="1"/>
  <c r="J135" i="3" s="1"/>
  <c r="X135" i="3"/>
  <c r="V144" i="3"/>
  <c r="W144" i="3" s="1"/>
  <c r="J144" i="3" s="1"/>
  <c r="X144" i="3"/>
  <c r="V131" i="3"/>
  <c r="W131" i="3" s="1"/>
  <c r="J131" i="3" s="1"/>
  <c r="X131" i="3"/>
  <c r="V121" i="3"/>
  <c r="W121" i="3" s="1"/>
  <c r="J121" i="3" s="1"/>
  <c r="X121" i="3"/>
  <c r="V150" i="3"/>
  <c r="W150" i="3" s="1"/>
  <c r="J150" i="3" s="1"/>
  <c r="X150" i="3"/>
  <c r="V120" i="3"/>
  <c r="W120" i="3" s="1"/>
  <c r="J120" i="3" s="1"/>
  <c r="X120" i="3"/>
  <c r="V149" i="3"/>
  <c r="W149" i="3" s="1"/>
  <c r="J149" i="3" s="1"/>
  <c r="X149" i="3"/>
  <c r="X119" i="3"/>
  <c r="V119" i="3"/>
  <c r="W119" i="3" s="1"/>
  <c r="J119" i="3" s="1"/>
  <c r="X128" i="3"/>
  <c r="V128" i="3"/>
  <c r="W128" i="3" s="1"/>
  <c r="J128" i="3" s="1"/>
  <c r="V151" i="3"/>
  <c r="W151" i="3" s="1"/>
  <c r="X151" i="3"/>
  <c r="V139" i="3"/>
  <c r="W139" i="3" s="1"/>
  <c r="X139" i="3"/>
  <c r="V125" i="3"/>
  <c r="W125" i="3" s="1"/>
  <c r="X125" i="3"/>
  <c r="V39" i="3"/>
  <c r="W39" i="3" s="1"/>
  <c r="J39" i="3" s="1"/>
  <c r="X39" i="3"/>
  <c r="V89" i="3"/>
  <c r="W89" i="3" s="1"/>
  <c r="J89" i="3" s="1"/>
  <c r="X89" i="3"/>
  <c r="V63" i="3"/>
  <c r="W63" i="3" s="1"/>
  <c r="J63" i="3" s="1"/>
  <c r="X63" i="3"/>
  <c r="V109" i="3"/>
  <c r="W109" i="3" s="1"/>
  <c r="J109" i="3" s="1"/>
  <c r="X109" i="3"/>
  <c r="X62" i="3"/>
  <c r="V62" i="3"/>
  <c r="W62" i="3" s="1"/>
  <c r="J62" i="3" s="1"/>
  <c r="V18" i="3"/>
  <c r="W18" i="3" s="1"/>
  <c r="J18" i="3" s="1"/>
  <c r="X18" i="3"/>
  <c r="V74" i="3"/>
  <c r="W74" i="3" s="1"/>
  <c r="J74" i="3" s="1"/>
  <c r="X74" i="3"/>
  <c r="V34" i="3"/>
  <c r="W34" i="3" s="1"/>
  <c r="J34" i="3" s="1"/>
  <c r="X34" i="3"/>
  <c r="V8" i="3"/>
  <c r="X8" i="3"/>
  <c r="V85" i="3"/>
  <c r="W85" i="3" s="1"/>
  <c r="J85" i="3" s="1"/>
  <c r="X85" i="3"/>
  <c r="V107" i="3"/>
  <c r="W107" i="3" s="1"/>
  <c r="J107" i="3" s="1"/>
  <c r="X107" i="3"/>
  <c r="V23" i="3"/>
  <c r="W23" i="3" s="1"/>
  <c r="J23" i="3" s="1"/>
  <c r="X23" i="3"/>
  <c r="V44" i="3"/>
  <c r="W44" i="3" s="1"/>
  <c r="J44" i="3" s="1"/>
  <c r="X44" i="3"/>
  <c r="V106" i="3"/>
  <c r="W106" i="3" s="1"/>
  <c r="J106" i="3" s="1"/>
  <c r="X106" i="3"/>
  <c r="V48" i="3"/>
  <c r="W48" i="3" s="1"/>
  <c r="J48" i="3" s="1"/>
  <c r="X48" i="3"/>
  <c r="X47" i="3"/>
  <c r="V47" i="3"/>
  <c r="W47" i="3" s="1"/>
  <c r="J47" i="3" s="1"/>
  <c r="V21" i="3"/>
  <c r="W21" i="3" s="1"/>
  <c r="J21" i="3" s="1"/>
  <c r="X21" i="3"/>
  <c r="X82" i="3"/>
  <c r="V82" i="3"/>
  <c r="W82" i="3" s="1"/>
  <c r="J82" i="3" s="1"/>
  <c r="X70" i="3"/>
  <c r="V70" i="3"/>
  <c r="W70" i="3" s="1"/>
  <c r="J70" i="3" s="1"/>
  <c r="V4" i="3"/>
  <c r="X4" i="3"/>
  <c r="V112" i="3"/>
  <c r="W112" i="3" s="1"/>
  <c r="X112" i="3"/>
  <c r="X116" i="3"/>
  <c r="V116" i="3"/>
  <c r="W116" i="3" s="1"/>
  <c r="V97" i="3"/>
  <c r="W97" i="3" s="1"/>
  <c r="X97" i="3"/>
  <c r="V29" i="3"/>
  <c r="W29" i="3" s="1"/>
  <c r="X29" i="3"/>
  <c r="V80" i="3"/>
  <c r="W80" i="3" s="1"/>
  <c r="J80" i="3" s="1"/>
  <c r="X80" i="3"/>
  <c r="X91" i="3"/>
  <c r="V91" i="3"/>
  <c r="W91" i="3" s="1"/>
  <c r="J91" i="3" s="1"/>
  <c r="V66" i="3"/>
  <c r="W66" i="3" s="1"/>
  <c r="J66" i="3" s="1"/>
  <c r="X66" i="3"/>
  <c r="V78" i="3"/>
  <c r="W78" i="3" s="1"/>
  <c r="J78" i="3" s="1"/>
  <c r="X78" i="3"/>
  <c r="V77" i="3"/>
  <c r="W77" i="3" s="1"/>
  <c r="J77" i="3" s="1"/>
  <c r="X77" i="3"/>
  <c r="V37" i="3"/>
  <c r="W37" i="3" s="1"/>
  <c r="J37" i="3" s="1"/>
  <c r="X37" i="3"/>
  <c r="V76" i="3"/>
  <c r="W76" i="3" s="1"/>
  <c r="J76" i="3" s="1"/>
  <c r="X76" i="3"/>
  <c r="X36" i="3"/>
  <c r="V36" i="3"/>
  <c r="W36" i="3" s="1"/>
  <c r="J36" i="3" s="1"/>
  <c r="V75" i="3"/>
  <c r="W75" i="3" s="1"/>
  <c r="J75" i="3" s="1"/>
  <c r="X75" i="3"/>
  <c r="V35" i="3"/>
  <c r="W35" i="3" s="1"/>
  <c r="J35" i="3" s="1"/>
  <c r="X35" i="3"/>
  <c r="V9" i="3"/>
  <c r="W9" i="3" s="1"/>
  <c r="J9" i="3" s="1"/>
  <c r="X9" i="3"/>
  <c r="V86" i="3"/>
  <c r="W86" i="3" s="1"/>
  <c r="J86" i="3" s="1"/>
  <c r="X86" i="3"/>
  <c r="V50" i="3"/>
  <c r="W50" i="3" s="1"/>
  <c r="J50" i="3" s="1"/>
  <c r="X50" i="3"/>
  <c r="V24" i="3"/>
  <c r="W24" i="3" s="1"/>
  <c r="J24" i="3" s="1"/>
  <c r="X24" i="3"/>
  <c r="V73" i="3"/>
  <c r="W73" i="3" s="1"/>
  <c r="J73" i="3" s="1"/>
  <c r="X73" i="3"/>
  <c r="V33" i="3"/>
  <c r="W33" i="3" s="1"/>
  <c r="J33" i="3" s="1"/>
  <c r="X33" i="3"/>
  <c r="V7" i="3"/>
  <c r="X7" i="3"/>
  <c r="V16" i="3"/>
  <c r="W16" i="3" s="1"/>
  <c r="J16" i="3" s="1"/>
  <c r="X16" i="3"/>
  <c r="V32" i="3"/>
  <c r="W32" i="3" s="1"/>
  <c r="J32" i="3" s="1"/>
  <c r="X32" i="3"/>
  <c r="V6" i="3"/>
  <c r="X6" i="3"/>
  <c r="X83" i="3"/>
  <c r="V83" i="3"/>
  <c r="W83" i="3" s="1"/>
  <c r="J83" i="3" s="1"/>
  <c r="X28" i="3"/>
  <c r="V28" i="3"/>
  <c r="W28" i="3" s="1"/>
  <c r="J28" i="3" s="1"/>
  <c r="V42" i="3"/>
  <c r="W42" i="3" s="1"/>
  <c r="J42" i="3" s="1"/>
  <c r="X42" i="3"/>
  <c r="X46" i="3"/>
  <c r="V46" i="3"/>
  <c r="W46" i="3" s="1"/>
  <c r="J46" i="3" s="1"/>
  <c r="X114" i="3"/>
  <c r="V114" i="3"/>
  <c r="W114" i="3" s="1"/>
  <c r="V111" i="3"/>
  <c r="W111" i="3" s="1"/>
  <c r="X111" i="3"/>
  <c r="X99" i="3"/>
  <c r="V99" i="3"/>
  <c r="W99" i="3" s="1"/>
  <c r="V57" i="3"/>
  <c r="W57" i="3" s="1"/>
  <c r="X57" i="3"/>
  <c r="V175" i="3"/>
  <c r="W175" i="3" s="1"/>
  <c r="J175" i="3" s="1"/>
  <c r="X175" i="3"/>
  <c r="X185" i="3"/>
  <c r="V185" i="3"/>
  <c r="W185" i="3" s="1"/>
  <c r="J185" i="3" s="1"/>
  <c r="X193" i="3"/>
  <c r="V193" i="3"/>
  <c r="W193" i="3" s="1"/>
  <c r="V201" i="3"/>
  <c r="W201" i="3" s="1"/>
  <c r="X201" i="3"/>
  <c r="X209" i="3"/>
  <c r="V209" i="3"/>
  <c r="W209" i="3" s="1"/>
  <c r="V225" i="3"/>
  <c r="W225" i="3" s="1"/>
  <c r="X225" i="3"/>
  <c r="V233" i="3"/>
  <c r="W233" i="3" s="1"/>
  <c r="X233" i="3"/>
  <c r="V241" i="3"/>
  <c r="W241" i="3" s="1"/>
  <c r="X241" i="3"/>
  <c r="V257" i="3"/>
  <c r="W257" i="3" s="1"/>
  <c r="X257" i="3"/>
  <c r="V265" i="3"/>
  <c r="W265" i="3" s="1"/>
  <c r="X265" i="3"/>
  <c r="X273" i="3"/>
  <c r="V273" i="3"/>
  <c r="W273" i="3" s="1"/>
  <c r="X289" i="3"/>
  <c r="V289" i="3"/>
  <c r="W289" i="3" s="1"/>
  <c r="V297" i="3"/>
  <c r="W297" i="3" s="1"/>
  <c r="X297" i="3"/>
  <c r="X305" i="3"/>
  <c r="V305" i="3"/>
  <c r="W305" i="3" s="1"/>
  <c r="X321" i="3"/>
  <c r="V321" i="3"/>
  <c r="W321" i="3" s="1"/>
  <c r="V325" i="3"/>
  <c r="W325" i="3" s="1"/>
  <c r="X325" i="3"/>
  <c r="V329" i="3"/>
  <c r="W329" i="3" s="1"/>
  <c r="X329" i="3"/>
  <c r="X333" i="3"/>
  <c r="V333" i="3"/>
  <c r="W333" i="3" s="1"/>
  <c r="V337" i="3"/>
  <c r="W337" i="3" s="1"/>
  <c r="X337" i="3"/>
  <c r="X341" i="3"/>
  <c r="V341" i="3"/>
  <c r="W341" i="3" s="1"/>
  <c r="X353" i="3"/>
  <c r="V353" i="3"/>
  <c r="W353" i="3" s="1"/>
  <c r="V361" i="3"/>
  <c r="W361" i="3" s="1"/>
  <c r="X361" i="3"/>
  <c r="V369" i="3"/>
  <c r="W369" i="3" s="1"/>
  <c r="X369" i="3"/>
  <c r="V385" i="3"/>
  <c r="W385" i="3" s="1"/>
  <c r="X385" i="3"/>
  <c r="X393" i="3"/>
  <c r="V393" i="3"/>
  <c r="W393" i="3" s="1"/>
  <c r="V401" i="3"/>
  <c r="W401" i="3" s="1"/>
  <c r="X401" i="3"/>
  <c r="V416" i="3"/>
  <c r="W416" i="3" s="1"/>
  <c r="X416" i="3"/>
  <c r="V440" i="3"/>
  <c r="W440" i="3" s="1"/>
  <c r="X440" i="3"/>
  <c r="V464" i="3"/>
  <c r="W464" i="3" s="1"/>
  <c r="X464" i="3"/>
  <c r="X480" i="3"/>
  <c r="V480" i="3"/>
  <c r="W480" i="3" s="1"/>
  <c r="X496" i="3"/>
  <c r="V496" i="3"/>
  <c r="W496" i="3" s="1"/>
  <c r="X512" i="3"/>
  <c r="V512" i="3"/>
  <c r="W512" i="3" s="1"/>
  <c r="X528" i="3"/>
  <c r="V528" i="3"/>
  <c r="W528" i="3" s="1"/>
  <c r="X177" i="3"/>
  <c r="V177" i="3"/>
  <c r="W177" i="3" s="1"/>
  <c r="J177" i="3" s="1"/>
  <c r="V206" i="3"/>
  <c r="W206" i="3" s="1"/>
  <c r="X206" i="3"/>
  <c r="V230" i="3"/>
  <c r="W230" i="3" s="1"/>
  <c r="X230" i="3"/>
  <c r="V246" i="3"/>
  <c r="W246" i="3" s="1"/>
  <c r="X246" i="3"/>
  <c r="X262" i="3"/>
  <c r="V262" i="3"/>
  <c r="W262" i="3" s="1"/>
  <c r="V278" i="3"/>
  <c r="W278" i="3" s="1"/>
  <c r="X278" i="3"/>
  <c r="V318" i="3"/>
  <c r="W318" i="3" s="1"/>
  <c r="X318" i="3"/>
  <c r="X334" i="3"/>
  <c r="V334" i="3"/>
  <c r="W334" i="3" s="1"/>
  <c r="X350" i="3"/>
  <c r="V350" i="3"/>
  <c r="W350" i="3" s="1"/>
  <c r="V366" i="3"/>
  <c r="W366" i="3" s="1"/>
  <c r="X366" i="3"/>
  <c r="X382" i="3"/>
  <c r="V382" i="3"/>
  <c r="W382" i="3" s="1"/>
  <c r="V398" i="3"/>
  <c r="W398" i="3" s="1"/>
  <c r="X398" i="3"/>
  <c r="X414" i="3"/>
  <c r="V414" i="3"/>
  <c r="W414" i="3" s="1"/>
  <c r="X419" i="3"/>
  <c r="V419" i="3"/>
  <c r="W419" i="3" s="1"/>
  <c r="V423" i="3"/>
  <c r="W423" i="3" s="1"/>
  <c r="X423" i="3"/>
  <c r="X431" i="3"/>
  <c r="V431" i="3"/>
  <c r="W431" i="3" s="1"/>
  <c r="X435" i="3"/>
  <c r="V435" i="3"/>
  <c r="W435" i="3" s="1"/>
  <c r="X439" i="3"/>
  <c r="V439" i="3"/>
  <c r="W439" i="3" s="1"/>
  <c r="V447" i="3"/>
  <c r="W447" i="3" s="1"/>
  <c r="X447" i="3"/>
  <c r="X451" i="3"/>
  <c r="V451" i="3"/>
  <c r="W451" i="3" s="1"/>
  <c r="X455" i="3"/>
  <c r="V455" i="3"/>
  <c r="W455" i="3" s="1"/>
  <c r="X463" i="3"/>
  <c r="V463" i="3"/>
  <c r="W463" i="3" s="1"/>
  <c r="X467" i="3"/>
  <c r="V467" i="3"/>
  <c r="W467" i="3" s="1"/>
  <c r="X471" i="3"/>
  <c r="V471" i="3"/>
  <c r="W471" i="3" s="1"/>
  <c r="X479" i="3"/>
  <c r="V479" i="3"/>
  <c r="W479" i="3" s="1"/>
  <c r="X483" i="3"/>
  <c r="V483" i="3"/>
  <c r="W483" i="3" s="1"/>
  <c r="X487" i="3"/>
  <c r="V487" i="3"/>
  <c r="W487" i="3" s="1"/>
  <c r="X495" i="3"/>
  <c r="V495" i="3"/>
  <c r="W495" i="3" s="1"/>
  <c r="V499" i="3"/>
  <c r="W499" i="3" s="1"/>
  <c r="X499" i="3"/>
  <c r="X503" i="3"/>
  <c r="V503" i="3"/>
  <c r="W503" i="3" s="1"/>
  <c r="V511" i="3"/>
  <c r="W511" i="3" s="1"/>
  <c r="X511" i="3"/>
  <c r="X515" i="3"/>
  <c r="V515" i="3"/>
  <c r="W515" i="3" s="1"/>
  <c r="X519" i="3"/>
  <c r="V519" i="3"/>
  <c r="W519" i="3" s="1"/>
  <c r="V527" i="3"/>
  <c r="W527" i="3" s="1"/>
  <c r="X527" i="3"/>
  <c r="V531" i="3"/>
  <c r="W531" i="3" s="1"/>
  <c r="X531" i="3"/>
  <c r="X535" i="3"/>
  <c r="V535" i="3"/>
  <c r="W535" i="3" s="1"/>
  <c r="V543" i="3"/>
  <c r="W543" i="3" s="1"/>
  <c r="X543" i="3"/>
  <c r="V546" i="3"/>
  <c r="W546" i="3" s="1"/>
  <c r="X546" i="3"/>
  <c r="X554" i="3"/>
  <c r="V554" i="3"/>
  <c r="W554" i="3" s="1"/>
  <c r="V558" i="3"/>
  <c r="W558" i="3" s="1"/>
  <c r="X558" i="3"/>
  <c r="V570" i="3"/>
  <c r="W570" i="3" s="1"/>
  <c r="X570" i="3"/>
  <c r="X574" i="3"/>
  <c r="V574" i="3"/>
  <c r="W574" i="3" s="1"/>
  <c r="X578" i="3"/>
  <c r="V578" i="3"/>
  <c r="W578" i="3" s="1"/>
  <c r="V586" i="3"/>
  <c r="W586" i="3" s="1"/>
  <c r="X586" i="3"/>
  <c r="X590" i="3"/>
  <c r="V590" i="3"/>
  <c r="W590" i="3" s="1"/>
  <c r="X594" i="3"/>
  <c r="V594" i="3"/>
  <c r="W594" i="3" s="1"/>
  <c r="X602" i="3"/>
  <c r="V602" i="3"/>
  <c r="W602" i="3" s="1"/>
  <c r="V610" i="3"/>
  <c r="W610" i="3" s="1"/>
  <c r="X610" i="3"/>
  <c r="V614" i="3"/>
  <c r="W614" i="3" s="1"/>
  <c r="X614" i="3"/>
  <c r="V618" i="3"/>
  <c r="W618" i="3" s="1"/>
  <c r="X618" i="3"/>
  <c r="V622" i="3"/>
  <c r="W622" i="3" s="1"/>
  <c r="X622" i="3"/>
  <c r="V630" i="3"/>
  <c r="W630" i="3" s="1"/>
  <c r="X630" i="3"/>
  <c r="X634" i="3"/>
  <c r="V634" i="3"/>
  <c r="W634" i="3" s="1"/>
  <c r="V638" i="3"/>
  <c r="W638" i="3" s="1"/>
  <c r="X638" i="3"/>
  <c r="X642" i="3"/>
  <c r="V642" i="3"/>
  <c r="W642" i="3" s="1"/>
  <c r="V646" i="3"/>
  <c r="W646" i="3" s="1"/>
  <c r="X646" i="3"/>
  <c r="X650" i="3"/>
  <c r="V650" i="3"/>
  <c r="W650" i="3" s="1"/>
  <c r="V654" i="3"/>
  <c r="W654" i="3" s="1"/>
  <c r="X654" i="3"/>
  <c r="V658" i="3"/>
  <c r="W658" i="3" s="1"/>
  <c r="X658" i="3"/>
  <c r="X662" i="3"/>
  <c r="V662" i="3"/>
  <c r="W662" i="3" s="1"/>
  <c r="X666" i="3"/>
  <c r="V666" i="3"/>
  <c r="W666" i="3" s="1"/>
  <c r="V670" i="3"/>
  <c r="W670" i="3" s="1"/>
  <c r="X670" i="3"/>
  <c r="V674" i="3"/>
  <c r="W674" i="3" s="1"/>
  <c r="X674" i="3"/>
  <c r="V678" i="3"/>
  <c r="W678" i="3" s="1"/>
  <c r="X678" i="3"/>
  <c r="V682" i="3"/>
  <c r="W682" i="3" s="1"/>
  <c r="X682" i="3"/>
  <c r="X686" i="3"/>
  <c r="V686" i="3"/>
  <c r="W686" i="3" s="1"/>
  <c r="X690" i="3"/>
  <c r="V690" i="3"/>
  <c r="W690" i="3" s="1"/>
  <c r="V694" i="3"/>
  <c r="W694" i="3" s="1"/>
  <c r="X694" i="3"/>
  <c r="X698" i="3"/>
  <c r="V698" i="3"/>
  <c r="W698" i="3" s="1"/>
  <c r="X702" i="3"/>
  <c r="V702" i="3"/>
  <c r="W702" i="3" s="1"/>
  <c r="X706" i="3"/>
  <c r="V706" i="3"/>
  <c r="W706" i="3" s="1"/>
  <c r="V710" i="3"/>
  <c r="W710" i="3" s="1"/>
  <c r="X710" i="3"/>
  <c r="X714" i="3"/>
  <c r="V714" i="3"/>
  <c r="W714" i="3" s="1"/>
  <c r="V718" i="3"/>
  <c r="W718" i="3" s="1"/>
  <c r="X718" i="3"/>
  <c r="X722" i="3"/>
  <c r="V722" i="3"/>
  <c r="W722" i="3" s="1"/>
  <c r="X726" i="3"/>
  <c r="V726" i="3"/>
  <c r="W726" i="3" s="1"/>
  <c r="X730" i="3"/>
  <c r="V730" i="3"/>
  <c r="W730" i="3" s="1"/>
  <c r="X734" i="3"/>
  <c r="V734" i="3"/>
  <c r="W734" i="3" s="1"/>
  <c r="V738" i="3"/>
  <c r="W738" i="3" s="1"/>
  <c r="X738" i="3"/>
  <c r="X746" i="3"/>
  <c r="V746" i="3"/>
  <c r="W746" i="3" s="1"/>
  <c r="X750" i="3"/>
  <c r="V750" i="3"/>
  <c r="W750" i="3" s="1"/>
  <c r="X754" i="3"/>
  <c r="V754" i="3"/>
  <c r="W754" i="3" s="1"/>
  <c r="V762" i="3"/>
  <c r="W762" i="3" s="1"/>
  <c r="X762" i="3"/>
  <c r="X766" i="3"/>
  <c r="V766" i="3"/>
  <c r="W766" i="3" s="1"/>
  <c r="X770" i="3"/>
  <c r="V770" i="3"/>
  <c r="W770" i="3" s="1"/>
  <c r="V774" i="3"/>
  <c r="W774" i="3" s="1"/>
  <c r="X774" i="3"/>
  <c r="V778" i="3"/>
  <c r="W778" i="3" s="1"/>
  <c r="X778" i="3"/>
  <c r="V782" i="3"/>
  <c r="W782" i="3" s="1"/>
  <c r="X782" i="3"/>
  <c r="X786" i="3"/>
  <c r="V786" i="3"/>
  <c r="W786" i="3" s="1"/>
  <c r="X790" i="3"/>
  <c r="V790" i="3"/>
  <c r="W790" i="3" s="1"/>
  <c r="X794" i="3"/>
  <c r="V794" i="3"/>
  <c r="W794" i="3" s="1"/>
  <c r="V854" i="3"/>
  <c r="W854" i="3" s="1"/>
  <c r="X854" i="3"/>
  <c r="X862" i="3"/>
  <c r="V862" i="3"/>
  <c r="W862" i="3" s="1"/>
  <c r="X870" i="3"/>
  <c r="V870" i="3"/>
  <c r="W870" i="3" s="1"/>
  <c r="X878" i="3"/>
  <c r="V878" i="3"/>
  <c r="W878" i="3" s="1"/>
  <c r="X886" i="3"/>
  <c r="V886" i="3"/>
  <c r="W886" i="3" s="1"/>
  <c r="V894" i="3"/>
  <c r="W894" i="3" s="1"/>
  <c r="X894" i="3"/>
  <c r="V902" i="3"/>
  <c r="W902" i="3" s="1"/>
  <c r="X902" i="3"/>
  <c r="V910" i="3"/>
  <c r="W910" i="3" s="1"/>
  <c r="X910" i="3"/>
  <c r="V918" i="3"/>
  <c r="W918" i="3" s="1"/>
  <c r="X918" i="3"/>
  <c r="X926" i="3"/>
  <c r="V926" i="3"/>
  <c r="W926" i="3" s="1"/>
  <c r="V934" i="3"/>
  <c r="W934" i="3" s="1"/>
  <c r="X934" i="3"/>
  <c r="V942" i="3"/>
  <c r="W942" i="3" s="1"/>
  <c r="X942" i="3"/>
  <c r="X950" i="3"/>
  <c r="V950" i="3"/>
  <c r="W950" i="3" s="1"/>
  <c r="X958" i="3"/>
  <c r="V958" i="3"/>
  <c r="W958" i="3" s="1"/>
  <c r="X966" i="3"/>
  <c r="V966" i="3"/>
  <c r="W966" i="3" s="1"/>
  <c r="V974" i="3"/>
  <c r="W974" i="3" s="1"/>
  <c r="X974" i="3"/>
  <c r="V982" i="3"/>
  <c r="W982" i="3" s="1"/>
  <c r="X982" i="3"/>
  <c r="V990" i="3"/>
  <c r="W990" i="3" s="1"/>
  <c r="X990" i="3"/>
  <c r="V998" i="3"/>
  <c r="W998" i="3" s="1"/>
  <c r="X998" i="3"/>
  <c r="X1002" i="3"/>
  <c r="V1002" i="3"/>
  <c r="W1002" i="3" s="1"/>
  <c r="V1006" i="3"/>
  <c r="W1006" i="3" s="1"/>
  <c r="X1006" i="3"/>
  <c r="V1014" i="3"/>
  <c r="W1014" i="3" s="1"/>
  <c r="X1014" i="3"/>
  <c r="V1018" i="3"/>
  <c r="W1018" i="3" s="1"/>
  <c r="X1018" i="3"/>
  <c r="X1022" i="3"/>
  <c r="V1022" i="3"/>
  <c r="W1022" i="3" s="1"/>
  <c r="V1030" i="3"/>
  <c r="W1030" i="3" s="1"/>
  <c r="X1030" i="3"/>
  <c r="V1034" i="3"/>
  <c r="W1034" i="3" s="1"/>
  <c r="X1034" i="3"/>
  <c r="V1038" i="3"/>
  <c r="W1038" i="3" s="1"/>
  <c r="X1038" i="3"/>
  <c r="X1042" i="3"/>
  <c r="V1042" i="3"/>
  <c r="W1042" i="3" s="1"/>
  <c r="V1050" i="3"/>
  <c r="W1050" i="3" s="1"/>
  <c r="X1050" i="3"/>
  <c r="V545" i="3"/>
  <c r="W545" i="3" s="1"/>
  <c r="X545" i="3"/>
  <c r="X549" i="3"/>
  <c r="V549" i="3"/>
  <c r="W549" i="3" s="1"/>
  <c r="X553" i="3"/>
  <c r="V553" i="3"/>
  <c r="W553" i="3" s="1"/>
  <c r="X557" i="3"/>
  <c r="V557" i="3"/>
  <c r="W557" i="3" s="1"/>
  <c r="V561" i="3"/>
  <c r="W561" i="3" s="1"/>
  <c r="X561" i="3"/>
  <c r="V565" i="3"/>
  <c r="W565" i="3" s="1"/>
  <c r="X565" i="3"/>
  <c r="V569" i="3"/>
  <c r="W569" i="3" s="1"/>
  <c r="X569" i="3"/>
  <c r="X573" i="3"/>
  <c r="V573" i="3"/>
  <c r="W573" i="3" s="1"/>
  <c r="X577" i="3"/>
  <c r="V577" i="3"/>
  <c r="W577" i="3" s="1"/>
  <c r="X581" i="3"/>
  <c r="V581" i="3"/>
  <c r="W581" i="3" s="1"/>
  <c r="X585" i="3"/>
  <c r="V585" i="3"/>
  <c r="W585" i="3" s="1"/>
  <c r="X589" i="3"/>
  <c r="V589" i="3"/>
  <c r="W589" i="3" s="1"/>
  <c r="X593" i="3"/>
  <c r="V593" i="3"/>
  <c r="W593" i="3" s="1"/>
  <c r="X597" i="3"/>
  <c r="V597" i="3"/>
  <c r="W597" i="3" s="1"/>
  <c r="V601" i="3"/>
  <c r="W601" i="3" s="1"/>
  <c r="X601" i="3"/>
  <c r="V605" i="3"/>
  <c r="W605" i="3" s="1"/>
  <c r="X605" i="3"/>
  <c r="V609" i="3"/>
  <c r="W609" i="3" s="1"/>
  <c r="X609" i="3"/>
  <c r="X613" i="3"/>
  <c r="V613" i="3"/>
  <c r="W613" i="3" s="1"/>
  <c r="X617" i="3"/>
  <c r="V617" i="3"/>
  <c r="W617" i="3" s="1"/>
  <c r="X621" i="3"/>
  <c r="V621" i="3"/>
  <c r="W621" i="3" s="1"/>
  <c r="V625" i="3"/>
  <c r="W625" i="3" s="1"/>
  <c r="X625" i="3"/>
  <c r="V629" i="3"/>
  <c r="W629" i="3" s="1"/>
  <c r="X629" i="3"/>
  <c r="X633" i="3"/>
  <c r="V633" i="3"/>
  <c r="W633" i="3" s="1"/>
  <c r="X637" i="3"/>
  <c r="V637" i="3"/>
  <c r="W637" i="3" s="1"/>
  <c r="V641" i="3"/>
  <c r="W641" i="3" s="1"/>
  <c r="X641" i="3"/>
  <c r="X645" i="3"/>
  <c r="V645" i="3"/>
  <c r="W645" i="3" s="1"/>
  <c r="V649" i="3"/>
  <c r="W649" i="3" s="1"/>
  <c r="X649" i="3"/>
  <c r="X653" i="3"/>
  <c r="V653" i="3"/>
  <c r="W653" i="3" s="1"/>
  <c r="X657" i="3"/>
  <c r="V657" i="3"/>
  <c r="W657" i="3" s="1"/>
  <c r="V661" i="3"/>
  <c r="W661" i="3" s="1"/>
  <c r="X661" i="3"/>
  <c r="V665" i="3"/>
  <c r="W665" i="3" s="1"/>
  <c r="X665" i="3"/>
  <c r="X669" i="3"/>
  <c r="V669" i="3"/>
  <c r="W669" i="3" s="1"/>
  <c r="V673" i="3"/>
  <c r="W673" i="3" s="1"/>
  <c r="X673" i="3"/>
  <c r="V677" i="3"/>
  <c r="W677" i="3" s="1"/>
  <c r="X677" i="3"/>
  <c r="V681" i="3"/>
  <c r="W681" i="3" s="1"/>
  <c r="X681" i="3"/>
  <c r="V685" i="3"/>
  <c r="W685" i="3" s="1"/>
  <c r="X685" i="3"/>
  <c r="X689" i="3"/>
  <c r="V689" i="3"/>
  <c r="W689" i="3" s="1"/>
  <c r="X693" i="3"/>
  <c r="V693" i="3"/>
  <c r="W693" i="3" s="1"/>
  <c r="V697" i="3"/>
  <c r="W697" i="3" s="1"/>
  <c r="X697" i="3"/>
  <c r="X701" i="3"/>
  <c r="V701" i="3"/>
  <c r="W701" i="3" s="1"/>
  <c r="V705" i="3"/>
  <c r="W705" i="3" s="1"/>
  <c r="X705" i="3"/>
  <c r="V709" i="3"/>
  <c r="W709" i="3" s="1"/>
  <c r="X709" i="3"/>
  <c r="X717" i="3"/>
  <c r="V717" i="3"/>
  <c r="W717" i="3" s="1"/>
  <c r="V725" i="3"/>
  <c r="W725" i="3" s="1"/>
  <c r="X725" i="3"/>
  <c r="X733" i="3"/>
  <c r="V733" i="3"/>
  <c r="W733" i="3" s="1"/>
  <c r="V741" i="3"/>
  <c r="W741" i="3" s="1"/>
  <c r="X741" i="3"/>
  <c r="X749" i="3"/>
  <c r="V749" i="3"/>
  <c r="W749" i="3" s="1"/>
  <c r="V757" i="3"/>
  <c r="W757" i="3" s="1"/>
  <c r="X757" i="3"/>
  <c r="X765" i="3"/>
  <c r="V765" i="3"/>
  <c r="W765" i="3" s="1"/>
  <c r="V773" i="3"/>
  <c r="W773" i="3" s="1"/>
  <c r="X773" i="3"/>
  <c r="V781" i="3"/>
  <c r="W781" i="3" s="1"/>
  <c r="X781" i="3"/>
  <c r="X789" i="3"/>
  <c r="V789" i="3"/>
  <c r="W789" i="3" s="1"/>
  <c r="X841" i="3"/>
  <c r="V841" i="3"/>
  <c r="W841" i="3" s="1"/>
  <c r="V845" i="3"/>
  <c r="W845" i="3" s="1"/>
  <c r="X845" i="3"/>
  <c r="X853" i="3"/>
  <c r="V853" i="3"/>
  <c r="W853" i="3" s="1"/>
  <c r="X861" i="3"/>
  <c r="V861" i="3"/>
  <c r="W861" i="3" s="1"/>
  <c r="X865" i="3"/>
  <c r="V865" i="3"/>
  <c r="W865" i="3" s="1"/>
  <c r="X869" i="3"/>
  <c r="V869" i="3"/>
  <c r="W869" i="3" s="1"/>
  <c r="V873" i="3"/>
  <c r="W873" i="3" s="1"/>
  <c r="X873" i="3"/>
  <c r="V877" i="3"/>
  <c r="W877" i="3" s="1"/>
  <c r="X877" i="3"/>
  <c r="X881" i="3"/>
  <c r="V881" i="3"/>
  <c r="W881" i="3" s="1"/>
  <c r="V885" i="3"/>
  <c r="W885" i="3" s="1"/>
  <c r="X885" i="3"/>
  <c r="V889" i="3"/>
  <c r="W889" i="3" s="1"/>
  <c r="X889" i="3"/>
  <c r="X893" i="3"/>
  <c r="V893" i="3"/>
  <c r="W893" i="3" s="1"/>
  <c r="V897" i="3"/>
  <c r="W897" i="3" s="1"/>
  <c r="X897" i="3"/>
  <c r="V901" i="3"/>
  <c r="W901" i="3" s="1"/>
  <c r="X901" i="3"/>
  <c r="X905" i="3"/>
  <c r="V905" i="3"/>
  <c r="W905" i="3" s="1"/>
  <c r="X909" i="3"/>
  <c r="V909" i="3"/>
  <c r="W909" i="3" s="1"/>
  <c r="X913" i="3"/>
  <c r="V913" i="3"/>
  <c r="W913" i="3" s="1"/>
  <c r="X917" i="3"/>
  <c r="V917" i="3"/>
  <c r="W917" i="3" s="1"/>
  <c r="V921" i="3"/>
  <c r="W921" i="3" s="1"/>
  <c r="X921" i="3"/>
  <c r="V925" i="3"/>
  <c r="W925" i="3" s="1"/>
  <c r="X925" i="3"/>
  <c r="V929" i="3"/>
  <c r="W929" i="3" s="1"/>
  <c r="X929" i="3"/>
  <c r="X933" i="3"/>
  <c r="V933" i="3"/>
  <c r="W933" i="3" s="1"/>
  <c r="X937" i="3"/>
  <c r="V937" i="3"/>
  <c r="W937" i="3" s="1"/>
  <c r="V941" i="3"/>
  <c r="W941" i="3" s="1"/>
  <c r="X941" i="3"/>
  <c r="X945" i="3"/>
  <c r="V945" i="3"/>
  <c r="W945" i="3" s="1"/>
  <c r="V949" i="3"/>
  <c r="W949" i="3" s="1"/>
  <c r="X949" i="3"/>
  <c r="X953" i="3"/>
  <c r="V953" i="3"/>
  <c r="W953" i="3" s="1"/>
  <c r="V957" i="3"/>
  <c r="W957" i="3" s="1"/>
  <c r="X957" i="3"/>
  <c r="X961" i="3"/>
  <c r="V961" i="3"/>
  <c r="W961" i="3" s="1"/>
  <c r="V965" i="3"/>
  <c r="W965" i="3" s="1"/>
  <c r="X965" i="3"/>
  <c r="X969" i="3"/>
  <c r="V969" i="3"/>
  <c r="W969" i="3" s="1"/>
  <c r="V973" i="3"/>
  <c r="W973" i="3" s="1"/>
  <c r="X973" i="3"/>
  <c r="V977" i="3"/>
  <c r="W977" i="3" s="1"/>
  <c r="X977" i="3"/>
  <c r="V981" i="3"/>
  <c r="W981" i="3" s="1"/>
  <c r="X981" i="3"/>
  <c r="V985" i="3"/>
  <c r="W985" i="3" s="1"/>
  <c r="X985" i="3"/>
  <c r="X989" i="3"/>
  <c r="V989" i="3"/>
  <c r="W989" i="3" s="1"/>
  <c r="V993" i="3"/>
  <c r="W993" i="3" s="1"/>
  <c r="X993" i="3"/>
  <c r="V997" i="3"/>
  <c r="W997" i="3" s="1"/>
  <c r="X997" i="3"/>
  <c r="X1001" i="3"/>
  <c r="V1001" i="3"/>
  <c r="W1001" i="3" s="1"/>
  <c r="V1005" i="3"/>
  <c r="W1005" i="3" s="1"/>
  <c r="X1005" i="3"/>
  <c r="V1009" i="3"/>
  <c r="W1009" i="3" s="1"/>
  <c r="X1009" i="3"/>
  <c r="X1013" i="3"/>
  <c r="V1013" i="3"/>
  <c r="W1013" i="3" s="1"/>
  <c r="X1017" i="3"/>
  <c r="V1017" i="3"/>
  <c r="W1017" i="3" s="1"/>
  <c r="X1033" i="3"/>
  <c r="V1033" i="3"/>
  <c r="W1033" i="3" s="1"/>
  <c r="V1037" i="3"/>
  <c r="W1037" i="3" s="1"/>
  <c r="X1037" i="3"/>
  <c r="X1041" i="3"/>
  <c r="V1041" i="3"/>
  <c r="W1041" i="3" s="1"/>
  <c r="V1045" i="3"/>
  <c r="W1045" i="3" s="1"/>
  <c r="X1045" i="3"/>
  <c r="V1049" i="3"/>
  <c r="W1049" i="3" s="1"/>
  <c r="X1049" i="3"/>
  <c r="X1053" i="3"/>
  <c r="V1053" i="3"/>
  <c r="W1053" i="3" s="1"/>
  <c r="X176" i="3"/>
  <c r="V176" i="3"/>
  <c r="W176" i="3" s="1"/>
  <c r="V173" i="3"/>
  <c r="W173" i="3" s="1"/>
  <c r="J173" i="3" s="1"/>
  <c r="X173" i="3"/>
  <c r="V172" i="3"/>
  <c r="W172" i="3" s="1"/>
  <c r="J172" i="3" s="1"/>
  <c r="X172" i="3"/>
  <c r="V178" i="3"/>
  <c r="W178" i="3" s="1"/>
  <c r="J178" i="3" s="1"/>
  <c r="X178" i="3"/>
  <c r="V174" i="3"/>
  <c r="W174" i="3" s="1"/>
  <c r="J174" i="3" s="1"/>
  <c r="X174" i="3"/>
  <c r="V179" i="3"/>
  <c r="W179" i="3" s="1"/>
  <c r="J179" i="3" s="1"/>
  <c r="X179" i="3"/>
  <c r="X187" i="3"/>
  <c r="V187" i="3"/>
  <c r="W187" i="3" s="1"/>
  <c r="V203" i="3"/>
  <c r="W203" i="3" s="1"/>
  <c r="X203" i="3"/>
  <c r="V211" i="3"/>
  <c r="W211" i="3" s="1"/>
  <c r="X211" i="3"/>
  <c r="V219" i="3"/>
  <c r="W219" i="3" s="1"/>
  <c r="X219" i="3"/>
  <c r="V235" i="3"/>
  <c r="W235" i="3" s="1"/>
  <c r="X235" i="3"/>
  <c r="X243" i="3"/>
  <c r="V243" i="3"/>
  <c r="W243" i="3" s="1"/>
  <c r="V251" i="3"/>
  <c r="W251" i="3" s="1"/>
  <c r="X251" i="3"/>
  <c r="X267" i="3"/>
  <c r="V267" i="3"/>
  <c r="W267" i="3" s="1"/>
  <c r="X275" i="3"/>
  <c r="V275" i="3"/>
  <c r="W275" i="3" s="1"/>
  <c r="V283" i="3"/>
  <c r="W283" i="3" s="1"/>
  <c r="X283" i="3"/>
  <c r="X299" i="3"/>
  <c r="V299" i="3"/>
  <c r="W299" i="3" s="1"/>
  <c r="V307" i="3"/>
  <c r="W307" i="3" s="1"/>
  <c r="X307" i="3"/>
  <c r="X315" i="3"/>
  <c r="V315" i="3"/>
  <c r="W315" i="3" s="1"/>
  <c r="V323" i="3"/>
  <c r="W323" i="3" s="1"/>
  <c r="X323" i="3"/>
  <c r="V327" i="3"/>
  <c r="W327" i="3" s="1"/>
  <c r="X327" i="3"/>
  <c r="V335" i="3"/>
  <c r="W335" i="3" s="1"/>
  <c r="X335" i="3"/>
  <c r="X343" i="3"/>
  <c r="V343" i="3"/>
  <c r="W343" i="3" s="1"/>
  <c r="X347" i="3"/>
  <c r="V347" i="3"/>
  <c r="W347" i="3" s="1"/>
  <c r="V363" i="3"/>
  <c r="W363" i="3" s="1"/>
  <c r="X363" i="3"/>
  <c r="X371" i="3"/>
  <c r="V371" i="3"/>
  <c r="W371" i="3" s="1"/>
  <c r="V379" i="3"/>
  <c r="W379" i="3" s="1"/>
  <c r="X379" i="3"/>
  <c r="V387" i="3"/>
  <c r="W387" i="3" s="1"/>
  <c r="X387" i="3"/>
  <c r="X407" i="3"/>
  <c r="V407" i="3"/>
  <c r="W407" i="3" s="1"/>
  <c r="X415" i="3"/>
  <c r="V415" i="3"/>
  <c r="W415" i="3" s="1"/>
  <c r="V188" i="3"/>
  <c r="W188" i="3" s="1"/>
  <c r="X188" i="3"/>
  <c r="X196" i="3"/>
  <c r="V196" i="3"/>
  <c r="W196" i="3" s="1"/>
  <c r="X204" i="3"/>
  <c r="V204" i="3"/>
  <c r="W204" i="3" s="1"/>
  <c r="X212" i="3"/>
  <c r="V212" i="3"/>
  <c r="W212" i="3" s="1"/>
  <c r="X220" i="3"/>
  <c r="V220" i="3"/>
  <c r="W220" i="3" s="1"/>
  <c r="V228" i="3"/>
  <c r="W228" i="3" s="1"/>
  <c r="X228" i="3"/>
  <c r="X236" i="3"/>
  <c r="V236" i="3"/>
  <c r="W236" i="3" s="1"/>
  <c r="X244" i="3"/>
  <c r="V244" i="3"/>
  <c r="W244" i="3" s="1"/>
  <c r="V252" i="3"/>
  <c r="W252" i="3" s="1"/>
  <c r="X252" i="3"/>
  <c r="X260" i="3"/>
  <c r="V260" i="3"/>
  <c r="W260" i="3" s="1"/>
  <c r="X268" i="3"/>
  <c r="V268" i="3"/>
  <c r="W268" i="3" s="1"/>
  <c r="X276" i="3"/>
  <c r="V276" i="3"/>
  <c r="W276" i="3" s="1"/>
  <c r="X284" i="3"/>
  <c r="V284" i="3"/>
  <c r="W284" i="3" s="1"/>
  <c r="V292" i="3"/>
  <c r="W292" i="3" s="1"/>
  <c r="X292" i="3"/>
  <c r="V300" i="3"/>
  <c r="W300" i="3" s="1"/>
  <c r="X300" i="3"/>
  <c r="V308" i="3"/>
  <c r="W308" i="3" s="1"/>
  <c r="X308" i="3"/>
  <c r="X316" i="3"/>
  <c r="V316" i="3"/>
  <c r="W316" i="3" s="1"/>
  <c r="V324" i="3"/>
  <c r="W324" i="3" s="1"/>
  <c r="X324" i="3"/>
  <c r="V332" i="3"/>
  <c r="W332" i="3" s="1"/>
  <c r="X332" i="3"/>
  <c r="V340" i="3"/>
  <c r="W340" i="3" s="1"/>
  <c r="X340" i="3"/>
  <c r="V348" i="3"/>
  <c r="W348" i="3" s="1"/>
  <c r="X348" i="3"/>
  <c r="V356" i="3"/>
  <c r="W356" i="3" s="1"/>
  <c r="X356" i="3"/>
  <c r="V364" i="3"/>
  <c r="W364" i="3" s="1"/>
  <c r="X364" i="3"/>
  <c r="V372" i="3"/>
  <c r="W372" i="3" s="1"/>
  <c r="X372" i="3"/>
  <c r="V380" i="3"/>
  <c r="W380" i="3" s="1"/>
  <c r="X380" i="3"/>
  <c r="V388" i="3"/>
  <c r="W388" i="3" s="1"/>
  <c r="X388" i="3"/>
  <c r="V396" i="3"/>
  <c r="W396" i="3" s="1"/>
  <c r="X396" i="3"/>
  <c r="V404" i="3"/>
  <c r="W404" i="3" s="1"/>
  <c r="X404" i="3"/>
  <c r="V412" i="3"/>
  <c r="W412" i="3" s="1"/>
  <c r="X412" i="3"/>
  <c r="V422" i="3"/>
  <c r="W422" i="3" s="1"/>
  <c r="X422" i="3"/>
  <c r="V434" i="3"/>
  <c r="W434" i="3" s="1"/>
  <c r="X434" i="3"/>
  <c r="V454" i="3"/>
  <c r="W454" i="3" s="1"/>
  <c r="X454" i="3"/>
  <c r="X466" i="3"/>
  <c r="V466" i="3"/>
  <c r="W466" i="3" s="1"/>
  <c r="X470" i="3"/>
  <c r="V470" i="3"/>
  <c r="W470" i="3" s="1"/>
  <c r="X486" i="3"/>
  <c r="V486" i="3"/>
  <c r="W486" i="3" s="1"/>
  <c r="X498" i="3"/>
  <c r="V498" i="3"/>
  <c r="W498" i="3" s="1"/>
  <c r="V502" i="3"/>
  <c r="W502" i="3" s="1"/>
  <c r="X502" i="3"/>
  <c r="V518" i="3"/>
  <c r="W518" i="3" s="1"/>
  <c r="X518" i="3"/>
  <c r="V530" i="3"/>
  <c r="W530" i="3" s="1"/>
  <c r="X530" i="3"/>
  <c r="V534" i="3"/>
  <c r="W534" i="3" s="1"/>
  <c r="X534" i="3"/>
  <c r="X194" i="3"/>
  <c r="V194" i="3"/>
  <c r="W194" i="3" s="1"/>
  <c r="X210" i="3"/>
  <c r="V210" i="3"/>
  <c r="W210" i="3" s="1"/>
  <c r="X226" i="3"/>
  <c r="V226" i="3"/>
  <c r="W226" i="3" s="1"/>
  <c r="V242" i="3"/>
  <c r="W242" i="3" s="1"/>
  <c r="X242" i="3"/>
  <c r="V266" i="3"/>
  <c r="W266" i="3" s="1"/>
  <c r="X266" i="3"/>
  <c r="X282" i="3"/>
  <c r="V282" i="3"/>
  <c r="W282" i="3" s="1"/>
  <c r="V298" i="3"/>
  <c r="W298" i="3" s="1"/>
  <c r="X298" i="3"/>
  <c r="V314" i="3"/>
  <c r="W314" i="3" s="1"/>
  <c r="X314" i="3"/>
  <c r="V322" i="3"/>
  <c r="W322" i="3" s="1"/>
  <c r="X322" i="3"/>
  <c r="X338" i="3"/>
  <c r="V338" i="3"/>
  <c r="W338" i="3" s="1"/>
  <c r="V346" i="3"/>
  <c r="W346" i="3" s="1"/>
  <c r="X346" i="3"/>
  <c r="X354" i="3"/>
  <c r="V354" i="3"/>
  <c r="W354" i="3" s="1"/>
  <c r="V362" i="3"/>
  <c r="W362" i="3" s="1"/>
  <c r="X362" i="3"/>
  <c r="V370" i="3"/>
  <c r="W370" i="3" s="1"/>
  <c r="X370" i="3"/>
  <c r="V378" i="3"/>
  <c r="W378" i="3" s="1"/>
  <c r="X378" i="3"/>
  <c r="X386" i="3"/>
  <c r="V386" i="3"/>
  <c r="W386" i="3" s="1"/>
  <c r="V394" i="3"/>
  <c r="W394" i="3" s="1"/>
  <c r="X394" i="3"/>
  <c r="X402" i="3"/>
  <c r="V402" i="3"/>
  <c r="W402" i="3" s="1"/>
  <c r="V410" i="3"/>
  <c r="W410" i="3" s="1"/>
  <c r="X410" i="3"/>
  <c r="X469" i="3"/>
  <c r="V469" i="3"/>
  <c r="W469" i="3" s="1"/>
  <c r="V477" i="3"/>
  <c r="W477" i="3" s="1"/>
  <c r="X477" i="3"/>
  <c r="X485" i="3"/>
  <c r="V485" i="3"/>
  <c r="W485" i="3" s="1"/>
  <c r="X493" i="3"/>
  <c r="V493" i="3"/>
  <c r="W493" i="3" s="1"/>
  <c r="V501" i="3"/>
  <c r="W501" i="3" s="1"/>
  <c r="X501" i="3"/>
  <c r="X509" i="3"/>
  <c r="V509" i="3"/>
  <c r="W509" i="3" s="1"/>
  <c r="V517" i="3"/>
  <c r="W517" i="3" s="1"/>
  <c r="X517" i="3"/>
  <c r="V525" i="3"/>
  <c r="W525" i="3" s="1"/>
  <c r="X525" i="3"/>
  <c r="X533" i="3"/>
  <c r="V533" i="3"/>
  <c r="W533" i="3" s="1"/>
  <c r="X541" i="3"/>
  <c r="V541" i="3"/>
  <c r="W541" i="3" s="1"/>
  <c r="V544" i="3"/>
  <c r="W544" i="3" s="1"/>
  <c r="X544" i="3"/>
  <c r="X556" i="3"/>
  <c r="V556" i="3"/>
  <c r="W556" i="3" s="1"/>
  <c r="V560" i="3"/>
  <c r="W560" i="3" s="1"/>
  <c r="X560" i="3"/>
  <c r="V576" i="3"/>
  <c r="W576" i="3" s="1"/>
  <c r="X576" i="3"/>
  <c r="X588" i="3"/>
  <c r="V588" i="3"/>
  <c r="W588" i="3" s="1"/>
  <c r="V592" i="3"/>
  <c r="W592" i="3" s="1"/>
  <c r="X592" i="3"/>
  <c r="X616" i="3"/>
  <c r="V616" i="3"/>
  <c r="W616" i="3" s="1"/>
  <c r="V620" i="3"/>
  <c r="W620" i="3" s="1"/>
  <c r="X620" i="3"/>
  <c r="X632" i="3"/>
  <c r="V632" i="3"/>
  <c r="W632" i="3" s="1"/>
  <c r="X636" i="3"/>
  <c r="V636" i="3"/>
  <c r="W636" i="3" s="1"/>
  <c r="X648" i="3"/>
  <c r="V648" i="3"/>
  <c r="W648" i="3" s="1"/>
  <c r="X652" i="3"/>
  <c r="V652" i="3"/>
  <c r="W652" i="3" s="1"/>
  <c r="X664" i="3"/>
  <c r="V664" i="3"/>
  <c r="W664" i="3" s="1"/>
  <c r="X668" i="3"/>
  <c r="V668" i="3"/>
  <c r="W668" i="3" s="1"/>
  <c r="V680" i="3"/>
  <c r="W680" i="3" s="1"/>
  <c r="X680" i="3"/>
  <c r="V684" i="3"/>
  <c r="W684" i="3" s="1"/>
  <c r="X684" i="3"/>
  <c r="X696" i="3"/>
  <c r="V696" i="3"/>
  <c r="W696" i="3" s="1"/>
  <c r="X700" i="3"/>
  <c r="V700" i="3"/>
  <c r="W700" i="3" s="1"/>
  <c r="X712" i="3"/>
  <c r="V712" i="3"/>
  <c r="W712" i="3" s="1"/>
  <c r="X716" i="3"/>
  <c r="V716" i="3"/>
  <c r="W716" i="3" s="1"/>
  <c r="V728" i="3"/>
  <c r="W728" i="3" s="1"/>
  <c r="X728" i="3"/>
  <c r="V732" i="3"/>
  <c r="W732" i="3" s="1"/>
  <c r="X732" i="3"/>
  <c r="X744" i="3"/>
  <c r="V744" i="3"/>
  <c r="W744" i="3" s="1"/>
  <c r="X752" i="3"/>
  <c r="V752" i="3"/>
  <c r="W752" i="3" s="1"/>
  <c r="V760" i="3"/>
  <c r="W760" i="3" s="1"/>
  <c r="X760" i="3"/>
  <c r="V768" i="3"/>
  <c r="W768" i="3" s="1"/>
  <c r="X768" i="3"/>
  <c r="X776" i="3"/>
  <c r="V776" i="3"/>
  <c r="W776" i="3" s="1"/>
  <c r="V784" i="3"/>
  <c r="W784" i="3" s="1"/>
  <c r="X784" i="3"/>
  <c r="X792" i="3"/>
  <c r="V792" i="3"/>
  <c r="W792" i="3" s="1"/>
  <c r="V856" i="3"/>
  <c r="W856" i="3" s="1"/>
  <c r="X856" i="3"/>
  <c r="V864" i="3"/>
  <c r="W864" i="3" s="1"/>
  <c r="X864" i="3"/>
  <c r="X868" i="3"/>
  <c r="V868" i="3"/>
  <c r="W868" i="3" s="1"/>
  <c r="X872" i="3"/>
  <c r="V872" i="3"/>
  <c r="W872" i="3" s="1"/>
  <c r="V876" i="3"/>
  <c r="W876" i="3" s="1"/>
  <c r="X876" i="3"/>
  <c r="X880" i="3"/>
  <c r="V880" i="3"/>
  <c r="W880" i="3" s="1"/>
  <c r="X884" i="3"/>
  <c r="V884" i="3"/>
  <c r="W884" i="3" s="1"/>
  <c r="X888" i="3"/>
  <c r="V888" i="3"/>
  <c r="W888" i="3" s="1"/>
  <c r="X892" i="3"/>
  <c r="V892" i="3"/>
  <c r="W892" i="3" s="1"/>
  <c r="V896" i="3"/>
  <c r="W896" i="3" s="1"/>
  <c r="X896" i="3"/>
  <c r="X900" i="3"/>
  <c r="V900" i="3"/>
  <c r="W900" i="3" s="1"/>
  <c r="X904" i="3"/>
  <c r="V904" i="3"/>
  <c r="W904" i="3" s="1"/>
  <c r="X908" i="3"/>
  <c r="V908" i="3"/>
  <c r="W908" i="3" s="1"/>
  <c r="V912" i="3"/>
  <c r="W912" i="3" s="1"/>
  <c r="X912" i="3"/>
  <c r="X916" i="3"/>
  <c r="V916" i="3"/>
  <c r="W916" i="3" s="1"/>
  <c r="V920" i="3"/>
  <c r="W920" i="3" s="1"/>
  <c r="X920" i="3"/>
  <c r="X924" i="3"/>
  <c r="V924" i="3"/>
  <c r="W924" i="3" s="1"/>
  <c r="V928" i="3"/>
  <c r="W928" i="3" s="1"/>
  <c r="X928" i="3"/>
  <c r="X932" i="3"/>
  <c r="V932" i="3"/>
  <c r="W932" i="3" s="1"/>
  <c r="X936" i="3"/>
  <c r="V936" i="3"/>
  <c r="W936" i="3" s="1"/>
  <c r="V940" i="3"/>
  <c r="W940" i="3" s="1"/>
  <c r="X940" i="3"/>
  <c r="X944" i="3"/>
  <c r="V944" i="3"/>
  <c r="W944" i="3" s="1"/>
  <c r="V948" i="3"/>
  <c r="W948" i="3" s="1"/>
  <c r="X948" i="3"/>
  <c r="V952" i="3"/>
  <c r="W952" i="3" s="1"/>
  <c r="X952" i="3"/>
  <c r="X956" i="3"/>
  <c r="V956" i="3"/>
  <c r="W956" i="3" s="1"/>
  <c r="X960" i="3"/>
  <c r="V960" i="3"/>
  <c r="W960" i="3" s="1"/>
  <c r="V968" i="3"/>
  <c r="W968" i="3" s="1"/>
  <c r="X968" i="3"/>
  <c r="X972" i="3"/>
  <c r="V972" i="3"/>
  <c r="W972" i="3" s="1"/>
  <c r="V976" i="3"/>
  <c r="W976" i="3" s="1"/>
  <c r="X976" i="3"/>
  <c r="X980" i="3"/>
  <c r="V980" i="3"/>
  <c r="W980" i="3" s="1"/>
  <c r="X984" i="3"/>
  <c r="V984" i="3"/>
  <c r="W984" i="3" s="1"/>
  <c r="V988" i="3"/>
  <c r="W988" i="3" s="1"/>
  <c r="X988" i="3"/>
  <c r="X992" i="3"/>
  <c r="V992" i="3"/>
  <c r="W992" i="3" s="1"/>
  <c r="X996" i="3"/>
  <c r="V996" i="3"/>
  <c r="W996" i="3" s="1"/>
  <c r="V1000" i="3"/>
  <c r="W1000" i="3" s="1"/>
  <c r="X1000" i="3"/>
  <c r="V1004" i="3"/>
  <c r="W1004" i="3" s="1"/>
  <c r="X1004" i="3"/>
  <c r="X1008" i="3"/>
  <c r="V1008" i="3"/>
  <c r="W1008" i="3" s="1"/>
  <c r="X1012" i="3"/>
  <c r="V1012" i="3"/>
  <c r="W1012" i="3" s="1"/>
  <c r="X1016" i="3"/>
  <c r="V1016" i="3"/>
  <c r="W1016" i="3" s="1"/>
  <c r="X1020" i="3"/>
  <c r="V1020" i="3"/>
  <c r="W1020" i="3" s="1"/>
  <c r="V1024" i="3"/>
  <c r="W1024" i="3" s="1"/>
  <c r="X1024" i="3"/>
  <c r="X1036" i="3"/>
  <c r="V1036" i="3"/>
  <c r="W1036" i="3" s="1"/>
  <c r="V1040" i="3"/>
  <c r="W1040" i="3" s="1"/>
  <c r="X1040" i="3"/>
  <c r="X1044" i="3"/>
  <c r="V1044" i="3"/>
  <c r="W1044" i="3" s="1"/>
  <c r="V1048" i="3"/>
  <c r="W1048" i="3" s="1"/>
  <c r="X1048" i="3"/>
  <c r="X1052" i="3"/>
  <c r="V1052" i="3"/>
  <c r="W1052" i="3" s="1"/>
  <c r="X547" i="3"/>
  <c r="V547" i="3"/>
  <c r="W547" i="3" s="1"/>
  <c r="X551" i="3"/>
  <c r="V551" i="3"/>
  <c r="W551" i="3" s="1"/>
  <c r="X559" i="3"/>
  <c r="V559" i="3"/>
  <c r="W559" i="3" s="1"/>
  <c r="X563" i="3"/>
  <c r="V563" i="3"/>
  <c r="W563" i="3" s="1"/>
  <c r="X567" i="3"/>
  <c r="V567" i="3"/>
  <c r="W567" i="3" s="1"/>
  <c r="V575" i="3"/>
  <c r="W575" i="3" s="1"/>
  <c r="X575" i="3"/>
  <c r="V579" i="3"/>
  <c r="W579" i="3" s="1"/>
  <c r="X579" i="3"/>
  <c r="V583" i="3"/>
  <c r="W583" i="3" s="1"/>
  <c r="X583" i="3"/>
  <c r="X591" i="3"/>
  <c r="V591" i="3"/>
  <c r="W591" i="3" s="1"/>
  <c r="V595" i="3"/>
  <c r="W595" i="3" s="1"/>
  <c r="X595" i="3"/>
  <c r="V599" i="3"/>
  <c r="W599" i="3" s="1"/>
  <c r="X599" i="3"/>
  <c r="X607" i="3"/>
  <c r="V607" i="3"/>
  <c r="W607" i="3" s="1"/>
  <c r="V611" i="3"/>
  <c r="W611" i="3" s="1"/>
  <c r="X611" i="3"/>
  <c r="V615" i="3"/>
  <c r="W615" i="3" s="1"/>
  <c r="X615" i="3"/>
  <c r="X623" i="3"/>
  <c r="V623" i="3"/>
  <c r="W623" i="3" s="1"/>
  <c r="X627" i="3"/>
  <c r="V627" i="3"/>
  <c r="W627" i="3" s="1"/>
  <c r="V631" i="3"/>
  <c r="W631" i="3" s="1"/>
  <c r="X631" i="3"/>
  <c r="X639" i="3"/>
  <c r="V639" i="3"/>
  <c r="W639" i="3" s="1"/>
  <c r="X643" i="3"/>
  <c r="V643" i="3"/>
  <c r="W643" i="3" s="1"/>
  <c r="X647" i="3"/>
  <c r="V647" i="3"/>
  <c r="W647" i="3" s="1"/>
  <c r="V655" i="3"/>
  <c r="W655" i="3" s="1"/>
  <c r="X655" i="3"/>
  <c r="V659" i="3"/>
  <c r="W659" i="3" s="1"/>
  <c r="X659" i="3"/>
  <c r="X663" i="3"/>
  <c r="V663" i="3"/>
  <c r="W663" i="3" s="1"/>
  <c r="V671" i="3"/>
  <c r="W671" i="3" s="1"/>
  <c r="X671" i="3"/>
  <c r="V675" i="3"/>
  <c r="W675" i="3" s="1"/>
  <c r="X675" i="3"/>
  <c r="X679" i="3"/>
  <c r="V679" i="3"/>
  <c r="W679" i="3" s="1"/>
  <c r="V687" i="3"/>
  <c r="W687" i="3" s="1"/>
  <c r="X687" i="3"/>
  <c r="V691" i="3"/>
  <c r="W691" i="3" s="1"/>
  <c r="X691" i="3"/>
  <c r="V695" i="3"/>
  <c r="W695" i="3" s="1"/>
  <c r="X695" i="3"/>
  <c r="X703" i="3"/>
  <c r="V703" i="3"/>
  <c r="W703" i="3" s="1"/>
  <c r="X707" i="3"/>
  <c r="V707" i="3"/>
  <c r="W707" i="3" s="1"/>
  <c r="X719" i="3"/>
  <c r="V719" i="3"/>
  <c r="W719" i="3" s="1"/>
  <c r="V723" i="3"/>
  <c r="W723" i="3" s="1"/>
  <c r="X723" i="3"/>
  <c r="X727" i="3"/>
  <c r="V727" i="3"/>
  <c r="W727" i="3" s="1"/>
  <c r="V735" i="3"/>
  <c r="W735" i="3" s="1"/>
  <c r="X735" i="3"/>
  <c r="X739" i="3"/>
  <c r="V739" i="3"/>
  <c r="W739" i="3" s="1"/>
  <c r="V743" i="3"/>
  <c r="W743" i="3" s="1"/>
  <c r="X743" i="3"/>
  <c r="V751" i="3"/>
  <c r="W751" i="3" s="1"/>
  <c r="X751" i="3"/>
  <c r="X755" i="3"/>
  <c r="V755" i="3"/>
  <c r="W755" i="3" s="1"/>
  <c r="V759" i="3"/>
  <c r="W759" i="3" s="1"/>
  <c r="X759" i="3"/>
  <c r="X767" i="3"/>
  <c r="V767" i="3"/>
  <c r="W767" i="3" s="1"/>
  <c r="V771" i="3"/>
  <c r="W771" i="3" s="1"/>
  <c r="X771" i="3"/>
  <c r="X775" i="3"/>
  <c r="V775" i="3"/>
  <c r="W775" i="3" s="1"/>
  <c r="V783" i="3"/>
  <c r="W783" i="3" s="1"/>
  <c r="X783" i="3"/>
  <c r="X787" i="3"/>
  <c r="V787" i="3"/>
  <c r="W787" i="3" s="1"/>
  <c r="V791" i="3"/>
  <c r="W791" i="3" s="1"/>
  <c r="X791" i="3"/>
  <c r="V915" i="3"/>
  <c r="W915" i="3" s="1"/>
  <c r="X915" i="3"/>
  <c r="X923" i="3"/>
  <c r="V923" i="3"/>
  <c r="W923" i="3" s="1"/>
  <c r="X931" i="3"/>
  <c r="V931" i="3"/>
  <c r="W931" i="3" s="1"/>
  <c r="X939" i="3"/>
  <c r="V939" i="3"/>
  <c r="W939" i="3" s="1"/>
  <c r="X947" i="3"/>
  <c r="V947" i="3"/>
  <c r="W947" i="3" s="1"/>
  <c r="V955" i="3"/>
  <c r="W955" i="3" s="1"/>
  <c r="X955" i="3"/>
  <c r="X963" i="3"/>
  <c r="V963" i="3"/>
  <c r="W963" i="3" s="1"/>
  <c r="V971" i="3"/>
  <c r="W971" i="3" s="1"/>
  <c r="X971" i="3"/>
  <c r="X979" i="3"/>
  <c r="V979" i="3"/>
  <c r="W979" i="3" s="1"/>
  <c r="X987" i="3"/>
  <c r="V987" i="3"/>
  <c r="W987" i="3" s="1"/>
  <c r="X995" i="3"/>
  <c r="V995" i="3"/>
  <c r="W995" i="3" s="1"/>
  <c r="X1003" i="3"/>
  <c r="V1003" i="3"/>
  <c r="W1003" i="3" s="1"/>
  <c r="X1011" i="3"/>
  <c r="V1011" i="3"/>
  <c r="W1011" i="3" s="1"/>
  <c r="V1019" i="3"/>
  <c r="W1019" i="3" s="1"/>
  <c r="X1019" i="3"/>
  <c r="X1023" i="3"/>
  <c r="V1023" i="3"/>
  <c r="W1023" i="3" s="1"/>
  <c r="X1035" i="3"/>
  <c r="V1035" i="3"/>
  <c r="W1035" i="3" s="1"/>
  <c r="X1043" i="3"/>
  <c r="V1043" i="3"/>
  <c r="W1043" i="3" s="1"/>
  <c r="X1055" i="3"/>
  <c r="V1055" i="3"/>
  <c r="W1055" i="3" s="1"/>
  <c r="X1059" i="3"/>
  <c r="V1059" i="3"/>
  <c r="W1059" i="3" s="1"/>
  <c r="V156" i="3"/>
  <c r="W156" i="3" s="1"/>
  <c r="J156" i="3" s="1"/>
  <c r="X156" i="3"/>
  <c r="V159" i="3"/>
  <c r="W159" i="3" s="1"/>
  <c r="J159" i="3" s="1"/>
  <c r="X159" i="3"/>
  <c r="V167" i="3"/>
  <c r="W167" i="3" s="1"/>
  <c r="J167" i="3" s="1"/>
  <c r="X167" i="3"/>
  <c r="V165" i="3"/>
  <c r="W165" i="3" s="1"/>
  <c r="J165" i="3" s="1"/>
  <c r="X165" i="3"/>
  <c r="X162" i="3"/>
  <c r="V162" i="3"/>
  <c r="W162" i="3" s="1"/>
  <c r="J162" i="3" s="1"/>
  <c r="V136" i="3"/>
  <c r="W136" i="3" s="1"/>
  <c r="J136" i="3" s="1"/>
  <c r="X136" i="3"/>
  <c r="V134" i="3"/>
  <c r="W134" i="3" s="1"/>
  <c r="J134" i="3" s="1"/>
  <c r="X134" i="3"/>
  <c r="X145" i="3"/>
  <c r="V145" i="3"/>
  <c r="W145" i="3" s="1"/>
  <c r="J145" i="3" s="1"/>
  <c r="V132" i="3"/>
  <c r="W132" i="3" s="1"/>
  <c r="J132" i="3" s="1"/>
  <c r="X132" i="3"/>
  <c r="V142" i="3"/>
  <c r="W142" i="3" s="1"/>
  <c r="J142" i="3" s="1"/>
  <c r="X142" i="3"/>
  <c r="X129" i="3"/>
  <c r="V129" i="3"/>
  <c r="W129" i="3" s="1"/>
  <c r="J129" i="3" s="1"/>
  <c r="X137" i="3"/>
  <c r="V137" i="3"/>
  <c r="W137" i="3" s="1"/>
  <c r="J137" i="3" s="1"/>
  <c r="V146" i="3"/>
  <c r="W146" i="3" s="1"/>
  <c r="J146" i="3" s="1"/>
  <c r="X146" i="3"/>
  <c r="X133" i="3"/>
  <c r="V133" i="3"/>
  <c r="W133" i="3" s="1"/>
  <c r="J133" i="3" s="1"/>
  <c r="X123" i="3"/>
  <c r="V123" i="3"/>
  <c r="W123" i="3" s="1"/>
  <c r="J123" i="3" s="1"/>
  <c r="X140" i="3"/>
  <c r="V140" i="3"/>
  <c r="W140" i="3" s="1"/>
  <c r="J140" i="3" s="1"/>
  <c r="X152" i="3"/>
  <c r="V152" i="3"/>
  <c r="W152" i="3" s="1"/>
  <c r="J152" i="3" s="1"/>
  <c r="V68" i="3"/>
  <c r="W68" i="3" s="1"/>
  <c r="J68" i="3" s="1"/>
  <c r="X68" i="3"/>
  <c r="V67" i="3"/>
  <c r="W67" i="3" s="1"/>
  <c r="J67" i="3" s="1"/>
  <c r="X67" i="3"/>
  <c r="V79" i="3"/>
  <c r="W79" i="3" s="1"/>
  <c r="J79" i="3" s="1"/>
  <c r="X79" i="3"/>
  <c r="V90" i="3"/>
  <c r="W90" i="3" s="1"/>
  <c r="J90" i="3" s="1"/>
  <c r="X90" i="3"/>
  <c r="V54" i="3"/>
  <c r="W54" i="3" s="1"/>
  <c r="J54" i="3" s="1"/>
  <c r="X54" i="3"/>
  <c r="V12" i="3"/>
  <c r="W12" i="3" s="1"/>
  <c r="J12" i="3" s="1"/>
  <c r="X12" i="3"/>
  <c r="V53" i="3"/>
  <c r="W53" i="3" s="1"/>
  <c r="J53" i="3" s="1"/>
  <c r="X53" i="3"/>
  <c r="V11" i="3"/>
  <c r="W11" i="3" s="1"/>
  <c r="J11" i="3" s="1"/>
  <c r="X11" i="3"/>
  <c r="V88" i="3"/>
  <c r="W88" i="3" s="1"/>
  <c r="J88" i="3" s="1"/>
  <c r="X88" i="3"/>
  <c r="V52" i="3"/>
  <c r="W52" i="3" s="1"/>
  <c r="J52" i="3" s="1"/>
  <c r="X52" i="3"/>
  <c r="V26" i="3"/>
  <c r="W26" i="3" s="1"/>
  <c r="J26" i="3" s="1"/>
  <c r="X26" i="3"/>
  <c r="X51" i="3"/>
  <c r="V51" i="3"/>
  <c r="W51" i="3" s="1"/>
  <c r="J51" i="3" s="1"/>
  <c r="V25" i="3"/>
  <c r="W25" i="3" s="1"/>
  <c r="J25" i="3" s="1"/>
  <c r="X25" i="3"/>
  <c r="V49" i="3"/>
  <c r="W49" i="3" s="1"/>
  <c r="J49" i="3" s="1"/>
  <c r="X49" i="3"/>
  <c r="V60" i="3"/>
  <c r="W60" i="3" s="1"/>
  <c r="J60" i="3" s="1"/>
  <c r="X60" i="3"/>
  <c r="V22" i="3"/>
  <c r="W22" i="3" s="1"/>
  <c r="J22" i="3" s="1"/>
  <c r="X22" i="3"/>
  <c r="V59" i="3"/>
  <c r="W59" i="3" s="1"/>
  <c r="J59" i="3" s="1"/>
  <c r="X59" i="3"/>
  <c r="V43" i="3"/>
  <c r="W43" i="3" s="1"/>
  <c r="J43" i="3" s="1"/>
  <c r="X43" i="3"/>
  <c r="V105" i="3"/>
  <c r="W105" i="3" s="1"/>
  <c r="J105" i="3" s="1"/>
  <c r="X105" i="3"/>
  <c r="V58" i="3"/>
  <c r="W58" i="3" s="1"/>
  <c r="J58" i="3" s="1"/>
  <c r="X58" i="3"/>
  <c r="V14" i="3"/>
  <c r="W14" i="3" s="1"/>
  <c r="J14" i="3" s="1"/>
  <c r="X14" i="3"/>
  <c r="V30" i="3"/>
  <c r="W30" i="3" s="1"/>
  <c r="J30" i="3" s="1"/>
  <c r="X30" i="3"/>
  <c r="V115" i="3"/>
  <c r="W115" i="3" s="1"/>
  <c r="X115" i="3"/>
  <c r="V117" i="3"/>
  <c r="W117" i="3" s="1"/>
  <c r="X117" i="3"/>
  <c r="V94" i="3"/>
  <c r="W94" i="3" s="1"/>
  <c r="X94" i="3"/>
  <c r="V98" i="3"/>
  <c r="W98" i="3" s="1"/>
  <c r="X98" i="3"/>
  <c r="V102" i="3"/>
  <c r="W102" i="3" s="1"/>
  <c r="X102" i="3"/>
  <c r="X95" i="3"/>
  <c r="V95" i="3"/>
  <c r="W95" i="3" s="1"/>
  <c r="X103" i="3"/>
  <c r="V103" i="3"/>
  <c r="W103" i="3" s="1"/>
  <c r="V69" i="3"/>
  <c r="W69" i="3" s="1"/>
  <c r="X69" i="3"/>
  <c r="V45" i="3"/>
  <c r="W45" i="3" s="1"/>
  <c r="X45" i="3"/>
  <c r="V19" i="3"/>
  <c r="W19" i="3" s="1"/>
  <c r="X19" i="3"/>
  <c r="V56" i="3"/>
  <c r="W56" i="3" s="1"/>
  <c r="J56" i="3" s="1"/>
  <c r="X56" i="3"/>
  <c r="X40" i="3"/>
  <c r="V40" i="3"/>
  <c r="W40" i="3" s="1"/>
  <c r="J40" i="3" s="1"/>
  <c r="X55" i="3"/>
  <c r="V55" i="3"/>
  <c r="W55" i="3" s="1"/>
  <c r="J55" i="3" s="1"/>
  <c r="V38" i="3"/>
  <c r="W38" i="3" s="1"/>
  <c r="J38" i="3" s="1"/>
  <c r="X38" i="3"/>
  <c r="V65" i="3"/>
  <c r="W65" i="3" s="1"/>
  <c r="J65" i="3" s="1"/>
  <c r="X65" i="3"/>
  <c r="V64" i="3"/>
  <c r="W64" i="3" s="1"/>
  <c r="J64" i="3" s="1"/>
  <c r="X64" i="3"/>
  <c r="V10" i="3"/>
  <c r="W10" i="3" s="1"/>
  <c r="J10" i="3" s="1"/>
  <c r="X10" i="3"/>
  <c r="X87" i="3"/>
  <c r="V87" i="3"/>
  <c r="W87" i="3" s="1"/>
  <c r="J87" i="3" s="1"/>
  <c r="V108" i="3"/>
  <c r="W108" i="3" s="1"/>
  <c r="J108" i="3" s="1"/>
  <c r="X108" i="3"/>
  <c r="V61" i="3"/>
  <c r="W61" i="3" s="1"/>
  <c r="J61" i="3" s="1"/>
  <c r="X61" i="3"/>
  <c r="V17" i="3"/>
  <c r="W17" i="3" s="1"/>
  <c r="J17" i="3" s="1"/>
  <c r="X17" i="3"/>
  <c r="V84" i="3"/>
  <c r="W84" i="3" s="1"/>
  <c r="J84" i="3" s="1"/>
  <c r="X84" i="3"/>
  <c r="V72" i="3"/>
  <c r="W72" i="3" s="1"/>
  <c r="J72" i="3" s="1"/>
  <c r="X72" i="3"/>
  <c r="V15" i="3"/>
  <c r="W15" i="3" s="1"/>
  <c r="J15" i="3" s="1"/>
  <c r="X15" i="3"/>
  <c r="V71" i="3"/>
  <c r="W71" i="3" s="1"/>
  <c r="J71" i="3" s="1"/>
  <c r="X71" i="3"/>
  <c r="V31" i="3"/>
  <c r="W31" i="3" s="1"/>
  <c r="J31" i="3" s="1"/>
  <c r="X31" i="3"/>
  <c r="V5" i="3"/>
  <c r="X5" i="3"/>
  <c r="X104" i="3"/>
  <c r="V104" i="3"/>
  <c r="W104" i="3" s="1"/>
  <c r="J104" i="3" s="1"/>
  <c r="V20" i="3"/>
  <c r="W20" i="3" s="1"/>
  <c r="J20" i="3" s="1"/>
  <c r="X20" i="3"/>
  <c r="X110" i="3"/>
  <c r="V110" i="3"/>
  <c r="W110" i="3" s="1"/>
  <c r="X113" i="3"/>
  <c r="V113" i="3"/>
  <c r="W113" i="3" s="1"/>
  <c r="V92" i="3"/>
  <c r="W92" i="3" s="1"/>
  <c r="X92" i="3"/>
  <c r="V96" i="3"/>
  <c r="W96" i="3" s="1"/>
  <c r="X96" i="3"/>
  <c r="V100" i="3"/>
  <c r="W100" i="3" s="1"/>
  <c r="X100" i="3"/>
  <c r="V93" i="3"/>
  <c r="W93" i="3" s="1"/>
  <c r="X93" i="3"/>
  <c r="V101" i="3"/>
  <c r="W101" i="3" s="1"/>
  <c r="X101" i="3"/>
  <c r="V81" i="3"/>
  <c r="W81" i="3" s="1"/>
  <c r="X81" i="3"/>
  <c r="V41" i="3"/>
  <c r="W41" i="3" s="1"/>
  <c r="X41" i="3"/>
  <c r="V27" i="3"/>
  <c r="W27" i="3" s="1"/>
  <c r="X27" i="3"/>
  <c r="V13" i="3"/>
  <c r="W13" i="3" s="1"/>
  <c r="X13" i="3"/>
  <c r="O5" i="1"/>
  <c r="O6" i="1"/>
  <c r="Z59" i="6"/>
  <c r="Z7" i="3"/>
  <c r="W5" i="3" l="1"/>
  <c r="J5" i="3" s="1"/>
  <c r="Y5" i="3"/>
  <c r="W6" i="3"/>
  <c r="J6" i="3" s="1"/>
  <c r="Y6" i="3"/>
  <c r="W7" i="3"/>
  <c r="J7" i="3" s="1"/>
  <c r="Y7" i="3"/>
  <c r="W4" i="3"/>
  <c r="J4" i="3" s="1"/>
  <c r="Y4" i="3"/>
  <c r="W8" i="3"/>
  <c r="J8" i="3" s="1"/>
  <c r="Y8" i="3"/>
  <c r="S5" i="3"/>
  <c r="R6" i="3"/>
  <c r="S7" i="3"/>
  <c r="S4" i="3"/>
  <c r="R5" i="3"/>
  <c r="S6" i="3"/>
  <c r="R7" i="3"/>
  <c r="R4" i="3"/>
  <c r="P6" i="1"/>
  <c r="P5" i="1"/>
  <c r="Z60" i="6"/>
  <c r="Z8" i="3"/>
  <c r="R8" i="3"/>
  <c r="S8" i="3"/>
  <c r="D5" i="1" l="1"/>
  <c r="Z9" i="3"/>
  <c r="Z61" i="6"/>
  <c r="D4" i="4" l="1"/>
  <c r="E14" i="4"/>
  <c r="E4" i="4"/>
  <c r="Z62" i="6"/>
  <c r="Z10" i="3"/>
  <c r="I4" i="4"/>
  <c r="G4" i="4"/>
  <c r="H4" i="4"/>
  <c r="E5" i="4"/>
  <c r="E6" i="4"/>
  <c r="E7" i="4"/>
  <c r="E8" i="4"/>
  <c r="E9" i="4"/>
  <c r="E10" i="4"/>
  <c r="E11" i="4"/>
  <c r="E12" i="4"/>
  <c r="E13" i="4"/>
  <c r="R14" i="4" l="1"/>
  <c r="C13" i="4"/>
  <c r="Z13" i="4"/>
  <c r="C12" i="4"/>
  <c r="Z12" i="4"/>
  <c r="C11" i="4"/>
  <c r="Z11" i="4"/>
  <c r="C10" i="4"/>
  <c r="Z10" i="4"/>
  <c r="C9" i="4"/>
  <c r="Z9" i="4"/>
  <c r="C8" i="4"/>
  <c r="Z8" i="4"/>
  <c r="C7" i="4"/>
  <c r="Z7" i="4"/>
  <c r="C6" i="4"/>
  <c r="Z6" i="4"/>
  <c r="C5" i="4"/>
  <c r="Z5" i="4"/>
  <c r="K14" i="4"/>
  <c r="M14" i="4"/>
  <c r="O14" i="4"/>
  <c r="Q14" i="4"/>
  <c r="S14" i="4"/>
  <c r="U14" i="4"/>
  <c r="Y14" i="4"/>
  <c r="L14" i="4"/>
  <c r="P14" i="4"/>
  <c r="T14" i="4"/>
  <c r="C14" i="4"/>
  <c r="J14" i="4"/>
  <c r="N14" i="4"/>
  <c r="Z14" i="4"/>
  <c r="C4" i="4"/>
  <c r="K13" i="4"/>
  <c r="O13" i="4"/>
  <c r="P13" i="4"/>
  <c r="N13" i="4"/>
  <c r="Q12" i="4"/>
  <c r="U12" i="4"/>
  <c r="T12" i="4"/>
  <c r="K11" i="4"/>
  <c r="O11" i="4"/>
  <c r="P11" i="4"/>
  <c r="N11" i="4"/>
  <c r="Q10" i="4"/>
  <c r="U10" i="4"/>
  <c r="T10" i="4"/>
  <c r="K9" i="4"/>
  <c r="O9" i="4"/>
  <c r="P9" i="4"/>
  <c r="N9" i="4"/>
  <c r="Q8" i="4"/>
  <c r="U8" i="4"/>
  <c r="T8" i="4"/>
  <c r="K7" i="4"/>
  <c r="O7" i="4"/>
  <c r="P7" i="4"/>
  <c r="N7" i="4"/>
  <c r="Q6" i="4"/>
  <c r="U6" i="4"/>
  <c r="T6" i="4"/>
  <c r="K5" i="4"/>
  <c r="O5" i="4"/>
  <c r="P5" i="4"/>
  <c r="N5" i="4"/>
  <c r="Q13" i="4"/>
  <c r="U13" i="4"/>
  <c r="T13" i="4"/>
  <c r="K12" i="4"/>
  <c r="O12" i="4"/>
  <c r="P12" i="4"/>
  <c r="N12" i="4"/>
  <c r="Q11" i="4"/>
  <c r="U11" i="4"/>
  <c r="T11" i="4"/>
  <c r="K10" i="4"/>
  <c r="O10" i="4"/>
  <c r="P10" i="4"/>
  <c r="N10" i="4"/>
  <c r="Q9" i="4"/>
  <c r="U9" i="4"/>
  <c r="T9" i="4"/>
  <c r="K8" i="4"/>
  <c r="O8" i="4"/>
  <c r="P8" i="4"/>
  <c r="N8" i="4"/>
  <c r="Q7" i="4"/>
  <c r="U7" i="4"/>
  <c r="T7" i="4"/>
  <c r="K6" i="4"/>
  <c r="O6" i="4"/>
  <c r="P6" i="4"/>
  <c r="N6" i="4"/>
  <c r="Q5" i="4"/>
  <c r="U5" i="4"/>
  <c r="T5" i="4"/>
  <c r="Q4" i="4"/>
  <c r="K4" i="4"/>
  <c r="P4" i="4"/>
  <c r="T4" i="4"/>
  <c r="U4" i="4"/>
  <c r="N4" i="4"/>
  <c r="O4" i="4"/>
  <c r="Z63" i="6"/>
  <c r="Z11" i="3"/>
  <c r="X5" i="4" l="1"/>
  <c r="V5" i="4"/>
  <c r="M6" i="4"/>
  <c r="L6" i="4"/>
  <c r="X7" i="4"/>
  <c r="V7" i="4"/>
  <c r="M8" i="4"/>
  <c r="L8" i="4"/>
  <c r="X9" i="4"/>
  <c r="V9" i="4"/>
  <c r="M10" i="4"/>
  <c r="L10" i="4"/>
  <c r="X11" i="4"/>
  <c r="V11" i="4"/>
  <c r="M12" i="4"/>
  <c r="L12" i="4"/>
  <c r="X13" i="4"/>
  <c r="V13" i="4"/>
  <c r="M5" i="4"/>
  <c r="L5" i="4"/>
  <c r="X6" i="4"/>
  <c r="V6" i="4"/>
  <c r="M7" i="4"/>
  <c r="L7" i="4"/>
  <c r="X8" i="4"/>
  <c r="V8" i="4"/>
  <c r="M9" i="4"/>
  <c r="L9" i="4"/>
  <c r="X10" i="4"/>
  <c r="V10" i="4"/>
  <c r="M11" i="4"/>
  <c r="L11" i="4"/>
  <c r="X12" i="4"/>
  <c r="V12" i="4"/>
  <c r="M13" i="4"/>
  <c r="L13" i="4"/>
  <c r="X14" i="4"/>
  <c r="V14" i="4"/>
  <c r="W14" i="4" s="1"/>
  <c r="V4" i="4"/>
  <c r="X4" i="4"/>
  <c r="M4" i="4"/>
  <c r="L4" i="4"/>
  <c r="R5" i="4"/>
  <c r="R7" i="4"/>
  <c r="R9" i="4"/>
  <c r="R11" i="4"/>
  <c r="R13" i="4"/>
  <c r="R6" i="4"/>
  <c r="R8" i="4"/>
  <c r="R10" i="4"/>
  <c r="R12" i="4"/>
  <c r="R4" i="4"/>
  <c r="S5" i="4"/>
  <c r="S7" i="4"/>
  <c r="S9" i="4"/>
  <c r="S11" i="4"/>
  <c r="S13" i="4"/>
  <c r="S6" i="4"/>
  <c r="S8" i="4"/>
  <c r="S10" i="4"/>
  <c r="S12" i="4"/>
  <c r="D6" i="1"/>
  <c r="Z12" i="3"/>
  <c r="Z64" i="6"/>
  <c r="D15" i="4" l="1"/>
  <c r="E23" i="4"/>
  <c r="E154" i="4"/>
  <c r="E167" i="4"/>
  <c r="E152" i="4"/>
  <c r="E179" i="4"/>
  <c r="E130" i="4"/>
  <c r="E165" i="4"/>
  <c r="E121" i="4"/>
  <c r="E150" i="4"/>
  <c r="E177" i="4"/>
  <c r="E120" i="4"/>
  <c r="E137" i="4"/>
  <c r="E149" i="4"/>
  <c r="E176" i="4"/>
  <c r="E198" i="4"/>
  <c r="E127" i="4"/>
  <c r="E142" i="4"/>
  <c r="E162" i="4"/>
  <c r="E184" i="4"/>
  <c r="E118" i="4"/>
  <c r="E135" i="4"/>
  <c r="E147" i="4"/>
  <c r="E174" i="4"/>
  <c r="E192" i="4"/>
  <c r="E191" i="4"/>
  <c r="E195" i="4"/>
  <c r="E116" i="4"/>
  <c r="E124" i="4"/>
  <c r="E133" i="4"/>
  <c r="E139" i="4"/>
  <c r="E145" i="4"/>
  <c r="E156" i="4"/>
  <c r="E159" i="4"/>
  <c r="E169" i="4"/>
  <c r="E172" i="4"/>
  <c r="E181" i="4"/>
  <c r="E188" i="4"/>
  <c r="E190" i="4"/>
  <c r="E194" i="4"/>
  <c r="E200" i="4"/>
  <c r="E202" i="4"/>
  <c r="E204" i="4"/>
  <c r="E206" i="4"/>
  <c r="E208" i="4"/>
  <c r="E210" i="4"/>
  <c r="E212" i="4"/>
  <c r="E214" i="4"/>
  <c r="E216" i="4"/>
  <c r="E218" i="4"/>
  <c r="E220" i="4"/>
  <c r="E222" i="4"/>
  <c r="E224" i="4"/>
  <c r="E226" i="4"/>
  <c r="E228" i="4"/>
  <c r="E230" i="4"/>
  <c r="E232" i="4"/>
  <c r="E234" i="4"/>
  <c r="E236" i="4"/>
  <c r="E238" i="4"/>
  <c r="E240" i="4"/>
  <c r="E242" i="4"/>
  <c r="E244" i="4"/>
  <c r="E246" i="4"/>
  <c r="E248" i="4"/>
  <c r="E250" i="4"/>
  <c r="E252" i="4"/>
  <c r="E254" i="4"/>
  <c r="E256" i="4"/>
  <c r="E258" i="4"/>
  <c r="E260" i="4"/>
  <c r="E262" i="4"/>
  <c r="E264" i="4"/>
  <c r="E266" i="4"/>
  <c r="E268" i="4"/>
  <c r="E270" i="4"/>
  <c r="E272" i="4"/>
  <c r="E274" i="4"/>
  <c r="E276" i="4"/>
  <c r="E278" i="4"/>
  <c r="E280" i="4"/>
  <c r="E282" i="4"/>
  <c r="E284" i="4"/>
  <c r="E286" i="4"/>
  <c r="E288" i="4"/>
  <c r="E290" i="4"/>
  <c r="E292" i="4"/>
  <c r="E294" i="4"/>
  <c r="E296" i="4"/>
  <c r="E298" i="4"/>
  <c r="E300" i="4"/>
  <c r="E302" i="4"/>
  <c r="E304" i="4"/>
  <c r="E306" i="4"/>
  <c r="E308" i="4"/>
  <c r="E310" i="4"/>
  <c r="E312" i="4"/>
  <c r="E314" i="4"/>
  <c r="E316" i="4"/>
  <c r="E318" i="4"/>
  <c r="E320" i="4"/>
  <c r="E322" i="4"/>
  <c r="E324" i="4"/>
  <c r="E326" i="4"/>
  <c r="E328" i="4"/>
  <c r="E330" i="4"/>
  <c r="E332" i="4"/>
  <c r="E334" i="4"/>
  <c r="E336" i="4"/>
  <c r="E338" i="4"/>
  <c r="E340" i="4"/>
  <c r="E342" i="4"/>
  <c r="E344" i="4"/>
  <c r="E346" i="4"/>
  <c r="E348" i="4"/>
  <c r="E350" i="4"/>
  <c r="E352" i="4"/>
  <c r="E354" i="4"/>
  <c r="E356" i="4"/>
  <c r="E358" i="4"/>
  <c r="E360" i="4"/>
  <c r="E362" i="4"/>
  <c r="E364" i="4"/>
  <c r="E366" i="4"/>
  <c r="E368" i="4"/>
  <c r="E370" i="4"/>
  <c r="E372" i="4"/>
  <c r="E374" i="4"/>
  <c r="E376" i="4"/>
  <c r="E378" i="4"/>
  <c r="E380" i="4"/>
  <c r="E382" i="4"/>
  <c r="E384" i="4"/>
  <c r="E386" i="4"/>
  <c r="E388" i="4"/>
  <c r="E390" i="4"/>
  <c r="E392" i="4"/>
  <c r="E394" i="4"/>
  <c r="E396" i="4"/>
  <c r="E398" i="4"/>
  <c r="E400" i="4"/>
  <c r="E402" i="4"/>
  <c r="E404" i="4"/>
  <c r="E406" i="4"/>
  <c r="E408" i="4"/>
  <c r="E410" i="4"/>
  <c r="E412" i="4"/>
  <c r="E414" i="4"/>
  <c r="E416" i="4"/>
  <c r="E418" i="4"/>
  <c r="E420" i="4"/>
  <c r="E422" i="4"/>
  <c r="E424" i="4"/>
  <c r="E426" i="4"/>
  <c r="E428" i="4"/>
  <c r="E430" i="4"/>
  <c r="E432" i="4"/>
  <c r="E434" i="4"/>
  <c r="E436" i="4"/>
  <c r="E438" i="4"/>
  <c r="E440" i="4"/>
  <c r="E442" i="4"/>
  <c r="E444" i="4"/>
  <c r="E446" i="4"/>
  <c r="E448" i="4"/>
  <c r="E450" i="4"/>
  <c r="E452" i="4"/>
  <c r="E454" i="4"/>
  <c r="E456" i="4"/>
  <c r="E458" i="4"/>
  <c r="E460" i="4"/>
  <c r="E462" i="4"/>
  <c r="E464" i="4"/>
  <c r="E466" i="4"/>
  <c r="E468" i="4"/>
  <c r="E470" i="4"/>
  <c r="E472" i="4"/>
  <c r="E474" i="4"/>
  <c r="E476" i="4"/>
  <c r="E478" i="4"/>
  <c r="E480" i="4"/>
  <c r="E482" i="4"/>
  <c r="E484" i="4"/>
  <c r="E486" i="4"/>
  <c r="E488" i="4"/>
  <c r="E490" i="4"/>
  <c r="E492" i="4"/>
  <c r="E494" i="4"/>
  <c r="E496" i="4"/>
  <c r="E498" i="4"/>
  <c r="E500" i="4"/>
  <c r="E502" i="4"/>
  <c r="E504" i="4"/>
  <c r="E506" i="4"/>
  <c r="E508" i="4"/>
  <c r="E510" i="4"/>
  <c r="E512" i="4"/>
  <c r="E514" i="4"/>
  <c r="E516" i="4"/>
  <c r="E518" i="4"/>
  <c r="E520" i="4"/>
  <c r="E522" i="4"/>
  <c r="E524" i="4"/>
  <c r="E526" i="4"/>
  <c r="E528" i="4"/>
  <c r="E530" i="4"/>
  <c r="E532" i="4"/>
  <c r="E534" i="4"/>
  <c r="E536" i="4"/>
  <c r="E538" i="4"/>
  <c r="E540" i="4"/>
  <c r="E542" i="4"/>
  <c r="E544" i="4"/>
  <c r="E546" i="4"/>
  <c r="E548" i="4"/>
  <c r="E550" i="4"/>
  <c r="E552" i="4"/>
  <c r="E554" i="4"/>
  <c r="E556" i="4"/>
  <c r="E558" i="4"/>
  <c r="E560" i="4"/>
  <c r="E562" i="4"/>
  <c r="E564" i="4"/>
  <c r="E566" i="4"/>
  <c r="E568" i="4"/>
  <c r="E570" i="4"/>
  <c r="E572" i="4"/>
  <c r="E574" i="4"/>
  <c r="E576" i="4"/>
  <c r="E578" i="4"/>
  <c r="E580" i="4"/>
  <c r="E582" i="4"/>
  <c r="E584" i="4"/>
  <c r="E586" i="4"/>
  <c r="E588" i="4"/>
  <c r="E590" i="4"/>
  <c r="E592" i="4"/>
  <c r="E594" i="4"/>
  <c r="E596" i="4"/>
  <c r="E598" i="4"/>
  <c r="E600" i="4"/>
  <c r="E602" i="4"/>
  <c r="E604" i="4"/>
  <c r="E606" i="4"/>
  <c r="E608" i="4"/>
  <c r="E610" i="4"/>
  <c r="E612" i="4"/>
  <c r="E614" i="4"/>
  <c r="E616" i="4"/>
  <c r="E618" i="4"/>
  <c r="E620" i="4"/>
  <c r="E622" i="4"/>
  <c r="E624" i="4"/>
  <c r="E626" i="4"/>
  <c r="E628" i="4"/>
  <c r="E630" i="4"/>
  <c r="E632" i="4"/>
  <c r="E634" i="4"/>
  <c r="E636" i="4"/>
  <c r="E638" i="4"/>
  <c r="E640" i="4"/>
  <c r="E642" i="4"/>
  <c r="E644" i="4"/>
  <c r="E646" i="4"/>
  <c r="E648" i="4"/>
  <c r="E650" i="4"/>
  <c r="E652" i="4"/>
  <c r="E654" i="4"/>
  <c r="E656" i="4"/>
  <c r="E658" i="4"/>
  <c r="E660" i="4"/>
  <c r="E662" i="4"/>
  <c r="E664" i="4"/>
  <c r="E666" i="4"/>
  <c r="E668" i="4"/>
  <c r="E670" i="4"/>
  <c r="E672" i="4"/>
  <c r="E674" i="4"/>
  <c r="E676" i="4"/>
  <c r="E678" i="4"/>
  <c r="E680" i="4"/>
  <c r="E682" i="4"/>
  <c r="E684" i="4"/>
  <c r="E686" i="4"/>
  <c r="E688" i="4"/>
  <c r="E690" i="4"/>
  <c r="E692" i="4"/>
  <c r="E694" i="4"/>
  <c r="E696" i="4"/>
  <c r="E698" i="4"/>
  <c r="E700" i="4"/>
  <c r="E702" i="4"/>
  <c r="E704" i="4"/>
  <c r="E706" i="4"/>
  <c r="E708" i="4"/>
  <c r="E710" i="4"/>
  <c r="E712" i="4"/>
  <c r="E714" i="4"/>
  <c r="E716" i="4"/>
  <c r="E718" i="4"/>
  <c r="E720" i="4"/>
  <c r="E722" i="4"/>
  <c r="E724" i="4"/>
  <c r="E726" i="4"/>
  <c r="E728" i="4"/>
  <c r="E730" i="4"/>
  <c r="E732" i="4"/>
  <c r="E734" i="4"/>
  <c r="E736" i="4"/>
  <c r="E738" i="4"/>
  <c r="E740" i="4"/>
  <c r="E742" i="4"/>
  <c r="E744" i="4"/>
  <c r="E746" i="4"/>
  <c r="E748" i="4"/>
  <c r="E750" i="4"/>
  <c r="E752" i="4"/>
  <c r="E754" i="4"/>
  <c r="E756" i="4"/>
  <c r="E758" i="4"/>
  <c r="E760" i="4"/>
  <c r="E762" i="4"/>
  <c r="E764" i="4"/>
  <c r="E766" i="4"/>
  <c r="E768" i="4"/>
  <c r="E770" i="4"/>
  <c r="E772" i="4"/>
  <c r="E774" i="4"/>
  <c r="E776" i="4"/>
  <c r="E778" i="4"/>
  <c r="E780" i="4"/>
  <c r="E782" i="4"/>
  <c r="E784" i="4"/>
  <c r="E786" i="4"/>
  <c r="E788" i="4"/>
  <c r="E790" i="4"/>
  <c r="E792" i="4"/>
  <c r="E794" i="4"/>
  <c r="E796" i="4"/>
  <c r="E798" i="4"/>
  <c r="E800" i="4"/>
  <c r="E802" i="4"/>
  <c r="E804" i="4"/>
  <c r="E806" i="4"/>
  <c r="E808" i="4"/>
  <c r="E810" i="4"/>
  <c r="E812" i="4"/>
  <c r="E814" i="4"/>
  <c r="E816" i="4"/>
  <c r="E818" i="4"/>
  <c r="E820" i="4"/>
  <c r="E822" i="4"/>
  <c r="E824" i="4"/>
  <c r="E826" i="4"/>
  <c r="E828" i="4"/>
  <c r="E830" i="4"/>
  <c r="E832" i="4"/>
  <c r="E834" i="4"/>
  <c r="E836" i="4"/>
  <c r="E838" i="4"/>
  <c r="E840" i="4"/>
  <c r="E842" i="4"/>
  <c r="E844" i="4"/>
  <c r="E846" i="4"/>
  <c r="E848" i="4"/>
  <c r="E850" i="4"/>
  <c r="E852" i="4"/>
  <c r="E854" i="4"/>
  <c r="E856" i="4"/>
  <c r="E858" i="4"/>
  <c r="E860" i="4"/>
  <c r="E862" i="4"/>
  <c r="E153" i="4"/>
  <c r="E131" i="4"/>
  <c r="E166" i="4"/>
  <c r="E122" i="4"/>
  <c r="E151" i="4"/>
  <c r="E178" i="4"/>
  <c r="E129" i="4"/>
  <c r="E164" i="4"/>
  <c r="E186" i="4"/>
  <c r="E128" i="4"/>
  <c r="E143" i="4"/>
  <c r="E163" i="4"/>
  <c r="E185" i="4"/>
  <c r="E119" i="4"/>
  <c r="E136" i="4"/>
  <c r="E148" i="4"/>
  <c r="E175" i="4"/>
  <c r="E197" i="4"/>
  <c r="E126" i="4"/>
  <c r="E141" i="4"/>
  <c r="E161" i="4"/>
  <c r="E183" i="4"/>
  <c r="E196" i="4"/>
  <c r="E117" i="4"/>
  <c r="E125" i="4"/>
  <c r="E134" i="4"/>
  <c r="E140" i="4"/>
  <c r="E146" i="4"/>
  <c r="E157" i="4"/>
  <c r="E160" i="4"/>
  <c r="E170" i="4"/>
  <c r="E173" i="4"/>
  <c r="E182" i="4"/>
  <c r="E123" i="4"/>
  <c r="E132" i="4"/>
  <c r="E138" i="4"/>
  <c r="E144" i="4"/>
  <c r="E155" i="4"/>
  <c r="E158" i="4"/>
  <c r="E168" i="4"/>
  <c r="E171" i="4"/>
  <c r="E180" i="4"/>
  <c r="E187" i="4"/>
  <c r="E189" i="4"/>
  <c r="E193" i="4"/>
  <c r="E199" i="4"/>
  <c r="E201" i="4"/>
  <c r="E203" i="4"/>
  <c r="E205" i="4"/>
  <c r="E207" i="4"/>
  <c r="E209" i="4"/>
  <c r="E211" i="4"/>
  <c r="E213" i="4"/>
  <c r="E215" i="4"/>
  <c r="E217" i="4"/>
  <c r="E219" i="4"/>
  <c r="E221" i="4"/>
  <c r="E223" i="4"/>
  <c r="E225" i="4"/>
  <c r="E227" i="4"/>
  <c r="E229" i="4"/>
  <c r="E231" i="4"/>
  <c r="E233" i="4"/>
  <c r="E235" i="4"/>
  <c r="E237" i="4"/>
  <c r="E239" i="4"/>
  <c r="E241" i="4"/>
  <c r="E243" i="4"/>
  <c r="E245" i="4"/>
  <c r="E247" i="4"/>
  <c r="E249" i="4"/>
  <c r="E251" i="4"/>
  <c r="E253" i="4"/>
  <c r="E255" i="4"/>
  <c r="E257" i="4"/>
  <c r="E259" i="4"/>
  <c r="E261" i="4"/>
  <c r="E263" i="4"/>
  <c r="E265" i="4"/>
  <c r="E267" i="4"/>
  <c r="E269" i="4"/>
  <c r="E271" i="4"/>
  <c r="E273" i="4"/>
  <c r="E275" i="4"/>
  <c r="E277" i="4"/>
  <c r="E279" i="4"/>
  <c r="E281" i="4"/>
  <c r="E283" i="4"/>
  <c r="E285" i="4"/>
  <c r="E287" i="4"/>
  <c r="E289" i="4"/>
  <c r="E291" i="4"/>
  <c r="E293" i="4"/>
  <c r="E295" i="4"/>
  <c r="E297" i="4"/>
  <c r="E299" i="4"/>
  <c r="E301" i="4"/>
  <c r="E303" i="4"/>
  <c r="E305" i="4"/>
  <c r="E307" i="4"/>
  <c r="E309" i="4"/>
  <c r="E311" i="4"/>
  <c r="E313" i="4"/>
  <c r="E315" i="4"/>
  <c r="E317" i="4"/>
  <c r="E319" i="4"/>
  <c r="E321" i="4"/>
  <c r="E323" i="4"/>
  <c r="E325" i="4"/>
  <c r="E327" i="4"/>
  <c r="E329" i="4"/>
  <c r="E331" i="4"/>
  <c r="E333" i="4"/>
  <c r="E335" i="4"/>
  <c r="E337" i="4"/>
  <c r="E339" i="4"/>
  <c r="E341" i="4"/>
  <c r="E343" i="4"/>
  <c r="E345" i="4"/>
  <c r="E347" i="4"/>
  <c r="E349" i="4"/>
  <c r="E351" i="4"/>
  <c r="E353" i="4"/>
  <c r="E355" i="4"/>
  <c r="E357" i="4"/>
  <c r="E359" i="4"/>
  <c r="E361" i="4"/>
  <c r="E363" i="4"/>
  <c r="E365" i="4"/>
  <c r="E367" i="4"/>
  <c r="E369" i="4"/>
  <c r="E371" i="4"/>
  <c r="E373" i="4"/>
  <c r="E375" i="4"/>
  <c r="E377" i="4"/>
  <c r="E379" i="4"/>
  <c r="E381" i="4"/>
  <c r="E383" i="4"/>
  <c r="E385" i="4"/>
  <c r="E387" i="4"/>
  <c r="E389" i="4"/>
  <c r="E391" i="4"/>
  <c r="E393" i="4"/>
  <c r="E395" i="4"/>
  <c r="E397" i="4"/>
  <c r="E399" i="4"/>
  <c r="E401" i="4"/>
  <c r="E403" i="4"/>
  <c r="E405" i="4"/>
  <c r="E407" i="4"/>
  <c r="E409" i="4"/>
  <c r="E411" i="4"/>
  <c r="E413" i="4"/>
  <c r="E415" i="4"/>
  <c r="E417" i="4"/>
  <c r="E419" i="4"/>
  <c r="E421" i="4"/>
  <c r="E423" i="4"/>
  <c r="E425" i="4"/>
  <c r="E427" i="4"/>
  <c r="E429" i="4"/>
  <c r="E431" i="4"/>
  <c r="E433" i="4"/>
  <c r="E435" i="4"/>
  <c r="E437" i="4"/>
  <c r="E439" i="4"/>
  <c r="E441" i="4"/>
  <c r="E443" i="4"/>
  <c r="E445" i="4"/>
  <c r="E447" i="4"/>
  <c r="E449" i="4"/>
  <c r="E451" i="4"/>
  <c r="E453" i="4"/>
  <c r="E455" i="4"/>
  <c r="E457" i="4"/>
  <c r="E459" i="4"/>
  <c r="E461" i="4"/>
  <c r="E463" i="4"/>
  <c r="E465" i="4"/>
  <c r="E467" i="4"/>
  <c r="E469" i="4"/>
  <c r="E471" i="4"/>
  <c r="E473" i="4"/>
  <c r="E475" i="4"/>
  <c r="E477" i="4"/>
  <c r="E479" i="4"/>
  <c r="E481" i="4"/>
  <c r="E483" i="4"/>
  <c r="E485" i="4"/>
  <c r="E487" i="4"/>
  <c r="E489" i="4"/>
  <c r="E491" i="4"/>
  <c r="E493" i="4"/>
  <c r="E495" i="4"/>
  <c r="E497" i="4"/>
  <c r="E499" i="4"/>
  <c r="E501" i="4"/>
  <c r="E503" i="4"/>
  <c r="E505" i="4"/>
  <c r="E507" i="4"/>
  <c r="E509" i="4"/>
  <c r="E511" i="4"/>
  <c r="E513" i="4"/>
  <c r="E515" i="4"/>
  <c r="E517" i="4"/>
  <c r="E519" i="4"/>
  <c r="E521" i="4"/>
  <c r="E523" i="4"/>
  <c r="E525" i="4"/>
  <c r="E527" i="4"/>
  <c r="E529" i="4"/>
  <c r="E531" i="4"/>
  <c r="E533" i="4"/>
  <c r="E535" i="4"/>
  <c r="E537" i="4"/>
  <c r="E539" i="4"/>
  <c r="E541" i="4"/>
  <c r="E543" i="4"/>
  <c r="E545" i="4"/>
  <c r="E547" i="4"/>
  <c r="E549" i="4"/>
  <c r="E551" i="4"/>
  <c r="E553" i="4"/>
  <c r="E555" i="4"/>
  <c r="E557" i="4"/>
  <c r="E559" i="4"/>
  <c r="E561" i="4"/>
  <c r="E563" i="4"/>
  <c r="E565" i="4"/>
  <c r="E567" i="4"/>
  <c r="E569" i="4"/>
  <c r="E571" i="4"/>
  <c r="E573" i="4"/>
  <c r="E575" i="4"/>
  <c r="E577" i="4"/>
  <c r="E579" i="4"/>
  <c r="E581" i="4"/>
  <c r="E583" i="4"/>
  <c r="E585" i="4"/>
  <c r="E587" i="4"/>
  <c r="E589" i="4"/>
  <c r="E591" i="4"/>
  <c r="E593" i="4"/>
  <c r="E595" i="4"/>
  <c r="E597" i="4"/>
  <c r="E599" i="4"/>
  <c r="E601" i="4"/>
  <c r="E603" i="4"/>
  <c r="E605" i="4"/>
  <c r="E607" i="4"/>
  <c r="E609" i="4"/>
  <c r="E611" i="4"/>
  <c r="E613" i="4"/>
  <c r="E615" i="4"/>
  <c r="E617" i="4"/>
  <c r="E619" i="4"/>
  <c r="E621" i="4"/>
  <c r="E623" i="4"/>
  <c r="E625" i="4"/>
  <c r="E627" i="4"/>
  <c r="E629" i="4"/>
  <c r="E631" i="4"/>
  <c r="E633" i="4"/>
  <c r="E635" i="4"/>
  <c r="E637" i="4"/>
  <c r="E639" i="4"/>
  <c r="E641" i="4"/>
  <c r="E643" i="4"/>
  <c r="E645" i="4"/>
  <c r="E647" i="4"/>
  <c r="E649" i="4"/>
  <c r="E651" i="4"/>
  <c r="E653" i="4"/>
  <c r="E655" i="4"/>
  <c r="E657" i="4"/>
  <c r="E659" i="4"/>
  <c r="E661" i="4"/>
  <c r="E663" i="4"/>
  <c r="E665" i="4"/>
  <c r="E667" i="4"/>
  <c r="E669" i="4"/>
  <c r="E671" i="4"/>
  <c r="E673" i="4"/>
  <c r="E675" i="4"/>
  <c r="E677" i="4"/>
  <c r="E679" i="4"/>
  <c r="E681" i="4"/>
  <c r="E683" i="4"/>
  <c r="E685" i="4"/>
  <c r="E687" i="4"/>
  <c r="E689" i="4"/>
  <c r="E691" i="4"/>
  <c r="E693" i="4"/>
  <c r="E695" i="4"/>
  <c r="E697" i="4"/>
  <c r="E699" i="4"/>
  <c r="E701" i="4"/>
  <c r="E703" i="4"/>
  <c r="E705" i="4"/>
  <c r="E707" i="4"/>
  <c r="E709" i="4"/>
  <c r="E711" i="4"/>
  <c r="E713" i="4"/>
  <c r="E715" i="4"/>
  <c r="E717" i="4"/>
  <c r="E719" i="4"/>
  <c r="E721" i="4"/>
  <c r="E723" i="4"/>
  <c r="E725" i="4"/>
  <c r="E727" i="4"/>
  <c r="E729" i="4"/>
  <c r="E731" i="4"/>
  <c r="E733" i="4"/>
  <c r="E735" i="4"/>
  <c r="E737" i="4"/>
  <c r="E739" i="4"/>
  <c r="E741" i="4"/>
  <c r="E743" i="4"/>
  <c r="E745" i="4"/>
  <c r="E747" i="4"/>
  <c r="E749" i="4"/>
  <c r="E751" i="4"/>
  <c r="E753" i="4"/>
  <c r="E755" i="4"/>
  <c r="E757" i="4"/>
  <c r="E759" i="4"/>
  <c r="E761" i="4"/>
  <c r="E763" i="4"/>
  <c r="E765" i="4"/>
  <c r="E767" i="4"/>
  <c r="E769" i="4"/>
  <c r="E771" i="4"/>
  <c r="E773" i="4"/>
  <c r="E775" i="4"/>
  <c r="E777" i="4"/>
  <c r="E779" i="4"/>
  <c r="E781" i="4"/>
  <c r="E783" i="4"/>
  <c r="E785" i="4"/>
  <c r="E787" i="4"/>
  <c r="E789" i="4"/>
  <c r="E791" i="4"/>
  <c r="E793" i="4"/>
  <c r="E795" i="4"/>
  <c r="E797" i="4"/>
  <c r="E799" i="4"/>
  <c r="E801" i="4"/>
  <c r="E803" i="4"/>
  <c r="E805" i="4"/>
  <c r="E807" i="4"/>
  <c r="E809" i="4"/>
  <c r="E811" i="4"/>
  <c r="E813" i="4"/>
  <c r="E815" i="4"/>
  <c r="E817" i="4"/>
  <c r="E819" i="4"/>
  <c r="E821" i="4"/>
  <c r="E823" i="4"/>
  <c r="E825" i="4"/>
  <c r="E827" i="4"/>
  <c r="E829" i="4"/>
  <c r="E831" i="4"/>
  <c r="E833" i="4"/>
  <c r="E835" i="4"/>
  <c r="E837" i="4"/>
  <c r="E839" i="4"/>
  <c r="E841" i="4"/>
  <c r="E843" i="4"/>
  <c r="E845" i="4"/>
  <c r="E847" i="4"/>
  <c r="E849" i="4"/>
  <c r="E851" i="4"/>
  <c r="E853" i="4"/>
  <c r="E855" i="4"/>
  <c r="E857" i="4"/>
  <c r="E859" i="4"/>
  <c r="E861" i="4"/>
  <c r="E114" i="4"/>
  <c r="E112" i="4"/>
  <c r="E110" i="4"/>
  <c r="E108" i="4"/>
  <c r="E106" i="4"/>
  <c r="E104" i="4"/>
  <c r="E102" i="4"/>
  <c r="E100" i="4"/>
  <c r="E98" i="4"/>
  <c r="E96" i="4"/>
  <c r="E94" i="4"/>
  <c r="E92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E60" i="4"/>
  <c r="E58" i="4"/>
  <c r="E56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4" i="4"/>
  <c r="E52" i="4"/>
  <c r="E55" i="4"/>
  <c r="E53" i="4"/>
  <c r="E51" i="4"/>
  <c r="E50" i="4"/>
  <c r="E49" i="4"/>
  <c r="E48" i="4"/>
  <c r="E46" i="4"/>
  <c r="E44" i="4"/>
  <c r="E42" i="4"/>
  <c r="E40" i="4"/>
  <c r="E38" i="4"/>
  <c r="E36" i="4"/>
  <c r="E34" i="4"/>
  <c r="E32" i="4"/>
  <c r="E30" i="4"/>
  <c r="E28" i="4"/>
  <c r="E26" i="4"/>
  <c r="E47" i="4"/>
  <c r="E45" i="4"/>
  <c r="E43" i="4"/>
  <c r="E41" i="4"/>
  <c r="E39" i="4"/>
  <c r="E37" i="4"/>
  <c r="E35" i="4"/>
  <c r="E33" i="4"/>
  <c r="E31" i="4"/>
  <c r="E29" i="4"/>
  <c r="E27" i="4"/>
  <c r="E15" i="4"/>
  <c r="E24" i="4"/>
  <c r="E25" i="4"/>
  <c r="S4" i="4"/>
  <c r="Z65" i="6"/>
  <c r="Z13" i="3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/>
  <c r="G15" i="4"/>
  <c r="I15" i="4"/>
  <c r="H15" i="4"/>
  <c r="G24" i="4"/>
  <c r="I24" i="4"/>
  <c r="H24" i="4"/>
  <c r="E16" i="4"/>
  <c r="E17" i="4"/>
  <c r="E18" i="4"/>
  <c r="E19" i="4"/>
  <c r="E20" i="4"/>
  <c r="E21" i="4"/>
  <c r="E22" i="4"/>
  <c r="R25" i="4" l="1"/>
  <c r="R27" i="4"/>
  <c r="R29" i="4"/>
  <c r="R31" i="4"/>
  <c r="R33" i="4"/>
  <c r="R35" i="4"/>
  <c r="R37" i="4"/>
  <c r="R39" i="4"/>
  <c r="R41" i="4"/>
  <c r="R43" i="4"/>
  <c r="R45" i="4"/>
  <c r="R47" i="4"/>
  <c r="R26" i="4"/>
  <c r="R28" i="4"/>
  <c r="R30" i="4"/>
  <c r="R32" i="4"/>
  <c r="R34" i="4"/>
  <c r="R36" i="4"/>
  <c r="R38" i="4"/>
  <c r="R40" i="4"/>
  <c r="R42" i="4"/>
  <c r="R44" i="4"/>
  <c r="R46" i="4"/>
  <c r="R48" i="4"/>
  <c r="R49" i="4"/>
  <c r="R50" i="4"/>
  <c r="R51" i="4"/>
  <c r="R53" i="4"/>
  <c r="R55" i="4"/>
  <c r="R52" i="4"/>
  <c r="R54" i="4"/>
  <c r="R57" i="4"/>
  <c r="R59" i="4"/>
  <c r="R61" i="4"/>
  <c r="R63" i="4"/>
  <c r="R65" i="4"/>
  <c r="R67" i="4"/>
  <c r="R69" i="4"/>
  <c r="R71" i="4"/>
  <c r="R73" i="4"/>
  <c r="R75" i="4"/>
  <c r="R77" i="4"/>
  <c r="R79" i="4"/>
  <c r="R81" i="4"/>
  <c r="R83" i="4"/>
  <c r="R85" i="4"/>
  <c r="R87" i="4"/>
  <c r="R89" i="4"/>
  <c r="R91" i="4"/>
  <c r="R93" i="4"/>
  <c r="R95" i="4"/>
  <c r="R97" i="4"/>
  <c r="R99" i="4"/>
  <c r="R101" i="4"/>
  <c r="R103" i="4"/>
  <c r="R105" i="4"/>
  <c r="R107" i="4"/>
  <c r="R109" i="4"/>
  <c r="R111" i="4"/>
  <c r="R113" i="4"/>
  <c r="R115" i="4"/>
  <c r="R56" i="4"/>
  <c r="R58" i="4"/>
  <c r="R60" i="4"/>
  <c r="R62" i="4"/>
  <c r="R64" i="4"/>
  <c r="R66" i="4"/>
  <c r="R68" i="4"/>
  <c r="R70" i="4"/>
  <c r="R72" i="4"/>
  <c r="R74" i="4"/>
  <c r="R76" i="4"/>
  <c r="R78" i="4"/>
  <c r="R80" i="4"/>
  <c r="R82" i="4"/>
  <c r="R84" i="4"/>
  <c r="R86" i="4"/>
  <c r="R88" i="4"/>
  <c r="R90" i="4"/>
  <c r="R92" i="4"/>
  <c r="R94" i="4"/>
  <c r="R96" i="4"/>
  <c r="R98" i="4"/>
  <c r="R100" i="4"/>
  <c r="R102" i="4"/>
  <c r="R104" i="4"/>
  <c r="R106" i="4"/>
  <c r="R108" i="4"/>
  <c r="R110" i="4"/>
  <c r="R112" i="4"/>
  <c r="R114" i="4"/>
  <c r="R861" i="4"/>
  <c r="R859" i="4"/>
  <c r="R857" i="4"/>
  <c r="R855" i="4"/>
  <c r="R853" i="4"/>
  <c r="R851" i="4"/>
  <c r="R849" i="4"/>
  <c r="R847" i="4"/>
  <c r="R845" i="4"/>
  <c r="R843" i="4"/>
  <c r="R841" i="4"/>
  <c r="R839" i="4"/>
  <c r="R837" i="4"/>
  <c r="R835" i="4"/>
  <c r="R833" i="4"/>
  <c r="R831" i="4"/>
  <c r="R829" i="4"/>
  <c r="R827" i="4"/>
  <c r="R825" i="4"/>
  <c r="R823" i="4"/>
  <c r="R821" i="4"/>
  <c r="R819" i="4"/>
  <c r="R817" i="4"/>
  <c r="R815" i="4"/>
  <c r="R813" i="4"/>
  <c r="R811" i="4"/>
  <c r="R809" i="4"/>
  <c r="R807" i="4"/>
  <c r="R805" i="4"/>
  <c r="R803" i="4"/>
  <c r="R801" i="4"/>
  <c r="R799" i="4"/>
  <c r="R797" i="4"/>
  <c r="R795" i="4"/>
  <c r="R793" i="4"/>
  <c r="R791" i="4"/>
  <c r="R789" i="4"/>
  <c r="R787" i="4"/>
  <c r="R785" i="4"/>
  <c r="R783" i="4"/>
  <c r="R781" i="4"/>
  <c r="R779" i="4"/>
  <c r="R777" i="4"/>
  <c r="R775" i="4"/>
  <c r="R773" i="4"/>
  <c r="R771" i="4"/>
  <c r="R769" i="4"/>
  <c r="R767" i="4"/>
  <c r="R765" i="4"/>
  <c r="R763" i="4"/>
  <c r="R761" i="4"/>
  <c r="R759" i="4"/>
  <c r="R757" i="4"/>
  <c r="R755" i="4"/>
  <c r="R753" i="4"/>
  <c r="R751" i="4"/>
  <c r="R749" i="4"/>
  <c r="R747" i="4"/>
  <c r="R745" i="4"/>
  <c r="R743" i="4"/>
  <c r="R741" i="4"/>
  <c r="R739" i="4"/>
  <c r="R737" i="4"/>
  <c r="R735" i="4"/>
  <c r="R733" i="4"/>
  <c r="R731" i="4"/>
  <c r="R729" i="4"/>
  <c r="R727" i="4"/>
  <c r="R725" i="4"/>
  <c r="R723" i="4"/>
  <c r="R721" i="4"/>
  <c r="R719" i="4"/>
  <c r="R717" i="4"/>
  <c r="R715" i="4"/>
  <c r="R713" i="4"/>
  <c r="R711" i="4"/>
  <c r="R709" i="4"/>
  <c r="R707" i="4"/>
  <c r="R705" i="4"/>
  <c r="R703" i="4"/>
  <c r="R701" i="4"/>
  <c r="R699" i="4"/>
  <c r="R697" i="4"/>
  <c r="R695" i="4"/>
  <c r="R693" i="4"/>
  <c r="R691" i="4"/>
  <c r="R689" i="4"/>
  <c r="R687" i="4"/>
  <c r="R685" i="4"/>
  <c r="R683" i="4"/>
  <c r="R681" i="4"/>
  <c r="R679" i="4"/>
  <c r="R677" i="4"/>
  <c r="R675" i="4"/>
  <c r="R673" i="4"/>
  <c r="R671" i="4"/>
  <c r="R669" i="4"/>
  <c r="R667" i="4"/>
  <c r="R665" i="4"/>
  <c r="R663" i="4"/>
  <c r="R661" i="4"/>
  <c r="R659" i="4"/>
  <c r="R657" i="4"/>
  <c r="R655" i="4"/>
  <c r="R653" i="4"/>
  <c r="R651" i="4"/>
  <c r="R649" i="4"/>
  <c r="R647" i="4"/>
  <c r="R645" i="4"/>
  <c r="R643" i="4"/>
  <c r="R641" i="4"/>
  <c r="R639" i="4"/>
  <c r="R637" i="4"/>
  <c r="R635" i="4"/>
  <c r="R633" i="4"/>
  <c r="R631" i="4"/>
  <c r="R629" i="4"/>
  <c r="R627" i="4"/>
  <c r="R625" i="4"/>
  <c r="R623" i="4"/>
  <c r="R621" i="4"/>
  <c r="R619" i="4"/>
  <c r="R617" i="4"/>
  <c r="R615" i="4"/>
  <c r="R613" i="4"/>
  <c r="R611" i="4"/>
  <c r="R609" i="4"/>
  <c r="R607" i="4"/>
  <c r="R605" i="4"/>
  <c r="R603" i="4"/>
  <c r="R601" i="4"/>
  <c r="R599" i="4"/>
  <c r="R597" i="4"/>
  <c r="R595" i="4"/>
  <c r="R593" i="4"/>
  <c r="R591" i="4"/>
  <c r="R589" i="4"/>
  <c r="R587" i="4"/>
  <c r="R585" i="4"/>
  <c r="R583" i="4"/>
  <c r="R581" i="4"/>
  <c r="R579" i="4"/>
  <c r="R577" i="4"/>
  <c r="R575" i="4"/>
  <c r="R573" i="4"/>
  <c r="R571" i="4"/>
  <c r="R569" i="4"/>
  <c r="R567" i="4"/>
  <c r="R565" i="4"/>
  <c r="R563" i="4"/>
  <c r="R561" i="4"/>
  <c r="R559" i="4"/>
  <c r="R557" i="4"/>
  <c r="R555" i="4"/>
  <c r="R553" i="4"/>
  <c r="R551" i="4"/>
  <c r="R549" i="4"/>
  <c r="R547" i="4"/>
  <c r="R545" i="4"/>
  <c r="R543" i="4"/>
  <c r="R541" i="4"/>
  <c r="R539" i="4"/>
  <c r="R537" i="4"/>
  <c r="R535" i="4"/>
  <c r="R533" i="4"/>
  <c r="R531" i="4"/>
  <c r="R529" i="4"/>
  <c r="R527" i="4"/>
  <c r="R525" i="4"/>
  <c r="R523" i="4"/>
  <c r="R521" i="4"/>
  <c r="R519" i="4"/>
  <c r="R517" i="4"/>
  <c r="R515" i="4"/>
  <c r="R513" i="4"/>
  <c r="R511" i="4"/>
  <c r="R509" i="4"/>
  <c r="R507" i="4"/>
  <c r="R505" i="4"/>
  <c r="R503" i="4"/>
  <c r="R501" i="4"/>
  <c r="R499" i="4"/>
  <c r="R497" i="4"/>
  <c r="R495" i="4"/>
  <c r="R493" i="4"/>
  <c r="R491" i="4"/>
  <c r="R489" i="4"/>
  <c r="R487" i="4"/>
  <c r="R485" i="4"/>
  <c r="R483" i="4"/>
  <c r="R481" i="4"/>
  <c r="R479" i="4"/>
  <c r="R477" i="4"/>
  <c r="R475" i="4"/>
  <c r="R473" i="4"/>
  <c r="R471" i="4"/>
  <c r="R469" i="4"/>
  <c r="R467" i="4"/>
  <c r="R465" i="4"/>
  <c r="R463" i="4"/>
  <c r="R461" i="4"/>
  <c r="R459" i="4"/>
  <c r="R457" i="4"/>
  <c r="R455" i="4"/>
  <c r="R453" i="4"/>
  <c r="R451" i="4"/>
  <c r="R449" i="4"/>
  <c r="R447" i="4"/>
  <c r="R445" i="4"/>
  <c r="R443" i="4"/>
  <c r="R441" i="4"/>
  <c r="R439" i="4"/>
  <c r="R437" i="4"/>
  <c r="R435" i="4"/>
  <c r="R433" i="4"/>
  <c r="R431" i="4"/>
  <c r="R429" i="4"/>
  <c r="R427" i="4"/>
  <c r="R425" i="4"/>
  <c r="R423" i="4"/>
  <c r="R421" i="4"/>
  <c r="R419" i="4"/>
  <c r="R417" i="4"/>
  <c r="R415" i="4"/>
  <c r="R413" i="4"/>
  <c r="R411" i="4"/>
  <c r="R409" i="4"/>
  <c r="R407" i="4"/>
  <c r="R405" i="4"/>
  <c r="R403" i="4"/>
  <c r="R401" i="4"/>
  <c r="R399" i="4"/>
  <c r="R397" i="4"/>
  <c r="R395" i="4"/>
  <c r="R393" i="4"/>
  <c r="R391" i="4"/>
  <c r="R389" i="4"/>
  <c r="R387" i="4"/>
  <c r="R385" i="4"/>
  <c r="R383" i="4"/>
  <c r="R381" i="4"/>
  <c r="R379" i="4"/>
  <c r="R377" i="4"/>
  <c r="R375" i="4"/>
  <c r="R373" i="4"/>
  <c r="R371" i="4"/>
  <c r="R369" i="4"/>
  <c r="R367" i="4"/>
  <c r="R365" i="4"/>
  <c r="R363" i="4"/>
  <c r="R361" i="4"/>
  <c r="R359" i="4"/>
  <c r="R357" i="4"/>
  <c r="R355" i="4"/>
  <c r="R353" i="4"/>
  <c r="R351" i="4"/>
  <c r="R349" i="4"/>
  <c r="R347" i="4"/>
  <c r="R345" i="4"/>
  <c r="R343" i="4"/>
  <c r="R341" i="4"/>
  <c r="R339" i="4"/>
  <c r="R337" i="4"/>
  <c r="R335" i="4"/>
  <c r="R333" i="4"/>
  <c r="R331" i="4"/>
  <c r="R329" i="4"/>
  <c r="R327" i="4"/>
  <c r="R325" i="4"/>
  <c r="R323" i="4"/>
  <c r="R321" i="4"/>
  <c r="R319" i="4"/>
  <c r="R317" i="4"/>
  <c r="R315" i="4"/>
  <c r="R313" i="4"/>
  <c r="R311" i="4"/>
  <c r="R309" i="4"/>
  <c r="R307" i="4"/>
  <c r="R305" i="4"/>
  <c r="R303" i="4"/>
  <c r="R301" i="4"/>
  <c r="R299" i="4"/>
  <c r="R297" i="4"/>
  <c r="R295" i="4"/>
  <c r="R293" i="4"/>
  <c r="R291" i="4"/>
  <c r="R289" i="4"/>
  <c r="R287" i="4"/>
  <c r="R285" i="4"/>
  <c r="R283" i="4"/>
  <c r="R281" i="4"/>
  <c r="R279" i="4"/>
  <c r="R277" i="4"/>
  <c r="R275" i="4"/>
  <c r="R273" i="4"/>
  <c r="R271" i="4"/>
  <c r="R269" i="4"/>
  <c r="R267" i="4"/>
  <c r="R265" i="4"/>
  <c r="R263" i="4"/>
  <c r="R261" i="4"/>
  <c r="R259" i="4"/>
  <c r="R257" i="4"/>
  <c r="R255" i="4"/>
  <c r="R253" i="4"/>
  <c r="R251" i="4"/>
  <c r="R249" i="4"/>
  <c r="R247" i="4"/>
  <c r="R245" i="4"/>
  <c r="R243" i="4"/>
  <c r="R241" i="4"/>
  <c r="R239" i="4"/>
  <c r="R237" i="4"/>
  <c r="R235" i="4"/>
  <c r="R233" i="4"/>
  <c r="R231" i="4"/>
  <c r="R229" i="4"/>
  <c r="R227" i="4"/>
  <c r="R225" i="4"/>
  <c r="R223" i="4"/>
  <c r="R221" i="4"/>
  <c r="R219" i="4"/>
  <c r="R217" i="4"/>
  <c r="R215" i="4"/>
  <c r="R213" i="4"/>
  <c r="R211" i="4"/>
  <c r="R209" i="4"/>
  <c r="R207" i="4"/>
  <c r="R205" i="4"/>
  <c r="R203" i="4"/>
  <c r="R201" i="4"/>
  <c r="R199" i="4"/>
  <c r="R193" i="4"/>
  <c r="R189" i="4"/>
  <c r="R187" i="4"/>
  <c r="R180" i="4"/>
  <c r="R171" i="4"/>
  <c r="R168" i="4"/>
  <c r="R158" i="4"/>
  <c r="R155" i="4"/>
  <c r="R144" i="4"/>
  <c r="R138" i="4"/>
  <c r="R132" i="4"/>
  <c r="R123" i="4"/>
  <c r="R182" i="4"/>
  <c r="R173" i="4"/>
  <c r="R170" i="4"/>
  <c r="R160" i="4"/>
  <c r="R157" i="4"/>
  <c r="R146" i="4"/>
  <c r="R140" i="4"/>
  <c r="R134" i="4"/>
  <c r="R125" i="4"/>
  <c r="R117" i="4"/>
  <c r="R196" i="4"/>
  <c r="R183" i="4"/>
  <c r="R161" i="4"/>
  <c r="R141" i="4"/>
  <c r="R126" i="4"/>
  <c r="R197" i="4"/>
  <c r="R175" i="4"/>
  <c r="R148" i="4"/>
  <c r="R136" i="4"/>
  <c r="R119" i="4"/>
  <c r="R185" i="4"/>
  <c r="R163" i="4"/>
  <c r="R143" i="4"/>
  <c r="R128" i="4"/>
  <c r="R186" i="4"/>
  <c r="R164" i="4"/>
  <c r="R129" i="4"/>
  <c r="R178" i="4"/>
  <c r="R151" i="4"/>
  <c r="R122" i="4"/>
  <c r="R166" i="4"/>
  <c r="R131" i="4"/>
  <c r="R153" i="4"/>
  <c r="R862" i="4"/>
  <c r="R860" i="4"/>
  <c r="R858" i="4"/>
  <c r="R856" i="4"/>
  <c r="R854" i="4"/>
  <c r="R852" i="4"/>
  <c r="R850" i="4"/>
  <c r="R848" i="4"/>
  <c r="R846" i="4"/>
  <c r="R844" i="4"/>
  <c r="R842" i="4"/>
  <c r="R840" i="4"/>
  <c r="R838" i="4"/>
  <c r="R836" i="4"/>
  <c r="R834" i="4"/>
  <c r="R832" i="4"/>
  <c r="R830" i="4"/>
  <c r="R828" i="4"/>
  <c r="R826" i="4"/>
  <c r="R824" i="4"/>
  <c r="R822" i="4"/>
  <c r="R820" i="4"/>
  <c r="R818" i="4"/>
  <c r="R816" i="4"/>
  <c r="R814" i="4"/>
  <c r="R812" i="4"/>
  <c r="R810" i="4"/>
  <c r="R808" i="4"/>
  <c r="R806" i="4"/>
  <c r="R804" i="4"/>
  <c r="R802" i="4"/>
  <c r="R800" i="4"/>
  <c r="R798" i="4"/>
  <c r="R796" i="4"/>
  <c r="R794" i="4"/>
  <c r="R792" i="4"/>
  <c r="R790" i="4"/>
  <c r="R788" i="4"/>
  <c r="R786" i="4"/>
  <c r="R784" i="4"/>
  <c r="R782" i="4"/>
  <c r="R780" i="4"/>
  <c r="R778" i="4"/>
  <c r="R776" i="4"/>
  <c r="R774" i="4"/>
  <c r="R772" i="4"/>
  <c r="R770" i="4"/>
  <c r="R768" i="4"/>
  <c r="R766" i="4"/>
  <c r="R764" i="4"/>
  <c r="R762" i="4"/>
  <c r="R760" i="4"/>
  <c r="R758" i="4"/>
  <c r="R756" i="4"/>
  <c r="R754" i="4"/>
  <c r="R752" i="4"/>
  <c r="R750" i="4"/>
  <c r="R748" i="4"/>
  <c r="R746" i="4"/>
  <c r="R744" i="4"/>
  <c r="R742" i="4"/>
  <c r="R740" i="4"/>
  <c r="R738" i="4"/>
  <c r="R736" i="4"/>
  <c r="R734" i="4"/>
  <c r="R732" i="4"/>
  <c r="R730" i="4"/>
  <c r="R728" i="4"/>
  <c r="R726" i="4"/>
  <c r="R724" i="4"/>
  <c r="R722" i="4"/>
  <c r="R720" i="4"/>
  <c r="R718" i="4"/>
  <c r="R716" i="4"/>
  <c r="R714" i="4"/>
  <c r="R712" i="4"/>
  <c r="R710" i="4"/>
  <c r="R708" i="4"/>
  <c r="R706" i="4"/>
  <c r="R704" i="4"/>
  <c r="R702" i="4"/>
  <c r="R700" i="4"/>
  <c r="R698" i="4"/>
  <c r="R696" i="4"/>
  <c r="R694" i="4"/>
  <c r="R692" i="4"/>
  <c r="R690" i="4"/>
  <c r="R688" i="4"/>
  <c r="R686" i="4"/>
  <c r="R684" i="4"/>
  <c r="R682" i="4"/>
  <c r="R680" i="4"/>
  <c r="R678" i="4"/>
  <c r="R676" i="4"/>
  <c r="R674" i="4"/>
  <c r="R672" i="4"/>
  <c r="R670" i="4"/>
  <c r="R668" i="4"/>
  <c r="R666" i="4"/>
  <c r="R664" i="4"/>
  <c r="R662" i="4"/>
  <c r="R660" i="4"/>
  <c r="R658" i="4"/>
  <c r="R656" i="4"/>
  <c r="R654" i="4"/>
  <c r="R652" i="4"/>
  <c r="R650" i="4"/>
  <c r="R648" i="4"/>
  <c r="R646" i="4"/>
  <c r="R644" i="4"/>
  <c r="R642" i="4"/>
  <c r="R640" i="4"/>
  <c r="R638" i="4"/>
  <c r="R636" i="4"/>
  <c r="R634" i="4"/>
  <c r="R632" i="4"/>
  <c r="R630" i="4"/>
  <c r="R628" i="4"/>
  <c r="R626" i="4"/>
  <c r="R624" i="4"/>
  <c r="R622" i="4"/>
  <c r="R620" i="4"/>
  <c r="R618" i="4"/>
  <c r="R616" i="4"/>
  <c r="R614" i="4"/>
  <c r="R612" i="4"/>
  <c r="R610" i="4"/>
  <c r="R608" i="4"/>
  <c r="R606" i="4"/>
  <c r="R604" i="4"/>
  <c r="R602" i="4"/>
  <c r="R600" i="4"/>
  <c r="R598" i="4"/>
  <c r="R596" i="4"/>
  <c r="R594" i="4"/>
  <c r="R592" i="4"/>
  <c r="R590" i="4"/>
  <c r="R588" i="4"/>
  <c r="R586" i="4"/>
  <c r="R584" i="4"/>
  <c r="R582" i="4"/>
  <c r="R580" i="4"/>
  <c r="R578" i="4"/>
  <c r="R576" i="4"/>
  <c r="R574" i="4"/>
  <c r="R572" i="4"/>
  <c r="R570" i="4"/>
  <c r="R568" i="4"/>
  <c r="R566" i="4"/>
  <c r="R564" i="4"/>
  <c r="R562" i="4"/>
  <c r="R560" i="4"/>
  <c r="R558" i="4"/>
  <c r="R556" i="4"/>
  <c r="R554" i="4"/>
  <c r="R552" i="4"/>
  <c r="R550" i="4"/>
  <c r="R548" i="4"/>
  <c r="R546" i="4"/>
  <c r="R544" i="4"/>
  <c r="R542" i="4"/>
  <c r="R540" i="4"/>
  <c r="R538" i="4"/>
  <c r="R536" i="4"/>
  <c r="R534" i="4"/>
  <c r="R532" i="4"/>
  <c r="R530" i="4"/>
  <c r="R528" i="4"/>
  <c r="R526" i="4"/>
  <c r="R524" i="4"/>
  <c r="R522" i="4"/>
  <c r="R520" i="4"/>
  <c r="R518" i="4"/>
  <c r="R516" i="4"/>
  <c r="R514" i="4"/>
  <c r="R512" i="4"/>
  <c r="R510" i="4"/>
  <c r="R508" i="4"/>
  <c r="R506" i="4"/>
  <c r="R504" i="4"/>
  <c r="R502" i="4"/>
  <c r="R500" i="4"/>
  <c r="R498" i="4"/>
  <c r="R496" i="4"/>
  <c r="R494" i="4"/>
  <c r="R492" i="4"/>
  <c r="R490" i="4"/>
  <c r="R488" i="4"/>
  <c r="R486" i="4"/>
  <c r="R484" i="4"/>
  <c r="R482" i="4"/>
  <c r="R480" i="4"/>
  <c r="R478" i="4"/>
  <c r="R476" i="4"/>
  <c r="R474" i="4"/>
  <c r="R472" i="4"/>
  <c r="R470" i="4"/>
  <c r="R468" i="4"/>
  <c r="R466" i="4"/>
  <c r="R464" i="4"/>
  <c r="R462" i="4"/>
  <c r="R460" i="4"/>
  <c r="R458" i="4"/>
  <c r="R456" i="4"/>
  <c r="R454" i="4"/>
  <c r="R452" i="4"/>
  <c r="R450" i="4"/>
  <c r="R448" i="4"/>
  <c r="R446" i="4"/>
  <c r="R444" i="4"/>
  <c r="R442" i="4"/>
  <c r="R440" i="4"/>
  <c r="R438" i="4"/>
  <c r="R436" i="4"/>
  <c r="R434" i="4"/>
  <c r="R432" i="4"/>
  <c r="R430" i="4"/>
  <c r="R428" i="4"/>
  <c r="R426" i="4"/>
  <c r="R424" i="4"/>
  <c r="R422" i="4"/>
  <c r="R420" i="4"/>
  <c r="R418" i="4"/>
  <c r="R416" i="4"/>
  <c r="R414" i="4"/>
  <c r="R412" i="4"/>
  <c r="R410" i="4"/>
  <c r="R408" i="4"/>
  <c r="R406" i="4"/>
  <c r="R404" i="4"/>
  <c r="R402" i="4"/>
  <c r="R400" i="4"/>
  <c r="R398" i="4"/>
  <c r="R396" i="4"/>
  <c r="R394" i="4"/>
  <c r="R392" i="4"/>
  <c r="R390" i="4"/>
  <c r="R388" i="4"/>
  <c r="R386" i="4"/>
  <c r="R384" i="4"/>
  <c r="R382" i="4"/>
  <c r="R380" i="4"/>
  <c r="R378" i="4"/>
  <c r="R376" i="4"/>
  <c r="R374" i="4"/>
  <c r="R372" i="4"/>
  <c r="R370" i="4"/>
  <c r="R368" i="4"/>
  <c r="R366" i="4"/>
  <c r="R364" i="4"/>
  <c r="R362" i="4"/>
  <c r="R360" i="4"/>
  <c r="R358" i="4"/>
  <c r="R356" i="4"/>
  <c r="R354" i="4"/>
  <c r="R352" i="4"/>
  <c r="R350" i="4"/>
  <c r="R348" i="4"/>
  <c r="R346" i="4"/>
  <c r="R344" i="4"/>
  <c r="R342" i="4"/>
  <c r="R340" i="4"/>
  <c r="R338" i="4"/>
  <c r="R336" i="4"/>
  <c r="R334" i="4"/>
  <c r="R332" i="4"/>
  <c r="R330" i="4"/>
  <c r="R328" i="4"/>
  <c r="R326" i="4"/>
  <c r="R324" i="4"/>
  <c r="R322" i="4"/>
  <c r="R320" i="4"/>
  <c r="R318" i="4"/>
  <c r="R316" i="4"/>
  <c r="R314" i="4"/>
  <c r="R312" i="4"/>
  <c r="R310" i="4"/>
  <c r="R308" i="4"/>
  <c r="R306" i="4"/>
  <c r="R304" i="4"/>
  <c r="R302" i="4"/>
  <c r="R300" i="4"/>
  <c r="R298" i="4"/>
  <c r="R296" i="4"/>
  <c r="R294" i="4"/>
  <c r="R292" i="4"/>
  <c r="R290" i="4"/>
  <c r="R288" i="4"/>
  <c r="R286" i="4"/>
  <c r="R284" i="4"/>
  <c r="R282" i="4"/>
  <c r="R280" i="4"/>
  <c r="R278" i="4"/>
  <c r="R276" i="4"/>
  <c r="R274" i="4"/>
  <c r="R272" i="4"/>
  <c r="R270" i="4"/>
  <c r="R268" i="4"/>
  <c r="R266" i="4"/>
  <c r="R264" i="4"/>
  <c r="R262" i="4"/>
  <c r="R260" i="4"/>
  <c r="R258" i="4"/>
  <c r="R256" i="4"/>
  <c r="R254" i="4"/>
  <c r="R252" i="4"/>
  <c r="R250" i="4"/>
  <c r="R248" i="4"/>
  <c r="R246" i="4"/>
  <c r="R244" i="4"/>
  <c r="R242" i="4"/>
  <c r="R240" i="4"/>
  <c r="R238" i="4"/>
  <c r="R236" i="4"/>
  <c r="R234" i="4"/>
  <c r="R232" i="4"/>
  <c r="R230" i="4"/>
  <c r="R228" i="4"/>
  <c r="R226" i="4"/>
  <c r="R224" i="4"/>
  <c r="R222" i="4"/>
  <c r="R220" i="4"/>
  <c r="R218" i="4"/>
  <c r="R216" i="4"/>
  <c r="R214" i="4"/>
  <c r="R212" i="4"/>
  <c r="R210" i="4"/>
  <c r="R208" i="4"/>
  <c r="R206" i="4"/>
  <c r="R204" i="4"/>
  <c r="R202" i="4"/>
  <c r="R200" i="4"/>
  <c r="R194" i="4"/>
  <c r="R190" i="4"/>
  <c r="R188" i="4"/>
  <c r="R181" i="4"/>
  <c r="R172" i="4"/>
  <c r="R169" i="4"/>
  <c r="R159" i="4"/>
  <c r="R156" i="4"/>
  <c r="R145" i="4"/>
  <c r="R139" i="4"/>
  <c r="R133" i="4"/>
  <c r="R124" i="4"/>
  <c r="R116" i="4"/>
  <c r="R195" i="4"/>
  <c r="R191" i="4"/>
  <c r="R192" i="4"/>
  <c r="R174" i="4"/>
  <c r="R147" i="4"/>
  <c r="R135" i="4"/>
  <c r="R118" i="4"/>
  <c r="R184" i="4"/>
  <c r="R162" i="4"/>
  <c r="R142" i="4"/>
  <c r="R127" i="4"/>
  <c r="R198" i="4"/>
  <c r="R176" i="4"/>
  <c r="R149" i="4"/>
  <c r="R137" i="4"/>
  <c r="R120" i="4"/>
  <c r="R177" i="4"/>
  <c r="R150" i="4"/>
  <c r="R121" i="4"/>
  <c r="R165" i="4"/>
  <c r="R130" i="4"/>
  <c r="R179" i="4"/>
  <c r="R152" i="4"/>
  <c r="R167" i="4"/>
  <c r="R154" i="4"/>
  <c r="R23" i="4"/>
  <c r="C22" i="4"/>
  <c r="C21" i="4"/>
  <c r="C20" i="4"/>
  <c r="C19" i="4"/>
  <c r="C18" i="4"/>
  <c r="C17" i="4"/>
  <c r="C16" i="4"/>
  <c r="K23" i="4"/>
  <c r="M23" i="4"/>
  <c r="O23" i="4"/>
  <c r="Q23" i="4"/>
  <c r="S23" i="4"/>
  <c r="U23" i="4"/>
  <c r="Y23" i="4"/>
  <c r="C23" i="4"/>
  <c r="N23" i="4"/>
  <c r="J23" i="4"/>
  <c r="L23" i="4"/>
  <c r="P23" i="4"/>
  <c r="T23" i="4"/>
  <c r="Z23" i="4"/>
  <c r="K25" i="4"/>
  <c r="S25" i="4"/>
  <c r="P25" i="4"/>
  <c r="C25" i="4"/>
  <c r="M25" i="4"/>
  <c r="U25" i="4"/>
  <c r="O25" i="4"/>
  <c r="T25" i="4"/>
  <c r="Q25" i="4"/>
  <c r="Z25" i="4"/>
  <c r="J25" i="4"/>
  <c r="L25" i="4"/>
  <c r="Y25" i="4"/>
  <c r="N25" i="4"/>
  <c r="Z24" i="4"/>
  <c r="C24" i="4"/>
  <c r="C15" i="4"/>
  <c r="Z15" i="4"/>
  <c r="Z20" i="4" s="1"/>
  <c r="U27" i="4"/>
  <c r="O27" i="4"/>
  <c r="P27" i="4"/>
  <c r="L27" i="4"/>
  <c r="S27" i="4"/>
  <c r="M27" i="4"/>
  <c r="Y27" i="4"/>
  <c r="Z27" i="4"/>
  <c r="T27" i="4"/>
  <c r="N27" i="4"/>
  <c r="Q27" i="4"/>
  <c r="C27" i="4"/>
  <c r="J27" i="4"/>
  <c r="K27" i="4"/>
  <c r="Q29" i="4"/>
  <c r="T29" i="4"/>
  <c r="K29" i="4"/>
  <c r="S29" i="4"/>
  <c r="M29" i="4"/>
  <c r="Y29" i="4"/>
  <c r="U29" i="4"/>
  <c r="P29" i="4"/>
  <c r="C29" i="4"/>
  <c r="Z29" i="4"/>
  <c r="O29" i="4"/>
  <c r="N29" i="4"/>
  <c r="J29" i="4"/>
  <c r="L29" i="4"/>
  <c r="U31" i="4"/>
  <c r="O31" i="4"/>
  <c r="P31" i="4"/>
  <c r="L31" i="4"/>
  <c r="S31" i="4"/>
  <c r="M31" i="4"/>
  <c r="Y31" i="4"/>
  <c r="Z31" i="4"/>
  <c r="Q31" i="4"/>
  <c r="K31" i="4"/>
  <c r="C31" i="4"/>
  <c r="J31" i="4"/>
  <c r="T31" i="4"/>
  <c r="N31" i="4"/>
  <c r="K33" i="4"/>
  <c r="S33" i="4"/>
  <c r="P33" i="4"/>
  <c r="C33" i="4"/>
  <c r="M33" i="4"/>
  <c r="U33" i="4"/>
  <c r="O33" i="4"/>
  <c r="T33" i="4"/>
  <c r="Q33" i="4"/>
  <c r="Z33" i="4"/>
  <c r="J33" i="4"/>
  <c r="L33" i="4"/>
  <c r="N33" i="4"/>
  <c r="Y33" i="4"/>
  <c r="T35" i="4"/>
  <c r="K35" i="4"/>
  <c r="Q35" i="4"/>
  <c r="M35" i="4"/>
  <c r="C35" i="4"/>
  <c r="N35" i="4"/>
  <c r="J35" i="4"/>
  <c r="U35" i="4"/>
  <c r="S35" i="4"/>
  <c r="O35" i="4"/>
  <c r="Y35" i="4"/>
  <c r="P35" i="4"/>
  <c r="L35" i="4"/>
  <c r="U37" i="4"/>
  <c r="O37" i="4"/>
  <c r="P37" i="4"/>
  <c r="L37" i="4"/>
  <c r="N37" i="4"/>
  <c r="C37" i="4"/>
  <c r="J37" i="4"/>
  <c r="Q37" i="4"/>
  <c r="K37" i="4"/>
  <c r="S37" i="4"/>
  <c r="Y37" i="4"/>
  <c r="Z37" i="4"/>
  <c r="T37" i="4"/>
  <c r="M37" i="4"/>
  <c r="P39" i="4"/>
  <c r="U39" i="4"/>
  <c r="O39" i="4"/>
  <c r="S39" i="4"/>
  <c r="L39" i="4"/>
  <c r="N39" i="4"/>
  <c r="Y39" i="4"/>
  <c r="K39" i="4"/>
  <c r="M39" i="4"/>
  <c r="Z39" i="4"/>
  <c r="J39" i="4"/>
  <c r="T39" i="4"/>
  <c r="C39" i="4"/>
  <c r="Q39" i="4"/>
  <c r="U41" i="4"/>
  <c r="O41" i="4"/>
  <c r="T41" i="4"/>
  <c r="L41" i="4"/>
  <c r="P41" i="4"/>
  <c r="Z41" i="4"/>
  <c r="Z47" i="4" s="1"/>
  <c r="S41" i="4"/>
  <c r="M41" i="4"/>
  <c r="Y41" i="4"/>
  <c r="Q41" i="4"/>
  <c r="N41" i="4"/>
  <c r="K41" i="4"/>
  <c r="J41" i="4"/>
  <c r="C41" i="4"/>
  <c r="U43" i="4"/>
  <c r="O43" i="4"/>
  <c r="K43" i="4"/>
  <c r="L43" i="4"/>
  <c r="C43" i="4"/>
  <c r="N43" i="4"/>
  <c r="J43" i="4"/>
  <c r="Z43" i="4"/>
  <c r="Q43" i="4"/>
  <c r="P43" i="4"/>
  <c r="M43" i="4"/>
  <c r="Y43" i="4"/>
  <c r="S43" i="4"/>
  <c r="T43" i="4"/>
  <c r="Q45" i="4"/>
  <c r="T45" i="4"/>
  <c r="K45" i="4"/>
  <c r="N45" i="4"/>
  <c r="C45" i="4"/>
  <c r="J45" i="4"/>
  <c r="O45" i="4"/>
  <c r="L45" i="4"/>
  <c r="M45" i="4"/>
  <c r="Z45" i="4"/>
  <c r="U45" i="4"/>
  <c r="S45" i="4"/>
  <c r="P45" i="4"/>
  <c r="Y45" i="4"/>
  <c r="U47" i="4"/>
  <c r="O47" i="4"/>
  <c r="K47" i="4"/>
  <c r="L47" i="4"/>
  <c r="C47" i="4"/>
  <c r="N47" i="4"/>
  <c r="Y47" i="4"/>
  <c r="P47" i="4"/>
  <c r="S47" i="4"/>
  <c r="Q47" i="4"/>
  <c r="M47" i="4"/>
  <c r="T47" i="4"/>
  <c r="J47" i="4"/>
  <c r="U26" i="4"/>
  <c r="O26" i="4"/>
  <c r="P26" i="4"/>
  <c r="C26" i="4"/>
  <c r="Z26" i="4"/>
  <c r="Z28" i="4" s="1"/>
  <c r="S26" i="4"/>
  <c r="J26" i="4"/>
  <c r="Q26" i="4"/>
  <c r="K26" i="4"/>
  <c r="N26" i="4"/>
  <c r="Y26" i="4"/>
  <c r="T26" i="4"/>
  <c r="M26" i="4"/>
  <c r="L26" i="4"/>
  <c r="Q28" i="4"/>
  <c r="T28" i="4"/>
  <c r="K28" i="4"/>
  <c r="L28" i="4"/>
  <c r="M28" i="4"/>
  <c r="J28" i="4"/>
  <c r="O28" i="4"/>
  <c r="C28" i="4"/>
  <c r="N28" i="4"/>
  <c r="P28" i="4"/>
  <c r="Y28" i="4"/>
  <c r="U28" i="4"/>
  <c r="S28" i="4"/>
  <c r="Q30" i="4"/>
  <c r="T30" i="4"/>
  <c r="K30" i="4"/>
  <c r="L30" i="4"/>
  <c r="S30" i="4"/>
  <c r="J30" i="4"/>
  <c r="U30" i="4"/>
  <c r="P30" i="4"/>
  <c r="N30" i="4"/>
  <c r="Y30" i="4"/>
  <c r="C30" i="4"/>
  <c r="Z30" i="4"/>
  <c r="O30" i="4"/>
  <c r="M30" i="4"/>
  <c r="U32" i="4"/>
  <c r="O32" i="4"/>
  <c r="P32" i="4"/>
  <c r="C32" i="4"/>
  <c r="M32" i="4"/>
  <c r="J32" i="4"/>
  <c r="S32" i="4"/>
  <c r="Q32" i="4"/>
  <c r="K32" i="4"/>
  <c r="N32" i="4"/>
  <c r="Z32" i="4"/>
  <c r="L32" i="4"/>
  <c r="T32" i="4"/>
  <c r="Y32" i="4"/>
  <c r="P34" i="4"/>
  <c r="U34" i="4"/>
  <c r="O34" i="4"/>
  <c r="M34" i="4"/>
  <c r="S34" i="4"/>
  <c r="Z34" i="4"/>
  <c r="Z35" i="4" s="1"/>
  <c r="Y34" i="4"/>
  <c r="K34" i="4"/>
  <c r="C34" i="4"/>
  <c r="L34" i="4"/>
  <c r="J34" i="4"/>
  <c r="T34" i="4"/>
  <c r="N34" i="4"/>
  <c r="Q34" i="4"/>
  <c r="C36" i="4"/>
  <c r="M36" i="4"/>
  <c r="U36" i="4"/>
  <c r="N36" i="4"/>
  <c r="O36" i="4"/>
  <c r="J36" i="4"/>
  <c r="T36" i="4"/>
  <c r="Q36" i="4"/>
  <c r="Z36" i="4"/>
  <c r="S36" i="4"/>
  <c r="Y36" i="4"/>
  <c r="K36" i="4"/>
  <c r="L36" i="4"/>
  <c r="P36" i="4"/>
  <c r="N38" i="4"/>
  <c r="O38" i="4"/>
  <c r="J38" i="4"/>
  <c r="T38" i="4"/>
  <c r="M38" i="4"/>
  <c r="U38" i="4"/>
  <c r="C38" i="4"/>
  <c r="S38" i="4"/>
  <c r="Y38" i="4"/>
  <c r="L38" i="4"/>
  <c r="K38" i="4"/>
  <c r="Q38" i="4"/>
  <c r="P38" i="4"/>
  <c r="Z38" i="4"/>
  <c r="C40" i="4"/>
  <c r="M40" i="4"/>
  <c r="U40" i="4"/>
  <c r="N40" i="4"/>
  <c r="O40" i="4"/>
  <c r="J40" i="4"/>
  <c r="T40" i="4"/>
  <c r="Y40" i="4"/>
  <c r="L40" i="4"/>
  <c r="K40" i="4"/>
  <c r="P40" i="4"/>
  <c r="Q40" i="4"/>
  <c r="S40" i="4"/>
  <c r="Z40" i="4"/>
  <c r="Q42" i="4"/>
  <c r="T42" i="4"/>
  <c r="P42" i="4"/>
  <c r="L42" i="4"/>
  <c r="M42" i="4"/>
  <c r="Z42" i="4"/>
  <c r="O42" i="4"/>
  <c r="C42" i="4"/>
  <c r="N42" i="4"/>
  <c r="Y42" i="4"/>
  <c r="K42" i="4"/>
  <c r="J42" i="4"/>
  <c r="U42" i="4"/>
  <c r="S42" i="4"/>
  <c r="U44" i="4"/>
  <c r="O44" i="4"/>
  <c r="T44" i="4"/>
  <c r="C44" i="4"/>
  <c r="N44" i="4"/>
  <c r="M44" i="4"/>
  <c r="Y44" i="4"/>
  <c r="J44" i="4"/>
  <c r="P44" i="4"/>
  <c r="L44" i="4"/>
  <c r="K44" i="4"/>
  <c r="Z44" i="4"/>
  <c r="Q44" i="4"/>
  <c r="S44" i="4"/>
  <c r="Q46" i="4"/>
  <c r="T46" i="4"/>
  <c r="K46" i="4"/>
  <c r="L46" i="4"/>
  <c r="M46" i="4"/>
  <c r="Y46" i="4"/>
  <c r="U46" i="4"/>
  <c r="P46" i="4"/>
  <c r="S46" i="4"/>
  <c r="Z46" i="4"/>
  <c r="C46" i="4"/>
  <c r="J46" i="4"/>
  <c r="O46" i="4"/>
  <c r="N46" i="4"/>
  <c r="C48" i="4"/>
  <c r="K48" i="4"/>
  <c r="S48" i="4"/>
  <c r="P48" i="4"/>
  <c r="Y48" i="4"/>
  <c r="Q48" i="4"/>
  <c r="L48" i="4"/>
  <c r="Z48" i="4"/>
  <c r="N48" i="4"/>
  <c r="J48" i="4"/>
  <c r="M48" i="4"/>
  <c r="T48" i="4"/>
  <c r="O48" i="4"/>
  <c r="U48" i="4"/>
  <c r="Q49" i="4"/>
  <c r="T49" i="4"/>
  <c r="K49" i="4"/>
  <c r="Z49" i="4"/>
  <c r="Z54" i="4" s="1"/>
  <c r="S49" i="4"/>
  <c r="M49" i="4"/>
  <c r="Y49" i="4"/>
  <c r="O49" i="4"/>
  <c r="L49" i="4"/>
  <c r="C49" i="4"/>
  <c r="J49" i="4"/>
  <c r="U49" i="4"/>
  <c r="N49" i="4"/>
  <c r="P49" i="4"/>
  <c r="T50" i="4"/>
  <c r="K50" i="4"/>
  <c r="Q50" i="4"/>
  <c r="C50" i="4"/>
  <c r="S50" i="4"/>
  <c r="U50" i="4"/>
  <c r="M50" i="4"/>
  <c r="N50" i="4"/>
  <c r="J50" i="4"/>
  <c r="Z50" i="4"/>
  <c r="P50" i="4"/>
  <c r="L50" i="4"/>
  <c r="Y50" i="4"/>
  <c r="O50" i="4"/>
  <c r="Q51" i="4"/>
  <c r="T51" i="4"/>
  <c r="K51" i="4"/>
  <c r="S51" i="4"/>
  <c r="M51" i="4"/>
  <c r="Y51" i="4"/>
  <c r="O51" i="4"/>
  <c r="L51" i="4"/>
  <c r="N51" i="4"/>
  <c r="J51" i="4"/>
  <c r="U51" i="4"/>
  <c r="P51" i="4"/>
  <c r="C51" i="4"/>
  <c r="Z51" i="4"/>
  <c r="U53" i="4"/>
  <c r="O53" i="4"/>
  <c r="P53" i="4"/>
  <c r="L53" i="4"/>
  <c r="S53" i="4"/>
  <c r="M53" i="4"/>
  <c r="Y53" i="4"/>
  <c r="Z53" i="4"/>
  <c r="T53" i="4"/>
  <c r="N53" i="4"/>
  <c r="Q53" i="4"/>
  <c r="K53" i="4"/>
  <c r="C53" i="4"/>
  <c r="J53" i="4"/>
  <c r="N55" i="4"/>
  <c r="Q55" i="4"/>
  <c r="L55" i="4"/>
  <c r="Z55" i="4"/>
  <c r="K55" i="4"/>
  <c r="S55" i="4"/>
  <c r="P55" i="4"/>
  <c r="C55" i="4"/>
  <c r="U55" i="4"/>
  <c r="Y55" i="4"/>
  <c r="J55" i="4"/>
  <c r="M55" i="4"/>
  <c r="O55" i="4"/>
  <c r="T55" i="4"/>
  <c r="T52" i="4"/>
  <c r="K52" i="4"/>
  <c r="Q52" i="4"/>
  <c r="C52" i="4"/>
  <c r="N52" i="4"/>
  <c r="L52" i="4"/>
  <c r="Y52" i="4"/>
  <c r="Z52" i="4"/>
  <c r="P52" i="4"/>
  <c r="O52" i="4"/>
  <c r="S52" i="4"/>
  <c r="J52" i="4"/>
  <c r="U52" i="4"/>
  <c r="M52" i="4"/>
  <c r="Q54" i="4"/>
  <c r="T54" i="4"/>
  <c r="K54" i="4"/>
  <c r="M54" i="4"/>
  <c r="L54" i="4"/>
  <c r="J54" i="4"/>
  <c r="O54" i="4"/>
  <c r="C54" i="4"/>
  <c r="N54" i="4"/>
  <c r="U54" i="4"/>
  <c r="P54" i="4"/>
  <c r="S54" i="4"/>
  <c r="Y54" i="4"/>
  <c r="Q57" i="4"/>
  <c r="T57" i="4"/>
  <c r="K57" i="4"/>
  <c r="N57" i="4"/>
  <c r="C57" i="4"/>
  <c r="S57" i="4"/>
  <c r="J57" i="4"/>
  <c r="U57" i="4"/>
  <c r="P57" i="4"/>
  <c r="Y57" i="4"/>
  <c r="O57" i="4"/>
  <c r="L57" i="4"/>
  <c r="M57" i="4"/>
  <c r="Z57" i="4"/>
  <c r="U59" i="4"/>
  <c r="O59" i="4"/>
  <c r="P59" i="4"/>
  <c r="L59" i="4"/>
  <c r="C59" i="4"/>
  <c r="N59" i="4"/>
  <c r="Z59" i="4"/>
  <c r="J59" i="4"/>
  <c r="Q59" i="4"/>
  <c r="K59" i="4"/>
  <c r="M59" i="4"/>
  <c r="Y59" i="4"/>
  <c r="T59" i="4"/>
  <c r="S59" i="4"/>
  <c r="Q61" i="4"/>
  <c r="T61" i="4"/>
  <c r="K61" i="4"/>
  <c r="N61" i="4"/>
  <c r="C61" i="4"/>
  <c r="S61" i="4"/>
  <c r="J61" i="4"/>
  <c r="O61" i="4"/>
  <c r="L61" i="4"/>
  <c r="M61" i="4"/>
  <c r="Z61" i="4"/>
  <c r="U61" i="4"/>
  <c r="P61" i="4"/>
  <c r="Y61" i="4"/>
  <c r="U63" i="4"/>
  <c r="O63" i="4"/>
  <c r="P63" i="4"/>
  <c r="M63" i="4"/>
  <c r="L63" i="4"/>
  <c r="Z63" i="4"/>
  <c r="J63" i="4"/>
  <c r="S63" i="4"/>
  <c r="T63" i="4"/>
  <c r="C63" i="4"/>
  <c r="Y63" i="4"/>
  <c r="Q63" i="4"/>
  <c r="K63" i="4"/>
  <c r="N63" i="4"/>
  <c r="P65" i="4"/>
  <c r="U65" i="4"/>
  <c r="O65" i="4"/>
  <c r="N65" i="4"/>
  <c r="L65" i="4"/>
  <c r="S65" i="4"/>
  <c r="J65" i="4"/>
  <c r="T65" i="4"/>
  <c r="Q65" i="4"/>
  <c r="C65" i="4"/>
  <c r="K65" i="4"/>
  <c r="M65" i="4"/>
  <c r="Z65" i="4"/>
  <c r="Z68" i="4" s="1"/>
  <c r="Y65" i="4"/>
  <c r="T67" i="4"/>
  <c r="K67" i="4"/>
  <c r="Q67" i="4"/>
  <c r="M67" i="4"/>
  <c r="L67" i="4"/>
  <c r="S67" i="4"/>
  <c r="Z67" i="4"/>
  <c r="J67" i="4"/>
  <c r="P67" i="4"/>
  <c r="O67" i="4"/>
  <c r="N67" i="4"/>
  <c r="Y67" i="4"/>
  <c r="U67" i="4"/>
  <c r="C67" i="4"/>
  <c r="M69" i="4"/>
  <c r="U69" i="4"/>
  <c r="C69" i="4"/>
  <c r="K69" i="4"/>
  <c r="S69" i="4"/>
  <c r="P69" i="4"/>
  <c r="Q69" i="4"/>
  <c r="Z69" i="4"/>
  <c r="O69" i="4"/>
  <c r="T69" i="4"/>
  <c r="L69" i="4"/>
  <c r="J69" i="4"/>
  <c r="Y69" i="4"/>
  <c r="N69" i="4"/>
  <c r="N71" i="4"/>
  <c r="O71" i="4"/>
  <c r="J71" i="4"/>
  <c r="T71" i="4"/>
  <c r="Y71" i="4"/>
  <c r="Q71" i="4"/>
  <c r="L71" i="4"/>
  <c r="Z71" i="4"/>
  <c r="S71" i="4"/>
  <c r="C71" i="4"/>
  <c r="U71" i="4"/>
  <c r="P71" i="4"/>
  <c r="K71" i="4"/>
  <c r="M71" i="4"/>
  <c r="P73" i="4"/>
  <c r="U73" i="4"/>
  <c r="O73" i="4"/>
  <c r="N73" i="4"/>
  <c r="C73" i="4"/>
  <c r="S73" i="4"/>
  <c r="Y73" i="4"/>
  <c r="T73" i="4"/>
  <c r="Q73" i="4"/>
  <c r="Z73" i="4"/>
  <c r="M73" i="4"/>
  <c r="J73" i="4"/>
  <c r="K73" i="4"/>
  <c r="L73" i="4"/>
  <c r="T75" i="4"/>
  <c r="K75" i="4"/>
  <c r="Q75" i="4"/>
  <c r="M75" i="4"/>
  <c r="C75" i="4"/>
  <c r="N75" i="4"/>
  <c r="Z75" i="4"/>
  <c r="Y75" i="4"/>
  <c r="P75" i="4"/>
  <c r="O75" i="4"/>
  <c r="L75" i="4"/>
  <c r="J75" i="4"/>
  <c r="U75" i="4"/>
  <c r="S75" i="4"/>
  <c r="P77" i="4"/>
  <c r="U77" i="4"/>
  <c r="O77" i="4"/>
  <c r="N77" i="4"/>
  <c r="C77" i="4"/>
  <c r="S77" i="4"/>
  <c r="J77" i="4"/>
  <c r="K77" i="4"/>
  <c r="M77" i="4"/>
  <c r="L77" i="4"/>
  <c r="Y77" i="4"/>
  <c r="T77" i="4"/>
  <c r="Q77" i="4"/>
  <c r="Z77" i="4"/>
  <c r="T79" i="4"/>
  <c r="K79" i="4"/>
  <c r="Q79" i="4"/>
  <c r="M79" i="4"/>
  <c r="C79" i="4"/>
  <c r="N79" i="4"/>
  <c r="Y79" i="4"/>
  <c r="U79" i="4"/>
  <c r="S79" i="4"/>
  <c r="P79" i="4"/>
  <c r="L79" i="4"/>
  <c r="O79" i="4"/>
  <c r="J79" i="4"/>
  <c r="U81" i="4"/>
  <c r="O81" i="4"/>
  <c r="P81" i="4"/>
  <c r="L81" i="4"/>
  <c r="N81" i="4"/>
  <c r="M81" i="4"/>
  <c r="J81" i="4"/>
  <c r="Q81" i="4"/>
  <c r="K81" i="4"/>
  <c r="C81" i="4"/>
  <c r="Y81" i="4"/>
  <c r="T81" i="4"/>
  <c r="S81" i="4"/>
  <c r="Z81" i="4"/>
  <c r="Z86" i="4" s="1"/>
  <c r="Q83" i="4"/>
  <c r="T83" i="4"/>
  <c r="K83" i="4"/>
  <c r="C83" i="4"/>
  <c r="N83" i="4"/>
  <c r="J83" i="4"/>
  <c r="O83" i="4"/>
  <c r="L83" i="4"/>
  <c r="S83" i="4"/>
  <c r="Z83" i="4"/>
  <c r="P83" i="4"/>
  <c r="Y83" i="4"/>
  <c r="U83" i="4"/>
  <c r="M83" i="4"/>
  <c r="U85" i="4"/>
  <c r="O85" i="4"/>
  <c r="P85" i="4"/>
  <c r="L85" i="4"/>
  <c r="C85" i="4"/>
  <c r="S85" i="4"/>
  <c r="Y85" i="4"/>
  <c r="Z85" i="4"/>
  <c r="T85" i="4"/>
  <c r="N85" i="4"/>
  <c r="K85" i="4"/>
  <c r="J85" i="4"/>
  <c r="Q85" i="4"/>
  <c r="M85" i="4"/>
  <c r="K87" i="4"/>
  <c r="S87" i="4"/>
  <c r="P87" i="4"/>
  <c r="C87" i="4"/>
  <c r="M87" i="4"/>
  <c r="U87" i="4"/>
  <c r="N87" i="4"/>
  <c r="J87" i="4"/>
  <c r="Y87" i="4"/>
  <c r="L87" i="4"/>
  <c r="T87" i="4"/>
  <c r="Z87" i="4"/>
  <c r="O87" i="4"/>
  <c r="Q87" i="4"/>
  <c r="T89" i="4"/>
  <c r="K89" i="4"/>
  <c r="Q89" i="4"/>
  <c r="M89" i="4"/>
  <c r="L89" i="4"/>
  <c r="S89" i="4"/>
  <c r="Z89" i="4"/>
  <c r="Y89" i="4"/>
  <c r="P89" i="4"/>
  <c r="O89" i="4"/>
  <c r="N89" i="4"/>
  <c r="J89" i="4"/>
  <c r="C89" i="4"/>
  <c r="U89" i="4"/>
  <c r="M91" i="4"/>
  <c r="U91" i="4"/>
  <c r="C91" i="4"/>
  <c r="K91" i="4"/>
  <c r="S91" i="4"/>
  <c r="P91" i="4"/>
  <c r="Q91" i="4"/>
  <c r="Z91" i="4"/>
  <c r="O91" i="4"/>
  <c r="T91" i="4"/>
  <c r="Y91" i="4"/>
  <c r="N91" i="4"/>
  <c r="L91" i="4"/>
  <c r="J91" i="4"/>
  <c r="U93" i="4"/>
  <c r="O93" i="4"/>
  <c r="P93" i="4"/>
  <c r="L93" i="4"/>
  <c r="M93" i="4"/>
  <c r="Y93" i="4"/>
  <c r="Z93" i="4"/>
  <c r="T93" i="4"/>
  <c r="N93" i="4"/>
  <c r="S93" i="4"/>
  <c r="Q93" i="4"/>
  <c r="C93" i="4"/>
  <c r="K93" i="4"/>
  <c r="J93" i="4"/>
  <c r="Q95" i="4"/>
  <c r="T95" i="4"/>
  <c r="K95" i="4"/>
  <c r="M95" i="4"/>
  <c r="S95" i="4"/>
  <c r="J95" i="4"/>
  <c r="U95" i="4"/>
  <c r="P95" i="4"/>
  <c r="C95" i="4"/>
  <c r="Y95" i="4"/>
  <c r="O95" i="4"/>
  <c r="N95" i="4"/>
  <c r="L95" i="4"/>
  <c r="Z95" i="4"/>
  <c r="N97" i="4"/>
  <c r="O97" i="4"/>
  <c r="J97" i="4"/>
  <c r="T97" i="4"/>
  <c r="Y97" i="4"/>
  <c r="Q97" i="4"/>
  <c r="L97" i="4"/>
  <c r="Z97" i="4"/>
  <c r="K97" i="4"/>
  <c r="P97" i="4"/>
  <c r="M97" i="4"/>
  <c r="S97" i="4"/>
  <c r="U97" i="4"/>
  <c r="C97" i="4"/>
  <c r="P99" i="4"/>
  <c r="U99" i="4"/>
  <c r="O99" i="4"/>
  <c r="N99" i="4"/>
  <c r="C99" i="4"/>
  <c r="S99" i="4"/>
  <c r="Y99" i="4"/>
  <c r="K99" i="4"/>
  <c r="M99" i="4"/>
  <c r="L99" i="4"/>
  <c r="J99" i="4"/>
  <c r="Q99" i="4"/>
  <c r="Z99" i="4"/>
  <c r="T99" i="4"/>
  <c r="T101" i="4"/>
  <c r="K101" i="4"/>
  <c r="Q101" i="4"/>
  <c r="M101" i="4"/>
  <c r="C101" i="4"/>
  <c r="N101" i="4"/>
  <c r="Z101" i="4"/>
  <c r="Y101" i="4"/>
  <c r="U101" i="4"/>
  <c r="S101" i="4"/>
  <c r="O101" i="4"/>
  <c r="J101" i="4"/>
  <c r="P101" i="4"/>
  <c r="L101" i="4"/>
  <c r="P103" i="4"/>
  <c r="U103" i="4"/>
  <c r="O103" i="4"/>
  <c r="N103" i="4"/>
  <c r="C103" i="4"/>
  <c r="S103" i="4"/>
  <c r="J103" i="4"/>
  <c r="T103" i="4"/>
  <c r="Q103" i="4"/>
  <c r="Y103" i="4"/>
  <c r="M103" i="4"/>
  <c r="K103" i="4"/>
  <c r="L103" i="4"/>
  <c r="Q105" i="4"/>
  <c r="T105" i="4"/>
  <c r="K105" i="4"/>
  <c r="Z105" i="4"/>
  <c r="Z114" i="4" s="1"/>
  <c r="C105" i="4"/>
  <c r="N105" i="4"/>
  <c r="J105" i="4"/>
  <c r="O105" i="4"/>
  <c r="L105" i="4"/>
  <c r="M105" i="4"/>
  <c r="Y105" i="4"/>
  <c r="U105" i="4"/>
  <c r="P105" i="4"/>
  <c r="S105" i="4"/>
  <c r="U107" i="4"/>
  <c r="O107" i="4"/>
  <c r="P107" i="4"/>
  <c r="L107" i="4"/>
  <c r="M107" i="4"/>
  <c r="Y107" i="4"/>
  <c r="Z107" i="4"/>
  <c r="T107" i="4"/>
  <c r="N107" i="4"/>
  <c r="S107" i="4"/>
  <c r="Q107" i="4"/>
  <c r="C107" i="4"/>
  <c r="K107" i="4"/>
  <c r="J107" i="4"/>
  <c r="Q109" i="4"/>
  <c r="T109" i="4"/>
  <c r="K109" i="4"/>
  <c r="M109" i="4"/>
  <c r="S109" i="4"/>
  <c r="J109" i="4"/>
  <c r="U109" i="4"/>
  <c r="P109" i="4"/>
  <c r="C109" i="4"/>
  <c r="Y109" i="4"/>
  <c r="O109" i="4"/>
  <c r="N109" i="4"/>
  <c r="L109" i="4"/>
  <c r="Z109" i="4"/>
  <c r="U111" i="4"/>
  <c r="O111" i="4"/>
  <c r="P111" i="4"/>
  <c r="L111" i="4"/>
  <c r="M111" i="4"/>
  <c r="Y111" i="4"/>
  <c r="Q111" i="4"/>
  <c r="K111" i="4"/>
  <c r="C111" i="4"/>
  <c r="Z111" i="4"/>
  <c r="T111" i="4"/>
  <c r="S111" i="4"/>
  <c r="N111" i="4"/>
  <c r="Q113" i="4"/>
  <c r="P113" i="4"/>
  <c r="U113" i="4"/>
  <c r="L113" i="4"/>
  <c r="C113" i="4"/>
  <c r="N113" i="4"/>
  <c r="Y113" i="4"/>
  <c r="K113" i="4"/>
  <c r="S113" i="4"/>
  <c r="O113" i="4"/>
  <c r="Z113" i="4"/>
  <c r="T113" i="4"/>
  <c r="M113" i="4"/>
  <c r="N115" i="4"/>
  <c r="K115" i="4"/>
  <c r="S115" i="4"/>
  <c r="P115" i="4"/>
  <c r="C115" i="4"/>
  <c r="M115" i="4"/>
  <c r="U115" i="4"/>
  <c r="J115" i="4"/>
  <c r="Y115" i="4"/>
  <c r="L115" i="4"/>
  <c r="O115" i="4"/>
  <c r="T115" i="4"/>
  <c r="Q115" i="4"/>
  <c r="Z115" i="4"/>
  <c r="U56" i="4"/>
  <c r="O56" i="4"/>
  <c r="P56" i="4"/>
  <c r="C56" i="4"/>
  <c r="Z56" i="4"/>
  <c r="N56" i="4"/>
  <c r="J56" i="4"/>
  <c r="Q56" i="4"/>
  <c r="K56" i="4"/>
  <c r="M56" i="4"/>
  <c r="Y56" i="4"/>
  <c r="T56" i="4"/>
  <c r="L56" i="4"/>
  <c r="S56" i="4"/>
  <c r="Q58" i="4"/>
  <c r="T58" i="4"/>
  <c r="K58" i="4"/>
  <c r="L58" i="4"/>
  <c r="M58" i="4"/>
  <c r="J58" i="4"/>
  <c r="O58" i="4"/>
  <c r="C58" i="4"/>
  <c r="S58" i="4"/>
  <c r="Z58" i="4"/>
  <c r="U58" i="4"/>
  <c r="P58" i="4"/>
  <c r="N58" i="4"/>
  <c r="Y58" i="4"/>
  <c r="U60" i="4"/>
  <c r="O60" i="4"/>
  <c r="P60" i="4"/>
  <c r="C60" i="4"/>
  <c r="M60" i="4"/>
  <c r="S60" i="4"/>
  <c r="Y60" i="4"/>
  <c r="Z60" i="4"/>
  <c r="T60" i="4"/>
  <c r="L60" i="4"/>
  <c r="Q60" i="4"/>
  <c r="K60" i="4"/>
  <c r="N60" i="4"/>
  <c r="J60" i="4"/>
  <c r="Q62" i="4"/>
  <c r="T62" i="4"/>
  <c r="K62" i="4"/>
  <c r="L62" i="4"/>
  <c r="M62" i="4"/>
  <c r="J62" i="4"/>
  <c r="U62" i="4"/>
  <c r="P62" i="4"/>
  <c r="N62" i="4"/>
  <c r="Y62" i="4"/>
  <c r="O62" i="4"/>
  <c r="C62" i="4"/>
  <c r="S62" i="4"/>
  <c r="Z62" i="4"/>
  <c r="C64" i="4"/>
  <c r="K64" i="4"/>
  <c r="S64" i="4"/>
  <c r="P64" i="4"/>
  <c r="Y64" i="4"/>
  <c r="Q64" i="4"/>
  <c r="L64" i="4"/>
  <c r="Z64" i="4"/>
  <c r="N64" i="4"/>
  <c r="J64" i="4"/>
  <c r="M64" i="4"/>
  <c r="O64" i="4"/>
  <c r="T64" i="4"/>
  <c r="U64" i="4"/>
  <c r="P66" i="4"/>
  <c r="U66" i="4"/>
  <c r="O66" i="4"/>
  <c r="M66" i="4"/>
  <c r="L66" i="4"/>
  <c r="S66" i="4"/>
  <c r="Y66" i="4"/>
  <c r="K66" i="4"/>
  <c r="C66" i="4"/>
  <c r="N66" i="4"/>
  <c r="J66" i="4"/>
  <c r="T66" i="4"/>
  <c r="Q66" i="4"/>
  <c r="Z66" i="4"/>
  <c r="T68" i="4"/>
  <c r="K68" i="4"/>
  <c r="Q68" i="4"/>
  <c r="C68" i="4"/>
  <c r="N68" i="4"/>
  <c r="S68" i="4"/>
  <c r="J68" i="4"/>
  <c r="U68" i="4"/>
  <c r="M68" i="4"/>
  <c r="P68" i="4"/>
  <c r="O68" i="4"/>
  <c r="L68" i="4"/>
  <c r="Y68" i="4"/>
  <c r="U70" i="4"/>
  <c r="O70" i="4"/>
  <c r="P70" i="4"/>
  <c r="C70" i="4"/>
  <c r="Z70" i="4"/>
  <c r="M70" i="4"/>
  <c r="S70" i="4"/>
  <c r="J70" i="4"/>
  <c r="Q70" i="4"/>
  <c r="K70" i="4"/>
  <c r="Y70" i="4"/>
  <c r="T70" i="4"/>
  <c r="L70" i="4"/>
  <c r="N70" i="4"/>
  <c r="P72" i="4"/>
  <c r="U72" i="4"/>
  <c r="O72" i="4"/>
  <c r="M72" i="4"/>
  <c r="L72" i="4"/>
  <c r="S72" i="4"/>
  <c r="J72" i="4"/>
  <c r="K72" i="4"/>
  <c r="C72" i="4"/>
  <c r="Z72" i="4"/>
  <c r="Z79" i="4" s="1"/>
  <c r="Y72" i="4"/>
  <c r="T72" i="4"/>
  <c r="Q72" i="4"/>
  <c r="N72" i="4"/>
  <c r="T74" i="4"/>
  <c r="K74" i="4"/>
  <c r="Q74" i="4"/>
  <c r="C74" i="4"/>
  <c r="L74" i="4"/>
  <c r="S74" i="4"/>
  <c r="Z74" i="4"/>
  <c r="J74" i="4"/>
  <c r="U74" i="4"/>
  <c r="M74" i="4"/>
  <c r="P74" i="4"/>
  <c r="O74" i="4"/>
  <c r="N74" i="4"/>
  <c r="Y74" i="4"/>
  <c r="P76" i="4"/>
  <c r="U76" i="4"/>
  <c r="O76" i="4"/>
  <c r="M76" i="4"/>
  <c r="L76" i="4"/>
  <c r="Y76" i="4"/>
  <c r="T76" i="4"/>
  <c r="Q76" i="4"/>
  <c r="N76" i="4"/>
  <c r="Z76" i="4"/>
  <c r="K76" i="4"/>
  <c r="C76" i="4"/>
  <c r="S76" i="4"/>
  <c r="J76" i="4"/>
  <c r="T78" i="4"/>
  <c r="K78" i="4"/>
  <c r="Q78" i="4"/>
  <c r="C78" i="4"/>
  <c r="L78" i="4"/>
  <c r="S78" i="4"/>
  <c r="Z78" i="4"/>
  <c r="Y78" i="4"/>
  <c r="P78" i="4"/>
  <c r="O78" i="4"/>
  <c r="N78" i="4"/>
  <c r="J78" i="4"/>
  <c r="U78" i="4"/>
  <c r="M78" i="4"/>
  <c r="Y80" i="4"/>
  <c r="Q80" i="4"/>
  <c r="L80" i="4"/>
  <c r="Z80" i="4"/>
  <c r="K80" i="4"/>
  <c r="S80" i="4"/>
  <c r="P80" i="4"/>
  <c r="M80" i="4"/>
  <c r="O80" i="4"/>
  <c r="T80" i="4"/>
  <c r="C80" i="4"/>
  <c r="U80" i="4"/>
  <c r="N80" i="4"/>
  <c r="J80" i="4"/>
  <c r="U82" i="4"/>
  <c r="O82" i="4"/>
  <c r="P82" i="4"/>
  <c r="C82" i="4"/>
  <c r="N82" i="4"/>
  <c r="M82" i="4"/>
  <c r="Y82" i="4"/>
  <c r="Z82" i="4"/>
  <c r="T82" i="4"/>
  <c r="L82" i="4"/>
  <c r="S82" i="4"/>
  <c r="Q82" i="4"/>
  <c r="K82" i="4"/>
  <c r="J82" i="4"/>
  <c r="Q84" i="4"/>
  <c r="T84" i="4"/>
  <c r="K84" i="4"/>
  <c r="L84" i="4"/>
  <c r="M84" i="4"/>
  <c r="S84" i="4"/>
  <c r="J84" i="4"/>
  <c r="U84" i="4"/>
  <c r="P84" i="4"/>
  <c r="Y84" i="4"/>
  <c r="O84" i="4"/>
  <c r="C84" i="4"/>
  <c r="N84" i="4"/>
  <c r="Z84" i="4"/>
  <c r="U86" i="4"/>
  <c r="O86" i="4"/>
  <c r="P86" i="4"/>
  <c r="C86" i="4"/>
  <c r="N86" i="4"/>
  <c r="S86" i="4"/>
  <c r="Y86" i="4"/>
  <c r="Q86" i="4"/>
  <c r="K86" i="4"/>
  <c r="M86" i="4"/>
  <c r="J86" i="4"/>
  <c r="T86" i="4"/>
  <c r="L86" i="4"/>
  <c r="T88" i="4"/>
  <c r="K88" i="4"/>
  <c r="Q88" i="4"/>
  <c r="C88" i="4"/>
  <c r="Z88" i="4"/>
  <c r="Z90" i="4" s="1"/>
  <c r="S88" i="4"/>
  <c r="J88" i="4"/>
  <c r="U88" i="4"/>
  <c r="M88" i="4"/>
  <c r="N88" i="4"/>
  <c r="P88" i="4"/>
  <c r="O88" i="4"/>
  <c r="L88" i="4"/>
  <c r="Y88" i="4"/>
  <c r="P90" i="4"/>
  <c r="U90" i="4"/>
  <c r="O90" i="4"/>
  <c r="M90" i="4"/>
  <c r="S90" i="4"/>
  <c r="Y90" i="4"/>
  <c r="T90" i="4"/>
  <c r="Q90" i="4"/>
  <c r="N90" i="4"/>
  <c r="J90" i="4"/>
  <c r="K90" i="4"/>
  <c r="C90" i="4"/>
  <c r="L90" i="4"/>
  <c r="Q92" i="4"/>
  <c r="T92" i="4"/>
  <c r="K92" i="4"/>
  <c r="L92" i="4"/>
  <c r="N92" i="4"/>
  <c r="Y92" i="4"/>
  <c r="O92" i="4"/>
  <c r="C92" i="4"/>
  <c r="M92" i="4"/>
  <c r="J92" i="4"/>
  <c r="U92" i="4"/>
  <c r="P92" i="4"/>
  <c r="Z92" i="4"/>
  <c r="Z96" i="4" s="1"/>
  <c r="S92" i="4"/>
  <c r="U94" i="4"/>
  <c r="O94" i="4"/>
  <c r="P94" i="4"/>
  <c r="C94" i="4"/>
  <c r="N94" i="4"/>
  <c r="M94" i="4"/>
  <c r="J94" i="4"/>
  <c r="Z94" i="4"/>
  <c r="T94" i="4"/>
  <c r="L94" i="4"/>
  <c r="S94" i="4"/>
  <c r="Q94" i="4"/>
  <c r="K94" i="4"/>
  <c r="Y94" i="4"/>
  <c r="Q96" i="4"/>
  <c r="T96" i="4"/>
  <c r="K96" i="4"/>
  <c r="L96" i="4"/>
  <c r="M96" i="4"/>
  <c r="S96" i="4"/>
  <c r="J96" i="4"/>
  <c r="U96" i="4"/>
  <c r="P96" i="4"/>
  <c r="Y96" i="4"/>
  <c r="O96" i="4"/>
  <c r="C96" i="4"/>
  <c r="N96" i="4"/>
  <c r="P98" i="4"/>
  <c r="U98" i="4"/>
  <c r="O98" i="4"/>
  <c r="M98" i="4"/>
  <c r="Z98" i="4"/>
  <c r="Z103" i="4" s="1"/>
  <c r="Y98" i="4"/>
  <c r="K98" i="4"/>
  <c r="C98" i="4"/>
  <c r="L98" i="4"/>
  <c r="J98" i="4"/>
  <c r="T98" i="4"/>
  <c r="Q98" i="4"/>
  <c r="N98" i="4"/>
  <c r="S98" i="4"/>
  <c r="T100" i="4"/>
  <c r="K100" i="4"/>
  <c r="Q100" i="4"/>
  <c r="C100" i="4"/>
  <c r="N100" i="4"/>
  <c r="Z100" i="4"/>
  <c r="Y100" i="4"/>
  <c r="U100" i="4"/>
  <c r="M100" i="4"/>
  <c r="S100" i="4"/>
  <c r="P100" i="4"/>
  <c r="O100" i="4"/>
  <c r="L100" i="4"/>
  <c r="J100" i="4"/>
  <c r="P102" i="4"/>
  <c r="U102" i="4"/>
  <c r="O102" i="4"/>
  <c r="M102" i="4"/>
  <c r="S102" i="4"/>
  <c r="Y102" i="4"/>
  <c r="T102" i="4"/>
  <c r="Q102" i="4"/>
  <c r="N102" i="4"/>
  <c r="Z102" i="4"/>
  <c r="K102" i="4"/>
  <c r="C102" i="4"/>
  <c r="L102" i="4"/>
  <c r="J102" i="4"/>
  <c r="C104" i="4"/>
  <c r="M104" i="4"/>
  <c r="U104" i="4"/>
  <c r="N104" i="4"/>
  <c r="O104" i="4"/>
  <c r="J104" i="4"/>
  <c r="T104" i="4"/>
  <c r="Y104" i="4"/>
  <c r="L104" i="4"/>
  <c r="K104" i="4"/>
  <c r="P104" i="4"/>
  <c r="Q104" i="4"/>
  <c r="Z104" i="4"/>
  <c r="S104" i="4"/>
  <c r="Q106" i="4"/>
  <c r="T106" i="4"/>
  <c r="K106" i="4"/>
  <c r="L106" i="4"/>
  <c r="M106" i="4"/>
  <c r="S106" i="4"/>
  <c r="Y106" i="4"/>
  <c r="O106" i="4"/>
  <c r="C106" i="4"/>
  <c r="N106" i="4"/>
  <c r="Z106" i="4"/>
  <c r="U106" i="4"/>
  <c r="P106" i="4"/>
  <c r="J106" i="4"/>
  <c r="U108" i="4"/>
  <c r="O108" i="4"/>
  <c r="P108" i="4"/>
  <c r="C108" i="4"/>
  <c r="N108" i="4"/>
  <c r="M108" i="4"/>
  <c r="Y108" i="4"/>
  <c r="Z108" i="4"/>
  <c r="T108" i="4"/>
  <c r="L108" i="4"/>
  <c r="S108" i="4"/>
  <c r="Q108" i="4"/>
  <c r="K108" i="4"/>
  <c r="J108" i="4"/>
  <c r="Q110" i="4"/>
  <c r="T110" i="4"/>
  <c r="K110" i="4"/>
  <c r="L110" i="4"/>
  <c r="M110" i="4"/>
  <c r="S110" i="4"/>
  <c r="J110" i="4"/>
  <c r="U110" i="4"/>
  <c r="P110" i="4"/>
  <c r="Y110" i="4"/>
  <c r="O110" i="4"/>
  <c r="C110" i="4"/>
  <c r="N110" i="4"/>
  <c r="Z110" i="4"/>
  <c r="U112" i="4"/>
  <c r="O112" i="4"/>
  <c r="P112" i="4"/>
  <c r="C112" i="4"/>
  <c r="N112" i="4"/>
  <c r="M112" i="4"/>
  <c r="Y112" i="4"/>
  <c r="Q112" i="4"/>
  <c r="K112" i="4"/>
  <c r="Z112" i="4"/>
  <c r="T112" i="4"/>
  <c r="L112" i="4"/>
  <c r="S112" i="4"/>
  <c r="Q114" i="4"/>
  <c r="P114" i="4"/>
  <c r="U114" i="4"/>
  <c r="C114" i="4"/>
  <c r="N114" i="4"/>
  <c r="Y114" i="4"/>
  <c r="K114" i="4"/>
  <c r="L114" i="4"/>
  <c r="S114" i="4"/>
  <c r="T114" i="4"/>
  <c r="O114" i="4"/>
  <c r="M114" i="4"/>
  <c r="Y861" i="4"/>
  <c r="M861" i="4"/>
  <c r="U861" i="4"/>
  <c r="P861" i="4"/>
  <c r="K861" i="4"/>
  <c r="S861" i="4"/>
  <c r="L861" i="4"/>
  <c r="N861" i="4"/>
  <c r="J861" i="4"/>
  <c r="O861" i="4"/>
  <c r="C861" i="4"/>
  <c r="Q861" i="4"/>
  <c r="T861" i="4"/>
  <c r="Z861" i="4"/>
  <c r="C859" i="4"/>
  <c r="N859" i="4"/>
  <c r="Q859" i="4"/>
  <c r="L859" i="4"/>
  <c r="Z859" i="4"/>
  <c r="O859" i="4"/>
  <c r="J859" i="4"/>
  <c r="T859" i="4"/>
  <c r="Y859" i="4"/>
  <c r="U859" i="4"/>
  <c r="K859" i="4"/>
  <c r="P859" i="4"/>
  <c r="M859" i="4"/>
  <c r="S859" i="4"/>
  <c r="Y857" i="4"/>
  <c r="M857" i="4"/>
  <c r="U857" i="4"/>
  <c r="K857" i="4"/>
  <c r="S857" i="4"/>
  <c r="P857" i="4"/>
  <c r="N857" i="4"/>
  <c r="L857" i="4"/>
  <c r="O857" i="4"/>
  <c r="T857" i="4"/>
  <c r="Q857" i="4"/>
  <c r="J857" i="4"/>
  <c r="C857" i="4"/>
  <c r="Z857" i="4"/>
  <c r="C855" i="4"/>
  <c r="N855" i="4"/>
  <c r="Q855" i="4"/>
  <c r="J855" i="4"/>
  <c r="Z855" i="4"/>
  <c r="O855" i="4"/>
  <c r="T855" i="4"/>
  <c r="M855" i="4"/>
  <c r="U855" i="4"/>
  <c r="K855" i="4"/>
  <c r="L855" i="4"/>
  <c r="Y855" i="4"/>
  <c r="P855" i="4"/>
  <c r="S855" i="4"/>
  <c r="Y853" i="4"/>
  <c r="M853" i="4"/>
  <c r="U853" i="4"/>
  <c r="K853" i="4"/>
  <c r="S853" i="4"/>
  <c r="P853" i="4"/>
  <c r="N853" i="4"/>
  <c r="L853" i="4"/>
  <c r="O853" i="4"/>
  <c r="T853" i="4"/>
  <c r="C853" i="4"/>
  <c r="Q853" i="4"/>
  <c r="Z853" i="4"/>
  <c r="J853" i="4"/>
  <c r="C851" i="4"/>
  <c r="N851" i="4"/>
  <c r="Q851" i="4"/>
  <c r="L851" i="4"/>
  <c r="Z851" i="4"/>
  <c r="O851" i="4"/>
  <c r="J851" i="4"/>
  <c r="T851" i="4"/>
  <c r="M851" i="4"/>
  <c r="S851" i="4"/>
  <c r="Y851" i="4"/>
  <c r="U851" i="4"/>
  <c r="K851" i="4"/>
  <c r="P851" i="4"/>
  <c r="Y849" i="4"/>
  <c r="M849" i="4"/>
  <c r="U849" i="4"/>
  <c r="K849" i="4"/>
  <c r="S849" i="4"/>
  <c r="P849" i="4"/>
  <c r="C849" i="4"/>
  <c r="Q849" i="4"/>
  <c r="Z849" i="4"/>
  <c r="J849" i="4"/>
  <c r="N849" i="4"/>
  <c r="L849" i="4"/>
  <c r="O849" i="4"/>
  <c r="T849" i="4"/>
  <c r="C847" i="4"/>
  <c r="N847" i="4"/>
  <c r="Q847" i="4"/>
  <c r="J847" i="4"/>
  <c r="T847" i="4"/>
  <c r="O847" i="4"/>
  <c r="Y847" i="4"/>
  <c r="U847" i="4"/>
  <c r="K847" i="4"/>
  <c r="Z847" i="4"/>
  <c r="M847" i="4"/>
  <c r="P847" i="4"/>
  <c r="S847" i="4"/>
  <c r="L847" i="4"/>
  <c r="Y845" i="4"/>
  <c r="M845" i="4"/>
  <c r="U845" i="4"/>
  <c r="K845" i="4"/>
  <c r="S845" i="4"/>
  <c r="P845" i="4"/>
  <c r="C845" i="4"/>
  <c r="N845" i="4"/>
  <c r="Q845" i="4"/>
  <c r="L845" i="4"/>
  <c r="Z845" i="4"/>
  <c r="O845" i="4"/>
  <c r="J845" i="4"/>
  <c r="T845" i="4"/>
  <c r="C843" i="4"/>
  <c r="N843" i="4"/>
  <c r="Q843" i="4"/>
  <c r="L843" i="4"/>
  <c r="Z843" i="4"/>
  <c r="O843" i="4"/>
  <c r="J843" i="4"/>
  <c r="T843" i="4"/>
  <c r="Y843" i="4"/>
  <c r="M843" i="4"/>
  <c r="U843" i="4"/>
  <c r="K843" i="4"/>
  <c r="S843" i="4"/>
  <c r="P843" i="4"/>
  <c r="Y841" i="4"/>
  <c r="M841" i="4"/>
  <c r="U841" i="4"/>
  <c r="P841" i="4"/>
  <c r="K841" i="4"/>
  <c r="S841" i="4"/>
  <c r="L841" i="4"/>
  <c r="C841" i="4"/>
  <c r="N841" i="4"/>
  <c r="Q841" i="4"/>
  <c r="J841" i="4"/>
  <c r="T841" i="4"/>
  <c r="O841" i="4"/>
  <c r="Z841" i="4"/>
  <c r="C839" i="4"/>
  <c r="N839" i="4"/>
  <c r="Q839" i="4"/>
  <c r="L839" i="4"/>
  <c r="Z839" i="4"/>
  <c r="O839" i="4"/>
  <c r="J839" i="4"/>
  <c r="T839" i="4"/>
  <c r="Y839" i="4"/>
  <c r="M839" i="4"/>
  <c r="U839" i="4"/>
  <c r="K839" i="4"/>
  <c r="S839" i="4"/>
  <c r="P839" i="4"/>
  <c r="Y837" i="4"/>
  <c r="M837" i="4"/>
  <c r="U837" i="4"/>
  <c r="K837" i="4"/>
  <c r="S837" i="4"/>
  <c r="P837" i="4"/>
  <c r="C837" i="4"/>
  <c r="N837" i="4"/>
  <c r="Q837" i="4"/>
  <c r="L837" i="4"/>
  <c r="Z837" i="4"/>
  <c r="O837" i="4"/>
  <c r="J837" i="4"/>
  <c r="T837" i="4"/>
  <c r="C835" i="4"/>
  <c r="N835" i="4"/>
  <c r="Q835" i="4"/>
  <c r="L835" i="4"/>
  <c r="Z835" i="4"/>
  <c r="O835" i="4"/>
  <c r="J835" i="4"/>
  <c r="T835" i="4"/>
  <c r="Y835" i="4"/>
  <c r="M835" i="4"/>
  <c r="U835" i="4"/>
  <c r="K835" i="4"/>
  <c r="S835" i="4"/>
  <c r="P835" i="4"/>
  <c r="Y833" i="4"/>
  <c r="M833" i="4"/>
  <c r="U833" i="4"/>
  <c r="K833" i="4"/>
  <c r="S833" i="4"/>
  <c r="P833" i="4"/>
  <c r="C833" i="4"/>
  <c r="N833" i="4"/>
  <c r="Q833" i="4"/>
  <c r="L833" i="4"/>
  <c r="Z833" i="4"/>
  <c r="O833" i="4"/>
  <c r="J833" i="4"/>
  <c r="T833" i="4"/>
  <c r="C831" i="4"/>
  <c r="N831" i="4"/>
  <c r="Q831" i="4"/>
  <c r="J831" i="4"/>
  <c r="T831" i="4"/>
  <c r="O831" i="4"/>
  <c r="Z831" i="4"/>
  <c r="Y831" i="4"/>
  <c r="M831" i="4"/>
  <c r="U831" i="4"/>
  <c r="P831" i="4"/>
  <c r="K831" i="4"/>
  <c r="S831" i="4"/>
  <c r="L831" i="4"/>
  <c r="Y829" i="4"/>
  <c r="M829" i="4"/>
  <c r="U829" i="4"/>
  <c r="K829" i="4"/>
  <c r="S829" i="4"/>
  <c r="P829" i="4"/>
  <c r="C829" i="4"/>
  <c r="N829" i="4"/>
  <c r="Q829" i="4"/>
  <c r="L829" i="4"/>
  <c r="Z829" i="4"/>
  <c r="O829" i="4"/>
  <c r="J829" i="4"/>
  <c r="T829" i="4"/>
  <c r="C827" i="4"/>
  <c r="N827" i="4"/>
  <c r="Q827" i="4"/>
  <c r="J827" i="4"/>
  <c r="T827" i="4"/>
  <c r="O827" i="4"/>
  <c r="Z827" i="4"/>
  <c r="Y827" i="4"/>
  <c r="M827" i="4"/>
  <c r="U827" i="4"/>
  <c r="P827" i="4"/>
  <c r="K827" i="4"/>
  <c r="S827" i="4"/>
  <c r="L827" i="4"/>
  <c r="Y825" i="4"/>
  <c r="M825" i="4"/>
  <c r="U825" i="4"/>
  <c r="K825" i="4"/>
  <c r="S825" i="4"/>
  <c r="P825" i="4"/>
  <c r="C825" i="4"/>
  <c r="N825" i="4"/>
  <c r="Q825" i="4"/>
  <c r="L825" i="4"/>
  <c r="Z825" i="4"/>
  <c r="O825" i="4"/>
  <c r="J825" i="4"/>
  <c r="T825" i="4"/>
  <c r="C823" i="4"/>
  <c r="N823" i="4"/>
  <c r="Q823" i="4"/>
  <c r="L823" i="4"/>
  <c r="Z823" i="4"/>
  <c r="O823" i="4"/>
  <c r="J823" i="4"/>
  <c r="T823" i="4"/>
  <c r="Y823" i="4"/>
  <c r="M823" i="4"/>
  <c r="U823" i="4"/>
  <c r="K823" i="4"/>
  <c r="S823" i="4"/>
  <c r="P823" i="4"/>
  <c r="Y821" i="4"/>
  <c r="M821" i="4"/>
  <c r="U821" i="4"/>
  <c r="K821" i="4"/>
  <c r="S821" i="4"/>
  <c r="P821" i="4"/>
  <c r="C821" i="4"/>
  <c r="N821" i="4"/>
  <c r="Q821" i="4"/>
  <c r="L821" i="4"/>
  <c r="Z821" i="4"/>
  <c r="O821" i="4"/>
  <c r="J821" i="4"/>
  <c r="T821" i="4"/>
  <c r="C819" i="4"/>
  <c r="N819" i="4"/>
  <c r="Q819" i="4"/>
  <c r="L819" i="4"/>
  <c r="Z819" i="4"/>
  <c r="O819" i="4"/>
  <c r="J819" i="4"/>
  <c r="T819" i="4"/>
  <c r="Y819" i="4"/>
  <c r="M819" i="4"/>
  <c r="U819" i="4"/>
  <c r="K819" i="4"/>
  <c r="S819" i="4"/>
  <c r="P819" i="4"/>
  <c r="Y817" i="4"/>
  <c r="M817" i="4"/>
  <c r="U817" i="4"/>
  <c r="P817" i="4"/>
  <c r="K817" i="4"/>
  <c r="S817" i="4"/>
  <c r="L817" i="4"/>
  <c r="C817" i="4"/>
  <c r="N817" i="4"/>
  <c r="Q817" i="4"/>
  <c r="J817" i="4"/>
  <c r="T817" i="4"/>
  <c r="O817" i="4"/>
  <c r="Z817" i="4"/>
  <c r="C815" i="4"/>
  <c r="N815" i="4"/>
  <c r="Q815" i="4"/>
  <c r="L815" i="4"/>
  <c r="Z815" i="4"/>
  <c r="O815" i="4"/>
  <c r="J815" i="4"/>
  <c r="T815" i="4"/>
  <c r="Y815" i="4"/>
  <c r="M815" i="4"/>
  <c r="U815" i="4"/>
  <c r="K815" i="4"/>
  <c r="S815" i="4"/>
  <c r="P815" i="4"/>
  <c r="Y813" i="4"/>
  <c r="M813" i="4"/>
  <c r="U813" i="4"/>
  <c r="K813" i="4"/>
  <c r="S813" i="4"/>
  <c r="P813" i="4"/>
  <c r="C813" i="4"/>
  <c r="N813" i="4"/>
  <c r="Q813" i="4"/>
  <c r="L813" i="4"/>
  <c r="Z813" i="4"/>
  <c r="O813" i="4"/>
  <c r="J813" i="4"/>
  <c r="T813" i="4"/>
  <c r="C811" i="4"/>
  <c r="N811" i="4"/>
  <c r="Q811" i="4"/>
  <c r="L811" i="4"/>
  <c r="Z811" i="4"/>
  <c r="O811" i="4"/>
  <c r="J811" i="4"/>
  <c r="T811" i="4"/>
  <c r="Y811" i="4"/>
  <c r="M811" i="4"/>
  <c r="U811" i="4"/>
  <c r="K811" i="4"/>
  <c r="S811" i="4"/>
  <c r="P811" i="4"/>
  <c r="Y809" i="4"/>
  <c r="M809" i="4"/>
  <c r="U809" i="4"/>
  <c r="P809" i="4"/>
  <c r="K809" i="4"/>
  <c r="S809" i="4"/>
  <c r="L809" i="4"/>
  <c r="C809" i="4"/>
  <c r="N809" i="4"/>
  <c r="Q809" i="4"/>
  <c r="J809" i="4"/>
  <c r="T809" i="4"/>
  <c r="O809" i="4"/>
  <c r="Z809" i="4"/>
  <c r="C807" i="4"/>
  <c r="N807" i="4"/>
  <c r="Q807" i="4"/>
  <c r="L807" i="4"/>
  <c r="Z807" i="4"/>
  <c r="O807" i="4"/>
  <c r="J807" i="4"/>
  <c r="T807" i="4"/>
  <c r="Y807" i="4"/>
  <c r="M807" i="4"/>
  <c r="U807" i="4"/>
  <c r="K807" i="4"/>
  <c r="S807" i="4"/>
  <c r="P807" i="4"/>
  <c r="Y805" i="4"/>
  <c r="M805" i="4"/>
  <c r="U805" i="4"/>
  <c r="P805" i="4"/>
  <c r="K805" i="4"/>
  <c r="S805" i="4"/>
  <c r="L805" i="4"/>
  <c r="C805" i="4"/>
  <c r="N805" i="4"/>
  <c r="Q805" i="4"/>
  <c r="J805" i="4"/>
  <c r="T805" i="4"/>
  <c r="O805" i="4"/>
  <c r="Z805" i="4"/>
  <c r="C803" i="4"/>
  <c r="N803" i="4"/>
  <c r="Q803" i="4"/>
  <c r="L803" i="4"/>
  <c r="Z803" i="4"/>
  <c r="O803" i="4"/>
  <c r="J803" i="4"/>
  <c r="T803" i="4"/>
  <c r="Y803" i="4"/>
  <c r="M803" i="4"/>
  <c r="U803" i="4"/>
  <c r="K803" i="4"/>
  <c r="S803" i="4"/>
  <c r="P803" i="4"/>
  <c r="Y801" i="4"/>
  <c r="M801" i="4"/>
  <c r="U801" i="4"/>
  <c r="K801" i="4"/>
  <c r="S801" i="4"/>
  <c r="P801" i="4"/>
  <c r="C801" i="4"/>
  <c r="N801" i="4"/>
  <c r="Q801" i="4"/>
  <c r="L801" i="4"/>
  <c r="Z801" i="4"/>
  <c r="O801" i="4"/>
  <c r="J801" i="4"/>
  <c r="T801" i="4"/>
  <c r="C799" i="4"/>
  <c r="N799" i="4"/>
  <c r="Q799" i="4"/>
  <c r="L799" i="4"/>
  <c r="Z799" i="4"/>
  <c r="O799" i="4"/>
  <c r="J799" i="4"/>
  <c r="T799" i="4"/>
  <c r="Y799" i="4"/>
  <c r="M799" i="4"/>
  <c r="U799" i="4"/>
  <c r="K799" i="4"/>
  <c r="S799" i="4"/>
  <c r="P799" i="4"/>
  <c r="Y797" i="4"/>
  <c r="M797" i="4"/>
  <c r="U797" i="4"/>
  <c r="K797" i="4"/>
  <c r="S797" i="4"/>
  <c r="P797" i="4"/>
  <c r="C797" i="4"/>
  <c r="N797" i="4"/>
  <c r="Q797" i="4"/>
  <c r="L797" i="4"/>
  <c r="Z797" i="4"/>
  <c r="O797" i="4"/>
  <c r="J797" i="4"/>
  <c r="T797" i="4"/>
  <c r="C795" i="4"/>
  <c r="N795" i="4"/>
  <c r="Q795" i="4"/>
  <c r="L795" i="4"/>
  <c r="Z795" i="4"/>
  <c r="O795" i="4"/>
  <c r="J795" i="4"/>
  <c r="T795" i="4"/>
  <c r="Y795" i="4"/>
  <c r="M795" i="4"/>
  <c r="U795" i="4"/>
  <c r="K795" i="4"/>
  <c r="S795" i="4"/>
  <c r="P795" i="4"/>
  <c r="Y793" i="4"/>
  <c r="M793" i="4"/>
  <c r="U793" i="4"/>
  <c r="K793" i="4"/>
  <c r="S793" i="4"/>
  <c r="P793" i="4"/>
  <c r="C793" i="4"/>
  <c r="N793" i="4"/>
  <c r="Q793" i="4"/>
  <c r="L793" i="4"/>
  <c r="Z793" i="4"/>
  <c r="O793" i="4"/>
  <c r="J793" i="4"/>
  <c r="T793" i="4"/>
  <c r="C791" i="4"/>
  <c r="N791" i="4"/>
  <c r="Q791" i="4"/>
  <c r="L791" i="4"/>
  <c r="Z791" i="4"/>
  <c r="O791" i="4"/>
  <c r="J791" i="4"/>
  <c r="T791" i="4"/>
  <c r="Y791" i="4"/>
  <c r="M791" i="4"/>
  <c r="U791" i="4"/>
  <c r="K791" i="4"/>
  <c r="S791" i="4"/>
  <c r="P791" i="4"/>
  <c r="Y789" i="4"/>
  <c r="M789" i="4"/>
  <c r="U789" i="4"/>
  <c r="K789" i="4"/>
  <c r="S789" i="4"/>
  <c r="P789" i="4"/>
  <c r="C789" i="4"/>
  <c r="N789" i="4"/>
  <c r="Q789" i="4"/>
  <c r="L789" i="4"/>
  <c r="Z789" i="4"/>
  <c r="O789" i="4"/>
  <c r="J789" i="4"/>
  <c r="T789" i="4"/>
  <c r="C787" i="4"/>
  <c r="N787" i="4"/>
  <c r="Q787" i="4"/>
  <c r="L787" i="4"/>
  <c r="Z787" i="4"/>
  <c r="O787" i="4"/>
  <c r="J787" i="4"/>
  <c r="T787" i="4"/>
  <c r="Y787" i="4"/>
  <c r="M787" i="4"/>
  <c r="U787" i="4"/>
  <c r="K787" i="4"/>
  <c r="S787" i="4"/>
  <c r="P787" i="4"/>
  <c r="Y785" i="4"/>
  <c r="M785" i="4"/>
  <c r="U785" i="4"/>
  <c r="K785" i="4"/>
  <c r="S785" i="4"/>
  <c r="P785" i="4"/>
  <c r="C785" i="4"/>
  <c r="N785" i="4"/>
  <c r="Q785" i="4"/>
  <c r="L785" i="4"/>
  <c r="Z785" i="4"/>
  <c r="O785" i="4"/>
  <c r="J785" i="4"/>
  <c r="T785" i="4"/>
  <c r="C783" i="4"/>
  <c r="N783" i="4"/>
  <c r="Q783" i="4"/>
  <c r="J783" i="4"/>
  <c r="T783" i="4"/>
  <c r="O783" i="4"/>
  <c r="Z783" i="4"/>
  <c r="Y783" i="4"/>
  <c r="M783" i="4"/>
  <c r="U783" i="4"/>
  <c r="P783" i="4"/>
  <c r="K783" i="4"/>
  <c r="S783" i="4"/>
  <c r="L783" i="4"/>
  <c r="Y781" i="4"/>
  <c r="J781" i="4"/>
  <c r="T781" i="4"/>
  <c r="O781" i="4"/>
  <c r="U781" i="4"/>
  <c r="M781" i="4"/>
  <c r="C781" i="4"/>
  <c r="N781" i="4"/>
  <c r="P781" i="4"/>
  <c r="K781" i="4"/>
  <c r="S781" i="4"/>
  <c r="L781" i="4"/>
  <c r="Z781" i="4"/>
  <c r="Q781" i="4"/>
  <c r="C779" i="4"/>
  <c r="N779" i="4"/>
  <c r="Q779" i="4"/>
  <c r="L779" i="4"/>
  <c r="Z779" i="4"/>
  <c r="O779" i="4"/>
  <c r="J779" i="4"/>
  <c r="T779" i="4"/>
  <c r="Y779" i="4"/>
  <c r="M779" i="4"/>
  <c r="U779" i="4"/>
  <c r="K779" i="4"/>
  <c r="S779" i="4"/>
  <c r="P779" i="4"/>
  <c r="Y777" i="4"/>
  <c r="M777" i="4"/>
  <c r="U777" i="4"/>
  <c r="K777" i="4"/>
  <c r="S777" i="4"/>
  <c r="P777" i="4"/>
  <c r="C777" i="4"/>
  <c r="N777" i="4"/>
  <c r="Q777" i="4"/>
  <c r="L777" i="4"/>
  <c r="Z777" i="4"/>
  <c r="O777" i="4"/>
  <c r="J777" i="4"/>
  <c r="T777" i="4"/>
  <c r="C775" i="4"/>
  <c r="N775" i="4"/>
  <c r="Q775" i="4"/>
  <c r="J775" i="4"/>
  <c r="T775" i="4"/>
  <c r="O775" i="4"/>
  <c r="Z775" i="4"/>
  <c r="Y775" i="4"/>
  <c r="M775" i="4"/>
  <c r="U775" i="4"/>
  <c r="P775" i="4"/>
  <c r="K775" i="4"/>
  <c r="S775" i="4"/>
  <c r="L775" i="4"/>
  <c r="Y773" i="4"/>
  <c r="M773" i="4"/>
  <c r="U773" i="4"/>
  <c r="P773" i="4"/>
  <c r="K773" i="4"/>
  <c r="S773" i="4"/>
  <c r="L773" i="4"/>
  <c r="C773" i="4"/>
  <c r="N773" i="4"/>
  <c r="Q773" i="4"/>
  <c r="J773" i="4"/>
  <c r="T773" i="4"/>
  <c r="O773" i="4"/>
  <c r="Z773" i="4"/>
  <c r="C771" i="4"/>
  <c r="N771" i="4"/>
  <c r="Q771" i="4"/>
  <c r="P771" i="4"/>
  <c r="Z771" i="4"/>
  <c r="O771" i="4"/>
  <c r="J771" i="4"/>
  <c r="T771" i="4"/>
  <c r="Y771" i="4"/>
  <c r="M771" i="4"/>
  <c r="U771" i="4"/>
  <c r="L771" i="4"/>
  <c r="K771" i="4"/>
  <c r="S771" i="4"/>
  <c r="Y769" i="4"/>
  <c r="M769" i="4"/>
  <c r="U769" i="4"/>
  <c r="K769" i="4"/>
  <c r="S769" i="4"/>
  <c r="P769" i="4"/>
  <c r="C769" i="4"/>
  <c r="N769" i="4"/>
  <c r="Q769" i="4"/>
  <c r="L769" i="4"/>
  <c r="Z769" i="4"/>
  <c r="O769" i="4"/>
  <c r="J769" i="4"/>
  <c r="T769" i="4"/>
  <c r="C767" i="4"/>
  <c r="N767" i="4"/>
  <c r="Q767" i="4"/>
  <c r="J767" i="4"/>
  <c r="T767" i="4"/>
  <c r="O767" i="4"/>
  <c r="Z767" i="4"/>
  <c r="Y767" i="4"/>
  <c r="M767" i="4"/>
  <c r="U767" i="4"/>
  <c r="P767" i="4"/>
  <c r="K767" i="4"/>
  <c r="S767" i="4"/>
  <c r="L767" i="4"/>
  <c r="Y765" i="4"/>
  <c r="M765" i="4"/>
  <c r="U765" i="4"/>
  <c r="C765" i="4"/>
  <c r="N765" i="4"/>
  <c r="Q765" i="4"/>
  <c r="L765" i="4"/>
  <c r="Z765" i="4"/>
  <c r="O765" i="4"/>
  <c r="J765" i="4"/>
  <c r="T765" i="4"/>
  <c r="S765" i="4"/>
  <c r="K765" i="4"/>
  <c r="P765" i="4"/>
  <c r="Y763" i="4"/>
  <c r="M763" i="4"/>
  <c r="U763" i="4"/>
  <c r="K763" i="4"/>
  <c r="S763" i="4"/>
  <c r="P763" i="4"/>
  <c r="C763" i="4"/>
  <c r="Q763" i="4"/>
  <c r="Z763" i="4"/>
  <c r="J763" i="4"/>
  <c r="N763" i="4"/>
  <c r="L763" i="4"/>
  <c r="O763" i="4"/>
  <c r="T763" i="4"/>
  <c r="C761" i="4"/>
  <c r="N761" i="4"/>
  <c r="Q761" i="4"/>
  <c r="Y761" i="4"/>
  <c r="U761" i="4"/>
  <c r="P761" i="4"/>
  <c r="K761" i="4"/>
  <c r="S761" i="4"/>
  <c r="L761" i="4"/>
  <c r="M761" i="4"/>
  <c r="J761" i="4"/>
  <c r="T761" i="4"/>
  <c r="O761" i="4"/>
  <c r="Z761" i="4"/>
  <c r="C759" i="4"/>
  <c r="N759" i="4"/>
  <c r="Q759" i="4"/>
  <c r="L759" i="4"/>
  <c r="Z759" i="4"/>
  <c r="O759" i="4"/>
  <c r="J759" i="4"/>
  <c r="T759" i="4"/>
  <c r="Y759" i="4"/>
  <c r="M759" i="4"/>
  <c r="U759" i="4"/>
  <c r="K759" i="4"/>
  <c r="S759" i="4"/>
  <c r="P759" i="4"/>
  <c r="Y757" i="4"/>
  <c r="M757" i="4"/>
  <c r="U757" i="4"/>
  <c r="K757" i="4"/>
  <c r="S757" i="4"/>
  <c r="P757" i="4"/>
  <c r="C757" i="4"/>
  <c r="N757" i="4"/>
  <c r="Q757" i="4"/>
  <c r="L757" i="4"/>
  <c r="Z757" i="4"/>
  <c r="O757" i="4"/>
  <c r="J757" i="4"/>
  <c r="T757" i="4"/>
  <c r="C755" i="4"/>
  <c r="N755" i="4"/>
  <c r="Q755" i="4"/>
  <c r="L755" i="4"/>
  <c r="Z755" i="4"/>
  <c r="O755" i="4"/>
  <c r="J755" i="4"/>
  <c r="T755" i="4"/>
  <c r="Y755" i="4"/>
  <c r="M755" i="4"/>
  <c r="U755" i="4"/>
  <c r="K755" i="4"/>
  <c r="S755" i="4"/>
  <c r="P755" i="4"/>
  <c r="Y753" i="4"/>
  <c r="M753" i="4"/>
  <c r="U753" i="4"/>
  <c r="K753" i="4"/>
  <c r="S753" i="4"/>
  <c r="P753" i="4"/>
  <c r="C753" i="4"/>
  <c r="N753" i="4"/>
  <c r="Q753" i="4"/>
  <c r="L753" i="4"/>
  <c r="Z753" i="4"/>
  <c r="O753" i="4"/>
  <c r="J753" i="4"/>
  <c r="T753" i="4"/>
  <c r="C751" i="4"/>
  <c r="N751" i="4"/>
  <c r="Q751" i="4"/>
  <c r="L751" i="4"/>
  <c r="Z751" i="4"/>
  <c r="O751" i="4"/>
  <c r="J751" i="4"/>
  <c r="T751" i="4"/>
  <c r="Y751" i="4"/>
  <c r="M751" i="4"/>
  <c r="U751" i="4"/>
  <c r="K751" i="4"/>
  <c r="S751" i="4"/>
  <c r="P751" i="4"/>
  <c r="Y749" i="4"/>
  <c r="M749" i="4"/>
  <c r="U749" i="4"/>
  <c r="K749" i="4"/>
  <c r="S749" i="4"/>
  <c r="P749" i="4"/>
  <c r="C749" i="4"/>
  <c r="N749" i="4"/>
  <c r="Q749" i="4"/>
  <c r="L749" i="4"/>
  <c r="Z749" i="4"/>
  <c r="O749" i="4"/>
  <c r="J749" i="4"/>
  <c r="T749" i="4"/>
  <c r="C747" i="4"/>
  <c r="N747" i="4"/>
  <c r="Q747" i="4"/>
  <c r="J747" i="4"/>
  <c r="T747" i="4"/>
  <c r="O747" i="4"/>
  <c r="Z747" i="4"/>
  <c r="Y747" i="4"/>
  <c r="M747" i="4"/>
  <c r="U747" i="4"/>
  <c r="P747" i="4"/>
  <c r="K747" i="4"/>
  <c r="S747" i="4"/>
  <c r="L747" i="4"/>
  <c r="Y745" i="4"/>
  <c r="M745" i="4"/>
  <c r="U745" i="4"/>
  <c r="K745" i="4"/>
  <c r="S745" i="4"/>
  <c r="P745" i="4"/>
  <c r="C745" i="4"/>
  <c r="N745" i="4"/>
  <c r="Q745" i="4"/>
  <c r="L745" i="4"/>
  <c r="Z745" i="4"/>
  <c r="O745" i="4"/>
  <c r="J745" i="4"/>
  <c r="T745" i="4"/>
  <c r="C743" i="4"/>
  <c r="N743" i="4"/>
  <c r="Q743" i="4"/>
  <c r="J743" i="4"/>
  <c r="T743" i="4"/>
  <c r="O743" i="4"/>
  <c r="Z743" i="4"/>
  <c r="Y743" i="4"/>
  <c r="M743" i="4"/>
  <c r="U743" i="4"/>
  <c r="P743" i="4"/>
  <c r="K743" i="4"/>
  <c r="S743" i="4"/>
  <c r="L743" i="4"/>
  <c r="Y741" i="4"/>
  <c r="M741" i="4"/>
  <c r="U741" i="4"/>
  <c r="K741" i="4"/>
  <c r="S741" i="4"/>
  <c r="P741" i="4"/>
  <c r="C741" i="4"/>
  <c r="N741" i="4"/>
  <c r="Q741" i="4"/>
  <c r="L741" i="4"/>
  <c r="Z741" i="4"/>
  <c r="O741" i="4"/>
  <c r="J741" i="4"/>
  <c r="T741" i="4"/>
  <c r="C739" i="4"/>
  <c r="N739" i="4"/>
  <c r="Q739" i="4"/>
  <c r="J739" i="4"/>
  <c r="T739" i="4"/>
  <c r="O739" i="4"/>
  <c r="Z739" i="4"/>
  <c r="Y739" i="4"/>
  <c r="M739" i="4"/>
  <c r="U739" i="4"/>
  <c r="P739" i="4"/>
  <c r="K739" i="4"/>
  <c r="S739" i="4"/>
  <c r="L739" i="4"/>
  <c r="Y737" i="4"/>
  <c r="M737" i="4"/>
  <c r="U737" i="4"/>
  <c r="K737" i="4"/>
  <c r="S737" i="4"/>
  <c r="P737" i="4"/>
  <c r="C737" i="4"/>
  <c r="N737" i="4"/>
  <c r="Q737" i="4"/>
  <c r="L737" i="4"/>
  <c r="Z737" i="4"/>
  <c r="O737" i="4"/>
  <c r="J737" i="4"/>
  <c r="T737" i="4"/>
  <c r="C735" i="4"/>
  <c r="N735" i="4"/>
  <c r="Q735" i="4"/>
  <c r="L735" i="4"/>
  <c r="Z735" i="4"/>
  <c r="O735" i="4"/>
  <c r="J735" i="4"/>
  <c r="T735" i="4"/>
  <c r="Y735" i="4"/>
  <c r="M735" i="4"/>
  <c r="U735" i="4"/>
  <c r="K735" i="4"/>
  <c r="S735" i="4"/>
  <c r="P735" i="4"/>
  <c r="Y733" i="4"/>
  <c r="M733" i="4"/>
  <c r="U733" i="4"/>
  <c r="K733" i="4"/>
  <c r="S733" i="4"/>
  <c r="P733" i="4"/>
  <c r="C733" i="4"/>
  <c r="N733" i="4"/>
  <c r="Q733" i="4"/>
  <c r="L733" i="4"/>
  <c r="Z733" i="4"/>
  <c r="O733" i="4"/>
  <c r="J733" i="4"/>
  <c r="T733" i="4"/>
  <c r="C731" i="4"/>
  <c r="N731" i="4"/>
  <c r="Q731" i="4"/>
  <c r="L731" i="4"/>
  <c r="Z731" i="4"/>
  <c r="O731" i="4"/>
  <c r="J731" i="4"/>
  <c r="T731" i="4"/>
  <c r="Y731" i="4"/>
  <c r="M731" i="4"/>
  <c r="U731" i="4"/>
  <c r="K731" i="4"/>
  <c r="S731" i="4"/>
  <c r="P731" i="4"/>
  <c r="Y729" i="4"/>
  <c r="M729" i="4"/>
  <c r="U729" i="4"/>
  <c r="L729" i="4"/>
  <c r="K729" i="4"/>
  <c r="S729" i="4"/>
  <c r="J729" i="4"/>
  <c r="C729" i="4"/>
  <c r="N729" i="4"/>
  <c r="Q729" i="4"/>
  <c r="Z729" i="4"/>
  <c r="O729" i="4"/>
  <c r="T729" i="4"/>
  <c r="P729" i="4"/>
  <c r="C727" i="4"/>
  <c r="N727" i="4"/>
  <c r="Q727" i="4"/>
  <c r="J727" i="4"/>
  <c r="T727" i="4"/>
  <c r="O727" i="4"/>
  <c r="Z727" i="4"/>
  <c r="Y727" i="4"/>
  <c r="M727" i="4"/>
  <c r="U727" i="4"/>
  <c r="P727" i="4"/>
  <c r="K727" i="4"/>
  <c r="S727" i="4"/>
  <c r="L727" i="4"/>
  <c r="Y725" i="4"/>
  <c r="M725" i="4"/>
  <c r="U725" i="4"/>
  <c r="P725" i="4"/>
  <c r="K725" i="4"/>
  <c r="S725" i="4"/>
  <c r="L725" i="4"/>
  <c r="C725" i="4"/>
  <c r="N725" i="4"/>
  <c r="Q725" i="4"/>
  <c r="J725" i="4"/>
  <c r="T725" i="4"/>
  <c r="O725" i="4"/>
  <c r="Z725" i="4"/>
  <c r="C723" i="4"/>
  <c r="N723" i="4"/>
  <c r="Q723" i="4"/>
  <c r="J723" i="4"/>
  <c r="T723" i="4"/>
  <c r="O723" i="4"/>
  <c r="Z723" i="4"/>
  <c r="Y723" i="4"/>
  <c r="M723" i="4"/>
  <c r="U723" i="4"/>
  <c r="P723" i="4"/>
  <c r="K723" i="4"/>
  <c r="S723" i="4"/>
  <c r="L723" i="4"/>
  <c r="Y721" i="4"/>
  <c r="M721" i="4"/>
  <c r="U721" i="4"/>
  <c r="K721" i="4"/>
  <c r="S721" i="4"/>
  <c r="P721" i="4"/>
  <c r="C721" i="4"/>
  <c r="N721" i="4"/>
  <c r="Q721" i="4"/>
  <c r="L721" i="4"/>
  <c r="Z721" i="4"/>
  <c r="O721" i="4"/>
  <c r="J721" i="4"/>
  <c r="T721" i="4"/>
  <c r="C719" i="4"/>
  <c r="N719" i="4"/>
  <c r="Q719" i="4"/>
  <c r="J719" i="4"/>
  <c r="T719" i="4"/>
  <c r="O719" i="4"/>
  <c r="Z719" i="4"/>
  <c r="Y719" i="4"/>
  <c r="M719" i="4"/>
  <c r="U719" i="4"/>
  <c r="P719" i="4"/>
  <c r="K719" i="4"/>
  <c r="S719" i="4"/>
  <c r="L719" i="4"/>
  <c r="Y717" i="4"/>
  <c r="M717" i="4"/>
  <c r="U717" i="4"/>
  <c r="K717" i="4"/>
  <c r="S717" i="4"/>
  <c r="P717" i="4"/>
  <c r="C717" i="4"/>
  <c r="N717" i="4"/>
  <c r="Q717" i="4"/>
  <c r="L717" i="4"/>
  <c r="Z717" i="4"/>
  <c r="O717" i="4"/>
  <c r="J717" i="4"/>
  <c r="T717" i="4"/>
  <c r="C715" i="4"/>
  <c r="N715" i="4"/>
  <c r="Q715" i="4"/>
  <c r="J715" i="4"/>
  <c r="T715" i="4"/>
  <c r="O715" i="4"/>
  <c r="Z715" i="4"/>
  <c r="Y715" i="4"/>
  <c r="M715" i="4"/>
  <c r="U715" i="4"/>
  <c r="P715" i="4"/>
  <c r="K715" i="4"/>
  <c r="S715" i="4"/>
  <c r="L715" i="4"/>
  <c r="Y713" i="4"/>
  <c r="M713" i="4"/>
  <c r="U713" i="4"/>
  <c r="P713" i="4"/>
  <c r="K713" i="4"/>
  <c r="S713" i="4"/>
  <c r="L713" i="4"/>
  <c r="C713" i="4"/>
  <c r="N713" i="4"/>
  <c r="Q713" i="4"/>
  <c r="J713" i="4"/>
  <c r="T713" i="4"/>
  <c r="O713" i="4"/>
  <c r="Z713" i="4"/>
  <c r="C711" i="4"/>
  <c r="N711" i="4"/>
  <c r="Q711" i="4"/>
  <c r="L711" i="4"/>
  <c r="Z711" i="4"/>
  <c r="O711" i="4"/>
  <c r="J711" i="4"/>
  <c r="T711" i="4"/>
  <c r="Y711" i="4"/>
  <c r="M711" i="4"/>
  <c r="U711" i="4"/>
  <c r="K711" i="4"/>
  <c r="S711" i="4"/>
  <c r="P711" i="4"/>
  <c r="Y709" i="4"/>
  <c r="M709" i="4"/>
  <c r="U709" i="4"/>
  <c r="K709" i="4"/>
  <c r="S709" i="4"/>
  <c r="P709" i="4"/>
  <c r="C709" i="4"/>
  <c r="N709" i="4"/>
  <c r="Q709" i="4"/>
  <c r="L709" i="4"/>
  <c r="Z709" i="4"/>
  <c r="O709" i="4"/>
  <c r="J709" i="4"/>
  <c r="T709" i="4"/>
  <c r="C707" i="4"/>
  <c r="N707" i="4"/>
  <c r="Q707" i="4"/>
  <c r="J707" i="4"/>
  <c r="T707" i="4"/>
  <c r="O707" i="4"/>
  <c r="Z707" i="4"/>
  <c r="Y707" i="4"/>
  <c r="M707" i="4"/>
  <c r="U707" i="4"/>
  <c r="P707" i="4"/>
  <c r="K707" i="4"/>
  <c r="S707" i="4"/>
  <c r="L707" i="4"/>
  <c r="Y705" i="4"/>
  <c r="M705" i="4"/>
  <c r="U705" i="4"/>
  <c r="K705" i="4"/>
  <c r="S705" i="4"/>
  <c r="P705" i="4"/>
  <c r="C705" i="4"/>
  <c r="N705" i="4"/>
  <c r="Q705" i="4"/>
  <c r="L705" i="4"/>
  <c r="Z705" i="4"/>
  <c r="O705" i="4"/>
  <c r="J705" i="4"/>
  <c r="T705" i="4"/>
  <c r="C703" i="4"/>
  <c r="N703" i="4"/>
  <c r="Q703" i="4"/>
  <c r="L703" i="4"/>
  <c r="Z703" i="4"/>
  <c r="O703" i="4"/>
  <c r="J703" i="4"/>
  <c r="T703" i="4"/>
  <c r="Y703" i="4"/>
  <c r="M703" i="4"/>
  <c r="U703" i="4"/>
  <c r="K703" i="4"/>
  <c r="S703" i="4"/>
  <c r="P703" i="4"/>
  <c r="Y701" i="4"/>
  <c r="M701" i="4"/>
  <c r="U701" i="4"/>
  <c r="K701" i="4"/>
  <c r="S701" i="4"/>
  <c r="P701" i="4"/>
  <c r="C701" i="4"/>
  <c r="N701" i="4"/>
  <c r="Q701" i="4"/>
  <c r="L701" i="4"/>
  <c r="Z701" i="4"/>
  <c r="O701" i="4"/>
  <c r="J701" i="4"/>
  <c r="T701" i="4"/>
  <c r="C699" i="4"/>
  <c r="N699" i="4"/>
  <c r="Q699" i="4"/>
  <c r="L699" i="4"/>
  <c r="Z699" i="4"/>
  <c r="O699" i="4"/>
  <c r="J699" i="4"/>
  <c r="T699" i="4"/>
  <c r="Y699" i="4"/>
  <c r="M699" i="4"/>
  <c r="U699" i="4"/>
  <c r="K699" i="4"/>
  <c r="S699" i="4"/>
  <c r="P699" i="4"/>
  <c r="Y697" i="4"/>
  <c r="M697" i="4"/>
  <c r="U697" i="4"/>
  <c r="P697" i="4"/>
  <c r="K697" i="4"/>
  <c r="S697" i="4"/>
  <c r="L697" i="4"/>
  <c r="C697" i="4"/>
  <c r="N697" i="4"/>
  <c r="Q697" i="4"/>
  <c r="J697" i="4"/>
  <c r="T697" i="4"/>
  <c r="O697" i="4"/>
  <c r="Z697" i="4"/>
  <c r="C695" i="4"/>
  <c r="N695" i="4"/>
  <c r="Q695" i="4"/>
  <c r="J695" i="4"/>
  <c r="T695" i="4"/>
  <c r="O695" i="4"/>
  <c r="Z695" i="4"/>
  <c r="Y695" i="4"/>
  <c r="M695" i="4"/>
  <c r="U695" i="4"/>
  <c r="P695" i="4"/>
  <c r="K695" i="4"/>
  <c r="S695" i="4"/>
  <c r="L695" i="4"/>
  <c r="Y693" i="4"/>
  <c r="M693" i="4"/>
  <c r="U693" i="4"/>
  <c r="P693" i="4"/>
  <c r="K693" i="4"/>
  <c r="S693" i="4"/>
  <c r="L693" i="4"/>
  <c r="C693" i="4"/>
  <c r="N693" i="4"/>
  <c r="Q693" i="4"/>
  <c r="J693" i="4"/>
  <c r="T693" i="4"/>
  <c r="O693" i="4"/>
  <c r="Z693" i="4"/>
  <c r="C691" i="4"/>
  <c r="N691" i="4"/>
  <c r="Q691" i="4"/>
  <c r="L691" i="4"/>
  <c r="Z691" i="4"/>
  <c r="O691" i="4"/>
  <c r="J691" i="4"/>
  <c r="T691" i="4"/>
  <c r="Y691" i="4"/>
  <c r="M691" i="4"/>
  <c r="U691" i="4"/>
  <c r="K691" i="4"/>
  <c r="S691" i="4"/>
  <c r="P691" i="4"/>
  <c r="Y689" i="4"/>
  <c r="M689" i="4"/>
  <c r="U689" i="4"/>
  <c r="P689" i="4"/>
  <c r="K689" i="4"/>
  <c r="S689" i="4"/>
  <c r="L689" i="4"/>
  <c r="C689" i="4"/>
  <c r="N689" i="4"/>
  <c r="Q689" i="4"/>
  <c r="J689" i="4"/>
  <c r="T689" i="4"/>
  <c r="O689" i="4"/>
  <c r="Z689" i="4"/>
  <c r="C687" i="4"/>
  <c r="N687" i="4"/>
  <c r="Q687" i="4"/>
  <c r="L687" i="4"/>
  <c r="Z687" i="4"/>
  <c r="O687" i="4"/>
  <c r="J687" i="4"/>
  <c r="T687" i="4"/>
  <c r="Y687" i="4"/>
  <c r="M687" i="4"/>
  <c r="U687" i="4"/>
  <c r="K687" i="4"/>
  <c r="S687" i="4"/>
  <c r="P687" i="4"/>
  <c r="Y685" i="4"/>
  <c r="M685" i="4"/>
  <c r="U685" i="4"/>
  <c r="K685" i="4"/>
  <c r="S685" i="4"/>
  <c r="P685" i="4"/>
  <c r="C685" i="4"/>
  <c r="N685" i="4"/>
  <c r="Q685" i="4"/>
  <c r="L685" i="4"/>
  <c r="Z685" i="4"/>
  <c r="O685" i="4"/>
  <c r="J685" i="4"/>
  <c r="T685" i="4"/>
  <c r="C683" i="4"/>
  <c r="N683" i="4"/>
  <c r="Q683" i="4"/>
  <c r="L683" i="4"/>
  <c r="Z683" i="4"/>
  <c r="O683" i="4"/>
  <c r="J683" i="4"/>
  <c r="T683" i="4"/>
  <c r="Y683" i="4"/>
  <c r="M683" i="4"/>
  <c r="U683" i="4"/>
  <c r="K683" i="4"/>
  <c r="S683" i="4"/>
  <c r="P683" i="4"/>
  <c r="Y681" i="4"/>
  <c r="M681" i="4"/>
  <c r="U681" i="4"/>
  <c r="K681" i="4"/>
  <c r="S681" i="4"/>
  <c r="P681" i="4"/>
  <c r="C681" i="4"/>
  <c r="N681" i="4"/>
  <c r="Q681" i="4"/>
  <c r="L681" i="4"/>
  <c r="Z681" i="4"/>
  <c r="O681" i="4"/>
  <c r="J681" i="4"/>
  <c r="T681" i="4"/>
  <c r="C679" i="4"/>
  <c r="N679" i="4"/>
  <c r="Q679" i="4"/>
  <c r="L679" i="4"/>
  <c r="Z679" i="4"/>
  <c r="O679" i="4"/>
  <c r="J679" i="4"/>
  <c r="T679" i="4"/>
  <c r="Y679" i="4"/>
  <c r="M679" i="4"/>
  <c r="U679" i="4"/>
  <c r="K679" i="4"/>
  <c r="S679" i="4"/>
  <c r="P679" i="4"/>
  <c r="Y677" i="4"/>
  <c r="M677" i="4"/>
  <c r="U677" i="4"/>
  <c r="P677" i="4"/>
  <c r="K677" i="4"/>
  <c r="S677" i="4"/>
  <c r="L677" i="4"/>
  <c r="C677" i="4"/>
  <c r="N677" i="4"/>
  <c r="Q677" i="4"/>
  <c r="J677" i="4"/>
  <c r="T677" i="4"/>
  <c r="O677" i="4"/>
  <c r="Z677" i="4"/>
  <c r="C675" i="4"/>
  <c r="N675" i="4"/>
  <c r="Q675" i="4"/>
  <c r="L675" i="4"/>
  <c r="Z675" i="4"/>
  <c r="O675" i="4"/>
  <c r="J675" i="4"/>
  <c r="T675" i="4"/>
  <c r="Y675" i="4"/>
  <c r="M675" i="4"/>
  <c r="U675" i="4"/>
  <c r="K675" i="4"/>
  <c r="S675" i="4"/>
  <c r="P675" i="4"/>
  <c r="Y673" i="4"/>
  <c r="M673" i="4"/>
  <c r="U673" i="4"/>
  <c r="L673" i="4"/>
  <c r="K673" i="4"/>
  <c r="S673" i="4"/>
  <c r="J673" i="4"/>
  <c r="C673" i="4"/>
  <c r="N673" i="4"/>
  <c r="Q673" i="4"/>
  <c r="Z673" i="4"/>
  <c r="O673" i="4"/>
  <c r="T673" i="4"/>
  <c r="P673" i="4"/>
  <c r="C671" i="4"/>
  <c r="N671" i="4"/>
  <c r="Q671" i="4"/>
  <c r="L671" i="4"/>
  <c r="Z671" i="4"/>
  <c r="O671" i="4"/>
  <c r="J671" i="4"/>
  <c r="T671" i="4"/>
  <c r="Y671" i="4"/>
  <c r="M671" i="4"/>
  <c r="U671" i="4"/>
  <c r="K671" i="4"/>
  <c r="S671" i="4"/>
  <c r="P671" i="4"/>
  <c r="Y669" i="4"/>
  <c r="M669" i="4"/>
  <c r="U669" i="4"/>
  <c r="P669" i="4"/>
  <c r="K669" i="4"/>
  <c r="S669" i="4"/>
  <c r="L669" i="4"/>
  <c r="C669" i="4"/>
  <c r="N669" i="4"/>
  <c r="Q669" i="4"/>
  <c r="J669" i="4"/>
  <c r="T669" i="4"/>
  <c r="O669" i="4"/>
  <c r="Z669" i="4"/>
  <c r="C667" i="4"/>
  <c r="N667" i="4"/>
  <c r="Q667" i="4"/>
  <c r="L667" i="4"/>
  <c r="Z667" i="4"/>
  <c r="O667" i="4"/>
  <c r="J667" i="4"/>
  <c r="T667" i="4"/>
  <c r="Y667" i="4"/>
  <c r="M667" i="4"/>
  <c r="U667" i="4"/>
  <c r="K667" i="4"/>
  <c r="S667" i="4"/>
  <c r="P667" i="4"/>
  <c r="Y665" i="4"/>
  <c r="U665" i="4"/>
  <c r="O665" i="4"/>
  <c r="K665" i="4"/>
  <c r="P665" i="4"/>
  <c r="M665" i="4"/>
  <c r="C665" i="4"/>
  <c r="N665" i="4"/>
  <c r="L665" i="4"/>
  <c r="Z665" i="4"/>
  <c r="S665" i="4"/>
  <c r="J665" i="4"/>
  <c r="T665" i="4"/>
  <c r="Q665" i="4"/>
  <c r="C663" i="4"/>
  <c r="N663" i="4"/>
  <c r="Q663" i="4"/>
  <c r="L663" i="4"/>
  <c r="Z663" i="4"/>
  <c r="O663" i="4"/>
  <c r="J663" i="4"/>
  <c r="T663" i="4"/>
  <c r="Y663" i="4"/>
  <c r="M663" i="4"/>
  <c r="U663" i="4"/>
  <c r="K663" i="4"/>
  <c r="S663" i="4"/>
  <c r="P663" i="4"/>
  <c r="Y661" i="4"/>
  <c r="M661" i="4"/>
  <c r="U661" i="4"/>
  <c r="K661" i="4"/>
  <c r="S661" i="4"/>
  <c r="P661" i="4"/>
  <c r="C661" i="4"/>
  <c r="N661" i="4"/>
  <c r="Q661" i="4"/>
  <c r="L661" i="4"/>
  <c r="Z661" i="4"/>
  <c r="O661" i="4"/>
  <c r="J661" i="4"/>
  <c r="T661" i="4"/>
  <c r="C659" i="4"/>
  <c r="N659" i="4"/>
  <c r="Q659" i="4"/>
  <c r="L659" i="4"/>
  <c r="Z659" i="4"/>
  <c r="O659" i="4"/>
  <c r="J659" i="4"/>
  <c r="T659" i="4"/>
  <c r="Y659" i="4"/>
  <c r="M659" i="4"/>
  <c r="U659" i="4"/>
  <c r="K659" i="4"/>
  <c r="S659" i="4"/>
  <c r="P659" i="4"/>
  <c r="Y657" i="4"/>
  <c r="M657" i="4"/>
  <c r="U657" i="4"/>
  <c r="K657" i="4"/>
  <c r="S657" i="4"/>
  <c r="P657" i="4"/>
  <c r="C657" i="4"/>
  <c r="N657" i="4"/>
  <c r="Q657" i="4"/>
  <c r="L657" i="4"/>
  <c r="Z657" i="4"/>
  <c r="O657" i="4"/>
  <c r="J657" i="4"/>
  <c r="T657" i="4"/>
  <c r="C655" i="4"/>
  <c r="N655" i="4"/>
  <c r="Q655" i="4"/>
  <c r="L655" i="4"/>
  <c r="Z655" i="4"/>
  <c r="O655" i="4"/>
  <c r="J655" i="4"/>
  <c r="T655" i="4"/>
  <c r="Y655" i="4"/>
  <c r="M655" i="4"/>
  <c r="U655" i="4"/>
  <c r="K655" i="4"/>
  <c r="S655" i="4"/>
  <c r="P655" i="4"/>
  <c r="Y653" i="4"/>
  <c r="M653" i="4"/>
  <c r="U653" i="4"/>
  <c r="P653" i="4"/>
  <c r="K653" i="4"/>
  <c r="S653" i="4"/>
  <c r="L653" i="4"/>
  <c r="C653" i="4"/>
  <c r="N653" i="4"/>
  <c r="Q653" i="4"/>
  <c r="J653" i="4"/>
  <c r="T653" i="4"/>
  <c r="O653" i="4"/>
  <c r="Z653" i="4"/>
  <c r="C651" i="4"/>
  <c r="N651" i="4"/>
  <c r="Q651" i="4"/>
  <c r="L651" i="4"/>
  <c r="Z651" i="4"/>
  <c r="O651" i="4"/>
  <c r="J651" i="4"/>
  <c r="T651" i="4"/>
  <c r="Y651" i="4"/>
  <c r="M651" i="4"/>
  <c r="U651" i="4"/>
  <c r="K651" i="4"/>
  <c r="S651" i="4"/>
  <c r="P651" i="4"/>
  <c r="Y649" i="4"/>
  <c r="M649" i="4"/>
  <c r="U649" i="4"/>
  <c r="K649" i="4"/>
  <c r="S649" i="4"/>
  <c r="P649" i="4"/>
  <c r="C649" i="4"/>
  <c r="N649" i="4"/>
  <c r="Q649" i="4"/>
  <c r="L649" i="4"/>
  <c r="Z649" i="4"/>
  <c r="O649" i="4"/>
  <c r="J649" i="4"/>
  <c r="T649" i="4"/>
  <c r="C647" i="4"/>
  <c r="N647" i="4"/>
  <c r="Q647" i="4"/>
  <c r="L647" i="4"/>
  <c r="Z647" i="4"/>
  <c r="O647" i="4"/>
  <c r="J647" i="4"/>
  <c r="T647" i="4"/>
  <c r="Y647" i="4"/>
  <c r="M647" i="4"/>
  <c r="U647" i="4"/>
  <c r="K647" i="4"/>
  <c r="S647" i="4"/>
  <c r="P647" i="4"/>
  <c r="Y645" i="4"/>
  <c r="M645" i="4"/>
  <c r="U645" i="4"/>
  <c r="P645" i="4"/>
  <c r="K645" i="4"/>
  <c r="S645" i="4"/>
  <c r="L645" i="4"/>
  <c r="C645" i="4"/>
  <c r="N645" i="4"/>
  <c r="Q645" i="4"/>
  <c r="J645" i="4"/>
  <c r="T645" i="4"/>
  <c r="O645" i="4"/>
  <c r="Z645" i="4"/>
  <c r="C643" i="4"/>
  <c r="N643" i="4"/>
  <c r="Q643" i="4"/>
  <c r="L643" i="4"/>
  <c r="Z643" i="4"/>
  <c r="O643" i="4"/>
  <c r="J643" i="4"/>
  <c r="T643" i="4"/>
  <c r="Y643" i="4"/>
  <c r="M643" i="4"/>
  <c r="U643" i="4"/>
  <c r="K643" i="4"/>
  <c r="S643" i="4"/>
  <c r="P643" i="4"/>
  <c r="Y641" i="4"/>
  <c r="M641" i="4"/>
  <c r="U641" i="4"/>
  <c r="P641" i="4"/>
  <c r="K641" i="4"/>
  <c r="S641" i="4"/>
  <c r="L641" i="4"/>
  <c r="C641" i="4"/>
  <c r="N641" i="4"/>
  <c r="Q641" i="4"/>
  <c r="J641" i="4"/>
  <c r="T641" i="4"/>
  <c r="O641" i="4"/>
  <c r="Z641" i="4"/>
  <c r="C639" i="4"/>
  <c r="N639" i="4"/>
  <c r="Q639" i="4"/>
  <c r="L639" i="4"/>
  <c r="Z639" i="4"/>
  <c r="O639" i="4"/>
  <c r="J639" i="4"/>
  <c r="T639" i="4"/>
  <c r="Y639" i="4"/>
  <c r="M639" i="4"/>
  <c r="U639" i="4"/>
  <c r="K639" i="4"/>
  <c r="S639" i="4"/>
  <c r="P639" i="4"/>
  <c r="Y637" i="4"/>
  <c r="M637" i="4"/>
  <c r="U637" i="4"/>
  <c r="K637" i="4"/>
  <c r="S637" i="4"/>
  <c r="P637" i="4"/>
  <c r="C637" i="4"/>
  <c r="N637" i="4"/>
  <c r="Q637" i="4"/>
  <c r="L637" i="4"/>
  <c r="Z637" i="4"/>
  <c r="O637" i="4"/>
  <c r="J637" i="4"/>
  <c r="T637" i="4"/>
  <c r="C635" i="4"/>
  <c r="N635" i="4"/>
  <c r="Q635" i="4"/>
  <c r="J635" i="4"/>
  <c r="T635" i="4"/>
  <c r="O635" i="4"/>
  <c r="Z635" i="4"/>
  <c r="Y635" i="4"/>
  <c r="M635" i="4"/>
  <c r="U635" i="4"/>
  <c r="P635" i="4"/>
  <c r="K635" i="4"/>
  <c r="S635" i="4"/>
  <c r="L635" i="4"/>
  <c r="Y633" i="4"/>
  <c r="M633" i="4"/>
  <c r="U633" i="4"/>
  <c r="P633" i="4"/>
  <c r="K633" i="4"/>
  <c r="S633" i="4"/>
  <c r="L633" i="4"/>
  <c r="C633" i="4"/>
  <c r="N633" i="4"/>
  <c r="Q633" i="4"/>
  <c r="J633" i="4"/>
  <c r="T633" i="4"/>
  <c r="O633" i="4"/>
  <c r="Z633" i="4"/>
  <c r="C631" i="4"/>
  <c r="N631" i="4"/>
  <c r="Q631" i="4"/>
  <c r="L631" i="4"/>
  <c r="Z631" i="4"/>
  <c r="O631" i="4"/>
  <c r="J631" i="4"/>
  <c r="T631" i="4"/>
  <c r="Y631" i="4"/>
  <c r="M631" i="4"/>
  <c r="U631" i="4"/>
  <c r="K631" i="4"/>
  <c r="S631" i="4"/>
  <c r="P631" i="4"/>
  <c r="Y629" i="4"/>
  <c r="M629" i="4"/>
  <c r="U629" i="4"/>
  <c r="K629" i="4"/>
  <c r="S629" i="4"/>
  <c r="P629" i="4"/>
  <c r="C629" i="4"/>
  <c r="N629" i="4"/>
  <c r="Q629" i="4"/>
  <c r="L629" i="4"/>
  <c r="Z629" i="4"/>
  <c r="O629" i="4"/>
  <c r="J629" i="4"/>
  <c r="T629" i="4"/>
  <c r="C627" i="4"/>
  <c r="N627" i="4"/>
  <c r="Q627" i="4"/>
  <c r="L627" i="4"/>
  <c r="Z627" i="4"/>
  <c r="O627" i="4"/>
  <c r="J627" i="4"/>
  <c r="T627" i="4"/>
  <c r="Y627" i="4"/>
  <c r="M627" i="4"/>
  <c r="U627" i="4"/>
  <c r="K627" i="4"/>
  <c r="S627" i="4"/>
  <c r="P627" i="4"/>
  <c r="Y625" i="4"/>
  <c r="M625" i="4"/>
  <c r="U625" i="4"/>
  <c r="K625" i="4"/>
  <c r="S625" i="4"/>
  <c r="P625" i="4"/>
  <c r="C625" i="4"/>
  <c r="N625" i="4"/>
  <c r="Q625" i="4"/>
  <c r="L625" i="4"/>
  <c r="Z625" i="4"/>
  <c r="O625" i="4"/>
  <c r="J625" i="4"/>
  <c r="T625" i="4"/>
  <c r="C623" i="4"/>
  <c r="N623" i="4"/>
  <c r="Q623" i="4"/>
  <c r="J623" i="4"/>
  <c r="T623" i="4"/>
  <c r="O623" i="4"/>
  <c r="Z623" i="4"/>
  <c r="Y623" i="4"/>
  <c r="M623" i="4"/>
  <c r="U623" i="4"/>
  <c r="P623" i="4"/>
  <c r="K623" i="4"/>
  <c r="S623" i="4"/>
  <c r="L623" i="4"/>
  <c r="Y621" i="4"/>
  <c r="M621" i="4"/>
  <c r="U621" i="4"/>
  <c r="K621" i="4"/>
  <c r="S621" i="4"/>
  <c r="P621" i="4"/>
  <c r="C621" i="4"/>
  <c r="N621" i="4"/>
  <c r="Q621" i="4"/>
  <c r="L621" i="4"/>
  <c r="Z621" i="4"/>
  <c r="O621" i="4"/>
  <c r="J621" i="4"/>
  <c r="T621" i="4"/>
  <c r="C619" i="4"/>
  <c r="N619" i="4"/>
  <c r="Q619" i="4"/>
  <c r="L619" i="4"/>
  <c r="Z619" i="4"/>
  <c r="O619" i="4"/>
  <c r="J619" i="4"/>
  <c r="T619" i="4"/>
  <c r="Y619" i="4"/>
  <c r="M619" i="4"/>
  <c r="U619" i="4"/>
  <c r="K619" i="4"/>
  <c r="S619" i="4"/>
  <c r="P619" i="4"/>
  <c r="Y617" i="4"/>
  <c r="M617" i="4"/>
  <c r="U617" i="4"/>
  <c r="K617" i="4"/>
  <c r="S617" i="4"/>
  <c r="P617" i="4"/>
  <c r="C617" i="4"/>
  <c r="N617" i="4"/>
  <c r="Q617" i="4"/>
  <c r="L617" i="4"/>
  <c r="Z617" i="4"/>
  <c r="O617" i="4"/>
  <c r="J617" i="4"/>
  <c r="T617" i="4"/>
  <c r="C615" i="4"/>
  <c r="N615" i="4"/>
  <c r="Q615" i="4"/>
  <c r="J615" i="4"/>
  <c r="T615" i="4"/>
  <c r="O615" i="4"/>
  <c r="Z615" i="4"/>
  <c r="Y615" i="4"/>
  <c r="M615" i="4"/>
  <c r="U615" i="4"/>
  <c r="P615" i="4"/>
  <c r="K615" i="4"/>
  <c r="S615" i="4"/>
  <c r="L615" i="4"/>
  <c r="Y613" i="4"/>
  <c r="M613" i="4"/>
  <c r="U613" i="4"/>
  <c r="K613" i="4"/>
  <c r="S613" i="4"/>
  <c r="P613" i="4"/>
  <c r="C613" i="4"/>
  <c r="N613" i="4"/>
  <c r="Q613" i="4"/>
  <c r="L613" i="4"/>
  <c r="Z613" i="4"/>
  <c r="O613" i="4"/>
  <c r="J613" i="4"/>
  <c r="T613" i="4"/>
  <c r="C611" i="4"/>
  <c r="N611" i="4"/>
  <c r="Q611" i="4"/>
  <c r="L611" i="4"/>
  <c r="Z611" i="4"/>
  <c r="O611" i="4"/>
  <c r="J611" i="4"/>
  <c r="T611" i="4"/>
  <c r="Y611" i="4"/>
  <c r="M611" i="4"/>
  <c r="U611" i="4"/>
  <c r="K611" i="4"/>
  <c r="S611" i="4"/>
  <c r="P611" i="4"/>
  <c r="Y609" i="4"/>
  <c r="M609" i="4"/>
  <c r="U609" i="4"/>
  <c r="K609" i="4"/>
  <c r="S609" i="4"/>
  <c r="P609" i="4"/>
  <c r="C609" i="4"/>
  <c r="N609" i="4"/>
  <c r="Q609" i="4"/>
  <c r="L609" i="4"/>
  <c r="Z609" i="4"/>
  <c r="O609" i="4"/>
  <c r="J609" i="4"/>
  <c r="T609" i="4"/>
  <c r="C607" i="4"/>
  <c r="N607" i="4"/>
  <c r="Q607" i="4"/>
  <c r="L607" i="4"/>
  <c r="Z607" i="4"/>
  <c r="O607" i="4"/>
  <c r="J607" i="4"/>
  <c r="T607" i="4"/>
  <c r="Y607" i="4"/>
  <c r="M607" i="4"/>
  <c r="U607" i="4"/>
  <c r="K607" i="4"/>
  <c r="S607" i="4"/>
  <c r="P607" i="4"/>
  <c r="Y605" i="4"/>
  <c r="M605" i="4"/>
  <c r="U605" i="4"/>
  <c r="K605" i="4"/>
  <c r="S605" i="4"/>
  <c r="P605" i="4"/>
  <c r="C605" i="4"/>
  <c r="N605" i="4"/>
  <c r="Q605" i="4"/>
  <c r="L605" i="4"/>
  <c r="Z605" i="4"/>
  <c r="O605" i="4"/>
  <c r="J605" i="4"/>
  <c r="T605" i="4"/>
  <c r="C603" i="4"/>
  <c r="N603" i="4"/>
  <c r="Q603" i="4"/>
  <c r="L603" i="4"/>
  <c r="Z603" i="4"/>
  <c r="O603" i="4"/>
  <c r="J603" i="4"/>
  <c r="T603" i="4"/>
  <c r="Y603" i="4"/>
  <c r="M603" i="4"/>
  <c r="U603" i="4"/>
  <c r="K603" i="4"/>
  <c r="S603" i="4"/>
  <c r="P603" i="4"/>
  <c r="Y601" i="4"/>
  <c r="M601" i="4"/>
  <c r="U601" i="4"/>
  <c r="P601" i="4"/>
  <c r="K601" i="4"/>
  <c r="S601" i="4"/>
  <c r="L601" i="4"/>
  <c r="C601" i="4"/>
  <c r="N601" i="4"/>
  <c r="Q601" i="4"/>
  <c r="J601" i="4"/>
  <c r="Z601" i="4"/>
  <c r="O601" i="4"/>
  <c r="T601" i="4"/>
  <c r="C599" i="4"/>
  <c r="N599" i="4"/>
  <c r="Q599" i="4"/>
  <c r="L599" i="4"/>
  <c r="Z599" i="4"/>
  <c r="O599" i="4"/>
  <c r="J599" i="4"/>
  <c r="T599" i="4"/>
  <c r="Y599" i="4"/>
  <c r="M599" i="4"/>
  <c r="U599" i="4"/>
  <c r="K599" i="4"/>
  <c r="S599" i="4"/>
  <c r="P599" i="4"/>
  <c r="Y597" i="4"/>
  <c r="M597" i="4"/>
  <c r="U597" i="4"/>
  <c r="L597" i="4"/>
  <c r="K597" i="4"/>
  <c r="S597" i="4"/>
  <c r="J597" i="4"/>
  <c r="C597" i="4"/>
  <c r="N597" i="4"/>
  <c r="Q597" i="4"/>
  <c r="Z597" i="4"/>
  <c r="O597" i="4"/>
  <c r="T597" i="4"/>
  <c r="P597" i="4"/>
  <c r="C595" i="4"/>
  <c r="N595" i="4"/>
  <c r="Q595" i="4"/>
  <c r="L595" i="4"/>
  <c r="Z595" i="4"/>
  <c r="O595" i="4"/>
  <c r="J595" i="4"/>
  <c r="T595" i="4"/>
  <c r="Y595" i="4"/>
  <c r="M595" i="4"/>
  <c r="U595" i="4"/>
  <c r="K595" i="4"/>
  <c r="S595" i="4"/>
  <c r="P595" i="4"/>
  <c r="Y593" i="4"/>
  <c r="M593" i="4"/>
  <c r="U593" i="4"/>
  <c r="K593" i="4"/>
  <c r="S593" i="4"/>
  <c r="P593" i="4"/>
  <c r="C593" i="4"/>
  <c r="N593" i="4"/>
  <c r="Q593" i="4"/>
  <c r="L593" i="4"/>
  <c r="Z593" i="4"/>
  <c r="O593" i="4"/>
  <c r="J593" i="4"/>
  <c r="T593" i="4"/>
  <c r="C591" i="4"/>
  <c r="N591" i="4"/>
  <c r="Q591" i="4"/>
  <c r="L591" i="4"/>
  <c r="Z591" i="4"/>
  <c r="O591" i="4"/>
  <c r="J591" i="4"/>
  <c r="T591" i="4"/>
  <c r="Y591" i="4"/>
  <c r="M591" i="4"/>
  <c r="U591" i="4"/>
  <c r="K591" i="4"/>
  <c r="S591" i="4"/>
  <c r="P591" i="4"/>
  <c r="Y589" i="4"/>
  <c r="M589" i="4"/>
  <c r="U589" i="4"/>
  <c r="K589" i="4"/>
  <c r="S589" i="4"/>
  <c r="P589" i="4"/>
  <c r="C589" i="4"/>
  <c r="N589" i="4"/>
  <c r="Q589" i="4"/>
  <c r="L589" i="4"/>
  <c r="Z589" i="4"/>
  <c r="O589" i="4"/>
  <c r="J589" i="4"/>
  <c r="T589" i="4"/>
  <c r="C587" i="4"/>
  <c r="N587" i="4"/>
  <c r="Q587" i="4"/>
  <c r="L587" i="4"/>
  <c r="Z587" i="4"/>
  <c r="O587" i="4"/>
  <c r="J587" i="4"/>
  <c r="T587" i="4"/>
  <c r="Y587" i="4"/>
  <c r="M587" i="4"/>
  <c r="U587" i="4"/>
  <c r="K587" i="4"/>
  <c r="S587" i="4"/>
  <c r="P587" i="4"/>
  <c r="Y585" i="4"/>
  <c r="M585" i="4"/>
  <c r="U585" i="4"/>
  <c r="K585" i="4"/>
  <c r="S585" i="4"/>
  <c r="P585" i="4"/>
  <c r="C585" i="4"/>
  <c r="N585" i="4"/>
  <c r="Q585" i="4"/>
  <c r="L585" i="4"/>
  <c r="Z585" i="4"/>
  <c r="O585" i="4"/>
  <c r="J585" i="4"/>
  <c r="T585" i="4"/>
  <c r="C583" i="4"/>
  <c r="N583" i="4"/>
  <c r="Q583" i="4"/>
  <c r="J583" i="4"/>
  <c r="T583" i="4"/>
  <c r="O583" i="4"/>
  <c r="Z583" i="4"/>
  <c r="M583" i="4"/>
  <c r="P583" i="4"/>
  <c r="S583" i="4"/>
  <c r="Y583" i="4"/>
  <c r="U583" i="4"/>
  <c r="K583" i="4"/>
  <c r="L583" i="4"/>
  <c r="Y581" i="4"/>
  <c r="M581" i="4"/>
  <c r="U581" i="4"/>
  <c r="C581" i="4"/>
  <c r="Q581" i="4"/>
  <c r="P581" i="4"/>
  <c r="K581" i="4"/>
  <c r="S581" i="4"/>
  <c r="L581" i="4"/>
  <c r="N581" i="4"/>
  <c r="J581" i="4"/>
  <c r="T581" i="4"/>
  <c r="O581" i="4"/>
  <c r="Z581" i="4"/>
  <c r="C579" i="4"/>
  <c r="N579" i="4"/>
  <c r="Q579" i="4"/>
  <c r="L579" i="4"/>
  <c r="Z579" i="4"/>
  <c r="O579" i="4"/>
  <c r="J579" i="4"/>
  <c r="T579" i="4"/>
  <c r="Y579" i="4"/>
  <c r="M579" i="4"/>
  <c r="U579" i="4"/>
  <c r="K579" i="4"/>
  <c r="S579" i="4"/>
  <c r="P579" i="4"/>
  <c r="Y577" i="4"/>
  <c r="M577" i="4"/>
  <c r="U577" i="4"/>
  <c r="K577" i="4"/>
  <c r="S577" i="4"/>
  <c r="P577" i="4"/>
  <c r="C577" i="4"/>
  <c r="N577" i="4"/>
  <c r="Q577" i="4"/>
  <c r="L577" i="4"/>
  <c r="Z577" i="4"/>
  <c r="O577" i="4"/>
  <c r="J577" i="4"/>
  <c r="T577" i="4"/>
  <c r="C575" i="4"/>
  <c r="N575" i="4"/>
  <c r="Q575" i="4"/>
  <c r="J575" i="4"/>
  <c r="T575" i="4"/>
  <c r="O575" i="4"/>
  <c r="Z575" i="4"/>
  <c r="Y575" i="4"/>
  <c r="M575" i="4"/>
  <c r="U575" i="4"/>
  <c r="P575" i="4"/>
  <c r="K575" i="4"/>
  <c r="S575" i="4"/>
  <c r="L575" i="4"/>
  <c r="Y573" i="4"/>
  <c r="M573" i="4"/>
  <c r="U573" i="4"/>
  <c r="P573" i="4"/>
  <c r="K573" i="4"/>
  <c r="S573" i="4"/>
  <c r="L573" i="4"/>
  <c r="C573" i="4"/>
  <c r="N573" i="4"/>
  <c r="Q573" i="4"/>
  <c r="J573" i="4"/>
  <c r="T573" i="4"/>
  <c r="O573" i="4"/>
  <c r="Z573" i="4"/>
  <c r="C571" i="4"/>
  <c r="N571" i="4"/>
  <c r="Q571" i="4"/>
  <c r="L571" i="4"/>
  <c r="Z571" i="4"/>
  <c r="O571" i="4"/>
  <c r="J571" i="4"/>
  <c r="T571" i="4"/>
  <c r="Y571" i="4"/>
  <c r="M571" i="4"/>
  <c r="U571" i="4"/>
  <c r="K571" i="4"/>
  <c r="S571" i="4"/>
  <c r="P571" i="4"/>
  <c r="Y569" i="4"/>
  <c r="M569" i="4"/>
  <c r="U569" i="4"/>
  <c r="K569" i="4"/>
  <c r="S569" i="4"/>
  <c r="P569" i="4"/>
  <c r="C569" i="4"/>
  <c r="N569" i="4"/>
  <c r="Q569" i="4"/>
  <c r="L569" i="4"/>
  <c r="Z569" i="4"/>
  <c r="O569" i="4"/>
  <c r="J569" i="4"/>
  <c r="T569" i="4"/>
  <c r="C567" i="4"/>
  <c r="N567" i="4"/>
  <c r="Q567" i="4"/>
  <c r="J567" i="4"/>
  <c r="T567" i="4"/>
  <c r="O567" i="4"/>
  <c r="Z567" i="4"/>
  <c r="Y567" i="4"/>
  <c r="M567" i="4"/>
  <c r="U567" i="4"/>
  <c r="P567" i="4"/>
  <c r="K567" i="4"/>
  <c r="S567" i="4"/>
  <c r="L567" i="4"/>
  <c r="Y565" i="4"/>
  <c r="M565" i="4"/>
  <c r="U565" i="4"/>
  <c r="P565" i="4"/>
  <c r="K565" i="4"/>
  <c r="S565" i="4"/>
  <c r="L565" i="4"/>
  <c r="C565" i="4"/>
  <c r="N565" i="4"/>
  <c r="Q565" i="4"/>
  <c r="J565" i="4"/>
  <c r="T565" i="4"/>
  <c r="O565" i="4"/>
  <c r="Z565" i="4"/>
  <c r="C563" i="4"/>
  <c r="N563" i="4"/>
  <c r="Q563" i="4"/>
  <c r="L563" i="4"/>
  <c r="Z563" i="4"/>
  <c r="O563" i="4"/>
  <c r="J563" i="4"/>
  <c r="T563" i="4"/>
  <c r="Y563" i="4"/>
  <c r="M563" i="4"/>
  <c r="U563" i="4"/>
  <c r="K563" i="4"/>
  <c r="S563" i="4"/>
  <c r="P563" i="4"/>
  <c r="Y561" i="4"/>
  <c r="M561" i="4"/>
  <c r="U561" i="4"/>
  <c r="L561" i="4"/>
  <c r="K561" i="4"/>
  <c r="S561" i="4"/>
  <c r="J561" i="4"/>
  <c r="C561" i="4"/>
  <c r="N561" i="4"/>
  <c r="Q561" i="4"/>
  <c r="Z561" i="4"/>
  <c r="T561" i="4"/>
  <c r="O561" i="4"/>
  <c r="P561" i="4"/>
  <c r="C559" i="4"/>
  <c r="N559" i="4"/>
  <c r="M559" i="4"/>
  <c r="U559" i="4"/>
  <c r="P559" i="4"/>
  <c r="K559" i="4"/>
  <c r="S559" i="4"/>
  <c r="Y559" i="4"/>
  <c r="L559" i="4"/>
  <c r="Z559" i="4"/>
  <c r="Q559" i="4"/>
  <c r="J559" i="4"/>
  <c r="T559" i="4"/>
  <c r="O559" i="4"/>
  <c r="Y557" i="4"/>
  <c r="M557" i="4"/>
  <c r="U557" i="4"/>
  <c r="K557" i="4"/>
  <c r="S557" i="4"/>
  <c r="P557" i="4"/>
  <c r="C557" i="4"/>
  <c r="N557" i="4"/>
  <c r="Q557" i="4"/>
  <c r="L557" i="4"/>
  <c r="Z557" i="4"/>
  <c r="O557" i="4"/>
  <c r="J557" i="4"/>
  <c r="T557" i="4"/>
  <c r="C555" i="4"/>
  <c r="N555" i="4"/>
  <c r="Q555" i="4"/>
  <c r="L555" i="4"/>
  <c r="Z555" i="4"/>
  <c r="O555" i="4"/>
  <c r="J555" i="4"/>
  <c r="T555" i="4"/>
  <c r="Y555" i="4"/>
  <c r="M555" i="4"/>
  <c r="U555" i="4"/>
  <c r="K555" i="4"/>
  <c r="S555" i="4"/>
  <c r="P555" i="4"/>
  <c r="Y553" i="4"/>
  <c r="M553" i="4"/>
  <c r="U553" i="4"/>
  <c r="K553" i="4"/>
  <c r="S553" i="4"/>
  <c r="P553" i="4"/>
  <c r="C553" i="4"/>
  <c r="N553" i="4"/>
  <c r="Q553" i="4"/>
  <c r="L553" i="4"/>
  <c r="Z553" i="4"/>
  <c r="O553" i="4"/>
  <c r="J553" i="4"/>
  <c r="T553" i="4"/>
  <c r="C551" i="4"/>
  <c r="N551" i="4"/>
  <c r="Q551" i="4"/>
  <c r="L551" i="4"/>
  <c r="Z551" i="4"/>
  <c r="O551" i="4"/>
  <c r="J551" i="4"/>
  <c r="T551" i="4"/>
  <c r="Y551" i="4"/>
  <c r="M551" i="4"/>
  <c r="U551" i="4"/>
  <c r="K551" i="4"/>
  <c r="S551" i="4"/>
  <c r="P551" i="4"/>
  <c r="Y549" i="4"/>
  <c r="M549" i="4"/>
  <c r="U549" i="4"/>
  <c r="K549" i="4"/>
  <c r="S549" i="4"/>
  <c r="P549" i="4"/>
  <c r="C549" i="4"/>
  <c r="N549" i="4"/>
  <c r="Q549" i="4"/>
  <c r="L549" i="4"/>
  <c r="Z549" i="4"/>
  <c r="O549" i="4"/>
  <c r="J549" i="4"/>
  <c r="T549" i="4"/>
  <c r="C547" i="4"/>
  <c r="N547" i="4"/>
  <c r="Q547" i="4"/>
  <c r="L547" i="4"/>
  <c r="Z547" i="4"/>
  <c r="O547" i="4"/>
  <c r="J547" i="4"/>
  <c r="T547" i="4"/>
  <c r="Y547" i="4"/>
  <c r="M547" i="4"/>
  <c r="U547" i="4"/>
  <c r="K547" i="4"/>
  <c r="S547" i="4"/>
  <c r="P547" i="4"/>
  <c r="Y545" i="4"/>
  <c r="M545" i="4"/>
  <c r="U545" i="4"/>
  <c r="K545" i="4"/>
  <c r="S545" i="4"/>
  <c r="P545" i="4"/>
  <c r="C545" i="4"/>
  <c r="N545" i="4"/>
  <c r="Q545" i="4"/>
  <c r="L545" i="4"/>
  <c r="Z545" i="4"/>
  <c r="O545" i="4"/>
  <c r="J545" i="4"/>
  <c r="T545" i="4"/>
  <c r="C543" i="4"/>
  <c r="N543" i="4"/>
  <c r="Q543" i="4"/>
  <c r="L543" i="4"/>
  <c r="Z543" i="4"/>
  <c r="O543" i="4"/>
  <c r="J543" i="4"/>
  <c r="T543" i="4"/>
  <c r="Y543" i="4"/>
  <c r="M543" i="4"/>
  <c r="U543" i="4"/>
  <c r="K543" i="4"/>
  <c r="S543" i="4"/>
  <c r="P543" i="4"/>
  <c r="Y541" i="4"/>
  <c r="M541" i="4"/>
  <c r="U541" i="4"/>
  <c r="K541" i="4"/>
  <c r="S541" i="4"/>
  <c r="P541" i="4"/>
  <c r="C541" i="4"/>
  <c r="N541" i="4"/>
  <c r="Q541" i="4"/>
  <c r="L541" i="4"/>
  <c r="Z541" i="4"/>
  <c r="O541" i="4"/>
  <c r="J541" i="4"/>
  <c r="T541" i="4"/>
  <c r="C539" i="4"/>
  <c r="N539" i="4"/>
  <c r="Q539" i="4"/>
  <c r="L539" i="4"/>
  <c r="Z539" i="4"/>
  <c r="O539" i="4"/>
  <c r="J539" i="4"/>
  <c r="T539" i="4"/>
  <c r="Y539" i="4"/>
  <c r="M539" i="4"/>
  <c r="U539" i="4"/>
  <c r="K539" i="4"/>
  <c r="S539" i="4"/>
  <c r="P539" i="4"/>
  <c r="Y537" i="4"/>
  <c r="M537" i="4"/>
  <c r="U537" i="4"/>
  <c r="K537" i="4"/>
  <c r="S537" i="4"/>
  <c r="P537" i="4"/>
  <c r="C537" i="4"/>
  <c r="N537" i="4"/>
  <c r="Q537" i="4"/>
  <c r="L537" i="4"/>
  <c r="Z537" i="4"/>
  <c r="O537" i="4"/>
  <c r="J537" i="4"/>
  <c r="T537" i="4"/>
  <c r="C535" i="4"/>
  <c r="N535" i="4"/>
  <c r="Q535" i="4"/>
  <c r="L535" i="4"/>
  <c r="Z535" i="4"/>
  <c r="O535" i="4"/>
  <c r="J535" i="4"/>
  <c r="T535" i="4"/>
  <c r="Y535" i="4"/>
  <c r="M535" i="4"/>
  <c r="U535" i="4"/>
  <c r="K535" i="4"/>
  <c r="S535" i="4"/>
  <c r="P535" i="4"/>
  <c r="Y533" i="4"/>
  <c r="M533" i="4"/>
  <c r="U533" i="4"/>
  <c r="K533" i="4"/>
  <c r="S533" i="4"/>
  <c r="P533" i="4"/>
  <c r="C533" i="4"/>
  <c r="N533" i="4"/>
  <c r="Q533" i="4"/>
  <c r="L533" i="4"/>
  <c r="Z533" i="4"/>
  <c r="O533" i="4"/>
  <c r="J533" i="4"/>
  <c r="T533" i="4"/>
  <c r="C531" i="4"/>
  <c r="N531" i="4"/>
  <c r="Q531" i="4"/>
  <c r="L531" i="4"/>
  <c r="Z531" i="4"/>
  <c r="O531" i="4"/>
  <c r="J531" i="4"/>
  <c r="T531" i="4"/>
  <c r="Y531" i="4"/>
  <c r="M531" i="4"/>
  <c r="U531" i="4"/>
  <c r="K531" i="4"/>
  <c r="S531" i="4"/>
  <c r="P531" i="4"/>
  <c r="Y529" i="4"/>
  <c r="M529" i="4"/>
  <c r="U529" i="4"/>
  <c r="K529" i="4"/>
  <c r="S529" i="4"/>
  <c r="P529" i="4"/>
  <c r="C529" i="4"/>
  <c r="N529" i="4"/>
  <c r="Q529" i="4"/>
  <c r="L529" i="4"/>
  <c r="Z529" i="4"/>
  <c r="O529" i="4"/>
  <c r="J529" i="4"/>
  <c r="T529" i="4"/>
  <c r="C527" i="4"/>
  <c r="N527" i="4"/>
  <c r="Q527" i="4"/>
  <c r="L527" i="4"/>
  <c r="Z527" i="4"/>
  <c r="O527" i="4"/>
  <c r="J527" i="4"/>
  <c r="T527" i="4"/>
  <c r="Y527" i="4"/>
  <c r="M527" i="4"/>
  <c r="U527" i="4"/>
  <c r="K527" i="4"/>
  <c r="S527" i="4"/>
  <c r="P527" i="4"/>
  <c r="Y525" i="4"/>
  <c r="M525" i="4"/>
  <c r="U525" i="4"/>
  <c r="K525" i="4"/>
  <c r="S525" i="4"/>
  <c r="P525" i="4"/>
  <c r="C525" i="4"/>
  <c r="N525" i="4"/>
  <c r="Q525" i="4"/>
  <c r="L525" i="4"/>
  <c r="Z525" i="4"/>
  <c r="O525" i="4"/>
  <c r="J525" i="4"/>
  <c r="T525" i="4"/>
  <c r="C523" i="4"/>
  <c r="N523" i="4"/>
  <c r="Q523" i="4"/>
  <c r="L523" i="4"/>
  <c r="Z523" i="4"/>
  <c r="O523" i="4"/>
  <c r="J523" i="4"/>
  <c r="T523" i="4"/>
  <c r="Y523" i="4"/>
  <c r="M523" i="4"/>
  <c r="U523" i="4"/>
  <c r="K523" i="4"/>
  <c r="S523" i="4"/>
  <c r="P523" i="4"/>
  <c r="Y521" i="4"/>
  <c r="M521" i="4"/>
  <c r="U521" i="4"/>
  <c r="K521" i="4"/>
  <c r="S521" i="4"/>
  <c r="P521" i="4"/>
  <c r="C521" i="4"/>
  <c r="N521" i="4"/>
  <c r="Q521" i="4"/>
  <c r="L521" i="4"/>
  <c r="Z521" i="4"/>
  <c r="O521" i="4"/>
  <c r="J521" i="4"/>
  <c r="T521" i="4"/>
  <c r="C519" i="4"/>
  <c r="N519" i="4"/>
  <c r="Q519" i="4"/>
  <c r="L519" i="4"/>
  <c r="Z519" i="4"/>
  <c r="O519" i="4"/>
  <c r="J519" i="4"/>
  <c r="T519" i="4"/>
  <c r="Y519" i="4"/>
  <c r="M519" i="4"/>
  <c r="U519" i="4"/>
  <c r="K519" i="4"/>
  <c r="S519" i="4"/>
  <c r="P519" i="4"/>
  <c r="Y517" i="4"/>
  <c r="M517" i="4"/>
  <c r="U517" i="4"/>
  <c r="K517" i="4"/>
  <c r="S517" i="4"/>
  <c r="P517" i="4"/>
  <c r="C517" i="4"/>
  <c r="N517" i="4"/>
  <c r="Q517" i="4"/>
  <c r="L517" i="4"/>
  <c r="Z517" i="4"/>
  <c r="O517" i="4"/>
  <c r="J517" i="4"/>
  <c r="T517" i="4"/>
  <c r="C515" i="4"/>
  <c r="N515" i="4"/>
  <c r="Q515" i="4"/>
  <c r="L515" i="4"/>
  <c r="Z515" i="4"/>
  <c r="O515" i="4"/>
  <c r="J515" i="4"/>
  <c r="T515" i="4"/>
  <c r="Y515" i="4"/>
  <c r="M515" i="4"/>
  <c r="U515" i="4"/>
  <c r="K515" i="4"/>
  <c r="S515" i="4"/>
  <c r="P515" i="4"/>
  <c r="Y513" i="4"/>
  <c r="M513" i="4"/>
  <c r="U513" i="4"/>
  <c r="K513" i="4"/>
  <c r="S513" i="4"/>
  <c r="P513" i="4"/>
  <c r="C513" i="4"/>
  <c r="N513" i="4"/>
  <c r="Q513" i="4"/>
  <c r="L513" i="4"/>
  <c r="Z513" i="4"/>
  <c r="O513" i="4"/>
  <c r="J513" i="4"/>
  <c r="T513" i="4"/>
  <c r="C511" i="4"/>
  <c r="N511" i="4"/>
  <c r="Q511" i="4"/>
  <c r="L511" i="4"/>
  <c r="Z511" i="4"/>
  <c r="O511" i="4"/>
  <c r="J511" i="4"/>
  <c r="T511" i="4"/>
  <c r="Y511" i="4"/>
  <c r="M511" i="4"/>
  <c r="U511" i="4"/>
  <c r="K511" i="4"/>
  <c r="S511" i="4"/>
  <c r="P511" i="4"/>
  <c r="Y509" i="4"/>
  <c r="M509" i="4"/>
  <c r="U509" i="4"/>
  <c r="K509" i="4"/>
  <c r="S509" i="4"/>
  <c r="P509" i="4"/>
  <c r="C509" i="4"/>
  <c r="N509" i="4"/>
  <c r="Q509" i="4"/>
  <c r="L509" i="4"/>
  <c r="Z509" i="4"/>
  <c r="O509" i="4"/>
  <c r="J509" i="4"/>
  <c r="T509" i="4"/>
  <c r="C507" i="4"/>
  <c r="N507" i="4"/>
  <c r="Q507" i="4"/>
  <c r="L507" i="4"/>
  <c r="Z507" i="4"/>
  <c r="O507" i="4"/>
  <c r="J507" i="4"/>
  <c r="T507" i="4"/>
  <c r="Y507" i="4"/>
  <c r="M507" i="4"/>
  <c r="U507" i="4"/>
  <c r="K507" i="4"/>
  <c r="S507" i="4"/>
  <c r="P507" i="4"/>
  <c r="Y505" i="4"/>
  <c r="M505" i="4"/>
  <c r="U505" i="4"/>
  <c r="K505" i="4"/>
  <c r="S505" i="4"/>
  <c r="P505" i="4"/>
  <c r="C505" i="4"/>
  <c r="N505" i="4"/>
  <c r="Q505" i="4"/>
  <c r="L505" i="4"/>
  <c r="Z505" i="4"/>
  <c r="O505" i="4"/>
  <c r="J505" i="4"/>
  <c r="T505" i="4"/>
  <c r="C503" i="4"/>
  <c r="N503" i="4"/>
  <c r="Q503" i="4"/>
  <c r="L503" i="4"/>
  <c r="Z503" i="4"/>
  <c r="O503" i="4"/>
  <c r="J503" i="4"/>
  <c r="T503" i="4"/>
  <c r="Y503" i="4"/>
  <c r="M503" i="4"/>
  <c r="U503" i="4"/>
  <c r="K503" i="4"/>
  <c r="S503" i="4"/>
  <c r="P503" i="4"/>
  <c r="Y501" i="4"/>
  <c r="M501" i="4"/>
  <c r="U501" i="4"/>
  <c r="K501" i="4"/>
  <c r="S501" i="4"/>
  <c r="P501" i="4"/>
  <c r="C501" i="4"/>
  <c r="N501" i="4"/>
  <c r="Q501" i="4"/>
  <c r="L501" i="4"/>
  <c r="Z501" i="4"/>
  <c r="O501" i="4"/>
  <c r="J501" i="4"/>
  <c r="T501" i="4"/>
  <c r="C499" i="4"/>
  <c r="N499" i="4"/>
  <c r="Q499" i="4"/>
  <c r="L499" i="4"/>
  <c r="Z499" i="4"/>
  <c r="O499" i="4"/>
  <c r="J499" i="4"/>
  <c r="T499" i="4"/>
  <c r="Y499" i="4"/>
  <c r="M499" i="4"/>
  <c r="U499" i="4"/>
  <c r="K499" i="4"/>
  <c r="S499" i="4"/>
  <c r="P499" i="4"/>
  <c r="Y497" i="4"/>
  <c r="M497" i="4"/>
  <c r="U497" i="4"/>
  <c r="K497" i="4"/>
  <c r="S497" i="4"/>
  <c r="P497" i="4"/>
  <c r="C497" i="4"/>
  <c r="N497" i="4"/>
  <c r="Q497" i="4"/>
  <c r="L497" i="4"/>
  <c r="Z497" i="4"/>
  <c r="O497" i="4"/>
  <c r="J497" i="4"/>
  <c r="T497" i="4"/>
  <c r="C495" i="4"/>
  <c r="N495" i="4"/>
  <c r="Q495" i="4"/>
  <c r="L495" i="4"/>
  <c r="Z495" i="4"/>
  <c r="O495" i="4"/>
  <c r="J495" i="4"/>
  <c r="T495" i="4"/>
  <c r="Y495" i="4"/>
  <c r="M495" i="4"/>
  <c r="U495" i="4"/>
  <c r="K495" i="4"/>
  <c r="S495" i="4"/>
  <c r="P495" i="4"/>
  <c r="Y493" i="4"/>
  <c r="M493" i="4"/>
  <c r="U493" i="4"/>
  <c r="K493" i="4"/>
  <c r="S493" i="4"/>
  <c r="P493" i="4"/>
  <c r="C493" i="4"/>
  <c r="N493" i="4"/>
  <c r="Q493" i="4"/>
  <c r="L493" i="4"/>
  <c r="Z493" i="4"/>
  <c r="O493" i="4"/>
  <c r="J493" i="4"/>
  <c r="T493" i="4"/>
  <c r="C491" i="4"/>
  <c r="N491" i="4"/>
  <c r="Q491" i="4"/>
  <c r="L491" i="4"/>
  <c r="Z491" i="4"/>
  <c r="O491" i="4"/>
  <c r="J491" i="4"/>
  <c r="T491" i="4"/>
  <c r="Y491" i="4"/>
  <c r="M491" i="4"/>
  <c r="U491" i="4"/>
  <c r="K491" i="4"/>
  <c r="S491" i="4"/>
  <c r="P491" i="4"/>
  <c r="Y489" i="4"/>
  <c r="M489" i="4"/>
  <c r="U489" i="4"/>
  <c r="K489" i="4"/>
  <c r="S489" i="4"/>
  <c r="P489" i="4"/>
  <c r="C489" i="4"/>
  <c r="N489" i="4"/>
  <c r="Q489" i="4"/>
  <c r="L489" i="4"/>
  <c r="Z489" i="4"/>
  <c r="O489" i="4"/>
  <c r="J489" i="4"/>
  <c r="T489" i="4"/>
  <c r="C487" i="4"/>
  <c r="N487" i="4"/>
  <c r="Q487" i="4"/>
  <c r="L487" i="4"/>
  <c r="Z487" i="4"/>
  <c r="O487" i="4"/>
  <c r="J487" i="4"/>
  <c r="T487" i="4"/>
  <c r="Y487" i="4"/>
  <c r="M487" i="4"/>
  <c r="U487" i="4"/>
  <c r="K487" i="4"/>
  <c r="S487" i="4"/>
  <c r="P487" i="4"/>
  <c r="Y485" i="4"/>
  <c r="M485" i="4"/>
  <c r="U485" i="4"/>
  <c r="P485" i="4"/>
  <c r="K485" i="4"/>
  <c r="S485" i="4"/>
  <c r="L485" i="4"/>
  <c r="C485" i="4"/>
  <c r="N485" i="4"/>
  <c r="Q485" i="4"/>
  <c r="J485" i="4"/>
  <c r="T485" i="4"/>
  <c r="O485" i="4"/>
  <c r="Z485" i="4"/>
  <c r="C483" i="4"/>
  <c r="N483" i="4"/>
  <c r="Q483" i="4"/>
  <c r="L483" i="4"/>
  <c r="Z483" i="4"/>
  <c r="O483" i="4"/>
  <c r="J483" i="4"/>
  <c r="T483" i="4"/>
  <c r="Y483" i="4"/>
  <c r="M483" i="4"/>
  <c r="U483" i="4"/>
  <c r="K483" i="4"/>
  <c r="S483" i="4"/>
  <c r="P483" i="4"/>
  <c r="Y481" i="4"/>
  <c r="M481" i="4"/>
  <c r="U481" i="4"/>
  <c r="K481" i="4"/>
  <c r="S481" i="4"/>
  <c r="P481" i="4"/>
  <c r="C481" i="4"/>
  <c r="N481" i="4"/>
  <c r="Q481" i="4"/>
  <c r="L481" i="4"/>
  <c r="Z481" i="4"/>
  <c r="O481" i="4"/>
  <c r="J481" i="4"/>
  <c r="T481" i="4"/>
  <c r="C479" i="4"/>
  <c r="N479" i="4"/>
  <c r="Q479" i="4"/>
  <c r="L479" i="4"/>
  <c r="Z479" i="4"/>
  <c r="O479" i="4"/>
  <c r="J479" i="4"/>
  <c r="T479" i="4"/>
  <c r="Y479" i="4"/>
  <c r="M479" i="4"/>
  <c r="U479" i="4"/>
  <c r="K479" i="4"/>
  <c r="S479" i="4"/>
  <c r="P479" i="4"/>
  <c r="Y477" i="4"/>
  <c r="M477" i="4"/>
  <c r="U477" i="4"/>
  <c r="P477" i="4"/>
  <c r="K477" i="4"/>
  <c r="S477" i="4"/>
  <c r="L477" i="4"/>
  <c r="C477" i="4"/>
  <c r="N477" i="4"/>
  <c r="Q477" i="4"/>
  <c r="J477" i="4"/>
  <c r="T477" i="4"/>
  <c r="O477" i="4"/>
  <c r="Z477" i="4"/>
  <c r="C475" i="4"/>
  <c r="N475" i="4"/>
  <c r="Q475" i="4"/>
  <c r="L475" i="4"/>
  <c r="Z475" i="4"/>
  <c r="O475" i="4"/>
  <c r="J475" i="4"/>
  <c r="T475" i="4"/>
  <c r="Y475" i="4"/>
  <c r="M475" i="4"/>
  <c r="U475" i="4"/>
  <c r="K475" i="4"/>
  <c r="S475" i="4"/>
  <c r="P475" i="4"/>
  <c r="Y473" i="4"/>
  <c r="M473" i="4"/>
  <c r="U473" i="4"/>
  <c r="K473" i="4"/>
  <c r="S473" i="4"/>
  <c r="P473" i="4"/>
  <c r="C473" i="4"/>
  <c r="N473" i="4"/>
  <c r="Q473" i="4"/>
  <c r="L473" i="4"/>
  <c r="Z473" i="4"/>
  <c r="O473" i="4"/>
  <c r="J473" i="4"/>
  <c r="T473" i="4"/>
  <c r="C471" i="4"/>
  <c r="N471" i="4"/>
  <c r="Q471" i="4"/>
  <c r="L471" i="4"/>
  <c r="Z471" i="4"/>
  <c r="O471" i="4"/>
  <c r="J471" i="4"/>
  <c r="T471" i="4"/>
  <c r="Y471" i="4"/>
  <c r="M471" i="4"/>
  <c r="U471" i="4"/>
  <c r="K471" i="4"/>
  <c r="S471" i="4"/>
  <c r="P471" i="4"/>
  <c r="Y469" i="4"/>
  <c r="M469" i="4"/>
  <c r="U469" i="4"/>
  <c r="K469" i="4"/>
  <c r="S469" i="4"/>
  <c r="P469" i="4"/>
  <c r="C469" i="4"/>
  <c r="N469" i="4"/>
  <c r="Q469" i="4"/>
  <c r="L469" i="4"/>
  <c r="Z469" i="4"/>
  <c r="O469" i="4"/>
  <c r="J469" i="4"/>
  <c r="T469" i="4"/>
  <c r="C467" i="4"/>
  <c r="N467" i="4"/>
  <c r="Q467" i="4"/>
  <c r="L467" i="4"/>
  <c r="Z467" i="4"/>
  <c r="O467" i="4"/>
  <c r="J467" i="4"/>
  <c r="T467" i="4"/>
  <c r="Y467" i="4"/>
  <c r="M467" i="4"/>
  <c r="U467" i="4"/>
  <c r="K467" i="4"/>
  <c r="S467" i="4"/>
  <c r="P467" i="4"/>
  <c r="Y465" i="4"/>
  <c r="M465" i="4"/>
  <c r="U465" i="4"/>
  <c r="P465" i="4"/>
  <c r="K465" i="4"/>
  <c r="S465" i="4"/>
  <c r="L465" i="4"/>
  <c r="C465" i="4"/>
  <c r="N465" i="4"/>
  <c r="Q465" i="4"/>
  <c r="J465" i="4"/>
  <c r="T465" i="4"/>
  <c r="O465" i="4"/>
  <c r="Z465" i="4"/>
  <c r="C463" i="4"/>
  <c r="N463" i="4"/>
  <c r="Q463" i="4"/>
  <c r="L463" i="4"/>
  <c r="Z463" i="4"/>
  <c r="O463" i="4"/>
  <c r="J463" i="4"/>
  <c r="T463" i="4"/>
  <c r="Y463" i="4"/>
  <c r="M463" i="4"/>
  <c r="U463" i="4"/>
  <c r="K463" i="4"/>
  <c r="S463" i="4"/>
  <c r="P463" i="4"/>
  <c r="Y461" i="4"/>
  <c r="M461" i="4"/>
  <c r="U461" i="4"/>
  <c r="K461" i="4"/>
  <c r="S461" i="4"/>
  <c r="P461" i="4"/>
  <c r="C461" i="4"/>
  <c r="N461" i="4"/>
  <c r="Q461" i="4"/>
  <c r="L461" i="4"/>
  <c r="Z461" i="4"/>
  <c r="O461" i="4"/>
  <c r="J461" i="4"/>
  <c r="T461" i="4"/>
  <c r="C459" i="4"/>
  <c r="N459" i="4"/>
  <c r="Q459" i="4"/>
  <c r="L459" i="4"/>
  <c r="Z459" i="4"/>
  <c r="O459" i="4"/>
  <c r="J459" i="4"/>
  <c r="T459" i="4"/>
  <c r="Y459" i="4"/>
  <c r="M459" i="4"/>
  <c r="U459" i="4"/>
  <c r="K459" i="4"/>
  <c r="S459" i="4"/>
  <c r="P459" i="4"/>
  <c r="Y457" i="4"/>
  <c r="M457" i="4"/>
  <c r="U457" i="4"/>
  <c r="P457" i="4"/>
  <c r="K457" i="4"/>
  <c r="S457" i="4"/>
  <c r="L457" i="4"/>
  <c r="C457" i="4"/>
  <c r="N457" i="4"/>
  <c r="Q457" i="4"/>
  <c r="J457" i="4"/>
  <c r="T457" i="4"/>
  <c r="O457" i="4"/>
  <c r="Z457" i="4"/>
  <c r="C455" i="4"/>
  <c r="N455" i="4"/>
  <c r="Q455" i="4"/>
  <c r="L455" i="4"/>
  <c r="Z455" i="4"/>
  <c r="O455" i="4"/>
  <c r="J455" i="4"/>
  <c r="T455" i="4"/>
  <c r="Y455" i="4"/>
  <c r="M455" i="4"/>
  <c r="U455" i="4"/>
  <c r="K455" i="4"/>
  <c r="S455" i="4"/>
  <c r="P455" i="4"/>
  <c r="Y453" i="4"/>
  <c r="M453" i="4"/>
  <c r="U453" i="4"/>
  <c r="P453" i="4"/>
  <c r="K453" i="4"/>
  <c r="S453" i="4"/>
  <c r="L453" i="4"/>
  <c r="C453" i="4"/>
  <c r="N453" i="4"/>
  <c r="Q453" i="4"/>
  <c r="J453" i="4"/>
  <c r="T453" i="4"/>
  <c r="O453" i="4"/>
  <c r="Z453" i="4"/>
  <c r="C451" i="4"/>
  <c r="N451" i="4"/>
  <c r="Q451" i="4"/>
  <c r="L451" i="4"/>
  <c r="Z451" i="4"/>
  <c r="O451" i="4"/>
  <c r="J451" i="4"/>
  <c r="T451" i="4"/>
  <c r="Y451" i="4"/>
  <c r="M451" i="4"/>
  <c r="U451" i="4"/>
  <c r="K451" i="4"/>
  <c r="S451" i="4"/>
  <c r="P451" i="4"/>
  <c r="Y449" i="4"/>
  <c r="M449" i="4"/>
  <c r="U449" i="4"/>
  <c r="K449" i="4"/>
  <c r="S449" i="4"/>
  <c r="P449" i="4"/>
  <c r="C449" i="4"/>
  <c r="N449" i="4"/>
  <c r="Q449" i="4"/>
  <c r="L449" i="4"/>
  <c r="Z449" i="4"/>
  <c r="O449" i="4"/>
  <c r="J449" i="4"/>
  <c r="T449" i="4"/>
  <c r="C447" i="4"/>
  <c r="N447" i="4"/>
  <c r="Q447" i="4"/>
  <c r="L447" i="4"/>
  <c r="Z447" i="4"/>
  <c r="O447" i="4"/>
  <c r="J447" i="4"/>
  <c r="T447" i="4"/>
  <c r="Y447" i="4"/>
  <c r="M447" i="4"/>
  <c r="U447" i="4"/>
  <c r="K447" i="4"/>
  <c r="S447" i="4"/>
  <c r="P447" i="4"/>
  <c r="Y445" i="4"/>
  <c r="M445" i="4"/>
  <c r="U445" i="4"/>
  <c r="K445" i="4"/>
  <c r="S445" i="4"/>
  <c r="P445" i="4"/>
  <c r="C445" i="4"/>
  <c r="N445" i="4"/>
  <c r="Q445" i="4"/>
  <c r="L445" i="4"/>
  <c r="Z445" i="4"/>
  <c r="O445" i="4"/>
  <c r="J445" i="4"/>
  <c r="T445" i="4"/>
  <c r="C443" i="4"/>
  <c r="N443" i="4"/>
  <c r="Q443" i="4"/>
  <c r="L443" i="4"/>
  <c r="Z443" i="4"/>
  <c r="O443" i="4"/>
  <c r="J443" i="4"/>
  <c r="T443" i="4"/>
  <c r="Y443" i="4"/>
  <c r="M443" i="4"/>
  <c r="U443" i="4"/>
  <c r="K443" i="4"/>
  <c r="S443" i="4"/>
  <c r="P443" i="4"/>
  <c r="Y441" i="4"/>
  <c r="K441" i="4"/>
  <c r="S441" i="4"/>
  <c r="P441" i="4"/>
  <c r="M441" i="4"/>
  <c r="L441" i="4"/>
  <c r="C441" i="4"/>
  <c r="N441" i="4"/>
  <c r="O441" i="4"/>
  <c r="J441" i="4"/>
  <c r="T441" i="4"/>
  <c r="U441" i="4"/>
  <c r="Q441" i="4"/>
  <c r="Z441" i="4"/>
  <c r="C439" i="4"/>
  <c r="N439" i="4"/>
  <c r="O439" i="4"/>
  <c r="J439" i="4"/>
  <c r="T439" i="4"/>
  <c r="U439" i="4"/>
  <c r="Q439" i="4"/>
  <c r="Z439" i="4"/>
  <c r="Y439" i="4"/>
  <c r="K439" i="4"/>
  <c r="S439" i="4"/>
  <c r="P439" i="4"/>
  <c r="M439" i="4"/>
  <c r="L439" i="4"/>
  <c r="Y437" i="4"/>
  <c r="K437" i="4"/>
  <c r="S437" i="4"/>
  <c r="L437" i="4"/>
  <c r="M437" i="4"/>
  <c r="P437" i="4"/>
  <c r="J437" i="4"/>
  <c r="C437" i="4"/>
  <c r="N437" i="4"/>
  <c r="O437" i="4"/>
  <c r="Z437" i="4"/>
  <c r="U437" i="4"/>
  <c r="Q437" i="4"/>
  <c r="T437" i="4"/>
  <c r="C435" i="4"/>
  <c r="N435" i="4"/>
  <c r="O435" i="4"/>
  <c r="J435" i="4"/>
  <c r="T435" i="4"/>
  <c r="U435" i="4"/>
  <c r="Q435" i="4"/>
  <c r="Z435" i="4"/>
  <c r="Y435" i="4"/>
  <c r="K435" i="4"/>
  <c r="S435" i="4"/>
  <c r="P435" i="4"/>
  <c r="M435" i="4"/>
  <c r="L435" i="4"/>
  <c r="Y433" i="4"/>
  <c r="K433" i="4"/>
  <c r="S433" i="4"/>
  <c r="L433" i="4"/>
  <c r="M433" i="4"/>
  <c r="P433" i="4"/>
  <c r="J433" i="4"/>
  <c r="C433" i="4"/>
  <c r="N433" i="4"/>
  <c r="O433" i="4"/>
  <c r="Z433" i="4"/>
  <c r="U433" i="4"/>
  <c r="Q433" i="4"/>
  <c r="T433" i="4"/>
  <c r="C431" i="4"/>
  <c r="N431" i="4"/>
  <c r="O431" i="4"/>
  <c r="Z431" i="4"/>
  <c r="U431" i="4"/>
  <c r="Q431" i="4"/>
  <c r="T431" i="4"/>
  <c r="Y431" i="4"/>
  <c r="K431" i="4"/>
  <c r="S431" i="4"/>
  <c r="L431" i="4"/>
  <c r="M431" i="4"/>
  <c r="P431" i="4"/>
  <c r="J431" i="4"/>
  <c r="Y429" i="4"/>
  <c r="K429" i="4"/>
  <c r="S429" i="4"/>
  <c r="P429" i="4"/>
  <c r="M429" i="4"/>
  <c r="L429" i="4"/>
  <c r="C429" i="4"/>
  <c r="N429" i="4"/>
  <c r="O429" i="4"/>
  <c r="J429" i="4"/>
  <c r="T429" i="4"/>
  <c r="U429" i="4"/>
  <c r="Q429" i="4"/>
  <c r="Z429" i="4"/>
  <c r="C427" i="4"/>
  <c r="N427" i="4"/>
  <c r="O427" i="4"/>
  <c r="J427" i="4"/>
  <c r="T427" i="4"/>
  <c r="U427" i="4"/>
  <c r="Q427" i="4"/>
  <c r="Z427" i="4"/>
  <c r="Y427" i="4"/>
  <c r="K427" i="4"/>
  <c r="S427" i="4"/>
  <c r="P427" i="4"/>
  <c r="M427" i="4"/>
  <c r="L427" i="4"/>
  <c r="Y425" i="4"/>
  <c r="K425" i="4"/>
  <c r="S425" i="4"/>
  <c r="L425" i="4"/>
  <c r="M425" i="4"/>
  <c r="P425" i="4"/>
  <c r="J425" i="4"/>
  <c r="C425" i="4"/>
  <c r="N425" i="4"/>
  <c r="O425" i="4"/>
  <c r="Z425" i="4"/>
  <c r="U425" i="4"/>
  <c r="Q425" i="4"/>
  <c r="T425" i="4"/>
  <c r="C423" i="4"/>
  <c r="N423" i="4"/>
  <c r="O423" i="4"/>
  <c r="J423" i="4"/>
  <c r="T423" i="4"/>
  <c r="U423" i="4"/>
  <c r="Q423" i="4"/>
  <c r="Z423" i="4"/>
  <c r="Y423" i="4"/>
  <c r="K423" i="4"/>
  <c r="S423" i="4"/>
  <c r="P423" i="4"/>
  <c r="M423" i="4"/>
  <c r="L423" i="4"/>
  <c r="Y421" i="4"/>
  <c r="K421" i="4"/>
  <c r="S421" i="4"/>
  <c r="P421" i="4"/>
  <c r="M421" i="4"/>
  <c r="L421" i="4"/>
  <c r="C421" i="4"/>
  <c r="N421" i="4"/>
  <c r="O421" i="4"/>
  <c r="J421" i="4"/>
  <c r="T421" i="4"/>
  <c r="U421" i="4"/>
  <c r="Q421" i="4"/>
  <c r="Z421" i="4"/>
  <c r="C419" i="4"/>
  <c r="N419" i="4"/>
  <c r="O419" i="4"/>
  <c r="J419" i="4"/>
  <c r="T419" i="4"/>
  <c r="U419" i="4"/>
  <c r="Q419" i="4"/>
  <c r="Z419" i="4"/>
  <c r="Y419" i="4"/>
  <c r="K419" i="4"/>
  <c r="S419" i="4"/>
  <c r="P419" i="4"/>
  <c r="M419" i="4"/>
  <c r="L419" i="4"/>
  <c r="Y417" i="4"/>
  <c r="K417" i="4"/>
  <c r="S417" i="4"/>
  <c r="L417" i="4"/>
  <c r="M417" i="4"/>
  <c r="P417" i="4"/>
  <c r="J417" i="4"/>
  <c r="C417" i="4"/>
  <c r="N417" i="4"/>
  <c r="O417" i="4"/>
  <c r="T417" i="4"/>
  <c r="U417" i="4"/>
  <c r="Q417" i="4"/>
  <c r="Z417" i="4"/>
  <c r="C415" i="4"/>
  <c r="N415" i="4"/>
  <c r="O415" i="4"/>
  <c r="J415" i="4"/>
  <c r="T415" i="4"/>
  <c r="U415" i="4"/>
  <c r="Q415" i="4"/>
  <c r="Z415" i="4"/>
  <c r="Y415" i="4"/>
  <c r="K415" i="4"/>
  <c r="S415" i="4"/>
  <c r="P415" i="4"/>
  <c r="M415" i="4"/>
  <c r="L415" i="4"/>
  <c r="Y413" i="4"/>
  <c r="K413" i="4"/>
  <c r="S413" i="4"/>
  <c r="P413" i="4"/>
  <c r="M413" i="4"/>
  <c r="L413" i="4"/>
  <c r="C413" i="4"/>
  <c r="N413" i="4"/>
  <c r="O413" i="4"/>
  <c r="J413" i="4"/>
  <c r="T413" i="4"/>
  <c r="U413" i="4"/>
  <c r="Q413" i="4"/>
  <c r="Z413" i="4"/>
  <c r="C411" i="4"/>
  <c r="N411" i="4"/>
  <c r="O411" i="4"/>
  <c r="Z411" i="4"/>
  <c r="U411" i="4"/>
  <c r="Q411" i="4"/>
  <c r="T411" i="4"/>
  <c r="Y411" i="4"/>
  <c r="K411" i="4"/>
  <c r="S411" i="4"/>
  <c r="L411" i="4"/>
  <c r="M411" i="4"/>
  <c r="P411" i="4"/>
  <c r="J411" i="4"/>
  <c r="Y409" i="4"/>
  <c r="K409" i="4"/>
  <c r="S409" i="4"/>
  <c r="L409" i="4"/>
  <c r="M409" i="4"/>
  <c r="P409" i="4"/>
  <c r="J409" i="4"/>
  <c r="C409" i="4"/>
  <c r="N409" i="4"/>
  <c r="O409" i="4"/>
  <c r="Z409" i="4"/>
  <c r="U409" i="4"/>
  <c r="Q409" i="4"/>
  <c r="T409" i="4"/>
  <c r="C407" i="4"/>
  <c r="N407" i="4"/>
  <c r="O407" i="4"/>
  <c r="J407" i="4"/>
  <c r="T407" i="4"/>
  <c r="U407" i="4"/>
  <c r="Q407" i="4"/>
  <c r="Z407" i="4"/>
  <c r="Y407" i="4"/>
  <c r="K407" i="4"/>
  <c r="S407" i="4"/>
  <c r="P407" i="4"/>
  <c r="M407" i="4"/>
  <c r="L407" i="4"/>
  <c r="Y405" i="4"/>
  <c r="K405" i="4"/>
  <c r="S405" i="4"/>
  <c r="P405" i="4"/>
  <c r="M405" i="4"/>
  <c r="L405" i="4"/>
  <c r="C405" i="4"/>
  <c r="N405" i="4"/>
  <c r="O405" i="4"/>
  <c r="J405" i="4"/>
  <c r="T405" i="4"/>
  <c r="U405" i="4"/>
  <c r="Q405" i="4"/>
  <c r="Z405" i="4"/>
  <c r="C403" i="4"/>
  <c r="N403" i="4"/>
  <c r="O403" i="4"/>
  <c r="J403" i="4"/>
  <c r="T403" i="4"/>
  <c r="U403" i="4"/>
  <c r="Q403" i="4"/>
  <c r="Z403" i="4"/>
  <c r="Y403" i="4"/>
  <c r="K403" i="4"/>
  <c r="S403" i="4"/>
  <c r="P403" i="4"/>
  <c r="M403" i="4"/>
  <c r="L403" i="4"/>
  <c r="Y401" i="4"/>
  <c r="M401" i="4"/>
  <c r="U401" i="4"/>
  <c r="K401" i="4"/>
  <c r="S401" i="4"/>
  <c r="P401" i="4"/>
  <c r="C401" i="4"/>
  <c r="N401" i="4"/>
  <c r="Q401" i="4"/>
  <c r="L401" i="4"/>
  <c r="Z401" i="4"/>
  <c r="J401" i="4"/>
  <c r="O401" i="4"/>
  <c r="T401" i="4"/>
  <c r="C399" i="4"/>
  <c r="N399" i="4"/>
  <c r="Q399" i="4"/>
  <c r="L399" i="4"/>
  <c r="Z399" i="4"/>
  <c r="O399" i="4"/>
  <c r="J399" i="4"/>
  <c r="T399" i="4"/>
  <c r="Y399" i="4"/>
  <c r="U399" i="4"/>
  <c r="K399" i="4"/>
  <c r="P399" i="4"/>
  <c r="M399" i="4"/>
  <c r="S399" i="4"/>
  <c r="Y397" i="4"/>
  <c r="M397" i="4"/>
  <c r="U397" i="4"/>
  <c r="P397" i="4"/>
  <c r="K397" i="4"/>
  <c r="S397" i="4"/>
  <c r="L397" i="4"/>
  <c r="N397" i="4"/>
  <c r="J397" i="4"/>
  <c r="O397" i="4"/>
  <c r="C397" i="4"/>
  <c r="Q397" i="4"/>
  <c r="T397" i="4"/>
  <c r="Z397" i="4"/>
  <c r="C395" i="4"/>
  <c r="N395" i="4"/>
  <c r="Q395" i="4"/>
  <c r="J395" i="4"/>
  <c r="T395" i="4"/>
  <c r="O395" i="4"/>
  <c r="Z395" i="4"/>
  <c r="M395" i="4"/>
  <c r="P395" i="4"/>
  <c r="S395" i="4"/>
  <c r="Y395" i="4"/>
  <c r="U395" i="4"/>
  <c r="K395" i="4"/>
  <c r="L395" i="4"/>
  <c r="Y393" i="4"/>
  <c r="M393" i="4"/>
  <c r="U393" i="4"/>
  <c r="K393" i="4"/>
  <c r="S393" i="4"/>
  <c r="P393" i="4"/>
  <c r="C393" i="4"/>
  <c r="Q393" i="4"/>
  <c r="Z393" i="4"/>
  <c r="J393" i="4"/>
  <c r="N393" i="4"/>
  <c r="L393" i="4"/>
  <c r="O393" i="4"/>
  <c r="T393" i="4"/>
  <c r="C391" i="4"/>
  <c r="N391" i="4"/>
  <c r="Q391" i="4"/>
  <c r="J391" i="4"/>
  <c r="T391" i="4"/>
  <c r="O391" i="4"/>
  <c r="Z391" i="4"/>
  <c r="Y391" i="4"/>
  <c r="U391" i="4"/>
  <c r="K391" i="4"/>
  <c r="L391" i="4"/>
  <c r="M391" i="4"/>
  <c r="P391" i="4"/>
  <c r="S391" i="4"/>
  <c r="Y389" i="4"/>
  <c r="M389" i="4"/>
  <c r="U389" i="4"/>
  <c r="K389" i="4"/>
  <c r="S389" i="4"/>
  <c r="P389" i="4"/>
  <c r="N389" i="4"/>
  <c r="L389" i="4"/>
  <c r="O389" i="4"/>
  <c r="T389" i="4"/>
  <c r="C389" i="4"/>
  <c r="Q389" i="4"/>
  <c r="Z389" i="4"/>
  <c r="J389" i="4"/>
  <c r="C387" i="4"/>
  <c r="N387" i="4"/>
  <c r="Q387" i="4"/>
  <c r="T387" i="4"/>
  <c r="Z387" i="4"/>
  <c r="O387" i="4"/>
  <c r="P387" i="4"/>
  <c r="M387" i="4"/>
  <c r="L387" i="4"/>
  <c r="S387" i="4"/>
  <c r="Y387" i="4"/>
  <c r="U387" i="4"/>
  <c r="K387" i="4"/>
  <c r="J387" i="4"/>
  <c r="Y385" i="4"/>
  <c r="M385" i="4"/>
  <c r="U385" i="4"/>
  <c r="K385" i="4"/>
  <c r="S385" i="4"/>
  <c r="P385" i="4"/>
  <c r="C385" i="4"/>
  <c r="Q385" i="4"/>
  <c r="Z385" i="4"/>
  <c r="J385" i="4"/>
  <c r="N385" i="4"/>
  <c r="L385" i="4"/>
  <c r="O385" i="4"/>
  <c r="T385" i="4"/>
  <c r="C383" i="4"/>
  <c r="N383" i="4"/>
  <c r="Q383" i="4"/>
  <c r="J383" i="4"/>
  <c r="Z383" i="4"/>
  <c r="O383" i="4"/>
  <c r="T383" i="4"/>
  <c r="Y383" i="4"/>
  <c r="U383" i="4"/>
  <c r="K383" i="4"/>
  <c r="L383" i="4"/>
  <c r="M383" i="4"/>
  <c r="P383" i="4"/>
  <c r="S383" i="4"/>
  <c r="Y381" i="4"/>
  <c r="M381" i="4"/>
  <c r="U381" i="4"/>
  <c r="K381" i="4"/>
  <c r="S381" i="4"/>
  <c r="P381" i="4"/>
  <c r="N381" i="4"/>
  <c r="L381" i="4"/>
  <c r="O381" i="4"/>
  <c r="T381" i="4"/>
  <c r="C381" i="4"/>
  <c r="Q381" i="4"/>
  <c r="Z381" i="4"/>
  <c r="J381" i="4"/>
  <c r="C379" i="4"/>
  <c r="N379" i="4"/>
  <c r="Q379" i="4"/>
  <c r="L379" i="4"/>
  <c r="Z379" i="4"/>
  <c r="O379" i="4"/>
  <c r="J379" i="4"/>
  <c r="T379" i="4"/>
  <c r="M379" i="4"/>
  <c r="S379" i="4"/>
  <c r="Y379" i="4"/>
  <c r="U379" i="4"/>
  <c r="K379" i="4"/>
  <c r="P379" i="4"/>
  <c r="Y377" i="4"/>
  <c r="M377" i="4"/>
  <c r="U377" i="4"/>
  <c r="C377" i="4"/>
  <c r="Q377" i="4"/>
  <c r="P377" i="4"/>
  <c r="K377" i="4"/>
  <c r="S377" i="4"/>
  <c r="L377" i="4"/>
  <c r="N377" i="4"/>
  <c r="J377" i="4"/>
  <c r="Z377" i="4"/>
  <c r="O377" i="4"/>
  <c r="T377" i="4"/>
  <c r="C375" i="4"/>
  <c r="N375" i="4"/>
  <c r="Q375" i="4"/>
  <c r="J375" i="4"/>
  <c r="T375" i="4"/>
  <c r="O375" i="4"/>
  <c r="Z375" i="4"/>
  <c r="Y375" i="4"/>
  <c r="M375" i="4"/>
  <c r="U375" i="4"/>
  <c r="P375" i="4"/>
  <c r="K375" i="4"/>
  <c r="S375" i="4"/>
  <c r="L375" i="4"/>
  <c r="Y373" i="4"/>
  <c r="M373" i="4"/>
  <c r="U373" i="4"/>
  <c r="P373" i="4"/>
  <c r="K373" i="4"/>
  <c r="S373" i="4"/>
  <c r="L373" i="4"/>
  <c r="C373" i="4"/>
  <c r="N373" i="4"/>
  <c r="Q373" i="4"/>
  <c r="J373" i="4"/>
  <c r="T373" i="4"/>
  <c r="O373" i="4"/>
  <c r="Z373" i="4"/>
  <c r="C371" i="4"/>
  <c r="N371" i="4"/>
  <c r="Q371" i="4"/>
  <c r="L371" i="4"/>
  <c r="Z371" i="4"/>
  <c r="O371" i="4"/>
  <c r="J371" i="4"/>
  <c r="T371" i="4"/>
  <c r="Y371" i="4"/>
  <c r="M371" i="4"/>
  <c r="U371" i="4"/>
  <c r="K371" i="4"/>
  <c r="S371" i="4"/>
  <c r="P371" i="4"/>
  <c r="Y369" i="4"/>
  <c r="M369" i="4"/>
  <c r="U369" i="4"/>
  <c r="L369" i="4"/>
  <c r="K369" i="4"/>
  <c r="S369" i="4"/>
  <c r="J369" i="4"/>
  <c r="C369" i="4"/>
  <c r="N369" i="4"/>
  <c r="Q369" i="4"/>
  <c r="Z369" i="4"/>
  <c r="T369" i="4"/>
  <c r="O369" i="4"/>
  <c r="P369" i="4"/>
  <c r="C367" i="4"/>
  <c r="N367" i="4"/>
  <c r="P367" i="4"/>
  <c r="M367" i="4"/>
  <c r="U367" i="4"/>
  <c r="L367" i="4"/>
  <c r="Z367" i="4"/>
  <c r="S367" i="4"/>
  <c r="Y367" i="4"/>
  <c r="J367" i="4"/>
  <c r="T367" i="4"/>
  <c r="Q367" i="4"/>
  <c r="K367" i="4"/>
  <c r="O367" i="4"/>
  <c r="Y365" i="4"/>
  <c r="M365" i="4"/>
  <c r="U365" i="4"/>
  <c r="K365" i="4"/>
  <c r="S365" i="4"/>
  <c r="P365" i="4"/>
  <c r="C365" i="4"/>
  <c r="N365" i="4"/>
  <c r="Q365" i="4"/>
  <c r="L365" i="4"/>
  <c r="Z365" i="4"/>
  <c r="O365" i="4"/>
  <c r="J365" i="4"/>
  <c r="T365" i="4"/>
  <c r="C363" i="4"/>
  <c r="N363" i="4"/>
  <c r="Q363" i="4"/>
  <c r="L363" i="4"/>
  <c r="Z363" i="4"/>
  <c r="O363" i="4"/>
  <c r="J363" i="4"/>
  <c r="T363" i="4"/>
  <c r="Y363" i="4"/>
  <c r="M363" i="4"/>
  <c r="U363" i="4"/>
  <c r="K363" i="4"/>
  <c r="S363" i="4"/>
  <c r="P363" i="4"/>
  <c r="Y361" i="4"/>
  <c r="M361" i="4"/>
  <c r="U361" i="4"/>
  <c r="K361" i="4"/>
  <c r="S361" i="4"/>
  <c r="P361" i="4"/>
  <c r="C361" i="4"/>
  <c r="N361" i="4"/>
  <c r="Q361" i="4"/>
  <c r="L361" i="4"/>
  <c r="Z361" i="4"/>
  <c r="O361" i="4"/>
  <c r="J361" i="4"/>
  <c r="T361" i="4"/>
  <c r="C359" i="4"/>
  <c r="N359" i="4"/>
  <c r="Q359" i="4"/>
  <c r="L359" i="4"/>
  <c r="Z359" i="4"/>
  <c r="O359" i="4"/>
  <c r="J359" i="4"/>
  <c r="T359" i="4"/>
  <c r="Y359" i="4"/>
  <c r="M359" i="4"/>
  <c r="U359" i="4"/>
  <c r="K359" i="4"/>
  <c r="S359" i="4"/>
  <c r="P359" i="4"/>
  <c r="Y357" i="4"/>
  <c r="M357" i="4"/>
  <c r="U357" i="4"/>
  <c r="K357" i="4"/>
  <c r="S357" i="4"/>
  <c r="P357" i="4"/>
  <c r="C357" i="4"/>
  <c r="N357" i="4"/>
  <c r="Q357" i="4"/>
  <c r="L357" i="4"/>
  <c r="Z357" i="4"/>
  <c r="O357" i="4"/>
  <c r="J357" i="4"/>
  <c r="T357" i="4"/>
  <c r="C355" i="4"/>
  <c r="N355" i="4"/>
  <c r="Q355" i="4"/>
  <c r="L355" i="4"/>
  <c r="Z355" i="4"/>
  <c r="O355" i="4"/>
  <c r="J355" i="4"/>
  <c r="T355" i="4"/>
  <c r="Y355" i="4"/>
  <c r="M355" i="4"/>
  <c r="U355" i="4"/>
  <c r="K355" i="4"/>
  <c r="S355" i="4"/>
  <c r="P355" i="4"/>
  <c r="Y353" i="4"/>
  <c r="M353" i="4"/>
  <c r="U353" i="4"/>
  <c r="K353" i="4"/>
  <c r="S353" i="4"/>
  <c r="P353" i="4"/>
  <c r="C353" i="4"/>
  <c r="N353" i="4"/>
  <c r="Q353" i="4"/>
  <c r="L353" i="4"/>
  <c r="Z353" i="4"/>
  <c r="O353" i="4"/>
  <c r="J353" i="4"/>
  <c r="T353" i="4"/>
  <c r="C351" i="4"/>
  <c r="N351" i="4"/>
  <c r="Q351" i="4"/>
  <c r="J351" i="4"/>
  <c r="T351" i="4"/>
  <c r="O351" i="4"/>
  <c r="Z351" i="4"/>
  <c r="Y351" i="4"/>
  <c r="M351" i="4"/>
  <c r="U351" i="4"/>
  <c r="P351" i="4"/>
  <c r="K351" i="4"/>
  <c r="S351" i="4"/>
  <c r="L351" i="4"/>
  <c r="Y349" i="4"/>
  <c r="M349" i="4"/>
  <c r="U349" i="4"/>
  <c r="K349" i="4"/>
  <c r="S349" i="4"/>
  <c r="P349" i="4"/>
  <c r="C349" i="4"/>
  <c r="N349" i="4"/>
  <c r="Q349" i="4"/>
  <c r="L349" i="4"/>
  <c r="Z349" i="4"/>
  <c r="O349" i="4"/>
  <c r="J349" i="4"/>
  <c r="T349" i="4"/>
  <c r="C347" i="4"/>
  <c r="N347" i="4"/>
  <c r="Q347" i="4"/>
  <c r="J347" i="4"/>
  <c r="T347" i="4"/>
  <c r="O347" i="4"/>
  <c r="Z347" i="4"/>
  <c r="Y347" i="4"/>
  <c r="M347" i="4"/>
  <c r="U347" i="4"/>
  <c r="P347" i="4"/>
  <c r="K347" i="4"/>
  <c r="S347" i="4"/>
  <c r="L347" i="4"/>
  <c r="Y345" i="4"/>
  <c r="M345" i="4"/>
  <c r="U345" i="4"/>
  <c r="P345" i="4"/>
  <c r="K345" i="4"/>
  <c r="S345" i="4"/>
  <c r="L345" i="4"/>
  <c r="C345" i="4"/>
  <c r="N345" i="4"/>
  <c r="Q345" i="4"/>
  <c r="J345" i="4"/>
  <c r="T345" i="4"/>
  <c r="O345" i="4"/>
  <c r="Z345" i="4"/>
  <c r="C343" i="4"/>
  <c r="N343" i="4"/>
  <c r="Q343" i="4"/>
  <c r="L343" i="4"/>
  <c r="Z343" i="4"/>
  <c r="O343" i="4"/>
  <c r="J343" i="4"/>
  <c r="T343" i="4"/>
  <c r="Y343" i="4"/>
  <c r="M343" i="4"/>
  <c r="U343" i="4"/>
  <c r="K343" i="4"/>
  <c r="S343" i="4"/>
  <c r="P343" i="4"/>
  <c r="Y341" i="4"/>
  <c r="M341" i="4"/>
  <c r="U341" i="4"/>
  <c r="P341" i="4"/>
  <c r="K341" i="4"/>
  <c r="S341" i="4"/>
  <c r="L341" i="4"/>
  <c r="C341" i="4"/>
  <c r="N341" i="4"/>
  <c r="Q341" i="4"/>
  <c r="J341" i="4"/>
  <c r="T341" i="4"/>
  <c r="O341" i="4"/>
  <c r="Z341" i="4"/>
  <c r="C339" i="4"/>
  <c r="N339" i="4"/>
  <c r="Q339" i="4"/>
  <c r="J339" i="4"/>
  <c r="T339" i="4"/>
  <c r="O339" i="4"/>
  <c r="Z339" i="4"/>
  <c r="Y339" i="4"/>
  <c r="M339" i="4"/>
  <c r="U339" i="4"/>
  <c r="P339" i="4"/>
  <c r="K339" i="4"/>
  <c r="S339" i="4"/>
  <c r="L339" i="4"/>
  <c r="Y337" i="4"/>
  <c r="M337" i="4"/>
  <c r="U337" i="4"/>
  <c r="K337" i="4"/>
  <c r="S337" i="4"/>
  <c r="P337" i="4"/>
  <c r="C337" i="4"/>
  <c r="N337" i="4"/>
  <c r="Q337" i="4"/>
  <c r="L337" i="4"/>
  <c r="Z337" i="4"/>
  <c r="O337" i="4"/>
  <c r="J337" i="4"/>
  <c r="T337" i="4"/>
  <c r="C335" i="4"/>
  <c r="N335" i="4"/>
  <c r="Q335" i="4"/>
  <c r="L335" i="4"/>
  <c r="Z335" i="4"/>
  <c r="O335" i="4"/>
  <c r="J335" i="4"/>
  <c r="T335" i="4"/>
  <c r="Y335" i="4"/>
  <c r="M335" i="4"/>
  <c r="U335" i="4"/>
  <c r="K335" i="4"/>
  <c r="S335" i="4"/>
  <c r="P335" i="4"/>
  <c r="Y333" i="4"/>
  <c r="M333" i="4"/>
  <c r="U333" i="4"/>
  <c r="P333" i="4"/>
  <c r="K333" i="4"/>
  <c r="S333" i="4"/>
  <c r="L333" i="4"/>
  <c r="C333" i="4"/>
  <c r="N333" i="4"/>
  <c r="Q333" i="4"/>
  <c r="J333" i="4"/>
  <c r="T333" i="4"/>
  <c r="O333" i="4"/>
  <c r="Z333" i="4"/>
  <c r="C331" i="4"/>
  <c r="N331" i="4"/>
  <c r="Q331" i="4"/>
  <c r="L331" i="4"/>
  <c r="Z331" i="4"/>
  <c r="O331" i="4"/>
  <c r="J331" i="4"/>
  <c r="T331" i="4"/>
  <c r="Y331" i="4"/>
  <c r="M331" i="4"/>
  <c r="U331" i="4"/>
  <c r="K331" i="4"/>
  <c r="S331" i="4"/>
  <c r="P331" i="4"/>
  <c r="Y329" i="4"/>
  <c r="M329" i="4"/>
  <c r="U329" i="4"/>
  <c r="K329" i="4"/>
  <c r="S329" i="4"/>
  <c r="P329" i="4"/>
  <c r="C329" i="4"/>
  <c r="N329" i="4"/>
  <c r="Q329" i="4"/>
  <c r="L329" i="4"/>
  <c r="Z329" i="4"/>
  <c r="O329" i="4"/>
  <c r="J329" i="4"/>
  <c r="T329" i="4"/>
  <c r="C327" i="4"/>
  <c r="N327" i="4"/>
  <c r="Q327" i="4"/>
  <c r="L327" i="4"/>
  <c r="Z327" i="4"/>
  <c r="O327" i="4"/>
  <c r="J327" i="4"/>
  <c r="T327" i="4"/>
  <c r="Y327" i="4"/>
  <c r="M327" i="4"/>
  <c r="U327" i="4"/>
  <c r="K327" i="4"/>
  <c r="S327" i="4"/>
  <c r="P327" i="4"/>
  <c r="Y325" i="4"/>
  <c r="M325" i="4"/>
  <c r="U325" i="4"/>
  <c r="K325" i="4"/>
  <c r="S325" i="4"/>
  <c r="P325" i="4"/>
  <c r="C325" i="4"/>
  <c r="N325" i="4"/>
  <c r="Q325" i="4"/>
  <c r="L325" i="4"/>
  <c r="Z325" i="4"/>
  <c r="O325" i="4"/>
  <c r="J325" i="4"/>
  <c r="T325" i="4"/>
  <c r="C323" i="4"/>
  <c r="N323" i="4"/>
  <c r="Q323" i="4"/>
  <c r="L323" i="4"/>
  <c r="Z323" i="4"/>
  <c r="O323" i="4"/>
  <c r="J323" i="4"/>
  <c r="T323" i="4"/>
  <c r="Y323" i="4"/>
  <c r="M323" i="4"/>
  <c r="U323" i="4"/>
  <c r="K323" i="4"/>
  <c r="S323" i="4"/>
  <c r="P323" i="4"/>
  <c r="Y321" i="4"/>
  <c r="M321" i="4"/>
  <c r="U321" i="4"/>
  <c r="K321" i="4"/>
  <c r="S321" i="4"/>
  <c r="P321" i="4"/>
  <c r="C321" i="4"/>
  <c r="N321" i="4"/>
  <c r="Q321" i="4"/>
  <c r="L321" i="4"/>
  <c r="Z321" i="4"/>
  <c r="O321" i="4"/>
  <c r="J321" i="4"/>
  <c r="T321" i="4"/>
  <c r="C319" i="4"/>
  <c r="N319" i="4"/>
  <c r="Q319" i="4"/>
  <c r="L319" i="4"/>
  <c r="Z319" i="4"/>
  <c r="O319" i="4"/>
  <c r="J319" i="4"/>
  <c r="T319" i="4"/>
  <c r="Y319" i="4"/>
  <c r="M319" i="4"/>
  <c r="U319" i="4"/>
  <c r="K319" i="4"/>
  <c r="S319" i="4"/>
  <c r="P319" i="4"/>
  <c r="Y317" i="4"/>
  <c r="M317" i="4"/>
  <c r="U317" i="4"/>
  <c r="P317" i="4"/>
  <c r="K317" i="4"/>
  <c r="S317" i="4"/>
  <c r="L317" i="4"/>
  <c r="C317" i="4"/>
  <c r="N317" i="4"/>
  <c r="Q317" i="4"/>
  <c r="J317" i="4"/>
  <c r="T317" i="4"/>
  <c r="O317" i="4"/>
  <c r="Z317" i="4"/>
  <c r="C315" i="4"/>
  <c r="N315" i="4"/>
  <c r="Q315" i="4"/>
  <c r="J315" i="4"/>
  <c r="T315" i="4"/>
  <c r="O315" i="4"/>
  <c r="Z315" i="4"/>
  <c r="Y315" i="4"/>
  <c r="M315" i="4"/>
  <c r="U315" i="4"/>
  <c r="P315" i="4"/>
  <c r="K315" i="4"/>
  <c r="S315" i="4"/>
  <c r="L315" i="4"/>
  <c r="Y313" i="4"/>
  <c r="M313" i="4"/>
  <c r="U313" i="4"/>
  <c r="K313" i="4"/>
  <c r="S313" i="4"/>
  <c r="P313" i="4"/>
  <c r="C313" i="4"/>
  <c r="N313" i="4"/>
  <c r="Q313" i="4"/>
  <c r="L313" i="4"/>
  <c r="Z313" i="4"/>
  <c r="O313" i="4"/>
  <c r="J313" i="4"/>
  <c r="T313" i="4"/>
  <c r="C311" i="4"/>
  <c r="N311" i="4"/>
  <c r="Q311" i="4"/>
  <c r="L311" i="4"/>
  <c r="Z311" i="4"/>
  <c r="O311" i="4"/>
  <c r="J311" i="4"/>
  <c r="T311" i="4"/>
  <c r="Y311" i="4"/>
  <c r="M311" i="4"/>
  <c r="U311" i="4"/>
  <c r="K311" i="4"/>
  <c r="S311" i="4"/>
  <c r="P311" i="4"/>
  <c r="Y309" i="4"/>
  <c r="M309" i="4"/>
  <c r="U309" i="4"/>
  <c r="K309" i="4"/>
  <c r="S309" i="4"/>
  <c r="P309" i="4"/>
  <c r="C309" i="4"/>
  <c r="N309" i="4"/>
  <c r="Q309" i="4"/>
  <c r="L309" i="4"/>
  <c r="Z309" i="4"/>
  <c r="O309" i="4"/>
  <c r="J309" i="4"/>
  <c r="T309" i="4"/>
  <c r="C307" i="4"/>
  <c r="N307" i="4"/>
  <c r="Q307" i="4"/>
  <c r="L307" i="4"/>
  <c r="Z307" i="4"/>
  <c r="O307" i="4"/>
  <c r="J307" i="4"/>
  <c r="T307" i="4"/>
  <c r="Y307" i="4"/>
  <c r="M307" i="4"/>
  <c r="U307" i="4"/>
  <c r="K307" i="4"/>
  <c r="S307" i="4"/>
  <c r="P307" i="4"/>
  <c r="Y305" i="4"/>
  <c r="M305" i="4"/>
  <c r="U305" i="4"/>
  <c r="P305" i="4"/>
  <c r="K305" i="4"/>
  <c r="S305" i="4"/>
  <c r="L305" i="4"/>
  <c r="C305" i="4"/>
  <c r="N305" i="4"/>
  <c r="Q305" i="4"/>
  <c r="J305" i="4"/>
  <c r="T305" i="4"/>
  <c r="O305" i="4"/>
  <c r="Z305" i="4"/>
  <c r="C303" i="4"/>
  <c r="N303" i="4"/>
  <c r="Q303" i="4"/>
  <c r="L303" i="4"/>
  <c r="Z303" i="4"/>
  <c r="O303" i="4"/>
  <c r="J303" i="4"/>
  <c r="T303" i="4"/>
  <c r="Y303" i="4"/>
  <c r="M303" i="4"/>
  <c r="U303" i="4"/>
  <c r="K303" i="4"/>
  <c r="S303" i="4"/>
  <c r="P303" i="4"/>
  <c r="Y301" i="4"/>
  <c r="M301" i="4"/>
  <c r="U301" i="4"/>
  <c r="P301" i="4"/>
  <c r="K301" i="4"/>
  <c r="S301" i="4"/>
  <c r="L301" i="4"/>
  <c r="C301" i="4"/>
  <c r="N301" i="4"/>
  <c r="Q301" i="4"/>
  <c r="J301" i="4"/>
  <c r="T301" i="4"/>
  <c r="O301" i="4"/>
  <c r="Z301" i="4"/>
  <c r="C299" i="4"/>
  <c r="N299" i="4"/>
  <c r="Q299" i="4"/>
  <c r="L299" i="4"/>
  <c r="Z299" i="4"/>
  <c r="O299" i="4"/>
  <c r="J299" i="4"/>
  <c r="T299" i="4"/>
  <c r="Y299" i="4"/>
  <c r="M299" i="4"/>
  <c r="U299" i="4"/>
  <c r="K299" i="4"/>
  <c r="S299" i="4"/>
  <c r="P299" i="4"/>
  <c r="Y297" i="4"/>
  <c r="M297" i="4"/>
  <c r="U297" i="4"/>
  <c r="K297" i="4"/>
  <c r="S297" i="4"/>
  <c r="P297" i="4"/>
  <c r="C297" i="4"/>
  <c r="N297" i="4"/>
  <c r="Q297" i="4"/>
  <c r="L297" i="4"/>
  <c r="Z297" i="4"/>
  <c r="O297" i="4"/>
  <c r="J297" i="4"/>
  <c r="T297" i="4"/>
  <c r="C295" i="4"/>
  <c r="N295" i="4"/>
  <c r="Q295" i="4"/>
  <c r="L295" i="4"/>
  <c r="Z295" i="4"/>
  <c r="O295" i="4"/>
  <c r="J295" i="4"/>
  <c r="T295" i="4"/>
  <c r="Y295" i="4"/>
  <c r="M295" i="4"/>
  <c r="U295" i="4"/>
  <c r="K295" i="4"/>
  <c r="S295" i="4"/>
  <c r="P295" i="4"/>
  <c r="Y293" i="4"/>
  <c r="M293" i="4"/>
  <c r="U293" i="4"/>
  <c r="P293" i="4"/>
  <c r="K293" i="4"/>
  <c r="S293" i="4"/>
  <c r="L293" i="4"/>
  <c r="C293" i="4"/>
  <c r="N293" i="4"/>
  <c r="Q293" i="4"/>
  <c r="J293" i="4"/>
  <c r="T293" i="4"/>
  <c r="O293" i="4"/>
  <c r="Z293" i="4"/>
  <c r="C291" i="4"/>
  <c r="N291" i="4"/>
  <c r="Q291" i="4"/>
  <c r="J291" i="4"/>
  <c r="T291" i="4"/>
  <c r="O291" i="4"/>
  <c r="Z291" i="4"/>
  <c r="Y291" i="4"/>
  <c r="M291" i="4"/>
  <c r="U291" i="4"/>
  <c r="P291" i="4"/>
  <c r="K291" i="4"/>
  <c r="S291" i="4"/>
  <c r="L291" i="4"/>
  <c r="Y289" i="4"/>
  <c r="M289" i="4"/>
  <c r="U289" i="4"/>
  <c r="P289" i="4"/>
  <c r="K289" i="4"/>
  <c r="S289" i="4"/>
  <c r="L289" i="4"/>
  <c r="C289" i="4"/>
  <c r="N289" i="4"/>
  <c r="Q289" i="4"/>
  <c r="J289" i="4"/>
  <c r="T289" i="4"/>
  <c r="O289" i="4"/>
  <c r="Z289" i="4"/>
  <c r="C287" i="4"/>
  <c r="N287" i="4"/>
  <c r="Q287" i="4"/>
  <c r="J287" i="4"/>
  <c r="T287" i="4"/>
  <c r="O287" i="4"/>
  <c r="Z287" i="4"/>
  <c r="Y287" i="4"/>
  <c r="M287" i="4"/>
  <c r="U287" i="4"/>
  <c r="P287" i="4"/>
  <c r="K287" i="4"/>
  <c r="S287" i="4"/>
  <c r="L287" i="4"/>
  <c r="Y285" i="4"/>
  <c r="M285" i="4"/>
  <c r="U285" i="4"/>
  <c r="K285" i="4"/>
  <c r="S285" i="4"/>
  <c r="P285" i="4"/>
  <c r="C285" i="4"/>
  <c r="N285" i="4"/>
  <c r="Q285" i="4"/>
  <c r="L285" i="4"/>
  <c r="Z285" i="4"/>
  <c r="O285" i="4"/>
  <c r="J285" i="4"/>
  <c r="T285" i="4"/>
  <c r="C283" i="4"/>
  <c r="N283" i="4"/>
  <c r="Q283" i="4"/>
  <c r="J283" i="4"/>
  <c r="T283" i="4"/>
  <c r="O283" i="4"/>
  <c r="Z283" i="4"/>
  <c r="Y283" i="4"/>
  <c r="M283" i="4"/>
  <c r="U283" i="4"/>
  <c r="P283" i="4"/>
  <c r="K283" i="4"/>
  <c r="S283" i="4"/>
  <c r="L283" i="4"/>
  <c r="Y281" i="4"/>
  <c r="M281" i="4"/>
  <c r="U281" i="4"/>
  <c r="K281" i="4"/>
  <c r="S281" i="4"/>
  <c r="P281" i="4"/>
  <c r="C281" i="4"/>
  <c r="N281" i="4"/>
  <c r="Q281" i="4"/>
  <c r="L281" i="4"/>
  <c r="Z281" i="4"/>
  <c r="O281" i="4"/>
  <c r="J281" i="4"/>
  <c r="T281" i="4"/>
  <c r="C279" i="4"/>
  <c r="N279" i="4"/>
  <c r="Q279" i="4"/>
  <c r="J279" i="4"/>
  <c r="T279" i="4"/>
  <c r="O279" i="4"/>
  <c r="Z279" i="4"/>
  <c r="Y279" i="4"/>
  <c r="M279" i="4"/>
  <c r="U279" i="4"/>
  <c r="P279" i="4"/>
  <c r="K279" i="4"/>
  <c r="S279" i="4"/>
  <c r="L279" i="4"/>
  <c r="Y277" i="4"/>
  <c r="M277" i="4"/>
  <c r="U277" i="4"/>
  <c r="P277" i="4"/>
  <c r="K277" i="4"/>
  <c r="S277" i="4"/>
  <c r="L277" i="4"/>
  <c r="C277" i="4"/>
  <c r="N277" i="4"/>
  <c r="Q277" i="4"/>
  <c r="J277" i="4"/>
  <c r="T277" i="4"/>
  <c r="O277" i="4"/>
  <c r="Z277" i="4"/>
  <c r="C275" i="4"/>
  <c r="N275" i="4"/>
  <c r="Q275" i="4"/>
  <c r="L275" i="4"/>
  <c r="Z275" i="4"/>
  <c r="O275" i="4"/>
  <c r="J275" i="4"/>
  <c r="T275" i="4"/>
  <c r="Y275" i="4"/>
  <c r="M275" i="4"/>
  <c r="U275" i="4"/>
  <c r="K275" i="4"/>
  <c r="S275" i="4"/>
  <c r="P275" i="4"/>
  <c r="Y273" i="4"/>
  <c r="M273" i="4"/>
  <c r="U273" i="4"/>
  <c r="K273" i="4"/>
  <c r="S273" i="4"/>
  <c r="P273" i="4"/>
  <c r="C273" i="4"/>
  <c r="N273" i="4"/>
  <c r="Q273" i="4"/>
  <c r="L273" i="4"/>
  <c r="Z273" i="4"/>
  <c r="O273" i="4"/>
  <c r="J273" i="4"/>
  <c r="T273" i="4"/>
  <c r="C271" i="4"/>
  <c r="N271" i="4"/>
  <c r="Q271" i="4"/>
  <c r="J271" i="4"/>
  <c r="T271" i="4"/>
  <c r="O271" i="4"/>
  <c r="Z271" i="4"/>
  <c r="Y271" i="4"/>
  <c r="M271" i="4"/>
  <c r="U271" i="4"/>
  <c r="P271" i="4"/>
  <c r="K271" i="4"/>
  <c r="S271" i="4"/>
  <c r="L271" i="4"/>
  <c r="Y269" i="4"/>
  <c r="M269" i="4"/>
  <c r="U269" i="4"/>
  <c r="K269" i="4"/>
  <c r="S269" i="4"/>
  <c r="P269" i="4"/>
  <c r="C269" i="4"/>
  <c r="N269" i="4"/>
  <c r="Q269" i="4"/>
  <c r="L269" i="4"/>
  <c r="Z269" i="4"/>
  <c r="O269" i="4"/>
  <c r="J269" i="4"/>
  <c r="T269" i="4"/>
  <c r="C267" i="4"/>
  <c r="N267" i="4"/>
  <c r="Q267" i="4"/>
  <c r="L267" i="4"/>
  <c r="Z267" i="4"/>
  <c r="O267" i="4"/>
  <c r="J267" i="4"/>
  <c r="T267" i="4"/>
  <c r="Y267" i="4"/>
  <c r="M267" i="4"/>
  <c r="U267" i="4"/>
  <c r="K267" i="4"/>
  <c r="S267" i="4"/>
  <c r="P267" i="4"/>
  <c r="Y265" i="4"/>
  <c r="M265" i="4"/>
  <c r="U265" i="4"/>
  <c r="P265" i="4"/>
  <c r="K265" i="4"/>
  <c r="S265" i="4"/>
  <c r="L265" i="4"/>
  <c r="C265" i="4"/>
  <c r="N265" i="4"/>
  <c r="Q265" i="4"/>
  <c r="J265" i="4"/>
  <c r="T265" i="4"/>
  <c r="O265" i="4"/>
  <c r="Z265" i="4"/>
  <c r="C263" i="4"/>
  <c r="N263" i="4"/>
  <c r="Q263" i="4"/>
  <c r="J263" i="4"/>
  <c r="T263" i="4"/>
  <c r="O263" i="4"/>
  <c r="Z263" i="4"/>
  <c r="Y263" i="4"/>
  <c r="M263" i="4"/>
  <c r="U263" i="4"/>
  <c r="P263" i="4"/>
  <c r="K263" i="4"/>
  <c r="S263" i="4"/>
  <c r="L263" i="4"/>
  <c r="Y261" i="4"/>
  <c r="M261" i="4"/>
  <c r="U261" i="4"/>
  <c r="K261" i="4"/>
  <c r="S261" i="4"/>
  <c r="P261" i="4"/>
  <c r="C261" i="4"/>
  <c r="N261" i="4"/>
  <c r="Q261" i="4"/>
  <c r="L261" i="4"/>
  <c r="Z261" i="4"/>
  <c r="O261" i="4"/>
  <c r="J261" i="4"/>
  <c r="T261" i="4"/>
  <c r="C259" i="4"/>
  <c r="N259" i="4"/>
  <c r="Q259" i="4"/>
  <c r="L259" i="4"/>
  <c r="Z259" i="4"/>
  <c r="O259" i="4"/>
  <c r="J259" i="4"/>
  <c r="T259" i="4"/>
  <c r="Y259" i="4"/>
  <c r="M259" i="4"/>
  <c r="U259" i="4"/>
  <c r="K259" i="4"/>
  <c r="S259" i="4"/>
  <c r="P259" i="4"/>
  <c r="Y257" i="4"/>
  <c r="M257" i="4"/>
  <c r="U257" i="4"/>
  <c r="K257" i="4"/>
  <c r="S257" i="4"/>
  <c r="P257" i="4"/>
  <c r="C257" i="4"/>
  <c r="N257" i="4"/>
  <c r="Q257" i="4"/>
  <c r="L257" i="4"/>
  <c r="Z257" i="4"/>
  <c r="O257" i="4"/>
  <c r="J257" i="4"/>
  <c r="T257" i="4"/>
  <c r="C255" i="4"/>
  <c r="N255" i="4"/>
  <c r="Q255" i="4"/>
  <c r="J255" i="4"/>
  <c r="Z255" i="4"/>
  <c r="O255" i="4"/>
  <c r="T255" i="4"/>
  <c r="Y255" i="4"/>
  <c r="M255" i="4"/>
  <c r="U255" i="4"/>
  <c r="P255" i="4"/>
  <c r="K255" i="4"/>
  <c r="S255" i="4"/>
  <c r="L255" i="4"/>
  <c r="Y253" i="4"/>
  <c r="M253" i="4"/>
  <c r="U253" i="4"/>
  <c r="P253" i="4"/>
  <c r="K253" i="4"/>
  <c r="S253" i="4"/>
  <c r="L253" i="4"/>
  <c r="C253" i="4"/>
  <c r="N253" i="4"/>
  <c r="Q253" i="4"/>
  <c r="J253" i="4"/>
  <c r="T253" i="4"/>
  <c r="O253" i="4"/>
  <c r="Z253" i="4"/>
  <c r="C251" i="4"/>
  <c r="N251" i="4"/>
  <c r="Q251" i="4"/>
  <c r="J251" i="4"/>
  <c r="T251" i="4"/>
  <c r="O251" i="4"/>
  <c r="Z251" i="4"/>
  <c r="Y251" i="4"/>
  <c r="M251" i="4"/>
  <c r="U251" i="4"/>
  <c r="P251" i="4"/>
  <c r="K251" i="4"/>
  <c r="S251" i="4"/>
  <c r="L251" i="4"/>
  <c r="Y249" i="4"/>
  <c r="M249" i="4"/>
  <c r="U249" i="4"/>
  <c r="K249" i="4"/>
  <c r="S249" i="4"/>
  <c r="P249" i="4"/>
  <c r="C249" i="4"/>
  <c r="N249" i="4"/>
  <c r="Q249" i="4"/>
  <c r="L249" i="4"/>
  <c r="Z249" i="4"/>
  <c r="O249" i="4"/>
  <c r="J249" i="4"/>
  <c r="T249" i="4"/>
  <c r="C247" i="4"/>
  <c r="N247" i="4"/>
  <c r="Q247" i="4"/>
  <c r="J247" i="4"/>
  <c r="T247" i="4"/>
  <c r="O247" i="4"/>
  <c r="Z247" i="4"/>
  <c r="Y247" i="4"/>
  <c r="M247" i="4"/>
  <c r="U247" i="4"/>
  <c r="P247" i="4"/>
  <c r="K247" i="4"/>
  <c r="S247" i="4"/>
  <c r="L247" i="4"/>
  <c r="Y245" i="4"/>
  <c r="M245" i="4"/>
  <c r="U245" i="4"/>
  <c r="K245" i="4"/>
  <c r="S245" i="4"/>
  <c r="P245" i="4"/>
  <c r="C245" i="4"/>
  <c r="N245" i="4"/>
  <c r="Q245" i="4"/>
  <c r="L245" i="4"/>
  <c r="Z245" i="4"/>
  <c r="O245" i="4"/>
  <c r="J245" i="4"/>
  <c r="T245" i="4"/>
  <c r="C243" i="4"/>
  <c r="N243" i="4"/>
  <c r="Q243" i="4"/>
  <c r="L243" i="4"/>
  <c r="Z243" i="4"/>
  <c r="O243" i="4"/>
  <c r="J243" i="4"/>
  <c r="T243" i="4"/>
  <c r="Y243" i="4"/>
  <c r="M243" i="4"/>
  <c r="U243" i="4"/>
  <c r="K243" i="4"/>
  <c r="S243" i="4"/>
  <c r="P243" i="4"/>
  <c r="Y241" i="4"/>
  <c r="M241" i="4"/>
  <c r="U241" i="4"/>
  <c r="K241" i="4"/>
  <c r="S241" i="4"/>
  <c r="P241" i="4"/>
  <c r="C241" i="4"/>
  <c r="N241" i="4"/>
  <c r="Q241" i="4"/>
  <c r="L241" i="4"/>
  <c r="Z241" i="4"/>
  <c r="O241" i="4"/>
  <c r="J241" i="4"/>
  <c r="T241" i="4"/>
  <c r="C239" i="4"/>
  <c r="N239" i="4"/>
  <c r="Q239" i="4"/>
  <c r="L239" i="4"/>
  <c r="Z239" i="4"/>
  <c r="O239" i="4"/>
  <c r="J239" i="4"/>
  <c r="T239" i="4"/>
  <c r="Y239" i="4"/>
  <c r="M239" i="4"/>
  <c r="U239" i="4"/>
  <c r="K239" i="4"/>
  <c r="S239" i="4"/>
  <c r="P239" i="4"/>
  <c r="Y237" i="4"/>
  <c r="M237" i="4"/>
  <c r="U237" i="4"/>
  <c r="L237" i="4"/>
  <c r="K237" i="4"/>
  <c r="S237" i="4"/>
  <c r="J237" i="4"/>
  <c r="C237" i="4"/>
  <c r="N237" i="4"/>
  <c r="Q237" i="4"/>
  <c r="Z237" i="4"/>
  <c r="T237" i="4"/>
  <c r="O237" i="4"/>
  <c r="P237" i="4"/>
  <c r="C235" i="4"/>
  <c r="N235" i="4"/>
  <c r="Q235" i="4"/>
  <c r="T235" i="4"/>
  <c r="Z235" i="4"/>
  <c r="O235" i="4"/>
  <c r="P235" i="4"/>
  <c r="Y235" i="4"/>
  <c r="M235" i="4"/>
  <c r="U235" i="4"/>
  <c r="L235" i="4"/>
  <c r="K235" i="4"/>
  <c r="S235" i="4"/>
  <c r="J235" i="4"/>
  <c r="Y233" i="4"/>
  <c r="M233" i="4"/>
  <c r="U233" i="4"/>
  <c r="J233" i="4"/>
  <c r="K233" i="4"/>
  <c r="S233" i="4"/>
  <c r="Z233" i="4"/>
  <c r="C233" i="4"/>
  <c r="N233" i="4"/>
  <c r="Q233" i="4"/>
  <c r="T233" i="4"/>
  <c r="O233" i="4"/>
  <c r="P233" i="4"/>
  <c r="L233" i="4"/>
  <c r="C231" i="4"/>
  <c r="N231" i="4"/>
  <c r="Q231" i="4"/>
  <c r="Z231" i="4"/>
  <c r="O231" i="4"/>
  <c r="T231" i="4"/>
  <c r="P231" i="4"/>
  <c r="Y231" i="4"/>
  <c r="M231" i="4"/>
  <c r="U231" i="4"/>
  <c r="L231" i="4"/>
  <c r="K231" i="4"/>
  <c r="S231" i="4"/>
  <c r="J231" i="4"/>
  <c r="Y229" i="4"/>
  <c r="M229" i="4"/>
  <c r="U229" i="4"/>
  <c r="K229" i="4"/>
  <c r="S229" i="4"/>
  <c r="P229" i="4"/>
  <c r="C229" i="4"/>
  <c r="N229" i="4"/>
  <c r="Q229" i="4"/>
  <c r="L229" i="4"/>
  <c r="Z229" i="4"/>
  <c r="O229" i="4"/>
  <c r="J229" i="4"/>
  <c r="T229" i="4"/>
  <c r="C227" i="4"/>
  <c r="N227" i="4"/>
  <c r="Q227" i="4"/>
  <c r="Z227" i="4"/>
  <c r="T227" i="4"/>
  <c r="O227" i="4"/>
  <c r="P227" i="4"/>
  <c r="Y227" i="4"/>
  <c r="M227" i="4"/>
  <c r="U227" i="4"/>
  <c r="L227" i="4"/>
  <c r="K227" i="4"/>
  <c r="S227" i="4"/>
  <c r="J227" i="4"/>
  <c r="Y225" i="4"/>
  <c r="M225" i="4"/>
  <c r="U225" i="4"/>
  <c r="L225" i="4"/>
  <c r="K225" i="4"/>
  <c r="S225" i="4"/>
  <c r="J225" i="4"/>
  <c r="C225" i="4"/>
  <c r="N225" i="4"/>
  <c r="Q225" i="4"/>
  <c r="Z225" i="4"/>
  <c r="O225" i="4"/>
  <c r="T225" i="4"/>
  <c r="P225" i="4"/>
  <c r="C223" i="4"/>
  <c r="N223" i="4"/>
  <c r="Q223" i="4"/>
  <c r="Z223" i="4"/>
  <c r="T223" i="4"/>
  <c r="O223" i="4"/>
  <c r="P223" i="4"/>
  <c r="Y223" i="4"/>
  <c r="M223" i="4"/>
  <c r="U223" i="4"/>
  <c r="L223" i="4"/>
  <c r="K223" i="4"/>
  <c r="S223" i="4"/>
  <c r="J223" i="4"/>
  <c r="Y221" i="4"/>
  <c r="M221" i="4"/>
  <c r="U221" i="4"/>
  <c r="K221" i="4"/>
  <c r="S221" i="4"/>
  <c r="P221" i="4"/>
  <c r="C221" i="4"/>
  <c r="N221" i="4"/>
  <c r="Q221" i="4"/>
  <c r="L221" i="4"/>
  <c r="Z221" i="4"/>
  <c r="O221" i="4"/>
  <c r="J221" i="4"/>
  <c r="T221" i="4"/>
  <c r="C219" i="4"/>
  <c r="N219" i="4"/>
  <c r="Q219" i="4"/>
  <c r="L219" i="4"/>
  <c r="Z219" i="4"/>
  <c r="O219" i="4"/>
  <c r="J219" i="4"/>
  <c r="T219" i="4"/>
  <c r="Y219" i="4"/>
  <c r="M219" i="4"/>
  <c r="U219" i="4"/>
  <c r="K219" i="4"/>
  <c r="S219" i="4"/>
  <c r="P219" i="4"/>
  <c r="Y217" i="4"/>
  <c r="M217" i="4"/>
  <c r="U217" i="4"/>
  <c r="K217" i="4"/>
  <c r="S217" i="4"/>
  <c r="P217" i="4"/>
  <c r="C217" i="4"/>
  <c r="N217" i="4"/>
  <c r="Q217" i="4"/>
  <c r="L217" i="4"/>
  <c r="Z217" i="4"/>
  <c r="O217" i="4"/>
  <c r="J217" i="4"/>
  <c r="T217" i="4"/>
  <c r="C215" i="4"/>
  <c r="N215" i="4"/>
  <c r="Q215" i="4"/>
  <c r="L215" i="4"/>
  <c r="Z215" i="4"/>
  <c r="O215" i="4"/>
  <c r="J215" i="4"/>
  <c r="T215" i="4"/>
  <c r="Y215" i="4"/>
  <c r="M215" i="4"/>
  <c r="U215" i="4"/>
  <c r="K215" i="4"/>
  <c r="S215" i="4"/>
  <c r="P215" i="4"/>
  <c r="Y213" i="4"/>
  <c r="M213" i="4"/>
  <c r="U213" i="4"/>
  <c r="K213" i="4"/>
  <c r="S213" i="4"/>
  <c r="P213" i="4"/>
  <c r="C213" i="4"/>
  <c r="N213" i="4"/>
  <c r="Q213" i="4"/>
  <c r="L213" i="4"/>
  <c r="Z213" i="4"/>
  <c r="O213" i="4"/>
  <c r="J213" i="4"/>
  <c r="T213" i="4"/>
  <c r="C211" i="4"/>
  <c r="N211" i="4"/>
  <c r="Q211" i="4"/>
  <c r="L211" i="4"/>
  <c r="Z211" i="4"/>
  <c r="O211" i="4"/>
  <c r="J211" i="4"/>
  <c r="T211" i="4"/>
  <c r="Y211" i="4"/>
  <c r="M211" i="4"/>
  <c r="U211" i="4"/>
  <c r="K211" i="4"/>
  <c r="S211" i="4"/>
  <c r="P211" i="4"/>
  <c r="Y209" i="4"/>
  <c r="M209" i="4"/>
  <c r="U209" i="4"/>
  <c r="K209" i="4"/>
  <c r="S209" i="4"/>
  <c r="P209" i="4"/>
  <c r="C209" i="4"/>
  <c r="N209" i="4"/>
  <c r="Q209" i="4"/>
  <c r="L209" i="4"/>
  <c r="Z209" i="4"/>
  <c r="O209" i="4"/>
  <c r="J209" i="4"/>
  <c r="T209" i="4"/>
  <c r="C207" i="4"/>
  <c r="N207" i="4"/>
  <c r="Q207" i="4"/>
  <c r="L207" i="4"/>
  <c r="Z207" i="4"/>
  <c r="O207" i="4"/>
  <c r="J207" i="4"/>
  <c r="T207" i="4"/>
  <c r="Y207" i="4"/>
  <c r="M207" i="4"/>
  <c r="U207" i="4"/>
  <c r="K207" i="4"/>
  <c r="S207" i="4"/>
  <c r="P207" i="4"/>
  <c r="Y205" i="4"/>
  <c r="M205" i="4"/>
  <c r="U205" i="4"/>
  <c r="L205" i="4"/>
  <c r="K205" i="4"/>
  <c r="S205" i="4"/>
  <c r="J205" i="4"/>
  <c r="C205" i="4"/>
  <c r="N205" i="4"/>
  <c r="Q205" i="4"/>
  <c r="Z205" i="4"/>
  <c r="T205" i="4"/>
  <c r="O205" i="4"/>
  <c r="P205" i="4"/>
  <c r="C203" i="4"/>
  <c r="N203" i="4"/>
  <c r="Q203" i="4"/>
  <c r="L203" i="4"/>
  <c r="Z203" i="4"/>
  <c r="O203" i="4"/>
  <c r="J203" i="4"/>
  <c r="T203" i="4"/>
  <c r="Y203" i="4"/>
  <c r="M203" i="4"/>
  <c r="U203" i="4"/>
  <c r="K203" i="4"/>
  <c r="S203" i="4"/>
  <c r="P203" i="4"/>
  <c r="Y201" i="4"/>
  <c r="M201" i="4"/>
  <c r="U201" i="4"/>
  <c r="L201" i="4"/>
  <c r="K201" i="4"/>
  <c r="S201" i="4"/>
  <c r="J201" i="4"/>
  <c r="C201" i="4"/>
  <c r="N201" i="4"/>
  <c r="Q201" i="4"/>
  <c r="Z201" i="4"/>
  <c r="T201" i="4"/>
  <c r="O201" i="4"/>
  <c r="P201" i="4"/>
  <c r="C199" i="4"/>
  <c r="N199" i="4"/>
  <c r="Q199" i="4"/>
  <c r="J199" i="4"/>
  <c r="T199" i="4"/>
  <c r="O199" i="4"/>
  <c r="Z199" i="4"/>
  <c r="Y199" i="4"/>
  <c r="M199" i="4"/>
  <c r="U199" i="4"/>
  <c r="P199" i="4"/>
  <c r="K199" i="4"/>
  <c r="S199" i="4"/>
  <c r="L199" i="4"/>
  <c r="K193" i="4"/>
  <c r="S193" i="4"/>
  <c r="P193" i="4"/>
  <c r="Y193" i="4"/>
  <c r="M193" i="4"/>
  <c r="U193" i="4"/>
  <c r="C193" i="4"/>
  <c r="O193" i="4"/>
  <c r="J193" i="4"/>
  <c r="T193" i="4"/>
  <c r="N193" i="4"/>
  <c r="Q193" i="4"/>
  <c r="L193" i="4"/>
  <c r="Z193" i="4"/>
  <c r="C189" i="4"/>
  <c r="N189" i="4"/>
  <c r="Q189" i="4"/>
  <c r="L189" i="4"/>
  <c r="Z189" i="4"/>
  <c r="O189" i="4"/>
  <c r="J189" i="4"/>
  <c r="T189" i="4"/>
  <c r="Y189" i="4"/>
  <c r="M189" i="4"/>
  <c r="U189" i="4"/>
  <c r="K189" i="4"/>
  <c r="S189" i="4"/>
  <c r="P189" i="4"/>
  <c r="K187" i="4"/>
  <c r="S187" i="4"/>
  <c r="P187" i="4"/>
  <c r="Y187" i="4"/>
  <c r="M187" i="4"/>
  <c r="U187" i="4"/>
  <c r="C187" i="4"/>
  <c r="O187" i="4"/>
  <c r="J187" i="4"/>
  <c r="T187" i="4"/>
  <c r="N187" i="4"/>
  <c r="Q187" i="4"/>
  <c r="L187" i="4"/>
  <c r="Z187" i="4"/>
  <c r="C180" i="4"/>
  <c r="N180" i="4"/>
  <c r="Q180" i="4"/>
  <c r="L180" i="4"/>
  <c r="Z180" i="4"/>
  <c r="O180" i="4"/>
  <c r="J180" i="4"/>
  <c r="T180" i="4"/>
  <c r="Y180" i="4"/>
  <c r="M180" i="4"/>
  <c r="U180" i="4"/>
  <c r="K180" i="4"/>
  <c r="S180" i="4"/>
  <c r="P180" i="4"/>
  <c r="K171" i="4"/>
  <c r="S171" i="4"/>
  <c r="P171" i="4"/>
  <c r="Y171" i="4"/>
  <c r="M171" i="4"/>
  <c r="U171" i="4"/>
  <c r="C171" i="4"/>
  <c r="O171" i="4"/>
  <c r="J171" i="4"/>
  <c r="T171" i="4"/>
  <c r="N171" i="4"/>
  <c r="Q171" i="4"/>
  <c r="L171" i="4"/>
  <c r="Z171" i="4"/>
  <c r="C168" i="4"/>
  <c r="N168" i="4"/>
  <c r="Q168" i="4"/>
  <c r="L168" i="4"/>
  <c r="Z168" i="4"/>
  <c r="O168" i="4"/>
  <c r="J168" i="4"/>
  <c r="T168" i="4"/>
  <c r="Y168" i="4"/>
  <c r="M168" i="4"/>
  <c r="U168" i="4"/>
  <c r="K168" i="4"/>
  <c r="S168" i="4"/>
  <c r="P168" i="4"/>
  <c r="K158" i="4"/>
  <c r="S158" i="4"/>
  <c r="P158" i="4"/>
  <c r="Y158" i="4"/>
  <c r="M158" i="4"/>
  <c r="U158" i="4"/>
  <c r="C158" i="4"/>
  <c r="O158" i="4"/>
  <c r="J158" i="4"/>
  <c r="T158" i="4"/>
  <c r="N158" i="4"/>
  <c r="Q158" i="4"/>
  <c r="L158" i="4"/>
  <c r="Z158" i="4"/>
  <c r="C155" i="4"/>
  <c r="N155" i="4"/>
  <c r="Q155" i="4"/>
  <c r="L155" i="4"/>
  <c r="Z155" i="4"/>
  <c r="O155" i="4"/>
  <c r="J155" i="4"/>
  <c r="T155" i="4"/>
  <c r="Y155" i="4"/>
  <c r="M155" i="4"/>
  <c r="U155" i="4"/>
  <c r="K155" i="4"/>
  <c r="S155" i="4"/>
  <c r="P155" i="4"/>
  <c r="K144" i="4"/>
  <c r="S144" i="4"/>
  <c r="P144" i="4"/>
  <c r="Y144" i="4"/>
  <c r="M144" i="4"/>
  <c r="U144" i="4"/>
  <c r="C144" i="4"/>
  <c r="O144" i="4"/>
  <c r="J144" i="4"/>
  <c r="T144" i="4"/>
  <c r="N144" i="4"/>
  <c r="Q144" i="4"/>
  <c r="L144" i="4"/>
  <c r="Z144" i="4"/>
  <c r="C138" i="4"/>
  <c r="N138" i="4"/>
  <c r="Q138" i="4"/>
  <c r="L138" i="4"/>
  <c r="Z138" i="4"/>
  <c r="O138" i="4"/>
  <c r="J138" i="4"/>
  <c r="T138" i="4"/>
  <c r="Y138" i="4"/>
  <c r="M138" i="4"/>
  <c r="U138" i="4"/>
  <c r="K138" i="4"/>
  <c r="S138" i="4"/>
  <c r="P138" i="4"/>
  <c r="K132" i="4"/>
  <c r="S132" i="4"/>
  <c r="P132" i="4"/>
  <c r="Y132" i="4"/>
  <c r="M132" i="4"/>
  <c r="U132" i="4"/>
  <c r="C132" i="4"/>
  <c r="O132" i="4"/>
  <c r="J132" i="4"/>
  <c r="T132" i="4"/>
  <c r="N132" i="4"/>
  <c r="Q132" i="4"/>
  <c r="L132" i="4"/>
  <c r="Z132" i="4"/>
  <c r="C123" i="4"/>
  <c r="N123" i="4"/>
  <c r="Q123" i="4"/>
  <c r="L123" i="4"/>
  <c r="Z123" i="4"/>
  <c r="O123" i="4"/>
  <c r="J123" i="4"/>
  <c r="T123" i="4"/>
  <c r="Y123" i="4"/>
  <c r="M123" i="4"/>
  <c r="U123" i="4"/>
  <c r="K123" i="4"/>
  <c r="S123" i="4"/>
  <c r="P123" i="4"/>
  <c r="P182" i="4"/>
  <c r="U182" i="4"/>
  <c r="O182" i="4"/>
  <c r="M182" i="4"/>
  <c r="S182" i="4"/>
  <c r="Y182" i="4"/>
  <c r="T182" i="4"/>
  <c r="K182" i="4"/>
  <c r="Q182" i="4"/>
  <c r="C182" i="4"/>
  <c r="L182" i="4"/>
  <c r="N182" i="4"/>
  <c r="Z182" i="4"/>
  <c r="J182" i="4"/>
  <c r="U173" i="4"/>
  <c r="O173" i="4"/>
  <c r="P173" i="4"/>
  <c r="L173" i="4"/>
  <c r="M173" i="4"/>
  <c r="N173" i="4"/>
  <c r="Z173" i="4"/>
  <c r="Y173" i="4"/>
  <c r="Q173" i="4"/>
  <c r="T173" i="4"/>
  <c r="K173" i="4"/>
  <c r="C173" i="4"/>
  <c r="S173" i="4"/>
  <c r="J173" i="4"/>
  <c r="Q170" i="4"/>
  <c r="T170" i="4"/>
  <c r="K170" i="4"/>
  <c r="M170" i="4"/>
  <c r="N170" i="4"/>
  <c r="J170" i="4"/>
  <c r="U170" i="4"/>
  <c r="O170" i="4"/>
  <c r="P170" i="4"/>
  <c r="C170" i="4"/>
  <c r="L170" i="4"/>
  <c r="S170" i="4"/>
  <c r="Y170" i="4"/>
  <c r="P160" i="4"/>
  <c r="U160" i="4"/>
  <c r="O160" i="4"/>
  <c r="C160" i="4"/>
  <c r="N160" i="4"/>
  <c r="Y160" i="4"/>
  <c r="T160" i="4"/>
  <c r="K160" i="4"/>
  <c r="Q160" i="4"/>
  <c r="L160" i="4"/>
  <c r="M160" i="4"/>
  <c r="S160" i="4"/>
  <c r="Z160" i="4"/>
  <c r="J160" i="4"/>
  <c r="T157" i="4"/>
  <c r="K157" i="4"/>
  <c r="Q157" i="4"/>
  <c r="C157" i="4"/>
  <c r="L157" i="4"/>
  <c r="N157" i="4"/>
  <c r="Y157" i="4"/>
  <c r="P157" i="4"/>
  <c r="U157" i="4"/>
  <c r="O157" i="4"/>
  <c r="M157" i="4"/>
  <c r="S157" i="4"/>
  <c r="J157" i="4"/>
  <c r="U146" i="4"/>
  <c r="O146" i="4"/>
  <c r="P146" i="4"/>
  <c r="L146" i="4"/>
  <c r="M146" i="4"/>
  <c r="N146" i="4"/>
  <c r="Z146" i="4"/>
  <c r="Y146" i="4"/>
  <c r="Q146" i="4"/>
  <c r="T146" i="4"/>
  <c r="K146" i="4"/>
  <c r="C146" i="4"/>
  <c r="S146" i="4"/>
  <c r="J146" i="4"/>
  <c r="P140" i="4"/>
  <c r="U140" i="4"/>
  <c r="O140" i="4"/>
  <c r="M140" i="4"/>
  <c r="N140" i="4"/>
  <c r="Y140" i="4"/>
  <c r="T140" i="4"/>
  <c r="K140" i="4"/>
  <c r="Q140" i="4"/>
  <c r="C140" i="4"/>
  <c r="L140" i="4"/>
  <c r="S140" i="4"/>
  <c r="Z140" i="4"/>
  <c r="J140" i="4"/>
  <c r="U134" i="4"/>
  <c r="O134" i="4"/>
  <c r="P134" i="4"/>
  <c r="M134" i="4"/>
  <c r="L134" i="4"/>
  <c r="S134" i="4"/>
  <c r="Z134" i="4"/>
  <c r="J134" i="4"/>
  <c r="Q134" i="4"/>
  <c r="T134" i="4"/>
  <c r="K134" i="4"/>
  <c r="C134" i="4"/>
  <c r="N134" i="4"/>
  <c r="Y134" i="4"/>
  <c r="P125" i="4"/>
  <c r="U125" i="4"/>
  <c r="O125" i="4"/>
  <c r="M125" i="4"/>
  <c r="S125" i="4"/>
  <c r="N125" i="4"/>
  <c r="Y125" i="4"/>
  <c r="T125" i="4"/>
  <c r="K125" i="4"/>
  <c r="Q125" i="4"/>
  <c r="C125" i="4"/>
  <c r="L125" i="4"/>
  <c r="Z125" i="4"/>
  <c r="J125" i="4"/>
  <c r="U117" i="4"/>
  <c r="O117" i="4"/>
  <c r="P117" i="4"/>
  <c r="L117" i="4"/>
  <c r="M117" i="4"/>
  <c r="N117" i="4"/>
  <c r="Z117" i="4"/>
  <c r="Y117" i="4"/>
  <c r="Q117" i="4"/>
  <c r="T117" i="4"/>
  <c r="K117" i="4"/>
  <c r="C117" i="4"/>
  <c r="S117" i="4"/>
  <c r="J117" i="4"/>
  <c r="P196" i="4"/>
  <c r="U196" i="4"/>
  <c r="O196" i="4"/>
  <c r="L196" i="4"/>
  <c r="N196" i="4"/>
  <c r="J196" i="4"/>
  <c r="T196" i="4"/>
  <c r="K196" i="4"/>
  <c r="Q196" i="4"/>
  <c r="C196" i="4"/>
  <c r="M196" i="4"/>
  <c r="S196" i="4"/>
  <c r="Y196" i="4"/>
  <c r="Q183" i="4"/>
  <c r="T183" i="4"/>
  <c r="K183" i="4"/>
  <c r="M183" i="4"/>
  <c r="S183" i="4"/>
  <c r="Y183" i="4"/>
  <c r="U183" i="4"/>
  <c r="O183" i="4"/>
  <c r="P183" i="4"/>
  <c r="C183" i="4"/>
  <c r="L183" i="4"/>
  <c r="N183" i="4"/>
  <c r="Z183" i="4"/>
  <c r="J183" i="4"/>
  <c r="U161" i="4"/>
  <c r="O161" i="4"/>
  <c r="P161" i="4"/>
  <c r="C161" i="4"/>
  <c r="M161" i="4"/>
  <c r="S161" i="4"/>
  <c r="Z161" i="4"/>
  <c r="J161" i="4"/>
  <c r="Q161" i="4"/>
  <c r="T161" i="4"/>
  <c r="K161" i="4"/>
  <c r="L161" i="4"/>
  <c r="N161" i="4"/>
  <c r="Y161" i="4"/>
  <c r="Q141" i="4"/>
  <c r="T141" i="4"/>
  <c r="K141" i="4"/>
  <c r="M141" i="4"/>
  <c r="S141" i="4"/>
  <c r="N141" i="4"/>
  <c r="Y141" i="4"/>
  <c r="U141" i="4"/>
  <c r="O141" i="4"/>
  <c r="P141" i="4"/>
  <c r="C141" i="4"/>
  <c r="L141" i="4"/>
  <c r="Z141" i="4"/>
  <c r="J141" i="4"/>
  <c r="U126" i="4"/>
  <c r="O126" i="4"/>
  <c r="P126" i="4"/>
  <c r="C126" i="4"/>
  <c r="L126" i="4"/>
  <c r="S126" i="4"/>
  <c r="Z126" i="4"/>
  <c r="J126" i="4"/>
  <c r="Q126" i="4"/>
  <c r="T126" i="4"/>
  <c r="K126" i="4"/>
  <c r="M126" i="4"/>
  <c r="N126" i="4"/>
  <c r="Y126" i="4"/>
  <c r="Q197" i="4"/>
  <c r="T197" i="4"/>
  <c r="K197" i="4"/>
  <c r="M197" i="4"/>
  <c r="S197" i="4"/>
  <c r="J197" i="4"/>
  <c r="U197" i="4"/>
  <c r="O197" i="4"/>
  <c r="P197" i="4"/>
  <c r="C197" i="4"/>
  <c r="L197" i="4"/>
  <c r="N197" i="4"/>
  <c r="Y197" i="4"/>
  <c r="Q175" i="4"/>
  <c r="T175" i="4"/>
  <c r="K175" i="4"/>
  <c r="L175" i="4"/>
  <c r="N175" i="4"/>
  <c r="Y175" i="4"/>
  <c r="U175" i="4"/>
  <c r="O175" i="4"/>
  <c r="P175" i="4"/>
  <c r="C175" i="4"/>
  <c r="M175" i="4"/>
  <c r="S175" i="4"/>
  <c r="Z175" i="4"/>
  <c r="J175" i="4"/>
  <c r="U148" i="4"/>
  <c r="O148" i="4"/>
  <c r="P148" i="4"/>
  <c r="C148" i="4"/>
  <c r="M148" i="4"/>
  <c r="N148" i="4"/>
  <c r="Z148" i="4"/>
  <c r="J148" i="4"/>
  <c r="Q148" i="4"/>
  <c r="T148" i="4"/>
  <c r="K148" i="4"/>
  <c r="L148" i="4"/>
  <c r="S148" i="4"/>
  <c r="Y148" i="4"/>
  <c r="Q136" i="4"/>
  <c r="T136" i="4"/>
  <c r="K136" i="4"/>
  <c r="L136" i="4"/>
  <c r="N136" i="4"/>
  <c r="Y136" i="4"/>
  <c r="U136" i="4"/>
  <c r="O136" i="4"/>
  <c r="P136" i="4"/>
  <c r="C136" i="4"/>
  <c r="M136" i="4"/>
  <c r="S136" i="4"/>
  <c r="Z136" i="4"/>
  <c r="J136" i="4"/>
  <c r="U119" i="4"/>
  <c r="O119" i="4"/>
  <c r="P119" i="4"/>
  <c r="C119" i="4"/>
  <c r="M119" i="4"/>
  <c r="N119" i="4"/>
  <c r="Z119" i="4"/>
  <c r="J119" i="4"/>
  <c r="Q119" i="4"/>
  <c r="T119" i="4"/>
  <c r="K119" i="4"/>
  <c r="L119" i="4"/>
  <c r="S119" i="4"/>
  <c r="Y119" i="4"/>
  <c r="P185" i="4"/>
  <c r="U185" i="4"/>
  <c r="O185" i="4"/>
  <c r="L185" i="4"/>
  <c r="N185" i="4"/>
  <c r="J185" i="4"/>
  <c r="T185" i="4"/>
  <c r="K185" i="4"/>
  <c r="Q185" i="4"/>
  <c r="C185" i="4"/>
  <c r="M185" i="4"/>
  <c r="S185" i="4"/>
  <c r="Y185" i="4"/>
  <c r="P163" i="4"/>
  <c r="U163" i="4"/>
  <c r="O163" i="4"/>
  <c r="L163" i="4"/>
  <c r="S163" i="4"/>
  <c r="Y163" i="4"/>
  <c r="T163" i="4"/>
  <c r="K163" i="4"/>
  <c r="Q163" i="4"/>
  <c r="C163" i="4"/>
  <c r="M163" i="4"/>
  <c r="N163" i="4"/>
  <c r="Z163" i="4"/>
  <c r="J163" i="4"/>
  <c r="U143" i="4"/>
  <c r="O143" i="4"/>
  <c r="P143" i="4"/>
  <c r="C143" i="4"/>
  <c r="M143" i="4"/>
  <c r="S143" i="4"/>
  <c r="Y143" i="4"/>
  <c r="Q143" i="4"/>
  <c r="T143" i="4"/>
  <c r="K143" i="4"/>
  <c r="L143" i="4"/>
  <c r="N143" i="4"/>
  <c r="J143" i="4"/>
  <c r="T128" i="4"/>
  <c r="K128" i="4"/>
  <c r="Q128" i="4"/>
  <c r="C128" i="4"/>
  <c r="M128" i="4"/>
  <c r="N128" i="4"/>
  <c r="Z128" i="4"/>
  <c r="J128" i="4"/>
  <c r="P128" i="4"/>
  <c r="U128" i="4"/>
  <c r="O128" i="4"/>
  <c r="L128" i="4"/>
  <c r="S128" i="4"/>
  <c r="Y128" i="4"/>
  <c r="Q186" i="4"/>
  <c r="T186" i="4"/>
  <c r="K186" i="4"/>
  <c r="M186" i="4"/>
  <c r="N186" i="4"/>
  <c r="S186" i="4"/>
  <c r="Y186" i="4"/>
  <c r="U186" i="4"/>
  <c r="O186" i="4"/>
  <c r="P186" i="4"/>
  <c r="C186" i="4"/>
  <c r="L186" i="4"/>
  <c r="Z186" i="4"/>
  <c r="J186" i="4"/>
  <c r="U164" i="4"/>
  <c r="O164" i="4"/>
  <c r="P164" i="4"/>
  <c r="C164" i="4"/>
  <c r="L164" i="4"/>
  <c r="N164" i="4"/>
  <c r="Z164" i="4"/>
  <c r="J164" i="4"/>
  <c r="Q164" i="4"/>
  <c r="T164" i="4"/>
  <c r="K164" i="4"/>
  <c r="M164" i="4"/>
  <c r="S164" i="4"/>
  <c r="Y164" i="4"/>
  <c r="Q129" i="4"/>
  <c r="T129" i="4"/>
  <c r="K129" i="4"/>
  <c r="M129" i="4"/>
  <c r="N129" i="4"/>
  <c r="J129" i="4"/>
  <c r="U129" i="4"/>
  <c r="O129" i="4"/>
  <c r="P129" i="4"/>
  <c r="C129" i="4"/>
  <c r="L129" i="4"/>
  <c r="S129" i="4"/>
  <c r="Y129" i="4"/>
  <c r="Z129" i="4"/>
  <c r="U178" i="4"/>
  <c r="O178" i="4"/>
  <c r="P178" i="4"/>
  <c r="C178" i="4"/>
  <c r="M178" i="4"/>
  <c r="N178" i="4"/>
  <c r="Y178" i="4"/>
  <c r="Z178" i="4"/>
  <c r="Q178" i="4"/>
  <c r="T178" i="4"/>
  <c r="K178" i="4"/>
  <c r="L178" i="4"/>
  <c r="S178" i="4"/>
  <c r="J178" i="4"/>
  <c r="Q151" i="4"/>
  <c r="T151" i="4"/>
  <c r="K151" i="4"/>
  <c r="L151" i="4"/>
  <c r="N151" i="4"/>
  <c r="J151" i="4"/>
  <c r="U151" i="4"/>
  <c r="O151" i="4"/>
  <c r="P151" i="4"/>
  <c r="C151" i="4"/>
  <c r="M151" i="4"/>
  <c r="S151" i="4"/>
  <c r="Y151" i="4"/>
  <c r="Z151" i="4"/>
  <c r="T122" i="4"/>
  <c r="K122" i="4"/>
  <c r="Q122" i="4"/>
  <c r="C122" i="4"/>
  <c r="M122" i="4"/>
  <c r="N122" i="4"/>
  <c r="J122" i="4"/>
  <c r="P122" i="4"/>
  <c r="U122" i="4"/>
  <c r="O122" i="4"/>
  <c r="L122" i="4"/>
  <c r="S122" i="4"/>
  <c r="Y122" i="4"/>
  <c r="U166" i="4"/>
  <c r="O166" i="4"/>
  <c r="P166" i="4"/>
  <c r="C166" i="4"/>
  <c r="M166" i="4"/>
  <c r="S166" i="4"/>
  <c r="Y166" i="4"/>
  <c r="Z166" i="4"/>
  <c r="Q166" i="4"/>
  <c r="T166" i="4"/>
  <c r="K166" i="4"/>
  <c r="L166" i="4"/>
  <c r="N166" i="4"/>
  <c r="J166" i="4"/>
  <c r="P131" i="4"/>
  <c r="U131" i="4"/>
  <c r="O131" i="4"/>
  <c r="L131" i="4"/>
  <c r="S131" i="4"/>
  <c r="J131" i="4"/>
  <c r="T131" i="4"/>
  <c r="K131" i="4"/>
  <c r="Q131" i="4"/>
  <c r="C131" i="4"/>
  <c r="M131" i="4"/>
  <c r="N131" i="4"/>
  <c r="Y131" i="4"/>
  <c r="Q153" i="4"/>
  <c r="T153" i="4"/>
  <c r="K153" i="4"/>
  <c r="L153" i="4"/>
  <c r="N153" i="4"/>
  <c r="J153" i="4"/>
  <c r="U153" i="4"/>
  <c r="O153" i="4"/>
  <c r="P153" i="4"/>
  <c r="C153" i="4"/>
  <c r="M153" i="4"/>
  <c r="S153" i="4"/>
  <c r="Y153" i="4"/>
  <c r="Z153" i="4"/>
  <c r="C862" i="4"/>
  <c r="N862" i="4"/>
  <c r="Q862" i="4"/>
  <c r="L862" i="4"/>
  <c r="Z862" i="4"/>
  <c r="O862" i="4"/>
  <c r="J862" i="4"/>
  <c r="T862" i="4"/>
  <c r="Y862" i="4"/>
  <c r="M862" i="4"/>
  <c r="U862" i="4"/>
  <c r="K862" i="4"/>
  <c r="S862" i="4"/>
  <c r="P862" i="4"/>
  <c r="Y860" i="4"/>
  <c r="M860" i="4"/>
  <c r="U860" i="4"/>
  <c r="K860" i="4"/>
  <c r="S860" i="4"/>
  <c r="P860" i="4"/>
  <c r="C860" i="4"/>
  <c r="N860" i="4"/>
  <c r="Q860" i="4"/>
  <c r="L860" i="4"/>
  <c r="Z860" i="4"/>
  <c r="O860" i="4"/>
  <c r="J860" i="4"/>
  <c r="T860" i="4"/>
  <c r="C858" i="4"/>
  <c r="N858" i="4"/>
  <c r="Q858" i="4"/>
  <c r="L858" i="4"/>
  <c r="Z858" i="4"/>
  <c r="O858" i="4"/>
  <c r="J858" i="4"/>
  <c r="T858" i="4"/>
  <c r="Y858" i="4"/>
  <c r="M858" i="4"/>
  <c r="U858" i="4"/>
  <c r="K858" i="4"/>
  <c r="S858" i="4"/>
  <c r="P858" i="4"/>
  <c r="Y856" i="4"/>
  <c r="M856" i="4"/>
  <c r="U856" i="4"/>
  <c r="K856" i="4"/>
  <c r="S856" i="4"/>
  <c r="P856" i="4"/>
  <c r="C856" i="4"/>
  <c r="N856" i="4"/>
  <c r="Q856" i="4"/>
  <c r="L856" i="4"/>
  <c r="Z856" i="4"/>
  <c r="O856" i="4"/>
  <c r="J856" i="4"/>
  <c r="T856" i="4"/>
  <c r="C854" i="4"/>
  <c r="N854" i="4"/>
  <c r="Q854" i="4"/>
  <c r="L854" i="4"/>
  <c r="Z854" i="4"/>
  <c r="O854" i="4"/>
  <c r="J854" i="4"/>
  <c r="T854" i="4"/>
  <c r="Y854" i="4"/>
  <c r="M854" i="4"/>
  <c r="U854" i="4"/>
  <c r="K854" i="4"/>
  <c r="S854" i="4"/>
  <c r="P854" i="4"/>
  <c r="Y852" i="4"/>
  <c r="M852" i="4"/>
  <c r="U852" i="4"/>
  <c r="K852" i="4"/>
  <c r="S852" i="4"/>
  <c r="P852" i="4"/>
  <c r="C852" i="4"/>
  <c r="N852" i="4"/>
  <c r="Q852" i="4"/>
  <c r="L852" i="4"/>
  <c r="Z852" i="4"/>
  <c r="O852" i="4"/>
  <c r="J852" i="4"/>
  <c r="T852" i="4"/>
  <c r="C850" i="4"/>
  <c r="N850" i="4"/>
  <c r="Q850" i="4"/>
  <c r="L850" i="4"/>
  <c r="Z850" i="4"/>
  <c r="O850" i="4"/>
  <c r="J850" i="4"/>
  <c r="T850" i="4"/>
  <c r="Y850" i="4"/>
  <c r="M850" i="4"/>
  <c r="U850" i="4"/>
  <c r="K850" i="4"/>
  <c r="S850" i="4"/>
  <c r="P850" i="4"/>
  <c r="Y848" i="4"/>
  <c r="M848" i="4"/>
  <c r="U848" i="4"/>
  <c r="P848" i="4"/>
  <c r="K848" i="4"/>
  <c r="S848" i="4"/>
  <c r="L848" i="4"/>
  <c r="C848" i="4"/>
  <c r="N848" i="4"/>
  <c r="Q848" i="4"/>
  <c r="J848" i="4"/>
  <c r="T848" i="4"/>
  <c r="O848" i="4"/>
  <c r="Z848" i="4"/>
  <c r="C846" i="4"/>
  <c r="N846" i="4"/>
  <c r="Q846" i="4"/>
  <c r="L846" i="4"/>
  <c r="Z846" i="4"/>
  <c r="O846" i="4"/>
  <c r="J846" i="4"/>
  <c r="T846" i="4"/>
  <c r="Y846" i="4"/>
  <c r="M846" i="4"/>
  <c r="U846" i="4"/>
  <c r="K846" i="4"/>
  <c r="S846" i="4"/>
  <c r="P846" i="4"/>
  <c r="Y844" i="4"/>
  <c r="M844" i="4"/>
  <c r="U844" i="4"/>
  <c r="K844" i="4"/>
  <c r="S844" i="4"/>
  <c r="P844" i="4"/>
  <c r="C844" i="4"/>
  <c r="N844" i="4"/>
  <c r="Q844" i="4"/>
  <c r="L844" i="4"/>
  <c r="Z844" i="4"/>
  <c r="O844" i="4"/>
  <c r="J844" i="4"/>
  <c r="T844" i="4"/>
  <c r="C842" i="4"/>
  <c r="N842" i="4"/>
  <c r="Q842" i="4"/>
  <c r="L842" i="4"/>
  <c r="Z842" i="4"/>
  <c r="O842" i="4"/>
  <c r="J842" i="4"/>
  <c r="T842" i="4"/>
  <c r="Y842" i="4"/>
  <c r="M842" i="4"/>
  <c r="U842" i="4"/>
  <c r="K842" i="4"/>
  <c r="S842" i="4"/>
  <c r="P842" i="4"/>
  <c r="Y840" i="4"/>
  <c r="M840" i="4"/>
  <c r="U840" i="4"/>
  <c r="K840" i="4"/>
  <c r="S840" i="4"/>
  <c r="P840" i="4"/>
  <c r="C840" i="4"/>
  <c r="N840" i="4"/>
  <c r="Q840" i="4"/>
  <c r="L840" i="4"/>
  <c r="Z840" i="4"/>
  <c r="O840" i="4"/>
  <c r="J840" i="4"/>
  <c r="T840" i="4"/>
  <c r="C838" i="4"/>
  <c r="N838" i="4"/>
  <c r="Q838" i="4"/>
  <c r="J838" i="4"/>
  <c r="T838" i="4"/>
  <c r="O838" i="4"/>
  <c r="Z838" i="4"/>
  <c r="Y838" i="4"/>
  <c r="M838" i="4"/>
  <c r="U838" i="4"/>
  <c r="P838" i="4"/>
  <c r="K838" i="4"/>
  <c r="S838" i="4"/>
  <c r="L838" i="4"/>
  <c r="Y836" i="4"/>
  <c r="M836" i="4"/>
  <c r="U836" i="4"/>
  <c r="K836" i="4"/>
  <c r="S836" i="4"/>
  <c r="P836" i="4"/>
  <c r="C836" i="4"/>
  <c r="N836" i="4"/>
  <c r="Q836" i="4"/>
  <c r="L836" i="4"/>
  <c r="Z836" i="4"/>
  <c r="O836" i="4"/>
  <c r="J836" i="4"/>
  <c r="T836" i="4"/>
  <c r="C834" i="4"/>
  <c r="N834" i="4"/>
  <c r="Q834" i="4"/>
  <c r="L834" i="4"/>
  <c r="Z834" i="4"/>
  <c r="O834" i="4"/>
  <c r="J834" i="4"/>
  <c r="T834" i="4"/>
  <c r="Y834" i="4"/>
  <c r="M834" i="4"/>
  <c r="U834" i="4"/>
  <c r="K834" i="4"/>
  <c r="S834" i="4"/>
  <c r="P834" i="4"/>
  <c r="Y832" i="4"/>
  <c r="M832" i="4"/>
  <c r="U832" i="4"/>
  <c r="P832" i="4"/>
  <c r="K832" i="4"/>
  <c r="S832" i="4"/>
  <c r="L832" i="4"/>
  <c r="C832" i="4"/>
  <c r="N832" i="4"/>
  <c r="Q832" i="4"/>
  <c r="J832" i="4"/>
  <c r="Z832" i="4"/>
  <c r="O832" i="4"/>
  <c r="T832" i="4"/>
  <c r="C830" i="4"/>
  <c r="N830" i="4"/>
  <c r="Q830" i="4"/>
  <c r="L830" i="4"/>
  <c r="Z830" i="4"/>
  <c r="O830" i="4"/>
  <c r="J830" i="4"/>
  <c r="T830" i="4"/>
  <c r="Y830" i="4"/>
  <c r="M830" i="4"/>
  <c r="U830" i="4"/>
  <c r="K830" i="4"/>
  <c r="S830" i="4"/>
  <c r="P830" i="4"/>
  <c r="Y828" i="4"/>
  <c r="M828" i="4"/>
  <c r="U828" i="4"/>
  <c r="P828" i="4"/>
  <c r="K828" i="4"/>
  <c r="S828" i="4"/>
  <c r="L828" i="4"/>
  <c r="C828" i="4"/>
  <c r="N828" i="4"/>
  <c r="Q828" i="4"/>
  <c r="J828" i="4"/>
  <c r="Z828" i="4"/>
  <c r="O828" i="4"/>
  <c r="T828" i="4"/>
  <c r="C826" i="4"/>
  <c r="N826" i="4"/>
  <c r="Q826" i="4"/>
  <c r="J826" i="4"/>
  <c r="T826" i="4"/>
  <c r="O826" i="4"/>
  <c r="Z826" i="4"/>
  <c r="Y826" i="4"/>
  <c r="M826" i="4"/>
  <c r="U826" i="4"/>
  <c r="P826" i="4"/>
  <c r="K826" i="4"/>
  <c r="S826" i="4"/>
  <c r="L826" i="4"/>
  <c r="Y824" i="4"/>
  <c r="M824" i="4"/>
  <c r="U824" i="4"/>
  <c r="K824" i="4"/>
  <c r="S824" i="4"/>
  <c r="P824" i="4"/>
  <c r="C824" i="4"/>
  <c r="N824" i="4"/>
  <c r="Q824" i="4"/>
  <c r="L824" i="4"/>
  <c r="Z824" i="4"/>
  <c r="O824" i="4"/>
  <c r="J824" i="4"/>
  <c r="T824" i="4"/>
  <c r="C822" i="4"/>
  <c r="N822" i="4"/>
  <c r="Q822" i="4"/>
  <c r="J822" i="4"/>
  <c r="T822" i="4"/>
  <c r="O822" i="4"/>
  <c r="Z822" i="4"/>
  <c r="Y822" i="4"/>
  <c r="M822" i="4"/>
  <c r="U822" i="4"/>
  <c r="P822" i="4"/>
  <c r="K822" i="4"/>
  <c r="S822" i="4"/>
  <c r="L822" i="4"/>
  <c r="Y820" i="4"/>
  <c r="M820" i="4"/>
  <c r="U820" i="4"/>
  <c r="K820" i="4"/>
  <c r="S820" i="4"/>
  <c r="P820" i="4"/>
  <c r="C820" i="4"/>
  <c r="N820" i="4"/>
  <c r="Q820" i="4"/>
  <c r="L820" i="4"/>
  <c r="Z820" i="4"/>
  <c r="O820" i="4"/>
  <c r="J820" i="4"/>
  <c r="T820" i="4"/>
  <c r="C818" i="4"/>
  <c r="N818" i="4"/>
  <c r="Q818" i="4"/>
  <c r="L818" i="4"/>
  <c r="Z818" i="4"/>
  <c r="O818" i="4"/>
  <c r="J818" i="4"/>
  <c r="T818" i="4"/>
  <c r="Y818" i="4"/>
  <c r="M818" i="4"/>
  <c r="U818" i="4"/>
  <c r="K818" i="4"/>
  <c r="S818" i="4"/>
  <c r="P818" i="4"/>
  <c r="Y816" i="4"/>
  <c r="M816" i="4"/>
  <c r="U816" i="4"/>
  <c r="K816" i="4"/>
  <c r="S816" i="4"/>
  <c r="P816" i="4"/>
  <c r="C816" i="4"/>
  <c r="N816" i="4"/>
  <c r="Q816" i="4"/>
  <c r="L816" i="4"/>
  <c r="Z816" i="4"/>
  <c r="O816" i="4"/>
  <c r="J816" i="4"/>
  <c r="T816" i="4"/>
  <c r="C814" i="4"/>
  <c r="N814" i="4"/>
  <c r="Q814" i="4"/>
  <c r="L814" i="4"/>
  <c r="Z814" i="4"/>
  <c r="O814" i="4"/>
  <c r="J814" i="4"/>
  <c r="T814" i="4"/>
  <c r="Y814" i="4"/>
  <c r="M814" i="4"/>
  <c r="U814" i="4"/>
  <c r="K814" i="4"/>
  <c r="S814" i="4"/>
  <c r="P814" i="4"/>
  <c r="Y812" i="4"/>
  <c r="M812" i="4"/>
  <c r="U812" i="4"/>
  <c r="P812" i="4"/>
  <c r="K812" i="4"/>
  <c r="S812" i="4"/>
  <c r="L812" i="4"/>
  <c r="C812" i="4"/>
  <c r="N812" i="4"/>
  <c r="Q812" i="4"/>
  <c r="J812" i="4"/>
  <c r="T812" i="4"/>
  <c r="O812" i="4"/>
  <c r="Z812" i="4"/>
  <c r="C810" i="4"/>
  <c r="N810" i="4"/>
  <c r="Q810" i="4"/>
  <c r="L810" i="4"/>
  <c r="Z810" i="4"/>
  <c r="O810" i="4"/>
  <c r="J810" i="4"/>
  <c r="T810" i="4"/>
  <c r="Y810" i="4"/>
  <c r="M810" i="4"/>
  <c r="U810" i="4"/>
  <c r="K810" i="4"/>
  <c r="S810" i="4"/>
  <c r="P810" i="4"/>
  <c r="Y808" i="4"/>
  <c r="M808" i="4"/>
  <c r="U808" i="4"/>
  <c r="P808" i="4"/>
  <c r="K808" i="4"/>
  <c r="S808" i="4"/>
  <c r="L808" i="4"/>
  <c r="C808" i="4"/>
  <c r="N808" i="4"/>
  <c r="Q808" i="4"/>
  <c r="J808" i="4"/>
  <c r="T808" i="4"/>
  <c r="O808" i="4"/>
  <c r="Z808" i="4"/>
  <c r="C806" i="4"/>
  <c r="N806" i="4"/>
  <c r="Q806" i="4"/>
  <c r="L806" i="4"/>
  <c r="Z806" i="4"/>
  <c r="O806" i="4"/>
  <c r="J806" i="4"/>
  <c r="T806" i="4"/>
  <c r="Y806" i="4"/>
  <c r="M806" i="4"/>
  <c r="U806" i="4"/>
  <c r="K806" i="4"/>
  <c r="S806" i="4"/>
  <c r="P806" i="4"/>
  <c r="Y804" i="4"/>
  <c r="M804" i="4"/>
  <c r="U804" i="4"/>
  <c r="P804" i="4"/>
  <c r="K804" i="4"/>
  <c r="S804" i="4"/>
  <c r="L804" i="4"/>
  <c r="C804" i="4"/>
  <c r="N804" i="4"/>
  <c r="Q804" i="4"/>
  <c r="J804" i="4"/>
  <c r="Z804" i="4"/>
  <c r="O804" i="4"/>
  <c r="T804" i="4"/>
  <c r="C802" i="4"/>
  <c r="N802" i="4"/>
  <c r="Q802" i="4"/>
  <c r="J802" i="4"/>
  <c r="T802" i="4"/>
  <c r="O802" i="4"/>
  <c r="Z802" i="4"/>
  <c r="Y802" i="4"/>
  <c r="U802" i="4"/>
  <c r="K802" i="4"/>
  <c r="L802" i="4"/>
  <c r="M802" i="4"/>
  <c r="P802" i="4"/>
  <c r="S802" i="4"/>
  <c r="Y800" i="4"/>
  <c r="M800" i="4"/>
  <c r="U800" i="4"/>
  <c r="P800" i="4"/>
  <c r="K800" i="4"/>
  <c r="S800" i="4"/>
  <c r="L800" i="4"/>
  <c r="N800" i="4"/>
  <c r="J800" i="4"/>
  <c r="O800" i="4"/>
  <c r="C800" i="4"/>
  <c r="Q800" i="4"/>
  <c r="T800" i="4"/>
  <c r="Z800" i="4"/>
  <c r="C798" i="4"/>
  <c r="N798" i="4"/>
  <c r="Q798" i="4"/>
  <c r="L798" i="4"/>
  <c r="Z798" i="4"/>
  <c r="O798" i="4"/>
  <c r="J798" i="4"/>
  <c r="T798" i="4"/>
  <c r="M798" i="4"/>
  <c r="S798" i="4"/>
  <c r="Y798" i="4"/>
  <c r="U798" i="4"/>
  <c r="K798" i="4"/>
  <c r="P798" i="4"/>
  <c r="Y796" i="4"/>
  <c r="M796" i="4"/>
  <c r="U796" i="4"/>
  <c r="P796" i="4"/>
  <c r="K796" i="4"/>
  <c r="S796" i="4"/>
  <c r="L796" i="4"/>
  <c r="C796" i="4"/>
  <c r="Q796" i="4"/>
  <c r="T796" i="4"/>
  <c r="Z796" i="4"/>
  <c r="N796" i="4"/>
  <c r="J796" i="4"/>
  <c r="O796" i="4"/>
  <c r="C794" i="4"/>
  <c r="N794" i="4"/>
  <c r="Q794" i="4"/>
  <c r="L794" i="4"/>
  <c r="Z794" i="4"/>
  <c r="O794" i="4"/>
  <c r="J794" i="4"/>
  <c r="T794" i="4"/>
  <c r="Y794" i="4"/>
  <c r="U794" i="4"/>
  <c r="K794" i="4"/>
  <c r="P794" i="4"/>
  <c r="M794" i="4"/>
  <c r="S794" i="4"/>
  <c r="Y792" i="4"/>
  <c r="M792" i="4"/>
  <c r="U792" i="4"/>
  <c r="K792" i="4"/>
  <c r="S792" i="4"/>
  <c r="P792" i="4"/>
  <c r="N792" i="4"/>
  <c r="L792" i="4"/>
  <c r="O792" i="4"/>
  <c r="T792" i="4"/>
  <c r="C792" i="4"/>
  <c r="Q792" i="4"/>
  <c r="Z792" i="4"/>
  <c r="J792" i="4"/>
  <c r="C790" i="4"/>
  <c r="N790" i="4"/>
  <c r="Q790" i="4"/>
  <c r="L790" i="4"/>
  <c r="Z790" i="4"/>
  <c r="O790" i="4"/>
  <c r="J790" i="4"/>
  <c r="T790" i="4"/>
  <c r="M790" i="4"/>
  <c r="S790" i="4"/>
  <c r="Y790" i="4"/>
  <c r="U790" i="4"/>
  <c r="K790" i="4"/>
  <c r="P790" i="4"/>
  <c r="Y788" i="4"/>
  <c r="M788" i="4"/>
  <c r="U788" i="4"/>
  <c r="K788" i="4"/>
  <c r="S788" i="4"/>
  <c r="P788" i="4"/>
  <c r="C788" i="4"/>
  <c r="Q788" i="4"/>
  <c r="Z788" i="4"/>
  <c r="J788" i="4"/>
  <c r="N788" i="4"/>
  <c r="L788" i="4"/>
  <c r="O788" i="4"/>
  <c r="T788" i="4"/>
  <c r="C786" i="4"/>
  <c r="N786" i="4"/>
  <c r="Q786" i="4"/>
  <c r="L786" i="4"/>
  <c r="Z786" i="4"/>
  <c r="O786" i="4"/>
  <c r="J786" i="4"/>
  <c r="T786" i="4"/>
  <c r="Y786" i="4"/>
  <c r="U786" i="4"/>
  <c r="K786" i="4"/>
  <c r="P786" i="4"/>
  <c r="M786" i="4"/>
  <c r="S786" i="4"/>
  <c r="Y784" i="4"/>
  <c r="M784" i="4"/>
  <c r="U784" i="4"/>
  <c r="P784" i="4"/>
  <c r="K784" i="4"/>
  <c r="S784" i="4"/>
  <c r="L784" i="4"/>
  <c r="N784" i="4"/>
  <c r="J784" i="4"/>
  <c r="O784" i="4"/>
  <c r="C784" i="4"/>
  <c r="Q784" i="4"/>
  <c r="T784" i="4"/>
  <c r="Z784" i="4"/>
  <c r="C782" i="4"/>
  <c r="N782" i="4"/>
  <c r="Q782" i="4"/>
  <c r="J782" i="4"/>
  <c r="Z782" i="4"/>
  <c r="O782" i="4"/>
  <c r="T782" i="4"/>
  <c r="M782" i="4"/>
  <c r="P782" i="4"/>
  <c r="S782" i="4"/>
  <c r="Y782" i="4"/>
  <c r="U782" i="4"/>
  <c r="K782" i="4"/>
  <c r="L782" i="4"/>
  <c r="Y780" i="4"/>
  <c r="M780" i="4"/>
  <c r="U780" i="4"/>
  <c r="P780" i="4"/>
  <c r="K780" i="4"/>
  <c r="S780" i="4"/>
  <c r="L780" i="4"/>
  <c r="C780" i="4"/>
  <c r="Q780" i="4"/>
  <c r="T780" i="4"/>
  <c r="Z780" i="4"/>
  <c r="N780" i="4"/>
  <c r="J780" i="4"/>
  <c r="O780" i="4"/>
  <c r="C778" i="4"/>
  <c r="Y778" i="4"/>
  <c r="M778" i="4"/>
  <c r="U778" i="4"/>
  <c r="P778" i="4"/>
  <c r="K778" i="4"/>
  <c r="S778" i="4"/>
  <c r="L778" i="4"/>
  <c r="N778" i="4"/>
  <c r="Q778" i="4"/>
  <c r="J778" i="4"/>
  <c r="T778" i="4"/>
  <c r="O778" i="4"/>
  <c r="Z778" i="4"/>
  <c r="C776" i="4"/>
  <c r="N776" i="4"/>
  <c r="Q776" i="4"/>
  <c r="L776" i="4"/>
  <c r="Z776" i="4"/>
  <c r="O776" i="4"/>
  <c r="J776" i="4"/>
  <c r="T776" i="4"/>
  <c r="Y776" i="4"/>
  <c r="M776" i="4"/>
  <c r="U776" i="4"/>
  <c r="K776" i="4"/>
  <c r="S776" i="4"/>
  <c r="P776" i="4"/>
  <c r="Y774" i="4"/>
  <c r="M774" i="4"/>
  <c r="U774" i="4"/>
  <c r="K774" i="4"/>
  <c r="S774" i="4"/>
  <c r="P774" i="4"/>
  <c r="C774" i="4"/>
  <c r="N774" i="4"/>
  <c r="Q774" i="4"/>
  <c r="L774" i="4"/>
  <c r="Z774" i="4"/>
  <c r="O774" i="4"/>
  <c r="J774" i="4"/>
  <c r="T774" i="4"/>
  <c r="C772" i="4"/>
  <c r="N772" i="4"/>
  <c r="Q772" i="4"/>
  <c r="L772" i="4"/>
  <c r="Z772" i="4"/>
  <c r="O772" i="4"/>
  <c r="J772" i="4"/>
  <c r="T772" i="4"/>
  <c r="Y772" i="4"/>
  <c r="M772" i="4"/>
  <c r="U772" i="4"/>
  <c r="K772" i="4"/>
  <c r="S772" i="4"/>
  <c r="P772" i="4"/>
  <c r="Y770" i="4"/>
  <c r="M770" i="4"/>
  <c r="U770" i="4"/>
  <c r="K770" i="4"/>
  <c r="S770" i="4"/>
  <c r="P770" i="4"/>
  <c r="C770" i="4"/>
  <c r="N770" i="4"/>
  <c r="Q770" i="4"/>
  <c r="L770" i="4"/>
  <c r="Z770" i="4"/>
  <c r="O770" i="4"/>
  <c r="J770" i="4"/>
  <c r="T770" i="4"/>
  <c r="C768" i="4"/>
  <c r="N768" i="4"/>
  <c r="Q768" i="4"/>
  <c r="J768" i="4"/>
  <c r="T768" i="4"/>
  <c r="O768" i="4"/>
  <c r="Z768" i="4"/>
  <c r="Y768" i="4"/>
  <c r="M768" i="4"/>
  <c r="U768" i="4"/>
  <c r="P768" i="4"/>
  <c r="K768" i="4"/>
  <c r="S768" i="4"/>
  <c r="L768" i="4"/>
  <c r="Y766" i="4"/>
  <c r="M766" i="4"/>
  <c r="U766" i="4"/>
  <c r="K766" i="4"/>
  <c r="S766" i="4"/>
  <c r="P766" i="4"/>
  <c r="C766" i="4"/>
  <c r="N766" i="4"/>
  <c r="Q766" i="4"/>
  <c r="L766" i="4"/>
  <c r="Z766" i="4"/>
  <c r="O766" i="4"/>
  <c r="J766" i="4"/>
  <c r="T766" i="4"/>
  <c r="C764" i="4"/>
  <c r="N764" i="4"/>
  <c r="Q764" i="4"/>
  <c r="L764" i="4"/>
  <c r="Z764" i="4"/>
  <c r="O764" i="4"/>
  <c r="J764" i="4"/>
  <c r="T764" i="4"/>
  <c r="Y764" i="4"/>
  <c r="M764" i="4"/>
  <c r="U764" i="4"/>
  <c r="K764" i="4"/>
  <c r="S764" i="4"/>
  <c r="P764" i="4"/>
  <c r="Y762" i="4"/>
  <c r="M762" i="4"/>
  <c r="U762" i="4"/>
  <c r="P762" i="4"/>
  <c r="K762" i="4"/>
  <c r="S762" i="4"/>
  <c r="L762" i="4"/>
  <c r="C762" i="4"/>
  <c r="N762" i="4"/>
  <c r="Q762" i="4"/>
  <c r="J762" i="4"/>
  <c r="T762" i="4"/>
  <c r="O762" i="4"/>
  <c r="Z762" i="4"/>
  <c r="C760" i="4"/>
  <c r="N760" i="4"/>
  <c r="Q760" i="4"/>
  <c r="L760" i="4"/>
  <c r="Z760" i="4"/>
  <c r="O760" i="4"/>
  <c r="J760" i="4"/>
  <c r="T760" i="4"/>
  <c r="Y760" i="4"/>
  <c r="M760" i="4"/>
  <c r="U760" i="4"/>
  <c r="K760" i="4"/>
  <c r="S760" i="4"/>
  <c r="P760" i="4"/>
  <c r="Y758" i="4"/>
  <c r="M758" i="4"/>
  <c r="U758" i="4"/>
  <c r="K758" i="4"/>
  <c r="S758" i="4"/>
  <c r="P758" i="4"/>
  <c r="C758" i="4"/>
  <c r="N758" i="4"/>
  <c r="Q758" i="4"/>
  <c r="L758" i="4"/>
  <c r="Z758" i="4"/>
  <c r="O758" i="4"/>
  <c r="J758" i="4"/>
  <c r="T758" i="4"/>
  <c r="C756" i="4"/>
  <c r="N756" i="4"/>
  <c r="Q756" i="4"/>
  <c r="L756" i="4"/>
  <c r="Z756" i="4"/>
  <c r="O756" i="4"/>
  <c r="J756" i="4"/>
  <c r="T756" i="4"/>
  <c r="Y756" i="4"/>
  <c r="M756" i="4"/>
  <c r="U756" i="4"/>
  <c r="K756" i="4"/>
  <c r="S756" i="4"/>
  <c r="P756" i="4"/>
  <c r="Y754" i="4"/>
  <c r="M754" i="4"/>
  <c r="U754" i="4"/>
  <c r="K754" i="4"/>
  <c r="S754" i="4"/>
  <c r="P754" i="4"/>
  <c r="C754" i="4"/>
  <c r="N754" i="4"/>
  <c r="Q754" i="4"/>
  <c r="L754" i="4"/>
  <c r="Z754" i="4"/>
  <c r="O754" i="4"/>
  <c r="J754" i="4"/>
  <c r="T754" i="4"/>
  <c r="C752" i="4"/>
  <c r="N752" i="4"/>
  <c r="Q752" i="4"/>
  <c r="L752" i="4"/>
  <c r="Z752" i="4"/>
  <c r="O752" i="4"/>
  <c r="J752" i="4"/>
  <c r="T752" i="4"/>
  <c r="Y752" i="4"/>
  <c r="M752" i="4"/>
  <c r="U752" i="4"/>
  <c r="K752" i="4"/>
  <c r="S752" i="4"/>
  <c r="P752" i="4"/>
  <c r="Y750" i="4"/>
  <c r="M750" i="4"/>
  <c r="U750" i="4"/>
  <c r="K750" i="4"/>
  <c r="S750" i="4"/>
  <c r="P750" i="4"/>
  <c r="C750" i="4"/>
  <c r="N750" i="4"/>
  <c r="Q750" i="4"/>
  <c r="L750" i="4"/>
  <c r="Z750" i="4"/>
  <c r="O750" i="4"/>
  <c r="J750" i="4"/>
  <c r="T750" i="4"/>
  <c r="C748" i="4"/>
  <c r="N748" i="4"/>
  <c r="Q748" i="4"/>
  <c r="L748" i="4"/>
  <c r="Z748" i="4"/>
  <c r="O748" i="4"/>
  <c r="J748" i="4"/>
  <c r="T748" i="4"/>
  <c r="Y748" i="4"/>
  <c r="M748" i="4"/>
  <c r="U748" i="4"/>
  <c r="K748" i="4"/>
  <c r="S748" i="4"/>
  <c r="P748" i="4"/>
  <c r="Y746" i="4"/>
  <c r="M746" i="4"/>
  <c r="U746" i="4"/>
  <c r="K746" i="4"/>
  <c r="S746" i="4"/>
  <c r="P746" i="4"/>
  <c r="C746" i="4"/>
  <c r="N746" i="4"/>
  <c r="Q746" i="4"/>
  <c r="L746" i="4"/>
  <c r="Z746" i="4"/>
  <c r="O746" i="4"/>
  <c r="J746" i="4"/>
  <c r="T746" i="4"/>
  <c r="C744" i="4"/>
  <c r="N744" i="4"/>
  <c r="Q744" i="4"/>
  <c r="L744" i="4"/>
  <c r="Z744" i="4"/>
  <c r="O744" i="4"/>
  <c r="J744" i="4"/>
  <c r="T744" i="4"/>
  <c r="Y744" i="4"/>
  <c r="M744" i="4"/>
  <c r="U744" i="4"/>
  <c r="K744" i="4"/>
  <c r="S744" i="4"/>
  <c r="P744" i="4"/>
  <c r="Y742" i="4"/>
  <c r="M742" i="4"/>
  <c r="U742" i="4"/>
  <c r="K742" i="4"/>
  <c r="S742" i="4"/>
  <c r="P742" i="4"/>
  <c r="C742" i="4"/>
  <c r="N742" i="4"/>
  <c r="Q742" i="4"/>
  <c r="L742" i="4"/>
  <c r="Z742" i="4"/>
  <c r="O742" i="4"/>
  <c r="J742" i="4"/>
  <c r="T742" i="4"/>
  <c r="C740" i="4"/>
  <c r="N740" i="4"/>
  <c r="Q740" i="4"/>
  <c r="L740" i="4"/>
  <c r="Z740" i="4"/>
  <c r="O740" i="4"/>
  <c r="J740" i="4"/>
  <c r="T740" i="4"/>
  <c r="Y740" i="4"/>
  <c r="M740" i="4"/>
  <c r="U740" i="4"/>
  <c r="K740" i="4"/>
  <c r="S740" i="4"/>
  <c r="P740" i="4"/>
  <c r="Y738" i="4"/>
  <c r="M738" i="4"/>
  <c r="U738" i="4"/>
  <c r="K738" i="4"/>
  <c r="S738" i="4"/>
  <c r="P738" i="4"/>
  <c r="C738" i="4"/>
  <c r="N738" i="4"/>
  <c r="Q738" i="4"/>
  <c r="L738" i="4"/>
  <c r="Z738" i="4"/>
  <c r="O738" i="4"/>
  <c r="J738" i="4"/>
  <c r="T738" i="4"/>
  <c r="C736" i="4"/>
  <c r="N736" i="4"/>
  <c r="Q736" i="4"/>
  <c r="J736" i="4"/>
  <c r="T736" i="4"/>
  <c r="O736" i="4"/>
  <c r="Z736" i="4"/>
  <c r="Y736" i="4"/>
  <c r="M736" i="4"/>
  <c r="U736" i="4"/>
  <c r="P736" i="4"/>
  <c r="K736" i="4"/>
  <c r="S736" i="4"/>
  <c r="L736" i="4"/>
  <c r="Y734" i="4"/>
  <c r="M734" i="4"/>
  <c r="U734" i="4"/>
  <c r="K734" i="4"/>
  <c r="S734" i="4"/>
  <c r="P734" i="4"/>
  <c r="C734" i="4"/>
  <c r="N734" i="4"/>
  <c r="Q734" i="4"/>
  <c r="L734" i="4"/>
  <c r="Z734" i="4"/>
  <c r="O734" i="4"/>
  <c r="J734" i="4"/>
  <c r="T734" i="4"/>
  <c r="C732" i="4"/>
  <c r="N732" i="4"/>
  <c r="Q732" i="4"/>
  <c r="L732" i="4"/>
  <c r="Z732" i="4"/>
  <c r="O732" i="4"/>
  <c r="J732" i="4"/>
  <c r="T732" i="4"/>
  <c r="Y732" i="4"/>
  <c r="M732" i="4"/>
  <c r="U732" i="4"/>
  <c r="K732" i="4"/>
  <c r="S732" i="4"/>
  <c r="P732" i="4"/>
  <c r="Y730" i="4"/>
  <c r="M730" i="4"/>
  <c r="U730" i="4"/>
  <c r="K730" i="4"/>
  <c r="S730" i="4"/>
  <c r="P730" i="4"/>
  <c r="C730" i="4"/>
  <c r="N730" i="4"/>
  <c r="Q730" i="4"/>
  <c r="L730" i="4"/>
  <c r="Z730" i="4"/>
  <c r="O730" i="4"/>
  <c r="J730" i="4"/>
  <c r="T730" i="4"/>
  <c r="C728" i="4"/>
  <c r="N728" i="4"/>
  <c r="Q728" i="4"/>
  <c r="L728" i="4"/>
  <c r="Z728" i="4"/>
  <c r="O728" i="4"/>
  <c r="J728" i="4"/>
  <c r="T728" i="4"/>
  <c r="Y728" i="4"/>
  <c r="M728" i="4"/>
  <c r="U728" i="4"/>
  <c r="K728" i="4"/>
  <c r="S728" i="4"/>
  <c r="P728" i="4"/>
  <c r="Y726" i="4"/>
  <c r="M726" i="4"/>
  <c r="U726" i="4"/>
  <c r="K726" i="4"/>
  <c r="S726" i="4"/>
  <c r="P726" i="4"/>
  <c r="C726" i="4"/>
  <c r="N726" i="4"/>
  <c r="Q726" i="4"/>
  <c r="L726" i="4"/>
  <c r="Z726" i="4"/>
  <c r="O726" i="4"/>
  <c r="J726" i="4"/>
  <c r="T726" i="4"/>
  <c r="C724" i="4"/>
  <c r="N724" i="4"/>
  <c r="Q724" i="4"/>
  <c r="L724" i="4"/>
  <c r="Z724" i="4"/>
  <c r="O724" i="4"/>
  <c r="J724" i="4"/>
  <c r="T724" i="4"/>
  <c r="Y724" i="4"/>
  <c r="M724" i="4"/>
  <c r="U724" i="4"/>
  <c r="K724" i="4"/>
  <c r="S724" i="4"/>
  <c r="P724" i="4"/>
  <c r="Y722" i="4"/>
  <c r="M722" i="4"/>
  <c r="U722" i="4"/>
  <c r="P722" i="4"/>
  <c r="K722" i="4"/>
  <c r="S722" i="4"/>
  <c r="L722" i="4"/>
  <c r="C722" i="4"/>
  <c r="N722" i="4"/>
  <c r="Q722" i="4"/>
  <c r="J722" i="4"/>
  <c r="T722" i="4"/>
  <c r="O722" i="4"/>
  <c r="Z722" i="4"/>
  <c r="C720" i="4"/>
  <c r="N720" i="4"/>
  <c r="Q720" i="4"/>
  <c r="L720" i="4"/>
  <c r="Z720" i="4"/>
  <c r="O720" i="4"/>
  <c r="J720" i="4"/>
  <c r="T720" i="4"/>
  <c r="Y720" i="4"/>
  <c r="M720" i="4"/>
  <c r="U720" i="4"/>
  <c r="K720" i="4"/>
  <c r="S720" i="4"/>
  <c r="P720" i="4"/>
  <c r="Y718" i="4"/>
  <c r="M718" i="4"/>
  <c r="U718" i="4"/>
  <c r="K718" i="4"/>
  <c r="S718" i="4"/>
  <c r="P718" i="4"/>
  <c r="C718" i="4"/>
  <c r="N718" i="4"/>
  <c r="Q718" i="4"/>
  <c r="L718" i="4"/>
  <c r="Z718" i="4"/>
  <c r="O718" i="4"/>
  <c r="J718" i="4"/>
  <c r="T718" i="4"/>
  <c r="C716" i="4"/>
  <c r="N716" i="4"/>
  <c r="Q716" i="4"/>
  <c r="L716" i="4"/>
  <c r="Z716" i="4"/>
  <c r="O716" i="4"/>
  <c r="J716" i="4"/>
  <c r="T716" i="4"/>
  <c r="Y716" i="4"/>
  <c r="M716" i="4"/>
  <c r="U716" i="4"/>
  <c r="K716" i="4"/>
  <c r="S716" i="4"/>
  <c r="P716" i="4"/>
  <c r="Y714" i="4"/>
  <c r="M714" i="4"/>
  <c r="U714" i="4"/>
  <c r="K714" i="4"/>
  <c r="S714" i="4"/>
  <c r="P714" i="4"/>
  <c r="C714" i="4"/>
  <c r="N714" i="4"/>
  <c r="Q714" i="4"/>
  <c r="L714" i="4"/>
  <c r="Z714" i="4"/>
  <c r="O714" i="4"/>
  <c r="J714" i="4"/>
  <c r="T714" i="4"/>
  <c r="C712" i="4"/>
  <c r="N712" i="4"/>
  <c r="Q712" i="4"/>
  <c r="L712" i="4"/>
  <c r="Z712" i="4"/>
  <c r="O712" i="4"/>
  <c r="J712" i="4"/>
  <c r="T712" i="4"/>
  <c r="Y712" i="4"/>
  <c r="M712" i="4"/>
  <c r="U712" i="4"/>
  <c r="K712" i="4"/>
  <c r="S712" i="4"/>
  <c r="P712" i="4"/>
  <c r="Y710" i="4"/>
  <c r="M710" i="4"/>
  <c r="U710" i="4"/>
  <c r="K710" i="4"/>
  <c r="S710" i="4"/>
  <c r="P710" i="4"/>
  <c r="C710" i="4"/>
  <c r="N710" i="4"/>
  <c r="Q710" i="4"/>
  <c r="L710" i="4"/>
  <c r="Z710" i="4"/>
  <c r="O710" i="4"/>
  <c r="J710" i="4"/>
  <c r="T710" i="4"/>
  <c r="C708" i="4"/>
  <c r="N708" i="4"/>
  <c r="Q708" i="4"/>
  <c r="L708" i="4"/>
  <c r="Z708" i="4"/>
  <c r="O708" i="4"/>
  <c r="J708" i="4"/>
  <c r="T708" i="4"/>
  <c r="Y708" i="4"/>
  <c r="M708" i="4"/>
  <c r="U708" i="4"/>
  <c r="K708" i="4"/>
  <c r="S708" i="4"/>
  <c r="P708" i="4"/>
  <c r="Y706" i="4"/>
  <c r="M706" i="4"/>
  <c r="U706" i="4"/>
  <c r="K706" i="4"/>
  <c r="S706" i="4"/>
  <c r="P706" i="4"/>
  <c r="C706" i="4"/>
  <c r="N706" i="4"/>
  <c r="Q706" i="4"/>
  <c r="L706" i="4"/>
  <c r="Z706" i="4"/>
  <c r="O706" i="4"/>
  <c r="J706" i="4"/>
  <c r="T706" i="4"/>
  <c r="C704" i="4"/>
  <c r="N704" i="4"/>
  <c r="Q704" i="4"/>
  <c r="P704" i="4"/>
  <c r="U704" i="4"/>
  <c r="O704" i="4"/>
  <c r="L704" i="4"/>
  <c r="Z704" i="4"/>
  <c r="Y704" i="4"/>
  <c r="M704" i="4"/>
  <c r="J704" i="4"/>
  <c r="T704" i="4"/>
  <c r="K704" i="4"/>
  <c r="S704" i="4"/>
  <c r="Y702" i="4"/>
  <c r="M702" i="4"/>
  <c r="U702" i="4"/>
  <c r="K702" i="4"/>
  <c r="S702" i="4"/>
  <c r="P702" i="4"/>
  <c r="C702" i="4"/>
  <c r="N702" i="4"/>
  <c r="Q702" i="4"/>
  <c r="L702" i="4"/>
  <c r="Z702" i="4"/>
  <c r="O702" i="4"/>
  <c r="J702" i="4"/>
  <c r="T702" i="4"/>
  <c r="C700" i="4"/>
  <c r="N700" i="4"/>
  <c r="Q700" i="4"/>
  <c r="J700" i="4"/>
  <c r="T700" i="4"/>
  <c r="O700" i="4"/>
  <c r="Z700" i="4"/>
  <c r="Y700" i="4"/>
  <c r="M700" i="4"/>
  <c r="U700" i="4"/>
  <c r="P700" i="4"/>
  <c r="K700" i="4"/>
  <c r="S700" i="4"/>
  <c r="L700" i="4"/>
  <c r="Y698" i="4"/>
  <c r="M698" i="4"/>
  <c r="U698" i="4"/>
  <c r="P698" i="4"/>
  <c r="K698" i="4"/>
  <c r="S698" i="4"/>
  <c r="L698" i="4"/>
  <c r="C698" i="4"/>
  <c r="N698" i="4"/>
  <c r="Q698" i="4"/>
  <c r="J698" i="4"/>
  <c r="T698" i="4"/>
  <c r="O698" i="4"/>
  <c r="Z698" i="4"/>
  <c r="C696" i="4"/>
  <c r="N696" i="4"/>
  <c r="Q696" i="4"/>
  <c r="L696" i="4"/>
  <c r="Z696" i="4"/>
  <c r="O696" i="4"/>
  <c r="J696" i="4"/>
  <c r="T696" i="4"/>
  <c r="Y696" i="4"/>
  <c r="M696" i="4"/>
  <c r="U696" i="4"/>
  <c r="K696" i="4"/>
  <c r="S696" i="4"/>
  <c r="P696" i="4"/>
  <c r="Y694" i="4"/>
  <c r="M694" i="4"/>
  <c r="U694" i="4"/>
  <c r="K694" i="4"/>
  <c r="S694" i="4"/>
  <c r="P694" i="4"/>
  <c r="C694" i="4"/>
  <c r="N694" i="4"/>
  <c r="Q694" i="4"/>
  <c r="L694" i="4"/>
  <c r="Z694" i="4"/>
  <c r="O694" i="4"/>
  <c r="J694" i="4"/>
  <c r="T694" i="4"/>
  <c r="C692" i="4"/>
  <c r="N692" i="4"/>
  <c r="Q692" i="4"/>
  <c r="J692" i="4"/>
  <c r="T692" i="4"/>
  <c r="O692" i="4"/>
  <c r="Z692" i="4"/>
  <c r="Y692" i="4"/>
  <c r="M692" i="4"/>
  <c r="U692" i="4"/>
  <c r="P692" i="4"/>
  <c r="K692" i="4"/>
  <c r="S692" i="4"/>
  <c r="L692" i="4"/>
  <c r="Y690" i="4"/>
  <c r="M690" i="4"/>
  <c r="U690" i="4"/>
  <c r="K690" i="4"/>
  <c r="S690" i="4"/>
  <c r="P690" i="4"/>
  <c r="C690" i="4"/>
  <c r="N690" i="4"/>
  <c r="Q690" i="4"/>
  <c r="L690" i="4"/>
  <c r="Z690" i="4"/>
  <c r="O690" i="4"/>
  <c r="J690" i="4"/>
  <c r="T690" i="4"/>
  <c r="C688" i="4"/>
  <c r="N688" i="4"/>
  <c r="Q688" i="4"/>
  <c r="J688" i="4"/>
  <c r="T688" i="4"/>
  <c r="O688" i="4"/>
  <c r="Z688" i="4"/>
  <c r="Y688" i="4"/>
  <c r="M688" i="4"/>
  <c r="U688" i="4"/>
  <c r="P688" i="4"/>
  <c r="K688" i="4"/>
  <c r="S688" i="4"/>
  <c r="L688" i="4"/>
  <c r="Y686" i="4"/>
  <c r="M686" i="4"/>
  <c r="U686" i="4"/>
  <c r="K686" i="4"/>
  <c r="S686" i="4"/>
  <c r="P686" i="4"/>
  <c r="C686" i="4"/>
  <c r="N686" i="4"/>
  <c r="Q686" i="4"/>
  <c r="L686" i="4"/>
  <c r="Z686" i="4"/>
  <c r="O686" i="4"/>
  <c r="J686" i="4"/>
  <c r="T686" i="4"/>
  <c r="C684" i="4"/>
  <c r="N684" i="4"/>
  <c r="Q684" i="4"/>
  <c r="L684" i="4"/>
  <c r="Z684" i="4"/>
  <c r="O684" i="4"/>
  <c r="J684" i="4"/>
  <c r="T684" i="4"/>
  <c r="Y684" i="4"/>
  <c r="M684" i="4"/>
  <c r="U684" i="4"/>
  <c r="K684" i="4"/>
  <c r="S684" i="4"/>
  <c r="P684" i="4"/>
  <c r="Y682" i="4"/>
  <c r="M682" i="4"/>
  <c r="U682" i="4"/>
  <c r="K682" i="4"/>
  <c r="S682" i="4"/>
  <c r="P682" i="4"/>
  <c r="C682" i="4"/>
  <c r="N682" i="4"/>
  <c r="Q682" i="4"/>
  <c r="L682" i="4"/>
  <c r="Z682" i="4"/>
  <c r="O682" i="4"/>
  <c r="J682" i="4"/>
  <c r="T682" i="4"/>
  <c r="C680" i="4"/>
  <c r="N680" i="4"/>
  <c r="Q680" i="4"/>
  <c r="L680" i="4"/>
  <c r="Z680" i="4"/>
  <c r="O680" i="4"/>
  <c r="J680" i="4"/>
  <c r="T680" i="4"/>
  <c r="Y680" i="4"/>
  <c r="M680" i="4"/>
  <c r="U680" i="4"/>
  <c r="K680" i="4"/>
  <c r="S680" i="4"/>
  <c r="P680" i="4"/>
  <c r="Y678" i="4"/>
  <c r="M678" i="4"/>
  <c r="U678" i="4"/>
  <c r="K678" i="4"/>
  <c r="S678" i="4"/>
  <c r="P678" i="4"/>
  <c r="C678" i="4"/>
  <c r="N678" i="4"/>
  <c r="Q678" i="4"/>
  <c r="L678" i="4"/>
  <c r="Z678" i="4"/>
  <c r="O678" i="4"/>
  <c r="J678" i="4"/>
  <c r="T678" i="4"/>
  <c r="C676" i="4"/>
  <c r="N676" i="4"/>
  <c r="Q676" i="4"/>
  <c r="L676" i="4"/>
  <c r="Z676" i="4"/>
  <c r="O676" i="4"/>
  <c r="J676" i="4"/>
  <c r="T676" i="4"/>
  <c r="Y676" i="4"/>
  <c r="M676" i="4"/>
  <c r="U676" i="4"/>
  <c r="K676" i="4"/>
  <c r="S676" i="4"/>
  <c r="P676" i="4"/>
  <c r="Y674" i="4"/>
  <c r="M674" i="4"/>
  <c r="U674" i="4"/>
  <c r="K674" i="4"/>
  <c r="S674" i="4"/>
  <c r="P674" i="4"/>
  <c r="C674" i="4"/>
  <c r="N674" i="4"/>
  <c r="Q674" i="4"/>
  <c r="L674" i="4"/>
  <c r="Z674" i="4"/>
  <c r="O674" i="4"/>
  <c r="J674" i="4"/>
  <c r="T674" i="4"/>
  <c r="C672" i="4"/>
  <c r="N672" i="4"/>
  <c r="Q672" i="4"/>
  <c r="L672" i="4"/>
  <c r="Z672" i="4"/>
  <c r="O672" i="4"/>
  <c r="J672" i="4"/>
  <c r="T672" i="4"/>
  <c r="Y672" i="4"/>
  <c r="M672" i="4"/>
  <c r="U672" i="4"/>
  <c r="K672" i="4"/>
  <c r="S672" i="4"/>
  <c r="P672" i="4"/>
  <c r="Y670" i="4"/>
  <c r="M670" i="4"/>
  <c r="U670" i="4"/>
  <c r="K670" i="4"/>
  <c r="S670" i="4"/>
  <c r="P670" i="4"/>
  <c r="C670" i="4"/>
  <c r="N670" i="4"/>
  <c r="Q670" i="4"/>
  <c r="L670" i="4"/>
  <c r="Z670" i="4"/>
  <c r="O670" i="4"/>
  <c r="J670" i="4"/>
  <c r="T670" i="4"/>
  <c r="C668" i="4"/>
  <c r="N668" i="4"/>
  <c r="Q668" i="4"/>
  <c r="L668" i="4"/>
  <c r="Z668" i="4"/>
  <c r="O668" i="4"/>
  <c r="J668" i="4"/>
  <c r="T668" i="4"/>
  <c r="Y668" i="4"/>
  <c r="M668" i="4"/>
  <c r="U668" i="4"/>
  <c r="K668" i="4"/>
  <c r="S668" i="4"/>
  <c r="P668" i="4"/>
  <c r="Y666" i="4"/>
  <c r="M666" i="4"/>
  <c r="U666" i="4"/>
  <c r="L666" i="4"/>
  <c r="K666" i="4"/>
  <c r="S666" i="4"/>
  <c r="J666" i="4"/>
  <c r="C666" i="4"/>
  <c r="N666" i="4"/>
  <c r="Q666" i="4"/>
  <c r="Z666" i="4"/>
  <c r="T666" i="4"/>
  <c r="O666" i="4"/>
  <c r="P666" i="4"/>
  <c r="C664" i="4"/>
  <c r="N664" i="4"/>
  <c r="Q664" i="4"/>
  <c r="L664" i="4"/>
  <c r="Z664" i="4"/>
  <c r="O664" i="4"/>
  <c r="J664" i="4"/>
  <c r="T664" i="4"/>
  <c r="Y664" i="4"/>
  <c r="M664" i="4"/>
  <c r="U664" i="4"/>
  <c r="K664" i="4"/>
  <c r="S664" i="4"/>
  <c r="P664" i="4"/>
  <c r="Y662" i="4"/>
  <c r="M662" i="4"/>
  <c r="U662" i="4"/>
  <c r="K662" i="4"/>
  <c r="S662" i="4"/>
  <c r="P662" i="4"/>
  <c r="C662" i="4"/>
  <c r="N662" i="4"/>
  <c r="Q662" i="4"/>
  <c r="L662" i="4"/>
  <c r="Z662" i="4"/>
  <c r="O662" i="4"/>
  <c r="J662" i="4"/>
  <c r="T662" i="4"/>
  <c r="C660" i="4"/>
  <c r="N660" i="4"/>
  <c r="M660" i="4"/>
  <c r="U660" i="4"/>
  <c r="P660" i="4"/>
  <c r="K660" i="4"/>
  <c r="S660" i="4"/>
  <c r="Y660" i="4"/>
  <c r="L660" i="4"/>
  <c r="Z660" i="4"/>
  <c r="Q660" i="4"/>
  <c r="J660" i="4"/>
  <c r="T660" i="4"/>
  <c r="O660" i="4"/>
  <c r="Y658" i="4"/>
  <c r="M658" i="4"/>
  <c r="U658" i="4"/>
  <c r="K658" i="4"/>
  <c r="S658" i="4"/>
  <c r="P658" i="4"/>
  <c r="C658" i="4"/>
  <c r="N658" i="4"/>
  <c r="Q658" i="4"/>
  <c r="L658" i="4"/>
  <c r="Z658" i="4"/>
  <c r="O658" i="4"/>
  <c r="J658" i="4"/>
  <c r="T658" i="4"/>
  <c r="C656" i="4"/>
  <c r="N656" i="4"/>
  <c r="Q656" i="4"/>
  <c r="L656" i="4"/>
  <c r="Z656" i="4"/>
  <c r="O656" i="4"/>
  <c r="J656" i="4"/>
  <c r="T656" i="4"/>
  <c r="Y656" i="4"/>
  <c r="M656" i="4"/>
  <c r="U656" i="4"/>
  <c r="K656" i="4"/>
  <c r="S656" i="4"/>
  <c r="P656" i="4"/>
  <c r="Y654" i="4"/>
  <c r="M654" i="4"/>
  <c r="U654" i="4"/>
  <c r="K654" i="4"/>
  <c r="S654" i="4"/>
  <c r="P654" i="4"/>
  <c r="C654" i="4"/>
  <c r="N654" i="4"/>
  <c r="Q654" i="4"/>
  <c r="L654" i="4"/>
  <c r="Z654" i="4"/>
  <c r="O654" i="4"/>
  <c r="J654" i="4"/>
  <c r="T654" i="4"/>
  <c r="C652" i="4"/>
  <c r="N652" i="4"/>
  <c r="Q652" i="4"/>
  <c r="L652" i="4"/>
  <c r="Z652" i="4"/>
  <c r="O652" i="4"/>
  <c r="J652" i="4"/>
  <c r="T652" i="4"/>
  <c r="Y652" i="4"/>
  <c r="M652" i="4"/>
  <c r="U652" i="4"/>
  <c r="K652" i="4"/>
  <c r="S652" i="4"/>
  <c r="P652" i="4"/>
  <c r="Y650" i="4"/>
  <c r="M650" i="4"/>
  <c r="U650" i="4"/>
  <c r="K650" i="4"/>
  <c r="S650" i="4"/>
  <c r="P650" i="4"/>
  <c r="C650" i="4"/>
  <c r="N650" i="4"/>
  <c r="Q650" i="4"/>
  <c r="L650" i="4"/>
  <c r="Z650" i="4"/>
  <c r="O650" i="4"/>
  <c r="J650" i="4"/>
  <c r="T650" i="4"/>
  <c r="C648" i="4"/>
  <c r="N648" i="4"/>
  <c r="Q648" i="4"/>
  <c r="J648" i="4"/>
  <c r="T648" i="4"/>
  <c r="O648" i="4"/>
  <c r="Z648" i="4"/>
  <c r="Y648" i="4"/>
  <c r="M648" i="4"/>
  <c r="U648" i="4"/>
  <c r="P648" i="4"/>
  <c r="K648" i="4"/>
  <c r="S648" i="4"/>
  <c r="L648" i="4"/>
  <c r="Y646" i="4"/>
  <c r="M646" i="4"/>
  <c r="U646" i="4"/>
  <c r="K646" i="4"/>
  <c r="S646" i="4"/>
  <c r="P646" i="4"/>
  <c r="C646" i="4"/>
  <c r="N646" i="4"/>
  <c r="Q646" i="4"/>
  <c r="L646" i="4"/>
  <c r="Z646" i="4"/>
  <c r="O646" i="4"/>
  <c r="J646" i="4"/>
  <c r="T646" i="4"/>
  <c r="C644" i="4"/>
  <c r="N644" i="4"/>
  <c r="Q644" i="4"/>
  <c r="L644" i="4"/>
  <c r="Z644" i="4"/>
  <c r="O644" i="4"/>
  <c r="J644" i="4"/>
  <c r="T644" i="4"/>
  <c r="Y644" i="4"/>
  <c r="M644" i="4"/>
  <c r="U644" i="4"/>
  <c r="K644" i="4"/>
  <c r="S644" i="4"/>
  <c r="P644" i="4"/>
  <c r="Y642" i="4"/>
  <c r="M642" i="4"/>
  <c r="U642" i="4"/>
  <c r="P642" i="4"/>
  <c r="K642" i="4"/>
  <c r="S642" i="4"/>
  <c r="L642" i="4"/>
  <c r="C642" i="4"/>
  <c r="N642" i="4"/>
  <c r="Q642" i="4"/>
  <c r="J642" i="4"/>
  <c r="T642" i="4"/>
  <c r="O642" i="4"/>
  <c r="Z642" i="4"/>
  <c r="C640" i="4"/>
  <c r="N640" i="4"/>
  <c r="Q640" i="4"/>
  <c r="L640" i="4"/>
  <c r="Z640" i="4"/>
  <c r="O640" i="4"/>
  <c r="J640" i="4"/>
  <c r="T640" i="4"/>
  <c r="Y640" i="4"/>
  <c r="M640" i="4"/>
  <c r="U640" i="4"/>
  <c r="K640" i="4"/>
  <c r="S640" i="4"/>
  <c r="P640" i="4"/>
  <c r="Y638" i="4"/>
  <c r="M638" i="4"/>
  <c r="U638" i="4"/>
  <c r="K638" i="4"/>
  <c r="S638" i="4"/>
  <c r="P638" i="4"/>
  <c r="C638" i="4"/>
  <c r="N638" i="4"/>
  <c r="Q638" i="4"/>
  <c r="L638" i="4"/>
  <c r="Z638" i="4"/>
  <c r="O638" i="4"/>
  <c r="J638" i="4"/>
  <c r="T638" i="4"/>
  <c r="C636" i="4"/>
  <c r="N636" i="4"/>
  <c r="Q636" i="4"/>
  <c r="J636" i="4"/>
  <c r="Z636" i="4"/>
  <c r="O636" i="4"/>
  <c r="T636" i="4"/>
  <c r="Y636" i="4"/>
  <c r="M636" i="4"/>
  <c r="U636" i="4"/>
  <c r="P636" i="4"/>
  <c r="K636" i="4"/>
  <c r="S636" i="4"/>
  <c r="L636" i="4"/>
  <c r="Y634" i="4"/>
  <c r="M634" i="4"/>
  <c r="U634" i="4"/>
  <c r="K634" i="4"/>
  <c r="S634" i="4"/>
  <c r="P634" i="4"/>
  <c r="C634" i="4"/>
  <c r="N634" i="4"/>
  <c r="Q634" i="4"/>
  <c r="L634" i="4"/>
  <c r="Z634" i="4"/>
  <c r="O634" i="4"/>
  <c r="J634" i="4"/>
  <c r="T634" i="4"/>
  <c r="C632" i="4"/>
  <c r="N632" i="4"/>
  <c r="Q632" i="4"/>
  <c r="L632" i="4"/>
  <c r="Z632" i="4"/>
  <c r="O632" i="4"/>
  <c r="J632" i="4"/>
  <c r="T632" i="4"/>
  <c r="Y632" i="4"/>
  <c r="M632" i="4"/>
  <c r="U632" i="4"/>
  <c r="K632" i="4"/>
  <c r="S632" i="4"/>
  <c r="P632" i="4"/>
  <c r="Y630" i="4"/>
  <c r="M630" i="4"/>
  <c r="U630" i="4"/>
  <c r="K630" i="4"/>
  <c r="S630" i="4"/>
  <c r="P630" i="4"/>
  <c r="C630" i="4"/>
  <c r="N630" i="4"/>
  <c r="Q630" i="4"/>
  <c r="L630" i="4"/>
  <c r="Z630" i="4"/>
  <c r="O630" i="4"/>
  <c r="J630" i="4"/>
  <c r="T630" i="4"/>
  <c r="C628" i="4"/>
  <c r="N628" i="4"/>
  <c r="Q628" i="4"/>
  <c r="L628" i="4"/>
  <c r="Z628" i="4"/>
  <c r="O628" i="4"/>
  <c r="J628" i="4"/>
  <c r="T628" i="4"/>
  <c r="Y628" i="4"/>
  <c r="M628" i="4"/>
  <c r="U628" i="4"/>
  <c r="K628" i="4"/>
  <c r="S628" i="4"/>
  <c r="P628" i="4"/>
  <c r="Y626" i="4"/>
  <c r="M626" i="4"/>
  <c r="U626" i="4"/>
  <c r="K626" i="4"/>
  <c r="S626" i="4"/>
  <c r="P626" i="4"/>
  <c r="C626" i="4"/>
  <c r="N626" i="4"/>
  <c r="Q626" i="4"/>
  <c r="L626" i="4"/>
  <c r="Z626" i="4"/>
  <c r="O626" i="4"/>
  <c r="J626" i="4"/>
  <c r="T626" i="4"/>
  <c r="C624" i="4"/>
  <c r="N624" i="4"/>
  <c r="Q624" i="4"/>
  <c r="L624" i="4"/>
  <c r="Z624" i="4"/>
  <c r="O624" i="4"/>
  <c r="J624" i="4"/>
  <c r="T624" i="4"/>
  <c r="Y624" i="4"/>
  <c r="M624" i="4"/>
  <c r="U624" i="4"/>
  <c r="K624" i="4"/>
  <c r="S624" i="4"/>
  <c r="P624" i="4"/>
  <c r="Y622" i="4"/>
  <c r="M622" i="4"/>
  <c r="U622" i="4"/>
  <c r="P622" i="4"/>
  <c r="K622" i="4"/>
  <c r="S622" i="4"/>
  <c r="L622" i="4"/>
  <c r="C622" i="4"/>
  <c r="N622" i="4"/>
  <c r="Q622" i="4"/>
  <c r="J622" i="4"/>
  <c r="T622" i="4"/>
  <c r="O622" i="4"/>
  <c r="Z622" i="4"/>
  <c r="C620" i="4"/>
  <c r="N620" i="4"/>
  <c r="Q620" i="4"/>
  <c r="L620" i="4"/>
  <c r="Z620" i="4"/>
  <c r="O620" i="4"/>
  <c r="J620" i="4"/>
  <c r="T620" i="4"/>
  <c r="Y620" i="4"/>
  <c r="M620" i="4"/>
  <c r="U620" i="4"/>
  <c r="K620" i="4"/>
  <c r="S620" i="4"/>
  <c r="P620" i="4"/>
  <c r="Y618" i="4"/>
  <c r="M618" i="4"/>
  <c r="U618" i="4"/>
  <c r="K618" i="4"/>
  <c r="S618" i="4"/>
  <c r="P618" i="4"/>
  <c r="C618" i="4"/>
  <c r="N618" i="4"/>
  <c r="Q618" i="4"/>
  <c r="L618" i="4"/>
  <c r="Z618" i="4"/>
  <c r="O618" i="4"/>
  <c r="J618" i="4"/>
  <c r="T618" i="4"/>
  <c r="C616" i="4"/>
  <c r="N616" i="4"/>
  <c r="Q616" i="4"/>
  <c r="L616" i="4"/>
  <c r="Z616" i="4"/>
  <c r="O616" i="4"/>
  <c r="J616" i="4"/>
  <c r="T616" i="4"/>
  <c r="Y616" i="4"/>
  <c r="M616" i="4"/>
  <c r="U616" i="4"/>
  <c r="K616" i="4"/>
  <c r="S616" i="4"/>
  <c r="P616" i="4"/>
  <c r="Y614" i="4"/>
  <c r="M614" i="4"/>
  <c r="U614" i="4"/>
  <c r="L614" i="4"/>
  <c r="K614" i="4"/>
  <c r="S614" i="4"/>
  <c r="J614" i="4"/>
  <c r="C614" i="4"/>
  <c r="N614" i="4"/>
  <c r="Q614" i="4"/>
  <c r="Z614" i="4"/>
  <c r="T614" i="4"/>
  <c r="O614" i="4"/>
  <c r="P614" i="4"/>
  <c r="C612" i="4"/>
  <c r="N612" i="4"/>
  <c r="Q612" i="4"/>
  <c r="L612" i="4"/>
  <c r="Z612" i="4"/>
  <c r="O612" i="4"/>
  <c r="J612" i="4"/>
  <c r="T612" i="4"/>
  <c r="Y612" i="4"/>
  <c r="M612" i="4"/>
  <c r="U612" i="4"/>
  <c r="K612" i="4"/>
  <c r="S612" i="4"/>
  <c r="P612" i="4"/>
  <c r="Y610" i="4"/>
  <c r="M610" i="4"/>
  <c r="U610" i="4"/>
  <c r="K610" i="4"/>
  <c r="S610" i="4"/>
  <c r="P610" i="4"/>
  <c r="C610" i="4"/>
  <c r="N610" i="4"/>
  <c r="Q610" i="4"/>
  <c r="L610" i="4"/>
  <c r="Z610" i="4"/>
  <c r="O610" i="4"/>
  <c r="J610" i="4"/>
  <c r="T610" i="4"/>
  <c r="C608" i="4"/>
  <c r="N608" i="4"/>
  <c r="Q608" i="4"/>
  <c r="L608" i="4"/>
  <c r="Z608" i="4"/>
  <c r="O608" i="4"/>
  <c r="J608" i="4"/>
  <c r="T608" i="4"/>
  <c r="Y608" i="4"/>
  <c r="M608" i="4"/>
  <c r="U608" i="4"/>
  <c r="K608" i="4"/>
  <c r="S608" i="4"/>
  <c r="P608" i="4"/>
  <c r="Y606" i="4"/>
  <c r="M606" i="4"/>
  <c r="U606" i="4"/>
  <c r="K606" i="4"/>
  <c r="S606" i="4"/>
  <c r="P606" i="4"/>
  <c r="C606" i="4"/>
  <c r="N606" i="4"/>
  <c r="Q606" i="4"/>
  <c r="L606" i="4"/>
  <c r="Z606" i="4"/>
  <c r="O606" i="4"/>
  <c r="J606" i="4"/>
  <c r="T606" i="4"/>
  <c r="C604" i="4"/>
  <c r="N604" i="4"/>
  <c r="Q604" i="4"/>
  <c r="L604" i="4"/>
  <c r="Z604" i="4"/>
  <c r="O604" i="4"/>
  <c r="J604" i="4"/>
  <c r="T604" i="4"/>
  <c r="Y604" i="4"/>
  <c r="M604" i="4"/>
  <c r="U604" i="4"/>
  <c r="K604" i="4"/>
  <c r="S604" i="4"/>
  <c r="P604" i="4"/>
  <c r="Y602" i="4"/>
  <c r="M602" i="4"/>
  <c r="U602" i="4"/>
  <c r="K602" i="4"/>
  <c r="S602" i="4"/>
  <c r="P602" i="4"/>
  <c r="C602" i="4"/>
  <c r="N602" i="4"/>
  <c r="Q602" i="4"/>
  <c r="L602" i="4"/>
  <c r="Z602" i="4"/>
  <c r="O602" i="4"/>
  <c r="J602" i="4"/>
  <c r="T602" i="4"/>
  <c r="C600" i="4"/>
  <c r="N600" i="4"/>
  <c r="Q600" i="4"/>
  <c r="L600" i="4"/>
  <c r="Z600" i="4"/>
  <c r="O600" i="4"/>
  <c r="J600" i="4"/>
  <c r="T600" i="4"/>
  <c r="Y600" i="4"/>
  <c r="M600" i="4"/>
  <c r="U600" i="4"/>
  <c r="K600" i="4"/>
  <c r="S600" i="4"/>
  <c r="P600" i="4"/>
  <c r="Y598" i="4"/>
  <c r="M598" i="4"/>
  <c r="U598" i="4"/>
  <c r="P598" i="4"/>
  <c r="K598" i="4"/>
  <c r="S598" i="4"/>
  <c r="L598" i="4"/>
  <c r="C598" i="4"/>
  <c r="N598" i="4"/>
  <c r="Q598" i="4"/>
  <c r="J598" i="4"/>
  <c r="T598" i="4"/>
  <c r="O598" i="4"/>
  <c r="Z598" i="4"/>
  <c r="C596" i="4"/>
  <c r="N596" i="4"/>
  <c r="Q596" i="4"/>
  <c r="L596" i="4"/>
  <c r="Z596" i="4"/>
  <c r="O596" i="4"/>
  <c r="J596" i="4"/>
  <c r="T596" i="4"/>
  <c r="Y596" i="4"/>
  <c r="M596" i="4"/>
  <c r="U596" i="4"/>
  <c r="K596" i="4"/>
  <c r="S596" i="4"/>
  <c r="P596" i="4"/>
  <c r="Y594" i="4"/>
  <c r="M594" i="4"/>
  <c r="U594" i="4"/>
  <c r="K594" i="4"/>
  <c r="S594" i="4"/>
  <c r="P594" i="4"/>
  <c r="C594" i="4"/>
  <c r="N594" i="4"/>
  <c r="Q594" i="4"/>
  <c r="L594" i="4"/>
  <c r="Z594" i="4"/>
  <c r="O594" i="4"/>
  <c r="J594" i="4"/>
  <c r="T594" i="4"/>
  <c r="C592" i="4"/>
  <c r="N592" i="4"/>
  <c r="Q592" i="4"/>
  <c r="L592" i="4"/>
  <c r="Z592" i="4"/>
  <c r="O592" i="4"/>
  <c r="J592" i="4"/>
  <c r="T592" i="4"/>
  <c r="Y592" i="4"/>
  <c r="M592" i="4"/>
  <c r="U592" i="4"/>
  <c r="K592" i="4"/>
  <c r="S592" i="4"/>
  <c r="P592" i="4"/>
  <c r="Y590" i="4"/>
  <c r="M590" i="4"/>
  <c r="U590" i="4"/>
  <c r="P590" i="4"/>
  <c r="K590" i="4"/>
  <c r="S590" i="4"/>
  <c r="L590" i="4"/>
  <c r="C590" i="4"/>
  <c r="N590" i="4"/>
  <c r="Q590" i="4"/>
  <c r="J590" i="4"/>
  <c r="T590" i="4"/>
  <c r="O590" i="4"/>
  <c r="Z590" i="4"/>
  <c r="C588" i="4"/>
  <c r="N588" i="4"/>
  <c r="Q588" i="4"/>
  <c r="L588" i="4"/>
  <c r="Z588" i="4"/>
  <c r="O588" i="4"/>
  <c r="J588" i="4"/>
  <c r="T588" i="4"/>
  <c r="Y588" i="4"/>
  <c r="M588" i="4"/>
  <c r="U588" i="4"/>
  <c r="K588" i="4"/>
  <c r="S588" i="4"/>
  <c r="P588" i="4"/>
  <c r="Y586" i="4"/>
  <c r="M586" i="4"/>
  <c r="U586" i="4"/>
  <c r="K586" i="4"/>
  <c r="S586" i="4"/>
  <c r="P586" i="4"/>
  <c r="C586" i="4"/>
  <c r="N586" i="4"/>
  <c r="Q586" i="4"/>
  <c r="L586" i="4"/>
  <c r="Z586" i="4"/>
  <c r="O586" i="4"/>
  <c r="J586" i="4"/>
  <c r="T586" i="4"/>
  <c r="C584" i="4"/>
  <c r="N584" i="4"/>
  <c r="Q584" i="4"/>
  <c r="L584" i="4"/>
  <c r="Z584" i="4"/>
  <c r="O584" i="4"/>
  <c r="J584" i="4"/>
  <c r="T584" i="4"/>
  <c r="Y584" i="4"/>
  <c r="M584" i="4"/>
  <c r="U584" i="4"/>
  <c r="K584" i="4"/>
  <c r="S584" i="4"/>
  <c r="P584" i="4"/>
  <c r="Y582" i="4"/>
  <c r="M582" i="4"/>
  <c r="U582" i="4"/>
  <c r="K582" i="4"/>
  <c r="S582" i="4"/>
  <c r="P582" i="4"/>
  <c r="C582" i="4"/>
  <c r="N582" i="4"/>
  <c r="Q582" i="4"/>
  <c r="L582" i="4"/>
  <c r="Z582" i="4"/>
  <c r="O582" i="4"/>
  <c r="J582" i="4"/>
  <c r="T582" i="4"/>
  <c r="C580" i="4"/>
  <c r="N580" i="4"/>
  <c r="Q580" i="4"/>
  <c r="J580" i="4"/>
  <c r="T580" i="4"/>
  <c r="O580" i="4"/>
  <c r="Z580" i="4"/>
  <c r="Y580" i="4"/>
  <c r="M580" i="4"/>
  <c r="U580" i="4"/>
  <c r="P580" i="4"/>
  <c r="K580" i="4"/>
  <c r="S580" i="4"/>
  <c r="L580" i="4"/>
  <c r="Y578" i="4"/>
  <c r="M578" i="4"/>
  <c r="U578" i="4"/>
  <c r="P578" i="4"/>
  <c r="K578" i="4"/>
  <c r="S578" i="4"/>
  <c r="L578" i="4"/>
  <c r="C578" i="4"/>
  <c r="N578" i="4"/>
  <c r="Q578" i="4"/>
  <c r="J578" i="4"/>
  <c r="T578" i="4"/>
  <c r="O578" i="4"/>
  <c r="Z578" i="4"/>
  <c r="C576" i="4"/>
  <c r="N576" i="4"/>
  <c r="Q576" i="4"/>
  <c r="L576" i="4"/>
  <c r="Z576" i="4"/>
  <c r="O576" i="4"/>
  <c r="J576" i="4"/>
  <c r="T576" i="4"/>
  <c r="Y576" i="4"/>
  <c r="M576" i="4"/>
  <c r="U576" i="4"/>
  <c r="K576" i="4"/>
  <c r="S576" i="4"/>
  <c r="P576" i="4"/>
  <c r="Y574" i="4"/>
  <c r="M574" i="4"/>
  <c r="U574" i="4"/>
  <c r="K574" i="4"/>
  <c r="S574" i="4"/>
  <c r="P574" i="4"/>
  <c r="C574" i="4"/>
  <c r="N574" i="4"/>
  <c r="Q574" i="4"/>
  <c r="L574" i="4"/>
  <c r="Z574" i="4"/>
  <c r="O574" i="4"/>
  <c r="J574" i="4"/>
  <c r="T574" i="4"/>
  <c r="C572" i="4"/>
  <c r="N572" i="4"/>
  <c r="Q572" i="4"/>
  <c r="L572" i="4"/>
  <c r="Z572" i="4"/>
  <c r="O572" i="4"/>
  <c r="J572" i="4"/>
  <c r="T572" i="4"/>
  <c r="Y572" i="4"/>
  <c r="M572" i="4"/>
  <c r="U572" i="4"/>
  <c r="K572" i="4"/>
  <c r="S572" i="4"/>
  <c r="P572" i="4"/>
  <c r="Y570" i="4"/>
  <c r="M570" i="4"/>
  <c r="U570" i="4"/>
  <c r="K570" i="4"/>
  <c r="S570" i="4"/>
  <c r="P570" i="4"/>
  <c r="C570" i="4"/>
  <c r="N570" i="4"/>
  <c r="Q570" i="4"/>
  <c r="L570" i="4"/>
  <c r="Z570" i="4"/>
  <c r="O570" i="4"/>
  <c r="J570" i="4"/>
  <c r="T570" i="4"/>
  <c r="C568" i="4"/>
  <c r="N568" i="4"/>
  <c r="Q568" i="4"/>
  <c r="L568" i="4"/>
  <c r="Z568" i="4"/>
  <c r="O568" i="4"/>
  <c r="J568" i="4"/>
  <c r="T568" i="4"/>
  <c r="Y568" i="4"/>
  <c r="M568" i="4"/>
  <c r="U568" i="4"/>
  <c r="K568" i="4"/>
  <c r="S568" i="4"/>
  <c r="P568" i="4"/>
  <c r="Y566" i="4"/>
  <c r="M566" i="4"/>
  <c r="U566" i="4"/>
  <c r="P566" i="4"/>
  <c r="K566" i="4"/>
  <c r="S566" i="4"/>
  <c r="L566" i="4"/>
  <c r="C566" i="4"/>
  <c r="N566" i="4"/>
  <c r="Q566" i="4"/>
  <c r="J566" i="4"/>
  <c r="T566" i="4"/>
  <c r="O566" i="4"/>
  <c r="Z566" i="4"/>
  <c r="C564" i="4"/>
  <c r="N564" i="4"/>
  <c r="Q564" i="4"/>
  <c r="J564" i="4"/>
  <c r="T564" i="4"/>
  <c r="O564" i="4"/>
  <c r="Z564" i="4"/>
  <c r="Y564" i="4"/>
  <c r="M564" i="4"/>
  <c r="U564" i="4"/>
  <c r="P564" i="4"/>
  <c r="K564" i="4"/>
  <c r="S564" i="4"/>
  <c r="L564" i="4"/>
  <c r="Y562" i="4"/>
  <c r="M562" i="4"/>
  <c r="U562" i="4"/>
  <c r="K562" i="4"/>
  <c r="S562" i="4"/>
  <c r="P562" i="4"/>
  <c r="C562" i="4"/>
  <c r="N562" i="4"/>
  <c r="Q562" i="4"/>
  <c r="L562" i="4"/>
  <c r="Z562" i="4"/>
  <c r="O562" i="4"/>
  <c r="J562" i="4"/>
  <c r="T562" i="4"/>
  <c r="C560" i="4"/>
  <c r="N560" i="4"/>
  <c r="Q560" i="4"/>
  <c r="P560" i="4"/>
  <c r="Z560" i="4"/>
  <c r="O560" i="4"/>
  <c r="L560" i="4"/>
  <c r="Y560" i="4"/>
  <c r="M560" i="4"/>
  <c r="U560" i="4"/>
  <c r="J560" i="4"/>
  <c r="K560" i="4"/>
  <c r="S560" i="4"/>
  <c r="T560" i="4"/>
  <c r="Y558" i="4"/>
  <c r="M558" i="4"/>
  <c r="U558" i="4"/>
  <c r="K558" i="4"/>
  <c r="S558" i="4"/>
  <c r="P558" i="4"/>
  <c r="C558" i="4"/>
  <c r="N558" i="4"/>
  <c r="Q558" i="4"/>
  <c r="L558" i="4"/>
  <c r="Z558" i="4"/>
  <c r="O558" i="4"/>
  <c r="J558" i="4"/>
  <c r="T558" i="4"/>
  <c r="C556" i="4"/>
  <c r="N556" i="4"/>
  <c r="Q556" i="4"/>
  <c r="L556" i="4"/>
  <c r="Z556" i="4"/>
  <c r="O556" i="4"/>
  <c r="J556" i="4"/>
  <c r="T556" i="4"/>
  <c r="Y556" i="4"/>
  <c r="M556" i="4"/>
  <c r="U556" i="4"/>
  <c r="K556" i="4"/>
  <c r="S556" i="4"/>
  <c r="P556" i="4"/>
  <c r="Y554" i="4"/>
  <c r="M554" i="4"/>
  <c r="U554" i="4"/>
  <c r="K554" i="4"/>
  <c r="S554" i="4"/>
  <c r="P554" i="4"/>
  <c r="C554" i="4"/>
  <c r="N554" i="4"/>
  <c r="Q554" i="4"/>
  <c r="L554" i="4"/>
  <c r="Z554" i="4"/>
  <c r="O554" i="4"/>
  <c r="J554" i="4"/>
  <c r="T554" i="4"/>
  <c r="C552" i="4"/>
  <c r="N552" i="4"/>
  <c r="Q552" i="4"/>
  <c r="L552" i="4"/>
  <c r="Z552" i="4"/>
  <c r="O552" i="4"/>
  <c r="J552" i="4"/>
  <c r="T552" i="4"/>
  <c r="Y552" i="4"/>
  <c r="M552" i="4"/>
  <c r="U552" i="4"/>
  <c r="K552" i="4"/>
  <c r="S552" i="4"/>
  <c r="P552" i="4"/>
  <c r="Y550" i="4"/>
  <c r="M550" i="4"/>
  <c r="U550" i="4"/>
  <c r="K550" i="4"/>
  <c r="S550" i="4"/>
  <c r="P550" i="4"/>
  <c r="C550" i="4"/>
  <c r="N550" i="4"/>
  <c r="Q550" i="4"/>
  <c r="L550" i="4"/>
  <c r="Z550" i="4"/>
  <c r="O550" i="4"/>
  <c r="J550" i="4"/>
  <c r="T550" i="4"/>
  <c r="C548" i="4"/>
  <c r="N548" i="4"/>
  <c r="Q548" i="4"/>
  <c r="L548" i="4"/>
  <c r="Z548" i="4"/>
  <c r="O548" i="4"/>
  <c r="J548" i="4"/>
  <c r="T548" i="4"/>
  <c r="Y548" i="4"/>
  <c r="M548" i="4"/>
  <c r="U548" i="4"/>
  <c r="K548" i="4"/>
  <c r="S548" i="4"/>
  <c r="P548" i="4"/>
  <c r="Y546" i="4"/>
  <c r="M546" i="4"/>
  <c r="U546" i="4"/>
  <c r="K546" i="4"/>
  <c r="S546" i="4"/>
  <c r="P546" i="4"/>
  <c r="C546" i="4"/>
  <c r="N546" i="4"/>
  <c r="Q546" i="4"/>
  <c r="L546" i="4"/>
  <c r="Z546" i="4"/>
  <c r="O546" i="4"/>
  <c r="J546" i="4"/>
  <c r="T546" i="4"/>
  <c r="C544" i="4"/>
  <c r="N544" i="4"/>
  <c r="Q544" i="4"/>
  <c r="L544" i="4"/>
  <c r="Z544" i="4"/>
  <c r="O544" i="4"/>
  <c r="J544" i="4"/>
  <c r="T544" i="4"/>
  <c r="Y544" i="4"/>
  <c r="M544" i="4"/>
  <c r="U544" i="4"/>
  <c r="K544" i="4"/>
  <c r="S544" i="4"/>
  <c r="P544" i="4"/>
  <c r="Y542" i="4"/>
  <c r="M542" i="4"/>
  <c r="U542" i="4"/>
  <c r="K542" i="4"/>
  <c r="S542" i="4"/>
  <c r="P542" i="4"/>
  <c r="C542" i="4"/>
  <c r="N542" i="4"/>
  <c r="Q542" i="4"/>
  <c r="L542" i="4"/>
  <c r="Z542" i="4"/>
  <c r="O542" i="4"/>
  <c r="J542" i="4"/>
  <c r="T542" i="4"/>
  <c r="C540" i="4"/>
  <c r="N540" i="4"/>
  <c r="Q540" i="4"/>
  <c r="L540" i="4"/>
  <c r="Z540" i="4"/>
  <c r="O540" i="4"/>
  <c r="J540" i="4"/>
  <c r="T540" i="4"/>
  <c r="Y540" i="4"/>
  <c r="M540" i="4"/>
  <c r="U540" i="4"/>
  <c r="K540" i="4"/>
  <c r="S540" i="4"/>
  <c r="P540" i="4"/>
  <c r="Y538" i="4"/>
  <c r="M538" i="4"/>
  <c r="U538" i="4"/>
  <c r="K538" i="4"/>
  <c r="S538" i="4"/>
  <c r="P538" i="4"/>
  <c r="C538" i="4"/>
  <c r="N538" i="4"/>
  <c r="Q538" i="4"/>
  <c r="L538" i="4"/>
  <c r="Z538" i="4"/>
  <c r="O538" i="4"/>
  <c r="J538" i="4"/>
  <c r="T538" i="4"/>
  <c r="C536" i="4"/>
  <c r="N536" i="4"/>
  <c r="Q536" i="4"/>
  <c r="L536" i="4"/>
  <c r="Z536" i="4"/>
  <c r="O536" i="4"/>
  <c r="J536" i="4"/>
  <c r="T536" i="4"/>
  <c r="Y536" i="4"/>
  <c r="M536" i="4"/>
  <c r="U536" i="4"/>
  <c r="K536" i="4"/>
  <c r="S536" i="4"/>
  <c r="P536" i="4"/>
  <c r="Y534" i="4"/>
  <c r="M534" i="4"/>
  <c r="U534" i="4"/>
  <c r="K534" i="4"/>
  <c r="S534" i="4"/>
  <c r="P534" i="4"/>
  <c r="C534" i="4"/>
  <c r="N534" i="4"/>
  <c r="Q534" i="4"/>
  <c r="L534" i="4"/>
  <c r="Z534" i="4"/>
  <c r="O534" i="4"/>
  <c r="J534" i="4"/>
  <c r="T534" i="4"/>
  <c r="C532" i="4"/>
  <c r="N532" i="4"/>
  <c r="Q532" i="4"/>
  <c r="L532" i="4"/>
  <c r="Z532" i="4"/>
  <c r="O532" i="4"/>
  <c r="J532" i="4"/>
  <c r="T532" i="4"/>
  <c r="Y532" i="4"/>
  <c r="M532" i="4"/>
  <c r="U532" i="4"/>
  <c r="K532" i="4"/>
  <c r="S532" i="4"/>
  <c r="P532" i="4"/>
  <c r="Y530" i="4"/>
  <c r="M530" i="4"/>
  <c r="U530" i="4"/>
  <c r="K530" i="4"/>
  <c r="S530" i="4"/>
  <c r="P530" i="4"/>
  <c r="C530" i="4"/>
  <c r="N530" i="4"/>
  <c r="Q530" i="4"/>
  <c r="L530" i="4"/>
  <c r="Z530" i="4"/>
  <c r="O530" i="4"/>
  <c r="J530" i="4"/>
  <c r="T530" i="4"/>
  <c r="C528" i="4"/>
  <c r="N528" i="4"/>
  <c r="Q528" i="4"/>
  <c r="L528" i="4"/>
  <c r="Z528" i="4"/>
  <c r="O528" i="4"/>
  <c r="J528" i="4"/>
  <c r="T528" i="4"/>
  <c r="Y528" i="4"/>
  <c r="M528" i="4"/>
  <c r="U528" i="4"/>
  <c r="K528" i="4"/>
  <c r="S528" i="4"/>
  <c r="P528" i="4"/>
  <c r="Y526" i="4"/>
  <c r="M526" i="4"/>
  <c r="U526" i="4"/>
  <c r="K526" i="4"/>
  <c r="S526" i="4"/>
  <c r="P526" i="4"/>
  <c r="C526" i="4"/>
  <c r="N526" i="4"/>
  <c r="Q526" i="4"/>
  <c r="L526" i="4"/>
  <c r="Z526" i="4"/>
  <c r="O526" i="4"/>
  <c r="J526" i="4"/>
  <c r="T526" i="4"/>
  <c r="C524" i="4"/>
  <c r="N524" i="4"/>
  <c r="Q524" i="4"/>
  <c r="L524" i="4"/>
  <c r="Z524" i="4"/>
  <c r="O524" i="4"/>
  <c r="J524" i="4"/>
  <c r="T524" i="4"/>
  <c r="Y524" i="4"/>
  <c r="M524" i="4"/>
  <c r="U524" i="4"/>
  <c r="K524" i="4"/>
  <c r="S524" i="4"/>
  <c r="P524" i="4"/>
  <c r="Y522" i="4"/>
  <c r="M522" i="4"/>
  <c r="U522" i="4"/>
  <c r="K522" i="4"/>
  <c r="S522" i="4"/>
  <c r="P522" i="4"/>
  <c r="C522" i="4"/>
  <c r="N522" i="4"/>
  <c r="Q522" i="4"/>
  <c r="L522" i="4"/>
  <c r="Z522" i="4"/>
  <c r="O522" i="4"/>
  <c r="J522" i="4"/>
  <c r="T522" i="4"/>
  <c r="C520" i="4"/>
  <c r="N520" i="4"/>
  <c r="Q520" i="4"/>
  <c r="L520" i="4"/>
  <c r="Z520" i="4"/>
  <c r="O520" i="4"/>
  <c r="J520" i="4"/>
  <c r="T520" i="4"/>
  <c r="Y520" i="4"/>
  <c r="M520" i="4"/>
  <c r="U520" i="4"/>
  <c r="K520" i="4"/>
  <c r="S520" i="4"/>
  <c r="P520" i="4"/>
  <c r="Y518" i="4"/>
  <c r="M518" i="4"/>
  <c r="U518" i="4"/>
  <c r="K518" i="4"/>
  <c r="S518" i="4"/>
  <c r="P518" i="4"/>
  <c r="C518" i="4"/>
  <c r="N518" i="4"/>
  <c r="Q518" i="4"/>
  <c r="L518" i="4"/>
  <c r="Z518" i="4"/>
  <c r="O518" i="4"/>
  <c r="J518" i="4"/>
  <c r="T518" i="4"/>
  <c r="C516" i="4"/>
  <c r="N516" i="4"/>
  <c r="Q516" i="4"/>
  <c r="L516" i="4"/>
  <c r="Z516" i="4"/>
  <c r="O516" i="4"/>
  <c r="J516" i="4"/>
  <c r="T516" i="4"/>
  <c r="Y516" i="4"/>
  <c r="M516" i="4"/>
  <c r="U516" i="4"/>
  <c r="K516" i="4"/>
  <c r="S516" i="4"/>
  <c r="P516" i="4"/>
  <c r="Y514" i="4"/>
  <c r="M514" i="4"/>
  <c r="U514" i="4"/>
  <c r="K514" i="4"/>
  <c r="S514" i="4"/>
  <c r="P514" i="4"/>
  <c r="C514" i="4"/>
  <c r="N514" i="4"/>
  <c r="Q514" i="4"/>
  <c r="L514" i="4"/>
  <c r="Z514" i="4"/>
  <c r="O514" i="4"/>
  <c r="J514" i="4"/>
  <c r="T514" i="4"/>
  <c r="C512" i="4"/>
  <c r="N512" i="4"/>
  <c r="Q512" i="4"/>
  <c r="L512" i="4"/>
  <c r="Z512" i="4"/>
  <c r="O512" i="4"/>
  <c r="J512" i="4"/>
  <c r="T512" i="4"/>
  <c r="Y512" i="4"/>
  <c r="M512" i="4"/>
  <c r="U512" i="4"/>
  <c r="K512" i="4"/>
  <c r="S512" i="4"/>
  <c r="P512" i="4"/>
  <c r="Y510" i="4"/>
  <c r="M510" i="4"/>
  <c r="U510" i="4"/>
  <c r="K510" i="4"/>
  <c r="S510" i="4"/>
  <c r="P510" i="4"/>
  <c r="C510" i="4"/>
  <c r="N510" i="4"/>
  <c r="Q510" i="4"/>
  <c r="L510" i="4"/>
  <c r="Z510" i="4"/>
  <c r="O510" i="4"/>
  <c r="J510" i="4"/>
  <c r="T510" i="4"/>
  <c r="C508" i="4"/>
  <c r="N508" i="4"/>
  <c r="Q508" i="4"/>
  <c r="L508" i="4"/>
  <c r="Z508" i="4"/>
  <c r="O508" i="4"/>
  <c r="J508" i="4"/>
  <c r="T508" i="4"/>
  <c r="Y508" i="4"/>
  <c r="M508" i="4"/>
  <c r="U508" i="4"/>
  <c r="K508" i="4"/>
  <c r="S508" i="4"/>
  <c r="P508" i="4"/>
  <c r="Y506" i="4"/>
  <c r="M506" i="4"/>
  <c r="U506" i="4"/>
  <c r="K506" i="4"/>
  <c r="S506" i="4"/>
  <c r="P506" i="4"/>
  <c r="C506" i="4"/>
  <c r="N506" i="4"/>
  <c r="Q506" i="4"/>
  <c r="L506" i="4"/>
  <c r="Z506" i="4"/>
  <c r="O506" i="4"/>
  <c r="J506" i="4"/>
  <c r="T506" i="4"/>
  <c r="C504" i="4"/>
  <c r="N504" i="4"/>
  <c r="Q504" i="4"/>
  <c r="L504" i="4"/>
  <c r="Z504" i="4"/>
  <c r="O504" i="4"/>
  <c r="J504" i="4"/>
  <c r="T504" i="4"/>
  <c r="Y504" i="4"/>
  <c r="M504" i="4"/>
  <c r="U504" i="4"/>
  <c r="K504" i="4"/>
  <c r="S504" i="4"/>
  <c r="P504" i="4"/>
  <c r="Y502" i="4"/>
  <c r="M502" i="4"/>
  <c r="U502" i="4"/>
  <c r="K502" i="4"/>
  <c r="S502" i="4"/>
  <c r="P502" i="4"/>
  <c r="C502" i="4"/>
  <c r="N502" i="4"/>
  <c r="Q502" i="4"/>
  <c r="L502" i="4"/>
  <c r="Z502" i="4"/>
  <c r="O502" i="4"/>
  <c r="J502" i="4"/>
  <c r="T502" i="4"/>
  <c r="C500" i="4"/>
  <c r="N500" i="4"/>
  <c r="Q500" i="4"/>
  <c r="L500" i="4"/>
  <c r="Z500" i="4"/>
  <c r="O500" i="4"/>
  <c r="J500" i="4"/>
  <c r="T500" i="4"/>
  <c r="Y500" i="4"/>
  <c r="M500" i="4"/>
  <c r="U500" i="4"/>
  <c r="K500" i="4"/>
  <c r="S500" i="4"/>
  <c r="P500" i="4"/>
  <c r="Y498" i="4"/>
  <c r="M498" i="4"/>
  <c r="U498" i="4"/>
  <c r="K498" i="4"/>
  <c r="S498" i="4"/>
  <c r="P498" i="4"/>
  <c r="C498" i="4"/>
  <c r="N498" i="4"/>
  <c r="Q498" i="4"/>
  <c r="L498" i="4"/>
  <c r="Z498" i="4"/>
  <c r="O498" i="4"/>
  <c r="J498" i="4"/>
  <c r="T498" i="4"/>
  <c r="C496" i="4"/>
  <c r="N496" i="4"/>
  <c r="Q496" i="4"/>
  <c r="L496" i="4"/>
  <c r="Z496" i="4"/>
  <c r="O496" i="4"/>
  <c r="J496" i="4"/>
  <c r="T496" i="4"/>
  <c r="Y496" i="4"/>
  <c r="M496" i="4"/>
  <c r="U496" i="4"/>
  <c r="K496" i="4"/>
  <c r="S496" i="4"/>
  <c r="P496" i="4"/>
  <c r="Y494" i="4"/>
  <c r="M494" i="4"/>
  <c r="U494" i="4"/>
  <c r="K494" i="4"/>
  <c r="S494" i="4"/>
  <c r="P494" i="4"/>
  <c r="C494" i="4"/>
  <c r="N494" i="4"/>
  <c r="Q494" i="4"/>
  <c r="L494" i="4"/>
  <c r="Z494" i="4"/>
  <c r="O494" i="4"/>
  <c r="J494" i="4"/>
  <c r="T494" i="4"/>
  <c r="C492" i="4"/>
  <c r="N492" i="4"/>
  <c r="Q492" i="4"/>
  <c r="L492" i="4"/>
  <c r="Z492" i="4"/>
  <c r="O492" i="4"/>
  <c r="J492" i="4"/>
  <c r="T492" i="4"/>
  <c r="Y492" i="4"/>
  <c r="M492" i="4"/>
  <c r="U492" i="4"/>
  <c r="K492" i="4"/>
  <c r="S492" i="4"/>
  <c r="P492" i="4"/>
  <c r="Y490" i="4"/>
  <c r="M490" i="4"/>
  <c r="U490" i="4"/>
  <c r="K490" i="4"/>
  <c r="S490" i="4"/>
  <c r="P490" i="4"/>
  <c r="C490" i="4"/>
  <c r="N490" i="4"/>
  <c r="Q490" i="4"/>
  <c r="L490" i="4"/>
  <c r="Z490" i="4"/>
  <c r="O490" i="4"/>
  <c r="J490" i="4"/>
  <c r="T490" i="4"/>
  <c r="C488" i="4"/>
  <c r="N488" i="4"/>
  <c r="Q488" i="4"/>
  <c r="L488" i="4"/>
  <c r="Z488" i="4"/>
  <c r="O488" i="4"/>
  <c r="J488" i="4"/>
  <c r="T488" i="4"/>
  <c r="Y488" i="4"/>
  <c r="M488" i="4"/>
  <c r="U488" i="4"/>
  <c r="K488" i="4"/>
  <c r="S488" i="4"/>
  <c r="P488" i="4"/>
  <c r="Y486" i="4"/>
  <c r="M486" i="4"/>
  <c r="U486" i="4"/>
  <c r="K486" i="4"/>
  <c r="S486" i="4"/>
  <c r="P486" i="4"/>
  <c r="C486" i="4"/>
  <c r="N486" i="4"/>
  <c r="Q486" i="4"/>
  <c r="L486" i="4"/>
  <c r="Z486" i="4"/>
  <c r="O486" i="4"/>
  <c r="J486" i="4"/>
  <c r="T486" i="4"/>
  <c r="C484" i="4"/>
  <c r="N484" i="4"/>
  <c r="Q484" i="4"/>
  <c r="L484" i="4"/>
  <c r="Z484" i="4"/>
  <c r="O484" i="4"/>
  <c r="J484" i="4"/>
  <c r="T484" i="4"/>
  <c r="Y484" i="4"/>
  <c r="M484" i="4"/>
  <c r="U484" i="4"/>
  <c r="K484" i="4"/>
  <c r="S484" i="4"/>
  <c r="P484" i="4"/>
  <c r="Y482" i="4"/>
  <c r="M482" i="4"/>
  <c r="U482" i="4"/>
  <c r="K482" i="4"/>
  <c r="S482" i="4"/>
  <c r="P482" i="4"/>
  <c r="C482" i="4"/>
  <c r="N482" i="4"/>
  <c r="Q482" i="4"/>
  <c r="L482" i="4"/>
  <c r="Z482" i="4"/>
  <c r="O482" i="4"/>
  <c r="J482" i="4"/>
  <c r="T482" i="4"/>
  <c r="C480" i="4"/>
  <c r="N480" i="4"/>
  <c r="Q480" i="4"/>
  <c r="L480" i="4"/>
  <c r="Z480" i="4"/>
  <c r="O480" i="4"/>
  <c r="J480" i="4"/>
  <c r="T480" i="4"/>
  <c r="Y480" i="4"/>
  <c r="M480" i="4"/>
  <c r="U480" i="4"/>
  <c r="K480" i="4"/>
  <c r="S480" i="4"/>
  <c r="P480" i="4"/>
  <c r="Y478" i="4"/>
  <c r="M478" i="4"/>
  <c r="U478" i="4"/>
  <c r="K478" i="4"/>
  <c r="S478" i="4"/>
  <c r="P478" i="4"/>
  <c r="C478" i="4"/>
  <c r="N478" i="4"/>
  <c r="Q478" i="4"/>
  <c r="L478" i="4"/>
  <c r="Z478" i="4"/>
  <c r="O478" i="4"/>
  <c r="J478" i="4"/>
  <c r="T478" i="4"/>
  <c r="C476" i="4"/>
  <c r="N476" i="4"/>
  <c r="Q476" i="4"/>
  <c r="J476" i="4"/>
  <c r="T476" i="4"/>
  <c r="O476" i="4"/>
  <c r="Z476" i="4"/>
  <c r="Y476" i="4"/>
  <c r="M476" i="4"/>
  <c r="U476" i="4"/>
  <c r="P476" i="4"/>
  <c r="K476" i="4"/>
  <c r="S476" i="4"/>
  <c r="L476" i="4"/>
  <c r="Y474" i="4"/>
  <c r="M474" i="4"/>
  <c r="U474" i="4"/>
  <c r="K474" i="4"/>
  <c r="S474" i="4"/>
  <c r="P474" i="4"/>
  <c r="C474" i="4"/>
  <c r="N474" i="4"/>
  <c r="Q474" i="4"/>
  <c r="L474" i="4"/>
  <c r="Z474" i="4"/>
  <c r="O474" i="4"/>
  <c r="J474" i="4"/>
  <c r="T474" i="4"/>
  <c r="C472" i="4"/>
  <c r="N472" i="4"/>
  <c r="Q472" i="4"/>
  <c r="J472" i="4"/>
  <c r="Z472" i="4"/>
  <c r="O472" i="4"/>
  <c r="T472" i="4"/>
  <c r="Y472" i="4"/>
  <c r="M472" i="4"/>
  <c r="U472" i="4"/>
  <c r="P472" i="4"/>
  <c r="K472" i="4"/>
  <c r="S472" i="4"/>
  <c r="L472" i="4"/>
  <c r="Y470" i="4"/>
  <c r="M470" i="4"/>
  <c r="U470" i="4"/>
  <c r="K470" i="4"/>
  <c r="S470" i="4"/>
  <c r="P470" i="4"/>
  <c r="C470" i="4"/>
  <c r="N470" i="4"/>
  <c r="Q470" i="4"/>
  <c r="L470" i="4"/>
  <c r="Z470" i="4"/>
  <c r="O470" i="4"/>
  <c r="J470" i="4"/>
  <c r="T470" i="4"/>
  <c r="C468" i="4"/>
  <c r="N468" i="4"/>
  <c r="Q468" i="4"/>
  <c r="L468" i="4"/>
  <c r="Z468" i="4"/>
  <c r="O468" i="4"/>
  <c r="J468" i="4"/>
  <c r="T468" i="4"/>
  <c r="Y468" i="4"/>
  <c r="M468" i="4"/>
  <c r="U468" i="4"/>
  <c r="K468" i="4"/>
  <c r="S468" i="4"/>
  <c r="P468" i="4"/>
  <c r="Y466" i="4"/>
  <c r="M466" i="4"/>
  <c r="U466" i="4"/>
  <c r="P466" i="4"/>
  <c r="K466" i="4"/>
  <c r="S466" i="4"/>
  <c r="L466" i="4"/>
  <c r="C466" i="4"/>
  <c r="N466" i="4"/>
  <c r="Q466" i="4"/>
  <c r="J466" i="4"/>
  <c r="T466" i="4"/>
  <c r="O466" i="4"/>
  <c r="Z466" i="4"/>
  <c r="C464" i="4"/>
  <c r="N464" i="4"/>
  <c r="Q464" i="4"/>
  <c r="J464" i="4"/>
  <c r="T464" i="4"/>
  <c r="O464" i="4"/>
  <c r="Z464" i="4"/>
  <c r="Y464" i="4"/>
  <c r="M464" i="4"/>
  <c r="U464" i="4"/>
  <c r="P464" i="4"/>
  <c r="K464" i="4"/>
  <c r="S464" i="4"/>
  <c r="L464" i="4"/>
  <c r="Y462" i="4"/>
  <c r="M462" i="4"/>
  <c r="U462" i="4"/>
  <c r="K462" i="4"/>
  <c r="S462" i="4"/>
  <c r="P462" i="4"/>
  <c r="C462" i="4"/>
  <c r="N462" i="4"/>
  <c r="Q462" i="4"/>
  <c r="L462" i="4"/>
  <c r="Z462" i="4"/>
  <c r="O462" i="4"/>
  <c r="J462" i="4"/>
  <c r="T462" i="4"/>
  <c r="C460" i="4"/>
  <c r="N460" i="4"/>
  <c r="Q460" i="4"/>
  <c r="L460" i="4"/>
  <c r="Z460" i="4"/>
  <c r="O460" i="4"/>
  <c r="J460" i="4"/>
  <c r="T460" i="4"/>
  <c r="Y460" i="4"/>
  <c r="M460" i="4"/>
  <c r="U460" i="4"/>
  <c r="K460" i="4"/>
  <c r="S460" i="4"/>
  <c r="P460" i="4"/>
  <c r="Y458" i="4"/>
  <c r="M458" i="4"/>
  <c r="U458" i="4"/>
  <c r="P458" i="4"/>
  <c r="K458" i="4"/>
  <c r="S458" i="4"/>
  <c r="L458" i="4"/>
  <c r="C458" i="4"/>
  <c r="N458" i="4"/>
  <c r="Q458" i="4"/>
  <c r="J458" i="4"/>
  <c r="T458" i="4"/>
  <c r="O458" i="4"/>
  <c r="Z458" i="4"/>
  <c r="C456" i="4"/>
  <c r="N456" i="4"/>
  <c r="Q456" i="4"/>
  <c r="L456" i="4"/>
  <c r="Z456" i="4"/>
  <c r="O456" i="4"/>
  <c r="J456" i="4"/>
  <c r="T456" i="4"/>
  <c r="Y456" i="4"/>
  <c r="M456" i="4"/>
  <c r="U456" i="4"/>
  <c r="K456" i="4"/>
  <c r="S456" i="4"/>
  <c r="P456" i="4"/>
  <c r="Y454" i="4"/>
  <c r="M454" i="4"/>
  <c r="U454" i="4"/>
  <c r="P454" i="4"/>
  <c r="K454" i="4"/>
  <c r="S454" i="4"/>
  <c r="L454" i="4"/>
  <c r="C454" i="4"/>
  <c r="N454" i="4"/>
  <c r="Q454" i="4"/>
  <c r="J454" i="4"/>
  <c r="T454" i="4"/>
  <c r="O454" i="4"/>
  <c r="Z454" i="4"/>
  <c r="C452" i="4"/>
  <c r="N452" i="4"/>
  <c r="Q452" i="4"/>
  <c r="L452" i="4"/>
  <c r="Z452" i="4"/>
  <c r="O452" i="4"/>
  <c r="J452" i="4"/>
  <c r="T452" i="4"/>
  <c r="Y452" i="4"/>
  <c r="M452" i="4"/>
  <c r="U452" i="4"/>
  <c r="K452" i="4"/>
  <c r="S452" i="4"/>
  <c r="P452" i="4"/>
  <c r="Y450" i="4"/>
  <c r="M450" i="4"/>
  <c r="U450" i="4"/>
  <c r="K450" i="4"/>
  <c r="S450" i="4"/>
  <c r="P450" i="4"/>
  <c r="C450" i="4"/>
  <c r="N450" i="4"/>
  <c r="Q450" i="4"/>
  <c r="L450" i="4"/>
  <c r="Z450" i="4"/>
  <c r="O450" i="4"/>
  <c r="J450" i="4"/>
  <c r="T450" i="4"/>
  <c r="C448" i="4"/>
  <c r="N448" i="4"/>
  <c r="Q448" i="4"/>
  <c r="L448" i="4"/>
  <c r="Z448" i="4"/>
  <c r="O448" i="4"/>
  <c r="J448" i="4"/>
  <c r="T448" i="4"/>
  <c r="Y448" i="4"/>
  <c r="M448" i="4"/>
  <c r="U448" i="4"/>
  <c r="K448" i="4"/>
  <c r="S448" i="4"/>
  <c r="P448" i="4"/>
  <c r="Y446" i="4"/>
  <c r="M446" i="4"/>
  <c r="U446" i="4"/>
  <c r="K446" i="4"/>
  <c r="S446" i="4"/>
  <c r="P446" i="4"/>
  <c r="C446" i="4"/>
  <c r="N446" i="4"/>
  <c r="Q446" i="4"/>
  <c r="L446" i="4"/>
  <c r="Z446" i="4"/>
  <c r="O446" i="4"/>
  <c r="J446" i="4"/>
  <c r="T446" i="4"/>
  <c r="C444" i="4"/>
  <c r="N444" i="4"/>
  <c r="Q444" i="4"/>
  <c r="L444" i="4"/>
  <c r="Z444" i="4"/>
  <c r="O444" i="4"/>
  <c r="J444" i="4"/>
  <c r="T444" i="4"/>
  <c r="Y444" i="4"/>
  <c r="M444" i="4"/>
  <c r="U444" i="4"/>
  <c r="K444" i="4"/>
  <c r="S444" i="4"/>
  <c r="P444" i="4"/>
  <c r="Y442" i="4"/>
  <c r="K442" i="4"/>
  <c r="S442" i="4"/>
  <c r="U442" i="4"/>
  <c r="P442" i="4"/>
  <c r="Q442" i="4"/>
  <c r="L442" i="4"/>
  <c r="C442" i="4"/>
  <c r="N442" i="4"/>
  <c r="O442" i="4"/>
  <c r="M442" i="4"/>
  <c r="J442" i="4"/>
  <c r="T442" i="4"/>
  <c r="Z442" i="4"/>
  <c r="C440" i="4"/>
  <c r="N440" i="4"/>
  <c r="O440" i="4"/>
  <c r="J440" i="4"/>
  <c r="T440" i="4"/>
  <c r="U440" i="4"/>
  <c r="Q440" i="4"/>
  <c r="Z440" i="4"/>
  <c r="Y440" i="4"/>
  <c r="K440" i="4"/>
  <c r="S440" i="4"/>
  <c r="P440" i="4"/>
  <c r="M440" i="4"/>
  <c r="L440" i="4"/>
  <c r="Y438" i="4"/>
  <c r="K438" i="4"/>
  <c r="S438" i="4"/>
  <c r="P438" i="4"/>
  <c r="M438" i="4"/>
  <c r="L438" i="4"/>
  <c r="C438" i="4"/>
  <c r="N438" i="4"/>
  <c r="O438" i="4"/>
  <c r="J438" i="4"/>
  <c r="T438" i="4"/>
  <c r="U438" i="4"/>
  <c r="Q438" i="4"/>
  <c r="Z438" i="4"/>
  <c r="C436" i="4"/>
  <c r="N436" i="4"/>
  <c r="O436" i="4"/>
  <c r="J436" i="4"/>
  <c r="T436" i="4"/>
  <c r="U436" i="4"/>
  <c r="Q436" i="4"/>
  <c r="Z436" i="4"/>
  <c r="Y436" i="4"/>
  <c r="K436" i="4"/>
  <c r="S436" i="4"/>
  <c r="P436" i="4"/>
  <c r="M436" i="4"/>
  <c r="L436" i="4"/>
  <c r="Y434" i="4"/>
  <c r="K434" i="4"/>
  <c r="S434" i="4"/>
  <c r="P434" i="4"/>
  <c r="M434" i="4"/>
  <c r="L434" i="4"/>
  <c r="C434" i="4"/>
  <c r="N434" i="4"/>
  <c r="O434" i="4"/>
  <c r="J434" i="4"/>
  <c r="T434" i="4"/>
  <c r="U434" i="4"/>
  <c r="Q434" i="4"/>
  <c r="Z434" i="4"/>
  <c r="C432" i="4"/>
  <c r="N432" i="4"/>
  <c r="O432" i="4"/>
  <c r="Z432" i="4"/>
  <c r="U432" i="4"/>
  <c r="Q432" i="4"/>
  <c r="T432" i="4"/>
  <c r="Y432" i="4"/>
  <c r="K432" i="4"/>
  <c r="S432" i="4"/>
  <c r="L432" i="4"/>
  <c r="M432" i="4"/>
  <c r="P432" i="4"/>
  <c r="J432" i="4"/>
  <c r="Y430" i="4"/>
  <c r="K430" i="4"/>
  <c r="S430" i="4"/>
  <c r="P430" i="4"/>
  <c r="M430" i="4"/>
  <c r="L430" i="4"/>
  <c r="C430" i="4"/>
  <c r="N430" i="4"/>
  <c r="O430" i="4"/>
  <c r="J430" i="4"/>
  <c r="T430" i="4"/>
  <c r="U430" i="4"/>
  <c r="Q430" i="4"/>
  <c r="Z430" i="4"/>
  <c r="C428" i="4"/>
  <c r="N428" i="4"/>
  <c r="Y428" i="4"/>
  <c r="K428" i="4"/>
  <c r="S428" i="4"/>
  <c r="P428" i="4"/>
  <c r="M428" i="4"/>
  <c r="J428" i="4"/>
  <c r="U428" i="4"/>
  <c r="L428" i="4"/>
  <c r="O428" i="4"/>
  <c r="T428" i="4"/>
  <c r="Q428" i="4"/>
  <c r="Z428" i="4"/>
  <c r="C426" i="4"/>
  <c r="N426" i="4"/>
  <c r="O426" i="4"/>
  <c r="J426" i="4"/>
  <c r="T426" i="4"/>
  <c r="U426" i="4"/>
  <c r="Q426" i="4"/>
  <c r="Z426" i="4"/>
  <c r="Y426" i="4"/>
  <c r="K426" i="4"/>
  <c r="S426" i="4"/>
  <c r="P426" i="4"/>
  <c r="M426" i="4"/>
  <c r="L426" i="4"/>
  <c r="Y424" i="4"/>
  <c r="K424" i="4"/>
  <c r="S424" i="4"/>
  <c r="P424" i="4"/>
  <c r="M424" i="4"/>
  <c r="L424" i="4"/>
  <c r="C424" i="4"/>
  <c r="N424" i="4"/>
  <c r="O424" i="4"/>
  <c r="J424" i="4"/>
  <c r="T424" i="4"/>
  <c r="U424" i="4"/>
  <c r="Q424" i="4"/>
  <c r="Z424" i="4"/>
  <c r="C422" i="4"/>
  <c r="N422" i="4"/>
  <c r="O422" i="4"/>
  <c r="J422" i="4"/>
  <c r="T422" i="4"/>
  <c r="U422" i="4"/>
  <c r="Q422" i="4"/>
  <c r="Z422" i="4"/>
  <c r="Y422" i="4"/>
  <c r="K422" i="4"/>
  <c r="S422" i="4"/>
  <c r="P422" i="4"/>
  <c r="M422" i="4"/>
  <c r="L422" i="4"/>
  <c r="Y420" i="4"/>
  <c r="K420" i="4"/>
  <c r="S420" i="4"/>
  <c r="P420" i="4"/>
  <c r="M420" i="4"/>
  <c r="L420" i="4"/>
  <c r="C420" i="4"/>
  <c r="N420" i="4"/>
  <c r="O420" i="4"/>
  <c r="J420" i="4"/>
  <c r="T420" i="4"/>
  <c r="U420" i="4"/>
  <c r="Q420" i="4"/>
  <c r="Z420" i="4"/>
  <c r="C418" i="4"/>
  <c r="N418" i="4"/>
  <c r="O418" i="4"/>
  <c r="Z418" i="4"/>
  <c r="U418" i="4"/>
  <c r="Q418" i="4"/>
  <c r="T418" i="4"/>
  <c r="Y418" i="4"/>
  <c r="K418" i="4"/>
  <c r="S418" i="4"/>
  <c r="L418" i="4"/>
  <c r="M418" i="4"/>
  <c r="P418" i="4"/>
  <c r="J418" i="4"/>
  <c r="Y416" i="4"/>
  <c r="K416" i="4"/>
  <c r="S416" i="4"/>
  <c r="P416" i="4"/>
  <c r="M416" i="4"/>
  <c r="L416" i="4"/>
  <c r="C416" i="4"/>
  <c r="N416" i="4"/>
  <c r="O416" i="4"/>
  <c r="J416" i="4"/>
  <c r="T416" i="4"/>
  <c r="U416" i="4"/>
  <c r="Q416" i="4"/>
  <c r="Z416" i="4"/>
  <c r="C414" i="4"/>
  <c r="N414" i="4"/>
  <c r="O414" i="4"/>
  <c r="J414" i="4"/>
  <c r="T414" i="4"/>
  <c r="U414" i="4"/>
  <c r="Q414" i="4"/>
  <c r="Z414" i="4"/>
  <c r="Y414" i="4"/>
  <c r="K414" i="4"/>
  <c r="S414" i="4"/>
  <c r="P414" i="4"/>
  <c r="M414" i="4"/>
  <c r="L414" i="4"/>
  <c r="Y412" i="4"/>
  <c r="K412" i="4"/>
  <c r="S412" i="4"/>
  <c r="P412" i="4"/>
  <c r="M412" i="4"/>
  <c r="L412" i="4"/>
  <c r="C412" i="4"/>
  <c r="N412" i="4"/>
  <c r="O412" i="4"/>
  <c r="J412" i="4"/>
  <c r="T412" i="4"/>
  <c r="U412" i="4"/>
  <c r="Q412" i="4"/>
  <c r="Z412" i="4"/>
  <c r="C410" i="4"/>
  <c r="N410" i="4"/>
  <c r="O410" i="4"/>
  <c r="J410" i="4"/>
  <c r="T410" i="4"/>
  <c r="U410" i="4"/>
  <c r="Q410" i="4"/>
  <c r="Z410" i="4"/>
  <c r="Y410" i="4"/>
  <c r="K410" i="4"/>
  <c r="S410" i="4"/>
  <c r="P410" i="4"/>
  <c r="M410" i="4"/>
  <c r="L410" i="4"/>
  <c r="Y408" i="4"/>
  <c r="K408" i="4"/>
  <c r="S408" i="4"/>
  <c r="P408" i="4"/>
  <c r="M408" i="4"/>
  <c r="L408" i="4"/>
  <c r="C408" i="4"/>
  <c r="N408" i="4"/>
  <c r="O408" i="4"/>
  <c r="J408" i="4"/>
  <c r="T408" i="4"/>
  <c r="U408" i="4"/>
  <c r="Q408" i="4"/>
  <c r="Z408" i="4"/>
  <c r="C406" i="4"/>
  <c r="N406" i="4"/>
  <c r="O406" i="4"/>
  <c r="Z406" i="4"/>
  <c r="U406" i="4"/>
  <c r="Q406" i="4"/>
  <c r="T406" i="4"/>
  <c r="Y406" i="4"/>
  <c r="K406" i="4"/>
  <c r="S406" i="4"/>
  <c r="L406" i="4"/>
  <c r="M406" i="4"/>
  <c r="P406" i="4"/>
  <c r="J406" i="4"/>
  <c r="Y404" i="4"/>
  <c r="K404" i="4"/>
  <c r="S404" i="4"/>
  <c r="P404" i="4"/>
  <c r="M404" i="4"/>
  <c r="L404" i="4"/>
  <c r="C404" i="4"/>
  <c r="N404" i="4"/>
  <c r="O404" i="4"/>
  <c r="J404" i="4"/>
  <c r="T404" i="4"/>
  <c r="U404" i="4"/>
  <c r="Q404" i="4"/>
  <c r="Z404" i="4"/>
  <c r="M402" i="4"/>
  <c r="U402" i="4"/>
  <c r="C402" i="4"/>
  <c r="N402" i="4"/>
  <c r="O402" i="4"/>
  <c r="J402" i="4"/>
  <c r="T402" i="4"/>
  <c r="Q402" i="4"/>
  <c r="L402" i="4"/>
  <c r="Z402" i="4"/>
  <c r="Y402" i="4"/>
  <c r="K402" i="4"/>
  <c r="S402" i="4"/>
  <c r="P402" i="4"/>
  <c r="Q400" i="4"/>
  <c r="L400" i="4"/>
  <c r="Z400" i="4"/>
  <c r="Y400" i="4"/>
  <c r="K400" i="4"/>
  <c r="S400" i="4"/>
  <c r="P400" i="4"/>
  <c r="M400" i="4"/>
  <c r="U400" i="4"/>
  <c r="C400" i="4"/>
  <c r="N400" i="4"/>
  <c r="O400" i="4"/>
  <c r="J400" i="4"/>
  <c r="T400" i="4"/>
  <c r="M398" i="4"/>
  <c r="U398" i="4"/>
  <c r="P398" i="4"/>
  <c r="C398" i="4"/>
  <c r="N398" i="4"/>
  <c r="O398" i="4"/>
  <c r="Z398" i="4"/>
  <c r="Q398" i="4"/>
  <c r="J398" i="4"/>
  <c r="T398" i="4"/>
  <c r="Y398" i="4"/>
  <c r="K398" i="4"/>
  <c r="S398" i="4"/>
  <c r="L398" i="4"/>
  <c r="Q396" i="4"/>
  <c r="L396" i="4"/>
  <c r="Z396" i="4"/>
  <c r="Y396" i="4"/>
  <c r="K396" i="4"/>
  <c r="S396" i="4"/>
  <c r="P396" i="4"/>
  <c r="M396" i="4"/>
  <c r="U396" i="4"/>
  <c r="C396" i="4"/>
  <c r="N396" i="4"/>
  <c r="O396" i="4"/>
  <c r="J396" i="4"/>
  <c r="T396" i="4"/>
  <c r="M394" i="4"/>
  <c r="U394" i="4"/>
  <c r="C394" i="4"/>
  <c r="N394" i="4"/>
  <c r="O394" i="4"/>
  <c r="J394" i="4"/>
  <c r="T394" i="4"/>
  <c r="Q394" i="4"/>
  <c r="L394" i="4"/>
  <c r="Z394" i="4"/>
  <c r="Y394" i="4"/>
  <c r="K394" i="4"/>
  <c r="S394" i="4"/>
  <c r="P394" i="4"/>
  <c r="Q392" i="4"/>
  <c r="L392" i="4"/>
  <c r="Z392" i="4"/>
  <c r="Y392" i="4"/>
  <c r="K392" i="4"/>
  <c r="S392" i="4"/>
  <c r="P392" i="4"/>
  <c r="M392" i="4"/>
  <c r="U392" i="4"/>
  <c r="C392" i="4"/>
  <c r="N392" i="4"/>
  <c r="O392" i="4"/>
  <c r="J392" i="4"/>
  <c r="T392" i="4"/>
  <c r="M390" i="4"/>
  <c r="U390" i="4"/>
  <c r="C390" i="4"/>
  <c r="N390" i="4"/>
  <c r="O390" i="4"/>
  <c r="J390" i="4"/>
  <c r="T390" i="4"/>
  <c r="Q390" i="4"/>
  <c r="L390" i="4"/>
  <c r="Z390" i="4"/>
  <c r="Y390" i="4"/>
  <c r="K390" i="4"/>
  <c r="S390" i="4"/>
  <c r="P390" i="4"/>
  <c r="Q388" i="4"/>
  <c r="L388" i="4"/>
  <c r="Z388" i="4"/>
  <c r="Y388" i="4"/>
  <c r="K388" i="4"/>
  <c r="S388" i="4"/>
  <c r="P388" i="4"/>
  <c r="M388" i="4"/>
  <c r="U388" i="4"/>
  <c r="C388" i="4"/>
  <c r="N388" i="4"/>
  <c r="O388" i="4"/>
  <c r="J388" i="4"/>
  <c r="T388" i="4"/>
  <c r="L386" i="4"/>
  <c r="Z386" i="4"/>
  <c r="Q386" i="4"/>
  <c r="C386" i="4"/>
  <c r="N386" i="4"/>
  <c r="P386" i="4"/>
  <c r="K386" i="4"/>
  <c r="S386" i="4"/>
  <c r="M386" i="4"/>
  <c r="U386" i="4"/>
  <c r="Y386" i="4"/>
  <c r="J386" i="4"/>
  <c r="T386" i="4"/>
  <c r="O386" i="4"/>
  <c r="Q384" i="4"/>
  <c r="P384" i="4"/>
  <c r="T384" i="4"/>
  <c r="Y384" i="4"/>
  <c r="K384" i="4"/>
  <c r="S384" i="4"/>
  <c r="M384" i="4"/>
  <c r="U384" i="4"/>
  <c r="Z384" i="4"/>
  <c r="C384" i="4"/>
  <c r="N384" i="4"/>
  <c r="O384" i="4"/>
  <c r="J384" i="4"/>
  <c r="L384" i="4"/>
  <c r="M382" i="4"/>
  <c r="U382" i="4"/>
  <c r="C382" i="4"/>
  <c r="N382" i="4"/>
  <c r="O382" i="4"/>
  <c r="J382" i="4"/>
  <c r="T382" i="4"/>
  <c r="Q382" i="4"/>
  <c r="L382" i="4"/>
  <c r="Z382" i="4"/>
  <c r="Y382" i="4"/>
  <c r="K382" i="4"/>
  <c r="S382" i="4"/>
  <c r="P382" i="4"/>
  <c r="Q380" i="4"/>
  <c r="Z380" i="4"/>
  <c r="T380" i="4"/>
  <c r="Y380" i="4"/>
  <c r="K380" i="4"/>
  <c r="S380" i="4"/>
  <c r="J380" i="4"/>
  <c r="M380" i="4"/>
  <c r="U380" i="4"/>
  <c r="L380" i="4"/>
  <c r="C380" i="4"/>
  <c r="N380" i="4"/>
  <c r="O380" i="4"/>
  <c r="P380" i="4"/>
  <c r="M378" i="4"/>
  <c r="U378" i="4"/>
  <c r="P378" i="4"/>
  <c r="C378" i="4"/>
  <c r="N378" i="4"/>
  <c r="O378" i="4"/>
  <c r="Z378" i="4"/>
  <c r="Q378" i="4"/>
  <c r="J378" i="4"/>
  <c r="T378" i="4"/>
  <c r="Y378" i="4"/>
  <c r="K378" i="4"/>
  <c r="S378" i="4"/>
  <c r="L378" i="4"/>
  <c r="Q376" i="4"/>
  <c r="Z376" i="4"/>
  <c r="T376" i="4"/>
  <c r="Y376" i="4"/>
  <c r="K376" i="4"/>
  <c r="S376" i="4"/>
  <c r="J376" i="4"/>
  <c r="M376" i="4"/>
  <c r="U376" i="4"/>
  <c r="L376" i="4"/>
  <c r="C376" i="4"/>
  <c r="N376" i="4"/>
  <c r="O376" i="4"/>
  <c r="P376" i="4"/>
  <c r="M374" i="4"/>
  <c r="U374" i="4"/>
  <c r="P374" i="4"/>
  <c r="C374" i="4"/>
  <c r="N374" i="4"/>
  <c r="O374" i="4"/>
  <c r="T374" i="4"/>
  <c r="Q374" i="4"/>
  <c r="J374" i="4"/>
  <c r="Z374" i="4"/>
  <c r="Y374" i="4"/>
  <c r="K374" i="4"/>
  <c r="S374" i="4"/>
  <c r="L374" i="4"/>
  <c r="Q372" i="4"/>
  <c r="J372" i="4"/>
  <c r="Z372" i="4"/>
  <c r="Y372" i="4"/>
  <c r="K372" i="4"/>
  <c r="S372" i="4"/>
  <c r="L372" i="4"/>
  <c r="M372" i="4"/>
  <c r="U372" i="4"/>
  <c r="P372" i="4"/>
  <c r="C372" i="4"/>
  <c r="N372" i="4"/>
  <c r="O372" i="4"/>
  <c r="T372" i="4"/>
  <c r="M370" i="4"/>
  <c r="U370" i="4"/>
  <c r="C370" i="4"/>
  <c r="N370" i="4"/>
  <c r="O370" i="4"/>
  <c r="J370" i="4"/>
  <c r="T370" i="4"/>
  <c r="Q370" i="4"/>
  <c r="L370" i="4"/>
  <c r="Z370" i="4"/>
  <c r="Y370" i="4"/>
  <c r="K370" i="4"/>
  <c r="S370" i="4"/>
  <c r="P370" i="4"/>
  <c r="Q368" i="4"/>
  <c r="P368" i="4"/>
  <c r="Y368" i="4"/>
  <c r="K368" i="4"/>
  <c r="S368" i="4"/>
  <c r="T368" i="4"/>
  <c r="M368" i="4"/>
  <c r="U368" i="4"/>
  <c r="Z368" i="4"/>
  <c r="C368" i="4"/>
  <c r="N368" i="4"/>
  <c r="O368" i="4"/>
  <c r="L368" i="4"/>
  <c r="J368" i="4"/>
  <c r="M366" i="4"/>
  <c r="U366" i="4"/>
  <c r="C366" i="4"/>
  <c r="N366" i="4"/>
  <c r="O366" i="4"/>
  <c r="J366" i="4"/>
  <c r="T366" i="4"/>
  <c r="Q366" i="4"/>
  <c r="L366" i="4"/>
  <c r="Z366" i="4"/>
  <c r="Y366" i="4"/>
  <c r="K366" i="4"/>
  <c r="S366" i="4"/>
  <c r="P366" i="4"/>
  <c r="Q364" i="4"/>
  <c r="L364" i="4"/>
  <c r="Z364" i="4"/>
  <c r="Y364" i="4"/>
  <c r="K364" i="4"/>
  <c r="S364" i="4"/>
  <c r="P364" i="4"/>
  <c r="M364" i="4"/>
  <c r="U364" i="4"/>
  <c r="C364" i="4"/>
  <c r="N364" i="4"/>
  <c r="O364" i="4"/>
  <c r="J364" i="4"/>
  <c r="T364" i="4"/>
  <c r="M362" i="4"/>
  <c r="U362" i="4"/>
  <c r="C362" i="4"/>
  <c r="N362" i="4"/>
  <c r="O362" i="4"/>
  <c r="J362" i="4"/>
  <c r="T362" i="4"/>
  <c r="Q362" i="4"/>
  <c r="L362" i="4"/>
  <c r="Z362" i="4"/>
  <c r="Y362" i="4"/>
  <c r="K362" i="4"/>
  <c r="S362" i="4"/>
  <c r="P362" i="4"/>
  <c r="Q360" i="4"/>
  <c r="L360" i="4"/>
  <c r="Z360" i="4"/>
  <c r="Y360" i="4"/>
  <c r="K360" i="4"/>
  <c r="S360" i="4"/>
  <c r="P360" i="4"/>
  <c r="M360" i="4"/>
  <c r="U360" i="4"/>
  <c r="C360" i="4"/>
  <c r="N360" i="4"/>
  <c r="O360" i="4"/>
  <c r="J360" i="4"/>
  <c r="T360" i="4"/>
  <c r="L358" i="4"/>
  <c r="Z358" i="4"/>
  <c r="Q358" i="4"/>
  <c r="C358" i="4"/>
  <c r="N358" i="4"/>
  <c r="P358" i="4"/>
  <c r="K358" i="4"/>
  <c r="S358" i="4"/>
  <c r="M358" i="4"/>
  <c r="U358" i="4"/>
  <c r="Y358" i="4"/>
  <c r="J358" i="4"/>
  <c r="T358" i="4"/>
  <c r="O358" i="4"/>
  <c r="Q356" i="4"/>
  <c r="J356" i="4"/>
  <c r="T356" i="4"/>
  <c r="Y356" i="4"/>
  <c r="K356" i="4"/>
  <c r="S356" i="4"/>
  <c r="L356" i="4"/>
  <c r="M356" i="4"/>
  <c r="U356" i="4"/>
  <c r="P356" i="4"/>
  <c r="C356" i="4"/>
  <c r="N356" i="4"/>
  <c r="O356" i="4"/>
  <c r="Z356" i="4"/>
  <c r="M354" i="4"/>
  <c r="U354" i="4"/>
  <c r="C354" i="4"/>
  <c r="N354" i="4"/>
  <c r="O354" i="4"/>
  <c r="J354" i="4"/>
  <c r="T354" i="4"/>
  <c r="Q354" i="4"/>
  <c r="L354" i="4"/>
  <c r="Z354" i="4"/>
  <c r="Y354" i="4"/>
  <c r="K354" i="4"/>
  <c r="S354" i="4"/>
  <c r="P354" i="4"/>
  <c r="Q352" i="4"/>
  <c r="J352" i="4"/>
  <c r="T352" i="4"/>
  <c r="Y352" i="4"/>
  <c r="K352" i="4"/>
  <c r="S352" i="4"/>
  <c r="L352" i="4"/>
  <c r="M352" i="4"/>
  <c r="U352" i="4"/>
  <c r="P352" i="4"/>
  <c r="C352" i="4"/>
  <c r="N352" i="4"/>
  <c r="O352" i="4"/>
  <c r="Z352" i="4"/>
  <c r="M350" i="4"/>
  <c r="U350" i="4"/>
  <c r="C350" i="4"/>
  <c r="N350" i="4"/>
  <c r="O350" i="4"/>
  <c r="J350" i="4"/>
  <c r="T350" i="4"/>
  <c r="Q350" i="4"/>
  <c r="L350" i="4"/>
  <c r="Z350" i="4"/>
  <c r="Y350" i="4"/>
  <c r="K350" i="4"/>
  <c r="S350" i="4"/>
  <c r="P350" i="4"/>
  <c r="Q348" i="4"/>
  <c r="J348" i="4"/>
  <c r="T348" i="4"/>
  <c r="Y348" i="4"/>
  <c r="K348" i="4"/>
  <c r="S348" i="4"/>
  <c r="L348" i="4"/>
  <c r="M348" i="4"/>
  <c r="U348" i="4"/>
  <c r="P348" i="4"/>
  <c r="C348" i="4"/>
  <c r="N348" i="4"/>
  <c r="O348" i="4"/>
  <c r="Z348" i="4"/>
  <c r="M346" i="4"/>
  <c r="U346" i="4"/>
  <c r="C346" i="4"/>
  <c r="N346" i="4"/>
  <c r="O346" i="4"/>
  <c r="J346" i="4"/>
  <c r="T346" i="4"/>
  <c r="Q346" i="4"/>
  <c r="L346" i="4"/>
  <c r="Z346" i="4"/>
  <c r="Y346" i="4"/>
  <c r="K346" i="4"/>
  <c r="S346" i="4"/>
  <c r="P346" i="4"/>
  <c r="Q344" i="4"/>
  <c r="L344" i="4"/>
  <c r="Z344" i="4"/>
  <c r="Y344" i="4"/>
  <c r="K344" i="4"/>
  <c r="S344" i="4"/>
  <c r="P344" i="4"/>
  <c r="M344" i="4"/>
  <c r="U344" i="4"/>
  <c r="C344" i="4"/>
  <c r="N344" i="4"/>
  <c r="O344" i="4"/>
  <c r="J344" i="4"/>
  <c r="T344" i="4"/>
  <c r="M342" i="4"/>
  <c r="U342" i="4"/>
  <c r="C342" i="4"/>
  <c r="N342" i="4"/>
  <c r="O342" i="4"/>
  <c r="J342" i="4"/>
  <c r="T342" i="4"/>
  <c r="Q342" i="4"/>
  <c r="L342" i="4"/>
  <c r="Z342" i="4"/>
  <c r="Y342" i="4"/>
  <c r="K342" i="4"/>
  <c r="S342" i="4"/>
  <c r="P342" i="4"/>
  <c r="Q340" i="4"/>
  <c r="Z340" i="4"/>
  <c r="Y340" i="4"/>
  <c r="K340" i="4"/>
  <c r="S340" i="4"/>
  <c r="J340" i="4"/>
  <c r="M340" i="4"/>
  <c r="U340" i="4"/>
  <c r="L340" i="4"/>
  <c r="C340" i="4"/>
  <c r="N340" i="4"/>
  <c r="O340" i="4"/>
  <c r="T340" i="4"/>
  <c r="P340" i="4"/>
  <c r="M338" i="4"/>
  <c r="U338" i="4"/>
  <c r="P338" i="4"/>
  <c r="C338" i="4"/>
  <c r="N338" i="4"/>
  <c r="O338" i="4"/>
  <c r="Z338" i="4"/>
  <c r="Q338" i="4"/>
  <c r="J338" i="4"/>
  <c r="T338" i="4"/>
  <c r="Y338" i="4"/>
  <c r="K338" i="4"/>
  <c r="S338" i="4"/>
  <c r="L338" i="4"/>
  <c r="Q336" i="4"/>
  <c r="L336" i="4"/>
  <c r="Z336" i="4"/>
  <c r="Y336" i="4"/>
  <c r="K336" i="4"/>
  <c r="S336" i="4"/>
  <c r="P336" i="4"/>
  <c r="M336" i="4"/>
  <c r="U336" i="4"/>
  <c r="C336" i="4"/>
  <c r="N336" i="4"/>
  <c r="O336" i="4"/>
  <c r="J336" i="4"/>
  <c r="T336" i="4"/>
  <c r="M334" i="4"/>
  <c r="U334" i="4"/>
  <c r="P334" i="4"/>
  <c r="C334" i="4"/>
  <c r="N334" i="4"/>
  <c r="O334" i="4"/>
  <c r="Z334" i="4"/>
  <c r="Q334" i="4"/>
  <c r="J334" i="4"/>
  <c r="T334" i="4"/>
  <c r="Y334" i="4"/>
  <c r="K334" i="4"/>
  <c r="S334" i="4"/>
  <c r="L334" i="4"/>
  <c r="Q332" i="4"/>
  <c r="L332" i="4"/>
  <c r="Z332" i="4"/>
  <c r="Y332" i="4"/>
  <c r="K332" i="4"/>
  <c r="S332" i="4"/>
  <c r="P332" i="4"/>
  <c r="M332" i="4"/>
  <c r="U332" i="4"/>
  <c r="C332" i="4"/>
  <c r="N332" i="4"/>
  <c r="O332" i="4"/>
  <c r="J332" i="4"/>
  <c r="T332" i="4"/>
  <c r="M330" i="4"/>
  <c r="U330" i="4"/>
  <c r="C330" i="4"/>
  <c r="N330" i="4"/>
  <c r="O330" i="4"/>
  <c r="J330" i="4"/>
  <c r="T330" i="4"/>
  <c r="Q330" i="4"/>
  <c r="L330" i="4"/>
  <c r="Z330" i="4"/>
  <c r="Y330" i="4"/>
  <c r="K330" i="4"/>
  <c r="S330" i="4"/>
  <c r="P330" i="4"/>
  <c r="Q328" i="4"/>
  <c r="L328" i="4"/>
  <c r="Z328" i="4"/>
  <c r="Y328" i="4"/>
  <c r="K328" i="4"/>
  <c r="S328" i="4"/>
  <c r="P328" i="4"/>
  <c r="M328" i="4"/>
  <c r="U328" i="4"/>
  <c r="C328" i="4"/>
  <c r="N328" i="4"/>
  <c r="O328" i="4"/>
  <c r="J328" i="4"/>
  <c r="T328" i="4"/>
  <c r="M326" i="4"/>
  <c r="U326" i="4"/>
  <c r="C326" i="4"/>
  <c r="N326" i="4"/>
  <c r="O326" i="4"/>
  <c r="J326" i="4"/>
  <c r="T326" i="4"/>
  <c r="Q326" i="4"/>
  <c r="L326" i="4"/>
  <c r="Z326" i="4"/>
  <c r="Y326" i="4"/>
  <c r="K326" i="4"/>
  <c r="S326" i="4"/>
  <c r="P326" i="4"/>
  <c r="Q324" i="4"/>
  <c r="L324" i="4"/>
  <c r="Z324" i="4"/>
  <c r="Y324" i="4"/>
  <c r="K324" i="4"/>
  <c r="S324" i="4"/>
  <c r="P324" i="4"/>
  <c r="M324" i="4"/>
  <c r="U324" i="4"/>
  <c r="C324" i="4"/>
  <c r="N324" i="4"/>
  <c r="O324" i="4"/>
  <c r="J324" i="4"/>
  <c r="T324" i="4"/>
  <c r="M322" i="4"/>
  <c r="U322" i="4"/>
  <c r="C322" i="4"/>
  <c r="N322" i="4"/>
  <c r="O322" i="4"/>
  <c r="J322" i="4"/>
  <c r="T322" i="4"/>
  <c r="Q322" i="4"/>
  <c r="L322" i="4"/>
  <c r="Z322" i="4"/>
  <c r="Y322" i="4"/>
  <c r="K322" i="4"/>
  <c r="S322" i="4"/>
  <c r="P322" i="4"/>
  <c r="Q320" i="4"/>
  <c r="L320" i="4"/>
  <c r="Z320" i="4"/>
  <c r="Y320" i="4"/>
  <c r="K320" i="4"/>
  <c r="S320" i="4"/>
  <c r="P320" i="4"/>
  <c r="M320" i="4"/>
  <c r="U320" i="4"/>
  <c r="C320" i="4"/>
  <c r="N320" i="4"/>
  <c r="O320" i="4"/>
  <c r="J320" i="4"/>
  <c r="T320" i="4"/>
  <c r="M318" i="4"/>
  <c r="U318" i="4"/>
  <c r="C318" i="4"/>
  <c r="N318" i="4"/>
  <c r="O318" i="4"/>
  <c r="J318" i="4"/>
  <c r="T318" i="4"/>
  <c r="Q318" i="4"/>
  <c r="L318" i="4"/>
  <c r="Z318" i="4"/>
  <c r="Y318" i="4"/>
  <c r="K318" i="4"/>
  <c r="S318" i="4"/>
  <c r="P318" i="4"/>
  <c r="Q316" i="4"/>
  <c r="L316" i="4"/>
  <c r="Z316" i="4"/>
  <c r="Y316" i="4"/>
  <c r="K316" i="4"/>
  <c r="S316" i="4"/>
  <c r="P316" i="4"/>
  <c r="M316" i="4"/>
  <c r="U316" i="4"/>
  <c r="C316" i="4"/>
  <c r="N316" i="4"/>
  <c r="O316" i="4"/>
  <c r="J316" i="4"/>
  <c r="T316" i="4"/>
  <c r="M314" i="4"/>
  <c r="U314" i="4"/>
  <c r="P314" i="4"/>
  <c r="C314" i="4"/>
  <c r="N314" i="4"/>
  <c r="O314" i="4"/>
  <c r="Z314" i="4"/>
  <c r="Q314" i="4"/>
  <c r="J314" i="4"/>
  <c r="T314" i="4"/>
  <c r="Y314" i="4"/>
  <c r="K314" i="4"/>
  <c r="S314" i="4"/>
  <c r="L314" i="4"/>
  <c r="Q312" i="4"/>
  <c r="L312" i="4"/>
  <c r="Z312" i="4"/>
  <c r="Y312" i="4"/>
  <c r="K312" i="4"/>
  <c r="S312" i="4"/>
  <c r="P312" i="4"/>
  <c r="M312" i="4"/>
  <c r="U312" i="4"/>
  <c r="C312" i="4"/>
  <c r="N312" i="4"/>
  <c r="O312" i="4"/>
  <c r="J312" i="4"/>
  <c r="T312" i="4"/>
  <c r="M310" i="4"/>
  <c r="U310" i="4"/>
  <c r="P310" i="4"/>
  <c r="C310" i="4"/>
  <c r="N310" i="4"/>
  <c r="O310" i="4"/>
  <c r="T310" i="4"/>
  <c r="Q310" i="4"/>
  <c r="J310" i="4"/>
  <c r="Z310" i="4"/>
  <c r="Y310" i="4"/>
  <c r="K310" i="4"/>
  <c r="S310" i="4"/>
  <c r="L310" i="4"/>
  <c r="Q308" i="4"/>
  <c r="L308" i="4"/>
  <c r="Z308" i="4"/>
  <c r="Y308" i="4"/>
  <c r="K308" i="4"/>
  <c r="S308" i="4"/>
  <c r="P308" i="4"/>
  <c r="M308" i="4"/>
  <c r="U308" i="4"/>
  <c r="C308" i="4"/>
  <c r="N308" i="4"/>
  <c r="O308" i="4"/>
  <c r="J308" i="4"/>
  <c r="T308" i="4"/>
  <c r="M306" i="4"/>
  <c r="U306" i="4"/>
  <c r="L306" i="4"/>
  <c r="C306" i="4"/>
  <c r="N306" i="4"/>
  <c r="O306" i="4"/>
  <c r="P306" i="4"/>
  <c r="Q306" i="4"/>
  <c r="Z306" i="4"/>
  <c r="T306" i="4"/>
  <c r="Y306" i="4"/>
  <c r="K306" i="4"/>
  <c r="S306" i="4"/>
  <c r="J306" i="4"/>
  <c r="Q304" i="4"/>
  <c r="L304" i="4"/>
  <c r="Z304" i="4"/>
  <c r="Y304" i="4"/>
  <c r="K304" i="4"/>
  <c r="S304" i="4"/>
  <c r="P304" i="4"/>
  <c r="M304" i="4"/>
  <c r="U304" i="4"/>
  <c r="C304" i="4"/>
  <c r="N304" i="4"/>
  <c r="O304" i="4"/>
  <c r="J304" i="4"/>
  <c r="T304" i="4"/>
  <c r="M302" i="4"/>
  <c r="U302" i="4"/>
  <c r="C302" i="4"/>
  <c r="N302" i="4"/>
  <c r="O302" i="4"/>
  <c r="J302" i="4"/>
  <c r="T302" i="4"/>
  <c r="Q302" i="4"/>
  <c r="L302" i="4"/>
  <c r="Z302" i="4"/>
  <c r="Y302" i="4"/>
  <c r="K302" i="4"/>
  <c r="S302" i="4"/>
  <c r="P302" i="4"/>
  <c r="Q300" i="4"/>
  <c r="J300" i="4"/>
  <c r="T300" i="4"/>
  <c r="Y300" i="4"/>
  <c r="K300" i="4"/>
  <c r="S300" i="4"/>
  <c r="L300" i="4"/>
  <c r="M300" i="4"/>
  <c r="U300" i="4"/>
  <c r="P300" i="4"/>
  <c r="C300" i="4"/>
  <c r="N300" i="4"/>
  <c r="O300" i="4"/>
  <c r="Z300" i="4"/>
  <c r="M298" i="4"/>
  <c r="U298" i="4"/>
  <c r="C298" i="4"/>
  <c r="N298" i="4"/>
  <c r="O298" i="4"/>
  <c r="J298" i="4"/>
  <c r="T298" i="4"/>
  <c r="Q298" i="4"/>
  <c r="L298" i="4"/>
  <c r="Z298" i="4"/>
  <c r="Y298" i="4"/>
  <c r="K298" i="4"/>
  <c r="S298" i="4"/>
  <c r="P298" i="4"/>
  <c r="Q296" i="4"/>
  <c r="L296" i="4"/>
  <c r="Z296" i="4"/>
  <c r="Y296" i="4"/>
  <c r="K296" i="4"/>
  <c r="S296" i="4"/>
  <c r="P296" i="4"/>
  <c r="M296" i="4"/>
  <c r="U296" i="4"/>
  <c r="C296" i="4"/>
  <c r="N296" i="4"/>
  <c r="O296" i="4"/>
  <c r="J296" i="4"/>
  <c r="T296" i="4"/>
  <c r="M294" i="4"/>
  <c r="U294" i="4"/>
  <c r="P294" i="4"/>
  <c r="C294" i="4"/>
  <c r="N294" i="4"/>
  <c r="O294" i="4"/>
  <c r="Z294" i="4"/>
  <c r="Q294" i="4"/>
  <c r="J294" i="4"/>
  <c r="T294" i="4"/>
  <c r="Y294" i="4"/>
  <c r="K294" i="4"/>
  <c r="S294" i="4"/>
  <c r="L294" i="4"/>
  <c r="Q292" i="4"/>
  <c r="L292" i="4"/>
  <c r="Z292" i="4"/>
  <c r="Y292" i="4"/>
  <c r="K292" i="4"/>
  <c r="S292" i="4"/>
  <c r="P292" i="4"/>
  <c r="M292" i="4"/>
  <c r="U292" i="4"/>
  <c r="C292" i="4"/>
  <c r="N292" i="4"/>
  <c r="O292" i="4"/>
  <c r="J292" i="4"/>
  <c r="T292" i="4"/>
  <c r="M290" i="4"/>
  <c r="U290" i="4"/>
  <c r="C290" i="4"/>
  <c r="N290" i="4"/>
  <c r="O290" i="4"/>
  <c r="J290" i="4"/>
  <c r="T290" i="4"/>
  <c r="Q290" i="4"/>
  <c r="L290" i="4"/>
  <c r="Z290" i="4"/>
  <c r="Y290" i="4"/>
  <c r="K290" i="4"/>
  <c r="S290" i="4"/>
  <c r="P290" i="4"/>
  <c r="Q288" i="4"/>
  <c r="L288" i="4"/>
  <c r="Z288" i="4"/>
  <c r="Y288" i="4"/>
  <c r="K288" i="4"/>
  <c r="S288" i="4"/>
  <c r="P288" i="4"/>
  <c r="M288" i="4"/>
  <c r="U288" i="4"/>
  <c r="C288" i="4"/>
  <c r="N288" i="4"/>
  <c r="O288" i="4"/>
  <c r="J288" i="4"/>
  <c r="T288" i="4"/>
  <c r="M286" i="4"/>
  <c r="U286" i="4"/>
  <c r="P286" i="4"/>
  <c r="C286" i="4"/>
  <c r="N286" i="4"/>
  <c r="O286" i="4"/>
  <c r="Z286" i="4"/>
  <c r="Q286" i="4"/>
  <c r="J286" i="4"/>
  <c r="T286" i="4"/>
  <c r="Y286" i="4"/>
  <c r="K286" i="4"/>
  <c r="S286" i="4"/>
  <c r="L286" i="4"/>
  <c r="Q284" i="4"/>
  <c r="L284" i="4"/>
  <c r="Z284" i="4"/>
  <c r="Y284" i="4"/>
  <c r="K284" i="4"/>
  <c r="S284" i="4"/>
  <c r="P284" i="4"/>
  <c r="M284" i="4"/>
  <c r="U284" i="4"/>
  <c r="C284" i="4"/>
  <c r="N284" i="4"/>
  <c r="O284" i="4"/>
  <c r="J284" i="4"/>
  <c r="T284" i="4"/>
  <c r="M282" i="4"/>
  <c r="U282" i="4"/>
  <c r="C282" i="4"/>
  <c r="N282" i="4"/>
  <c r="O282" i="4"/>
  <c r="J282" i="4"/>
  <c r="T282" i="4"/>
  <c r="Q282" i="4"/>
  <c r="L282" i="4"/>
  <c r="Z282" i="4"/>
  <c r="Y282" i="4"/>
  <c r="K282" i="4"/>
  <c r="S282" i="4"/>
  <c r="P282" i="4"/>
  <c r="Q280" i="4"/>
  <c r="L280" i="4"/>
  <c r="Z280" i="4"/>
  <c r="Y280" i="4"/>
  <c r="K280" i="4"/>
  <c r="S280" i="4"/>
  <c r="P280" i="4"/>
  <c r="M280" i="4"/>
  <c r="U280" i="4"/>
  <c r="C280" i="4"/>
  <c r="N280" i="4"/>
  <c r="O280" i="4"/>
  <c r="J280" i="4"/>
  <c r="T280" i="4"/>
  <c r="M278" i="4"/>
  <c r="U278" i="4"/>
  <c r="C278" i="4"/>
  <c r="N278" i="4"/>
  <c r="O278" i="4"/>
  <c r="J278" i="4"/>
  <c r="T278" i="4"/>
  <c r="Q278" i="4"/>
  <c r="L278" i="4"/>
  <c r="Z278" i="4"/>
  <c r="Y278" i="4"/>
  <c r="K278" i="4"/>
  <c r="S278" i="4"/>
  <c r="P278" i="4"/>
  <c r="Q276" i="4"/>
  <c r="L276" i="4"/>
  <c r="Z276" i="4"/>
  <c r="Y276" i="4"/>
  <c r="K276" i="4"/>
  <c r="S276" i="4"/>
  <c r="P276" i="4"/>
  <c r="M276" i="4"/>
  <c r="U276" i="4"/>
  <c r="C276" i="4"/>
  <c r="N276" i="4"/>
  <c r="O276" i="4"/>
  <c r="J276" i="4"/>
  <c r="T276" i="4"/>
  <c r="M274" i="4"/>
  <c r="U274" i="4"/>
  <c r="C274" i="4"/>
  <c r="N274" i="4"/>
  <c r="O274" i="4"/>
  <c r="J274" i="4"/>
  <c r="T274" i="4"/>
  <c r="Q274" i="4"/>
  <c r="L274" i="4"/>
  <c r="Z274" i="4"/>
  <c r="Y274" i="4"/>
  <c r="K274" i="4"/>
  <c r="S274" i="4"/>
  <c r="P274" i="4"/>
  <c r="Q272" i="4"/>
  <c r="J272" i="4"/>
  <c r="T272" i="4"/>
  <c r="Y272" i="4"/>
  <c r="K272" i="4"/>
  <c r="S272" i="4"/>
  <c r="L272" i="4"/>
  <c r="M272" i="4"/>
  <c r="U272" i="4"/>
  <c r="P272" i="4"/>
  <c r="C272" i="4"/>
  <c r="N272" i="4"/>
  <c r="O272" i="4"/>
  <c r="Z272" i="4"/>
  <c r="M270" i="4"/>
  <c r="U270" i="4"/>
  <c r="C270" i="4"/>
  <c r="N270" i="4"/>
  <c r="O270" i="4"/>
  <c r="J270" i="4"/>
  <c r="T270" i="4"/>
  <c r="Q270" i="4"/>
  <c r="L270" i="4"/>
  <c r="Z270" i="4"/>
  <c r="Y270" i="4"/>
  <c r="K270" i="4"/>
  <c r="S270" i="4"/>
  <c r="P270" i="4"/>
  <c r="Q268" i="4"/>
  <c r="J268" i="4"/>
  <c r="T268" i="4"/>
  <c r="Y268" i="4"/>
  <c r="K268" i="4"/>
  <c r="S268" i="4"/>
  <c r="L268" i="4"/>
  <c r="M268" i="4"/>
  <c r="U268" i="4"/>
  <c r="P268" i="4"/>
  <c r="C268" i="4"/>
  <c r="N268" i="4"/>
  <c r="O268" i="4"/>
  <c r="Z268" i="4"/>
  <c r="M266" i="4"/>
  <c r="U266" i="4"/>
  <c r="C266" i="4"/>
  <c r="N266" i="4"/>
  <c r="O266" i="4"/>
  <c r="J266" i="4"/>
  <c r="T266" i="4"/>
  <c r="Q266" i="4"/>
  <c r="L266" i="4"/>
  <c r="Z266" i="4"/>
  <c r="Y266" i="4"/>
  <c r="K266" i="4"/>
  <c r="S266" i="4"/>
  <c r="P266" i="4"/>
  <c r="Q264" i="4"/>
  <c r="J264" i="4"/>
  <c r="T264" i="4"/>
  <c r="Y264" i="4"/>
  <c r="K264" i="4"/>
  <c r="S264" i="4"/>
  <c r="L264" i="4"/>
  <c r="M264" i="4"/>
  <c r="U264" i="4"/>
  <c r="P264" i="4"/>
  <c r="C264" i="4"/>
  <c r="N264" i="4"/>
  <c r="O264" i="4"/>
  <c r="Z264" i="4"/>
  <c r="M262" i="4"/>
  <c r="U262" i="4"/>
  <c r="P262" i="4"/>
  <c r="C262" i="4"/>
  <c r="N262" i="4"/>
  <c r="O262" i="4"/>
  <c r="Z262" i="4"/>
  <c r="Q262" i="4"/>
  <c r="J262" i="4"/>
  <c r="T262" i="4"/>
  <c r="Y262" i="4"/>
  <c r="K262" i="4"/>
  <c r="S262" i="4"/>
  <c r="L262" i="4"/>
  <c r="Q260" i="4"/>
  <c r="L260" i="4"/>
  <c r="Z260" i="4"/>
  <c r="Y260" i="4"/>
  <c r="K260" i="4"/>
  <c r="S260" i="4"/>
  <c r="P260" i="4"/>
  <c r="M260" i="4"/>
  <c r="U260" i="4"/>
  <c r="C260" i="4"/>
  <c r="N260" i="4"/>
  <c r="O260" i="4"/>
  <c r="J260" i="4"/>
  <c r="T260" i="4"/>
  <c r="M258" i="4"/>
  <c r="U258" i="4"/>
  <c r="C258" i="4"/>
  <c r="N258" i="4"/>
  <c r="O258" i="4"/>
  <c r="J258" i="4"/>
  <c r="T258" i="4"/>
  <c r="Q258" i="4"/>
  <c r="L258" i="4"/>
  <c r="Z258" i="4"/>
  <c r="Y258" i="4"/>
  <c r="K258" i="4"/>
  <c r="S258" i="4"/>
  <c r="P258" i="4"/>
  <c r="Q256" i="4"/>
  <c r="L256" i="4"/>
  <c r="Z256" i="4"/>
  <c r="Y256" i="4"/>
  <c r="K256" i="4"/>
  <c r="S256" i="4"/>
  <c r="P256" i="4"/>
  <c r="M256" i="4"/>
  <c r="U256" i="4"/>
  <c r="C256" i="4"/>
  <c r="N256" i="4"/>
  <c r="O256" i="4"/>
  <c r="J256" i="4"/>
  <c r="T256" i="4"/>
  <c r="M254" i="4"/>
  <c r="U254" i="4"/>
  <c r="C254" i="4"/>
  <c r="N254" i="4"/>
  <c r="O254" i="4"/>
  <c r="J254" i="4"/>
  <c r="T254" i="4"/>
  <c r="Q254" i="4"/>
  <c r="L254" i="4"/>
  <c r="Z254" i="4"/>
  <c r="Y254" i="4"/>
  <c r="K254" i="4"/>
  <c r="S254" i="4"/>
  <c r="P254" i="4"/>
  <c r="Q252" i="4"/>
  <c r="J252" i="4"/>
  <c r="T252" i="4"/>
  <c r="Y252" i="4"/>
  <c r="K252" i="4"/>
  <c r="S252" i="4"/>
  <c r="L252" i="4"/>
  <c r="M252" i="4"/>
  <c r="U252" i="4"/>
  <c r="P252" i="4"/>
  <c r="C252" i="4"/>
  <c r="N252" i="4"/>
  <c r="O252" i="4"/>
  <c r="Z252" i="4"/>
  <c r="M250" i="4"/>
  <c r="U250" i="4"/>
  <c r="C250" i="4"/>
  <c r="N250" i="4"/>
  <c r="O250" i="4"/>
  <c r="J250" i="4"/>
  <c r="T250" i="4"/>
  <c r="Q250" i="4"/>
  <c r="L250" i="4"/>
  <c r="Z250" i="4"/>
  <c r="Y250" i="4"/>
  <c r="K250" i="4"/>
  <c r="S250" i="4"/>
  <c r="P250" i="4"/>
  <c r="Q248" i="4"/>
  <c r="L248" i="4"/>
  <c r="Z248" i="4"/>
  <c r="Y248" i="4"/>
  <c r="K248" i="4"/>
  <c r="S248" i="4"/>
  <c r="P248" i="4"/>
  <c r="M248" i="4"/>
  <c r="U248" i="4"/>
  <c r="C248" i="4"/>
  <c r="N248" i="4"/>
  <c r="O248" i="4"/>
  <c r="J248" i="4"/>
  <c r="T248" i="4"/>
  <c r="M246" i="4"/>
  <c r="U246" i="4"/>
  <c r="P246" i="4"/>
  <c r="C246" i="4"/>
  <c r="N246" i="4"/>
  <c r="O246" i="4"/>
  <c r="Z246" i="4"/>
  <c r="Q246" i="4"/>
  <c r="J246" i="4"/>
  <c r="T246" i="4"/>
  <c r="Y246" i="4"/>
  <c r="K246" i="4"/>
  <c r="S246" i="4"/>
  <c r="L246" i="4"/>
  <c r="Q244" i="4"/>
  <c r="L244" i="4"/>
  <c r="Z244" i="4"/>
  <c r="Y244" i="4"/>
  <c r="K244" i="4"/>
  <c r="S244" i="4"/>
  <c r="P244" i="4"/>
  <c r="M244" i="4"/>
  <c r="U244" i="4"/>
  <c r="C244" i="4"/>
  <c r="N244" i="4"/>
  <c r="O244" i="4"/>
  <c r="J244" i="4"/>
  <c r="T244" i="4"/>
  <c r="M242" i="4"/>
  <c r="U242" i="4"/>
  <c r="P242" i="4"/>
  <c r="C242" i="4"/>
  <c r="N242" i="4"/>
  <c r="O242" i="4"/>
  <c r="Z242" i="4"/>
  <c r="Q242" i="4"/>
  <c r="J242" i="4"/>
  <c r="T242" i="4"/>
  <c r="Y242" i="4"/>
  <c r="K242" i="4"/>
  <c r="S242" i="4"/>
  <c r="L242" i="4"/>
  <c r="Q240" i="4"/>
  <c r="L240" i="4"/>
  <c r="Z240" i="4"/>
  <c r="Y240" i="4"/>
  <c r="K240" i="4"/>
  <c r="S240" i="4"/>
  <c r="P240" i="4"/>
  <c r="M240" i="4"/>
  <c r="U240" i="4"/>
  <c r="C240" i="4"/>
  <c r="N240" i="4"/>
  <c r="O240" i="4"/>
  <c r="J240" i="4"/>
  <c r="T240" i="4"/>
  <c r="M238" i="4"/>
  <c r="U238" i="4"/>
  <c r="C238" i="4"/>
  <c r="N238" i="4"/>
  <c r="O238" i="4"/>
  <c r="J238" i="4"/>
  <c r="T238" i="4"/>
  <c r="Q238" i="4"/>
  <c r="L238" i="4"/>
  <c r="Z238" i="4"/>
  <c r="Y238" i="4"/>
  <c r="K238" i="4"/>
  <c r="S238" i="4"/>
  <c r="P238" i="4"/>
  <c r="Q236" i="4"/>
  <c r="P236" i="4"/>
  <c r="Z236" i="4"/>
  <c r="Y236" i="4"/>
  <c r="K236" i="4"/>
  <c r="S236" i="4"/>
  <c r="M236" i="4"/>
  <c r="U236" i="4"/>
  <c r="T236" i="4"/>
  <c r="C236" i="4"/>
  <c r="N236" i="4"/>
  <c r="O236" i="4"/>
  <c r="J236" i="4"/>
  <c r="L236" i="4"/>
  <c r="M234" i="4"/>
  <c r="U234" i="4"/>
  <c r="P234" i="4"/>
  <c r="C234" i="4"/>
  <c r="N234" i="4"/>
  <c r="O234" i="4"/>
  <c r="T234" i="4"/>
  <c r="Q234" i="4"/>
  <c r="J234" i="4"/>
  <c r="Z234" i="4"/>
  <c r="Y234" i="4"/>
  <c r="K234" i="4"/>
  <c r="S234" i="4"/>
  <c r="L234" i="4"/>
  <c r="Q232" i="4"/>
  <c r="T232" i="4"/>
  <c r="Z232" i="4"/>
  <c r="Y232" i="4"/>
  <c r="K232" i="4"/>
  <c r="S232" i="4"/>
  <c r="J232" i="4"/>
  <c r="M232" i="4"/>
  <c r="U232" i="4"/>
  <c r="L232" i="4"/>
  <c r="C232" i="4"/>
  <c r="N232" i="4"/>
  <c r="O232" i="4"/>
  <c r="P232" i="4"/>
  <c r="M230" i="4"/>
  <c r="U230" i="4"/>
  <c r="P230" i="4"/>
  <c r="C230" i="4"/>
  <c r="N230" i="4"/>
  <c r="O230" i="4"/>
  <c r="T230" i="4"/>
  <c r="Q230" i="4"/>
  <c r="J230" i="4"/>
  <c r="Z230" i="4"/>
  <c r="Y230" i="4"/>
  <c r="K230" i="4"/>
  <c r="S230" i="4"/>
  <c r="L230" i="4"/>
  <c r="Q228" i="4"/>
  <c r="T228" i="4"/>
  <c r="Z228" i="4"/>
  <c r="Y228" i="4"/>
  <c r="K228" i="4"/>
  <c r="S228" i="4"/>
  <c r="J228" i="4"/>
  <c r="M228" i="4"/>
  <c r="U228" i="4"/>
  <c r="L228" i="4"/>
  <c r="C228" i="4"/>
  <c r="N228" i="4"/>
  <c r="O228" i="4"/>
  <c r="P228" i="4"/>
  <c r="M226" i="4"/>
  <c r="U226" i="4"/>
  <c r="L226" i="4"/>
  <c r="C226" i="4"/>
  <c r="N226" i="4"/>
  <c r="O226" i="4"/>
  <c r="P226" i="4"/>
  <c r="Q226" i="4"/>
  <c r="Z226" i="4"/>
  <c r="T226" i="4"/>
  <c r="Y226" i="4"/>
  <c r="K226" i="4"/>
  <c r="S226" i="4"/>
  <c r="J226" i="4"/>
  <c r="Q224" i="4"/>
  <c r="L224" i="4"/>
  <c r="Z224" i="4"/>
  <c r="Y224" i="4"/>
  <c r="K224" i="4"/>
  <c r="S224" i="4"/>
  <c r="P224" i="4"/>
  <c r="M224" i="4"/>
  <c r="U224" i="4"/>
  <c r="C224" i="4"/>
  <c r="N224" i="4"/>
  <c r="O224" i="4"/>
  <c r="J224" i="4"/>
  <c r="T224" i="4"/>
  <c r="M222" i="4"/>
  <c r="U222" i="4"/>
  <c r="C222" i="4"/>
  <c r="N222" i="4"/>
  <c r="O222" i="4"/>
  <c r="J222" i="4"/>
  <c r="T222" i="4"/>
  <c r="Q222" i="4"/>
  <c r="L222" i="4"/>
  <c r="Z222" i="4"/>
  <c r="Y222" i="4"/>
  <c r="K222" i="4"/>
  <c r="S222" i="4"/>
  <c r="P222" i="4"/>
  <c r="Q220" i="4"/>
  <c r="L220" i="4"/>
  <c r="Z220" i="4"/>
  <c r="Y220" i="4"/>
  <c r="K220" i="4"/>
  <c r="S220" i="4"/>
  <c r="P220" i="4"/>
  <c r="M220" i="4"/>
  <c r="U220" i="4"/>
  <c r="C220" i="4"/>
  <c r="N220" i="4"/>
  <c r="O220" i="4"/>
  <c r="J220" i="4"/>
  <c r="T220" i="4"/>
  <c r="M218" i="4"/>
  <c r="U218" i="4"/>
  <c r="C218" i="4"/>
  <c r="N218" i="4"/>
  <c r="O218" i="4"/>
  <c r="J218" i="4"/>
  <c r="T218" i="4"/>
  <c r="Q218" i="4"/>
  <c r="L218" i="4"/>
  <c r="Z218" i="4"/>
  <c r="Y218" i="4"/>
  <c r="K218" i="4"/>
  <c r="S218" i="4"/>
  <c r="P218" i="4"/>
  <c r="Q216" i="4"/>
  <c r="L216" i="4"/>
  <c r="Z216" i="4"/>
  <c r="Y216" i="4"/>
  <c r="K216" i="4"/>
  <c r="S216" i="4"/>
  <c r="P216" i="4"/>
  <c r="M216" i="4"/>
  <c r="U216" i="4"/>
  <c r="C216" i="4"/>
  <c r="N216" i="4"/>
  <c r="O216" i="4"/>
  <c r="J216" i="4"/>
  <c r="T216" i="4"/>
  <c r="M214" i="4"/>
  <c r="U214" i="4"/>
  <c r="C214" i="4"/>
  <c r="N214" i="4"/>
  <c r="O214" i="4"/>
  <c r="J214" i="4"/>
  <c r="T214" i="4"/>
  <c r="Q214" i="4"/>
  <c r="L214" i="4"/>
  <c r="Z214" i="4"/>
  <c r="Y214" i="4"/>
  <c r="K214" i="4"/>
  <c r="S214" i="4"/>
  <c r="P214" i="4"/>
  <c r="Q212" i="4"/>
  <c r="L212" i="4"/>
  <c r="Z212" i="4"/>
  <c r="Y212" i="4"/>
  <c r="K212" i="4"/>
  <c r="S212" i="4"/>
  <c r="P212" i="4"/>
  <c r="M212" i="4"/>
  <c r="U212" i="4"/>
  <c r="C212" i="4"/>
  <c r="N212" i="4"/>
  <c r="O212" i="4"/>
  <c r="J212" i="4"/>
  <c r="T212" i="4"/>
  <c r="M210" i="4"/>
  <c r="U210" i="4"/>
  <c r="C210" i="4"/>
  <c r="N210" i="4"/>
  <c r="O210" i="4"/>
  <c r="J210" i="4"/>
  <c r="T210" i="4"/>
  <c r="Q210" i="4"/>
  <c r="L210" i="4"/>
  <c r="Z210" i="4"/>
  <c r="Y210" i="4"/>
  <c r="K210" i="4"/>
  <c r="S210" i="4"/>
  <c r="P210" i="4"/>
  <c r="Q208" i="4"/>
  <c r="L208" i="4"/>
  <c r="Z208" i="4"/>
  <c r="Y208" i="4"/>
  <c r="K208" i="4"/>
  <c r="S208" i="4"/>
  <c r="P208" i="4"/>
  <c r="M208" i="4"/>
  <c r="U208" i="4"/>
  <c r="C208" i="4"/>
  <c r="N208" i="4"/>
  <c r="O208" i="4"/>
  <c r="J208" i="4"/>
  <c r="T208" i="4"/>
  <c r="M206" i="4"/>
  <c r="U206" i="4"/>
  <c r="C206" i="4"/>
  <c r="N206" i="4"/>
  <c r="O206" i="4"/>
  <c r="J206" i="4"/>
  <c r="T206" i="4"/>
  <c r="Q206" i="4"/>
  <c r="L206" i="4"/>
  <c r="Z206" i="4"/>
  <c r="Y206" i="4"/>
  <c r="K206" i="4"/>
  <c r="S206" i="4"/>
  <c r="P206" i="4"/>
  <c r="Q204" i="4"/>
  <c r="Z204" i="4"/>
  <c r="T204" i="4"/>
  <c r="Y204" i="4"/>
  <c r="K204" i="4"/>
  <c r="S204" i="4"/>
  <c r="J204" i="4"/>
  <c r="M204" i="4"/>
  <c r="U204" i="4"/>
  <c r="L204" i="4"/>
  <c r="C204" i="4"/>
  <c r="N204" i="4"/>
  <c r="O204" i="4"/>
  <c r="P204" i="4"/>
  <c r="M202" i="4"/>
  <c r="U202" i="4"/>
  <c r="L202" i="4"/>
  <c r="C202" i="4"/>
  <c r="N202" i="4"/>
  <c r="O202" i="4"/>
  <c r="P202" i="4"/>
  <c r="Q202" i="4"/>
  <c r="Z202" i="4"/>
  <c r="T202" i="4"/>
  <c r="Y202" i="4"/>
  <c r="K202" i="4"/>
  <c r="S202" i="4"/>
  <c r="J202" i="4"/>
  <c r="Q200" i="4"/>
  <c r="L200" i="4"/>
  <c r="Z200" i="4"/>
  <c r="Y200" i="4"/>
  <c r="K200" i="4"/>
  <c r="S200" i="4"/>
  <c r="P200" i="4"/>
  <c r="M200" i="4"/>
  <c r="U200" i="4"/>
  <c r="C200" i="4"/>
  <c r="N200" i="4"/>
  <c r="O200" i="4"/>
  <c r="J200" i="4"/>
  <c r="T200" i="4"/>
  <c r="T194" i="4"/>
  <c r="K194" i="4"/>
  <c r="U194" i="4"/>
  <c r="O194" i="4"/>
  <c r="Z194" i="4"/>
  <c r="Z195" i="4" s="1"/>
  <c r="Z196" i="4" s="1"/>
  <c r="Z197" i="4" s="1"/>
  <c r="Z198" i="4" s="1"/>
  <c r="N194" i="4"/>
  <c r="S194" i="4"/>
  <c r="J194" i="4"/>
  <c r="P194" i="4"/>
  <c r="M194" i="4"/>
  <c r="Q194" i="4"/>
  <c r="L194" i="4"/>
  <c r="C194" i="4"/>
  <c r="Y194" i="4"/>
  <c r="P190" i="4"/>
  <c r="U190" i="4"/>
  <c r="O190" i="4"/>
  <c r="C190" i="4"/>
  <c r="Z190" i="4"/>
  <c r="Z192" i="4" s="1"/>
  <c r="Y190" i="4"/>
  <c r="T190" i="4"/>
  <c r="K190" i="4"/>
  <c r="Q190" i="4"/>
  <c r="M190" i="4"/>
  <c r="L190" i="4"/>
  <c r="N190" i="4"/>
  <c r="S190" i="4"/>
  <c r="J190" i="4"/>
  <c r="U188" i="4"/>
  <c r="O188" i="4"/>
  <c r="P188" i="4"/>
  <c r="L188" i="4"/>
  <c r="C188" i="4"/>
  <c r="N188" i="4"/>
  <c r="S188" i="4"/>
  <c r="J188" i="4"/>
  <c r="Q188" i="4"/>
  <c r="T188" i="4"/>
  <c r="K188" i="4"/>
  <c r="Z188" i="4"/>
  <c r="M188" i="4"/>
  <c r="Y188" i="4"/>
  <c r="Q181" i="4"/>
  <c r="T181" i="4"/>
  <c r="K181" i="4"/>
  <c r="C181" i="4"/>
  <c r="Z181" i="4"/>
  <c r="Z185" i="4" s="1"/>
  <c r="Y181" i="4"/>
  <c r="U181" i="4"/>
  <c r="O181" i="4"/>
  <c r="P181" i="4"/>
  <c r="M181" i="4"/>
  <c r="L181" i="4"/>
  <c r="N181" i="4"/>
  <c r="S181" i="4"/>
  <c r="J181" i="4"/>
  <c r="U172" i="4"/>
  <c r="O172" i="4"/>
  <c r="P172" i="4"/>
  <c r="L172" i="4"/>
  <c r="C172" i="4"/>
  <c r="N172" i="4"/>
  <c r="S172" i="4"/>
  <c r="Y172" i="4"/>
  <c r="Q172" i="4"/>
  <c r="T172" i="4"/>
  <c r="K172" i="4"/>
  <c r="Z172" i="4"/>
  <c r="Z179" i="4" s="1"/>
  <c r="M172" i="4"/>
  <c r="J172" i="4"/>
  <c r="Q169" i="4"/>
  <c r="T169" i="4"/>
  <c r="K169" i="4"/>
  <c r="C169" i="4"/>
  <c r="Z169" i="4"/>
  <c r="Z170" i="4" s="1"/>
  <c r="Y169" i="4"/>
  <c r="U169" i="4"/>
  <c r="O169" i="4"/>
  <c r="P169" i="4"/>
  <c r="M169" i="4"/>
  <c r="L169" i="4"/>
  <c r="N169" i="4"/>
  <c r="S169" i="4"/>
  <c r="J169" i="4"/>
  <c r="U159" i="4"/>
  <c r="O159" i="4"/>
  <c r="P159" i="4"/>
  <c r="L159" i="4"/>
  <c r="C159" i="4"/>
  <c r="N159" i="4"/>
  <c r="S159" i="4"/>
  <c r="J159" i="4"/>
  <c r="Q159" i="4"/>
  <c r="T159" i="4"/>
  <c r="K159" i="4"/>
  <c r="Z159" i="4"/>
  <c r="M159" i="4"/>
  <c r="Y159" i="4"/>
  <c r="Q156" i="4"/>
  <c r="T156" i="4"/>
  <c r="K156" i="4"/>
  <c r="C156" i="4"/>
  <c r="Z156" i="4"/>
  <c r="Z157" i="4" s="1"/>
  <c r="Y156" i="4"/>
  <c r="U156" i="4"/>
  <c r="O156" i="4"/>
  <c r="P156" i="4"/>
  <c r="M156" i="4"/>
  <c r="L156" i="4"/>
  <c r="N156" i="4"/>
  <c r="S156" i="4"/>
  <c r="J156" i="4"/>
  <c r="U145" i="4"/>
  <c r="O145" i="4"/>
  <c r="P145" i="4"/>
  <c r="L145" i="4"/>
  <c r="C145" i="4"/>
  <c r="N145" i="4"/>
  <c r="S145" i="4"/>
  <c r="J145" i="4"/>
  <c r="Q145" i="4"/>
  <c r="T145" i="4"/>
  <c r="K145" i="4"/>
  <c r="Z145" i="4"/>
  <c r="M145" i="4"/>
  <c r="Y145" i="4"/>
  <c r="Q139" i="4"/>
  <c r="T139" i="4"/>
  <c r="K139" i="4"/>
  <c r="C139" i="4"/>
  <c r="Z139" i="4"/>
  <c r="Z143" i="4" s="1"/>
  <c r="Y139" i="4"/>
  <c r="U139" i="4"/>
  <c r="O139" i="4"/>
  <c r="P139" i="4"/>
  <c r="M139" i="4"/>
  <c r="L139" i="4"/>
  <c r="N139" i="4"/>
  <c r="S139" i="4"/>
  <c r="J139" i="4"/>
  <c r="U133" i="4"/>
  <c r="O133" i="4"/>
  <c r="P133" i="4"/>
  <c r="L133" i="4"/>
  <c r="C133" i="4"/>
  <c r="N133" i="4"/>
  <c r="S133" i="4"/>
  <c r="J133" i="4"/>
  <c r="Q133" i="4"/>
  <c r="T133" i="4"/>
  <c r="K133" i="4"/>
  <c r="Z133" i="4"/>
  <c r="Z137" i="4" s="1"/>
  <c r="M133" i="4"/>
  <c r="Y133" i="4"/>
  <c r="Q124" i="4"/>
  <c r="T124" i="4"/>
  <c r="K124" i="4"/>
  <c r="C124" i="4"/>
  <c r="Z124" i="4"/>
  <c r="Z131" i="4" s="1"/>
  <c r="Y124" i="4"/>
  <c r="U124" i="4"/>
  <c r="O124" i="4"/>
  <c r="P124" i="4"/>
  <c r="M124" i="4"/>
  <c r="L124" i="4"/>
  <c r="N124" i="4"/>
  <c r="S124" i="4"/>
  <c r="J124" i="4"/>
  <c r="U116" i="4"/>
  <c r="O116" i="4"/>
  <c r="P116" i="4"/>
  <c r="L116" i="4"/>
  <c r="C116" i="4"/>
  <c r="N116" i="4"/>
  <c r="S116" i="4"/>
  <c r="Y116" i="4"/>
  <c r="Q116" i="4"/>
  <c r="T116" i="4"/>
  <c r="K116" i="4"/>
  <c r="Z116" i="4"/>
  <c r="Z122" i="4" s="1"/>
  <c r="M116" i="4"/>
  <c r="J116" i="4"/>
  <c r="P195" i="4"/>
  <c r="U195" i="4"/>
  <c r="O195" i="4"/>
  <c r="L195" i="4"/>
  <c r="N195" i="4"/>
  <c r="S195" i="4"/>
  <c r="J195" i="4"/>
  <c r="T195" i="4"/>
  <c r="K195" i="4"/>
  <c r="Q195" i="4"/>
  <c r="C195" i="4"/>
  <c r="M195" i="4"/>
  <c r="Y195" i="4"/>
  <c r="Q191" i="4"/>
  <c r="T191" i="4"/>
  <c r="K191" i="4"/>
  <c r="C191" i="4"/>
  <c r="N191" i="4"/>
  <c r="S191" i="4"/>
  <c r="Y191" i="4"/>
  <c r="U191" i="4"/>
  <c r="O191" i="4"/>
  <c r="P191" i="4"/>
  <c r="M191" i="4"/>
  <c r="L191" i="4"/>
  <c r="Z191" i="4"/>
  <c r="J191" i="4"/>
  <c r="T192" i="4"/>
  <c r="K192" i="4"/>
  <c r="Q192" i="4"/>
  <c r="L192" i="4"/>
  <c r="M192" i="4"/>
  <c r="S192" i="4"/>
  <c r="Y192" i="4"/>
  <c r="P192" i="4"/>
  <c r="U192" i="4"/>
  <c r="O192" i="4"/>
  <c r="C192" i="4"/>
  <c r="N192" i="4"/>
  <c r="J192" i="4"/>
  <c r="T174" i="4"/>
  <c r="K174" i="4"/>
  <c r="Q174" i="4"/>
  <c r="L174" i="4"/>
  <c r="M174" i="4"/>
  <c r="N174" i="4"/>
  <c r="Z174" i="4"/>
  <c r="Y174" i="4"/>
  <c r="P174" i="4"/>
  <c r="U174" i="4"/>
  <c r="O174" i="4"/>
  <c r="C174" i="4"/>
  <c r="S174" i="4"/>
  <c r="J174" i="4"/>
  <c r="P147" i="4"/>
  <c r="U147" i="4"/>
  <c r="O147" i="4"/>
  <c r="C147" i="4"/>
  <c r="N147" i="4"/>
  <c r="Y147" i="4"/>
  <c r="T147" i="4"/>
  <c r="K147" i="4"/>
  <c r="Q147" i="4"/>
  <c r="L147" i="4"/>
  <c r="M147" i="4"/>
  <c r="S147" i="4"/>
  <c r="Z147" i="4"/>
  <c r="J147" i="4"/>
  <c r="T135" i="4"/>
  <c r="K135" i="4"/>
  <c r="Q135" i="4"/>
  <c r="L135" i="4"/>
  <c r="M135" i="4"/>
  <c r="N135" i="4"/>
  <c r="Z135" i="4"/>
  <c r="Y135" i="4"/>
  <c r="P135" i="4"/>
  <c r="U135" i="4"/>
  <c r="O135" i="4"/>
  <c r="C135" i="4"/>
  <c r="S135" i="4"/>
  <c r="J135" i="4"/>
  <c r="P118" i="4"/>
  <c r="U118" i="4"/>
  <c r="O118" i="4"/>
  <c r="C118" i="4"/>
  <c r="N118" i="4"/>
  <c r="Y118" i="4"/>
  <c r="T118" i="4"/>
  <c r="K118" i="4"/>
  <c r="Q118" i="4"/>
  <c r="L118" i="4"/>
  <c r="M118" i="4"/>
  <c r="S118" i="4"/>
  <c r="Z118" i="4"/>
  <c r="J118" i="4"/>
  <c r="T184" i="4"/>
  <c r="K184" i="4"/>
  <c r="Q184" i="4"/>
  <c r="M184" i="4"/>
  <c r="L184" i="4"/>
  <c r="N184" i="4"/>
  <c r="Z184" i="4"/>
  <c r="Y184" i="4"/>
  <c r="P184" i="4"/>
  <c r="U184" i="4"/>
  <c r="O184" i="4"/>
  <c r="C184" i="4"/>
  <c r="S184" i="4"/>
  <c r="J184" i="4"/>
  <c r="P162" i="4"/>
  <c r="U162" i="4"/>
  <c r="O162" i="4"/>
  <c r="C162" i="4"/>
  <c r="N162" i="4"/>
  <c r="Y162" i="4"/>
  <c r="T162" i="4"/>
  <c r="K162" i="4"/>
  <c r="Q162" i="4"/>
  <c r="M162" i="4"/>
  <c r="L162" i="4"/>
  <c r="S162" i="4"/>
  <c r="Z162" i="4"/>
  <c r="J162" i="4"/>
  <c r="T142" i="4"/>
  <c r="K142" i="4"/>
  <c r="Q142" i="4"/>
  <c r="M142" i="4"/>
  <c r="L142" i="4"/>
  <c r="N142" i="4"/>
  <c r="Z142" i="4"/>
  <c r="Y142" i="4"/>
  <c r="P142" i="4"/>
  <c r="U142" i="4"/>
  <c r="O142" i="4"/>
  <c r="C142" i="4"/>
  <c r="S142" i="4"/>
  <c r="J142" i="4"/>
  <c r="P127" i="4"/>
  <c r="U127" i="4"/>
  <c r="O127" i="4"/>
  <c r="C127" i="4"/>
  <c r="N127" i="4"/>
  <c r="Y127" i="4"/>
  <c r="T127" i="4"/>
  <c r="K127" i="4"/>
  <c r="Q127" i="4"/>
  <c r="M127" i="4"/>
  <c r="L127" i="4"/>
  <c r="S127" i="4"/>
  <c r="Z127" i="4"/>
  <c r="J127" i="4"/>
  <c r="U198" i="4"/>
  <c r="O198" i="4"/>
  <c r="P198" i="4"/>
  <c r="M198" i="4"/>
  <c r="L198" i="4"/>
  <c r="N198" i="4"/>
  <c r="J198" i="4"/>
  <c r="Q198" i="4"/>
  <c r="T198" i="4"/>
  <c r="K198" i="4"/>
  <c r="C198" i="4"/>
  <c r="S198" i="4"/>
  <c r="Y198" i="4"/>
  <c r="U176" i="4"/>
  <c r="O176" i="4"/>
  <c r="P176" i="4"/>
  <c r="M176" i="4"/>
  <c r="L176" i="4"/>
  <c r="S176" i="4"/>
  <c r="Z176" i="4"/>
  <c r="J176" i="4"/>
  <c r="Q176" i="4"/>
  <c r="T176" i="4"/>
  <c r="K176" i="4"/>
  <c r="C176" i="4"/>
  <c r="N176" i="4"/>
  <c r="Y176" i="4"/>
  <c r="Q149" i="4"/>
  <c r="T149" i="4"/>
  <c r="K149" i="4"/>
  <c r="C149" i="4"/>
  <c r="S149" i="4"/>
  <c r="J149" i="4"/>
  <c r="U149" i="4"/>
  <c r="O149" i="4"/>
  <c r="P149" i="4"/>
  <c r="M149" i="4"/>
  <c r="L149" i="4"/>
  <c r="N149" i="4"/>
  <c r="Z149" i="4"/>
  <c r="Y149" i="4"/>
  <c r="U137" i="4"/>
  <c r="O137" i="4"/>
  <c r="P137" i="4"/>
  <c r="M137" i="4"/>
  <c r="L137" i="4"/>
  <c r="S137" i="4"/>
  <c r="Y137" i="4"/>
  <c r="Q137" i="4"/>
  <c r="T137" i="4"/>
  <c r="K137" i="4"/>
  <c r="C137" i="4"/>
  <c r="N137" i="4"/>
  <c r="J137" i="4"/>
  <c r="U120" i="4"/>
  <c r="O120" i="4"/>
  <c r="P120" i="4"/>
  <c r="M120" i="4"/>
  <c r="L120" i="4"/>
  <c r="N120" i="4"/>
  <c r="Z120" i="4"/>
  <c r="J120" i="4"/>
  <c r="Q120" i="4"/>
  <c r="T120" i="4"/>
  <c r="K120" i="4"/>
  <c r="C120" i="4"/>
  <c r="S120" i="4"/>
  <c r="Y120" i="4"/>
  <c r="P177" i="4"/>
  <c r="U177" i="4"/>
  <c r="O177" i="4"/>
  <c r="C177" i="4"/>
  <c r="N177" i="4"/>
  <c r="Y177" i="4"/>
  <c r="T177" i="4"/>
  <c r="K177" i="4"/>
  <c r="Q177" i="4"/>
  <c r="L177" i="4"/>
  <c r="M177" i="4"/>
  <c r="S177" i="4"/>
  <c r="Z177" i="4"/>
  <c r="J177" i="4"/>
  <c r="T150" i="4"/>
  <c r="K150" i="4"/>
  <c r="Q150" i="4"/>
  <c r="L150" i="4"/>
  <c r="M150" i="4"/>
  <c r="N150" i="4"/>
  <c r="Z150" i="4"/>
  <c r="J150" i="4"/>
  <c r="P150" i="4"/>
  <c r="U150" i="4"/>
  <c r="O150" i="4"/>
  <c r="C150" i="4"/>
  <c r="S150" i="4"/>
  <c r="Y150" i="4"/>
  <c r="P121" i="4"/>
  <c r="U121" i="4"/>
  <c r="O121" i="4"/>
  <c r="C121" i="4"/>
  <c r="N121" i="4"/>
  <c r="J121" i="4"/>
  <c r="T121" i="4"/>
  <c r="K121" i="4"/>
  <c r="Q121" i="4"/>
  <c r="L121" i="4"/>
  <c r="M121" i="4"/>
  <c r="S121" i="4"/>
  <c r="Y121" i="4"/>
  <c r="Z121" i="4"/>
  <c r="T165" i="4"/>
  <c r="K165" i="4"/>
  <c r="Q165" i="4"/>
  <c r="M165" i="4"/>
  <c r="L165" i="4"/>
  <c r="N165" i="4"/>
  <c r="Y165" i="4"/>
  <c r="Z165" i="4"/>
  <c r="P165" i="4"/>
  <c r="U165" i="4"/>
  <c r="O165" i="4"/>
  <c r="C165" i="4"/>
  <c r="S165" i="4"/>
  <c r="J165" i="4"/>
  <c r="P130" i="4"/>
  <c r="U130" i="4"/>
  <c r="O130" i="4"/>
  <c r="C130" i="4"/>
  <c r="N130" i="4"/>
  <c r="J130" i="4"/>
  <c r="T130" i="4"/>
  <c r="K130" i="4"/>
  <c r="Q130" i="4"/>
  <c r="M130" i="4"/>
  <c r="L130" i="4"/>
  <c r="S130" i="4"/>
  <c r="Y130" i="4"/>
  <c r="Z130" i="4"/>
  <c r="T179" i="4"/>
  <c r="K179" i="4"/>
  <c r="Q179" i="4"/>
  <c r="M179" i="4"/>
  <c r="L179" i="4"/>
  <c r="N179" i="4"/>
  <c r="Y179" i="4"/>
  <c r="P179" i="4"/>
  <c r="U179" i="4"/>
  <c r="O179" i="4"/>
  <c r="C179" i="4"/>
  <c r="S179" i="4"/>
  <c r="J179" i="4"/>
  <c r="T152" i="4"/>
  <c r="K152" i="4"/>
  <c r="Q152" i="4"/>
  <c r="M152" i="4"/>
  <c r="L152" i="4"/>
  <c r="S152" i="4"/>
  <c r="J152" i="4"/>
  <c r="Z152" i="4"/>
  <c r="P152" i="4"/>
  <c r="U152" i="4"/>
  <c r="O152" i="4"/>
  <c r="C152" i="4"/>
  <c r="N152" i="4"/>
  <c r="Y152" i="4"/>
  <c r="P167" i="4"/>
  <c r="U167" i="4"/>
  <c r="O167" i="4"/>
  <c r="C167" i="4"/>
  <c r="N167" i="4"/>
  <c r="J167" i="4"/>
  <c r="S167" i="4"/>
  <c r="T167" i="4"/>
  <c r="K167" i="4"/>
  <c r="Q167" i="4"/>
  <c r="M167" i="4"/>
  <c r="L167" i="4"/>
  <c r="Y167" i="4"/>
  <c r="Z167" i="4"/>
  <c r="U154" i="4"/>
  <c r="O154" i="4"/>
  <c r="P154" i="4"/>
  <c r="M154" i="4"/>
  <c r="L154" i="4"/>
  <c r="Y154" i="4"/>
  <c r="Z154" i="4"/>
  <c r="Q154" i="4"/>
  <c r="T154" i="4"/>
  <c r="K154" i="4"/>
  <c r="C154" i="4"/>
  <c r="N154" i="4"/>
  <c r="J154" i="4"/>
  <c r="S154" i="4"/>
  <c r="K22" i="4"/>
  <c r="O22" i="4"/>
  <c r="P22" i="4"/>
  <c r="T22" i="4"/>
  <c r="Q21" i="4"/>
  <c r="U21" i="4"/>
  <c r="T21" i="4"/>
  <c r="K20" i="4"/>
  <c r="O20" i="4"/>
  <c r="N20" i="4"/>
  <c r="Q19" i="4"/>
  <c r="U19" i="4"/>
  <c r="P19" i="4"/>
  <c r="T19" i="4"/>
  <c r="K18" i="4"/>
  <c r="O18" i="4"/>
  <c r="N18" i="4"/>
  <c r="Q17" i="4"/>
  <c r="U17" i="4"/>
  <c r="P17" i="4"/>
  <c r="T17" i="4"/>
  <c r="K16" i="4"/>
  <c r="O16" i="4"/>
  <c r="N16" i="4"/>
  <c r="Q22" i="4"/>
  <c r="U22" i="4"/>
  <c r="N22" i="4"/>
  <c r="K21" i="4"/>
  <c r="O21" i="4"/>
  <c r="P21" i="4"/>
  <c r="Q20" i="4"/>
  <c r="U20" i="4"/>
  <c r="P20" i="4"/>
  <c r="T20" i="4"/>
  <c r="K19" i="4"/>
  <c r="O19" i="4"/>
  <c r="N19" i="4"/>
  <c r="Q18" i="4"/>
  <c r="U18" i="4"/>
  <c r="P18" i="4"/>
  <c r="T18" i="4"/>
  <c r="K17" i="4"/>
  <c r="O17" i="4"/>
  <c r="N17" i="4"/>
  <c r="Q16" i="4"/>
  <c r="U16" i="4"/>
  <c r="P16" i="4"/>
  <c r="T16" i="4"/>
  <c r="K24" i="4"/>
  <c r="N24" i="4"/>
  <c r="Q24" i="4"/>
  <c r="P15" i="4"/>
  <c r="O15" i="4"/>
  <c r="Q15" i="4"/>
  <c r="T24" i="4"/>
  <c r="O24" i="4"/>
  <c r="U24" i="4"/>
  <c r="P24" i="4"/>
  <c r="U15" i="4"/>
  <c r="K15" i="4"/>
  <c r="T15" i="4"/>
  <c r="Z66" i="6"/>
  <c r="Z40" i="3"/>
  <c r="N15" i="4"/>
  <c r="N21" i="4"/>
  <c r="V16" i="4" l="1"/>
  <c r="X16" i="4"/>
  <c r="M17" i="4"/>
  <c r="L17" i="4"/>
  <c r="V18" i="4"/>
  <c r="X18" i="4"/>
  <c r="M19" i="4"/>
  <c r="L19" i="4"/>
  <c r="V20" i="4"/>
  <c r="X20" i="4"/>
  <c r="M21" i="4"/>
  <c r="L21" i="4"/>
  <c r="V22" i="4"/>
  <c r="X22" i="4"/>
  <c r="M16" i="4"/>
  <c r="L16" i="4"/>
  <c r="V17" i="4"/>
  <c r="X17" i="4"/>
  <c r="M18" i="4"/>
  <c r="L18" i="4"/>
  <c r="V19" i="4"/>
  <c r="X19" i="4"/>
  <c r="M20" i="4"/>
  <c r="L20" i="4"/>
  <c r="X21" i="4"/>
  <c r="V21" i="4"/>
  <c r="L22" i="4"/>
  <c r="M22" i="4"/>
  <c r="Z17" i="4"/>
  <c r="Z19" i="4"/>
  <c r="Z21" i="4"/>
  <c r="Z22" i="4"/>
  <c r="V23" i="4"/>
  <c r="W23" i="4" s="1"/>
  <c r="X23" i="4"/>
  <c r="Z16" i="4"/>
  <c r="Z18" i="4"/>
  <c r="L15" i="4"/>
  <c r="M15" i="4"/>
  <c r="X15" i="4"/>
  <c r="V15" i="4"/>
  <c r="V24" i="4"/>
  <c r="X24" i="4"/>
  <c r="M24" i="4"/>
  <c r="L24" i="4"/>
  <c r="V152" i="4"/>
  <c r="W152" i="4" s="1"/>
  <c r="X152" i="4"/>
  <c r="V150" i="4"/>
  <c r="W150" i="4" s="1"/>
  <c r="X150" i="4"/>
  <c r="V135" i="4"/>
  <c r="W135" i="4" s="1"/>
  <c r="X135" i="4"/>
  <c r="V154" i="4"/>
  <c r="W154" i="4" s="1"/>
  <c r="X154" i="4"/>
  <c r="V167" i="4"/>
  <c r="W167" i="4" s="1"/>
  <c r="X167" i="4"/>
  <c r="V179" i="4"/>
  <c r="W179" i="4" s="1"/>
  <c r="X179" i="4"/>
  <c r="V130" i="4"/>
  <c r="W130" i="4" s="1"/>
  <c r="X130" i="4"/>
  <c r="V121" i="4"/>
  <c r="W121" i="4" s="1"/>
  <c r="X121" i="4"/>
  <c r="V177" i="4"/>
  <c r="W177" i="4" s="1"/>
  <c r="X177" i="4"/>
  <c r="V120" i="4"/>
  <c r="W120" i="4" s="1"/>
  <c r="X120" i="4"/>
  <c r="V137" i="4"/>
  <c r="W137" i="4" s="1"/>
  <c r="X137" i="4"/>
  <c r="V149" i="4"/>
  <c r="W149" i="4" s="1"/>
  <c r="X149" i="4"/>
  <c r="V176" i="4"/>
  <c r="W176" i="4" s="1"/>
  <c r="X176" i="4"/>
  <c r="V198" i="4"/>
  <c r="W198" i="4" s="1"/>
  <c r="X198" i="4"/>
  <c r="V127" i="4"/>
  <c r="W127" i="4" s="1"/>
  <c r="X127" i="4"/>
  <c r="V162" i="4"/>
  <c r="W162" i="4" s="1"/>
  <c r="X162" i="4"/>
  <c r="V118" i="4"/>
  <c r="W118" i="4" s="1"/>
  <c r="X118" i="4"/>
  <c r="V147" i="4"/>
  <c r="W147" i="4" s="1"/>
  <c r="X147" i="4"/>
  <c r="V192" i="4"/>
  <c r="W192" i="4" s="1"/>
  <c r="X192" i="4"/>
  <c r="V191" i="4"/>
  <c r="W191" i="4" s="1"/>
  <c r="X191" i="4"/>
  <c r="X195" i="4"/>
  <c r="V195" i="4"/>
  <c r="W195" i="4" s="1"/>
  <c r="V116" i="4"/>
  <c r="W116" i="4" s="1"/>
  <c r="X116" i="4"/>
  <c r="X124" i="4"/>
  <c r="V124" i="4"/>
  <c r="W124" i="4" s="1"/>
  <c r="V133" i="4"/>
  <c r="W133" i="4" s="1"/>
  <c r="X133" i="4"/>
  <c r="X139" i="4"/>
  <c r="V139" i="4"/>
  <c r="W139" i="4" s="1"/>
  <c r="V145" i="4"/>
  <c r="W145" i="4" s="1"/>
  <c r="X145" i="4"/>
  <c r="X156" i="4"/>
  <c r="V156" i="4"/>
  <c r="W156" i="4" s="1"/>
  <c r="V159" i="4"/>
  <c r="W159" i="4" s="1"/>
  <c r="X159" i="4"/>
  <c r="X169" i="4"/>
  <c r="V169" i="4"/>
  <c r="W169" i="4" s="1"/>
  <c r="V172" i="4"/>
  <c r="W172" i="4" s="1"/>
  <c r="X172" i="4"/>
  <c r="X181" i="4"/>
  <c r="V181" i="4"/>
  <c r="W181" i="4" s="1"/>
  <c r="V188" i="4"/>
  <c r="W188" i="4" s="1"/>
  <c r="X188" i="4"/>
  <c r="X190" i="4"/>
  <c r="V190" i="4"/>
  <c r="W190" i="4" s="1"/>
  <c r="V194" i="4"/>
  <c r="W194" i="4" s="1"/>
  <c r="X194" i="4"/>
  <c r="V358" i="4"/>
  <c r="W358" i="4" s="1"/>
  <c r="X358" i="4"/>
  <c r="V386" i="4"/>
  <c r="W386" i="4" s="1"/>
  <c r="X386" i="4"/>
  <c r="V428" i="4"/>
  <c r="W428" i="4" s="1"/>
  <c r="X428" i="4"/>
  <c r="V430" i="4"/>
  <c r="W430" i="4" s="1"/>
  <c r="X430" i="4"/>
  <c r="V432" i="4"/>
  <c r="W432" i="4" s="1"/>
  <c r="X432" i="4"/>
  <c r="V434" i="4"/>
  <c r="W434" i="4" s="1"/>
  <c r="X434" i="4"/>
  <c r="V436" i="4"/>
  <c r="W436" i="4" s="1"/>
  <c r="X436" i="4"/>
  <c r="V438" i="4"/>
  <c r="W438" i="4" s="1"/>
  <c r="X438" i="4"/>
  <c r="V440" i="4"/>
  <c r="W440" i="4" s="1"/>
  <c r="X440" i="4"/>
  <c r="V446" i="4"/>
  <c r="W446" i="4" s="1"/>
  <c r="X446" i="4"/>
  <c r="V450" i="4"/>
  <c r="W450" i="4" s="1"/>
  <c r="X450" i="4"/>
  <c r="V454" i="4"/>
  <c r="W454" i="4" s="1"/>
  <c r="X454" i="4"/>
  <c r="V458" i="4"/>
  <c r="W458" i="4" s="1"/>
  <c r="X458" i="4"/>
  <c r="V462" i="4"/>
  <c r="W462" i="4" s="1"/>
  <c r="X462" i="4"/>
  <c r="V466" i="4"/>
  <c r="W466" i="4" s="1"/>
  <c r="X466" i="4"/>
  <c r="V470" i="4"/>
  <c r="W470" i="4" s="1"/>
  <c r="X470" i="4"/>
  <c r="V474" i="4"/>
  <c r="W474" i="4" s="1"/>
  <c r="X474" i="4"/>
  <c r="V478" i="4"/>
  <c r="W478" i="4" s="1"/>
  <c r="X478" i="4"/>
  <c r="V482" i="4"/>
  <c r="W482" i="4" s="1"/>
  <c r="X482" i="4"/>
  <c r="V486" i="4"/>
  <c r="W486" i="4" s="1"/>
  <c r="X486" i="4"/>
  <c r="V490" i="4"/>
  <c r="W490" i="4" s="1"/>
  <c r="X490" i="4"/>
  <c r="V494" i="4"/>
  <c r="W494" i="4" s="1"/>
  <c r="X494" i="4"/>
  <c r="V498" i="4"/>
  <c r="W498" i="4" s="1"/>
  <c r="X498" i="4"/>
  <c r="V502" i="4"/>
  <c r="W502" i="4" s="1"/>
  <c r="X502" i="4"/>
  <c r="V506" i="4"/>
  <c r="W506" i="4" s="1"/>
  <c r="X506" i="4"/>
  <c r="V510" i="4"/>
  <c r="W510" i="4" s="1"/>
  <c r="X510" i="4"/>
  <c r="V514" i="4"/>
  <c r="W514" i="4" s="1"/>
  <c r="X514" i="4"/>
  <c r="V518" i="4"/>
  <c r="W518" i="4" s="1"/>
  <c r="X518" i="4"/>
  <c r="V522" i="4"/>
  <c r="W522" i="4" s="1"/>
  <c r="X522" i="4"/>
  <c r="V526" i="4"/>
  <c r="W526" i="4" s="1"/>
  <c r="X526" i="4"/>
  <c r="V530" i="4"/>
  <c r="W530" i="4" s="1"/>
  <c r="X530" i="4"/>
  <c r="V534" i="4"/>
  <c r="W534" i="4" s="1"/>
  <c r="X534" i="4"/>
  <c r="V538" i="4"/>
  <c r="W538" i="4" s="1"/>
  <c r="X538" i="4"/>
  <c r="V542" i="4"/>
  <c r="W542" i="4" s="1"/>
  <c r="X542" i="4"/>
  <c r="V546" i="4"/>
  <c r="W546" i="4" s="1"/>
  <c r="X546" i="4"/>
  <c r="V550" i="4"/>
  <c r="W550" i="4" s="1"/>
  <c r="X550" i="4"/>
  <c r="V554" i="4"/>
  <c r="W554" i="4" s="1"/>
  <c r="X554" i="4"/>
  <c r="V558" i="4"/>
  <c r="W558" i="4" s="1"/>
  <c r="X558" i="4"/>
  <c r="V562" i="4"/>
  <c r="W562" i="4" s="1"/>
  <c r="X562" i="4"/>
  <c r="V566" i="4"/>
  <c r="W566" i="4" s="1"/>
  <c r="X566" i="4"/>
  <c r="V570" i="4"/>
  <c r="W570" i="4" s="1"/>
  <c r="X570" i="4"/>
  <c r="V574" i="4"/>
  <c r="W574" i="4" s="1"/>
  <c r="X574" i="4"/>
  <c r="V578" i="4"/>
  <c r="W578" i="4" s="1"/>
  <c r="X578" i="4"/>
  <c r="V582" i="4"/>
  <c r="W582" i="4" s="1"/>
  <c r="X582" i="4"/>
  <c r="V586" i="4"/>
  <c r="W586" i="4" s="1"/>
  <c r="X586" i="4"/>
  <c r="V590" i="4"/>
  <c r="W590" i="4" s="1"/>
  <c r="X590" i="4"/>
  <c r="V594" i="4"/>
  <c r="W594" i="4" s="1"/>
  <c r="X594" i="4"/>
  <c r="V598" i="4"/>
  <c r="W598" i="4" s="1"/>
  <c r="X598" i="4"/>
  <c r="V602" i="4"/>
  <c r="W602" i="4" s="1"/>
  <c r="X602" i="4"/>
  <c r="V606" i="4"/>
  <c r="W606" i="4" s="1"/>
  <c r="X606" i="4"/>
  <c r="V610" i="4"/>
  <c r="W610" i="4" s="1"/>
  <c r="X610" i="4"/>
  <c r="V614" i="4"/>
  <c r="W614" i="4" s="1"/>
  <c r="X614" i="4"/>
  <c r="V618" i="4"/>
  <c r="W618" i="4" s="1"/>
  <c r="X618" i="4"/>
  <c r="V622" i="4"/>
  <c r="W622" i="4" s="1"/>
  <c r="X622" i="4"/>
  <c r="V626" i="4"/>
  <c r="W626" i="4" s="1"/>
  <c r="X626" i="4"/>
  <c r="V630" i="4"/>
  <c r="W630" i="4" s="1"/>
  <c r="X630" i="4"/>
  <c r="V634" i="4"/>
  <c r="W634" i="4" s="1"/>
  <c r="X634" i="4"/>
  <c r="V638" i="4"/>
  <c r="W638" i="4" s="1"/>
  <c r="X638" i="4"/>
  <c r="V642" i="4"/>
  <c r="W642" i="4" s="1"/>
  <c r="X642" i="4"/>
  <c r="V646" i="4"/>
  <c r="W646" i="4" s="1"/>
  <c r="X646" i="4"/>
  <c r="V650" i="4"/>
  <c r="W650" i="4" s="1"/>
  <c r="X650" i="4"/>
  <c r="V654" i="4"/>
  <c r="W654" i="4" s="1"/>
  <c r="X654" i="4"/>
  <c r="V658" i="4"/>
  <c r="W658" i="4" s="1"/>
  <c r="X658" i="4"/>
  <c r="V662" i="4"/>
  <c r="W662" i="4" s="1"/>
  <c r="X662" i="4"/>
  <c r="V666" i="4"/>
  <c r="W666" i="4" s="1"/>
  <c r="X666" i="4"/>
  <c r="V670" i="4"/>
  <c r="W670" i="4" s="1"/>
  <c r="X670" i="4"/>
  <c r="V674" i="4"/>
  <c r="W674" i="4" s="1"/>
  <c r="X674" i="4"/>
  <c r="V678" i="4"/>
  <c r="W678" i="4" s="1"/>
  <c r="X678" i="4"/>
  <c r="V682" i="4"/>
  <c r="W682" i="4" s="1"/>
  <c r="X682" i="4"/>
  <c r="V686" i="4"/>
  <c r="W686" i="4" s="1"/>
  <c r="X686" i="4"/>
  <c r="V690" i="4"/>
  <c r="W690" i="4" s="1"/>
  <c r="X690" i="4"/>
  <c r="V694" i="4"/>
  <c r="W694" i="4" s="1"/>
  <c r="X694" i="4"/>
  <c r="V698" i="4"/>
  <c r="W698" i="4" s="1"/>
  <c r="X698" i="4"/>
  <c r="V702" i="4"/>
  <c r="W702" i="4" s="1"/>
  <c r="X702" i="4"/>
  <c r="V706" i="4"/>
  <c r="W706" i="4" s="1"/>
  <c r="X706" i="4"/>
  <c r="V710" i="4"/>
  <c r="W710" i="4" s="1"/>
  <c r="X710" i="4"/>
  <c r="V714" i="4"/>
  <c r="W714" i="4" s="1"/>
  <c r="X714" i="4"/>
  <c r="V718" i="4"/>
  <c r="W718" i="4" s="1"/>
  <c r="X718" i="4"/>
  <c r="V722" i="4"/>
  <c r="W722" i="4" s="1"/>
  <c r="X722" i="4"/>
  <c r="V726" i="4"/>
  <c r="W726" i="4" s="1"/>
  <c r="X726" i="4"/>
  <c r="V730" i="4"/>
  <c r="W730" i="4" s="1"/>
  <c r="X730" i="4"/>
  <c r="V734" i="4"/>
  <c r="W734" i="4" s="1"/>
  <c r="X734" i="4"/>
  <c r="V738" i="4"/>
  <c r="W738" i="4" s="1"/>
  <c r="X738" i="4"/>
  <c r="V742" i="4"/>
  <c r="W742" i="4" s="1"/>
  <c r="X742" i="4"/>
  <c r="V746" i="4"/>
  <c r="W746" i="4" s="1"/>
  <c r="X746" i="4"/>
  <c r="V750" i="4"/>
  <c r="W750" i="4" s="1"/>
  <c r="X750" i="4"/>
  <c r="V754" i="4"/>
  <c r="W754" i="4" s="1"/>
  <c r="X754" i="4"/>
  <c r="V758" i="4"/>
  <c r="W758" i="4" s="1"/>
  <c r="X758" i="4"/>
  <c r="V762" i="4"/>
  <c r="W762" i="4" s="1"/>
  <c r="X762" i="4"/>
  <c r="V766" i="4"/>
  <c r="W766" i="4" s="1"/>
  <c r="X766" i="4"/>
  <c r="V770" i="4"/>
  <c r="W770" i="4" s="1"/>
  <c r="X770" i="4"/>
  <c r="V774" i="4"/>
  <c r="W774" i="4" s="1"/>
  <c r="X774" i="4"/>
  <c r="V782" i="4"/>
  <c r="W782" i="4" s="1"/>
  <c r="X782" i="4"/>
  <c r="V790" i="4"/>
  <c r="W790" i="4" s="1"/>
  <c r="X790" i="4"/>
  <c r="V798" i="4"/>
  <c r="W798" i="4" s="1"/>
  <c r="X798" i="4"/>
  <c r="V806" i="4"/>
  <c r="W806" i="4" s="1"/>
  <c r="X806" i="4"/>
  <c r="V810" i="4"/>
  <c r="W810" i="4" s="1"/>
  <c r="X810" i="4"/>
  <c r="V814" i="4"/>
  <c r="W814" i="4" s="1"/>
  <c r="X814" i="4"/>
  <c r="V818" i="4"/>
  <c r="W818" i="4" s="1"/>
  <c r="X818" i="4"/>
  <c r="V822" i="4"/>
  <c r="W822" i="4" s="1"/>
  <c r="X822" i="4"/>
  <c r="V826" i="4"/>
  <c r="W826" i="4" s="1"/>
  <c r="X826" i="4"/>
  <c r="V830" i="4"/>
  <c r="W830" i="4" s="1"/>
  <c r="X830" i="4"/>
  <c r="V834" i="4"/>
  <c r="W834" i="4" s="1"/>
  <c r="X834" i="4"/>
  <c r="V838" i="4"/>
  <c r="W838" i="4" s="1"/>
  <c r="X838" i="4"/>
  <c r="V842" i="4"/>
  <c r="W842" i="4" s="1"/>
  <c r="X842" i="4"/>
  <c r="V846" i="4"/>
  <c r="W846" i="4" s="1"/>
  <c r="X846" i="4"/>
  <c r="V850" i="4"/>
  <c r="W850" i="4" s="1"/>
  <c r="X850" i="4"/>
  <c r="V854" i="4"/>
  <c r="W854" i="4" s="1"/>
  <c r="X854" i="4"/>
  <c r="V858" i="4"/>
  <c r="W858" i="4" s="1"/>
  <c r="X858" i="4"/>
  <c r="V862" i="4"/>
  <c r="W862" i="4" s="1"/>
  <c r="X862" i="4"/>
  <c r="X153" i="4"/>
  <c r="V153" i="4"/>
  <c r="W153" i="4" s="1"/>
  <c r="X131" i="4"/>
  <c r="V131" i="4"/>
  <c r="W131" i="4" s="1"/>
  <c r="X166" i="4"/>
  <c r="V166" i="4"/>
  <c r="W166" i="4" s="1"/>
  <c r="X122" i="4"/>
  <c r="V122" i="4"/>
  <c r="W122" i="4" s="1"/>
  <c r="X151" i="4"/>
  <c r="V151" i="4"/>
  <c r="W151" i="4" s="1"/>
  <c r="X178" i="4"/>
  <c r="V178" i="4"/>
  <c r="W178" i="4" s="1"/>
  <c r="X129" i="4"/>
  <c r="V129" i="4"/>
  <c r="W129" i="4" s="1"/>
  <c r="X164" i="4"/>
  <c r="V164" i="4"/>
  <c r="W164" i="4" s="1"/>
  <c r="X186" i="4"/>
  <c r="V186" i="4"/>
  <c r="W186" i="4" s="1"/>
  <c r="X143" i="4"/>
  <c r="V143" i="4"/>
  <c r="W143" i="4" s="1"/>
  <c r="X163" i="4"/>
  <c r="V163" i="4"/>
  <c r="W163" i="4" s="1"/>
  <c r="X185" i="4"/>
  <c r="V185" i="4"/>
  <c r="W185" i="4" s="1"/>
  <c r="X119" i="4"/>
  <c r="V119" i="4"/>
  <c r="W119" i="4" s="1"/>
  <c r="X136" i="4"/>
  <c r="V136" i="4"/>
  <c r="W136" i="4" s="1"/>
  <c r="X148" i="4"/>
  <c r="V148" i="4"/>
  <c r="W148" i="4" s="1"/>
  <c r="X175" i="4"/>
  <c r="V175" i="4"/>
  <c r="W175" i="4" s="1"/>
  <c r="X197" i="4"/>
  <c r="V197" i="4"/>
  <c r="W197" i="4" s="1"/>
  <c r="X126" i="4"/>
  <c r="V126" i="4"/>
  <c r="W126" i="4" s="1"/>
  <c r="X141" i="4"/>
  <c r="V141" i="4"/>
  <c r="W141" i="4" s="1"/>
  <c r="X161" i="4"/>
  <c r="V161" i="4"/>
  <c r="W161" i="4" s="1"/>
  <c r="X183" i="4"/>
  <c r="V183" i="4"/>
  <c r="W183" i="4" s="1"/>
  <c r="X196" i="4"/>
  <c r="V196" i="4"/>
  <c r="W196" i="4" s="1"/>
  <c r="V117" i="4"/>
  <c r="W117" i="4" s="1"/>
  <c r="X117" i="4"/>
  <c r="X125" i="4"/>
  <c r="V125" i="4"/>
  <c r="W125" i="4" s="1"/>
  <c r="V134" i="4"/>
  <c r="W134" i="4" s="1"/>
  <c r="X134" i="4"/>
  <c r="X140" i="4"/>
  <c r="V140" i="4"/>
  <c r="W140" i="4" s="1"/>
  <c r="V146" i="4"/>
  <c r="W146" i="4" s="1"/>
  <c r="X146" i="4"/>
  <c r="X157" i="4"/>
  <c r="V157" i="4"/>
  <c r="W157" i="4" s="1"/>
  <c r="V160" i="4"/>
  <c r="W160" i="4" s="1"/>
  <c r="X160" i="4"/>
  <c r="X170" i="4"/>
  <c r="V170" i="4"/>
  <c r="W170" i="4" s="1"/>
  <c r="V173" i="4"/>
  <c r="W173" i="4" s="1"/>
  <c r="X173" i="4"/>
  <c r="X182" i="4"/>
  <c r="V182" i="4"/>
  <c r="W182" i="4" s="1"/>
  <c r="V123" i="4"/>
  <c r="W123" i="4" s="1"/>
  <c r="X123" i="4"/>
  <c r="V132" i="4"/>
  <c r="W132" i="4" s="1"/>
  <c r="X132" i="4"/>
  <c r="V138" i="4"/>
  <c r="W138" i="4" s="1"/>
  <c r="X138" i="4"/>
  <c r="V144" i="4"/>
  <c r="W144" i="4" s="1"/>
  <c r="X144" i="4"/>
  <c r="V155" i="4"/>
  <c r="W155" i="4" s="1"/>
  <c r="X155" i="4"/>
  <c r="V158" i="4"/>
  <c r="W158" i="4" s="1"/>
  <c r="X158" i="4"/>
  <c r="V168" i="4"/>
  <c r="W168" i="4" s="1"/>
  <c r="X168" i="4"/>
  <c r="V171" i="4"/>
  <c r="W171" i="4" s="1"/>
  <c r="X171" i="4"/>
  <c r="V180" i="4"/>
  <c r="W180" i="4" s="1"/>
  <c r="X180" i="4"/>
  <c r="V187" i="4"/>
  <c r="W187" i="4" s="1"/>
  <c r="X187" i="4"/>
  <c r="V189" i="4"/>
  <c r="W189" i="4" s="1"/>
  <c r="X189" i="4"/>
  <c r="V193" i="4"/>
  <c r="W193" i="4" s="1"/>
  <c r="X193" i="4"/>
  <c r="V199" i="4"/>
  <c r="W199" i="4" s="1"/>
  <c r="X199" i="4"/>
  <c r="V203" i="4"/>
  <c r="W203" i="4" s="1"/>
  <c r="X203" i="4"/>
  <c r="V207" i="4"/>
  <c r="W207" i="4" s="1"/>
  <c r="X207" i="4"/>
  <c r="V211" i="4"/>
  <c r="W211" i="4" s="1"/>
  <c r="X211" i="4"/>
  <c r="V215" i="4"/>
  <c r="W215" i="4" s="1"/>
  <c r="X215" i="4"/>
  <c r="V219" i="4"/>
  <c r="W219" i="4" s="1"/>
  <c r="X219" i="4"/>
  <c r="V223" i="4"/>
  <c r="W223" i="4" s="1"/>
  <c r="X223" i="4"/>
  <c r="V227" i="4"/>
  <c r="W227" i="4" s="1"/>
  <c r="X227" i="4"/>
  <c r="V231" i="4"/>
  <c r="W231" i="4" s="1"/>
  <c r="X231" i="4"/>
  <c r="V235" i="4"/>
  <c r="W235" i="4" s="1"/>
  <c r="X235" i="4"/>
  <c r="V239" i="4"/>
  <c r="W239" i="4" s="1"/>
  <c r="X239" i="4"/>
  <c r="V243" i="4"/>
  <c r="W243" i="4" s="1"/>
  <c r="X243" i="4"/>
  <c r="V247" i="4"/>
  <c r="W247" i="4" s="1"/>
  <c r="X247" i="4"/>
  <c r="V251" i="4"/>
  <c r="W251" i="4" s="1"/>
  <c r="X251" i="4"/>
  <c r="V255" i="4"/>
  <c r="W255" i="4" s="1"/>
  <c r="X255" i="4"/>
  <c r="V259" i="4"/>
  <c r="W259" i="4" s="1"/>
  <c r="X259" i="4"/>
  <c r="V263" i="4"/>
  <c r="W263" i="4" s="1"/>
  <c r="X263" i="4"/>
  <c r="V267" i="4"/>
  <c r="W267" i="4" s="1"/>
  <c r="X267" i="4"/>
  <c r="V271" i="4"/>
  <c r="W271" i="4" s="1"/>
  <c r="X271" i="4"/>
  <c r="V275" i="4"/>
  <c r="W275" i="4" s="1"/>
  <c r="X275" i="4"/>
  <c r="V279" i="4"/>
  <c r="W279" i="4" s="1"/>
  <c r="X279" i="4"/>
  <c r="V283" i="4"/>
  <c r="W283" i="4" s="1"/>
  <c r="X283" i="4"/>
  <c r="V287" i="4"/>
  <c r="W287" i="4" s="1"/>
  <c r="X287" i="4"/>
  <c r="V291" i="4"/>
  <c r="W291" i="4" s="1"/>
  <c r="X291" i="4"/>
  <c r="V295" i="4"/>
  <c r="W295" i="4" s="1"/>
  <c r="X295" i="4"/>
  <c r="V299" i="4"/>
  <c r="W299" i="4" s="1"/>
  <c r="X299" i="4"/>
  <c r="V303" i="4"/>
  <c r="W303" i="4" s="1"/>
  <c r="X303" i="4"/>
  <c r="V307" i="4"/>
  <c r="W307" i="4" s="1"/>
  <c r="X307" i="4"/>
  <c r="V311" i="4"/>
  <c r="W311" i="4" s="1"/>
  <c r="X311" i="4"/>
  <c r="V315" i="4"/>
  <c r="W315" i="4" s="1"/>
  <c r="X315" i="4"/>
  <c r="V319" i="4"/>
  <c r="W319" i="4" s="1"/>
  <c r="X319" i="4"/>
  <c r="V323" i="4"/>
  <c r="W323" i="4" s="1"/>
  <c r="X323" i="4"/>
  <c r="V327" i="4"/>
  <c r="W327" i="4" s="1"/>
  <c r="X327" i="4"/>
  <c r="V331" i="4"/>
  <c r="W331" i="4" s="1"/>
  <c r="X331" i="4"/>
  <c r="V335" i="4"/>
  <c r="W335" i="4" s="1"/>
  <c r="X335" i="4"/>
  <c r="V339" i="4"/>
  <c r="W339" i="4" s="1"/>
  <c r="X339" i="4"/>
  <c r="V343" i="4"/>
  <c r="W343" i="4" s="1"/>
  <c r="X343" i="4"/>
  <c r="V347" i="4"/>
  <c r="W347" i="4" s="1"/>
  <c r="X347" i="4"/>
  <c r="V351" i="4"/>
  <c r="W351" i="4" s="1"/>
  <c r="X351" i="4"/>
  <c r="V355" i="4"/>
  <c r="W355" i="4" s="1"/>
  <c r="X355" i="4"/>
  <c r="V359" i="4"/>
  <c r="W359" i="4" s="1"/>
  <c r="X359" i="4"/>
  <c r="V363" i="4"/>
  <c r="W363" i="4" s="1"/>
  <c r="X363" i="4"/>
  <c r="V367" i="4"/>
  <c r="W367" i="4" s="1"/>
  <c r="X367" i="4"/>
  <c r="V371" i="4"/>
  <c r="W371" i="4" s="1"/>
  <c r="X371" i="4"/>
  <c r="V375" i="4"/>
  <c r="W375" i="4" s="1"/>
  <c r="X375" i="4"/>
  <c r="V379" i="4"/>
  <c r="W379" i="4" s="1"/>
  <c r="X379" i="4"/>
  <c r="V387" i="4"/>
  <c r="W387" i="4" s="1"/>
  <c r="X387" i="4"/>
  <c r="V395" i="4"/>
  <c r="W395" i="4" s="1"/>
  <c r="X395" i="4"/>
  <c r="V443" i="4"/>
  <c r="W443" i="4" s="1"/>
  <c r="X443" i="4"/>
  <c r="V447" i="4"/>
  <c r="W447" i="4" s="1"/>
  <c r="X447" i="4"/>
  <c r="V451" i="4"/>
  <c r="W451" i="4" s="1"/>
  <c r="X451" i="4"/>
  <c r="V455" i="4"/>
  <c r="W455" i="4" s="1"/>
  <c r="X455" i="4"/>
  <c r="V459" i="4"/>
  <c r="W459" i="4" s="1"/>
  <c r="X459" i="4"/>
  <c r="V463" i="4"/>
  <c r="W463" i="4" s="1"/>
  <c r="X463" i="4"/>
  <c r="V467" i="4"/>
  <c r="W467" i="4" s="1"/>
  <c r="X467" i="4"/>
  <c r="V471" i="4"/>
  <c r="W471" i="4" s="1"/>
  <c r="X471" i="4"/>
  <c r="V475" i="4"/>
  <c r="W475" i="4" s="1"/>
  <c r="X475" i="4"/>
  <c r="V479" i="4"/>
  <c r="W479" i="4" s="1"/>
  <c r="X479" i="4"/>
  <c r="V483" i="4"/>
  <c r="W483" i="4" s="1"/>
  <c r="X483" i="4"/>
  <c r="V487" i="4"/>
  <c r="W487" i="4" s="1"/>
  <c r="X487" i="4"/>
  <c r="V491" i="4"/>
  <c r="W491" i="4" s="1"/>
  <c r="X491" i="4"/>
  <c r="V495" i="4"/>
  <c r="W495" i="4" s="1"/>
  <c r="X495" i="4"/>
  <c r="V499" i="4"/>
  <c r="W499" i="4" s="1"/>
  <c r="X499" i="4"/>
  <c r="V503" i="4"/>
  <c r="W503" i="4" s="1"/>
  <c r="X503" i="4"/>
  <c r="V507" i="4"/>
  <c r="W507" i="4" s="1"/>
  <c r="X507" i="4"/>
  <c r="V511" i="4"/>
  <c r="W511" i="4" s="1"/>
  <c r="X511" i="4"/>
  <c r="V515" i="4"/>
  <c r="W515" i="4" s="1"/>
  <c r="X515" i="4"/>
  <c r="V519" i="4"/>
  <c r="W519" i="4" s="1"/>
  <c r="X519" i="4"/>
  <c r="V523" i="4"/>
  <c r="W523" i="4" s="1"/>
  <c r="X523" i="4"/>
  <c r="V527" i="4"/>
  <c r="W527" i="4" s="1"/>
  <c r="X527" i="4"/>
  <c r="V531" i="4"/>
  <c r="W531" i="4" s="1"/>
  <c r="X531" i="4"/>
  <c r="V535" i="4"/>
  <c r="W535" i="4" s="1"/>
  <c r="X535" i="4"/>
  <c r="V539" i="4"/>
  <c r="W539" i="4" s="1"/>
  <c r="X539" i="4"/>
  <c r="V543" i="4"/>
  <c r="W543" i="4" s="1"/>
  <c r="X543" i="4"/>
  <c r="V547" i="4"/>
  <c r="W547" i="4" s="1"/>
  <c r="X547" i="4"/>
  <c r="V551" i="4"/>
  <c r="W551" i="4" s="1"/>
  <c r="X551" i="4"/>
  <c r="V555" i="4"/>
  <c r="W555" i="4" s="1"/>
  <c r="X555" i="4"/>
  <c r="V559" i="4"/>
  <c r="W559" i="4" s="1"/>
  <c r="X559" i="4"/>
  <c r="V563" i="4"/>
  <c r="W563" i="4" s="1"/>
  <c r="X563" i="4"/>
  <c r="V567" i="4"/>
  <c r="W567" i="4" s="1"/>
  <c r="X567" i="4"/>
  <c r="V571" i="4"/>
  <c r="W571" i="4" s="1"/>
  <c r="X571" i="4"/>
  <c r="V575" i="4"/>
  <c r="W575" i="4" s="1"/>
  <c r="X575" i="4"/>
  <c r="V579" i="4"/>
  <c r="W579" i="4" s="1"/>
  <c r="X579" i="4"/>
  <c r="V583" i="4"/>
  <c r="W583" i="4" s="1"/>
  <c r="X583" i="4"/>
  <c r="V587" i="4"/>
  <c r="W587" i="4" s="1"/>
  <c r="X587" i="4"/>
  <c r="V591" i="4"/>
  <c r="W591" i="4" s="1"/>
  <c r="X591" i="4"/>
  <c r="V595" i="4"/>
  <c r="W595" i="4" s="1"/>
  <c r="X595" i="4"/>
  <c r="V599" i="4"/>
  <c r="W599" i="4" s="1"/>
  <c r="X599" i="4"/>
  <c r="V603" i="4"/>
  <c r="W603" i="4" s="1"/>
  <c r="X603" i="4"/>
  <c r="V607" i="4"/>
  <c r="W607" i="4" s="1"/>
  <c r="X607" i="4"/>
  <c r="V611" i="4"/>
  <c r="W611" i="4" s="1"/>
  <c r="X611" i="4"/>
  <c r="V615" i="4"/>
  <c r="W615" i="4" s="1"/>
  <c r="X615" i="4"/>
  <c r="V619" i="4"/>
  <c r="W619" i="4" s="1"/>
  <c r="X619" i="4"/>
  <c r="V623" i="4"/>
  <c r="W623" i="4" s="1"/>
  <c r="X623" i="4"/>
  <c r="V627" i="4"/>
  <c r="W627" i="4" s="1"/>
  <c r="X627" i="4"/>
  <c r="V631" i="4"/>
  <c r="W631" i="4" s="1"/>
  <c r="X631" i="4"/>
  <c r="V635" i="4"/>
  <c r="W635" i="4" s="1"/>
  <c r="X635" i="4"/>
  <c r="V639" i="4"/>
  <c r="W639" i="4" s="1"/>
  <c r="X639" i="4"/>
  <c r="V643" i="4"/>
  <c r="W643" i="4" s="1"/>
  <c r="X643" i="4"/>
  <c r="V647" i="4"/>
  <c r="W647" i="4" s="1"/>
  <c r="X647" i="4"/>
  <c r="V651" i="4"/>
  <c r="W651" i="4" s="1"/>
  <c r="X651" i="4"/>
  <c r="V655" i="4"/>
  <c r="W655" i="4" s="1"/>
  <c r="X655" i="4"/>
  <c r="V659" i="4"/>
  <c r="W659" i="4" s="1"/>
  <c r="X659" i="4"/>
  <c r="V663" i="4"/>
  <c r="W663" i="4" s="1"/>
  <c r="X663" i="4"/>
  <c r="V665" i="4"/>
  <c r="W665" i="4" s="1"/>
  <c r="X665" i="4"/>
  <c r="V667" i="4"/>
  <c r="W667" i="4" s="1"/>
  <c r="X667" i="4"/>
  <c r="V671" i="4"/>
  <c r="W671" i="4" s="1"/>
  <c r="X671" i="4"/>
  <c r="V675" i="4"/>
  <c r="W675" i="4" s="1"/>
  <c r="X675" i="4"/>
  <c r="V679" i="4"/>
  <c r="W679" i="4" s="1"/>
  <c r="X679" i="4"/>
  <c r="V683" i="4"/>
  <c r="W683" i="4" s="1"/>
  <c r="X683" i="4"/>
  <c r="V687" i="4"/>
  <c r="W687" i="4" s="1"/>
  <c r="X687" i="4"/>
  <c r="V691" i="4"/>
  <c r="W691" i="4" s="1"/>
  <c r="X691" i="4"/>
  <c r="V695" i="4"/>
  <c r="W695" i="4" s="1"/>
  <c r="X695" i="4"/>
  <c r="V699" i="4"/>
  <c r="W699" i="4" s="1"/>
  <c r="X699" i="4"/>
  <c r="V703" i="4"/>
  <c r="W703" i="4" s="1"/>
  <c r="X703" i="4"/>
  <c r="V707" i="4"/>
  <c r="W707" i="4" s="1"/>
  <c r="X707" i="4"/>
  <c r="V711" i="4"/>
  <c r="W711" i="4" s="1"/>
  <c r="X711" i="4"/>
  <c r="V715" i="4"/>
  <c r="W715" i="4" s="1"/>
  <c r="X715" i="4"/>
  <c r="V719" i="4"/>
  <c r="W719" i="4" s="1"/>
  <c r="X719" i="4"/>
  <c r="V723" i="4"/>
  <c r="W723" i="4" s="1"/>
  <c r="X723" i="4"/>
  <c r="V727" i="4"/>
  <c r="W727" i="4" s="1"/>
  <c r="X727" i="4"/>
  <c r="V731" i="4"/>
  <c r="W731" i="4" s="1"/>
  <c r="X731" i="4"/>
  <c r="V735" i="4"/>
  <c r="W735" i="4" s="1"/>
  <c r="X735" i="4"/>
  <c r="V739" i="4"/>
  <c r="W739" i="4" s="1"/>
  <c r="X739" i="4"/>
  <c r="V743" i="4"/>
  <c r="W743" i="4" s="1"/>
  <c r="X743" i="4"/>
  <c r="V747" i="4"/>
  <c r="W747" i="4" s="1"/>
  <c r="X747" i="4"/>
  <c r="V751" i="4"/>
  <c r="W751" i="4" s="1"/>
  <c r="X751" i="4"/>
  <c r="V755" i="4"/>
  <c r="W755" i="4" s="1"/>
  <c r="X755" i="4"/>
  <c r="V759" i="4"/>
  <c r="W759" i="4" s="1"/>
  <c r="X759" i="4"/>
  <c r="V763" i="4"/>
  <c r="W763" i="4" s="1"/>
  <c r="X763" i="4"/>
  <c r="V767" i="4"/>
  <c r="W767" i="4" s="1"/>
  <c r="X767" i="4"/>
  <c r="V771" i="4"/>
  <c r="W771" i="4" s="1"/>
  <c r="X771" i="4"/>
  <c r="V775" i="4"/>
  <c r="W775" i="4" s="1"/>
  <c r="X775" i="4"/>
  <c r="V779" i="4"/>
  <c r="W779" i="4" s="1"/>
  <c r="X779" i="4"/>
  <c r="V783" i="4"/>
  <c r="W783" i="4" s="1"/>
  <c r="X783" i="4"/>
  <c r="V787" i="4"/>
  <c r="W787" i="4" s="1"/>
  <c r="X787" i="4"/>
  <c r="V791" i="4"/>
  <c r="W791" i="4" s="1"/>
  <c r="X791" i="4"/>
  <c r="V795" i="4"/>
  <c r="W795" i="4" s="1"/>
  <c r="X795" i="4"/>
  <c r="V799" i="4"/>
  <c r="W799" i="4" s="1"/>
  <c r="X799" i="4"/>
  <c r="V803" i="4"/>
  <c r="W803" i="4" s="1"/>
  <c r="X803" i="4"/>
  <c r="V807" i="4"/>
  <c r="W807" i="4" s="1"/>
  <c r="X807" i="4"/>
  <c r="V811" i="4"/>
  <c r="W811" i="4" s="1"/>
  <c r="X811" i="4"/>
  <c r="V815" i="4"/>
  <c r="W815" i="4" s="1"/>
  <c r="X815" i="4"/>
  <c r="V819" i="4"/>
  <c r="W819" i="4" s="1"/>
  <c r="X819" i="4"/>
  <c r="V823" i="4"/>
  <c r="W823" i="4" s="1"/>
  <c r="X823" i="4"/>
  <c r="V827" i="4"/>
  <c r="W827" i="4" s="1"/>
  <c r="X827" i="4"/>
  <c r="V831" i="4"/>
  <c r="W831" i="4" s="1"/>
  <c r="X831" i="4"/>
  <c r="V835" i="4"/>
  <c r="W835" i="4" s="1"/>
  <c r="X835" i="4"/>
  <c r="V839" i="4"/>
  <c r="W839" i="4" s="1"/>
  <c r="X839" i="4"/>
  <c r="V843" i="4"/>
  <c r="W843" i="4" s="1"/>
  <c r="X843" i="4"/>
  <c r="V851" i="4"/>
  <c r="W851" i="4" s="1"/>
  <c r="X851" i="4"/>
  <c r="V114" i="4"/>
  <c r="W114" i="4" s="1"/>
  <c r="J114" i="4" s="1"/>
  <c r="X114" i="4"/>
  <c r="V112" i="4"/>
  <c r="W112" i="4" s="1"/>
  <c r="J112" i="4" s="1"/>
  <c r="X112" i="4"/>
  <c r="V110" i="4"/>
  <c r="W110" i="4" s="1"/>
  <c r="X110" i="4"/>
  <c r="V108" i="4"/>
  <c r="W108" i="4" s="1"/>
  <c r="X108" i="4"/>
  <c r="V106" i="4"/>
  <c r="W106" i="4" s="1"/>
  <c r="X106" i="4"/>
  <c r="V104" i="4"/>
  <c r="W104" i="4" s="1"/>
  <c r="X104" i="4"/>
  <c r="V102" i="4"/>
  <c r="W102" i="4" s="1"/>
  <c r="X102" i="4"/>
  <c r="V100" i="4"/>
  <c r="W100" i="4" s="1"/>
  <c r="X100" i="4"/>
  <c r="V98" i="4"/>
  <c r="W98" i="4" s="1"/>
  <c r="X98" i="4"/>
  <c r="V96" i="4"/>
  <c r="W96" i="4" s="1"/>
  <c r="X96" i="4"/>
  <c r="V94" i="4"/>
  <c r="W94" i="4" s="1"/>
  <c r="X94" i="4"/>
  <c r="V92" i="4"/>
  <c r="W92" i="4" s="1"/>
  <c r="X92" i="4"/>
  <c r="V90" i="4"/>
  <c r="W90" i="4" s="1"/>
  <c r="X90" i="4"/>
  <c r="V88" i="4"/>
  <c r="W88" i="4" s="1"/>
  <c r="X88" i="4"/>
  <c r="V86" i="4"/>
  <c r="W86" i="4" s="1"/>
  <c r="X86" i="4"/>
  <c r="V84" i="4"/>
  <c r="W84" i="4" s="1"/>
  <c r="X84" i="4"/>
  <c r="V82" i="4"/>
  <c r="W82" i="4" s="1"/>
  <c r="X82" i="4"/>
  <c r="X78" i="4"/>
  <c r="V78" i="4"/>
  <c r="W78" i="4" s="1"/>
  <c r="X76" i="4"/>
  <c r="V76" i="4"/>
  <c r="W76" i="4" s="1"/>
  <c r="X74" i="4"/>
  <c r="V74" i="4"/>
  <c r="W74" i="4" s="1"/>
  <c r="X72" i="4"/>
  <c r="V72" i="4"/>
  <c r="W72" i="4" s="1"/>
  <c r="V70" i="4"/>
  <c r="W70" i="4" s="1"/>
  <c r="X70" i="4"/>
  <c r="X66" i="4"/>
  <c r="V66" i="4"/>
  <c r="W66" i="4" s="1"/>
  <c r="V64" i="4"/>
  <c r="W64" i="4" s="1"/>
  <c r="X64" i="4"/>
  <c r="V62" i="4"/>
  <c r="W62" i="4" s="1"/>
  <c r="X62" i="4"/>
  <c r="V60" i="4"/>
  <c r="W60" i="4" s="1"/>
  <c r="X60" i="4"/>
  <c r="V58" i="4"/>
  <c r="W58" i="4" s="1"/>
  <c r="X58" i="4"/>
  <c r="V56" i="4"/>
  <c r="W56" i="4" s="1"/>
  <c r="X56" i="4"/>
  <c r="V97" i="4"/>
  <c r="W97" i="4" s="1"/>
  <c r="X97" i="4"/>
  <c r="V89" i="4"/>
  <c r="W89" i="4" s="1"/>
  <c r="X89" i="4"/>
  <c r="V79" i="4"/>
  <c r="W79" i="4" s="1"/>
  <c r="X79" i="4"/>
  <c r="V75" i="4"/>
  <c r="W75" i="4" s="1"/>
  <c r="X75" i="4"/>
  <c r="V54" i="4"/>
  <c r="W54" i="4" s="1"/>
  <c r="X54" i="4"/>
  <c r="V55" i="4"/>
  <c r="W55" i="4" s="1"/>
  <c r="X55" i="4"/>
  <c r="V50" i="4"/>
  <c r="W50" i="4" s="1"/>
  <c r="X50" i="4"/>
  <c r="X28" i="4"/>
  <c r="V28" i="4"/>
  <c r="W28" i="4" s="1"/>
  <c r="V41" i="4"/>
  <c r="W41" i="4" s="1"/>
  <c r="X41" i="4"/>
  <c r="X39" i="4"/>
  <c r="V39" i="4"/>
  <c r="W39" i="4" s="1"/>
  <c r="V37" i="4"/>
  <c r="W37" i="4" s="1"/>
  <c r="X37" i="4"/>
  <c r="V33" i="4"/>
  <c r="W33" i="4" s="1"/>
  <c r="X33" i="4"/>
  <c r="V31" i="4"/>
  <c r="W31" i="4" s="1"/>
  <c r="X31" i="4"/>
  <c r="V29" i="4"/>
  <c r="W29" i="4" s="1"/>
  <c r="X29" i="4"/>
  <c r="V27" i="4"/>
  <c r="W27" i="4" s="1"/>
  <c r="X27" i="4"/>
  <c r="V25" i="4"/>
  <c r="W25" i="4" s="1"/>
  <c r="X25" i="4"/>
  <c r="V165" i="4"/>
  <c r="W165" i="4" s="1"/>
  <c r="X165" i="4"/>
  <c r="V142" i="4"/>
  <c r="W142" i="4" s="1"/>
  <c r="X142" i="4"/>
  <c r="V184" i="4"/>
  <c r="W184" i="4" s="1"/>
  <c r="X184" i="4"/>
  <c r="V174" i="4"/>
  <c r="W174" i="4" s="1"/>
  <c r="X174" i="4"/>
  <c r="V200" i="4"/>
  <c r="W200" i="4" s="1"/>
  <c r="X200" i="4"/>
  <c r="V202" i="4"/>
  <c r="W202" i="4" s="1"/>
  <c r="X202" i="4"/>
  <c r="V204" i="4"/>
  <c r="W204" i="4" s="1"/>
  <c r="X204" i="4"/>
  <c r="V206" i="4"/>
  <c r="W206" i="4" s="1"/>
  <c r="X206" i="4"/>
  <c r="V208" i="4"/>
  <c r="W208" i="4" s="1"/>
  <c r="X208" i="4"/>
  <c r="V210" i="4"/>
  <c r="W210" i="4" s="1"/>
  <c r="X210" i="4"/>
  <c r="V212" i="4"/>
  <c r="W212" i="4" s="1"/>
  <c r="X212" i="4"/>
  <c r="V214" i="4"/>
  <c r="W214" i="4" s="1"/>
  <c r="X214" i="4"/>
  <c r="V216" i="4"/>
  <c r="W216" i="4" s="1"/>
  <c r="X216" i="4"/>
  <c r="V218" i="4"/>
  <c r="W218" i="4" s="1"/>
  <c r="X218" i="4"/>
  <c r="V220" i="4"/>
  <c r="W220" i="4" s="1"/>
  <c r="X220" i="4"/>
  <c r="V222" i="4"/>
  <c r="W222" i="4" s="1"/>
  <c r="X222" i="4"/>
  <c r="V224" i="4"/>
  <c r="W224" i="4" s="1"/>
  <c r="X224" i="4"/>
  <c r="V226" i="4"/>
  <c r="W226" i="4" s="1"/>
  <c r="X226" i="4"/>
  <c r="V228" i="4"/>
  <c r="W228" i="4" s="1"/>
  <c r="X228" i="4"/>
  <c r="V230" i="4"/>
  <c r="W230" i="4" s="1"/>
  <c r="X230" i="4"/>
  <c r="V232" i="4"/>
  <c r="W232" i="4" s="1"/>
  <c r="X232" i="4"/>
  <c r="V234" i="4"/>
  <c r="W234" i="4" s="1"/>
  <c r="X234" i="4"/>
  <c r="V236" i="4"/>
  <c r="W236" i="4" s="1"/>
  <c r="X236" i="4"/>
  <c r="V238" i="4"/>
  <c r="W238" i="4" s="1"/>
  <c r="X238" i="4"/>
  <c r="V240" i="4"/>
  <c r="W240" i="4" s="1"/>
  <c r="X240" i="4"/>
  <c r="V242" i="4"/>
  <c r="W242" i="4" s="1"/>
  <c r="X242" i="4"/>
  <c r="V244" i="4"/>
  <c r="W244" i="4" s="1"/>
  <c r="X244" i="4"/>
  <c r="V246" i="4"/>
  <c r="W246" i="4" s="1"/>
  <c r="X246" i="4"/>
  <c r="V248" i="4"/>
  <c r="W248" i="4" s="1"/>
  <c r="X248" i="4"/>
  <c r="V250" i="4"/>
  <c r="W250" i="4" s="1"/>
  <c r="X250" i="4"/>
  <c r="V252" i="4"/>
  <c r="W252" i="4" s="1"/>
  <c r="X252" i="4"/>
  <c r="V254" i="4"/>
  <c r="W254" i="4" s="1"/>
  <c r="X254" i="4"/>
  <c r="V256" i="4"/>
  <c r="W256" i="4" s="1"/>
  <c r="X256" i="4"/>
  <c r="V258" i="4"/>
  <c r="W258" i="4" s="1"/>
  <c r="X258" i="4"/>
  <c r="V260" i="4"/>
  <c r="W260" i="4" s="1"/>
  <c r="X260" i="4"/>
  <c r="V262" i="4"/>
  <c r="W262" i="4" s="1"/>
  <c r="X262" i="4"/>
  <c r="V264" i="4"/>
  <c r="W264" i="4" s="1"/>
  <c r="X264" i="4"/>
  <c r="V266" i="4"/>
  <c r="W266" i="4" s="1"/>
  <c r="X266" i="4"/>
  <c r="V268" i="4"/>
  <c r="W268" i="4" s="1"/>
  <c r="X268" i="4"/>
  <c r="V270" i="4"/>
  <c r="W270" i="4" s="1"/>
  <c r="X270" i="4"/>
  <c r="V272" i="4"/>
  <c r="W272" i="4" s="1"/>
  <c r="X272" i="4"/>
  <c r="V274" i="4"/>
  <c r="W274" i="4" s="1"/>
  <c r="X274" i="4"/>
  <c r="V276" i="4"/>
  <c r="W276" i="4" s="1"/>
  <c r="X276" i="4"/>
  <c r="V278" i="4"/>
  <c r="W278" i="4" s="1"/>
  <c r="X278" i="4"/>
  <c r="V280" i="4"/>
  <c r="W280" i="4" s="1"/>
  <c r="X280" i="4"/>
  <c r="V282" i="4"/>
  <c r="W282" i="4" s="1"/>
  <c r="X282" i="4"/>
  <c r="V284" i="4"/>
  <c r="W284" i="4" s="1"/>
  <c r="X284" i="4"/>
  <c r="V286" i="4"/>
  <c r="W286" i="4" s="1"/>
  <c r="X286" i="4"/>
  <c r="V288" i="4"/>
  <c r="W288" i="4" s="1"/>
  <c r="X288" i="4"/>
  <c r="V290" i="4"/>
  <c r="W290" i="4" s="1"/>
  <c r="X290" i="4"/>
  <c r="V292" i="4"/>
  <c r="W292" i="4" s="1"/>
  <c r="X292" i="4"/>
  <c r="V294" i="4"/>
  <c r="W294" i="4" s="1"/>
  <c r="X294" i="4"/>
  <c r="V296" i="4"/>
  <c r="W296" i="4" s="1"/>
  <c r="X296" i="4"/>
  <c r="V298" i="4"/>
  <c r="W298" i="4" s="1"/>
  <c r="X298" i="4"/>
  <c r="V300" i="4"/>
  <c r="W300" i="4" s="1"/>
  <c r="X300" i="4"/>
  <c r="V302" i="4"/>
  <c r="W302" i="4" s="1"/>
  <c r="X302" i="4"/>
  <c r="V304" i="4"/>
  <c r="W304" i="4" s="1"/>
  <c r="X304" i="4"/>
  <c r="V306" i="4"/>
  <c r="W306" i="4" s="1"/>
  <c r="X306" i="4"/>
  <c r="V308" i="4"/>
  <c r="W308" i="4" s="1"/>
  <c r="X308" i="4"/>
  <c r="V310" i="4"/>
  <c r="W310" i="4" s="1"/>
  <c r="X310" i="4"/>
  <c r="V312" i="4"/>
  <c r="W312" i="4" s="1"/>
  <c r="X312" i="4"/>
  <c r="V314" i="4"/>
  <c r="W314" i="4" s="1"/>
  <c r="X314" i="4"/>
  <c r="V316" i="4"/>
  <c r="W316" i="4" s="1"/>
  <c r="X316" i="4"/>
  <c r="V318" i="4"/>
  <c r="W318" i="4" s="1"/>
  <c r="X318" i="4"/>
  <c r="V320" i="4"/>
  <c r="W320" i="4" s="1"/>
  <c r="X320" i="4"/>
  <c r="V322" i="4"/>
  <c r="W322" i="4" s="1"/>
  <c r="X322" i="4"/>
  <c r="V324" i="4"/>
  <c r="W324" i="4" s="1"/>
  <c r="X324" i="4"/>
  <c r="V326" i="4"/>
  <c r="W326" i="4" s="1"/>
  <c r="X326" i="4"/>
  <c r="V328" i="4"/>
  <c r="W328" i="4" s="1"/>
  <c r="X328" i="4"/>
  <c r="V330" i="4"/>
  <c r="W330" i="4" s="1"/>
  <c r="X330" i="4"/>
  <c r="V332" i="4"/>
  <c r="W332" i="4" s="1"/>
  <c r="X332" i="4"/>
  <c r="V334" i="4"/>
  <c r="W334" i="4" s="1"/>
  <c r="X334" i="4"/>
  <c r="V336" i="4"/>
  <c r="W336" i="4" s="1"/>
  <c r="X336" i="4"/>
  <c r="V338" i="4"/>
  <c r="W338" i="4" s="1"/>
  <c r="X338" i="4"/>
  <c r="V340" i="4"/>
  <c r="W340" i="4" s="1"/>
  <c r="X340" i="4"/>
  <c r="V342" i="4"/>
  <c r="W342" i="4" s="1"/>
  <c r="X342" i="4"/>
  <c r="V344" i="4"/>
  <c r="W344" i="4" s="1"/>
  <c r="X344" i="4"/>
  <c r="V346" i="4"/>
  <c r="W346" i="4" s="1"/>
  <c r="X346" i="4"/>
  <c r="V348" i="4"/>
  <c r="W348" i="4" s="1"/>
  <c r="X348" i="4"/>
  <c r="V350" i="4"/>
  <c r="W350" i="4" s="1"/>
  <c r="X350" i="4"/>
  <c r="V352" i="4"/>
  <c r="W352" i="4" s="1"/>
  <c r="X352" i="4"/>
  <c r="V354" i="4"/>
  <c r="W354" i="4" s="1"/>
  <c r="X354" i="4"/>
  <c r="V356" i="4"/>
  <c r="W356" i="4" s="1"/>
  <c r="X356" i="4"/>
  <c r="V360" i="4"/>
  <c r="W360" i="4" s="1"/>
  <c r="X360" i="4"/>
  <c r="V362" i="4"/>
  <c r="W362" i="4" s="1"/>
  <c r="X362" i="4"/>
  <c r="V364" i="4"/>
  <c r="W364" i="4" s="1"/>
  <c r="X364" i="4"/>
  <c r="V366" i="4"/>
  <c r="W366" i="4" s="1"/>
  <c r="X366" i="4"/>
  <c r="V368" i="4"/>
  <c r="W368" i="4" s="1"/>
  <c r="X368" i="4"/>
  <c r="V370" i="4"/>
  <c r="W370" i="4" s="1"/>
  <c r="X370" i="4"/>
  <c r="V372" i="4"/>
  <c r="W372" i="4" s="1"/>
  <c r="X372" i="4"/>
  <c r="V374" i="4"/>
  <c r="W374" i="4" s="1"/>
  <c r="X374" i="4"/>
  <c r="V376" i="4"/>
  <c r="W376" i="4" s="1"/>
  <c r="X376" i="4"/>
  <c r="V378" i="4"/>
  <c r="W378" i="4" s="1"/>
  <c r="X378" i="4"/>
  <c r="V380" i="4"/>
  <c r="W380" i="4" s="1"/>
  <c r="X380" i="4"/>
  <c r="V382" i="4"/>
  <c r="W382" i="4" s="1"/>
  <c r="X382" i="4"/>
  <c r="V384" i="4"/>
  <c r="W384" i="4" s="1"/>
  <c r="X384" i="4"/>
  <c r="V388" i="4"/>
  <c r="W388" i="4" s="1"/>
  <c r="X388" i="4"/>
  <c r="V390" i="4"/>
  <c r="W390" i="4" s="1"/>
  <c r="X390" i="4"/>
  <c r="V392" i="4"/>
  <c r="W392" i="4" s="1"/>
  <c r="X392" i="4"/>
  <c r="V394" i="4"/>
  <c r="W394" i="4" s="1"/>
  <c r="X394" i="4"/>
  <c r="V396" i="4"/>
  <c r="W396" i="4" s="1"/>
  <c r="X396" i="4"/>
  <c r="V398" i="4"/>
  <c r="W398" i="4" s="1"/>
  <c r="X398" i="4"/>
  <c r="V400" i="4"/>
  <c r="W400" i="4" s="1"/>
  <c r="X400" i="4"/>
  <c r="V402" i="4"/>
  <c r="W402" i="4" s="1"/>
  <c r="X402" i="4"/>
  <c r="V404" i="4"/>
  <c r="W404" i="4" s="1"/>
  <c r="X404" i="4"/>
  <c r="V406" i="4"/>
  <c r="W406" i="4" s="1"/>
  <c r="X406" i="4"/>
  <c r="V408" i="4"/>
  <c r="W408" i="4" s="1"/>
  <c r="X408" i="4"/>
  <c r="V410" i="4"/>
  <c r="W410" i="4" s="1"/>
  <c r="X410" i="4"/>
  <c r="V412" i="4"/>
  <c r="W412" i="4" s="1"/>
  <c r="X412" i="4"/>
  <c r="V414" i="4"/>
  <c r="W414" i="4" s="1"/>
  <c r="X414" i="4"/>
  <c r="V416" i="4"/>
  <c r="W416" i="4" s="1"/>
  <c r="X416" i="4"/>
  <c r="V418" i="4"/>
  <c r="W418" i="4" s="1"/>
  <c r="X418" i="4"/>
  <c r="V420" i="4"/>
  <c r="W420" i="4" s="1"/>
  <c r="X420" i="4"/>
  <c r="V422" i="4"/>
  <c r="W422" i="4" s="1"/>
  <c r="X422" i="4"/>
  <c r="V424" i="4"/>
  <c r="W424" i="4" s="1"/>
  <c r="X424" i="4"/>
  <c r="V426" i="4"/>
  <c r="W426" i="4" s="1"/>
  <c r="X426" i="4"/>
  <c r="V442" i="4"/>
  <c r="W442" i="4" s="1"/>
  <c r="X442" i="4"/>
  <c r="V444" i="4"/>
  <c r="W444" i="4" s="1"/>
  <c r="X444" i="4"/>
  <c r="V448" i="4"/>
  <c r="W448" i="4" s="1"/>
  <c r="X448" i="4"/>
  <c r="V452" i="4"/>
  <c r="W452" i="4" s="1"/>
  <c r="X452" i="4"/>
  <c r="V456" i="4"/>
  <c r="W456" i="4" s="1"/>
  <c r="X456" i="4"/>
  <c r="V460" i="4"/>
  <c r="W460" i="4" s="1"/>
  <c r="X460" i="4"/>
  <c r="V464" i="4"/>
  <c r="W464" i="4" s="1"/>
  <c r="X464" i="4"/>
  <c r="V468" i="4"/>
  <c r="W468" i="4" s="1"/>
  <c r="X468" i="4"/>
  <c r="V472" i="4"/>
  <c r="W472" i="4" s="1"/>
  <c r="X472" i="4"/>
  <c r="V476" i="4"/>
  <c r="W476" i="4" s="1"/>
  <c r="X476" i="4"/>
  <c r="V480" i="4"/>
  <c r="W480" i="4" s="1"/>
  <c r="X480" i="4"/>
  <c r="V484" i="4"/>
  <c r="W484" i="4" s="1"/>
  <c r="X484" i="4"/>
  <c r="V488" i="4"/>
  <c r="W488" i="4" s="1"/>
  <c r="X488" i="4"/>
  <c r="V492" i="4"/>
  <c r="W492" i="4" s="1"/>
  <c r="X492" i="4"/>
  <c r="V496" i="4"/>
  <c r="W496" i="4" s="1"/>
  <c r="X496" i="4"/>
  <c r="V500" i="4"/>
  <c r="W500" i="4" s="1"/>
  <c r="X500" i="4"/>
  <c r="V504" i="4"/>
  <c r="W504" i="4" s="1"/>
  <c r="X504" i="4"/>
  <c r="V508" i="4"/>
  <c r="W508" i="4" s="1"/>
  <c r="X508" i="4"/>
  <c r="V512" i="4"/>
  <c r="W512" i="4" s="1"/>
  <c r="X512" i="4"/>
  <c r="V516" i="4"/>
  <c r="W516" i="4" s="1"/>
  <c r="X516" i="4"/>
  <c r="V520" i="4"/>
  <c r="W520" i="4" s="1"/>
  <c r="X520" i="4"/>
  <c r="V524" i="4"/>
  <c r="W524" i="4" s="1"/>
  <c r="X524" i="4"/>
  <c r="V528" i="4"/>
  <c r="W528" i="4" s="1"/>
  <c r="X528" i="4"/>
  <c r="V532" i="4"/>
  <c r="W532" i="4" s="1"/>
  <c r="X532" i="4"/>
  <c r="V536" i="4"/>
  <c r="W536" i="4" s="1"/>
  <c r="X536" i="4"/>
  <c r="V540" i="4"/>
  <c r="W540" i="4" s="1"/>
  <c r="X540" i="4"/>
  <c r="V544" i="4"/>
  <c r="W544" i="4" s="1"/>
  <c r="X544" i="4"/>
  <c r="V548" i="4"/>
  <c r="W548" i="4" s="1"/>
  <c r="X548" i="4"/>
  <c r="V552" i="4"/>
  <c r="W552" i="4" s="1"/>
  <c r="X552" i="4"/>
  <c r="V556" i="4"/>
  <c r="W556" i="4" s="1"/>
  <c r="X556" i="4"/>
  <c r="V560" i="4"/>
  <c r="W560" i="4" s="1"/>
  <c r="X560" i="4"/>
  <c r="V564" i="4"/>
  <c r="W564" i="4" s="1"/>
  <c r="X564" i="4"/>
  <c r="V568" i="4"/>
  <c r="W568" i="4" s="1"/>
  <c r="X568" i="4"/>
  <c r="V572" i="4"/>
  <c r="W572" i="4" s="1"/>
  <c r="X572" i="4"/>
  <c r="V576" i="4"/>
  <c r="W576" i="4" s="1"/>
  <c r="X576" i="4"/>
  <c r="V580" i="4"/>
  <c r="W580" i="4" s="1"/>
  <c r="X580" i="4"/>
  <c r="V584" i="4"/>
  <c r="W584" i="4" s="1"/>
  <c r="X584" i="4"/>
  <c r="V588" i="4"/>
  <c r="W588" i="4" s="1"/>
  <c r="X588" i="4"/>
  <c r="V592" i="4"/>
  <c r="W592" i="4" s="1"/>
  <c r="X592" i="4"/>
  <c r="V596" i="4"/>
  <c r="W596" i="4" s="1"/>
  <c r="X596" i="4"/>
  <c r="V600" i="4"/>
  <c r="W600" i="4" s="1"/>
  <c r="X600" i="4"/>
  <c r="V604" i="4"/>
  <c r="W604" i="4" s="1"/>
  <c r="X604" i="4"/>
  <c r="V608" i="4"/>
  <c r="W608" i="4" s="1"/>
  <c r="X608" i="4"/>
  <c r="V612" i="4"/>
  <c r="W612" i="4" s="1"/>
  <c r="X612" i="4"/>
  <c r="V616" i="4"/>
  <c r="W616" i="4" s="1"/>
  <c r="X616" i="4"/>
  <c r="V620" i="4"/>
  <c r="W620" i="4" s="1"/>
  <c r="X620" i="4"/>
  <c r="V624" i="4"/>
  <c r="W624" i="4" s="1"/>
  <c r="X624" i="4"/>
  <c r="V628" i="4"/>
  <c r="W628" i="4" s="1"/>
  <c r="X628" i="4"/>
  <c r="V632" i="4"/>
  <c r="W632" i="4" s="1"/>
  <c r="X632" i="4"/>
  <c r="V636" i="4"/>
  <c r="W636" i="4" s="1"/>
  <c r="X636" i="4"/>
  <c r="V640" i="4"/>
  <c r="W640" i="4" s="1"/>
  <c r="X640" i="4"/>
  <c r="V644" i="4"/>
  <c r="W644" i="4" s="1"/>
  <c r="X644" i="4"/>
  <c r="V648" i="4"/>
  <c r="W648" i="4" s="1"/>
  <c r="X648" i="4"/>
  <c r="V652" i="4"/>
  <c r="W652" i="4" s="1"/>
  <c r="X652" i="4"/>
  <c r="V656" i="4"/>
  <c r="W656" i="4" s="1"/>
  <c r="X656" i="4"/>
  <c r="V660" i="4"/>
  <c r="W660" i="4" s="1"/>
  <c r="X660" i="4"/>
  <c r="V664" i="4"/>
  <c r="W664" i="4" s="1"/>
  <c r="X664" i="4"/>
  <c r="V668" i="4"/>
  <c r="W668" i="4" s="1"/>
  <c r="X668" i="4"/>
  <c r="V672" i="4"/>
  <c r="W672" i="4" s="1"/>
  <c r="X672" i="4"/>
  <c r="V676" i="4"/>
  <c r="W676" i="4" s="1"/>
  <c r="X676" i="4"/>
  <c r="V680" i="4"/>
  <c r="W680" i="4" s="1"/>
  <c r="X680" i="4"/>
  <c r="V684" i="4"/>
  <c r="W684" i="4" s="1"/>
  <c r="X684" i="4"/>
  <c r="V688" i="4"/>
  <c r="W688" i="4" s="1"/>
  <c r="X688" i="4"/>
  <c r="V692" i="4"/>
  <c r="W692" i="4" s="1"/>
  <c r="X692" i="4"/>
  <c r="V696" i="4"/>
  <c r="W696" i="4" s="1"/>
  <c r="X696" i="4"/>
  <c r="V700" i="4"/>
  <c r="W700" i="4" s="1"/>
  <c r="X700" i="4"/>
  <c r="V704" i="4"/>
  <c r="W704" i="4" s="1"/>
  <c r="X704" i="4"/>
  <c r="V708" i="4"/>
  <c r="W708" i="4" s="1"/>
  <c r="X708" i="4"/>
  <c r="V712" i="4"/>
  <c r="W712" i="4" s="1"/>
  <c r="X712" i="4"/>
  <c r="V716" i="4"/>
  <c r="W716" i="4" s="1"/>
  <c r="X716" i="4"/>
  <c r="V720" i="4"/>
  <c r="W720" i="4" s="1"/>
  <c r="X720" i="4"/>
  <c r="V724" i="4"/>
  <c r="W724" i="4" s="1"/>
  <c r="X724" i="4"/>
  <c r="V728" i="4"/>
  <c r="W728" i="4" s="1"/>
  <c r="X728" i="4"/>
  <c r="V732" i="4"/>
  <c r="W732" i="4" s="1"/>
  <c r="X732" i="4"/>
  <c r="V736" i="4"/>
  <c r="W736" i="4" s="1"/>
  <c r="X736" i="4"/>
  <c r="V740" i="4"/>
  <c r="W740" i="4" s="1"/>
  <c r="X740" i="4"/>
  <c r="V744" i="4"/>
  <c r="W744" i="4" s="1"/>
  <c r="X744" i="4"/>
  <c r="V748" i="4"/>
  <c r="W748" i="4" s="1"/>
  <c r="X748" i="4"/>
  <c r="V752" i="4"/>
  <c r="W752" i="4" s="1"/>
  <c r="X752" i="4"/>
  <c r="V756" i="4"/>
  <c r="W756" i="4" s="1"/>
  <c r="X756" i="4"/>
  <c r="V760" i="4"/>
  <c r="W760" i="4" s="1"/>
  <c r="X760" i="4"/>
  <c r="V764" i="4"/>
  <c r="W764" i="4" s="1"/>
  <c r="X764" i="4"/>
  <c r="V768" i="4"/>
  <c r="W768" i="4" s="1"/>
  <c r="X768" i="4"/>
  <c r="V772" i="4"/>
  <c r="W772" i="4" s="1"/>
  <c r="X772" i="4"/>
  <c r="V776" i="4"/>
  <c r="W776" i="4" s="1"/>
  <c r="X776" i="4"/>
  <c r="V778" i="4"/>
  <c r="W778" i="4" s="1"/>
  <c r="X778" i="4"/>
  <c r="V780" i="4"/>
  <c r="W780" i="4" s="1"/>
  <c r="X780" i="4"/>
  <c r="V784" i="4"/>
  <c r="W784" i="4" s="1"/>
  <c r="X784" i="4"/>
  <c r="V786" i="4"/>
  <c r="W786" i="4" s="1"/>
  <c r="X786" i="4"/>
  <c r="V788" i="4"/>
  <c r="W788" i="4" s="1"/>
  <c r="X788" i="4"/>
  <c r="V792" i="4"/>
  <c r="W792" i="4" s="1"/>
  <c r="X792" i="4"/>
  <c r="V794" i="4"/>
  <c r="W794" i="4" s="1"/>
  <c r="X794" i="4"/>
  <c r="V796" i="4"/>
  <c r="W796" i="4" s="1"/>
  <c r="X796" i="4"/>
  <c r="V800" i="4"/>
  <c r="W800" i="4" s="1"/>
  <c r="X800" i="4"/>
  <c r="V802" i="4"/>
  <c r="W802" i="4" s="1"/>
  <c r="X802" i="4"/>
  <c r="V804" i="4"/>
  <c r="W804" i="4" s="1"/>
  <c r="X804" i="4"/>
  <c r="V808" i="4"/>
  <c r="W808" i="4" s="1"/>
  <c r="X808" i="4"/>
  <c r="V812" i="4"/>
  <c r="W812" i="4" s="1"/>
  <c r="X812" i="4"/>
  <c r="V816" i="4"/>
  <c r="W816" i="4" s="1"/>
  <c r="X816" i="4"/>
  <c r="V820" i="4"/>
  <c r="W820" i="4" s="1"/>
  <c r="X820" i="4"/>
  <c r="V824" i="4"/>
  <c r="W824" i="4" s="1"/>
  <c r="X824" i="4"/>
  <c r="V828" i="4"/>
  <c r="W828" i="4" s="1"/>
  <c r="X828" i="4"/>
  <c r="V832" i="4"/>
  <c r="W832" i="4" s="1"/>
  <c r="X832" i="4"/>
  <c r="V836" i="4"/>
  <c r="W836" i="4" s="1"/>
  <c r="X836" i="4"/>
  <c r="V840" i="4"/>
  <c r="W840" i="4" s="1"/>
  <c r="X840" i="4"/>
  <c r="V844" i="4"/>
  <c r="W844" i="4" s="1"/>
  <c r="X844" i="4"/>
  <c r="V848" i="4"/>
  <c r="W848" i="4" s="1"/>
  <c r="X848" i="4"/>
  <c r="V852" i="4"/>
  <c r="W852" i="4" s="1"/>
  <c r="X852" i="4"/>
  <c r="V856" i="4"/>
  <c r="W856" i="4" s="1"/>
  <c r="X856" i="4"/>
  <c r="V860" i="4"/>
  <c r="W860" i="4" s="1"/>
  <c r="X860" i="4"/>
  <c r="X128" i="4"/>
  <c r="V128" i="4"/>
  <c r="W128" i="4" s="1"/>
  <c r="V201" i="4"/>
  <c r="W201" i="4" s="1"/>
  <c r="X201" i="4"/>
  <c r="V205" i="4"/>
  <c r="W205" i="4" s="1"/>
  <c r="X205" i="4"/>
  <c r="V209" i="4"/>
  <c r="W209" i="4" s="1"/>
  <c r="X209" i="4"/>
  <c r="V213" i="4"/>
  <c r="W213" i="4" s="1"/>
  <c r="X213" i="4"/>
  <c r="V217" i="4"/>
  <c r="W217" i="4" s="1"/>
  <c r="X217" i="4"/>
  <c r="V221" i="4"/>
  <c r="W221" i="4" s="1"/>
  <c r="X221" i="4"/>
  <c r="V225" i="4"/>
  <c r="W225" i="4" s="1"/>
  <c r="X225" i="4"/>
  <c r="V229" i="4"/>
  <c r="W229" i="4" s="1"/>
  <c r="X229" i="4"/>
  <c r="V233" i="4"/>
  <c r="W233" i="4" s="1"/>
  <c r="X233" i="4"/>
  <c r="V237" i="4"/>
  <c r="W237" i="4" s="1"/>
  <c r="X237" i="4"/>
  <c r="V241" i="4"/>
  <c r="W241" i="4" s="1"/>
  <c r="X241" i="4"/>
  <c r="V245" i="4"/>
  <c r="W245" i="4" s="1"/>
  <c r="X245" i="4"/>
  <c r="V249" i="4"/>
  <c r="W249" i="4" s="1"/>
  <c r="X249" i="4"/>
  <c r="V253" i="4"/>
  <c r="W253" i="4" s="1"/>
  <c r="X253" i="4"/>
  <c r="V257" i="4"/>
  <c r="W257" i="4" s="1"/>
  <c r="X257" i="4"/>
  <c r="V261" i="4"/>
  <c r="W261" i="4" s="1"/>
  <c r="X261" i="4"/>
  <c r="V265" i="4"/>
  <c r="W265" i="4" s="1"/>
  <c r="X265" i="4"/>
  <c r="V269" i="4"/>
  <c r="W269" i="4" s="1"/>
  <c r="X269" i="4"/>
  <c r="V273" i="4"/>
  <c r="W273" i="4" s="1"/>
  <c r="X273" i="4"/>
  <c r="V277" i="4"/>
  <c r="W277" i="4" s="1"/>
  <c r="X277" i="4"/>
  <c r="V281" i="4"/>
  <c r="W281" i="4" s="1"/>
  <c r="X281" i="4"/>
  <c r="V285" i="4"/>
  <c r="W285" i="4" s="1"/>
  <c r="X285" i="4"/>
  <c r="V289" i="4"/>
  <c r="W289" i="4" s="1"/>
  <c r="X289" i="4"/>
  <c r="V293" i="4"/>
  <c r="W293" i="4" s="1"/>
  <c r="X293" i="4"/>
  <c r="V297" i="4"/>
  <c r="W297" i="4" s="1"/>
  <c r="X297" i="4"/>
  <c r="V301" i="4"/>
  <c r="W301" i="4" s="1"/>
  <c r="X301" i="4"/>
  <c r="V305" i="4"/>
  <c r="W305" i="4" s="1"/>
  <c r="X305" i="4"/>
  <c r="V309" i="4"/>
  <c r="W309" i="4" s="1"/>
  <c r="X309" i="4"/>
  <c r="V313" i="4"/>
  <c r="W313" i="4" s="1"/>
  <c r="X313" i="4"/>
  <c r="V317" i="4"/>
  <c r="W317" i="4" s="1"/>
  <c r="X317" i="4"/>
  <c r="V321" i="4"/>
  <c r="W321" i="4" s="1"/>
  <c r="X321" i="4"/>
  <c r="V325" i="4"/>
  <c r="W325" i="4" s="1"/>
  <c r="X325" i="4"/>
  <c r="V329" i="4"/>
  <c r="W329" i="4" s="1"/>
  <c r="X329" i="4"/>
  <c r="V333" i="4"/>
  <c r="W333" i="4" s="1"/>
  <c r="X333" i="4"/>
  <c r="V337" i="4"/>
  <c r="W337" i="4" s="1"/>
  <c r="X337" i="4"/>
  <c r="V341" i="4"/>
  <c r="W341" i="4" s="1"/>
  <c r="X341" i="4"/>
  <c r="V345" i="4"/>
  <c r="W345" i="4" s="1"/>
  <c r="X345" i="4"/>
  <c r="V349" i="4"/>
  <c r="W349" i="4" s="1"/>
  <c r="X349" i="4"/>
  <c r="V353" i="4"/>
  <c r="W353" i="4" s="1"/>
  <c r="X353" i="4"/>
  <c r="V357" i="4"/>
  <c r="W357" i="4" s="1"/>
  <c r="X357" i="4"/>
  <c r="V361" i="4"/>
  <c r="W361" i="4" s="1"/>
  <c r="X361" i="4"/>
  <c r="V365" i="4"/>
  <c r="W365" i="4" s="1"/>
  <c r="X365" i="4"/>
  <c r="V369" i="4"/>
  <c r="W369" i="4" s="1"/>
  <c r="X369" i="4"/>
  <c r="V373" i="4"/>
  <c r="W373" i="4" s="1"/>
  <c r="X373" i="4"/>
  <c r="V377" i="4"/>
  <c r="W377" i="4" s="1"/>
  <c r="X377" i="4"/>
  <c r="V381" i="4"/>
  <c r="W381" i="4" s="1"/>
  <c r="X381" i="4"/>
  <c r="V383" i="4"/>
  <c r="W383" i="4" s="1"/>
  <c r="X383" i="4"/>
  <c r="V385" i="4"/>
  <c r="W385" i="4" s="1"/>
  <c r="X385" i="4"/>
  <c r="V389" i="4"/>
  <c r="W389" i="4" s="1"/>
  <c r="X389" i="4"/>
  <c r="V391" i="4"/>
  <c r="W391" i="4" s="1"/>
  <c r="X391" i="4"/>
  <c r="V393" i="4"/>
  <c r="W393" i="4" s="1"/>
  <c r="X393" i="4"/>
  <c r="V397" i="4"/>
  <c r="W397" i="4" s="1"/>
  <c r="X397" i="4"/>
  <c r="V399" i="4"/>
  <c r="W399" i="4" s="1"/>
  <c r="X399" i="4"/>
  <c r="V401" i="4"/>
  <c r="W401" i="4" s="1"/>
  <c r="X401" i="4"/>
  <c r="V403" i="4"/>
  <c r="W403" i="4" s="1"/>
  <c r="X403" i="4"/>
  <c r="V405" i="4"/>
  <c r="W405" i="4" s="1"/>
  <c r="X405" i="4"/>
  <c r="V407" i="4"/>
  <c r="W407" i="4" s="1"/>
  <c r="X407" i="4"/>
  <c r="V409" i="4"/>
  <c r="W409" i="4" s="1"/>
  <c r="X409" i="4"/>
  <c r="V411" i="4"/>
  <c r="W411" i="4" s="1"/>
  <c r="X411" i="4"/>
  <c r="V413" i="4"/>
  <c r="W413" i="4" s="1"/>
  <c r="X413" i="4"/>
  <c r="V415" i="4"/>
  <c r="W415" i="4" s="1"/>
  <c r="X415" i="4"/>
  <c r="V417" i="4"/>
  <c r="W417" i="4" s="1"/>
  <c r="X417" i="4"/>
  <c r="V419" i="4"/>
  <c r="W419" i="4" s="1"/>
  <c r="X419" i="4"/>
  <c r="V421" i="4"/>
  <c r="W421" i="4" s="1"/>
  <c r="X421" i="4"/>
  <c r="V423" i="4"/>
  <c r="W423" i="4" s="1"/>
  <c r="X423" i="4"/>
  <c r="V425" i="4"/>
  <c r="W425" i="4" s="1"/>
  <c r="X425" i="4"/>
  <c r="V427" i="4"/>
  <c r="W427" i="4" s="1"/>
  <c r="X427" i="4"/>
  <c r="V429" i="4"/>
  <c r="W429" i="4" s="1"/>
  <c r="X429" i="4"/>
  <c r="V431" i="4"/>
  <c r="W431" i="4" s="1"/>
  <c r="X431" i="4"/>
  <c r="V433" i="4"/>
  <c r="W433" i="4" s="1"/>
  <c r="X433" i="4"/>
  <c r="V435" i="4"/>
  <c r="W435" i="4" s="1"/>
  <c r="X435" i="4"/>
  <c r="V437" i="4"/>
  <c r="W437" i="4" s="1"/>
  <c r="X437" i="4"/>
  <c r="V439" i="4"/>
  <c r="W439" i="4" s="1"/>
  <c r="X439" i="4"/>
  <c r="V441" i="4"/>
  <c r="W441" i="4" s="1"/>
  <c r="X441" i="4"/>
  <c r="V445" i="4"/>
  <c r="W445" i="4" s="1"/>
  <c r="X445" i="4"/>
  <c r="V449" i="4"/>
  <c r="W449" i="4" s="1"/>
  <c r="X449" i="4"/>
  <c r="V453" i="4"/>
  <c r="W453" i="4" s="1"/>
  <c r="X453" i="4"/>
  <c r="V457" i="4"/>
  <c r="W457" i="4" s="1"/>
  <c r="X457" i="4"/>
  <c r="V461" i="4"/>
  <c r="W461" i="4" s="1"/>
  <c r="X461" i="4"/>
  <c r="V465" i="4"/>
  <c r="W465" i="4" s="1"/>
  <c r="X465" i="4"/>
  <c r="V469" i="4"/>
  <c r="W469" i="4" s="1"/>
  <c r="X469" i="4"/>
  <c r="V473" i="4"/>
  <c r="W473" i="4" s="1"/>
  <c r="X473" i="4"/>
  <c r="V477" i="4"/>
  <c r="W477" i="4" s="1"/>
  <c r="X477" i="4"/>
  <c r="V481" i="4"/>
  <c r="W481" i="4" s="1"/>
  <c r="X481" i="4"/>
  <c r="V485" i="4"/>
  <c r="W485" i="4" s="1"/>
  <c r="X485" i="4"/>
  <c r="V489" i="4"/>
  <c r="W489" i="4" s="1"/>
  <c r="X489" i="4"/>
  <c r="V493" i="4"/>
  <c r="W493" i="4" s="1"/>
  <c r="X493" i="4"/>
  <c r="V497" i="4"/>
  <c r="W497" i="4" s="1"/>
  <c r="X497" i="4"/>
  <c r="V501" i="4"/>
  <c r="W501" i="4" s="1"/>
  <c r="X501" i="4"/>
  <c r="V505" i="4"/>
  <c r="W505" i="4" s="1"/>
  <c r="X505" i="4"/>
  <c r="V509" i="4"/>
  <c r="W509" i="4" s="1"/>
  <c r="X509" i="4"/>
  <c r="V513" i="4"/>
  <c r="W513" i="4" s="1"/>
  <c r="X513" i="4"/>
  <c r="V517" i="4"/>
  <c r="W517" i="4" s="1"/>
  <c r="X517" i="4"/>
  <c r="V521" i="4"/>
  <c r="W521" i="4" s="1"/>
  <c r="X521" i="4"/>
  <c r="V525" i="4"/>
  <c r="W525" i="4" s="1"/>
  <c r="X525" i="4"/>
  <c r="V529" i="4"/>
  <c r="W529" i="4" s="1"/>
  <c r="X529" i="4"/>
  <c r="V533" i="4"/>
  <c r="W533" i="4" s="1"/>
  <c r="X533" i="4"/>
  <c r="V537" i="4"/>
  <c r="W537" i="4" s="1"/>
  <c r="X537" i="4"/>
  <c r="V541" i="4"/>
  <c r="W541" i="4" s="1"/>
  <c r="X541" i="4"/>
  <c r="V545" i="4"/>
  <c r="W545" i="4" s="1"/>
  <c r="X545" i="4"/>
  <c r="V549" i="4"/>
  <c r="W549" i="4" s="1"/>
  <c r="X549" i="4"/>
  <c r="V553" i="4"/>
  <c r="W553" i="4" s="1"/>
  <c r="X553" i="4"/>
  <c r="V557" i="4"/>
  <c r="W557" i="4" s="1"/>
  <c r="X557" i="4"/>
  <c r="V561" i="4"/>
  <c r="W561" i="4" s="1"/>
  <c r="X561" i="4"/>
  <c r="V565" i="4"/>
  <c r="W565" i="4" s="1"/>
  <c r="X565" i="4"/>
  <c r="V569" i="4"/>
  <c r="W569" i="4" s="1"/>
  <c r="X569" i="4"/>
  <c r="V573" i="4"/>
  <c r="W573" i="4" s="1"/>
  <c r="X573" i="4"/>
  <c r="V577" i="4"/>
  <c r="W577" i="4" s="1"/>
  <c r="X577" i="4"/>
  <c r="V581" i="4"/>
  <c r="W581" i="4" s="1"/>
  <c r="X581" i="4"/>
  <c r="V585" i="4"/>
  <c r="W585" i="4" s="1"/>
  <c r="X585" i="4"/>
  <c r="V589" i="4"/>
  <c r="W589" i="4" s="1"/>
  <c r="X589" i="4"/>
  <c r="V593" i="4"/>
  <c r="W593" i="4" s="1"/>
  <c r="X593" i="4"/>
  <c r="V597" i="4"/>
  <c r="W597" i="4" s="1"/>
  <c r="X597" i="4"/>
  <c r="V601" i="4"/>
  <c r="W601" i="4" s="1"/>
  <c r="X601" i="4"/>
  <c r="V605" i="4"/>
  <c r="W605" i="4" s="1"/>
  <c r="X605" i="4"/>
  <c r="V609" i="4"/>
  <c r="W609" i="4" s="1"/>
  <c r="X609" i="4"/>
  <c r="V613" i="4"/>
  <c r="W613" i="4" s="1"/>
  <c r="X613" i="4"/>
  <c r="V617" i="4"/>
  <c r="W617" i="4" s="1"/>
  <c r="X617" i="4"/>
  <c r="V621" i="4"/>
  <c r="W621" i="4" s="1"/>
  <c r="X621" i="4"/>
  <c r="V625" i="4"/>
  <c r="W625" i="4" s="1"/>
  <c r="X625" i="4"/>
  <c r="V629" i="4"/>
  <c r="W629" i="4" s="1"/>
  <c r="X629" i="4"/>
  <c r="V633" i="4"/>
  <c r="W633" i="4" s="1"/>
  <c r="X633" i="4"/>
  <c r="V637" i="4"/>
  <c r="W637" i="4" s="1"/>
  <c r="X637" i="4"/>
  <c r="V641" i="4"/>
  <c r="W641" i="4" s="1"/>
  <c r="X641" i="4"/>
  <c r="V645" i="4"/>
  <c r="W645" i="4" s="1"/>
  <c r="X645" i="4"/>
  <c r="V649" i="4"/>
  <c r="W649" i="4" s="1"/>
  <c r="X649" i="4"/>
  <c r="V653" i="4"/>
  <c r="W653" i="4" s="1"/>
  <c r="X653" i="4"/>
  <c r="V657" i="4"/>
  <c r="W657" i="4" s="1"/>
  <c r="X657" i="4"/>
  <c r="V661" i="4"/>
  <c r="W661" i="4" s="1"/>
  <c r="X661" i="4"/>
  <c r="V669" i="4"/>
  <c r="W669" i="4" s="1"/>
  <c r="X669" i="4"/>
  <c r="V673" i="4"/>
  <c r="W673" i="4" s="1"/>
  <c r="X673" i="4"/>
  <c r="V677" i="4"/>
  <c r="W677" i="4" s="1"/>
  <c r="X677" i="4"/>
  <c r="V681" i="4"/>
  <c r="W681" i="4" s="1"/>
  <c r="X681" i="4"/>
  <c r="V685" i="4"/>
  <c r="W685" i="4" s="1"/>
  <c r="X685" i="4"/>
  <c r="V689" i="4"/>
  <c r="W689" i="4" s="1"/>
  <c r="X689" i="4"/>
  <c r="V693" i="4"/>
  <c r="W693" i="4" s="1"/>
  <c r="X693" i="4"/>
  <c r="V697" i="4"/>
  <c r="W697" i="4" s="1"/>
  <c r="X697" i="4"/>
  <c r="V701" i="4"/>
  <c r="W701" i="4" s="1"/>
  <c r="X701" i="4"/>
  <c r="V705" i="4"/>
  <c r="W705" i="4" s="1"/>
  <c r="X705" i="4"/>
  <c r="V709" i="4"/>
  <c r="W709" i="4" s="1"/>
  <c r="X709" i="4"/>
  <c r="V713" i="4"/>
  <c r="W713" i="4" s="1"/>
  <c r="X713" i="4"/>
  <c r="V717" i="4"/>
  <c r="W717" i="4" s="1"/>
  <c r="X717" i="4"/>
  <c r="V721" i="4"/>
  <c r="W721" i="4" s="1"/>
  <c r="X721" i="4"/>
  <c r="V725" i="4"/>
  <c r="W725" i="4" s="1"/>
  <c r="X725" i="4"/>
  <c r="V729" i="4"/>
  <c r="W729" i="4" s="1"/>
  <c r="X729" i="4"/>
  <c r="V733" i="4"/>
  <c r="W733" i="4" s="1"/>
  <c r="X733" i="4"/>
  <c r="V737" i="4"/>
  <c r="W737" i="4" s="1"/>
  <c r="X737" i="4"/>
  <c r="V741" i="4"/>
  <c r="W741" i="4" s="1"/>
  <c r="X741" i="4"/>
  <c r="V745" i="4"/>
  <c r="W745" i="4" s="1"/>
  <c r="X745" i="4"/>
  <c r="V749" i="4"/>
  <c r="W749" i="4" s="1"/>
  <c r="X749" i="4"/>
  <c r="V753" i="4"/>
  <c r="W753" i="4" s="1"/>
  <c r="X753" i="4"/>
  <c r="V757" i="4"/>
  <c r="W757" i="4" s="1"/>
  <c r="X757" i="4"/>
  <c r="V761" i="4"/>
  <c r="W761" i="4" s="1"/>
  <c r="X761" i="4"/>
  <c r="V765" i="4"/>
  <c r="W765" i="4" s="1"/>
  <c r="X765" i="4"/>
  <c r="V769" i="4"/>
  <c r="W769" i="4" s="1"/>
  <c r="X769" i="4"/>
  <c r="V773" i="4"/>
  <c r="W773" i="4" s="1"/>
  <c r="X773" i="4"/>
  <c r="V777" i="4"/>
  <c r="W777" i="4" s="1"/>
  <c r="X777" i="4"/>
  <c r="V781" i="4"/>
  <c r="W781" i="4" s="1"/>
  <c r="X781" i="4"/>
  <c r="V785" i="4"/>
  <c r="W785" i="4" s="1"/>
  <c r="X785" i="4"/>
  <c r="V789" i="4"/>
  <c r="W789" i="4" s="1"/>
  <c r="X789" i="4"/>
  <c r="V793" i="4"/>
  <c r="W793" i="4" s="1"/>
  <c r="X793" i="4"/>
  <c r="V797" i="4"/>
  <c r="W797" i="4" s="1"/>
  <c r="X797" i="4"/>
  <c r="V801" i="4"/>
  <c r="W801" i="4" s="1"/>
  <c r="X801" i="4"/>
  <c r="V805" i="4"/>
  <c r="W805" i="4" s="1"/>
  <c r="X805" i="4"/>
  <c r="V809" i="4"/>
  <c r="W809" i="4" s="1"/>
  <c r="X809" i="4"/>
  <c r="V813" i="4"/>
  <c r="W813" i="4" s="1"/>
  <c r="X813" i="4"/>
  <c r="V817" i="4"/>
  <c r="W817" i="4" s="1"/>
  <c r="X817" i="4"/>
  <c r="V821" i="4"/>
  <c r="W821" i="4" s="1"/>
  <c r="X821" i="4"/>
  <c r="V825" i="4"/>
  <c r="W825" i="4" s="1"/>
  <c r="X825" i="4"/>
  <c r="V829" i="4"/>
  <c r="W829" i="4" s="1"/>
  <c r="X829" i="4"/>
  <c r="V833" i="4"/>
  <c r="W833" i="4" s="1"/>
  <c r="X833" i="4"/>
  <c r="V837" i="4"/>
  <c r="W837" i="4" s="1"/>
  <c r="X837" i="4"/>
  <c r="V841" i="4"/>
  <c r="W841" i="4" s="1"/>
  <c r="X841" i="4"/>
  <c r="V845" i="4"/>
  <c r="W845" i="4" s="1"/>
  <c r="X845" i="4"/>
  <c r="V847" i="4"/>
  <c r="W847" i="4" s="1"/>
  <c r="X847" i="4"/>
  <c r="V849" i="4"/>
  <c r="W849" i="4" s="1"/>
  <c r="X849" i="4"/>
  <c r="V853" i="4"/>
  <c r="W853" i="4" s="1"/>
  <c r="X853" i="4"/>
  <c r="V855" i="4"/>
  <c r="W855" i="4" s="1"/>
  <c r="X855" i="4"/>
  <c r="V857" i="4"/>
  <c r="W857" i="4" s="1"/>
  <c r="X857" i="4"/>
  <c r="V859" i="4"/>
  <c r="W859" i="4" s="1"/>
  <c r="X859" i="4"/>
  <c r="V861" i="4"/>
  <c r="W861" i="4" s="1"/>
  <c r="X861" i="4"/>
  <c r="V80" i="4"/>
  <c r="W80" i="4" s="1"/>
  <c r="X80" i="4"/>
  <c r="X68" i="4"/>
  <c r="V68" i="4"/>
  <c r="W68" i="4" s="1"/>
  <c r="V115" i="4"/>
  <c r="W115" i="4" s="1"/>
  <c r="X115" i="4"/>
  <c r="V113" i="4"/>
  <c r="W113" i="4" s="1"/>
  <c r="J113" i="4" s="1"/>
  <c r="X113" i="4"/>
  <c r="X111" i="4"/>
  <c r="V111" i="4"/>
  <c r="W111" i="4" s="1"/>
  <c r="J111" i="4" s="1"/>
  <c r="V109" i="4"/>
  <c r="W109" i="4" s="1"/>
  <c r="X109" i="4"/>
  <c r="X107" i="4"/>
  <c r="V107" i="4"/>
  <c r="W107" i="4" s="1"/>
  <c r="V105" i="4"/>
  <c r="W105" i="4" s="1"/>
  <c r="X105" i="4"/>
  <c r="V103" i="4"/>
  <c r="W103" i="4" s="1"/>
  <c r="X103" i="4"/>
  <c r="V101" i="4"/>
  <c r="W101" i="4" s="1"/>
  <c r="X101" i="4"/>
  <c r="V99" i="4"/>
  <c r="W99" i="4" s="1"/>
  <c r="X99" i="4"/>
  <c r="X95" i="4"/>
  <c r="V95" i="4"/>
  <c r="W95" i="4" s="1"/>
  <c r="V93" i="4"/>
  <c r="W93" i="4" s="1"/>
  <c r="X93" i="4"/>
  <c r="V91" i="4"/>
  <c r="W91" i="4" s="1"/>
  <c r="X91" i="4"/>
  <c r="V87" i="4"/>
  <c r="W87" i="4" s="1"/>
  <c r="X87" i="4"/>
  <c r="X85" i="4"/>
  <c r="V85" i="4"/>
  <c r="W85" i="4" s="1"/>
  <c r="X83" i="4"/>
  <c r="V83" i="4"/>
  <c r="W83" i="4" s="1"/>
  <c r="X81" i="4"/>
  <c r="V81" i="4"/>
  <c r="W81" i="4" s="1"/>
  <c r="V77" i="4"/>
  <c r="W77" i="4" s="1"/>
  <c r="X77" i="4"/>
  <c r="V73" i="4"/>
  <c r="W73" i="4" s="1"/>
  <c r="X73" i="4"/>
  <c r="V71" i="4"/>
  <c r="W71" i="4" s="1"/>
  <c r="X71" i="4"/>
  <c r="V69" i="4"/>
  <c r="W69" i="4" s="1"/>
  <c r="X69" i="4"/>
  <c r="V67" i="4"/>
  <c r="W67" i="4" s="1"/>
  <c r="X67" i="4"/>
  <c r="V65" i="4"/>
  <c r="W65" i="4" s="1"/>
  <c r="X65" i="4"/>
  <c r="X63" i="4"/>
  <c r="V63" i="4"/>
  <c r="W63" i="4" s="1"/>
  <c r="X61" i="4"/>
  <c r="V61" i="4"/>
  <c r="W61" i="4" s="1"/>
  <c r="X59" i="4"/>
  <c r="V59" i="4"/>
  <c r="W59" i="4" s="1"/>
  <c r="X57" i="4"/>
  <c r="V57" i="4"/>
  <c r="W57" i="4" s="1"/>
  <c r="V52" i="4"/>
  <c r="W52" i="4" s="1"/>
  <c r="X52" i="4"/>
  <c r="X53" i="4"/>
  <c r="V53" i="4"/>
  <c r="W53" i="4" s="1"/>
  <c r="X51" i="4"/>
  <c r="V51" i="4"/>
  <c r="W51" i="4" s="1"/>
  <c r="X49" i="4"/>
  <c r="V49" i="4"/>
  <c r="W49" i="4" s="1"/>
  <c r="V48" i="4"/>
  <c r="W48" i="4" s="1"/>
  <c r="X48" i="4"/>
  <c r="X46" i="4"/>
  <c r="V46" i="4"/>
  <c r="W46" i="4" s="1"/>
  <c r="X44" i="4"/>
  <c r="V44" i="4"/>
  <c r="W44" i="4" s="1"/>
  <c r="X42" i="4"/>
  <c r="V42" i="4"/>
  <c r="W42" i="4" s="1"/>
  <c r="V40" i="4"/>
  <c r="W40" i="4" s="1"/>
  <c r="X40" i="4"/>
  <c r="V38" i="4"/>
  <c r="W38" i="4" s="1"/>
  <c r="X38" i="4"/>
  <c r="V36" i="4"/>
  <c r="W36" i="4" s="1"/>
  <c r="X36" i="4"/>
  <c r="V34" i="4"/>
  <c r="W34" i="4" s="1"/>
  <c r="X34" i="4"/>
  <c r="X32" i="4"/>
  <c r="V32" i="4"/>
  <c r="W32" i="4" s="1"/>
  <c r="X30" i="4"/>
  <c r="V30" i="4"/>
  <c r="W30" i="4" s="1"/>
  <c r="X26" i="4"/>
  <c r="V26" i="4"/>
  <c r="W26" i="4" s="1"/>
  <c r="V47" i="4"/>
  <c r="W47" i="4" s="1"/>
  <c r="X47" i="4"/>
  <c r="V45" i="4"/>
  <c r="W45" i="4" s="1"/>
  <c r="X45" i="4"/>
  <c r="V43" i="4"/>
  <c r="W43" i="4" s="1"/>
  <c r="X43" i="4"/>
  <c r="X35" i="4"/>
  <c r="V35" i="4"/>
  <c r="W35" i="4" s="1"/>
  <c r="R21" i="4"/>
  <c r="R15" i="4"/>
  <c r="R16" i="4"/>
  <c r="R18" i="4"/>
  <c r="R20" i="4"/>
  <c r="R22" i="4"/>
  <c r="R17" i="4"/>
  <c r="R19" i="4"/>
  <c r="R24" i="4"/>
  <c r="S21" i="4"/>
  <c r="S16" i="4"/>
  <c r="S18" i="4"/>
  <c r="S20" i="4"/>
  <c r="S22" i="4"/>
  <c r="S17" i="4"/>
  <c r="S19" i="4"/>
  <c r="Z41" i="3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/>
  <c r="Z67" i="6"/>
  <c r="S24" i="4" l="1"/>
  <c r="S15" i="4"/>
  <c r="Z94" i="3"/>
  <c r="Z68" i="6"/>
  <c r="Z95" i="3" l="1"/>
  <c r="Z69" i="6"/>
  <c r="Z70" i="6" l="1"/>
  <c r="Z96" i="3"/>
  <c r="Z97" i="3" l="1"/>
  <c r="Z71" i="6"/>
  <c r="Z98" i="3" l="1"/>
  <c r="Z72" i="6"/>
  <c r="Z73" i="6" l="1"/>
  <c r="Z99" i="3"/>
  <c r="E6" i="1" l="1"/>
  <c r="E5" i="1"/>
  <c r="Z100" i="3"/>
  <c r="Z74" i="6"/>
  <c r="Z101" i="3" l="1"/>
  <c r="Z75" i="6"/>
  <c r="Z76" i="6" l="1"/>
  <c r="Z102" i="3"/>
  <c r="Z103" i="3" l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77" i="6"/>
  <c r="Z206" i="3"/>
  <c r="Z207" i="3" l="1"/>
  <c r="Z78" i="6"/>
  <c r="Z79" i="6" l="1"/>
  <c r="Z208" i="3"/>
  <c r="Z209" i="3" l="1"/>
  <c r="Z80" i="6"/>
  <c r="Z81" i="6" l="1"/>
  <c r="Z210" i="3"/>
  <c r="Z211" i="3" l="1"/>
  <c r="Z82" i="6"/>
  <c r="Z83" i="6" l="1"/>
  <c r="Z212" i="3"/>
  <c r="W12" i="4" l="1"/>
  <c r="W8" i="4"/>
  <c r="W13" i="4"/>
  <c r="W9" i="4"/>
  <c r="W5" i="4"/>
  <c r="W10" i="4"/>
  <c r="W6" i="4"/>
  <c r="W11" i="4"/>
  <c r="W7" i="4"/>
  <c r="W4" i="4"/>
  <c r="W15" i="4"/>
  <c r="W24" i="4"/>
  <c r="W17" i="4"/>
  <c r="W20" i="4"/>
  <c r="W16" i="4"/>
  <c r="W21" i="4"/>
  <c r="W19" i="4"/>
  <c r="W22" i="4"/>
  <c r="W18" i="4"/>
  <c r="Z213" i="3"/>
  <c r="Z84" i="6"/>
  <c r="J19" i="4" l="1"/>
  <c r="Y19" i="4"/>
  <c r="J17" i="4"/>
  <c r="Y17" i="4"/>
  <c r="J6" i="4"/>
  <c r="Y6" i="4"/>
  <c r="Y5" i="4"/>
  <c r="J5" i="4"/>
  <c r="Y13" i="4"/>
  <c r="J13" i="4"/>
  <c r="J12" i="4"/>
  <c r="Y12" i="4"/>
  <c r="J18" i="4"/>
  <c r="Y18" i="4"/>
  <c r="J16" i="4"/>
  <c r="Y16" i="4"/>
  <c r="J15" i="4"/>
  <c r="Y15" i="4"/>
  <c r="Y7" i="4"/>
  <c r="J7" i="4"/>
  <c r="J22" i="4"/>
  <c r="Y22" i="4"/>
  <c r="Y21" i="4"/>
  <c r="J21" i="4"/>
  <c r="J20" i="4"/>
  <c r="Y20" i="4"/>
  <c r="Y24" i="4"/>
  <c r="J24" i="4"/>
  <c r="J4" i="4"/>
  <c r="Y4" i="4"/>
  <c r="Y11" i="4"/>
  <c r="J11" i="4"/>
  <c r="J10" i="4"/>
  <c r="Y10" i="4"/>
  <c r="Y9" i="4"/>
  <c r="J9" i="4"/>
  <c r="J8" i="4"/>
  <c r="Y8" i="4"/>
  <c r="Z85" i="6"/>
  <c r="Z214" i="3"/>
  <c r="Z215" i="3"/>
  <c r="Z86" i="6"/>
  <c r="Z87" i="6"/>
  <c r="Z216" i="3"/>
  <c r="Z217" i="3"/>
  <c r="Z88" i="6"/>
  <c r="Z89" i="6"/>
  <c r="Z218" i="3"/>
  <c r="Z219" i="3"/>
  <c r="Z90" i="6"/>
  <c r="Z91" i="6"/>
  <c r="Z220" i="3"/>
  <c r="Z221" i="3"/>
  <c r="Z92" i="6"/>
  <c r="Z93" i="6"/>
  <c r="Z222" i="3"/>
  <c r="Z223" i="3"/>
  <c r="Z94" i="6"/>
  <c r="Z95" i="6"/>
  <c r="Z224" i="3"/>
  <c r="Z225" i="3"/>
  <c r="Z96" i="6"/>
  <c r="Z97" i="6"/>
  <c r="Z226" i="3"/>
  <c r="Z227" i="3"/>
  <c r="Z98" i="6"/>
  <c r="Z99" i="6"/>
  <c r="Z228" i="3"/>
  <c r="Z229" i="3"/>
  <c r="Z100" i="6"/>
  <c r="Z101" i="6"/>
  <c r="Z230" i="3"/>
  <c r="Z231" i="3"/>
  <c r="Z102" i="6"/>
  <c r="Z103" i="6"/>
  <c r="Z232" i="3"/>
  <c r="Z233" i="3"/>
  <c r="Z104" i="6"/>
  <c r="Z105" i="6"/>
  <c r="Z234" i="3"/>
  <c r="Z235" i="3"/>
  <c r="Z106" i="6"/>
  <c r="Z107" i="6"/>
  <c r="Z236" i="3"/>
  <c r="Z237" i="3"/>
  <c r="Z108" i="6"/>
  <c r="Z109" i="6"/>
  <c r="Z238" i="3"/>
  <c r="Z239" i="3"/>
  <c r="Z110" i="6"/>
  <c r="Z111" i="6"/>
  <c r="Z240" i="3"/>
  <c r="Z241" i="3"/>
  <c r="Z112" i="6"/>
  <c r="Z113" i="6"/>
  <c r="Z242" i="3"/>
  <c r="Z243" i="3"/>
  <c r="Z114" i="6"/>
  <c r="Z115" i="6"/>
  <c r="Z244" i="3"/>
  <c r="Z245" i="3"/>
  <c r="Z116" i="6"/>
  <c r="Z246" i="3"/>
  <c r="Z117" i="6"/>
  <c r="Z118" i="6"/>
  <c r="Z247" i="3"/>
  <c r="Z248" i="3"/>
  <c r="Z119" i="6"/>
  <c r="Z120" i="6"/>
  <c r="Z249" i="3"/>
  <c r="Z250" i="3"/>
  <c r="Z121" i="6"/>
  <c r="Z122" i="6"/>
  <c r="Z251" i="3"/>
  <c r="Z252" i="3"/>
  <c r="Z123" i="6"/>
  <c r="Z124" i="6"/>
  <c r="Z253" i="3"/>
  <c r="Z254" i="3"/>
  <c r="Z125" i="6"/>
  <c r="Z126" i="6"/>
  <c r="Z255" i="3"/>
  <c r="Z256" i="3"/>
  <c r="Z127" i="6"/>
  <c r="Z128" i="6"/>
  <c r="Z257" i="3"/>
  <c r="Z258" i="3"/>
  <c r="Z129" i="6"/>
  <c r="Z130" i="6"/>
  <c r="Z259" i="3"/>
  <c r="Z260" i="3"/>
  <c r="Z131" i="6"/>
  <c r="Z132" i="6"/>
  <c r="Z261" i="3"/>
  <c r="Z262" i="3"/>
  <c r="Z133" i="6"/>
  <c r="Z134" i="6"/>
  <c r="Z263" i="3"/>
  <c r="Z264" i="3"/>
  <c r="Z135" i="6"/>
  <c r="Z136" i="6"/>
  <c r="Z265" i="3"/>
  <c r="Z266" i="3"/>
  <c r="Z137" i="6"/>
  <c r="Z138" i="6"/>
  <c r="Z267" i="3"/>
  <c r="Z268" i="3"/>
  <c r="Z139" i="6"/>
  <c r="Z140" i="6"/>
  <c r="Z269" i="3"/>
  <c r="Z270" i="3"/>
  <c r="Z141" i="6"/>
  <c r="Z142" i="6"/>
  <c r="Z271" i="3"/>
  <c r="Z272" i="3"/>
  <c r="Z143" i="6"/>
  <c r="Z144" i="6"/>
  <c r="Z273" i="3"/>
  <c r="Z274" i="3"/>
  <c r="Z145" i="6"/>
  <c r="Z146" i="6"/>
  <c r="Z275" i="3"/>
  <c r="Z147" i="6"/>
  <c r="Z276" i="3"/>
  <c r="Z277" i="3"/>
  <c r="Z148" i="6"/>
  <c r="Z149" i="6"/>
  <c r="Z278" i="3"/>
  <c r="Z279" i="3"/>
  <c r="Z150" i="6"/>
  <c r="Z151" i="6"/>
  <c r="Z280" i="3"/>
  <c r="Z281" i="3"/>
  <c r="Z152" i="6"/>
  <c r="Z153" i="6"/>
  <c r="Z282" i="3"/>
  <c r="Z283" i="3"/>
  <c r="Z154" i="6"/>
  <c r="Z155" i="6"/>
  <c r="Z284" i="3"/>
  <c r="Z285" i="3"/>
  <c r="Z156" i="6"/>
  <c r="Z157" i="6"/>
  <c r="Z286" i="3"/>
  <c r="Z158" i="6"/>
  <c r="Z287" i="3"/>
  <c r="Z288" i="3"/>
  <c r="Z159" i="6"/>
  <c r="Z160" i="6"/>
  <c r="Z289" i="3"/>
  <c r="Z290" i="3"/>
  <c r="Z161" i="6"/>
  <c r="Z162" i="6"/>
  <c r="Z291" i="3"/>
  <c r="Z292" i="3"/>
  <c r="Z163" i="6"/>
  <c r="Z164" i="6"/>
  <c r="Z293" i="3"/>
  <c r="Z294" i="3"/>
  <c r="Z165" i="6"/>
  <c r="Z166" i="6"/>
  <c r="Z295" i="3"/>
  <c r="Z296" i="3"/>
  <c r="Z167" i="6"/>
  <c r="Z168" i="6"/>
  <c r="Z297" i="3"/>
  <c r="Z298" i="3"/>
  <c r="Z169" i="6"/>
  <c r="Z170" i="6"/>
  <c r="Z299" i="3"/>
  <c r="Z300" i="3"/>
  <c r="Z171" i="6"/>
  <c r="Z172" i="6"/>
  <c r="Z301" i="3"/>
  <c r="Z302" i="3"/>
  <c r="Z173" i="6"/>
  <c r="Z174" i="6"/>
  <c r="Z303" i="3"/>
  <c r="Z304" i="3"/>
  <c r="Z175" i="6"/>
  <c r="Z176" i="6"/>
  <c r="Z305" i="3"/>
  <c r="Z306" i="3"/>
  <c r="Z177" i="6"/>
  <c r="Z178" i="6"/>
  <c r="Z307" i="3"/>
  <c r="Z308" i="3"/>
  <c r="Z179" i="6"/>
  <c r="Z180" i="6"/>
  <c r="Z309" i="3"/>
  <c r="Z310" i="3"/>
  <c r="Z181" i="6"/>
  <c r="Z182" i="6"/>
  <c r="Z311" i="3"/>
  <c r="Z312" i="3"/>
  <c r="Z183" i="6"/>
  <c r="Z184" i="6"/>
  <c r="Z313" i="3"/>
  <c r="Z314" i="3"/>
  <c r="Z185" i="6"/>
  <c r="Z186" i="6"/>
  <c r="Z315" i="3"/>
  <c r="Z316" i="3"/>
  <c r="Z187" i="6"/>
  <c r="Z188" i="6"/>
  <c r="Z317" i="3"/>
  <c r="Z318" i="3"/>
  <c r="Z189" i="6"/>
  <c r="Z190" i="6"/>
  <c r="Z319" i="3"/>
  <c r="Z320" i="3"/>
  <c r="Z191" i="6"/>
  <c r="Z192" i="6"/>
  <c r="Z321" i="3"/>
  <c r="Z322" i="3"/>
  <c r="Z193" i="6"/>
  <c r="Z194" i="6"/>
  <c r="Z323" i="3"/>
  <c r="Z324" i="3"/>
  <c r="Z195" i="6"/>
  <c r="Z196" i="6"/>
  <c r="Z325" i="3"/>
  <c r="Z326" i="3"/>
  <c r="Z197" i="6"/>
  <c r="Z198" i="6"/>
  <c r="Z327" i="3"/>
  <c r="Z328" i="3"/>
  <c r="Z199" i="6"/>
  <c r="Z200" i="6"/>
  <c r="Z329" i="3"/>
  <c r="Z330" i="3"/>
  <c r="Z201" i="6"/>
  <c r="Z202" i="6"/>
  <c r="Z331" i="3"/>
  <c r="Z332" i="3"/>
  <c r="Z203" i="6"/>
  <c r="Z204" i="6"/>
  <c r="Z333" i="3"/>
  <c r="Z334" i="3"/>
  <c r="Z205" i="6"/>
  <c r="Z206" i="6"/>
  <c r="Z335" i="3"/>
  <c r="Z336" i="3"/>
  <c r="Z207" i="6"/>
  <c r="Z208" i="6"/>
  <c r="Z337" i="3"/>
  <c r="Z338" i="3"/>
  <c r="Z209" i="6"/>
  <c r="Z210" i="6"/>
  <c r="Z339" i="3"/>
  <c r="Z340" i="3"/>
  <c r="Z211" i="6"/>
  <c r="Z212" i="6"/>
  <c r="Z341" i="3"/>
  <c r="Z342" i="3"/>
  <c r="Z213" i="6"/>
  <c r="Z214" i="6"/>
  <c r="Z343" i="3"/>
  <c r="Z344" i="3"/>
  <c r="Z215" i="6"/>
  <c r="Z216" i="6"/>
  <c r="Z345" i="3"/>
  <c r="Z346" i="3"/>
  <c r="Z217" i="6"/>
  <c r="Z218" i="6"/>
  <c r="Z347" i="3"/>
  <c r="Z348" i="3"/>
  <c r="Z219" i="6"/>
  <c r="Z220" i="6"/>
  <c r="Z349" i="3"/>
  <c r="Z350" i="3"/>
  <c r="Z221" i="6"/>
  <c r="Z222" i="6"/>
  <c r="Z351" i="3"/>
  <c r="Z352" i="3"/>
  <c r="Z223" i="6"/>
  <c r="Z224" i="6"/>
  <c r="Z353" i="3"/>
  <c r="Z354" i="3"/>
  <c r="Z225" i="6"/>
  <c r="Z226" i="6"/>
  <c r="Z355" i="3"/>
  <c r="Z356" i="3"/>
  <c r="Z227" i="6"/>
  <c r="Z228" i="6"/>
  <c r="Z357" i="3"/>
  <c r="Z358" i="3"/>
  <c r="Z229" i="6"/>
  <c r="Z230" i="6"/>
  <c r="Z359" i="3"/>
  <c r="Z360" i="3"/>
  <c r="Z231" i="6"/>
  <c r="Z232" i="6"/>
  <c r="Z361" i="3"/>
  <c r="Z362" i="3"/>
  <c r="Z233" i="6"/>
  <c r="Z234" i="6"/>
  <c r="Z363" i="3"/>
  <c r="Z364" i="3"/>
  <c r="Z235" i="6"/>
  <c r="Z236" i="6"/>
  <c r="Z365" i="3"/>
  <c r="Z366" i="3"/>
  <c r="Z237" i="6"/>
  <c r="Z238" i="6"/>
  <c r="Z367" i="3"/>
  <c r="Z368" i="3"/>
  <c r="Z239" i="6"/>
  <c r="Z240" i="6"/>
  <c r="Z369" i="3"/>
  <c r="Z370" i="3"/>
  <c r="Z241" i="6"/>
  <c r="Z242" i="6"/>
  <c r="Z371" i="3"/>
  <c r="Z372" i="3"/>
  <c r="Z243" i="6"/>
  <c r="Z244" i="6"/>
  <c r="Z373" i="3"/>
  <c r="Z374" i="3"/>
  <c r="Z245" i="6"/>
  <c r="Z246" i="6"/>
  <c r="Z375" i="3"/>
  <c r="Z376" i="3"/>
  <c r="Z247" i="6"/>
  <c r="Z248" i="6"/>
  <c r="Z377" i="3"/>
  <c r="Z378" i="3"/>
  <c r="Z249" i="6"/>
  <c r="Z250" i="6"/>
  <c r="Z379" i="3"/>
  <c r="Z380" i="3"/>
  <c r="Z251" i="6"/>
  <c r="Z252" i="6"/>
  <c r="Z381" i="3"/>
  <c r="Z382" i="3"/>
  <c r="Z253" i="6"/>
  <c r="Z254" i="6"/>
  <c r="Z383" i="3"/>
  <c r="Z384" i="3"/>
  <c r="Z255" i="6"/>
  <c r="Z256" i="6"/>
  <c r="Z385" i="3"/>
  <c r="Z386" i="3"/>
  <c r="Z257" i="6"/>
  <c r="Z258" i="6"/>
  <c r="Z387" i="3"/>
  <c r="Z388" i="3"/>
  <c r="Z259" i="6"/>
  <c r="Z260" i="6"/>
  <c r="Z389" i="3"/>
  <c r="Z390" i="3"/>
  <c r="Z261" i="6"/>
  <c r="Z262" i="6"/>
  <c r="Z391" i="3"/>
  <c r="Z392" i="3"/>
  <c r="Z263" i="6"/>
  <c r="Z264" i="6"/>
  <c r="Z393" i="3"/>
  <c r="Z394" i="3"/>
  <c r="Z265" i="6"/>
  <c r="Z266" i="6"/>
  <c r="Z395" i="3"/>
  <c r="Z396" i="3"/>
  <c r="Z267" i="6"/>
  <c r="Z268" i="6"/>
  <c r="Z397" i="3"/>
  <c r="Z398" i="3"/>
  <c r="Z269" i="6"/>
  <c r="Z270" i="6"/>
  <c r="Z399" i="3"/>
  <c r="Z400" i="3"/>
  <c r="Z271" i="6"/>
  <c r="Z272" i="6"/>
  <c r="Z401" i="3"/>
  <c r="Z402" i="3"/>
  <c r="Z273" i="6"/>
  <c r="Z274" i="6"/>
  <c r="Z403" i="3"/>
  <c r="Z404" i="3"/>
  <c r="Z275" i="6"/>
  <c r="Z276" i="6"/>
  <c r="Z405" i="3"/>
  <c r="Z406" i="3"/>
  <c r="Z277" i="6"/>
  <c r="Z278" i="6"/>
  <c r="Z407" i="3"/>
  <c r="Z408" i="3"/>
  <c r="Z279" i="6"/>
  <c r="Z280" i="6"/>
  <c r="Z409" i="3"/>
  <c r="Z410" i="3"/>
  <c r="Z281" i="6"/>
  <c r="Z282" i="6"/>
  <c r="Z411" i="3"/>
  <c r="Z412" i="3"/>
  <c r="Z283" i="6"/>
  <c r="Z284" i="6"/>
  <c r="Z413" i="3"/>
  <c r="Z414" i="3"/>
  <c r="Z285" i="6"/>
  <c r="Z286" i="6"/>
  <c r="Z415" i="3"/>
  <c r="Z416" i="3"/>
  <c r="Z287" i="6"/>
  <c r="Z288" i="6"/>
  <c r="Z417" i="3"/>
  <c r="Z418" i="3"/>
  <c r="Z289" i="6"/>
  <c r="Z290" i="6"/>
  <c r="Z419" i="3"/>
  <c r="Z420" i="3"/>
  <c r="Z291" i="6"/>
  <c r="Z292" i="6"/>
  <c r="Z421" i="3"/>
  <c r="Z422" i="3"/>
  <c r="Z293" i="6"/>
  <c r="Z294" i="6"/>
  <c r="Z423" i="3"/>
  <c r="Z424" i="3"/>
  <c r="Z295" i="6"/>
  <c r="Z296" i="6"/>
  <c r="Z425" i="3"/>
  <c r="Z426" i="3"/>
  <c r="Z297" i="6"/>
  <c r="Z298" i="6"/>
  <c r="Z427" i="3"/>
  <c r="Z428" i="3"/>
  <c r="Z299" i="6"/>
  <c r="Z300" i="6"/>
  <c r="Z429" i="3"/>
  <c r="Z430" i="3"/>
  <c r="Z301" i="6"/>
  <c r="Z302" i="6"/>
  <c r="Z431" i="3"/>
  <c r="Z432" i="3"/>
  <c r="Z303" i="6"/>
  <c r="Z304" i="6"/>
  <c r="Z433" i="3"/>
  <c r="Z434" i="3"/>
  <c r="Z305" i="6"/>
  <c r="Z306" i="6"/>
  <c r="Z435" i="3"/>
  <c r="Z436" i="3"/>
  <c r="Z307" i="6"/>
  <c r="Z308" i="6"/>
  <c r="Z437" i="3"/>
  <c r="Z438" i="3"/>
  <c r="Z309" i="6"/>
  <c r="Z310" i="6"/>
  <c r="Z439" i="3"/>
  <c r="Z440" i="3"/>
  <c r="Z311" i="6"/>
  <c r="Z312" i="6"/>
  <c r="Z441" i="3"/>
  <c r="Z442" i="3"/>
  <c r="Z313" i="6"/>
  <c r="Z314" i="6"/>
  <c r="Z443" i="3"/>
  <c r="Z444" i="3"/>
  <c r="Z315" i="6"/>
  <c r="Z316" i="6"/>
  <c r="Z445" i="3"/>
  <c r="Z446" i="3"/>
  <c r="Z317" i="6"/>
  <c r="Z318" i="6"/>
  <c r="Z447" i="3"/>
  <c r="Z448" i="3"/>
  <c r="Z319" i="6"/>
  <c r="Z320" i="6"/>
  <c r="Z449" i="3"/>
  <c r="Z450" i="3"/>
  <c r="Z321" i="6"/>
  <c r="Z322" i="6"/>
  <c r="Z451" i="3"/>
  <c r="Z452" i="3"/>
  <c r="Z323" i="6"/>
  <c r="Z324" i="6"/>
  <c r="Z453" i="3"/>
  <c r="Z454" i="3"/>
  <c r="Z325" i="6"/>
  <c r="Z326" i="6"/>
  <c r="Z455" i="3"/>
  <c r="Z456" i="3"/>
  <c r="Z327" i="6"/>
  <c r="Z328" i="6"/>
  <c r="Z457" i="3"/>
  <c r="Z458" i="3"/>
  <c r="Z329" i="6"/>
  <c r="Z330" i="6"/>
  <c r="Z459" i="3"/>
  <c r="Z460" i="3"/>
  <c r="Z331" i="6"/>
  <c r="Z332" i="6"/>
  <c r="Z461" i="3"/>
  <c r="Z462" i="3"/>
  <c r="Z333" i="6"/>
  <c r="Z334" i="6"/>
  <c r="Z463" i="3"/>
  <c r="Z464" i="3"/>
  <c r="Z335" i="6"/>
  <c r="Z336" i="6"/>
  <c r="Z465" i="3"/>
  <c r="Z466" i="3"/>
  <c r="Z337" i="6"/>
  <c r="Z338" i="6"/>
  <c r="Z467" i="3"/>
  <c r="Z468" i="3"/>
  <c r="Z339" i="6"/>
  <c r="Z340" i="6"/>
  <c r="Z469" i="3"/>
  <c r="Z470" i="3"/>
  <c r="Z341" i="6"/>
  <c r="Z342" i="6"/>
  <c r="Z471" i="3"/>
  <c r="Z472" i="3"/>
  <c r="Z343" i="6"/>
  <c r="Z344" i="6"/>
  <c r="Z473" i="3"/>
  <c r="Z474" i="3"/>
  <c r="Z345" i="6"/>
  <c r="Z346" i="6"/>
  <c r="Z475" i="3"/>
  <c r="Z476" i="3"/>
  <c r="Z347" i="6"/>
  <c r="Z348" i="6"/>
  <c r="Z477" i="3"/>
  <c r="Z478" i="3"/>
  <c r="Z349" i="6"/>
  <c r="Z350" i="6"/>
  <c r="Z479" i="3"/>
  <c r="Z480" i="3"/>
  <c r="Z351" i="6"/>
  <c r="Z352" i="6"/>
  <c r="Z481" i="3"/>
  <c r="Z482" i="3"/>
  <c r="Z353" i="6"/>
  <c r="Z354" i="6"/>
  <c r="Z483" i="3"/>
  <c r="Z484" i="3"/>
  <c r="Z355" i="6"/>
  <c r="Z356" i="6"/>
  <c r="Z485" i="3"/>
  <c r="Z486" i="3"/>
  <c r="Z357" i="6"/>
  <c r="Z358" i="6"/>
  <c r="Z487" i="3"/>
  <c r="Z488" i="3"/>
  <c r="Z359" i="6"/>
  <c r="Z360" i="6"/>
  <c r="Z489" i="3"/>
  <c r="Z490" i="3"/>
  <c r="Z361" i="6"/>
  <c r="Z362" i="6"/>
  <c r="Z491" i="3"/>
  <c r="Z492" i="3"/>
  <c r="Z363" i="6"/>
  <c r="Z364" i="6"/>
  <c r="Z493" i="3"/>
  <c r="Z365" i="6"/>
  <c r="Z494" i="3"/>
  <c r="Z495" i="3"/>
  <c r="Z366" i="6"/>
  <c r="Z367" i="6"/>
  <c r="Z496" i="3"/>
  <c r="Z497" i="3"/>
  <c r="Z368" i="6"/>
  <c r="Z369" i="6"/>
  <c r="Z498" i="3"/>
  <c r="Z499" i="3"/>
  <c r="Z370" i="6"/>
  <c r="Z371" i="6"/>
  <c r="Z500" i="3"/>
  <c r="Z501" i="3"/>
  <c r="Z372" i="6"/>
  <c r="Z373" i="6"/>
  <c r="Z502" i="3"/>
  <c r="Z503" i="3"/>
  <c r="Z374" i="6"/>
  <c r="Z375" i="6"/>
  <c r="Z504" i="3"/>
  <c r="Z505" i="3"/>
  <c r="Z376" i="6"/>
  <c r="Z377" i="6"/>
  <c r="Z506" i="3"/>
  <c r="Z507" i="3"/>
  <c r="Z378" i="6"/>
  <c r="Z379" i="6"/>
  <c r="Z508" i="3"/>
  <c r="Z509" i="3"/>
  <c r="Z380" i="6"/>
  <c r="Z381" i="6"/>
  <c r="Z510" i="3"/>
  <c r="Z511" i="3"/>
  <c r="Z382" i="6"/>
  <c r="Z383" i="6"/>
  <c r="Z512" i="3"/>
  <c r="Z513" i="3"/>
  <c r="Z384" i="6"/>
  <c r="Z385" i="6"/>
  <c r="Z514" i="3"/>
  <c r="Z515" i="3"/>
  <c r="Z386" i="6"/>
  <c r="Z387" i="6"/>
  <c r="Z516" i="3"/>
  <c r="Z517" i="3"/>
  <c r="Z388" i="6"/>
  <c r="Z389" i="6"/>
  <c r="Z518" i="3"/>
  <c r="Z519" i="3"/>
  <c r="Z390" i="6"/>
  <c r="Z391" i="6"/>
  <c r="Z520" i="3"/>
  <c r="Z521" i="3"/>
  <c r="Z392" i="6"/>
  <c r="Z393" i="6"/>
  <c r="Z522" i="3"/>
  <c r="Z523" i="3"/>
  <c r="Z394" i="6"/>
  <c r="Z395" i="6"/>
  <c r="Z524" i="3"/>
  <c r="Z525" i="3"/>
  <c r="Z396" i="6"/>
  <c r="Z397" i="6"/>
  <c r="Z526" i="3"/>
  <c r="Z527" i="3"/>
  <c r="Z398" i="6"/>
  <c r="Z399" i="6"/>
  <c r="Z528" i="3"/>
  <c r="Z529" i="3"/>
  <c r="Z400" i="6"/>
  <c r="Z401" i="6"/>
  <c r="Z530" i="3"/>
  <c r="Z531" i="3"/>
  <c r="Z402" i="6"/>
  <c r="Z403" i="6"/>
  <c r="Z532" i="3"/>
  <c r="Z533" i="3"/>
  <c r="Z404" i="6"/>
  <c r="Z405" i="6"/>
  <c r="Z534" i="3"/>
  <c r="Z535" i="3"/>
  <c r="Z406" i="6"/>
  <c r="Z407" i="6"/>
  <c r="Z536" i="3"/>
  <c r="Z537" i="3"/>
  <c r="Z408" i="6"/>
  <c r="Z409" i="6"/>
  <c r="Z538" i="3"/>
  <c r="Z539" i="3"/>
  <c r="Z410" i="6"/>
  <c r="Z411" i="6"/>
  <c r="Z540" i="3"/>
  <c r="Z541" i="3"/>
  <c r="Z412" i="6"/>
  <c r="Z413" i="6"/>
  <c r="Z542" i="3"/>
  <c r="Z543" i="3"/>
  <c r="Z414" i="6"/>
  <c r="Z415" i="6"/>
  <c r="Z544" i="3"/>
  <c r="Z545" i="3"/>
  <c r="Z416" i="6"/>
  <c r="Z417" i="6"/>
  <c r="Z546" i="3"/>
  <c r="Z547" i="3"/>
  <c r="Z418" i="6"/>
  <c r="Z419" i="6"/>
  <c r="Z548" i="3"/>
  <c r="Z549" i="3"/>
  <c r="Z420" i="6"/>
  <c r="Z421" i="6"/>
  <c r="Z550" i="3"/>
  <c r="Z551" i="3"/>
  <c r="Z422" i="6"/>
  <c r="Z423" i="6"/>
  <c r="Z552" i="3"/>
  <c r="Z553" i="3"/>
  <c r="Z424" i="6"/>
  <c r="Z425" i="6"/>
  <c r="Z554" i="3"/>
  <c r="Z555" i="3"/>
  <c r="Z426" i="6"/>
  <c r="Z427" i="6"/>
  <c r="Z556" i="3"/>
  <c r="Z557" i="3"/>
  <c r="Z428" i="6"/>
  <c r="Z429" i="6"/>
  <c r="Z558" i="3"/>
  <c r="Z559" i="3"/>
  <c r="Z430" i="6"/>
  <c r="Z431" i="6"/>
  <c r="Z560" i="3"/>
  <c r="Z561" i="3"/>
  <c r="Z432" i="6"/>
  <c r="Z433" i="6"/>
  <c r="Z562" i="3"/>
  <c r="Z563" i="3"/>
  <c r="Z434" i="6"/>
  <c r="Z435" i="6"/>
  <c r="Z564" i="3"/>
  <c r="Z565" i="3"/>
  <c r="Z436" i="6"/>
  <c r="Z437" i="6"/>
  <c r="Z566" i="3"/>
  <c r="Z567" i="3"/>
  <c r="Z438" i="6"/>
  <c r="Z439" i="6"/>
  <c r="Z568" i="3"/>
  <c r="Z569" i="3"/>
  <c r="Z440" i="6"/>
  <c r="Z441" i="6"/>
  <c r="Z570" i="3"/>
  <c r="Z571" i="3"/>
  <c r="Z442" i="6"/>
  <c r="Z443" i="6"/>
  <c r="Z572" i="3"/>
  <c r="Z573" i="3"/>
  <c r="Z444" i="6"/>
  <c r="Z445" i="6"/>
  <c r="Z574" i="3"/>
  <c r="Z575" i="3"/>
  <c r="Z446" i="6"/>
  <c r="Z447" i="6"/>
  <c r="Z576" i="3"/>
  <c r="Z577" i="3"/>
  <c r="Z448" i="6"/>
  <c r="Z449" i="6"/>
  <c r="Z578" i="3"/>
  <c r="Z579" i="3"/>
  <c r="Z450" i="6"/>
  <c r="Z451" i="6"/>
  <c r="Z580" i="3"/>
  <c r="Z581" i="3"/>
  <c r="Z452" i="6"/>
  <c r="Z453" i="6"/>
  <c r="Z582" i="3"/>
  <c r="Z583" i="3"/>
  <c r="Z454" i="6"/>
  <c r="Z455" i="6"/>
  <c r="Z584" i="3"/>
  <c r="Z585" i="3"/>
  <c r="Z456" i="6"/>
  <c r="Z457" i="6"/>
  <c r="Z586" i="3"/>
  <c r="Z587" i="3"/>
  <c r="Z458" i="6"/>
  <c r="Z459" i="6"/>
  <c r="Z588" i="3"/>
  <c r="Z589" i="3"/>
  <c r="Z460" i="6"/>
  <c r="Z461" i="6"/>
  <c r="Z590" i="3"/>
  <c r="Z591" i="3"/>
  <c r="Z462" i="6"/>
  <c r="Z463" i="6"/>
  <c r="Z592" i="3"/>
  <c r="Z593" i="3"/>
  <c r="Z464" i="6"/>
  <c r="Z465" i="6"/>
  <c r="Z594" i="3"/>
  <c r="Z595" i="3"/>
  <c r="Z466" i="6"/>
  <c r="Z467" i="6"/>
  <c r="Z596" i="3"/>
  <c r="Z597" i="3"/>
  <c r="Z468" i="6"/>
  <c r="Z469" i="6"/>
  <c r="Z598" i="3"/>
  <c r="Z599" i="3"/>
  <c r="Z470" i="6"/>
  <c r="Z471" i="6"/>
  <c r="Z600" i="3"/>
  <c r="Z601" i="3"/>
  <c r="Z472" i="6"/>
  <c r="Z473" i="6"/>
  <c r="Z602" i="3"/>
  <c r="Z603" i="3"/>
  <c r="Z474" i="6"/>
  <c r="Z475" i="6"/>
  <c r="Z604" i="3"/>
  <c r="Z605" i="3"/>
  <c r="Z476" i="6"/>
  <c r="Z477" i="6"/>
  <c r="Z606" i="3"/>
  <c r="Z607" i="3"/>
  <c r="Z478" i="6"/>
  <c r="Z479" i="6"/>
  <c r="Z608" i="3"/>
  <c r="Z609" i="3"/>
  <c r="Z480" i="6"/>
  <c r="Z481" i="6"/>
  <c r="Z610" i="3"/>
  <c r="Z611" i="3"/>
  <c r="Z482" i="6"/>
  <c r="Z483" i="6"/>
  <c r="Z612" i="3"/>
  <c r="Z613" i="3"/>
  <c r="Z484" i="6"/>
  <c r="Z485" i="6"/>
  <c r="Z614" i="3"/>
  <c r="Z615" i="3"/>
  <c r="Z486" i="6"/>
  <c r="Z487" i="6"/>
  <c r="Z616" i="3"/>
  <c r="Z617" i="3"/>
  <c r="Z488" i="6"/>
  <c r="Z489" i="6"/>
  <c r="Z618" i="3"/>
  <c r="Z619" i="3"/>
  <c r="Z490" i="6"/>
  <c r="Z491" i="6"/>
  <c r="Z620" i="3"/>
  <c r="Z621" i="3"/>
  <c r="Z492" i="6"/>
  <c r="Z493" i="6"/>
  <c r="Z622" i="3"/>
  <c r="Z623" i="3"/>
  <c r="Z494" i="6"/>
  <c r="Z495" i="6"/>
  <c r="Z624" i="3"/>
  <c r="Z625" i="3"/>
  <c r="Z496" i="6"/>
  <c r="Z497" i="6"/>
  <c r="Z626" i="3"/>
  <c r="Z627" i="3"/>
  <c r="Z498" i="6"/>
  <c r="Z499" i="6"/>
  <c r="Z628" i="3"/>
  <c r="Z629" i="3"/>
  <c r="Z500" i="6"/>
  <c r="Z501" i="6"/>
  <c r="Z630" i="3"/>
  <c r="Z631" i="3"/>
  <c r="Z502" i="6"/>
  <c r="Z503" i="6"/>
  <c r="Z632" i="3"/>
  <c r="Z633" i="3"/>
  <c r="Z504" i="6"/>
  <c r="Z505" i="6"/>
  <c r="Z634" i="3"/>
  <c r="Z635" i="3"/>
  <c r="Z506" i="6"/>
  <c r="Z507" i="6"/>
  <c r="Z636" i="3"/>
  <c r="Z637" i="3"/>
  <c r="Z508" i="6"/>
  <c r="Z509" i="6"/>
  <c r="Z638" i="3"/>
  <c r="Z639" i="3"/>
  <c r="Z510" i="6"/>
  <c r="Z511" i="6"/>
  <c r="Z640" i="3"/>
  <c r="Z641" i="3"/>
  <c r="Z512" i="6"/>
  <c r="Z513" i="6"/>
  <c r="Z642" i="3"/>
  <c r="Z643" i="3"/>
  <c r="Z514" i="6"/>
  <c r="Z515" i="6"/>
  <c r="Z644" i="3"/>
  <c r="Z645" i="3"/>
  <c r="Z516" i="6"/>
  <c r="Z517" i="6"/>
  <c r="Z646" i="3"/>
  <c r="Z647" i="3"/>
  <c r="Z518" i="6"/>
  <c r="Z519" i="6"/>
  <c r="Z648" i="3"/>
  <c r="Z649" i="3"/>
  <c r="Z520" i="6"/>
  <c r="Z521" i="6"/>
  <c r="Z650" i="3"/>
  <c r="Z651" i="3"/>
  <c r="Z522" i="6"/>
  <c r="Z523" i="6"/>
  <c r="Z652" i="3"/>
  <c r="Z653" i="3"/>
  <c r="Z524" i="6"/>
  <c r="Z525" i="6"/>
  <c r="Z654" i="3"/>
  <c r="Z655" i="3"/>
  <c r="Z526" i="6"/>
  <c r="Z527" i="6"/>
  <c r="Z656" i="3"/>
  <c r="Z657" i="3"/>
  <c r="Z528" i="6"/>
  <c r="Z529" i="6"/>
  <c r="Z658" i="3"/>
  <c r="Z659" i="3"/>
  <c r="Z530" i="6"/>
  <c r="Z531" i="6"/>
  <c r="Z660" i="3"/>
  <c r="Z661" i="3"/>
  <c r="Z532" i="6"/>
  <c r="Z533" i="6"/>
  <c r="Z662" i="3"/>
  <c r="Z663" i="3"/>
  <c r="Z534" i="6"/>
  <c r="Z535" i="6"/>
  <c r="Z664" i="3"/>
  <c r="Z665" i="3"/>
  <c r="Z536" i="6"/>
  <c r="Z537" i="6"/>
  <c r="Z666" i="3"/>
  <c r="Z667" i="3"/>
  <c r="Z538" i="6"/>
  <c r="Z539" i="6"/>
  <c r="Z668" i="3"/>
  <c r="Z669" i="3"/>
  <c r="Z540" i="6"/>
  <c r="Z541" i="6"/>
  <c r="Z670" i="3"/>
  <c r="Z671" i="3"/>
  <c r="Z542" i="6"/>
  <c r="Z543" i="6"/>
  <c r="Z672" i="3"/>
  <c r="Z673" i="3"/>
  <c r="Z544" i="6"/>
  <c r="Z545" i="6"/>
  <c r="Z674" i="3"/>
  <c r="Z675" i="3"/>
  <c r="Z546" i="6"/>
  <c r="Z547" i="6"/>
  <c r="Z676" i="3"/>
  <c r="Z677" i="3"/>
  <c r="Z548" i="6"/>
  <c r="Z549" i="6"/>
  <c r="Z678" i="3"/>
  <c r="Z679" i="3"/>
  <c r="Z550" i="6"/>
  <c r="Z551" i="6"/>
  <c r="Z680" i="3"/>
  <c r="Z681" i="3"/>
  <c r="Z552" i="6"/>
  <c r="Z553" i="6"/>
  <c r="Z682" i="3"/>
  <c r="Z683" i="3"/>
  <c r="Z554" i="6"/>
  <c r="Z555" i="6"/>
  <c r="Z684" i="3"/>
  <c r="Z685" i="3"/>
  <c r="Z556" i="6"/>
  <c r="Z557" i="6"/>
  <c r="Z686" i="3"/>
  <c r="Z687" i="3"/>
  <c r="Z558" i="6"/>
  <c r="Z559" i="6"/>
  <c r="Z688" i="3"/>
  <c r="Z689" i="3"/>
  <c r="Z560" i="6"/>
  <c r="Z561" i="6"/>
  <c r="Z690" i="3"/>
  <c r="Z691" i="3"/>
  <c r="Z562" i="6"/>
  <c r="Z563" i="6"/>
  <c r="Z692" i="3"/>
  <c r="Z693" i="3"/>
  <c r="Z564" i="6"/>
  <c r="Z565" i="6"/>
  <c r="Z694" i="3"/>
  <c r="Z695" i="3"/>
  <c r="Z566" i="6"/>
  <c r="Z567" i="6"/>
  <c r="Z696" i="3"/>
  <c r="Z697" i="3"/>
  <c r="Z568" i="6"/>
  <c r="Z569" i="6"/>
  <c r="Z698" i="3"/>
  <c r="Z699" i="3"/>
  <c r="Z570" i="6"/>
  <c r="Z571" i="6"/>
  <c r="Z700" i="3"/>
  <c r="Z701" i="3"/>
  <c r="Z572" i="6"/>
  <c r="Z573" i="6"/>
  <c r="Z702" i="3"/>
  <c r="Z703" i="3"/>
  <c r="Z574" i="6"/>
  <c r="Z575" i="6"/>
  <c r="Z704" i="3"/>
  <c r="Z705" i="3"/>
  <c r="Z576" i="6"/>
  <c r="Z577" i="6"/>
  <c r="Z706" i="3"/>
  <c r="Z707" i="3"/>
  <c r="Z578" i="6"/>
  <c r="Z579" i="6"/>
  <c r="Z708" i="3"/>
  <c r="Z709" i="3"/>
  <c r="Z580" i="6"/>
  <c r="Z581" i="6"/>
  <c r="Z710" i="3"/>
  <c r="Z711" i="3"/>
  <c r="Z582" i="6"/>
  <c r="Z583" i="6"/>
  <c r="Z712" i="3"/>
  <c r="Z713" i="3"/>
  <c r="Z584" i="6"/>
  <c r="Z585" i="6"/>
  <c r="Z714" i="3"/>
  <c r="Z715" i="3"/>
  <c r="Z586" i="6"/>
  <c r="Z587" i="6"/>
  <c r="Z716" i="3"/>
  <c r="Z717" i="3"/>
  <c r="Z588" i="6"/>
  <c r="Z589" i="6"/>
  <c r="Z718" i="3"/>
  <c r="Z719" i="3"/>
  <c r="Z590" i="6"/>
  <c r="Z591" i="6"/>
  <c r="Z720" i="3"/>
  <c r="Z721" i="3"/>
  <c r="Z592" i="6"/>
  <c r="Z593" i="6"/>
  <c r="Z722" i="3"/>
  <c r="Z723" i="3"/>
  <c r="Z594" i="6"/>
  <c r="Z595" i="6"/>
  <c r="Z724" i="3"/>
  <c r="Z725" i="3"/>
  <c r="Z596" i="6"/>
  <c r="Z597" i="6"/>
  <c r="Z726" i="3"/>
  <c r="Z727" i="3"/>
  <c r="Z598" i="6"/>
  <c r="Z599" i="6"/>
  <c r="Z728" i="3"/>
  <c r="Z729" i="3"/>
  <c r="Z600" i="6"/>
  <c r="Z601" i="6"/>
  <c r="Z730" i="3"/>
  <c r="Z731" i="3"/>
  <c r="Z602" i="6"/>
  <c r="Z603" i="6"/>
  <c r="Z732" i="3"/>
  <c r="Z733" i="3"/>
  <c r="Z604" i="6"/>
  <c r="Z605" i="6"/>
  <c r="Z734" i="3"/>
  <c r="Z735" i="3"/>
  <c r="Z606" i="6"/>
  <c r="Z607" i="6"/>
  <c r="Z736" i="3"/>
  <c r="Z737" i="3"/>
  <c r="Z608" i="6"/>
  <c r="Z609" i="6"/>
  <c r="Z738" i="3"/>
  <c r="Z739" i="3"/>
  <c r="Z610" i="6"/>
  <c r="Z611" i="6"/>
  <c r="Z740" i="3"/>
  <c r="Z741" i="3"/>
  <c r="Z612" i="6"/>
  <c r="Z613" i="6"/>
  <c r="Z742" i="3"/>
  <c r="Z743" i="3"/>
  <c r="Z614" i="6"/>
  <c r="Z615" i="6"/>
  <c r="Z744" i="3"/>
  <c r="Z745" i="3"/>
  <c r="Z616" i="6"/>
  <c r="Z617" i="6"/>
  <c r="Z746" i="3"/>
  <c r="Z747" i="3"/>
  <c r="Z618" i="6"/>
  <c r="Z619" i="6"/>
  <c r="Z748" i="3"/>
  <c r="Z749" i="3"/>
  <c r="Z620" i="6"/>
  <c r="Z621" i="6"/>
  <c r="Z750" i="3"/>
  <c r="Z751" i="3"/>
  <c r="Z622" i="6"/>
  <c r="Z623" i="6"/>
  <c r="Z752" i="3"/>
  <c r="Z753" i="3"/>
  <c r="Z624" i="6"/>
  <c r="Z625" i="6"/>
  <c r="Z754" i="3"/>
  <c r="Z755" i="3"/>
  <c r="Z626" i="6"/>
  <c r="Z627" i="6"/>
  <c r="Z756" i="3"/>
  <c r="Z757" i="3"/>
  <c r="Z628" i="6"/>
  <c r="Z629" i="6"/>
  <c r="Z758" i="3"/>
  <c r="Z759" i="3"/>
  <c r="Z630" i="6"/>
  <c r="Z631" i="6"/>
  <c r="Z760" i="3"/>
  <c r="Z761" i="3"/>
  <c r="Z632" i="6"/>
  <c r="Z633" i="6"/>
  <c r="Z762" i="3"/>
  <c r="Z763" i="3"/>
  <c r="Z634" i="6"/>
  <c r="Z635" i="6"/>
  <c r="Z764" i="3"/>
  <c r="Z765" i="3"/>
  <c r="Z636" i="6"/>
  <c r="Z637" i="6"/>
  <c r="Z766" i="3"/>
  <c r="Z767" i="3"/>
  <c r="Z638" i="6"/>
  <c r="Z639" i="6"/>
  <c r="Z768" i="3"/>
  <c r="Z769" i="3"/>
  <c r="Z640" i="6"/>
  <c r="Z641" i="6"/>
  <c r="Z770" i="3"/>
  <c r="Z771" i="3"/>
  <c r="Z642" i="6"/>
  <c r="Z643" i="6"/>
  <c r="Z772" i="3"/>
  <c r="Z773" i="3"/>
  <c r="Z644" i="6"/>
  <c r="Z645" i="6"/>
  <c r="Z774" i="3"/>
  <c r="Z775" i="3"/>
  <c r="Z646" i="6"/>
  <c r="Z647" i="6"/>
  <c r="Z776" i="3"/>
  <c r="Z777" i="3"/>
  <c r="Z648" i="6"/>
  <c r="Z649" i="6"/>
  <c r="Z778" i="3"/>
  <c r="Z779" i="3"/>
  <c r="Z650" i="6"/>
  <c r="Z651" i="6"/>
  <c r="Z780" i="3"/>
  <c r="Z781" i="3"/>
  <c r="Z652" i="6"/>
  <c r="Z653" i="6"/>
  <c r="Z782" i="3"/>
  <c r="Z783" i="3"/>
  <c r="Z654" i="6"/>
  <c r="Z655" i="6"/>
  <c r="Z784" i="3"/>
  <c r="Z785" i="3"/>
  <c r="Z656" i="6"/>
  <c r="Z657" i="6"/>
  <c r="Z786" i="3"/>
  <c r="Z787" i="3"/>
  <c r="Z658" i="6"/>
  <c r="Z659" i="6"/>
  <c r="Z788" i="3"/>
  <c r="Z789" i="3"/>
  <c r="Z660" i="6"/>
  <c r="Z661" i="6"/>
  <c r="Z790" i="3"/>
  <c r="Z791" i="3"/>
  <c r="Z662" i="6"/>
  <c r="Z663" i="6"/>
  <c r="Z792" i="3"/>
  <c r="Z793" i="3"/>
  <c r="Z664" i="6"/>
  <c r="Z665" i="6"/>
  <c r="Z794" i="3"/>
  <c r="Z795" i="3"/>
  <c r="Z666" i="6"/>
  <c r="Z667" i="6"/>
  <c r="Z796" i="3"/>
  <c r="Z797" i="3"/>
  <c r="Z668" i="6"/>
  <c r="Z669" i="6"/>
  <c r="Z798" i="3"/>
  <c r="Z799" i="3"/>
  <c r="Z670" i="6"/>
  <c r="Z671" i="6"/>
  <c r="Z800" i="3"/>
  <c r="Z801" i="3"/>
  <c r="Z672" i="6"/>
  <c r="Z673" i="6"/>
  <c r="Z802" i="3"/>
  <c r="Z803" i="3"/>
  <c r="Z674" i="6"/>
  <c r="Z675" i="6"/>
  <c r="Z804" i="3"/>
  <c r="Z805" i="3"/>
  <c r="Z676" i="6"/>
  <c r="Z677" i="6"/>
  <c r="Z806" i="3"/>
  <c r="Z807" i="3"/>
  <c r="Z678" i="6"/>
  <c r="Z679" i="6"/>
  <c r="Z808" i="3"/>
  <c r="Z809" i="3"/>
  <c r="Z680" i="6"/>
  <c r="Z681" i="6"/>
  <c r="Z810" i="3"/>
  <c r="Z811" i="3"/>
  <c r="Z682" i="6"/>
  <c r="Z683" i="6"/>
  <c r="Z812" i="3"/>
  <c r="Z813" i="3"/>
  <c r="Z684" i="6"/>
  <c r="Z685" i="6"/>
  <c r="Z814" i="3"/>
  <c r="Z815" i="3"/>
  <c r="Z686" i="6"/>
  <c r="Z687" i="6"/>
  <c r="Z816" i="3"/>
  <c r="Z817" i="3"/>
  <c r="Z688" i="6"/>
  <c r="Z689" i="6"/>
  <c r="Z818" i="3"/>
  <c r="Z819" i="3"/>
  <c r="Z690" i="6"/>
  <c r="Z691" i="6"/>
  <c r="Z820" i="3"/>
  <c r="Z821" i="3"/>
  <c r="Z692" i="6"/>
  <c r="Z693" i="6"/>
  <c r="Z822" i="3"/>
  <c r="Z823" i="3"/>
  <c r="Z694" i="6"/>
  <c r="Z695" i="6"/>
  <c r="Z824" i="3"/>
  <c r="Z825" i="3"/>
  <c r="Z696" i="6"/>
  <c r="Z697" i="6"/>
  <c r="Z826" i="3"/>
  <c r="Z827" i="3"/>
  <c r="Z698" i="6"/>
  <c r="Z699" i="6"/>
  <c r="Z828" i="3"/>
  <c r="Z829" i="3"/>
  <c r="Z700" i="6"/>
  <c r="Z701" i="6"/>
  <c r="Z830" i="3"/>
  <c r="Z831" i="3"/>
  <c r="Z702" i="6"/>
  <c r="Z703" i="6"/>
  <c r="Z832" i="3"/>
  <c r="Z833" i="3"/>
  <c r="Z704" i="6"/>
  <c r="Z705" i="6"/>
  <c r="Z834" i="3"/>
  <c r="Z835" i="3"/>
  <c r="Z706" i="6"/>
  <c r="Z707" i="6"/>
  <c r="Z836" i="3"/>
  <c r="Z837" i="3"/>
  <c r="Z708" i="6"/>
  <c r="Z709" i="6"/>
  <c r="Z838" i="3"/>
  <c r="Z839" i="3"/>
  <c r="Z710" i="6"/>
  <c r="Z711" i="6"/>
  <c r="Z840" i="3"/>
  <c r="Z841" i="3"/>
  <c r="Z712" i="6"/>
  <c r="Z713" i="6"/>
  <c r="Z842" i="3"/>
  <c r="Z843" i="3"/>
  <c r="Z714" i="6"/>
  <c r="Z715" i="6"/>
  <c r="Z844" i="3"/>
  <c r="Z845" i="3"/>
  <c r="Z716" i="6"/>
  <c r="Z717" i="6"/>
  <c r="Z846" i="3"/>
  <c r="Z847" i="3"/>
  <c r="Z718" i="6"/>
  <c r="Z719" i="6"/>
  <c r="Z848" i="3"/>
  <c r="Z849" i="3"/>
  <c r="Z720" i="6"/>
  <c r="Z721" i="6"/>
  <c r="Z850" i="3"/>
  <c r="Z851" i="3"/>
  <c r="Z722" i="6"/>
  <c r="Z723" i="6"/>
  <c r="Z852" i="3"/>
  <c r="Z853" i="3"/>
  <c r="Z724" i="6"/>
  <c r="Z725" i="6"/>
  <c r="Z854" i="3"/>
  <c r="Z855" i="3"/>
  <c r="Z726" i="6"/>
  <c r="Z727" i="6"/>
  <c r="Z856" i="3"/>
  <c r="Z857" i="3"/>
  <c r="Z728" i="6"/>
  <c r="Z729" i="6"/>
  <c r="Z858" i="3"/>
  <c r="Z859" i="3"/>
  <c r="Z730" i="6"/>
  <c r="Z731" i="6"/>
  <c r="Z860" i="3"/>
  <c r="Z861" i="3"/>
  <c r="Z732" i="6"/>
  <c r="Z733" i="6"/>
  <c r="Z862" i="3"/>
  <c r="Z863" i="3"/>
  <c r="Z734" i="6"/>
  <c r="Z735" i="6"/>
  <c r="Z864" i="3"/>
  <c r="Z865" i="3"/>
  <c r="Z736" i="6"/>
  <c r="Z737" i="6"/>
  <c r="Z866" i="3"/>
  <c r="Z867" i="3"/>
  <c r="Z738" i="6"/>
  <c r="Z868" i="3"/>
  <c r="Z739" i="6"/>
  <c r="Z740" i="6"/>
  <c r="Z869" i="3"/>
  <c r="Z870" i="3"/>
  <c r="Z741" i="6"/>
  <c r="Z742" i="6"/>
  <c r="Z871" i="3"/>
  <c r="Z872" i="3"/>
  <c r="Z743" i="6"/>
  <c r="Z744" i="6"/>
  <c r="Z873" i="3"/>
  <c r="Z874" i="3"/>
  <c r="Z745" i="6"/>
  <c r="Z746" i="6"/>
  <c r="Z875" i="3"/>
  <c r="Z876" i="3"/>
  <c r="Z747" i="6"/>
  <c r="Z748" i="6"/>
  <c r="Z877" i="3"/>
  <c r="Z878" i="3"/>
  <c r="Z749" i="6"/>
  <c r="Z750" i="6"/>
  <c r="Z879" i="3"/>
  <c r="Z880" i="3"/>
  <c r="Z751" i="6"/>
  <c r="Z752" i="6"/>
  <c r="Z881" i="3"/>
  <c r="Z882" i="3"/>
  <c r="Z753" i="6"/>
  <c r="Z754" i="6"/>
  <c r="Z883" i="3"/>
  <c r="Z884" i="3"/>
  <c r="Z755" i="6"/>
  <c r="Z756" i="6"/>
  <c r="Z885" i="3"/>
  <c r="Z886" i="3"/>
  <c r="Z757" i="6"/>
  <c r="Z758" i="6"/>
  <c r="Z887" i="3"/>
  <c r="Z888" i="3"/>
  <c r="Z759" i="6"/>
  <c r="Z760" i="6"/>
  <c r="Z889" i="3"/>
  <c r="Z890" i="3"/>
  <c r="Z761" i="6"/>
  <c r="Z762" i="6"/>
  <c r="Z891" i="3"/>
  <c r="Z892" i="3"/>
  <c r="Z763" i="6"/>
  <c r="Z764" i="6"/>
  <c r="Z893" i="3"/>
  <c r="Z894" i="3"/>
  <c r="Z765" i="6"/>
  <c r="Z766" i="6"/>
  <c r="Z895" i="3"/>
  <c r="Z896" i="3"/>
  <c r="Z767" i="6"/>
  <c r="Z768" i="6"/>
  <c r="Z897" i="3"/>
  <c r="Z769" i="6"/>
  <c r="Z898" i="3"/>
  <c r="Z899" i="3"/>
  <c r="Z770" i="6"/>
  <c r="Z771" i="6"/>
  <c r="Z900" i="3"/>
  <c r="Z901" i="3"/>
  <c r="Z772" i="6"/>
  <c r="Z773" i="6"/>
  <c r="Z902" i="3"/>
  <c r="Z903" i="3"/>
  <c r="Z774" i="6"/>
  <c r="Z775" i="6"/>
  <c r="Z904" i="3"/>
  <c r="Z905" i="3"/>
  <c r="Z776" i="6"/>
  <c r="Z777" i="6"/>
  <c r="Z906" i="3"/>
  <c r="Z907" i="3"/>
  <c r="Z778" i="6"/>
  <c r="Z779" i="6"/>
  <c r="Z908" i="3"/>
  <c r="Z909" i="3"/>
  <c r="Z780" i="6"/>
  <c r="Z781" i="6"/>
  <c r="Z910" i="3"/>
  <c r="Z911" i="3"/>
  <c r="Z782" i="6"/>
  <c r="Z783" i="6"/>
  <c r="Z912" i="3"/>
  <c r="Z913" i="3"/>
  <c r="Z784" i="6"/>
  <c r="Z785" i="6"/>
  <c r="Z914" i="3"/>
  <c r="Z915" i="3"/>
  <c r="Z786" i="6"/>
  <c r="Z787" i="6"/>
  <c r="Z916" i="3"/>
  <c r="Z917" i="3"/>
  <c r="Z788" i="6"/>
  <c r="Z789" i="6"/>
  <c r="Z918" i="3"/>
  <c r="Z919" i="3"/>
  <c r="Z790" i="6"/>
  <c r="Z791" i="6"/>
  <c r="Z920" i="3"/>
  <c r="Z921" i="3"/>
  <c r="Z792" i="6"/>
  <c r="Z793" i="6"/>
  <c r="Z922" i="3"/>
  <c r="Z923" i="3"/>
  <c r="Z794" i="6"/>
  <c r="Z795" i="6"/>
  <c r="Z924" i="3"/>
  <c r="Z925" i="3"/>
  <c r="Z796" i="6"/>
  <c r="Z797" i="6"/>
  <c r="Z926" i="3"/>
  <c r="Z927" i="3"/>
  <c r="Z798" i="6"/>
  <c r="Z799" i="6"/>
  <c r="Z928" i="3"/>
  <c r="Z929" i="3"/>
  <c r="Z800" i="6"/>
  <c r="Z801" i="6"/>
  <c r="Z930" i="3"/>
  <c r="Z931" i="3"/>
  <c r="Z802" i="6"/>
  <c r="Z803" i="6"/>
  <c r="Z932" i="3"/>
  <c r="Z933" i="3"/>
  <c r="Z804" i="6"/>
  <c r="Z805" i="6"/>
  <c r="Z934" i="3"/>
  <c r="Z935" i="3"/>
  <c r="Z806" i="6"/>
  <c r="Z807" i="6"/>
  <c r="Z936" i="3"/>
  <c r="Z937" i="3"/>
  <c r="Z808" i="6"/>
  <c r="Z809" i="6"/>
  <c r="Z938" i="3"/>
  <c r="Z939" i="3"/>
  <c r="Z810" i="6"/>
  <c r="Z811" i="6"/>
  <c r="Z940" i="3"/>
  <c r="Z941" i="3"/>
  <c r="Z812" i="6"/>
  <c r="Z813" i="6"/>
  <c r="Z942" i="3"/>
  <c r="Z943" i="3"/>
  <c r="Z814" i="6"/>
  <c r="Z815" i="6"/>
  <c r="Z944" i="3"/>
  <c r="Z945" i="3"/>
  <c r="Z816" i="6"/>
  <c r="Z817" i="6"/>
  <c r="Z946" i="3"/>
  <c r="Z947" i="3"/>
  <c r="Z818" i="6"/>
  <c r="Z819" i="6"/>
  <c r="Z948" i="3"/>
  <c r="Z949" i="3"/>
  <c r="Z820" i="6"/>
  <c r="Z821" i="6"/>
  <c r="Z950" i="3"/>
  <c r="Z951" i="3"/>
  <c r="Z822" i="6"/>
  <c r="Z823" i="6"/>
  <c r="Z952" i="3"/>
  <c r="Z953" i="3"/>
  <c r="Z824" i="6"/>
  <c r="Z825" i="6"/>
  <c r="Z954" i="3"/>
  <c r="Z955" i="3"/>
  <c r="Z826" i="6"/>
  <c r="Z827" i="6"/>
  <c r="Z956" i="3"/>
  <c r="Z957" i="3"/>
  <c r="Z828" i="6"/>
  <c r="Z829" i="6"/>
  <c r="Z958" i="3"/>
  <c r="Z959" i="3"/>
  <c r="Z830" i="6"/>
  <c r="Z831" i="6"/>
  <c r="Z960" i="3"/>
  <c r="Z961" i="3"/>
  <c r="Z832" i="6"/>
  <c r="Z833" i="6"/>
  <c r="Z962" i="3"/>
  <c r="Z963" i="3"/>
  <c r="Z834" i="6"/>
  <c r="Z835" i="6"/>
  <c r="Z964" i="3"/>
  <c r="Z965" i="3"/>
  <c r="Z836" i="6"/>
  <c r="Z837" i="6"/>
  <c r="Z966" i="3"/>
  <c r="Z967" i="3"/>
  <c r="Z838" i="6"/>
  <c r="Z839" i="6"/>
  <c r="Z968" i="3"/>
  <c r="Z969" i="3"/>
  <c r="Z840" i="6"/>
  <c r="Z841" i="6"/>
  <c r="Z970" i="3"/>
  <c r="Z971" i="3"/>
  <c r="Z842" i="6"/>
  <c r="Z843" i="6"/>
  <c r="Z972" i="3"/>
  <c r="Z973" i="3"/>
  <c r="Z844" i="6"/>
  <c r="Z845" i="6"/>
  <c r="Z974" i="3"/>
  <c r="Z975" i="3"/>
  <c r="Z846" i="6"/>
  <c r="Z847" i="6"/>
  <c r="Z976" i="3"/>
  <c r="Z977" i="3"/>
  <c r="Z848" i="6"/>
  <c r="Z849" i="6"/>
  <c r="Z978" i="3"/>
  <c r="Z979" i="3"/>
  <c r="Z850" i="6"/>
  <c r="Z851" i="6"/>
  <c r="Z980" i="3"/>
  <c r="Z981" i="3"/>
  <c r="Z852" i="6"/>
  <c r="Z853" i="6"/>
  <c r="Z982" i="3"/>
  <c r="Z983" i="3"/>
  <c r="Z854" i="6"/>
  <c r="Z855" i="6"/>
  <c r="Z984" i="3"/>
  <c r="Z985" i="3"/>
  <c r="Z856" i="6"/>
  <c r="Z857" i="6"/>
  <c r="Z986" i="3"/>
  <c r="Z987" i="3"/>
  <c r="Z858" i="6"/>
  <c r="Z859" i="6"/>
  <c r="Z988" i="3"/>
  <c r="Z989" i="3"/>
  <c r="Z860" i="6"/>
  <c r="Z861" i="6"/>
  <c r="Z990" i="3"/>
  <c r="Z991" i="3"/>
  <c r="Z862" i="6"/>
  <c r="Z863" i="6"/>
  <c r="Z992" i="3"/>
  <c r="Z993" i="3"/>
  <c r="Z864" i="6"/>
  <c r="Z865" i="6"/>
  <c r="Z994" i="3"/>
  <c r="Z995" i="3"/>
  <c r="Z866" i="6"/>
  <c r="Z867" i="6"/>
  <c r="Z996" i="3"/>
  <c r="Z997" i="3"/>
  <c r="Z868" i="6"/>
  <c r="Z869" i="6"/>
  <c r="Z998" i="3"/>
  <c r="Z999" i="3"/>
  <c r="Z870" i="6"/>
  <c r="Z871" i="6"/>
  <c r="Z1000" i="3"/>
  <c r="Z1001" i="3"/>
  <c r="Z872" i="6"/>
  <c r="Z873" i="6"/>
  <c r="Z1002" i="3"/>
  <c r="Z1003" i="3"/>
  <c r="Z874" i="6"/>
  <c r="Z875" i="6"/>
  <c r="Z1004" i="3"/>
  <c r="Z1005" i="3"/>
  <c r="Z876" i="6"/>
  <c r="Z877" i="6"/>
  <c r="Z1006" i="3"/>
  <c r="Z1007" i="3"/>
  <c r="Z878" i="6"/>
  <c r="Z879" i="6"/>
  <c r="Z1008" i="3"/>
  <c r="Z1009" i="3"/>
  <c r="Z880" i="6"/>
  <c r="Z881" i="6"/>
  <c r="Z1010" i="3"/>
  <c r="Z1011" i="3"/>
  <c r="Z882" i="6"/>
  <c r="Z883" i="6"/>
  <c r="Z1012" i="3"/>
  <c r="Z1013" i="3"/>
  <c r="Z884" i="6"/>
  <c r="Z885" i="6"/>
  <c r="Z1014" i="3"/>
  <c r="Z1015" i="3"/>
  <c r="Z886" i="6"/>
  <c r="Z887" i="6"/>
  <c r="Z1016" i="3"/>
  <c r="Z1017" i="3"/>
  <c r="Z888" i="6"/>
  <c r="Z889" i="6"/>
  <c r="Z1018" i="3"/>
  <c r="Z1019" i="3"/>
  <c r="Z890" i="6"/>
  <c r="Z891" i="6"/>
  <c r="Z1020" i="3"/>
  <c r="Z1021" i="3"/>
  <c r="Z892" i="6"/>
  <c r="Z893" i="6"/>
  <c r="Z1022" i="3"/>
  <c r="Z1023" i="3"/>
  <c r="Z894" i="6"/>
  <c r="Z895" i="6"/>
  <c r="Z1024" i="3"/>
  <c r="Z1025" i="3"/>
  <c r="Z896" i="6"/>
  <c r="Z897" i="6"/>
  <c r="Z1026" i="3"/>
  <c r="Z1027" i="3"/>
  <c r="Z898" i="6"/>
  <c r="Z899" i="6"/>
  <c r="Z1028" i="3"/>
  <c r="Z1029" i="3"/>
  <c r="Z900" i="6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</calcChain>
</file>

<file path=xl/sharedStrings.xml><?xml version="1.0" encoding="utf-8"?>
<sst xmlns="http://schemas.openxmlformats.org/spreadsheetml/2006/main" count="367" uniqueCount="100">
  <si>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</si>
  <si>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</si>
  <si>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</si>
  <si>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</si>
  <si>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</si>
  <si>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</si>
  <si>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</si>
  <si>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</si>
  <si>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</si>
  <si>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</si>
  <si>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</si>
  <si>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</si>
  <si>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</si>
  <si>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</si>
  <si>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</si>
  <si>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</si>
  <si>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</si>
  <si>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</si>
  <si>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</si>
  <si>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</si>
  <si>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</si>
  <si>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</si>
  <si>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</si>
  <si>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</si>
  <si>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</si>
  <si>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</si>
  <si>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</si>
  <si>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</si>
  <si>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</si>
  <si>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</si>
  <si>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</si>
  <si>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</si>
  <si>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</si>
  <si>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</si>
  <si>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</si>
  <si>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</si>
  <si>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</si>
  <si>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</si>
  <si>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</si>
  <si>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</si>
  <si>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</si>
  <si>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</si>
  <si>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</si>
  <si>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</si>
  <si>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</si>
  <si>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</si>
  <si>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</si>
  <si>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</si>
  <si>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</si>
  <si>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</si>
  <si>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</si>
  <si>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</si>
  <si>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</si>
  <si>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</si>
  <si>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PT DWI TUNGGAL INDAH JAYA</t>
  </si>
  <si>
    <t>SDI</t>
  </si>
  <si>
    <t>Column1</t>
  </si>
  <si>
    <t>LIE</t>
  </si>
  <si>
    <t>LIE ARMAND</t>
  </si>
  <si>
    <t>PT LAUTAN MAS ASIA</t>
  </si>
  <si>
    <t>LMA</t>
  </si>
  <si>
    <t>NAME</t>
  </si>
  <si>
    <t>VALUE</t>
  </si>
  <si>
    <t>D:\kerja\BANK EXP\BARU\</t>
  </si>
  <si>
    <t>01 JAN</t>
  </si>
  <si>
    <t>PATH</t>
  </si>
  <si>
    <t>YEAR</t>
  </si>
  <si>
    <t>MONTH</t>
  </si>
  <si>
    <t>DIR</t>
  </si>
  <si>
    <t>FILENAME</t>
  </si>
  <si>
    <t>FORMAT</t>
  </si>
  <si>
    <t>.XLSX</t>
  </si>
  <si>
    <t>ATA_2612_712-2</t>
  </si>
  <si>
    <t>NOTA</t>
  </si>
  <si>
    <t>2023</t>
  </si>
  <si>
    <t>ID_P</t>
  </si>
  <si>
    <t>TGL.NOTA</t>
  </si>
  <si>
    <t>NO.NOTA</t>
  </si>
  <si>
    <t>SUPPLIER</t>
  </si>
  <si>
    <t>PAJAK</t>
  </si>
  <si>
    <t>TGL_H</t>
  </si>
  <si>
    <t>QTY</t>
  </si>
  <si>
    <t>STN</t>
  </si>
  <si>
    <t>HARGA SATUAN</t>
  </si>
  <si>
    <t>DISC 1</t>
  </si>
  <si>
    <t>JUMLAH</t>
  </si>
  <si>
    <t>ID NOTA_H</t>
  </si>
  <si>
    <t>DISC DLL</t>
  </si>
  <si>
    <t>TOTAL INVOICE</t>
  </si>
  <si>
    <t>DISC 2</t>
  </si>
  <si>
    <t xml:space="preserve"> </t>
  </si>
  <si>
    <t>HARGA/ CTN_H</t>
  </si>
  <si>
    <t>DB_PATH</t>
  </si>
  <si>
    <t>DB_NAME</t>
  </si>
  <si>
    <t>DB.XLSX</t>
  </si>
  <si>
    <t>KEN_0501_016-10</t>
  </si>
  <si>
    <t>KEN_0501_019-8</t>
  </si>
  <si>
    <t>KEN_0501_093-1</t>
  </si>
  <si>
    <t>ATA_0501_053-5</t>
  </si>
  <si>
    <t>KUN_0501_341-1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</si>
</sst>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  <xf numFmtId="49" fontId="0" fillId="0" borderId="0" xfId="0" quotePrefix="1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vertical="center"/>
    </xf>
    <xf numFmtId="14" fontId="0" fillId="0" borderId="0" xfId="0" applyNumberFormat="1" applyAlignment="1">
      <alignment horizontal="left" vertical="center"/>
    </xf>
    <xf numFmtId="43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14" fontId="7" fillId="0" borderId="0" xfId="0" applyNumberFormat="1" applyFont="1" applyFill="1" applyAlignment="1">
      <alignment horizontal="left" vertical="center"/>
    </xf>
    <xf numFmtId="43" fontId="7" fillId="0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43" fontId="0" fillId="0" borderId="0" xfId="0" applyNumberFormat="1" applyFill="1" applyAlignment="1">
      <alignment horizontal="left" vertical="center"/>
    </xf>
    <xf numFmtId="4" fontId="0" fillId="0" borderId="0" xfId="0" applyNumberFormat="1" applyFill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17" fillId="0" borderId="0" xfId="1" applyFill="1"/>
    <xf numFmtId="0" fontId="7" fillId="0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82">
    <dxf>
      <numFmt numFmtId="4" formatCode="#,##0.00"/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NOTA_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%2012%20D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/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0">
          <cell r="C720"/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4">
          <cell r="C724"/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4">
          <cell r="C754"/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 t="str">
            <v>005322</v>
          </cell>
        </row>
        <row r="763">
          <cell r="C763" t="str">
            <v>005323</v>
          </cell>
        </row>
        <row r="764">
          <cell r="C764"/>
        </row>
        <row r="765">
          <cell r="C765" t="str">
            <v>SA221219392</v>
          </cell>
        </row>
        <row r="766">
          <cell r="C766" t="str">
            <v>SA221219393</v>
          </cell>
        </row>
        <row r="767">
          <cell r="C767" t="str">
            <v>SA221219463</v>
          </cell>
        </row>
        <row r="768">
          <cell r="C768" t="str">
            <v>SA221219494</v>
          </cell>
        </row>
        <row r="769">
          <cell r="C769" t="str">
            <v>SA221219794</v>
          </cell>
        </row>
        <row r="770">
          <cell r="C770" t="str">
            <v>SA221219795</v>
          </cell>
        </row>
        <row r="771">
          <cell r="C771" t="str">
            <v>SA221219857</v>
          </cell>
        </row>
        <row r="772">
          <cell r="C772" t="str">
            <v>SA221219940</v>
          </cell>
        </row>
        <row r="773">
          <cell r="C773" t="str">
            <v>SA221219941</v>
          </cell>
        </row>
        <row r="774">
          <cell r="C774" t="str">
            <v>SA221219942</v>
          </cell>
        </row>
        <row r="775">
          <cell r="C775" t="str">
            <v>SA221220076</v>
          </cell>
        </row>
        <row r="776">
          <cell r="C776" t="str">
            <v>SA221220104</v>
          </cell>
        </row>
        <row r="777">
          <cell r="C777" t="str">
            <v>SA221220204</v>
          </cell>
        </row>
        <row r="778">
          <cell r="C778" t="str">
            <v>SA221220205</v>
          </cell>
        </row>
        <row r="779">
          <cell r="C779" t="str">
            <v>SA221220206</v>
          </cell>
        </row>
        <row r="780">
          <cell r="C780" t="str">
            <v>SA221220312</v>
          </cell>
        </row>
        <row r="781">
          <cell r="C781" t="str">
            <v>SA221220313</v>
          </cell>
        </row>
        <row r="782">
          <cell r="C782" t="str">
            <v>SA221220435</v>
          </cell>
        </row>
        <row r="783">
          <cell r="C783" t="str">
            <v>SA221220504</v>
          </cell>
        </row>
        <row r="784">
          <cell r="C784" t="str">
            <v>SA221220583</v>
          </cell>
        </row>
        <row r="785">
          <cell r="C785" t="str">
            <v>SA221220712</v>
          </cell>
        </row>
        <row r="786">
          <cell r="C786" t="str">
            <v>SA221220732</v>
          </cell>
        </row>
        <row r="787">
          <cell r="C787" t="str">
            <v>SA221220756</v>
          </cell>
        </row>
        <row r="788">
          <cell r="C788" t="str">
            <v>SA221220865</v>
          </cell>
        </row>
        <row r="789">
          <cell r="C789" t="str">
            <v>SA221220866</v>
          </cell>
        </row>
        <row r="790">
          <cell r="C790"/>
        </row>
        <row r="791">
          <cell r="C791"/>
        </row>
        <row r="792">
          <cell r="C792"/>
        </row>
        <row r="793">
          <cell r="C793"/>
        </row>
        <row r="794">
          <cell r="C794" t="str">
            <v>SN22122659</v>
          </cell>
        </row>
        <row r="795">
          <cell r="C795"/>
        </row>
        <row r="796">
          <cell r="C796" t="str">
            <v>22120001</v>
          </cell>
        </row>
        <row r="797">
          <cell r="C797" t="str">
            <v>22120010</v>
          </cell>
        </row>
        <row r="798">
          <cell r="C798" t="str">
            <v>22120040</v>
          </cell>
        </row>
        <row r="799">
          <cell r="C799" t="str">
            <v>22120060</v>
          </cell>
        </row>
        <row r="800">
          <cell r="C800" t="str">
            <v>22120085</v>
          </cell>
        </row>
        <row r="801">
          <cell r="C801" t="str">
            <v>22120155</v>
          </cell>
        </row>
        <row r="802">
          <cell r="C802" t="str">
            <v>22120193</v>
          </cell>
        </row>
        <row r="803">
          <cell r="C803" t="str">
            <v>22120215</v>
          </cell>
        </row>
        <row r="804">
          <cell r="C804" t="str">
            <v>22120385</v>
          </cell>
        </row>
        <row r="805">
          <cell r="C805" t="str">
            <v>22120399</v>
          </cell>
        </row>
        <row r="806">
          <cell r="C806" t="str">
            <v>22120326</v>
          </cell>
        </row>
        <row r="807">
          <cell r="C807" t="str">
            <v>22120406</v>
          </cell>
        </row>
        <row r="808">
          <cell r="C808" t="str">
            <v>22120541</v>
          </cell>
        </row>
        <row r="809">
          <cell r="C809" t="str">
            <v>22120891</v>
          </cell>
        </row>
        <row r="810">
          <cell r="C810" t="str">
            <v>22120986</v>
          </cell>
        </row>
        <row r="811">
          <cell r="C811" t="str">
            <v>22121077</v>
          </cell>
        </row>
        <row r="812">
          <cell r="C812" t="str">
            <v>22121174</v>
          </cell>
        </row>
        <row r="813">
          <cell r="C813" t="str">
            <v>22121186</v>
          </cell>
        </row>
        <row r="814">
          <cell r="C814" t="str">
            <v>22121256</v>
          </cell>
        </row>
        <row r="815">
          <cell r="C815" t="str">
            <v>22121349</v>
          </cell>
        </row>
        <row r="816">
          <cell r="C816" t="str">
            <v>22121444</v>
          </cell>
        </row>
        <row r="817">
          <cell r="C817" t="str">
            <v>22121558</v>
          </cell>
        </row>
        <row r="818">
          <cell r="C818" t="str">
            <v>22121724</v>
          </cell>
        </row>
        <row r="819">
          <cell r="C819" t="str">
            <v>22121748</v>
          </cell>
        </row>
        <row r="820">
          <cell r="C820" t="str">
            <v>22121853</v>
          </cell>
        </row>
        <row r="821">
          <cell r="C821" t="str">
            <v>22121870</v>
          </cell>
        </row>
        <row r="822">
          <cell r="C822" t="str">
            <v>22121982</v>
          </cell>
        </row>
        <row r="823">
          <cell r="C823" t="str">
            <v>22122087</v>
          </cell>
        </row>
        <row r="824">
          <cell r="C824" t="str">
            <v>22122167</v>
          </cell>
        </row>
        <row r="825">
          <cell r="C825"/>
        </row>
        <row r="826">
          <cell r="C826"/>
        </row>
        <row r="827">
          <cell r="C827"/>
        </row>
        <row r="828">
          <cell r="C828" t="str">
            <v>L112043</v>
          </cell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0">
          <cell r="C840"/>
        </row>
        <row r="841">
          <cell r="C841"/>
        </row>
        <row r="842">
          <cell r="C842"/>
        </row>
        <row r="843">
          <cell r="C843"/>
        </row>
        <row r="844">
          <cell r="C844"/>
        </row>
        <row r="845">
          <cell r="C845"/>
        </row>
        <row r="846">
          <cell r="C846"/>
        </row>
        <row r="847">
          <cell r="C847"/>
        </row>
        <row r="848">
          <cell r="C848"/>
        </row>
        <row r="849">
          <cell r="C849"/>
        </row>
        <row r="850">
          <cell r="C850"/>
        </row>
        <row r="851">
          <cell r="C851"/>
        </row>
        <row r="852">
          <cell r="C852"/>
        </row>
        <row r="853">
          <cell r="C853"/>
        </row>
        <row r="854">
          <cell r="C854"/>
        </row>
        <row r="855">
          <cell r="C855"/>
        </row>
        <row r="856">
          <cell r="C856"/>
        </row>
        <row r="857">
          <cell r="C857"/>
        </row>
        <row r="858">
          <cell r="C858"/>
        </row>
        <row r="859">
          <cell r="C859"/>
        </row>
        <row r="860">
          <cell r="C860"/>
        </row>
        <row r="861">
          <cell r="C861"/>
        </row>
        <row r="862">
          <cell r="C862"/>
        </row>
        <row r="863">
          <cell r="C863"/>
        </row>
        <row r="864">
          <cell r="C864"/>
        </row>
        <row r="865">
          <cell r="C865"/>
        </row>
        <row r="866">
          <cell r="C866"/>
        </row>
        <row r="867">
          <cell r="C867"/>
        </row>
        <row r="868">
          <cell r="C868"/>
        </row>
        <row r="869">
          <cell r="C869"/>
        </row>
        <row r="870">
          <cell r="C870"/>
        </row>
        <row r="871">
          <cell r="C871"/>
        </row>
        <row r="872">
          <cell r="C872"/>
        </row>
        <row r="873">
          <cell r="C873"/>
        </row>
        <row r="874">
          <cell r="C874"/>
        </row>
        <row r="875">
          <cell r="C875"/>
        </row>
        <row r="876">
          <cell r="C876"/>
        </row>
        <row r="877">
          <cell r="C877"/>
        </row>
        <row r="878">
          <cell r="C878"/>
        </row>
        <row r="879">
          <cell r="C879"/>
        </row>
        <row r="880">
          <cell r="C880"/>
        </row>
        <row r="881">
          <cell r="C881"/>
        </row>
        <row r="882">
          <cell r="C882"/>
        </row>
        <row r="883">
          <cell r="C883"/>
        </row>
        <row r="884">
          <cell r="C884"/>
        </row>
        <row r="885">
          <cell r="C885"/>
        </row>
        <row r="887">
          <cell r="C887"/>
        </row>
      </sheetData>
      <sheetData sheetId="6">
        <row r="1">
          <cell r="B1" t="str">
            <v>CV ARTO MORO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  <sheetName val="NOTA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  <sheetName val="NOTA 12 DES 202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id="1" name="Table1" displayName="Table1" ref="A3:S250" totalsRowShown="0" headerRowDxfId="281" dataDxfId="280">
  <autoFilter ref="A3:S250"/>
  <tableColumns count="19">
    <tableColumn id="1" name="CEK" dataDxfId="279">
      <calculatedColumnFormula>IF(Table1[[#This Row],[NAMA SUPPLIER]]="","",MATCH(Table1[[#This Row],[N_ID]],INDIRECT(Table1[[#This Row],[1_h]]&amp;"[N_ID]"),0))</calculatedColumnFormula>
    </tableColumn>
    <tableColumn id="2" name="N_ID" dataDxfId="278"/>
    <tableColumn id="3" name="ID" dataDxfId="277">
      <calculatedColumnFormula>IF(Table1[[#This Row],[N_ID]]="","",INDEX(INDIRECT(POINTER_ROW),MATCH(Table1[N_ID],INDIRECT(DIR&amp;"!PAJAK["&amp;ID_P&amp;"]"),0)))</calculatedColumnFormula>
    </tableColumn>
    <tableColumn id="4" name="QB" dataDxfId="276">
      <calculatedColumnFormula>IF(Table1[[#This Row],[N_ID]]="","",INDEX(INDIRECT(POINTER_ROW),MATCH(Table1[N_ID],INDIRECT(DIR&amp;"!PAJAK["&amp;ID_P&amp;"]"),0)))</calculatedColumnFormula>
    </tableColumn>
    <tableColumn id="5" name="TGL BARANG DATANG" dataDxfId="275">
      <calculatedColumnFormula>IF(Table1[[#This Row],[N_ID]]="","",INDEX(INDIRECT(POINTER_ROW),MATCH(Table1[N_ID],INDIRECT(DIR&amp;"!PAJAK["&amp;ID_P&amp;"]"),0)))</calculatedColumnFormula>
    </tableColumn>
    <tableColumn id="6" name="TANGGAL FAKTUR" dataDxfId="274">
      <calculatedColumnFormula>IF(Table1[[#This Row],[N_ID]]="","",INDEX(INDIRECT(POINTER_ROW),MATCH(Table1[N_ID],INDIRECT(DIR&amp;"!PAJAK["&amp;ID_P&amp;"]"),0)))</calculatedColumnFormula>
    </tableColumn>
    <tableColumn id="7" name="NO. INVOICE" dataDxfId="273">
      <calculatedColumnFormula>IF(Table1[[#This Row],[N_ID]]="","",INDEX(INDIRECT(POINTER_ROW),MATCH(Table1[N_ID],INDIRECT(DIR&amp;"!PAJAK["&amp;ID_P&amp;"]"),0)))</calculatedColumnFormula>
    </tableColumn>
    <tableColumn id="8" name="NPWP" dataDxfId="272"/>
    <tableColumn id="9" name="NAMA SUPPLIER" dataDxfId="271">
      <calculatedColumnFormula>IF(Table1[[#This Row],[N_ID]]="","",INDEX(INDIRECT(POINTER_ROW),MATCH(Table1[N_ID],INDIRECT(DIR&amp;"!PAJAK["&amp;ID_P&amp;"]"),0)))</calculatedColumnFormula>
    </tableColumn>
    <tableColumn id="10" name="NO FAKTUR" dataDxfId="270"/>
    <tableColumn id="11" name="Column1" dataDxfId="269"/>
    <tableColumn id="12" name="SUB TOTAL" dataDxfId="268">
      <calculatedColumnFormula>IF(Table1[[#This Row],[N_ID]]="","",INDEX(INDIRECT(DIR&amp;"!"&amp;Table1[[#This Row],[1_h]]&amp;"["&amp;Table1[#Headers]&amp;"]"),MATCH(Table1[[#This Row],[ID]],INDIRECT(DIR&amp;"!"&amp;Table1[[#This Row],[1_h]]&amp;POINTER_ROW),0)))</calculatedColumnFormula>
    </tableColumn>
    <tableColumn id="13" name="DISKON" dataDxfId="267">
      <calculatedColumnFormula>IF(Table1[[#This Row],[N_ID]]="","",INDEX(INDIRECT(DIR&amp;"!"&amp;Table1[[#This Row],[1_h]]&amp;"["&amp;Table1[#Headers]&amp;"]"),MATCH(Table1[[#This Row],[ID]],INDIRECT(DIR&amp;"!"&amp;Table1[[#This Row],[1_h]]&amp;POINTER_ROW),0)))</calculatedColumnFormula>
    </tableColumn>
    <tableColumn id="14" name="DPP" dataDxfId="266">
      <calculatedColumnFormula>IF(Table1[[#This Row],[N_ID]]="","",INDEX(INDIRECT(DIR&amp;"!"&amp;Table1[[#This Row],[1_h]]&amp;"["&amp;Table1[#Headers]&amp;"]"),MATCH(Table1[[#This Row],[ID]],INDIRECT(DIR&amp;"!"&amp;Table1[[#This Row],[1_h]]&amp;POINTER_ROW),0)))</calculatedColumnFormula>
    </tableColumn>
    <tableColumn id="15" name="PPN (11%)" dataDxfId="265">
      <calculatedColumnFormula>IF(Table1[[#This Row],[N_ID]]="","",INDEX(INDIRECT(DIR&amp;"!"&amp;Table1[[#This Row],[1_h]]&amp;"["&amp;Table1[#Headers]&amp;"]"),MATCH(Table1[[#This Row],[ID]],INDIRECT(DIR&amp;"!"&amp;Table1[[#This Row],[1_h]]&amp;POINTER_ROW),0)))</calculatedColumnFormula>
    </tableColumn>
    <tableColumn id="16" name="TOTAL" dataDxfId="264">
      <calculatedColumnFormula>IF(Table1[[#This Row],[N_ID]]="","",INDEX(INDIRECT(DIR&amp;"!"&amp;Table1[[#This Row],[1_h]]&amp;"["&amp;Table1[#Headers]&amp;"]"),MATCH(Table1[[#This Row],[ID]],INDIRECT(DIR&amp;"!"&amp;Table1[[#This Row],[1_h]]&amp;POINTER_ROW),0)))</calculatedColumnFormula>
    </tableColumn>
    <tableColumn id="17" name="1_h" dataDxfId="263">
      <calculatedColumnFormula>IF(Table1[[#This Row],[NAMA SUPPLIER]]="","",INDEX(conv1[2],MATCH(Table1[[#This Row],[NAMA SUPPLIER]],conv1[1],0)))</calculatedColumnFormula>
    </tableColumn>
    <tableColumn id="18" name="CEK&lt;" dataDxfId="262">
      <calculatedColumnFormula>IF(Table1[[#This Row],[NO. INVOICE]]="","",MATCH(Table1[[#This Row],[NO. INVOICE]],'[2]REKAP PEMBELIAN'!$C:$C,0))</calculatedColumnFormula>
    </tableColumn>
    <tableColumn id="19" name="CEK&gt;" dataDxfId="26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9" totalsRowShown="0" headerRowDxfId="43" dataDxfId="42">
  <autoFilter ref="A2:Y9"/>
  <tableColumns count="25">
    <tableColumn id="1" name="N_ID" dataDxfId="41"/>
    <tableColumn id="2" name="ID NOTA" dataDxfId="40">
      <calculatedColumnFormula>IF(LIE[[#This Row],[N_ID]]="","",INDEX(Table1[ID],MATCH(LIE[[#This Row],[N_ID]],Table1[N_ID],0)))</calculatedColumnFormula>
    </tableColumn>
    <tableColumn id="3" name="&gt;" dataDxfId="39">
      <calculatedColumnFormula>IF(LIE[[#This Row],[ID NOTA]]="","",HYPERLINK("[NOTA_.xlsx]NOTA!e"&amp;INDEX([4]!PAJAK[//],MATCH(LIE[[#This Row],[ID NOTA]],[4]!PAJAK[ID],0)),"&gt;") )</calculatedColumnFormula>
    </tableColumn>
    <tableColumn id="4" name="QB" dataDxfId="38">
      <calculatedColumnFormula>IF(LIE[[#This Row],[ID NOTA]]="","",INDEX(Table1[QB],MATCH(LIE[[#This Row],[ID NOTA]],Table1[ID],0)))</calculatedColumnFormula>
    </tableColumn>
    <tableColumn id="5" name="//" dataDxfId="37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calculatedColumnFormula>
    </tableColumn>
    <tableColumn id="6" name="NO" dataDxfId="36"/>
    <tableColumn id="7" name="TANGGAL DATANG" dataDxfId="35">
      <calculatedColumnFormula>IF(LIE[[#This Row],[ID NOTA]]="","",INDEX([4]!NOTA[TGL_H],MATCH(LIE[[#This Row],[ID NOTA]],[4]!NOTA[ID],0)))</calculatedColumnFormula>
    </tableColumn>
    <tableColumn id="8" name="TANGGAL INVOICE" dataDxfId="34">
      <calculatedColumnFormula>IF(LIE[[#This Row],[ID NOTA]]="","",INDEX([4]!NOTA[TGL.NOTA],MATCH(LIE[[#This Row],[ID NOTA]],[4]!NOTA[ID],0)))</calculatedColumnFormula>
    </tableColumn>
    <tableColumn id="9" name="NO. NOTA" dataDxfId="33">
      <calculatedColumnFormula>IF(LIE[[#This Row],[ID NOTA]]="","",INDEX([4]!NOTA[NO.NOTA],MATCH(LIE[[#This Row],[ID NOTA]],[4]!NOTA[ID],0)))</calculatedColumnFormula>
    </tableColumn>
    <tableColumn id="10" name="NAMA BARANG" dataDxfId="32">
      <calculatedColumnFormula>IF(LIE[[#This Row],[//]]="","",INDEX([3]!db[NB PAJAK],LIE[[#This Row],[stt]]-1))</calculatedColumnFormula>
    </tableColumn>
    <tableColumn id="11" name="C" dataDxfId="31">
      <calculatedColumnFormula>IF(LIE[[#This Row],[//]]="","",INDEX([4]!NOTA[C],LIE[[#This Row],[//]]-2))</calculatedColumnFormula>
    </tableColumn>
    <tableColumn id="12" name="JMLH BRG" dataDxfId="30">
      <calculatedColumnFormula>IF(LIE[[#This Row],[//]]="","",INDEX([4]!NOTA[QTY],LIE[[#This Row],[//]]-2))</calculatedColumnFormula>
    </tableColumn>
    <tableColumn id="13" name="SAT" dataDxfId="29">
      <calculatedColumnFormula>IF(LIE[[#This Row],[//]]="","",INDEX([4]!NOTA[STN],LIE[[#This Row],[//]]-2))</calculatedColumnFormula>
    </tableColumn>
    <tableColumn id="14" name=" HARGA SATUAN " dataDxfId="28">
      <calculatedColumnFormula>IF(LIE[[#This Row],[//]]="","",INDEX([4]!NOTA[HARGA SATUAN],LIE[[#This Row],[//]]-2))</calculatedColumnFormula>
    </tableColumn>
    <tableColumn id="15" name="DISC 1 (%)" dataDxfId="27">
      <calculatedColumnFormula>IF(LIE[[#This Row],[//]]="","",IF(INDEX([4]!NOTA[DISC 1],LIE[[#This Row],[//]]-2)="","",INDEX([4]!NOTA[DISC 1],LIE[[#This Row],[//]]-2)))</calculatedColumnFormula>
    </tableColumn>
    <tableColumn id="16" name="DISC 2 (%)" dataDxfId="26">
      <calculatedColumnFormula>IF(LIE[[#This Row],[//]]="","",IF(INDEX([4]!NOTA[DISC 2],LIE[[#This Row],[//]]-2)="","",INDEX([4]!NOTA[DISC 2],LIE[[#This Row],[//]]-2)))</calculatedColumnFormula>
    </tableColumn>
    <tableColumn id="17" name=" JUMLAH " dataDxfId="25">
      <calculatedColumnFormula>IF(LIE[[#This Row],[//]]="","",INDEX([4]!NOTA[JUMLAH],LIE[[#This Row],[//]]-2)*(100%-IF(ISNUMBER(LIE[[#This Row],[DISC 1 (%)]]),LIE[[#This Row],[DISC 1 (%)]],0)))</calculatedColumnFormula>
    </tableColumn>
    <tableColumn id="18" name="DISC TOTAL" dataDxfId="24">
      <calculatedColumnFormula>IF(LIE[[#This Row],[//]]="","",IF(ROW(INDEX(INDIRECT(LIE[H_DISC]),MATCH(,INDIRECT(LIE[H_DISC]),-1)))-1=ROW()-INDEX(INDIRECT(LIE[H_DISC]),MATCH(,INDIRECT(LIE[H_DISC]),-1)),SUMIF([4]!NOTA[ID_H],INDEX([4]!NOTA[ID_H],LIE[[#This Row],[//]]-2),[4]!NOTA[DISC TOTAL]),""))</calculatedColumnFormula>
    </tableColumn>
    <tableColumn id="19" name=" TOTAL INVOICE " dataDxfId="23">
      <calculatedColumnFormula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calculatedColumnFormula>
    </tableColumn>
    <tableColumn id="20" name="KETERANGAN" dataDxfId="22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21">
      <calculatedColumnFormula>IF(LIE[[#This Row],[//]]="","",INDEX([4]!NOTA[NAMA BARANG],LIE[[#This Row],[//]]-2))</calculatedColumnFormula>
    </tableColumn>
    <tableColumn id="22" name="concat" dataDxfId="20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19">
      <calculatedColumnFormula>IF(LIE[[#This Row],[concat]]="","",MATCH(LIE[[#This Row],[concat]],[3]!db[NB NOTA_C],0)+1)</calculatedColumnFormula>
    </tableColumn>
    <tableColumn id="24" name="H_DISC" dataDxfId="18">
      <calculatedColumnFormula>IF(LIE[[#This Row],[N.B.nota]]="","",ADDRESS(ROW(LIE[QB]),COLUMN(LIE[QB]))&amp;":"&amp;ADDRESS(ROW(),COLUMN(LIE[QB])))</calculatedColumnFormula>
    </tableColumn>
    <tableColumn id="25" name="&gt;DB" dataDxfId="17">
      <calculatedColumnFormula>IF(LIE[[#This Row],[//]]="","",HYPERLINK("[..\\DB.xlsx]DB!e"&amp;MATCH(LIE[[#This Row],[concat]],[3]!db[NB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D2:E14" totalsRowCount="1">
  <autoFilter ref="D2:E13"/>
  <tableColumns count="2">
    <tableColumn id="1" name="NAME"/>
    <tableColumn id="2" name="VALUE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3:Z862" totalsRowShown="0" headerRowDxfId="260" dataDxfId="259">
  <autoFilter ref="A3:Z862"/>
  <tableColumns count="26">
    <tableColumn id="1" name="N_ID" dataDxfId="258"/>
    <tableColumn id="2" name="ID NOTA" dataDxfId="257">
      <calculatedColumnFormula>IF(KENKO[[#This Row],[N_ID]]="","",INDEX(Table1[ID],MATCH(KENKO[[#This Row],[N_ID]],Table1[N_ID],0)))</calculatedColumnFormula>
    </tableColumn>
    <tableColumn id="3" name="&gt;" dataDxfId="256">
      <calculatedColumnFormula>IF(KENKO[[#This Row],[//]]="","",HYPERLINK("["&amp;SUBSTITUTE(DIR,"'","")&amp;"]NOTA!D"&amp;KENKO[[#This Row],[//]]+2,"&gt;"))</calculatedColumnFormula>
    </tableColumn>
    <tableColumn id="4" name="QB" dataDxfId="255">
      <calculatedColumnFormula>IF(KENKO[[#This Row],[ID NOTA]]="","",INDEX(Table1[QB],MATCH(KENKO[[#This Row],[ID NOTA]],Table1[ID],0)))</calculatedColumnFormula>
    </tableColumn>
    <tableColumn id="5" name="//" dataDxfId="254">
      <calculatedColumnFormula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calculatedColumnFormula>
    </tableColumn>
    <tableColumn id="6" name="NO" dataDxfId="253"/>
    <tableColumn id="7" name="TANGGAL DATANG" dataDxfId="252">
      <calculatedColumnFormula>IF(KENKO[[#This Row],[N_ID]]="","",INDEX(INDIRECT($2:$2),KENKO[[#This Row],[//]]))</calculatedColumnFormula>
    </tableColumn>
    <tableColumn id="8" name="TANGGAL INVOICE" dataDxfId="251">
      <calculatedColumnFormula>IF(KENKO[[#This Row],[N_ID]]="","",INDEX(INDIRECT($2:$2),KENKO[[#This Row],[//]]))</calculatedColumnFormula>
    </tableColumn>
    <tableColumn id="9" name="NO. NOTA" dataDxfId="250">
      <calculatedColumnFormula>IF(KENKO[[#This Row],[N_ID]]="","",INDEX(INDIRECT($2:$2),KENKO[[#This Row],[//]]))</calculatedColumnFormula>
    </tableColumn>
    <tableColumn id="10" name="NAMA BARANG" dataDxfId="249">
      <calculatedColumnFormula>IF(KENKO[[#This Row],[//]]="","",INDEX([3]!db[NB PAJAK],KENKO[[#This Row],[stt]]-1))</calculatedColumnFormula>
    </tableColumn>
    <tableColumn id="11" name="C" dataDxfId="248">
      <calculatedColumnFormula>IF(KENKO[[#This Row],[//]]="","",IF(INDEX(INDIRECT($2:$2),KENKO[[#This Row],[//]])="","",INDEX(INDIRECT($2:$2),KENKO[[#This Row],[//]])))</calculatedColumnFormula>
    </tableColumn>
    <tableColumn id="12" name="JMLH BRG" dataDxfId="247">
      <calculatedColumnFormula>IF(KENKO[[#This Row],[//]]="","",IF(KENKO[[#This Row],[C]]="",INDEX(INDIRECT($2:$2),KENKO[[#This Row],[//]]),""))</calculatedColumnFormula>
    </tableColumn>
    <tableColumn id="13" name="SAT" dataDxfId="246">
      <calculatedColumnFormula>IF(KENKO[[#This Row],[//]]="","",IF(KENKO[[#This Row],[C]]="",INDEX(INDIRECT($2:$2),KENKO[[#This Row],[//]]),""))</calculatedColumnFormula>
    </tableColumn>
    <tableColumn id="14" name=" HARGA SATUAN " dataDxfId="245">
      <calculatedColumnFormula>IF(KENKO[[#This Row],[//]]="","",INDEX(INDIRECT($2:$2),KENKO[[#This Row],[//]])/IF(KENKO[[#This Row],[C]]="",KENKO[[#This Row],[JMLH BRG]],1))</calculatedColumnFormula>
    </tableColumn>
    <tableColumn id="15" name="DISC 1 (%)" dataDxfId="244">
      <calculatedColumnFormula>IF(KENKO[[#This Row],[//]]="","",INDEX(INDIRECT($2:$2),KENKO[[#This Row],[//]]))</calculatedColumnFormula>
    </tableColumn>
    <tableColumn id="16" name="DISC 2 (%)" dataDxfId="243">
      <calculatedColumnFormula>IF(KENKO[[#This Row],[//]]="","",IF(INDEX(INDIRECT($2:$2),KENKO[[#This Row],[//]])="","",INDEX(INDIRECT($2:$2),KENKO[[#This Row],[//]])))</calculatedColumnFormula>
    </tableColumn>
    <tableColumn id="17" name=" JUMLAH " dataDxfId="242">
      <calculatedColumnFormula>IF(KENKO[[#This Row],[//]]="","",INDEX(INDIRECT($2:$2),KENKO[[#This Row],[//]]))</calculatedColumnFormula>
    </tableColumn>
    <tableColumn id="18" name="DISC TOTAL" dataDxfId="0">
      <calculatedColumnFormula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calculatedColumnFormula>
    </tableColumn>
    <tableColumn id="19" name=" TOTAL INVOICE " dataDxfId="241">
      <calculatedColumnFormula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calculatedColumnFormula>
    </tableColumn>
    <tableColumn id="20" name="KETERANGAN" dataDxfId="240">
      <calculatedColumnFormula>IF(KENKO[[#This Row],[//]]="","",IF(INDEX(INDIRECT($2:$2),KENKO[[#This Row],[//]])="","",INDEX(INDIRECT($2:$2),KENKO[[#This Row],[//]])))</calculatedColumnFormula>
    </tableColumn>
    <tableColumn id="21" name="N.B.nota" dataDxfId="239">
      <calculatedColumnFormula>IF(KENKO[[#This Row],[//]]="","",INDEX(INDIRECT($2:$2),KENKO[[#This Row],[//]]))</calculatedColumnFormula>
    </tableColumn>
    <tableColumn id="22" name="concat" dataDxfId="238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37">
      <calculatedColumnFormula>IF(KENKO[[#This Row],[concat]]="","",MATCH(KENKO[[#This Row],[concat]],[3]!db[NB NOTA_C],0)+1)</calculatedColumnFormula>
    </tableColumn>
    <tableColumn id="24" name="H_DISC" dataDxfId="236">
      <calculatedColumnFormula>IF(KENKO[[#This Row],[N.B.nota]]="","",ADDRESS(ROW(KENKO[QB]),COLUMN(KENKO[QB]))&amp;":"&amp;ADDRESS(ROW(),COLUMN(KENKO[QB])))</calculatedColumnFormula>
    </tableColumn>
    <tableColumn id="25" name="&gt;DB" dataDxfId="235">
      <calculatedColumnFormula>IF(KENKO[[#This Row],[//]]="","",HYPERLINK("["&amp;DB_PATH&amp;"]DB!e"&amp;KENKO[[#This Row],[stt]],"&gt;"))</calculatedColumnFormula>
    </tableColumn>
    <tableColumn id="26" name="ID NOTA_H" dataDxfId="234">
      <calculatedColumnFormula>IF(KENKO[[#This Row],[//]]="","",IF(KENKO[[#This Row],[ID NOTA]]="",Z3,KENKO[[#This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3:Z1059" totalsRowShown="0" headerRowDxfId="233" dataDxfId="232">
  <autoFilter ref="A3:Z1059"/>
  <tableColumns count="26">
    <tableColumn id="1" name="N_ID" dataDxfId="231"/>
    <tableColumn id="2" name="ID NOTA" dataDxfId="230">
      <calculatedColumnFormula>IF(ATALI[[#This Row],[N_ID]]="","",INDEX(Table1[ID],MATCH(ATALI[[#This Row],[N_ID]],Table1[N_ID],0)))</calculatedColumnFormula>
    </tableColumn>
    <tableColumn id="3" name="&gt;" dataDxfId="229">
      <calculatedColumnFormula>IF(ATALI[[#This Row],[//]]="","",HYPERLINK("["&amp;SUBSTITUTE(DIR,"'","")&amp;"]NOTA!D"&amp;ATALI[[#This Row],[//]]+2,"&gt;"))</calculatedColumnFormula>
    </tableColumn>
    <tableColumn id="4" name="QB" dataDxfId="228">
      <calculatedColumnFormula>IF(ATALI[[#This Row],[ID NOTA]]="","",INDEX(Table1[QB],MATCH(ATALI[[#This Row],[ID NOTA]],Table1[ID],0)))</calculatedColumnFormula>
    </tableColumn>
    <tableColumn id="5" name="//" dataDxfId="227">
      <calculatedColumnFormula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calculatedColumnFormula>
    </tableColumn>
    <tableColumn id="6" name="NO" dataDxfId="226"/>
    <tableColumn id="7" name="TANGGAL DATANG" dataDxfId="225">
      <calculatedColumnFormula>IF(ATALI[[#This Row],[N_ID]]="","",INDEX(INDIRECT($2:$2),ATALI[[#This Row],[//]]))</calculatedColumnFormula>
    </tableColumn>
    <tableColumn id="8" name="TANGGAL INVOICE" dataDxfId="224">
      <calculatedColumnFormula>IF(ATALI[[#This Row],[N_ID]]="","",INDEX(INDIRECT($2:$2),ATALI[[#This Row],[//]]))</calculatedColumnFormula>
    </tableColumn>
    <tableColumn id="9" name="NO. NOTA" dataDxfId="223">
      <calculatedColumnFormula>IF(ATALI[[#This Row],[N_ID]]="","",INDEX(INDIRECT($2:$2),ATALI[[#This Row],[//]]))</calculatedColumnFormula>
    </tableColumn>
    <tableColumn id="10" name="NAMA BARANG" dataDxfId="222">
      <calculatedColumnFormula>IF(ATALI[[#This Row],[//]]="","",INDEX([3]!db[NB PAJAK],ATALI[[#This Row],[stt]]-1))</calculatedColumnFormula>
    </tableColumn>
    <tableColumn id="11" name="C" dataDxfId="221">
      <calculatedColumnFormula>IF(ATALI[[#This Row],[//]]="","",INDEX(INDIRECT($2:$2),ATALI[[#This Row],[//]]))</calculatedColumnFormula>
    </tableColumn>
    <tableColumn id="12" name="JMLH BRG" dataDxfId="220">
      <calculatedColumnFormula>IF(ATALI[[#This Row],[//]]="","",INDEX(INDIRECT($2:$2),ATALI[[#This Row],[//]]))</calculatedColumnFormula>
    </tableColumn>
    <tableColumn id="13" name="SAT" dataDxfId="219">
      <calculatedColumnFormula>IF(ATALI[[#This Row],[//]]="","",INDEX(INDIRECT($2:$2),ATALI[[#This Row],[//]]))</calculatedColumnFormula>
    </tableColumn>
    <tableColumn id="14" name=" HARGA SATUAN " dataDxfId="218">
      <calculatedColumnFormula>IF(ATALI[[#This Row],[//]]="","",INDEX(INDIRECT($2:$2),ATALI[[#This Row],[//]]))</calculatedColumnFormula>
    </tableColumn>
    <tableColumn id="15" name="DISC 1 (%)" dataDxfId="217">
      <calculatedColumnFormula>IF(ATALI[[#This Row],[//]]="","",INDEX(INDIRECT($2:$2),ATALI[[#This Row],[//]]))</calculatedColumnFormula>
    </tableColumn>
    <tableColumn id="16" name="DISC 2 (%)" dataDxfId="216">
      <calculatedColumnFormula>IF(ATALI[[#This Row],[//]]="","",IF(INDEX(INDIRECT($2:$2),ATALI[[#This Row],[//]])="","",INDEX(INDIRECT($2:$2),ATALI[[#This Row],[//]])))</calculatedColumnFormula>
    </tableColumn>
    <tableColumn id="17" name=" JUMLAH " dataDxfId="215">
      <calculatedColumnFormula>IF(ATALI[[#This Row],[//]]="","",INDEX(INDIRECT($2:$2),ATALI[[#This Row],[//]]))</calculatedColumnFormula>
    </tableColumn>
    <tableColumn id="18" name="DISC TOTAL" dataDxfId="214">
      <calculatedColumnFormula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calculatedColumnFormula>
    </tableColumn>
    <tableColumn id="19" name=" TOTAL INVOICE " dataDxfId="213">
      <calculatedColumnFormula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calculatedColumnFormula>
    </tableColumn>
    <tableColumn id="20" name="KETERANGAN" dataDxfId="212">
      <calculatedColumnFormula>IF(ATALI[[#This Row],[//]]="","",IF(INDEX(INDIRECT($2:$2),ATALI[[#This Row],[//]])="","",INDEX(INDIRECT($2:$2),ATALI[[#This Row],[//]])))</calculatedColumnFormula>
    </tableColumn>
    <tableColumn id="21" name="N.B.nota" dataDxfId="211">
      <calculatedColumnFormula>IF(ATALI[[#This Row],[//]]="","",INDEX(INDIRECT($2:$2),ATALI[[#This Row],[//]]))</calculatedColumnFormula>
    </tableColumn>
    <tableColumn id="22" name="concat" dataDxfId="210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209">
      <calculatedColumnFormula>IF(ATALI[[#This Row],[concat]]="","",MATCH(ATALI[[#This Row],[concat]],[3]!db[NB NOTA_C],0)+1)</calculatedColumnFormula>
    </tableColumn>
    <tableColumn id="24" name="H_DISC" dataDxfId="208">
      <calculatedColumnFormula>IF(ATALI[[#This Row],[N.B.nota]]="","",ADDRESS(ROW(ATALI[QB]),COLUMN(ATALI[QB]))&amp;":"&amp;ADDRESS(ROW(),COLUMN(ATALI[QB])))</calculatedColumnFormula>
    </tableColumn>
    <tableColumn id="25" name="&gt;DB" dataDxfId="207">
      <calculatedColumnFormula>IF(ATALI[[#This Row],[//]]="","",HYPERLINK("[../DB.xlsx]DB!e"&amp;MATCH(ATALI[[#This Row],[concat]],[3]!db[NB NOTA_C],0)+1,"&gt;"))</calculatedColumnFormula>
    </tableColumn>
    <tableColumn id="26" name="ID NOTA_H" dataDxfId="206">
      <calculatedColumnFormula>IF(ATALI[[#This Row],[ID NOTA]]="",INDIRECT(ADDRESS(ROW()-1,COLUMN())),ATALI[[#This Row],[ID NOTA]])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3" name="KALINDO" displayName="KALINDO" ref="A3:Z900" totalsRowShown="0" headerRowDxfId="205" dataDxfId="204">
  <autoFilter ref="A3:Z900"/>
  <tableColumns count="26">
    <tableColumn id="1" name="N_ID" dataDxfId="203"/>
    <tableColumn id="2" name="ID NOTA" dataDxfId="202">
      <calculatedColumnFormula>IF(KALINDO[[#This Row],[N_ID]]="","",INDEX(Table1[ID],MATCH(KALINDO[[#This Row],[N_ID]],Table1[N_ID],0)))</calculatedColumnFormula>
    </tableColumn>
    <tableColumn id="3" name="&gt;" dataDxfId="201">
      <calculatedColumnFormula>IF(KALINDO[[#This Row],[//]]="","",HYPERLINK("[NOTA.xlsx]NOTA!D"&amp;KALINDO[[#This Row],[//]]+2,"&gt;"))</calculatedColumnFormula>
    </tableColumn>
    <tableColumn id="4" name="QB" dataDxfId="200">
      <calculatedColumnFormula>IF(KALINDO[[#This Row],[ID NOTA]]="","",INDEX(Table1[QB],MATCH(KALINDO[[#This Row],[ID NOTA]],Table1[ID],0)))</calculatedColumnFormula>
    </tableColumn>
    <tableColumn id="5" name="//" dataDxfId="199">
      <calculatedColumnFormula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calculatedColumnFormula>
    </tableColumn>
    <tableColumn id="6" name="NO" dataDxfId="198"/>
    <tableColumn id="7" name="TANGGAL DATANG" dataDxfId="197">
      <calculatedColumnFormula>IF(KALINDO[[#This Row],[N_ID]]="","",INDEX(INDIRECT($2:$2),KALINDO[[#This Row],[//]]))</calculatedColumnFormula>
    </tableColumn>
    <tableColumn id="8" name="TANGGAL INVOICE" dataDxfId="196">
      <calculatedColumnFormula>IF(KALINDO[[#This Row],[N_ID]]="","",INDEX(INDIRECT($2:$2),KALINDO[[#This Row],[//]]))</calculatedColumnFormula>
    </tableColumn>
    <tableColumn id="9" name="NO. NOTA" dataDxfId="195">
      <calculatedColumnFormula>IF(KALINDO[[#This Row],[N_ID]]="","",INDEX(INDIRECT($2:$2),KALINDO[[#This Row],[//]]))</calculatedColumnFormula>
    </tableColumn>
    <tableColumn id="10" name="NAMA BARANG" dataDxfId="194">
      <calculatedColumnFormula>IF(KALINDO[[#This Row],[//]]="","",INDEX([3]!db[NB PAJAK],KALINDO[[#This Row],[stt]]-1))</calculatedColumnFormula>
    </tableColumn>
    <tableColumn id="11" name="C" dataDxfId="193">
      <calculatedColumnFormula>IF(KALINDO[[#This Row],[//]]="","",INDEX(INDIRECT($2:$2),KALINDO[[#This Row],[//]]))</calculatedColumnFormula>
    </tableColumn>
    <tableColumn id="12" name="JMLH BRG" dataDxfId="192">
      <calculatedColumnFormula>IF(KALINDO[[#This Row],[//]]="","",INDEX(INDIRECT($2:$2),KALINDO[[#This Row],[//]]))</calculatedColumnFormula>
    </tableColumn>
    <tableColumn id="13" name="SAT" dataDxfId="191">
      <calculatedColumnFormula>IF(KALINDO[[#This Row],[//]]="","",INDEX(INDIRECT($2:$2),KALINDO[[#This Row],[//]]))</calculatedColumnFormula>
    </tableColumn>
    <tableColumn id="14" name=" HARGA SATUAN " dataDxfId="190">
      <calculatedColumnFormula>IF(KALINDO[[#This Row],[//]]="","",INDEX(INDIRECT($2:$2),KALINDO[[#This Row],[//]]))</calculatedColumnFormula>
    </tableColumn>
    <tableColumn id="15" name="DISC 1 (%)" dataDxfId="189">
      <calculatedColumnFormula>IF(KALINDO[[#This Row],[//]]="","",INDEX(INDIRECT($2:$2),KALINDO[[#This Row],[//]]))</calculatedColumnFormula>
    </tableColumn>
    <tableColumn id="16" name="DISC 2 (%)" dataDxfId="188">
      <calculatedColumnFormula>IF(KALINDO[[#This Row],[//]]="","",IF(INDEX(INDIRECT($2:$2),KALINDO[[#This Row],[//]])="","",INDEX(INDIRECT($2:$2),KALINDO[[#This Row],[//]])))</calculatedColumnFormula>
    </tableColumn>
    <tableColumn id="17" name=" JUMLAH " dataDxfId="187">
      <calculatedColumnFormula>IF(KALINDO[[#This Row],[//]]="","",INDEX(INDIRECT($2:$2),KALINDO[[#This Row],[//]]))</calculatedColumnFormula>
    </tableColumn>
    <tableColumn id="18" name="DISC TOTAL" dataDxfId="186">
      <calculatedColumnFormula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calculatedColumnFormula>
    </tableColumn>
    <tableColumn id="19" name=" TOTAL INVOICE " dataDxfId="185">
      <calculatedColumnFormula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calculatedColumnFormula>
    </tableColumn>
    <tableColumn id="20" name="KETERANGAN" dataDxfId="184">
      <calculatedColumnFormula>IF(KALINDO[[#This Row],[//]]="","",IF(INDEX(INDIRECT($2:$2),KALINDO[[#This Row],[//]])="","",INDEX(INDIRECT($2:$2),KALINDO[[#This Row],[//]])))</calculatedColumnFormula>
    </tableColumn>
    <tableColumn id="21" name="N.B.nota" dataDxfId="183">
      <calculatedColumnFormula>IF(KALINDO[[#This Row],[//]]="","",INDEX(INDIRECT($2:$2),KALINDO[[#This Row],[//]]))</calculatedColumnFormula>
    </tableColumn>
    <tableColumn id="22" name="concat" dataDxfId="182">
      <calculatedColumnFormula>LOWER(SUBSTITUTE(SUBSTITUTE(SUBSTITUTE(SUBSTITUTE(SUBSTITUTE(SUBSTITUTE(SUBSTITUTE(KALINDO[[#This Row],[N.B.nota]]," ",""),"-",""),"(",""),")",""),".",""),",",""),"/",""))</calculatedColumnFormula>
    </tableColumn>
    <tableColumn id="23" name="stt" dataDxfId="181">
      <calculatedColumnFormula>IF(KALINDO[[#This Row],[concat]]="","",MATCH(KALINDO[[#This Row],[concat]],[3]!db[NB NOTA_C],0)+1)</calculatedColumnFormula>
    </tableColumn>
    <tableColumn id="24" name="H_DISC" dataDxfId="180">
      <calculatedColumnFormula>IF(KALINDO[[#This Row],[N.B.nota]]="","",ADDRESS(ROW(KALINDO[QB]),COLUMN(KALINDO[QB]))&amp;":"&amp;ADDRESS(ROW(),COLUMN(KALINDO[QB])))</calculatedColumnFormula>
    </tableColumn>
    <tableColumn id="25" name="&gt;DB" dataDxfId="179">
      <calculatedColumnFormula>IF(KALINDO[[#This Row],[//]]="","",HYPERLINK("[../DB.xlsx]DB!e"&amp;MATCH(KALINDO[[#This Row],[concat]],[3]!db[NB NOTA_C],0)+1,"&gt;"))</calculatedColumnFormula>
    </tableColumn>
    <tableColumn id="26" name="ID NOTA_H" dataDxfId="178">
      <calculatedColumnFormula>IF(KALINDO[[#This Row],[ID NOTA]]="",INDIRECT(ADDRESS(ROW()-1,COLUMN())),KALINDO[[#This Row],[ID NOTA]])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77" dataDxfId="176">
  <autoFilter ref="A2:Y24"/>
  <tableColumns count="25">
    <tableColumn id="1" name="N_ID" dataDxfId="175"/>
    <tableColumn id="2" name="ID NOTA" dataDxfId="174">
      <calculatedColumnFormula>IF(J_UTAMA[[#This Row],[N_ID]]="","",INDEX(Table1[ID],MATCH(J_UTAMA[[#This Row],[N_ID]],Table1[N_ID],0)))</calculatedColumnFormula>
    </tableColumn>
    <tableColumn id="3" name="&gt;" dataDxfId="173">
      <calculatedColumnFormula>IF(J_UTAMA[[#This Row],[ID NOTA]]="","",HYPERLINK("[NOTA_.xlsx]NOTA!e"&amp;INDEX([4]!PAJAK[//],MATCH(J_UTAMA[[#This Row],[ID NOTA]],[4]!PAJAK[ID],0)),"&gt;") )</calculatedColumnFormula>
    </tableColumn>
    <tableColumn id="4" name="QB" dataDxfId="172">
      <calculatedColumnFormula>IF(J_UTAMA[[#This Row],[ID NOTA]]="","",INDEX(Table1[QB],MATCH(J_UTAMA[[#This Row],[ID NOTA]],Table1[ID],0)))</calculatedColumnFormula>
    </tableColumn>
    <tableColumn id="5" name="//" dataDxfId="171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calculatedColumnFormula>
    </tableColumn>
    <tableColumn id="6" name="NO" dataDxfId="170"/>
    <tableColumn id="7" name="TANGGAL DATANG" dataDxfId="169">
      <calculatedColumnFormula>IF(J_UTAMA[[#This Row],[ID NOTA]]="","",INDEX([4]!NOTA[TGL_H],MATCH(J_UTAMA[[#This Row],[ID NOTA]],[4]!NOTA[ID],0)))</calculatedColumnFormula>
    </tableColumn>
    <tableColumn id="8" name="TANGGAL INVOICE" dataDxfId="168">
      <calculatedColumnFormula>IF(J_UTAMA[[#This Row],[ID NOTA]]="","",INDEX([4]!NOTA[TGL.NOTA],MATCH(J_UTAMA[[#This Row],[ID NOTA]],[4]!NOTA[ID],0)))</calculatedColumnFormula>
    </tableColumn>
    <tableColumn id="9" name="NO. NOTA" dataDxfId="167">
      <calculatedColumnFormula>IF(J_UTAMA[[#This Row],[ID NOTA]]="","",INDEX([4]!NOTA[NO.NOTA],MATCH(J_UTAMA[[#This Row],[ID NOTA]],[4]!NOTA[ID],0)))</calculatedColumnFormula>
    </tableColumn>
    <tableColumn id="10" name="NAMA BARANG" dataDxfId="166">
      <calculatedColumnFormula>IF(J_UTAMA[[#This Row],[//]]="","",INDEX([3]!db[NB PAJAK],J_UTAMA[[#This Row],[stt]]-1))</calculatedColumnFormula>
    </tableColumn>
    <tableColumn id="11" name="C" dataDxfId="165">
      <calculatedColumnFormula>IF(J_UTAMA[[#This Row],[//]]="","",INDEX([4]!NOTA[C],J_UTAMA[[#This Row],[//]]-2))</calculatedColumnFormula>
    </tableColumn>
    <tableColumn id="12" name="JMLH BRG" dataDxfId="164">
      <calculatedColumnFormula>IF(J_UTAMA[[#This Row],[//]]="","",INDEX([4]!NOTA[QTY],J_UTAMA[[#This Row],[//]]-2))</calculatedColumnFormula>
    </tableColumn>
    <tableColumn id="13" name="SAT" dataDxfId="163">
      <calculatedColumnFormula>IF(J_UTAMA[[#This Row],[//]]="","",INDEX([4]!NOTA[STN],J_UTAMA[[#This Row],[//]]-2))</calculatedColumnFormula>
    </tableColumn>
    <tableColumn id="14" name=" HARGA SATUAN " dataDxfId="162">
      <calculatedColumnFormula>IF(J_UTAMA[[#This Row],[//]]="","",INDEX([4]!NOTA[HARGA SATUAN],J_UTAMA[[#This Row],[//]]-2))</calculatedColumnFormula>
    </tableColumn>
    <tableColumn id="15" name="DISC 1 (%)" dataDxfId="161">
      <calculatedColumnFormula>IF(J_UTAMA[[#This Row],[//]]="","",IF(INDEX([4]!NOTA[DISC 1],J_UTAMA[[#This Row],[//]]-2)="","",INDEX([4]!NOTA[DISC 1],J_UTAMA[[#This Row],[//]]-2)))</calculatedColumnFormula>
    </tableColumn>
    <tableColumn id="16" name="DISC 2 (%)" dataDxfId="160">
      <calculatedColumnFormula>IF(J_UTAMA[[#This Row],[//]]="","",IF(INDEX([4]!NOTA[DISC 2],J_UTAMA[[#This Row],[//]]-2)="","",INDEX([4]!NOTA[DISC 2],J_UTAMA[[#This Row],[//]]-2)))</calculatedColumnFormula>
    </tableColumn>
    <tableColumn id="17" name=" JUMLAH " dataDxfId="159">
      <calculatedColumnFormula>IF(J_UTAMA[[#This Row],[//]]="","",INDEX([4]!NOTA[JUMLAH],J_UTAMA[[#This Row],[//]]-2)*(100%-IF(ISNUMBER(J_UTAMA[[#This Row],[DISC 1 (%)]]),J_UTAMA[[#This Row],[DISC 1 (%)]],0)))</calculatedColumnFormula>
    </tableColumn>
    <tableColumn id="18" name="DISC TOTAL" dataDxfId="158">
      <calculatedColumnFormula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calculatedColumnFormula>
    </tableColumn>
    <tableColumn id="19" name=" TOTAL INVOICE " dataDxfId="157">
      <calculatedColumnFormula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calculatedColumnFormula>
    </tableColumn>
    <tableColumn id="20" name="KETERANGAN" dataDxfId="156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55">
      <calculatedColumnFormula>IF(J_UTAMA[[#This Row],[//]]="","",INDEX([4]!NOTA[NAMA BARANG],J_UTAMA[[#This Row],[//]]-2))</calculatedColumnFormula>
    </tableColumn>
    <tableColumn id="22" name="concat" dataDxfId="154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53">
      <calculatedColumnFormula>IF(J_UTAMA[[#This Row],[concat]]="","",MATCH(J_UTAMA[[#This Row],[concat]],[3]!db[NB NOTA_C],0)+1)</calculatedColumnFormula>
    </tableColumn>
    <tableColumn id="24" name="H_DISC" dataDxfId="152">
      <calculatedColumnFormula>IF(J_UTAMA[[#This Row],[N.B.nota]]="","",ADDRESS(ROW(J_UTAMA[QB]),COLUMN(J_UTAMA[QB]))&amp;":"&amp;ADDRESS(ROW(),COLUMN(J_UTAMA[QB])))</calculatedColumnFormula>
    </tableColumn>
    <tableColumn id="25" name="&gt;DB" dataDxfId="151">
      <calculatedColumnFormula>IF(J_UTAMA[[#This Row],[//]]="","",HYPERLINK("[..\\DB.xlsx]DB!e"&amp;MATCH(J_UTAMA[[#This Row],[concat]],[3]!db[NB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50">
  <autoFilter ref="A2:Y11"/>
  <tableColumns count="25">
    <tableColumn id="1" name="N_ID" dataDxfId="149"/>
    <tableColumn id="2" name="ID NOTA" dataDxfId="148">
      <calculatedColumnFormula>IF(LMA[[#This Row],[N_ID]]="","",INDEX(Table1[ID],MATCH(LMA[[#This Row],[N_ID]],Table1[N_ID],0)))</calculatedColumnFormula>
    </tableColumn>
    <tableColumn id="3" name="&gt;" dataDxfId="147"/>
    <tableColumn id="4" name="QB" dataDxfId="146">
      <calculatedColumnFormula>IF(LMA[[#This Row],[ID NOTA]]="","",INDEX(Table1[QB],MATCH(LMA[[#This Row],[ID NOTA]],Table1[ID],0)))</calculatedColumnFormula>
    </tableColumn>
    <tableColumn id="5" name="//" dataDxfId="145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calculatedColumnFormula>
    </tableColumn>
    <tableColumn id="6" name="NO" dataDxfId="144"/>
    <tableColumn id="7" name="TANGGAL DATANG" dataDxfId="143">
      <calculatedColumnFormula>IF(LMA[[#This Row],[ID NOTA]]="","",INDEX([4]!NOTA[TGL_H],MATCH(LMA[[#This Row],[ID NOTA]],[4]!NOTA[ID],0)))</calculatedColumnFormula>
    </tableColumn>
    <tableColumn id="8" name="TANGGAL INVOICE" dataDxfId="142">
      <calculatedColumnFormula>IF(LMA[[#This Row],[ID NOTA]]="","",INDEX([4]!NOTA[TGL.NOTA],MATCH(LMA[[#This Row],[ID NOTA]],[4]!NOTA[ID],0)))</calculatedColumnFormula>
    </tableColumn>
    <tableColumn id="9" name="NO. NOTA" dataDxfId="141">
      <calculatedColumnFormula>IF(LMA[[#This Row],[ID NOTA]]="","",INDEX([4]!NOTA[NO.NOTA],MATCH(LMA[[#This Row],[ID NOTA]],[4]!NOTA[ID],0)))</calculatedColumnFormula>
    </tableColumn>
    <tableColumn id="10" name="NAMA BARANG" dataDxfId="140">
      <calculatedColumnFormula>IF(LMA[[#This Row],[//]]="","",INDEX([3]!db[NB PAJAK],LMA[[#This Row],[stt]]-1))</calculatedColumnFormula>
    </tableColumn>
    <tableColumn id="11" name="C" dataDxfId="139">
      <calculatedColumnFormula>IF(LMA[[#This Row],[//]]="","",IF(INDEX([4]!NOTA[C],LMA[[#This Row],[//]]-2)="","",INDEX([4]!NOTA[C],LMA[[#This Row],[//]]-2)))</calculatedColumnFormula>
    </tableColumn>
    <tableColumn id="12" name="JMLH BRG" dataDxfId="138">
      <calculatedColumnFormula>IF(LMA[[#This Row],[//]]="","",INDEX([4]!NOTA[QTY],LMA[[#This Row],[//]]-2))</calculatedColumnFormula>
    </tableColumn>
    <tableColumn id="13" name="SAT" dataDxfId="137">
      <calculatedColumnFormula>IF(LMA[[#This Row],[//]]="","",INDEX([4]!NOTA[STN],LMA[[#This Row],[//]]-2))</calculatedColumnFormula>
    </tableColumn>
    <tableColumn id="14" name=" HARGA SATUAN " dataDxfId="136">
      <calculatedColumnFormula>IF(LMA[[#This Row],[//]]="","",INDEX([4]!NOTA[HARGA SATUAN],LMA[[#This Row],[//]]-2))</calculatedColumnFormula>
    </tableColumn>
    <tableColumn id="15" name="DISC 1 (%)" dataDxfId="135">
      <calculatedColumnFormula>IF(LMA[[#This Row],[//]]="","",INDEX([4]!NOTA[DISC 1],LMA[[#This Row],[//]]-2))</calculatedColumnFormula>
    </tableColumn>
    <tableColumn id="16" name="DISC 2 (%)" dataDxfId="134">
      <calculatedColumnFormula>IF(LMA[[#This Row],[//]]="","",INDEX([4]!NOTA[DISC 2],LMA[[#This Row],[//]]-2))</calculatedColumnFormula>
    </tableColumn>
    <tableColumn id="17" name=" JUMLAH " dataDxfId="133">
      <calculatedColumnFormula>IF(LMA[[#This Row],[//]]="","",INDEX([4]!NOTA[TOTAL],LMA[[#This Row],[//]]-2))</calculatedColumnFormula>
    </tableColumn>
    <tableColumn id="18" name="DISC TOTAL" dataDxfId="132">
      <calculatedColumnFormula>IF(LMA[[#This Row],[//]]="","",IF(ROW(INDEX(INDIRECT(LMA[H_DISC]),MATCH(,INDIRECT(LMA[H_DISC]),-1)))-1=ROW()-INDEX(INDIRECT(LMA[H_DISC]),MATCH(,INDIRECT(LMA[H_DISC]),-1)),SUMIF([4]!NOTA[ID_H],INDEX([4]!NOTA[ID_H],LMA[[#This Row],[//]]-2),[4]!NOTA[DISC DLL]),""))</calculatedColumnFormula>
    </tableColumn>
    <tableColumn id="19" name=" TOTAL INVOICE " dataDxfId="131">
      <calculatedColumnFormula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calculatedColumnFormula>
    </tableColumn>
    <tableColumn id="20" name="KETERANGAN" dataDxfId="130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29">
      <calculatedColumnFormula>IF(LMA[[#This Row],[//]]="","",INDEX([4]!NOTA[NAMA BARANG],LMA[[#This Row],[//]]-2))</calculatedColumnFormula>
    </tableColumn>
    <tableColumn id="22" name="concat" dataDxfId="128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27">
      <calculatedColumnFormula>IF(LMA[[#This Row],[concat]]="","",MATCH(LMA[[#This Row],[concat]],[3]!db[NB NOTA_C],0)+1)</calculatedColumnFormula>
    </tableColumn>
    <tableColumn id="24" name="H_DISC" dataDxfId="126">
      <calculatedColumnFormula>IF(LMA[[#This Row],[N.B.nota]]="","",ADDRESS(ROW(LMA[QB]),COLUMN(LMA[QB]))&amp;":"&amp;ADDRESS(ROW(),COLUMN(LMA[QB])))</calculatedColumnFormula>
    </tableColumn>
    <tableColumn id="25" name="&gt;DB" dataDxfId="125">
      <calculatedColumnFormula>IF(LMA[[#This Row],[//]]="","",HYPERLINK("[../DB.xlsx]DB!e"&amp;MATCH(LMA[[#This Row],[concat]],[3]!db[NB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3:Z7" totalsRowShown="0" headerRowDxfId="124" dataDxfId="123">
  <autoFilter ref="A3:Z7"/>
  <tableColumns count="26">
    <tableColumn id="1" name="N_ID" dataDxfId="122"/>
    <tableColumn id="2" name="ID NOTA" dataDxfId="121">
      <calculatedColumnFormula>IF(KALINDO[[#This Row],[N_ID]]="","",INDEX(Table1[ID],MATCH(KALINDO[[#This Row],[N_ID]],Table1[N_ID],0)))</calculatedColumnFormula>
    </tableColumn>
    <tableColumn id="3" name="&gt;" dataDxfId="120">
      <calculatedColumnFormula>IF(KALINDO[[#This Row],[//]]="","",HYPERLINK("[NOTA.xlsx]NOTA!D"&amp;KALINDO[[#This Row],[//]]+2,"&gt;"))</calculatedColumnFormula>
    </tableColumn>
    <tableColumn id="4" name="QB" dataDxfId="119">
      <calculatedColumnFormula>IF(KALINDO[[#This Row],[ID NOTA]]="","",INDEX(Table1[QB],MATCH(KALINDO[[#This Row],[ID NOTA]],Table1[ID],0)))</calculatedColumnFormula>
    </tableColumn>
    <tableColumn id="5" name="//" dataDxfId="118">
      <calculatedColumnFormula>_xlfn.IFNA(IF(ROW()-1-MATCH(,INDIRECT(ADDRESS(ROW(Table4[QB]),COLUMN(Table4[QB]))&amp;":"&amp;ADDRESS(ROW(),COLUMN(Table4[QB]))),-1)-1&gt;INDEX(Table4[QB],MATCH(,INDIRECT(ADDRESS(ROW(Table4[QB]),COLUMN(Table4[QB]))&amp;":"&amp;ADDRESS(ROW(),COLUMN(Table4[QB]))),-1)),"",IF(Table4[[#This Row],[N_ID]]="",INDIRECT(ADDRESS(ROW()-1,COLUMN(Table4[//])))+1,MATCH(Table4[N_ID],INDIRECT($2:$2),0))),"")</calculatedColumnFormula>
    </tableColumn>
    <tableColumn id="6" name="NO" dataDxfId="117"/>
    <tableColumn id="7" name="TANGGAL DATANG" dataDxfId="116">
      <calculatedColumnFormula>IF(KALINDO[[#This Row],[N_ID]]="","",INDEX(INDIRECT($2:$2),KALINDO[[#This Row],[//]]))</calculatedColumnFormula>
    </tableColumn>
    <tableColumn id="8" name="TANGGAL INVOICE" dataDxfId="115">
      <calculatedColumnFormula>IF(KALINDO[[#This Row],[N_ID]]="","",INDEX(INDIRECT($2:$2),KALINDO[[#This Row],[//]]))</calculatedColumnFormula>
    </tableColumn>
    <tableColumn id="9" name="NO. NOTA" dataDxfId="114">
      <calculatedColumnFormula>IF(KALINDO[[#This Row],[N_ID]]="","",INDEX(INDIRECT($2:$2),KALINDO[[#This Row],[//]]))</calculatedColumnFormula>
    </tableColumn>
    <tableColumn id="10" name="NAMA BARANG" dataDxfId="113">
      <calculatedColumnFormula>IF(KALINDO[[#This Row],[//]]="","",INDEX([3]!db[NB PAJAK],KALINDO[[#This Row],[stt]]-1))</calculatedColumnFormula>
    </tableColumn>
    <tableColumn id="11" name="C" dataDxfId="112">
      <calculatedColumnFormula>IF(KALINDO[[#This Row],[//]]="","",INDEX(INDIRECT($2:$2),KALINDO[[#This Row],[//]]))</calculatedColumnFormula>
    </tableColumn>
    <tableColumn id="12" name="JMLH BRG" dataDxfId="111">
      <calculatedColumnFormula>IF(KALINDO[[#This Row],[//]]="","",INDEX(INDIRECT($2:$2),KALINDO[[#This Row],[//]]))</calculatedColumnFormula>
    </tableColumn>
    <tableColumn id="13" name="SAT" dataDxfId="110">
      <calculatedColumnFormula>IF(KALINDO[[#This Row],[//]]="","",INDEX(INDIRECT($2:$2),KALINDO[[#This Row],[//]]))</calculatedColumnFormula>
    </tableColumn>
    <tableColumn id="14" name=" HARGA SATUAN " dataDxfId="109">
      <calculatedColumnFormula>IF(KALINDO[[#This Row],[//]]="","",INDEX(INDIRECT($2:$2),KALINDO[[#This Row],[//]]))</calculatedColumnFormula>
    </tableColumn>
    <tableColumn id="15" name="DISC 1 (%)" dataDxfId="108">
      <calculatedColumnFormula>IF(KALINDO[[#This Row],[//]]="","",INDEX(INDIRECT($2:$2),KALINDO[[#This Row],[//]]))</calculatedColumnFormula>
    </tableColumn>
    <tableColumn id="16" name="DISC 2 (%)" dataDxfId="107">
      <calculatedColumnFormula>IF(KALINDO[[#This Row],[//]]="","",IF(INDEX(INDIRECT($2:$2),KALINDO[[#This Row],[//]])="","",INDEX(INDIRECT($2:$2),KALINDO[[#This Row],[//]])))</calculatedColumnFormula>
    </tableColumn>
    <tableColumn id="17" name=" JUMLAH " dataDxfId="106">
      <calculatedColumnFormula>IF(KALINDO[[#This Row],[//]]="","",INDEX(INDIRECT($2:$2),KALINDO[[#This Row],[//]]))</calculatedColumnFormula>
    </tableColumn>
    <tableColumn id="18" name="DISC TOTAL" dataDxfId="105">
      <calculatedColumnFormula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calculatedColumnFormula>
    </tableColumn>
    <tableColumn id="19" name=" TOTAL INVOICE " dataDxfId="104">
      <calculatedColumnFormula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calculatedColumnFormula>
    </tableColumn>
    <tableColumn id="20" name="KETERANGAN" dataDxfId="103">
      <calculatedColumnFormula>IF(KALINDO[[#This Row],[//]]="","",IF(INDEX(INDIRECT($2:$2),KALINDO[[#This Row],[//]])="","",INDEX(INDIRECT($2:$2),KALINDO[[#This Row],[//]])))</calculatedColumnFormula>
    </tableColumn>
    <tableColumn id="21" name="N.B.nota" dataDxfId="102">
      <calculatedColumnFormula>IF(KALINDO[[#This Row],[//]]="","",INDEX(INDIRECT($2:$2),KALINDO[[#This Row],[//]]))</calculatedColumnFormula>
    </tableColumn>
    <tableColumn id="22" name="concat" dataDxfId="101">
      <calculatedColumnFormula>LOWER(SUBSTITUTE(SUBSTITUTE(SUBSTITUTE(SUBSTITUTE(SUBSTITUTE(SUBSTITUTE(SUBSTITUTE(KALINDO[[#This Row],[N.B.nota]]," ",""),"-",""),"(",""),")",""),".",""),",",""),"/",""))</calculatedColumnFormula>
    </tableColumn>
    <tableColumn id="23" name="stt" dataDxfId="100">
      <calculatedColumnFormula>IF(KALINDO[[#This Row],[concat]]="","",MATCH(KALINDO[[#This Row],[concat]],[3]!db[NB NOTA_C],0)+1)</calculatedColumnFormula>
    </tableColumn>
    <tableColumn id="24" name="H_DISC" dataDxfId="99">
      <calculatedColumnFormula>IF(KALINDO[[#This Row],[N.B.nota]]="","",ADDRESS(ROW(KALINDO[QB]),COLUMN(KALINDO[QB]))&amp;":"&amp;ADDRESS(ROW(),COLUMN(KALINDO[QB])))</calculatedColumnFormula>
    </tableColumn>
    <tableColumn id="25" name="&gt;DB" dataDxfId="98">
      <calculatedColumnFormula>IF(KALINDO[[#This Row],[//]]="","",HYPERLINK("[../DB.xlsx]DB!e"&amp;MATCH(KALINDO[[#This Row],[concat]],[3]!db[NB NOTA_C],0)+1,"&gt;"))</calculatedColumnFormula>
    </tableColumn>
    <tableColumn id="26" name="ID NOTA_H" dataDxfId="97">
      <calculatedColumnFormula>IF(KALINDO[[#This Row],[ID NOTA]]="",INDIRECT(ADDRESS(ROW()-1,COLUMN())),KALINDO[[#This Row],[ID NOTA]])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96" dataDxfId="95">
  <autoFilter ref="A2:Y12"/>
  <tableColumns count="25">
    <tableColumn id="1" name="N_ID" dataDxfId="94"/>
    <tableColumn id="2" name="ID NOTA" dataDxfId="93">
      <calculatedColumnFormula>IF(SDI[[#This Row],[N_ID]]="","",INDEX(Table1[ID],MATCH(SDI[[#This Row],[N_ID]],Table1[N_ID],0)))</calculatedColumnFormula>
    </tableColumn>
    <tableColumn id="3" name="&gt;" dataDxfId="92">
      <calculatedColumnFormula>IF(SDI[[#This Row],[ID NOTA]]="","",HYPERLINK("[NOTA_.xlsx]NOTA!e"&amp;INDEX([4]!PAJAK[//],MATCH(SDI[[#This Row],[ID NOTA]],[4]!PAJAK[ID],0)),"&gt;") )</calculatedColumnFormula>
    </tableColumn>
    <tableColumn id="4" name="QB" dataDxfId="91">
      <calculatedColumnFormula>IF(SDI[[#This Row],[ID NOTA]]="","",INDEX(Table1[QB],MATCH(SDI[[#This Row],[ID NOTA]],Table1[ID],0)))</calculatedColumnFormula>
    </tableColumn>
    <tableColumn id="5" name="//" dataDxfId="90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calculatedColumnFormula>
    </tableColumn>
    <tableColumn id="6" name="NO" dataDxfId="89"/>
    <tableColumn id="7" name="TANGGAL DATANG" dataDxfId="88">
      <calculatedColumnFormula>IF(SDI[[#This Row],[ID NOTA]]="","",INDEX([4]!NOTA[TGL_H],MATCH(SDI[[#This Row],[ID NOTA]],[4]!NOTA[ID],0)))</calculatedColumnFormula>
    </tableColumn>
    <tableColumn id="8" name="TANGGAL INVOICE" dataDxfId="87">
      <calculatedColumnFormula>IF(SDI[[#This Row],[ID NOTA]]="","",INDEX([4]!NOTA[TGL.NOTA],MATCH(SDI[[#This Row],[ID NOTA]],[4]!NOTA[ID],0)))</calculatedColumnFormula>
    </tableColumn>
    <tableColumn id="9" name="NO. NOTA" dataDxfId="86">
      <calculatedColumnFormula>IF(SDI[[#This Row],[ID NOTA]]="","",INDEX([4]!NOTA[NO.NOTA],MATCH(SDI[[#This Row],[ID NOTA]],[4]!NOTA[ID],0)))</calculatedColumnFormula>
    </tableColumn>
    <tableColumn id="10" name="NAMA BARANG" dataDxfId="85">
      <calculatedColumnFormula>IF(SDI[[#This Row],[//]]="","",INDEX([3]!db[NB PAJAK],SDI[[#This Row],[stt]]-1))</calculatedColumnFormula>
    </tableColumn>
    <tableColumn id="11" name="C" dataDxfId="84">
      <calculatedColumnFormula>IF(SDI[[#This Row],[//]]="","",INDEX([4]!NOTA[C],SDI[[#This Row],[//]]-2))</calculatedColumnFormula>
    </tableColumn>
    <tableColumn id="12" name="JMLH BRG" dataDxfId="83">
      <calculatedColumnFormula>IF(SDI[//]="","",INDEX([4]!NOTA[QTY],SDI[//]-2))</calculatedColumnFormula>
    </tableColumn>
    <tableColumn id="13" name="SAT" dataDxfId="82">
      <calculatedColumnFormula>IF(SDI[//]="","",INDEX([4]!NOTA[STN],SDI[//]-2))</calculatedColumnFormula>
    </tableColumn>
    <tableColumn id="14" name=" HARGA SATUAN " dataDxfId="81">
      <calculatedColumnFormula>IF(SDI[[#This Row],[//]]="","",IF(INDEX([4]!NOTA[HARGA/ CTN],SDI[[#This Row],[//]]-2)="",INDEX([4]!NOTA[HARGA SATUAN],SDI[//]-2),INDEX([4]!NOTA[HARGA/ CTN],SDI[[#This Row],[//]]-2)))</calculatedColumnFormula>
    </tableColumn>
    <tableColumn id="15" name="DISC 1 (%)" dataDxfId="80">
      <calculatedColumnFormula>IF(SDI[[#This Row],[//]]="","",IF(INDEX([4]!NOTA[DISC 1],SDI[[#This Row],[//]]-2)="","",INDEX([4]!NOTA[DISC 1],SDI[[#This Row],[//]]-2)))</calculatedColumnFormula>
    </tableColumn>
    <tableColumn id="16" name="DISC 2 (%)" dataDxfId="79">
      <calculatedColumnFormula>IF(SDI[[#This Row],[//]]="","",IF(INDEX([4]!NOTA[DISC 2],SDI[[#This Row],[//]]-2)="","",INDEX([4]!NOTA[DISC 2],SDI[[#This Row],[//]]-2)))</calculatedColumnFormula>
    </tableColumn>
    <tableColumn id="17" name=" JUMLAH " dataDxfId="78">
      <calculatedColumnFormula>IF(SDI[[#This Row],[//]]="","",INDEX([4]!NOTA[JUMLAH],SDI[[#This Row],[//]]-2)*(100%-IF(ISNUMBER(SDI[[#This Row],[DISC 1 (%)]]),SDI[[#This Row],[DISC 1 (%)]],0)))</calculatedColumnFormula>
    </tableColumn>
    <tableColumn id="18" name="DISC TOTAL" dataDxfId="77">
      <calculatedColumnFormula>IF(SDI[[#This Row],[//]]="","",IF(ROW(INDEX(INDIRECT(SDI[H_DISC]),MATCH(,INDIRECT(SDI[H_DISC]),-1)))-1=ROW()-INDEX(INDIRECT(SDI[H_DISC]),MATCH(,INDIRECT(SDI[H_DISC]),-1)),SUMIF([4]!NOTA[ID_H],INDEX([4]!NOTA[ID_H],SDI[[#This Row],[//]]-2),[4]!NOTA[DISC TOTAL]),""))</calculatedColumnFormula>
    </tableColumn>
    <tableColumn id="19" name=" TOTAL INVOICE " dataDxfId="76">
      <calculatedColumnFormula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calculatedColumnFormula>
    </tableColumn>
    <tableColumn id="20" name="KETERANGAN" dataDxfId="75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74">
      <calculatedColumnFormula>IF(SDI[[#This Row],[//]]="","",INDEX([4]!NOTA[NAMA BARANG],SDI[[#This Row],[//]]-2))</calculatedColumnFormula>
    </tableColumn>
    <tableColumn id="22" name="concat" dataDxfId="73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72">
      <calculatedColumnFormula>IF(SDI[[#This Row],[concat]]="","",MATCH(SDI[[#This Row],[concat]],[3]!db[NB NOTA_C],0)+1)</calculatedColumnFormula>
    </tableColumn>
    <tableColumn id="24" name="H_DISC" dataDxfId="71">
      <calculatedColumnFormula>IF(SDI[[#This Row],[N.B.nota]]="","",ADDRESS(ROW(SDI[QB]),COLUMN(SDI[QB]))&amp;":"&amp;ADDRESS(ROW(),COLUMN(SDI[QB])))</calculatedColumnFormula>
    </tableColumn>
    <tableColumn id="25" name="&gt;DB" dataDxfId="70">
      <calculatedColumnFormula>IF(SDI[[#This Row],[//]]="","",HYPERLINK("[..\\DB.xlsx]DB!e"&amp;MATCH(SDI[[#This Row],[concat]],[3]!db[NB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69" dataDxfId="68">
  <autoFilter ref="A2:X21"/>
  <tableColumns count="24">
    <tableColumn id="1" name="N_ID" dataDxfId="67"/>
    <tableColumn id="2" name="ID NOTA" dataDxfId="66">
      <calculatedColumnFormula>IF(SAJ[[#This Row],[N_ID]]="","",INDEX(Table1[ID],MATCH(SAJ[[#This Row],[N_ID]],Table1[N_ID],0)))</calculatedColumnFormula>
    </tableColumn>
    <tableColumn id="3" name="&gt;" dataDxfId="65">
      <calculatedColumnFormula>IF(SAJ[[#This Row],[ID NOTA]]="","",HYPERLINK("[NOTA_.xlsx]NOTA!e"&amp;INDEX([4]!PAJAK[//],MATCH(SAJ[[#This Row],[ID NOTA]],[4]!PAJAK[ID],0)),"&gt;") )</calculatedColumnFormula>
    </tableColumn>
    <tableColumn id="4" name="QB" dataDxfId="64">
      <calculatedColumnFormula>IF(SAJ[[#This Row],[ID NOTA]]="","",INDEX(Table1[QB],MATCH(SAJ[[#This Row],[ID NOTA]],Table1[ID],0)))</calculatedColumnFormula>
    </tableColumn>
    <tableColumn id="5" name="//" dataDxfId="63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calculatedColumnFormula>
    </tableColumn>
    <tableColumn id="6" name="NO" dataDxfId="62"/>
    <tableColumn id="7" name="TANGGAL DATANG" dataDxfId="61">
      <calculatedColumnFormula>IF(SAJ[[#This Row],[ID NOTA]]="","",INDEX([4]!NOTA[TGL_H],MATCH(SAJ[[#This Row],[ID NOTA]],[4]!NOTA[ID],0)))</calculatedColumnFormula>
    </tableColumn>
    <tableColumn id="8" name="TANGGAL INVOICE" dataDxfId="60">
      <calculatedColumnFormula>IF(SAJ[[#This Row],[ID NOTA]]="","",INDEX([4]!NOTA[TGL.NOTA],MATCH(SAJ[[#This Row],[ID NOTA]],[4]!NOTA[ID],0)))</calculatedColumnFormula>
    </tableColumn>
    <tableColumn id="9" name="NO. NOTA" dataDxfId="59">
      <calculatedColumnFormula>IF(SAJ[[#This Row],[ID NOTA]]="","",INDEX([4]!NOTA[NO.NOTA],MATCH(SAJ[[#This Row],[ID NOTA]],[4]!NOTA[ID],0)))</calculatedColumnFormula>
    </tableColumn>
    <tableColumn id="10" name="NAMA BARANG" dataDxfId="58">
      <calculatedColumnFormula>IF(SAJ[[#This Row],[//]]="","",INDEX([3]!db[NB PAJAK],SAJ[[#This Row],[stt]]-1))</calculatedColumnFormula>
    </tableColumn>
    <tableColumn id="11" name="C" dataDxfId="57">
      <calculatedColumnFormula>IF(SAJ[[#This Row],[//]]="","",INDEX([4]!NOTA[C],SAJ[[#This Row],[//]]-2))</calculatedColumnFormula>
    </tableColumn>
    <tableColumn id="12" name="JMLH BRG" dataDxfId="56">
      <calculatedColumnFormula>IF(SAJ[//]="","",INDEX([4]!NOTA[QTY],SAJ[//]-2))</calculatedColumnFormula>
    </tableColumn>
    <tableColumn id="13" name="SAT" dataDxfId="55">
      <calculatedColumnFormula>IF(SAJ[//]="","",INDEX([4]!NOTA[STN],SAJ[//]-2))</calculatedColumnFormula>
    </tableColumn>
    <tableColumn id="14" name=" HARGA SATUAN " dataDxfId="54">
      <calculatedColumnFormula>IF(SAJ[[#This Row],[//]]="","",IF(INDEX([4]!NOTA[HARGA/ CTN],SAJ[[#This Row],[//]]-2)="",INDEX([4]!NOTA[HARGA SATUAN],SAJ[//]-2),INDEX([4]!NOTA[HARGA/ CTN],SAJ[[#This Row],[//]]-2)))</calculatedColumnFormula>
    </tableColumn>
    <tableColumn id="15" name="DISC 1 (%)" dataDxfId="53">
      <calculatedColumnFormula>IF(SAJ[[#This Row],[//]]="","",IF(INDEX([4]!NOTA[DISC 1],SAJ[[#This Row],[//]]-2)="","",INDEX([4]!NOTA[DISC 1],SAJ[[#This Row],[//]]-2)))</calculatedColumnFormula>
    </tableColumn>
    <tableColumn id="16" name="DISC 2 (%)" dataDxfId="52">
      <calculatedColumnFormula>IF(SAJ[[#This Row],[//]]="","",IF(INDEX([4]!NOTA[DISC 2],SAJ[[#This Row],[//]]-2)="","",INDEX([4]!NOTA[DISC 2],SAJ[[#This Row],[//]]-2)))</calculatedColumnFormula>
    </tableColumn>
    <tableColumn id="17" name=" JUMLAH " dataDxfId="51">
      <calculatedColumnFormula>IF(SAJ[[#This Row],[//]]="","",INDEX([4]!NOTA[JUMLAH],SAJ[[#This Row],[//]]-2)*(100%-IF(ISNUMBER(SAJ[[#This Row],[DISC 1 (%)]]),SAJ[[#This Row],[DISC 1 (%)]],0)))</calculatedColumnFormula>
    </tableColumn>
    <tableColumn id="18" name="DISC TOTAL" dataDxfId="50">
      <calculatedColumnFormula>IF(SAJ[[#This Row],[//]]="","",IF(ROW(INDEX(INDIRECT(SAJ[H_DISC]),MATCH(,INDIRECT(SAJ[H_DISC]),-1)))-1=ROW()-INDEX(INDIRECT(SAJ[H_DISC]),MATCH(,INDIRECT(SAJ[H_DISC]),-1)),SUMIF([4]!NOTA[ID_H],INDEX([4]!NOTA[ID_H],SAJ[[#This Row],[//]]-2),[4]!NOTA[DISC TOTAL]),""))</calculatedColumnFormula>
    </tableColumn>
    <tableColumn id="19" name=" TOTAL INVOICE " dataDxfId="49">
      <calculatedColumnFormula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calculatedColumnFormula>
    </tableColumn>
    <tableColumn id="20" name="KETERANGAN" dataDxfId="48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47">
      <calculatedColumnFormula>IF(SAJ[[#This Row],[//]]="","",INDEX([4]!NOTA[NAMA BARANG],SAJ[[#This Row],[//]]-2))</calculatedColumnFormula>
    </tableColumn>
    <tableColumn id="22" name="concat" dataDxfId="46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45">
      <calculatedColumnFormula>IF(SAJ[[#This Row],[concat]]="","",MATCH(SAJ[[#This Row],[concat]],[3]!db[NB NOTA_C],0)+1)</calculatedColumnFormula>
    </tableColumn>
    <tableColumn id="24" name="H_DISC" dataDxfId="44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50"/>
  <sheetViews>
    <sheetView zoomScale="85" zoomScaleNormal="85" workbookViewId="0">
      <selection activeCell="B11" sqref="B11"/>
    </sheetView>
  </sheetViews>
  <sheetFormatPr defaultRowHeight="15" x14ac:dyDescent="0.25"/>
  <cols>
    <col min="1" max="1" width="6" style="24" customWidth="1"/>
    <col min="2" max="2" width="16.42578125" style="66" customWidth="1"/>
    <col min="3" max="4" width="3.140625" style="24" customWidth="1"/>
    <col min="5" max="6" width="10.85546875" style="65" customWidth="1"/>
    <col min="7" max="7" width="12.42578125" style="24" customWidth="1"/>
    <col min="8" max="8" width="9" style="17" customWidth="1"/>
    <col min="9" max="9" width="26.5703125" style="17" customWidth="1"/>
    <col min="10" max="10" width="13.7109375" style="17" customWidth="1"/>
    <col min="11" max="11" width="11.7109375" style="17" customWidth="1"/>
    <col min="12" max="13" width="14.28515625" style="20" customWidth="1"/>
    <col min="14" max="14" width="12.7109375" style="20" customWidth="1"/>
    <col min="15" max="15" width="11.7109375" style="20" customWidth="1"/>
    <col min="16" max="16" width="12.7109375" style="20" customWidth="1"/>
    <col min="17" max="17" width="9" style="24" customWidth="1"/>
    <col min="18" max="18" width="7" style="17" customWidth="1"/>
    <col min="19" max="19" width="7.85546875" style="17" bestFit="1" customWidth="1" collapsed="1"/>
    <col min="20" max="16384" width="9.140625" style="17"/>
  </cols>
  <sheetData>
    <row r="1" spans="1:19" s="24" customFormat="1" x14ac:dyDescent="0.25">
      <c r="B1" s="84" t="s">
        <v>79</v>
      </c>
      <c r="C1" s="24" t="s">
        <v>1</v>
      </c>
      <c r="D1" s="24" t="s">
        <v>2</v>
      </c>
      <c r="E1" s="26" t="s">
        <v>3</v>
      </c>
      <c r="F1" s="26" t="s">
        <v>76</v>
      </c>
      <c r="G1" s="24" t="s">
        <v>77</v>
      </c>
      <c r="I1" s="24" t="s">
        <v>78</v>
      </c>
      <c r="L1" s="22" t="s">
        <v>1</v>
      </c>
      <c r="M1" s="22" t="s">
        <v>1</v>
      </c>
      <c r="N1" s="22" t="s">
        <v>1</v>
      </c>
      <c r="O1" s="22" t="s">
        <v>1</v>
      </c>
      <c r="P1" s="22" t="s">
        <v>1</v>
      </c>
    </row>
    <row r="2" spans="1:19" s="24" customFormat="1" x14ac:dyDescent="0.25">
      <c r="B2" s="84"/>
      <c r="C2" s="24" t="str">
        <f>DIR&amp;"!"&amp;$B1&amp;"["&amp;1:1&amp;"]"</f>
        <v>'D:\kerja\BANK EXP\BARU\2023\01 JAN\NOTA.XLSX'!PAJAK[ID]</v>
      </c>
      <c r="D2" s="24" t="str">
        <f>DIR&amp;"!"&amp;$B1&amp;"["&amp;1:1&amp;"]"</f>
        <v>'D:\kerja\BANK EXP\BARU\2023\01 JAN\NOTA.XLSX'!PAJAK[QB]</v>
      </c>
      <c r="E2" s="24" t="str">
        <f>DIR&amp;"!"&amp;$B1&amp;"["&amp;1:1&amp;"]"</f>
        <v>'D:\kerja\BANK EXP\BARU\2023\01 JAN\NOTA.XLSX'!PAJAK[TGL BARANG DATANG]</v>
      </c>
      <c r="F2" s="24" t="str">
        <f>DIR&amp;"!"&amp;$B1&amp;"["&amp;1:1&amp;"]"</f>
        <v>'D:\kerja\BANK EXP\BARU\2023\01 JAN\NOTA.XLSX'!PAJAK[TGL.NOTA]</v>
      </c>
      <c r="G2" s="24" t="str">
        <f>DIR&amp;"!"&amp;$B1&amp;"["&amp;1:1&amp;"]"</f>
        <v>'D:\kerja\BANK EXP\BARU\2023\01 JAN\NOTA.XLSX'!PAJAK[NO.NOTA]</v>
      </c>
      <c r="I2" s="24" t="str">
        <f>DIR&amp;"!"&amp;$B1&amp;"["&amp;1:1&amp;"]"</f>
        <v>'D:\kerja\BANK EXP\BARU\2023\01 JAN\NOTA.XLSX'!PAJAK[SUPPLIER]</v>
      </c>
      <c r="L2" s="24" t="str">
        <f>"["&amp;1:1&amp;"]"</f>
        <v>[ID]</v>
      </c>
      <c r="M2" s="24" t="str">
        <f>"["&amp;1:1&amp;"]"</f>
        <v>[ID]</v>
      </c>
      <c r="N2" s="24" t="str">
        <f>"["&amp;1:1&amp;"]"</f>
        <v>[ID]</v>
      </c>
      <c r="O2" s="24" t="str">
        <f>"["&amp;1:1&amp;"]"</f>
        <v>[ID]</v>
      </c>
      <c r="P2" s="24" t="str">
        <f>"["&amp;1:1&amp;"]"</f>
        <v>[ID]</v>
      </c>
    </row>
    <row r="3" spans="1:19" x14ac:dyDescent="0.25">
      <c r="A3" s="24" t="s">
        <v>46</v>
      </c>
      <c r="B3" s="66" t="s">
        <v>0</v>
      </c>
      <c r="C3" s="18" t="s">
        <v>1</v>
      </c>
      <c r="D3" s="18" t="s">
        <v>2</v>
      </c>
      <c r="E3" s="65" t="s">
        <v>3</v>
      </c>
      <c r="F3" s="65" t="s">
        <v>4</v>
      </c>
      <c r="G3" s="24" t="s">
        <v>5</v>
      </c>
      <c r="H3" s="17" t="s">
        <v>6</v>
      </c>
      <c r="I3" s="17" t="s">
        <v>7</v>
      </c>
      <c r="J3" s="17" t="s">
        <v>53</v>
      </c>
      <c r="K3" s="17" t="s">
        <v>56</v>
      </c>
      <c r="L3" s="20" t="s">
        <v>8</v>
      </c>
      <c r="M3" s="20" t="s">
        <v>9</v>
      </c>
      <c r="N3" s="20" t="s">
        <v>10</v>
      </c>
      <c r="O3" s="20" t="s">
        <v>11</v>
      </c>
      <c r="P3" s="20" t="s">
        <v>12</v>
      </c>
      <c r="Q3" s="24" t="s">
        <v>13</v>
      </c>
      <c r="R3" s="17" t="s">
        <v>51</v>
      </c>
      <c r="S3" s="23" t="s">
        <v>52</v>
      </c>
    </row>
    <row r="4" spans="1:19" x14ac:dyDescent="0.25">
      <c r="A4" s="19" t="str">
        <f ca="1">IF(Table1[[#This Row],[NAMA SUPPLIER]]="","",MATCH(Table1[[#This Row],[N_ID]],INDIRECT(Table1[[#This Row],[1_h]]&amp;"[N_ID]"),0))</f>
        <v/>
      </c>
      <c r="C4" s="19" t="str">
        <f ca="1">IF(Table1[[#This Row],[N_ID]]="","",INDEX(INDIRECT(POINTER_ROW),MATCH(Table1[N_ID],INDIRECT(DIR&amp;"!PAJAK["&amp;ID_P&amp;"]"),0)))</f>
        <v/>
      </c>
      <c r="D4" s="19" t="str">
        <f ca="1">IF(Table1[[#This Row],[N_ID]]="","",INDEX(INDIRECT(POINTER_ROW),MATCH(Table1[N_ID],INDIRECT(DIR&amp;"!PAJAK["&amp;ID_P&amp;"]"),0)))</f>
        <v/>
      </c>
      <c r="E4" s="70" t="str">
        <f ca="1">IF(Table1[[#This Row],[N_ID]]="","",INDEX(INDIRECT(POINTER_ROW),MATCH(Table1[N_ID],INDIRECT(DIR&amp;"!PAJAK["&amp;ID_P&amp;"]"),0)))</f>
        <v/>
      </c>
      <c r="F4" s="70" t="str">
        <f ca="1">IF(Table1[[#This Row],[N_ID]]="","",INDEX(INDIRECT(POINTER_ROW),MATCH(Table1[N_ID],INDIRECT(DIR&amp;"!PAJAK["&amp;ID_P&amp;"]"),0)))</f>
        <v/>
      </c>
      <c r="G4" s="19" t="str">
        <f ca="1">IF(Table1[[#This Row],[N_ID]]="","",INDEX(INDIRECT(POINTER_ROW),MATCH(Table1[N_ID],INDIRECT(DIR&amp;"!PAJAK["&amp;ID_P&amp;"]"),0)))</f>
        <v/>
      </c>
      <c r="H4" s="18"/>
      <c r="I4" s="19" t="str">
        <f ca="1">IF(Table1[[#This Row],[N_ID]]="","",INDEX(INDIRECT(POINTER_ROW),MATCH(Table1[N_ID],INDIRECT(DIR&amp;"!PAJAK["&amp;ID_P&amp;"]"),0)))</f>
        <v/>
      </c>
      <c r="J4" s="19"/>
      <c r="K4" s="19"/>
      <c r="L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4" s="19" t="str">
        <f ca="1">IF(Table1[[#This Row],[NAMA SUPPLIER]]="","",INDEX(conv1[2],MATCH(Table1[[#This Row],[NAMA SUPPLIER]],conv1[1],0)))</f>
        <v/>
      </c>
      <c r="R4" s="19" t="str">
        <f ca="1">IF(Table1[[#This Row],[NO. INVOICE]]="","",MATCH(Table1[[#This Row],[NO. INVOICE]],'[2]REKAP PEMBELIAN'!$C:$C,0))</f>
        <v/>
      </c>
      <c r="S4" s="19"/>
    </row>
    <row r="5" spans="1:19" x14ac:dyDescent="0.25">
      <c r="A5" s="19">
        <f ca="1">IF(Table1[[#This Row],[NAMA SUPPLIER]]="","",MATCH(Table1[[#This Row],[N_ID]],INDIRECT(Table1[[#This Row],[1_h]]&amp;"[N_ID]"),0))</f>
        <v>1</v>
      </c>
      <c r="B5" s="66" t="s">
        <v>95</v>
      </c>
      <c r="C5" s="19">
        <f ca="1">IF(Table1[[#This Row],[N_ID]]="","",INDEX(INDIRECT(POINTER_ROW),MATCH(Table1[N_ID],INDIRECT(DIR&amp;"!PAJAK["&amp;ID_P&amp;"]"),0)))</f>
        <v>9</v>
      </c>
      <c r="D5" s="19">
        <f ca="1">IF(Table1[[#This Row],[N_ID]]="","",INDEX(INDIRECT(POINTER_ROW),MATCH(Table1[N_ID],INDIRECT(DIR&amp;"!PAJAK["&amp;ID_P&amp;"]"),0)))</f>
        <v>10</v>
      </c>
      <c r="E5" s="70">
        <f ca="1">IF(Table1[[#This Row],[N_ID]]="","",INDEX(INDIRECT(POINTER_ROW),MATCH(Table1[N_ID],INDIRECT(DIR&amp;"!PAJAK["&amp;ID_P&amp;"]"),0)))</f>
        <v>44931</v>
      </c>
      <c r="F5" s="70">
        <f ca="1">IF(Table1[[#This Row],[N_ID]]="","",INDEX(INDIRECT(POINTER_ROW),MATCH(Table1[N_ID],INDIRECT(DIR&amp;"!PAJAK["&amp;ID_P&amp;"]"),0)))</f>
        <v>44928</v>
      </c>
      <c r="G5" s="19" t="str">
        <f ca="1">IF(Table1[[#This Row],[N_ID]]="","",INDEX(INDIRECT(POINTER_ROW),MATCH(Table1[N_ID],INDIRECT(DIR&amp;"!PAJAK["&amp;ID_P&amp;"]"),0)))</f>
        <v>23010016</v>
      </c>
      <c r="H5" s="18"/>
      <c r="I5" s="19" t="str">
        <f ca="1">IF(Table1[[#This Row],[N_ID]]="","",INDEX(INDIRECT(POINTER_ROW),MATCH(Table1[N_ID],INDIRECT(DIR&amp;"!PAJAK["&amp;ID_P&amp;"]"),0)))</f>
        <v>PT KENKO SINAR INDONESIA</v>
      </c>
      <c r="J5" s="19"/>
      <c r="K5" s="19"/>
      <c r="L5" s="71">
        <f ca="1">IF(Table1[[#This Row],[N_ID]]="","",INDEX(INDIRECT(DIR&amp;"!"&amp;Table1[[#This Row],[1_h]]&amp;"["&amp;Table1[#Headers]&amp;"]"),MATCH(Table1[[#This Row],[ID]],INDIRECT(DIR&amp;"!"&amp;Table1[[#This Row],[1_h]]&amp;POINTER_ROW),0)))</f>
        <v>38728800</v>
      </c>
      <c r="M5" s="71">
        <f ca="1">IF(Table1[[#This Row],[N_ID]]="","",INDEX(INDIRECT(DIR&amp;"!"&amp;Table1[[#This Row],[1_h]]&amp;"["&amp;Table1[#Headers]&amp;"]"),MATCH(Table1[[#This Row],[ID]],INDIRECT(DIR&amp;"!"&amp;Table1[[#This Row],[1_h]]&amp;POINTER_ROW),0)))</f>
        <v>6583896</v>
      </c>
      <c r="N5" s="72">
        <f ca="1">IF(Table1[[#This Row],[N_ID]]="","",INDEX(INDIRECT(DIR&amp;"!"&amp;Table1[[#This Row],[1_h]]&amp;"["&amp;Table1[#Headers]&amp;"]"),MATCH(Table1[[#This Row],[ID]],INDIRECT(DIR&amp;"!"&amp;Table1[[#This Row],[1_h]]&amp;POINTER_ROW),0)))</f>
        <v>28959372.97297297</v>
      </c>
      <c r="O5" s="72">
        <f ca="1">IF(Table1[[#This Row],[N_ID]]="","",INDEX(INDIRECT(DIR&amp;"!"&amp;Table1[[#This Row],[1_h]]&amp;"["&amp;Table1[#Headers]&amp;"]"),MATCH(Table1[[#This Row],[ID]],INDIRECT(DIR&amp;"!"&amp;Table1[[#This Row],[1_h]]&amp;POINTER_ROW),0)))</f>
        <v>3185531.0270270268</v>
      </c>
      <c r="P5" s="72">
        <f ca="1">IF(Table1[[#This Row],[N_ID]]="","",INDEX(INDIRECT(DIR&amp;"!"&amp;Table1[[#This Row],[1_h]]&amp;"["&amp;Table1[#Headers]&amp;"]"),MATCH(Table1[[#This Row],[ID]],INDIRECT(DIR&amp;"!"&amp;Table1[[#This Row],[1_h]]&amp;POINTER_ROW),0)))</f>
        <v>32144903.999999996</v>
      </c>
      <c r="Q5" s="19" t="str">
        <f ca="1">IF(Table1[[#This Row],[NAMA SUPPLIER]]="","",INDEX(conv1[2],MATCH(Table1[[#This Row],[NAMA SUPPLIER]],conv1[1],0)))</f>
        <v>KENKO</v>
      </c>
      <c r="R5" s="19" t="e">
        <f ca="1">IF(Table1[[#This Row],[NO. INVOICE]]="","",MATCH(Table1[[#This Row],[NO. INVOICE]],'[2]REKAP PEMBELIAN'!$C:$C,0))</f>
        <v>#N/A</v>
      </c>
      <c r="S5" s="19"/>
    </row>
    <row r="6" spans="1:19" x14ac:dyDescent="0.25">
      <c r="A6" s="19">
        <f ca="1">IF(Table1[[#This Row],[NAMA SUPPLIER]]="","",MATCH(Table1[[#This Row],[N_ID]],INDIRECT(Table1[[#This Row],[1_h]]&amp;"[N_ID]"),0))</f>
        <v>12</v>
      </c>
      <c r="B6" s="66" t="s">
        <v>96</v>
      </c>
      <c r="C6" s="19">
        <f ca="1">IF(Table1[[#This Row],[N_ID]]="","",INDEX(INDIRECT(POINTER_ROW),MATCH(Table1[N_ID],INDIRECT(DIR&amp;"!PAJAK["&amp;ID_P&amp;"]"),0)))</f>
        <v>10</v>
      </c>
      <c r="D6" s="19">
        <f ca="1">IF(Table1[[#This Row],[N_ID]]="","",INDEX(INDIRECT(POINTER_ROW),MATCH(Table1[N_ID],INDIRECT(DIR&amp;"!PAJAK["&amp;ID_P&amp;"]"),0)))</f>
        <v>8</v>
      </c>
      <c r="E6" s="70">
        <f ca="1">IF(Table1[[#This Row],[N_ID]]="","",INDEX(INDIRECT(POINTER_ROW),MATCH(Table1[N_ID],INDIRECT(DIR&amp;"!PAJAK["&amp;ID_P&amp;"]"),0)))</f>
        <v>44931</v>
      </c>
      <c r="F6" s="70">
        <f ca="1">IF(Table1[[#This Row],[N_ID]]="","",INDEX(INDIRECT(POINTER_ROW),MATCH(Table1[N_ID],INDIRECT(DIR&amp;"!PAJAK["&amp;ID_P&amp;"]"),0)))</f>
        <v>44928</v>
      </c>
      <c r="G6" s="19" t="str">
        <f ca="1">IF(Table1[[#This Row],[N_ID]]="","",INDEX(INDIRECT(POINTER_ROW),MATCH(Table1[N_ID],INDIRECT(DIR&amp;"!PAJAK["&amp;ID_P&amp;"]"),0)))</f>
        <v>23010019</v>
      </c>
      <c r="H6" s="18"/>
      <c r="I6" s="19" t="str">
        <f ca="1">IF(Table1[[#This Row],[N_ID]]="","",INDEX(INDIRECT(POINTER_ROW),MATCH(Table1[N_ID],INDIRECT(DIR&amp;"!PAJAK["&amp;ID_P&amp;"]"),0)))</f>
        <v>PT KENKO SINAR INDONESIA</v>
      </c>
      <c r="J6" s="19"/>
      <c r="K6" s="19"/>
      <c r="L6" s="71">
        <f ca="1">IF(Table1[[#This Row],[N_ID]]="","",INDEX(INDIRECT(DIR&amp;"!"&amp;Table1[[#This Row],[1_h]]&amp;"["&amp;Table1[#Headers]&amp;"]"),MATCH(Table1[[#This Row],[ID]],INDIRECT(DIR&amp;"!"&amp;Table1[[#This Row],[1_h]]&amp;POINTER_ROW),0)))</f>
        <v>64896000</v>
      </c>
      <c r="M6" s="71">
        <f ca="1">IF(Table1[[#This Row],[N_ID]]="","",INDEX(INDIRECT(DIR&amp;"!"&amp;Table1[[#This Row],[1_h]]&amp;"["&amp;Table1[#Headers]&amp;"]"),MATCH(Table1[[#This Row],[ID]],INDIRECT(DIR&amp;"!"&amp;Table1[[#This Row],[1_h]]&amp;POINTER_ROW),0)))</f>
        <v>11032320</v>
      </c>
      <c r="N6" s="72">
        <f ca="1">IF(Table1[[#This Row],[N_ID]]="","",INDEX(INDIRECT(DIR&amp;"!"&amp;Table1[[#This Row],[1_h]]&amp;"["&amp;Table1[#Headers]&amp;"]"),MATCH(Table1[[#This Row],[ID]],INDIRECT(DIR&amp;"!"&amp;Table1[[#This Row],[1_h]]&amp;POINTER_ROW),0)))</f>
        <v>48525837.83783783</v>
      </c>
      <c r="O6" s="72">
        <f ca="1">IF(Table1[[#This Row],[N_ID]]="","",INDEX(INDIRECT(DIR&amp;"!"&amp;Table1[[#This Row],[1_h]]&amp;"["&amp;Table1[#Headers]&amp;"]"),MATCH(Table1[[#This Row],[ID]],INDIRECT(DIR&amp;"!"&amp;Table1[[#This Row],[1_h]]&amp;POINTER_ROW),0)))</f>
        <v>5337842.1621621614</v>
      </c>
      <c r="P6" s="72">
        <f ca="1">IF(Table1[[#This Row],[N_ID]]="","",INDEX(INDIRECT(DIR&amp;"!"&amp;Table1[[#This Row],[1_h]]&amp;"["&amp;Table1[#Headers]&amp;"]"),MATCH(Table1[[#This Row],[ID]],INDIRECT(DIR&amp;"!"&amp;Table1[[#This Row],[1_h]]&amp;POINTER_ROW),0)))</f>
        <v>53863679.999999993</v>
      </c>
      <c r="Q6" s="19" t="str">
        <f ca="1">IF(Table1[[#This Row],[NAMA SUPPLIER]]="","",INDEX(conv1[2],MATCH(Table1[[#This Row],[NAMA SUPPLIER]],conv1[1],0)))</f>
        <v>KENKO</v>
      </c>
      <c r="R6" s="19" t="e">
        <f ca="1">IF(Table1[[#This Row],[NO. INVOICE]]="","",MATCH(Table1[[#This Row],[NO. INVOICE]],'[2]REKAP PEMBELIAN'!$C:$C,0))</f>
        <v>#N/A</v>
      </c>
      <c r="S6" s="19"/>
    </row>
    <row r="7" spans="1:19" x14ac:dyDescent="0.25">
      <c r="A7" s="19">
        <f ca="1">IF(Table1[[#This Row],[NAMA SUPPLIER]]="","",MATCH(Table1[[#This Row],[N_ID]],INDIRECT(Table1[[#This Row],[1_h]]&amp;"[N_ID]"),0))</f>
        <v>21</v>
      </c>
      <c r="B7" s="66" t="s">
        <v>97</v>
      </c>
      <c r="C7" s="19">
        <f ca="1">IF(Table1[[#This Row],[N_ID]]="","",INDEX(INDIRECT(POINTER_ROW),MATCH(Table1[N_ID],INDIRECT(DIR&amp;"!PAJAK["&amp;ID_P&amp;"]"),0)))</f>
        <v>8</v>
      </c>
      <c r="D7" s="19">
        <f ca="1">IF(Table1[[#This Row],[N_ID]]="","",INDEX(INDIRECT(POINTER_ROW),MATCH(Table1[N_ID],INDIRECT(DIR&amp;"!PAJAK["&amp;ID_P&amp;"]"),0)))</f>
        <v>1</v>
      </c>
      <c r="E7" s="70">
        <f ca="1">IF(Table1[[#This Row],[N_ID]]="","",INDEX(INDIRECT(POINTER_ROW),MATCH(Table1[N_ID],INDIRECT(DIR&amp;"!PAJAK["&amp;ID_P&amp;"]"),0)))</f>
        <v>44931</v>
      </c>
      <c r="F7" s="70">
        <f ca="1">IF(Table1[[#This Row],[N_ID]]="","",INDEX(INDIRECT(POINTER_ROW),MATCH(Table1[N_ID],INDIRECT(DIR&amp;"!PAJAK["&amp;ID_P&amp;"]"),0)))</f>
        <v>44929</v>
      </c>
      <c r="G7" s="19" t="str">
        <f ca="1">IF(Table1[[#This Row],[N_ID]]="","",INDEX(INDIRECT(POINTER_ROW),MATCH(Table1[N_ID],INDIRECT(DIR&amp;"!PAJAK["&amp;ID_P&amp;"]"),0)))</f>
        <v>23010093</v>
      </c>
      <c r="H7" s="18"/>
      <c r="I7" s="19" t="str">
        <f ca="1">IF(Table1[[#This Row],[N_ID]]="","",INDEX(INDIRECT(POINTER_ROW),MATCH(Table1[N_ID],INDIRECT(DIR&amp;"!PAJAK["&amp;ID_P&amp;"]"),0)))</f>
        <v>PT KENKO SINAR INDONESIA</v>
      </c>
      <c r="J7" s="19"/>
      <c r="K7" s="19"/>
      <c r="L7" s="71">
        <f ca="1">IF(Table1[[#This Row],[N_ID]]="","",INDEX(INDIRECT(DIR&amp;"!"&amp;Table1[[#This Row],[1_h]]&amp;"["&amp;Table1[#Headers]&amp;"]"),MATCH(Table1[[#This Row],[ID]],INDIRECT(DIR&amp;"!"&amp;Table1[[#This Row],[1_h]]&amp;POINTER_ROW),0)))</f>
        <v>9300000</v>
      </c>
      <c r="M7" s="71">
        <f ca="1">IF(Table1[[#This Row],[N_ID]]="","",INDEX(INDIRECT(DIR&amp;"!"&amp;Table1[[#This Row],[1_h]]&amp;"["&amp;Table1[#Headers]&amp;"]"),MATCH(Table1[[#This Row],[ID]],INDIRECT(DIR&amp;"!"&amp;Table1[[#This Row],[1_h]]&amp;POINTER_ROW),0)))</f>
        <v>1581000</v>
      </c>
      <c r="N7" s="72">
        <f ca="1">IF(Table1[[#This Row],[N_ID]]="","",INDEX(INDIRECT(DIR&amp;"!"&amp;Table1[[#This Row],[1_h]]&amp;"["&amp;Table1[#Headers]&amp;"]"),MATCH(Table1[[#This Row],[ID]],INDIRECT(DIR&amp;"!"&amp;Table1[[#This Row],[1_h]]&amp;POINTER_ROW),0)))</f>
        <v>6954054.0540540535</v>
      </c>
      <c r="O7" s="72">
        <f ca="1">IF(Table1[[#This Row],[N_ID]]="","",INDEX(INDIRECT(DIR&amp;"!"&amp;Table1[[#This Row],[1_h]]&amp;"["&amp;Table1[#Headers]&amp;"]"),MATCH(Table1[[#This Row],[ID]],INDIRECT(DIR&amp;"!"&amp;Table1[[#This Row],[1_h]]&amp;POINTER_ROW),0)))</f>
        <v>764945.94594594592</v>
      </c>
      <c r="P7" s="72">
        <f ca="1">IF(Table1[[#This Row],[N_ID]]="","",INDEX(INDIRECT(DIR&amp;"!"&amp;Table1[[#This Row],[1_h]]&amp;"["&amp;Table1[#Headers]&amp;"]"),MATCH(Table1[[#This Row],[ID]],INDIRECT(DIR&amp;"!"&amp;Table1[[#This Row],[1_h]]&amp;POINTER_ROW),0)))</f>
        <v>7718999.9999999991</v>
      </c>
      <c r="Q7" s="19" t="str">
        <f ca="1">IF(Table1[[#This Row],[NAMA SUPPLIER]]="","",INDEX(conv1[2],MATCH(Table1[[#This Row],[NAMA SUPPLIER]],conv1[1],0)))</f>
        <v>KENKO</v>
      </c>
      <c r="R7" s="19" t="e">
        <f ca="1">IF(Table1[[#This Row],[NO. INVOICE]]="","",MATCH(Table1[[#This Row],[NO. INVOICE]],'[2]REKAP PEMBELIAN'!$C:$C,0))</f>
        <v>#N/A</v>
      </c>
      <c r="S7" s="19"/>
    </row>
    <row r="8" spans="1:19" x14ac:dyDescent="0.25">
      <c r="A8" s="19" t="str">
        <f ca="1">IF(Table1[[#This Row],[NAMA SUPPLIER]]="","",MATCH(Table1[[#This Row],[N_ID]],INDIRECT(Table1[[#This Row],[1_h]]&amp;"[N_ID]"),0))</f>
        <v/>
      </c>
      <c r="C8" s="19" t="str">
        <f ca="1">IF(Table1[[#This Row],[N_ID]]="","",INDEX(INDIRECT(POINTER_ROW),MATCH(Table1[N_ID],INDIRECT(DIR&amp;"!PAJAK["&amp;ID_P&amp;"]"),0)))</f>
        <v/>
      </c>
      <c r="D8" s="19" t="str">
        <f ca="1">IF(Table1[[#This Row],[N_ID]]="","",INDEX(INDIRECT(POINTER_ROW),MATCH(Table1[N_ID],INDIRECT(DIR&amp;"!PAJAK["&amp;ID_P&amp;"]"),0)))</f>
        <v/>
      </c>
      <c r="E8" s="70" t="str">
        <f ca="1">IF(Table1[[#This Row],[N_ID]]="","",INDEX(INDIRECT(POINTER_ROW),MATCH(Table1[N_ID],INDIRECT(DIR&amp;"!PAJAK["&amp;ID_P&amp;"]"),0)))</f>
        <v/>
      </c>
      <c r="F8" s="70" t="str">
        <f ca="1">IF(Table1[[#This Row],[N_ID]]="","",INDEX(INDIRECT(POINTER_ROW),MATCH(Table1[N_ID],INDIRECT(DIR&amp;"!PAJAK["&amp;ID_P&amp;"]"),0)))</f>
        <v/>
      </c>
      <c r="G8" s="19" t="str">
        <f ca="1">IF(Table1[[#This Row],[N_ID]]="","",INDEX(INDIRECT(POINTER_ROW),MATCH(Table1[N_ID],INDIRECT(DIR&amp;"!PAJAK["&amp;ID_P&amp;"]"),0)))</f>
        <v/>
      </c>
      <c r="H8" s="18"/>
      <c r="I8" s="19" t="str">
        <f ca="1">IF(Table1[[#This Row],[N_ID]]="","",INDEX(INDIRECT(POINTER_ROW),MATCH(Table1[N_ID],INDIRECT(DIR&amp;"!PAJAK["&amp;ID_P&amp;"]"),0)))</f>
        <v/>
      </c>
      <c r="J8" s="19"/>
      <c r="K8" s="19"/>
      <c r="L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8" s="19" t="str">
        <f ca="1">IF(Table1[[#This Row],[NAMA SUPPLIER]]="","",INDEX(conv1[2],MATCH(Table1[[#This Row],[NAMA SUPPLIER]],conv1[1],0)))</f>
        <v/>
      </c>
      <c r="R8" s="19" t="str">
        <f ca="1">IF(Table1[[#This Row],[NO. INVOICE]]="","",MATCH(Table1[[#This Row],[NO. INVOICE]],'[2]REKAP PEMBELIAN'!$C:$C,0))</f>
        <v/>
      </c>
      <c r="S8" s="19"/>
    </row>
    <row r="9" spans="1:19" x14ac:dyDescent="0.25">
      <c r="A9" s="19">
        <f ca="1">IF(Table1[[#This Row],[NAMA SUPPLIER]]="","",MATCH(Table1[[#This Row],[N_ID]],INDIRECT(Table1[[#This Row],[1_h]]&amp;"[N_ID]"),0))</f>
        <v>1</v>
      </c>
      <c r="B9" s="66" t="s">
        <v>98</v>
      </c>
      <c r="C9" s="19">
        <f ca="1">IF(Table1[[#This Row],[N_ID]]="","",INDEX(INDIRECT(POINTER_ROW),MATCH(Table1[N_ID],INDIRECT(DIR&amp;"!PAJAK["&amp;ID_P&amp;"]"),0)))</f>
        <v>7</v>
      </c>
      <c r="D9" s="19">
        <f ca="1">IF(Table1[[#This Row],[N_ID]]="","",INDEX(INDIRECT(POINTER_ROW),MATCH(Table1[N_ID],INDIRECT(DIR&amp;"!PAJAK["&amp;ID_P&amp;"]"),0)))</f>
        <v>5</v>
      </c>
      <c r="E9" s="70">
        <f ca="1">IF(Table1[[#This Row],[N_ID]]="","",INDEX(INDIRECT(POINTER_ROW),MATCH(Table1[N_ID],INDIRECT(DIR&amp;"!PAJAK["&amp;ID_P&amp;"]"),0)))</f>
        <v>44931</v>
      </c>
      <c r="F9" s="70">
        <f ca="1">IF(Table1[[#This Row],[N_ID]]="","",INDEX(INDIRECT(POINTER_ROW),MATCH(Table1[N_ID],INDIRECT(DIR&amp;"!PAJAK["&amp;ID_P&amp;"]"),0)))</f>
        <v>44928</v>
      </c>
      <c r="G9" s="19" t="str">
        <f ca="1">IF(Table1[[#This Row],[N_ID]]="","",INDEX(INDIRECT(POINTER_ROW),MATCH(Table1[N_ID],INDIRECT(DIR&amp;"!PAJAK["&amp;ID_P&amp;"]"),0)))</f>
        <v>SA230100053</v>
      </c>
      <c r="H9" s="18"/>
      <c r="I9" s="19" t="str">
        <f ca="1">IF(Table1[[#This Row],[N_ID]]="","",INDEX(INDIRECT(POINTER_ROW),MATCH(Table1[N_ID],INDIRECT(DIR&amp;"!PAJAK["&amp;ID_P&amp;"]"),0)))</f>
        <v>PT ATALI MAKMUR</v>
      </c>
      <c r="J9" s="19"/>
      <c r="K9" s="19"/>
      <c r="L9" s="71">
        <f ca="1">IF(Table1[[#This Row],[N_ID]]="","",INDEX(INDIRECT(DIR&amp;"!"&amp;Table1[[#This Row],[1_h]]&amp;"["&amp;Table1[#Headers]&amp;"]"),MATCH(Table1[[#This Row],[ID]],INDIRECT(DIR&amp;"!"&amp;Table1[[#This Row],[1_h]]&amp;POINTER_ROW),0)))</f>
        <v>21815325</v>
      </c>
      <c r="M9" s="71">
        <f ca="1">IF(Table1[[#This Row],[N_ID]]="","",INDEX(INDIRECT(DIR&amp;"!"&amp;Table1[[#This Row],[1_h]]&amp;"["&amp;Table1[#Headers]&amp;"]"),MATCH(Table1[[#This Row],[ID]],INDIRECT(DIR&amp;"!"&amp;Table1[[#This Row],[1_h]]&amp;POINTER_ROW),0)))</f>
        <v>323190</v>
      </c>
      <c r="N9" s="72">
        <f ca="1">IF(Table1[[#This Row],[N_ID]]="","",INDEX(INDIRECT(DIR&amp;"!"&amp;Table1[[#This Row],[1_h]]&amp;"["&amp;Table1[#Headers]&amp;"]"),MATCH(Table1[[#This Row],[ID]],INDIRECT(DIR&amp;"!"&amp;Table1[[#This Row],[1_h]]&amp;POINTER_ROW),0)))</f>
        <v>19362283.783783782</v>
      </c>
      <c r="O9" s="72">
        <f ca="1">IF(Table1[[#This Row],[N_ID]]="","",INDEX(INDIRECT(DIR&amp;"!"&amp;Table1[[#This Row],[1_h]]&amp;"["&amp;Table1[#Headers]&amp;"]"),MATCH(Table1[[#This Row],[ID]],INDIRECT(DIR&amp;"!"&amp;Table1[[#This Row],[1_h]]&amp;POINTER_ROW),0)))</f>
        <v>2129851.2162162159</v>
      </c>
      <c r="P9" s="72">
        <f ca="1">IF(Table1[[#This Row],[N_ID]]="","",INDEX(INDIRECT(DIR&amp;"!"&amp;Table1[[#This Row],[1_h]]&amp;"["&amp;Table1[#Headers]&amp;"]"),MATCH(Table1[[#This Row],[ID]],INDIRECT(DIR&amp;"!"&amp;Table1[[#This Row],[1_h]]&amp;POINTER_ROW),0)))</f>
        <v>21492135</v>
      </c>
      <c r="Q9" s="19" t="str">
        <f ca="1">IF(Table1[[#This Row],[NAMA SUPPLIER]]="","",INDEX(conv1[2],MATCH(Table1[[#This Row],[NAMA SUPPLIER]],conv1[1],0)))</f>
        <v>ATALI</v>
      </c>
      <c r="R9" s="19" t="e">
        <f ca="1">IF(Table1[[#This Row],[NO. INVOICE]]="","",MATCH(Table1[[#This Row],[NO. INVOICE]],'[2]REKAP PEMBELIAN'!$C:$C,0))</f>
        <v>#N/A</v>
      </c>
      <c r="S9" s="19"/>
    </row>
    <row r="10" spans="1:19" x14ac:dyDescent="0.25">
      <c r="A10" s="19" t="str">
        <f ca="1">IF(Table1[[#This Row],[NAMA SUPPLIER]]="","",MATCH(Table1[[#This Row],[N_ID]],INDIRECT(Table1[[#This Row],[1_h]]&amp;"[N_ID]"),0))</f>
        <v/>
      </c>
      <c r="C10" s="19" t="str">
        <f ca="1">IF(Table1[[#This Row],[N_ID]]="","",INDEX(INDIRECT(POINTER_ROW),MATCH(Table1[N_ID],INDIRECT(DIR&amp;"!PAJAK["&amp;ID_P&amp;"]"),0)))</f>
        <v/>
      </c>
      <c r="D10" s="19" t="str">
        <f ca="1">IF(Table1[[#This Row],[N_ID]]="","",INDEX(INDIRECT(POINTER_ROW),MATCH(Table1[N_ID],INDIRECT(DIR&amp;"!PAJAK["&amp;ID_P&amp;"]"),0)))</f>
        <v/>
      </c>
      <c r="E10" s="70" t="str">
        <f ca="1">IF(Table1[[#This Row],[N_ID]]="","",INDEX(INDIRECT(POINTER_ROW),MATCH(Table1[N_ID],INDIRECT(DIR&amp;"!PAJAK["&amp;ID_P&amp;"]"),0)))</f>
        <v/>
      </c>
      <c r="F10" s="70" t="str">
        <f ca="1">IF(Table1[[#This Row],[N_ID]]="","",INDEX(INDIRECT(POINTER_ROW),MATCH(Table1[N_ID],INDIRECT(DIR&amp;"!PAJAK["&amp;ID_P&amp;"]"),0)))</f>
        <v/>
      </c>
      <c r="G10" s="19" t="str">
        <f ca="1">IF(Table1[[#This Row],[N_ID]]="","",INDEX(INDIRECT(POINTER_ROW),MATCH(Table1[N_ID],INDIRECT(DIR&amp;"!PAJAK["&amp;ID_P&amp;"]"),0)))</f>
        <v/>
      </c>
      <c r="H10" s="18"/>
      <c r="I10" s="19" t="str">
        <f ca="1">IF(Table1[[#This Row],[N_ID]]="","",INDEX(INDIRECT(POINTER_ROW),MATCH(Table1[N_ID],INDIRECT(DIR&amp;"!PAJAK["&amp;ID_P&amp;"]"),0)))</f>
        <v/>
      </c>
      <c r="J10" s="19"/>
      <c r="K10" s="19"/>
      <c r="L1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0" s="19" t="str">
        <f ca="1">IF(Table1[[#This Row],[NAMA SUPPLIER]]="","",INDEX(conv1[2],MATCH(Table1[[#This Row],[NAMA SUPPLIER]],conv1[1],0)))</f>
        <v/>
      </c>
      <c r="R10" s="19" t="str">
        <f ca="1">IF(Table1[[#This Row],[NO. INVOICE]]="","",MATCH(Table1[[#This Row],[NO. INVOICE]],'[2]REKAP PEMBELIAN'!$C:$C,0))</f>
        <v/>
      </c>
      <c r="S10" s="19"/>
    </row>
    <row r="11" spans="1:19" x14ac:dyDescent="0.25">
      <c r="A11" s="19" t="e">
        <f ca="1">IF(Table1[[#This Row],[NAMA SUPPLIER]]="","",MATCH(Table1[[#This Row],[N_ID]],INDIRECT(Table1[[#This Row],[1_h]]&amp;"[N_ID]"),0))</f>
        <v>#N/A</v>
      </c>
      <c r="B11" s="66" t="s">
        <v>99</v>
      </c>
      <c r="C11" s="19">
        <f ca="1">IF(Table1[[#This Row],[N_ID]]="","",INDEX(INDIRECT(POINTER_ROW),MATCH(Table1[N_ID],INDIRECT(DIR&amp;"!PAJAK["&amp;ID_P&amp;"]"),0)))</f>
        <v>6</v>
      </c>
      <c r="D11" s="19">
        <f ca="1">IF(Table1[[#This Row],[N_ID]]="","",INDEX(INDIRECT(POINTER_ROW),MATCH(Table1[N_ID],INDIRECT(DIR&amp;"!PAJAK["&amp;ID_P&amp;"]"),0)))</f>
        <v>1</v>
      </c>
      <c r="E11" s="70">
        <f ca="1">IF(Table1[[#This Row],[N_ID]]="","",INDEX(INDIRECT(POINTER_ROW),MATCH(Table1[N_ID],INDIRECT(DIR&amp;"!PAJAK["&amp;ID_P&amp;"]"),0)))</f>
        <v>44931</v>
      </c>
      <c r="F11" s="70">
        <f ca="1">IF(Table1[[#This Row],[N_ID]]="","",INDEX(INDIRECT(POINTER_ROW),MATCH(Table1[N_ID],INDIRECT(DIR&amp;"!PAJAK["&amp;ID_P&amp;"]"),0)))</f>
        <v>44928</v>
      </c>
      <c r="G11" s="19" t="str">
        <f ca="1">IF(Table1[[#This Row],[N_ID]]="","",INDEX(INDIRECT(POINTER_ROW),MATCH(Table1[N_ID],INDIRECT(DIR&amp;"!PAJAK["&amp;ID_P&amp;"]"),0)))</f>
        <v>005341</v>
      </c>
      <c r="H11" s="18"/>
      <c r="I11" s="19" t="str">
        <f ca="1">IF(Table1[[#This Row],[N_ID]]="","",INDEX(INDIRECT(POINTER_ROW),MATCH(Table1[N_ID],INDIRECT(DIR&amp;"!PAJAK["&amp;ID_P&amp;"]"),0)))</f>
        <v>LIE ARMAND</v>
      </c>
      <c r="J11" s="19"/>
      <c r="K11" s="19"/>
      <c r="L11" s="71">
        <f ca="1">IF(Table1[[#This Row],[N_ID]]="","",INDEX(INDIRECT(DIR&amp;"!"&amp;Table1[[#This Row],[1_h]]&amp;"["&amp;Table1[#Headers]&amp;"]"),MATCH(Table1[[#This Row],[ID]],INDIRECT(DIR&amp;"!"&amp;Table1[[#This Row],[1_h]]&amp;POINTER_ROW),0)))</f>
        <v>4285710</v>
      </c>
      <c r="M11" s="71">
        <f ca="1">IF(Table1[[#This Row],[N_ID]]="","",INDEX(INDIRECT(DIR&amp;"!"&amp;Table1[[#This Row],[1_h]]&amp;"["&amp;Table1[#Headers]&amp;"]"),MATCH(Table1[[#This Row],[ID]],INDIRECT(DIR&amp;"!"&amp;Table1[[#This Row],[1_h]]&amp;POINTER_ROW),0)))</f>
        <v>0</v>
      </c>
      <c r="N11" s="72">
        <f ca="1">IF(Table1[[#This Row],[N_ID]]="","",INDEX(INDIRECT(DIR&amp;"!"&amp;Table1[[#This Row],[1_h]]&amp;"["&amp;Table1[#Headers]&amp;"]"),MATCH(Table1[[#This Row],[ID]],INDIRECT(DIR&amp;"!"&amp;Table1[[#This Row],[1_h]]&amp;POINTER_ROW),0)))</f>
        <v>3860999.9999999995</v>
      </c>
      <c r="O11" s="72">
        <f ca="1">IF(Table1[[#This Row],[N_ID]]="","",INDEX(INDIRECT(DIR&amp;"!"&amp;Table1[[#This Row],[1_h]]&amp;"["&amp;Table1[#Headers]&amp;"]"),MATCH(Table1[[#This Row],[ID]],INDIRECT(DIR&amp;"!"&amp;Table1[[#This Row],[1_h]]&amp;POINTER_ROW),0)))</f>
        <v>424709.99999999994</v>
      </c>
      <c r="P11" s="72">
        <f ca="1">IF(Table1[[#This Row],[N_ID]]="","",INDEX(INDIRECT(DIR&amp;"!"&amp;Table1[[#This Row],[1_h]]&amp;"["&amp;Table1[#Headers]&amp;"]"),MATCH(Table1[[#This Row],[ID]],INDIRECT(DIR&amp;"!"&amp;Table1[[#This Row],[1_h]]&amp;POINTER_ROW),0)))</f>
        <v>4285709.9999999991</v>
      </c>
      <c r="Q11" s="19" t="str">
        <f ca="1">IF(Table1[[#This Row],[NAMA SUPPLIER]]="","",INDEX(conv1[2],MATCH(Table1[[#This Row],[NAMA SUPPLIER]],conv1[1],0)))</f>
        <v>LIE</v>
      </c>
      <c r="R11" s="19" t="e">
        <f ca="1">IF(Table1[[#This Row],[NO. INVOICE]]="","",MATCH(Table1[[#This Row],[NO. INVOICE]],'[2]REKAP PEMBELIAN'!$C:$C,0))</f>
        <v>#N/A</v>
      </c>
      <c r="S11" s="19"/>
    </row>
    <row r="12" spans="1:19" x14ac:dyDescent="0.25">
      <c r="A12" s="19" t="str">
        <f ca="1">IF(Table1[[#This Row],[NAMA SUPPLIER]]="","",MATCH(Table1[[#This Row],[N_ID]],INDIRECT(Table1[[#This Row],[1_h]]&amp;"[N_ID]"),0))</f>
        <v/>
      </c>
      <c r="C12" s="19" t="str">
        <f ca="1">IF(Table1[[#This Row],[N_ID]]="","",INDEX(INDIRECT(POINTER_ROW),MATCH(Table1[N_ID],INDIRECT(DIR&amp;"!PAJAK["&amp;ID_P&amp;"]"),0)))</f>
        <v/>
      </c>
      <c r="D12" s="19" t="str">
        <f ca="1">IF(Table1[[#This Row],[N_ID]]="","",INDEX(INDIRECT(POINTER_ROW),MATCH(Table1[N_ID],INDIRECT(DIR&amp;"!PAJAK["&amp;ID_P&amp;"]"),0)))</f>
        <v/>
      </c>
      <c r="E12" s="70" t="str">
        <f ca="1">IF(Table1[[#This Row],[N_ID]]="","",INDEX(INDIRECT(POINTER_ROW),MATCH(Table1[N_ID],INDIRECT(DIR&amp;"!PAJAK["&amp;ID_P&amp;"]"),0)))</f>
        <v/>
      </c>
      <c r="F12" s="70" t="str">
        <f ca="1">IF(Table1[[#This Row],[N_ID]]="","",INDEX(INDIRECT(POINTER_ROW),MATCH(Table1[N_ID],INDIRECT(DIR&amp;"!PAJAK["&amp;ID_P&amp;"]"),0)))</f>
        <v/>
      </c>
      <c r="G12" s="19" t="str">
        <f ca="1">IF(Table1[[#This Row],[N_ID]]="","",INDEX(INDIRECT(POINTER_ROW),MATCH(Table1[N_ID],INDIRECT(DIR&amp;"!PAJAK["&amp;ID_P&amp;"]"),0)))</f>
        <v/>
      </c>
      <c r="H12" s="18"/>
      <c r="I12" s="19" t="str">
        <f ca="1">IF(Table1[[#This Row],[N_ID]]="","",INDEX(INDIRECT(POINTER_ROW),MATCH(Table1[N_ID],INDIRECT(DIR&amp;"!PAJAK["&amp;ID_P&amp;"]"),0)))</f>
        <v/>
      </c>
      <c r="J12" s="19"/>
      <c r="K12" s="19"/>
      <c r="L1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2" s="19" t="str">
        <f ca="1">IF(Table1[[#This Row],[NAMA SUPPLIER]]="","",INDEX(conv1[2],MATCH(Table1[[#This Row],[NAMA SUPPLIER]],conv1[1],0)))</f>
        <v/>
      </c>
      <c r="R12" s="19" t="str">
        <f ca="1">IF(Table1[[#This Row],[NO. INVOICE]]="","",MATCH(Table1[[#This Row],[NO. INVOICE]],'[2]REKAP PEMBELIAN'!$C:$C,0))</f>
        <v/>
      </c>
      <c r="S12" s="19"/>
    </row>
    <row r="13" spans="1:19" x14ac:dyDescent="0.25">
      <c r="A13" s="19" t="str">
        <f ca="1">IF(Table1[[#This Row],[NAMA SUPPLIER]]="","",MATCH(Table1[[#This Row],[N_ID]],INDIRECT(Table1[[#This Row],[1_h]]&amp;"[N_ID]"),0))</f>
        <v/>
      </c>
      <c r="C13" s="19" t="str">
        <f ca="1">IF(Table1[[#This Row],[N_ID]]="","",INDEX(INDIRECT(POINTER_ROW),MATCH(Table1[N_ID],INDIRECT(DIR&amp;"!PAJAK["&amp;ID_P&amp;"]"),0)))</f>
        <v/>
      </c>
      <c r="D13" s="19" t="str">
        <f ca="1">IF(Table1[[#This Row],[N_ID]]="","",INDEX(INDIRECT(POINTER_ROW),MATCH(Table1[N_ID],INDIRECT(DIR&amp;"!PAJAK["&amp;ID_P&amp;"]"),0)))</f>
        <v/>
      </c>
      <c r="E13" s="70" t="str">
        <f ca="1">IF(Table1[[#This Row],[N_ID]]="","",INDEX(INDIRECT(POINTER_ROW),MATCH(Table1[N_ID],INDIRECT(DIR&amp;"!PAJAK["&amp;ID_P&amp;"]"),0)))</f>
        <v/>
      </c>
      <c r="F13" s="70" t="str">
        <f ca="1">IF(Table1[[#This Row],[N_ID]]="","",INDEX(INDIRECT(POINTER_ROW),MATCH(Table1[N_ID],INDIRECT(DIR&amp;"!PAJAK["&amp;ID_P&amp;"]"),0)))</f>
        <v/>
      </c>
      <c r="G13" s="19" t="str">
        <f ca="1">IF(Table1[[#This Row],[N_ID]]="","",INDEX(INDIRECT(POINTER_ROW),MATCH(Table1[N_ID],INDIRECT(DIR&amp;"!PAJAK["&amp;ID_P&amp;"]"),0)))</f>
        <v/>
      </c>
      <c r="H13" s="18"/>
      <c r="I13" s="19" t="str">
        <f ca="1">IF(Table1[[#This Row],[N_ID]]="","",INDEX(INDIRECT(POINTER_ROW),MATCH(Table1[N_ID],INDIRECT(DIR&amp;"!PAJAK["&amp;ID_P&amp;"]"),0)))</f>
        <v/>
      </c>
      <c r="J13" s="19"/>
      <c r="K13" s="19"/>
      <c r="L1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3" s="19" t="str">
        <f ca="1">IF(Table1[[#This Row],[NAMA SUPPLIER]]="","",INDEX(conv1[2],MATCH(Table1[[#This Row],[NAMA SUPPLIER]],conv1[1],0)))</f>
        <v/>
      </c>
      <c r="R13" s="19" t="str">
        <f ca="1">IF(Table1[[#This Row],[NO. INVOICE]]="","",MATCH(Table1[[#This Row],[NO. INVOICE]],'[2]REKAP PEMBELIAN'!$C:$C,0))</f>
        <v/>
      </c>
      <c r="S13" s="19"/>
    </row>
    <row r="14" spans="1:19" x14ac:dyDescent="0.25">
      <c r="A14" s="19" t="str">
        <f ca="1">IF(Table1[[#This Row],[NAMA SUPPLIER]]="","",MATCH(Table1[[#This Row],[N_ID]],INDIRECT(Table1[[#This Row],[1_h]]&amp;"[N_ID]"),0))</f>
        <v/>
      </c>
      <c r="C14" s="19" t="str">
        <f ca="1">IF(Table1[[#This Row],[N_ID]]="","",INDEX(INDIRECT(POINTER_ROW),MATCH(Table1[N_ID],INDIRECT(DIR&amp;"!PAJAK["&amp;ID_P&amp;"]"),0)))</f>
        <v/>
      </c>
      <c r="D14" s="19" t="str">
        <f ca="1">IF(Table1[[#This Row],[N_ID]]="","",INDEX(INDIRECT(POINTER_ROW),MATCH(Table1[N_ID],INDIRECT(DIR&amp;"!PAJAK["&amp;ID_P&amp;"]"),0)))</f>
        <v/>
      </c>
      <c r="E14" s="70" t="str">
        <f ca="1">IF(Table1[[#This Row],[N_ID]]="","",INDEX(INDIRECT(POINTER_ROW),MATCH(Table1[N_ID],INDIRECT(DIR&amp;"!PAJAK["&amp;ID_P&amp;"]"),0)))</f>
        <v/>
      </c>
      <c r="F14" s="70" t="str">
        <f ca="1">IF(Table1[[#This Row],[N_ID]]="","",INDEX(INDIRECT(POINTER_ROW),MATCH(Table1[N_ID],INDIRECT(DIR&amp;"!PAJAK["&amp;ID_P&amp;"]"),0)))</f>
        <v/>
      </c>
      <c r="G14" s="19" t="str">
        <f ca="1">IF(Table1[[#This Row],[N_ID]]="","",INDEX(INDIRECT(POINTER_ROW),MATCH(Table1[N_ID],INDIRECT(DIR&amp;"!PAJAK["&amp;ID_P&amp;"]"),0)))</f>
        <v/>
      </c>
      <c r="H14" s="18"/>
      <c r="I14" s="19" t="str">
        <f ca="1">IF(Table1[[#This Row],[N_ID]]="","",INDEX(INDIRECT(POINTER_ROW),MATCH(Table1[N_ID],INDIRECT(DIR&amp;"!PAJAK["&amp;ID_P&amp;"]"),0)))</f>
        <v/>
      </c>
      <c r="J14" s="19"/>
      <c r="K14" s="19"/>
      <c r="L1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4" s="19" t="str">
        <f ca="1">IF(Table1[[#This Row],[NAMA SUPPLIER]]="","",INDEX(conv1[2],MATCH(Table1[[#This Row],[NAMA SUPPLIER]],conv1[1],0)))</f>
        <v/>
      </c>
      <c r="R14" s="19" t="str">
        <f ca="1">IF(Table1[[#This Row],[NO. INVOICE]]="","",MATCH(Table1[[#This Row],[NO. INVOICE]],'[2]REKAP PEMBELIAN'!$C:$C,0))</f>
        <v/>
      </c>
      <c r="S14" s="19"/>
    </row>
    <row r="15" spans="1:19" x14ac:dyDescent="0.25">
      <c r="A15" s="19" t="str">
        <f ca="1">IF(Table1[[#This Row],[NAMA SUPPLIER]]="","",MATCH(Table1[[#This Row],[N_ID]],INDIRECT(Table1[[#This Row],[1_h]]&amp;"[N_ID]"),0))</f>
        <v/>
      </c>
      <c r="C15" s="19" t="str">
        <f ca="1">IF(Table1[[#This Row],[N_ID]]="","",INDEX(INDIRECT(POINTER_ROW),MATCH(Table1[N_ID],INDIRECT(DIR&amp;"!PAJAK["&amp;ID_P&amp;"]"),0)))</f>
        <v/>
      </c>
      <c r="D15" s="19" t="str">
        <f ca="1">IF(Table1[[#This Row],[N_ID]]="","",INDEX(INDIRECT(POINTER_ROW),MATCH(Table1[N_ID],INDIRECT(DIR&amp;"!PAJAK["&amp;ID_P&amp;"]"),0)))</f>
        <v/>
      </c>
      <c r="E15" s="70" t="str">
        <f ca="1">IF(Table1[[#This Row],[N_ID]]="","",INDEX(INDIRECT(POINTER_ROW),MATCH(Table1[N_ID],INDIRECT(DIR&amp;"!PAJAK["&amp;ID_P&amp;"]"),0)))</f>
        <v/>
      </c>
      <c r="F15" s="70" t="str">
        <f ca="1">IF(Table1[[#This Row],[N_ID]]="","",INDEX(INDIRECT(POINTER_ROW),MATCH(Table1[N_ID],INDIRECT(DIR&amp;"!PAJAK["&amp;ID_P&amp;"]"),0)))</f>
        <v/>
      </c>
      <c r="G15" s="19" t="str">
        <f ca="1">IF(Table1[[#This Row],[N_ID]]="","",INDEX(INDIRECT(POINTER_ROW),MATCH(Table1[N_ID],INDIRECT(DIR&amp;"!PAJAK["&amp;ID_P&amp;"]"),0)))</f>
        <v/>
      </c>
      <c r="H15" s="18"/>
      <c r="I15" s="19" t="str">
        <f ca="1">IF(Table1[[#This Row],[N_ID]]="","",INDEX(INDIRECT(POINTER_ROW),MATCH(Table1[N_ID],INDIRECT(DIR&amp;"!PAJAK["&amp;ID_P&amp;"]"),0)))</f>
        <v/>
      </c>
      <c r="J15" s="19"/>
      <c r="K15" s="19"/>
      <c r="L1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5" s="19" t="str">
        <f ca="1">IF(Table1[[#This Row],[NAMA SUPPLIER]]="","",INDEX(conv1[2],MATCH(Table1[[#This Row],[NAMA SUPPLIER]],conv1[1],0)))</f>
        <v/>
      </c>
      <c r="R15" s="19" t="str">
        <f ca="1">IF(Table1[[#This Row],[NO. INVOICE]]="","",MATCH(Table1[[#This Row],[NO. INVOICE]],'[2]REKAP PEMBELIAN'!$C:$C,0))</f>
        <v/>
      </c>
      <c r="S15" s="19"/>
    </row>
    <row r="16" spans="1:19" x14ac:dyDescent="0.25">
      <c r="A16" s="19" t="str">
        <f ca="1">IF(Table1[[#This Row],[NAMA SUPPLIER]]="","",MATCH(Table1[[#This Row],[N_ID]],INDIRECT(Table1[[#This Row],[1_h]]&amp;"[N_ID]"),0))</f>
        <v/>
      </c>
      <c r="C16" s="19" t="str">
        <f ca="1">IF(Table1[[#This Row],[N_ID]]="","",INDEX(INDIRECT(POINTER_ROW),MATCH(Table1[N_ID],INDIRECT(DIR&amp;"!PAJAK["&amp;ID_P&amp;"]"),0)))</f>
        <v/>
      </c>
      <c r="D16" s="19" t="str">
        <f ca="1">IF(Table1[[#This Row],[N_ID]]="","",INDEX(INDIRECT(POINTER_ROW),MATCH(Table1[N_ID],INDIRECT(DIR&amp;"!PAJAK["&amp;ID_P&amp;"]"),0)))</f>
        <v/>
      </c>
      <c r="E16" s="70" t="str">
        <f ca="1">IF(Table1[[#This Row],[N_ID]]="","",INDEX(INDIRECT(POINTER_ROW),MATCH(Table1[N_ID],INDIRECT(DIR&amp;"!PAJAK["&amp;ID_P&amp;"]"),0)))</f>
        <v/>
      </c>
      <c r="F16" s="70" t="str">
        <f ca="1">IF(Table1[[#This Row],[N_ID]]="","",INDEX(INDIRECT(POINTER_ROW),MATCH(Table1[N_ID],INDIRECT(DIR&amp;"!PAJAK["&amp;ID_P&amp;"]"),0)))</f>
        <v/>
      </c>
      <c r="G16" s="19" t="str">
        <f ca="1">IF(Table1[[#This Row],[N_ID]]="","",INDEX(INDIRECT(POINTER_ROW),MATCH(Table1[N_ID],INDIRECT(DIR&amp;"!PAJAK["&amp;ID_P&amp;"]"),0)))</f>
        <v/>
      </c>
      <c r="H16" s="18"/>
      <c r="I16" s="19" t="str">
        <f ca="1">IF(Table1[[#This Row],[N_ID]]="","",INDEX(INDIRECT(POINTER_ROW),MATCH(Table1[N_ID],INDIRECT(DIR&amp;"!PAJAK["&amp;ID_P&amp;"]"),0)))</f>
        <v/>
      </c>
      <c r="J16" s="19"/>
      <c r="K16" s="19"/>
      <c r="L1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6" s="19" t="str">
        <f ca="1">IF(Table1[[#This Row],[NAMA SUPPLIER]]="","",INDEX(conv1[2],MATCH(Table1[[#This Row],[NAMA SUPPLIER]],conv1[1],0)))</f>
        <v/>
      </c>
      <c r="R16" s="19" t="str">
        <f ca="1">IF(Table1[[#This Row],[NO. INVOICE]]="","",MATCH(Table1[[#This Row],[NO. INVOICE]],'[2]REKAP PEMBELIAN'!$C:$C,0))</f>
        <v/>
      </c>
      <c r="S16" s="19"/>
    </row>
    <row r="17" spans="1:19" x14ac:dyDescent="0.25">
      <c r="A17" s="19" t="str">
        <f ca="1">IF(Table1[[#This Row],[NAMA SUPPLIER]]="","",MATCH(Table1[[#This Row],[N_ID]],INDIRECT(Table1[[#This Row],[1_h]]&amp;"[N_ID]"),0))</f>
        <v/>
      </c>
      <c r="C17" s="19" t="str">
        <f ca="1">IF(Table1[[#This Row],[N_ID]]="","",INDEX(INDIRECT(POINTER_ROW),MATCH(Table1[N_ID],INDIRECT(DIR&amp;"!PAJAK["&amp;ID_P&amp;"]"),0)))</f>
        <v/>
      </c>
      <c r="D17" s="19" t="str">
        <f ca="1">IF(Table1[[#This Row],[N_ID]]="","",INDEX(INDIRECT(POINTER_ROW),MATCH(Table1[N_ID],INDIRECT(DIR&amp;"!PAJAK["&amp;ID_P&amp;"]"),0)))</f>
        <v/>
      </c>
      <c r="E17" s="70" t="str">
        <f ca="1">IF(Table1[[#This Row],[N_ID]]="","",INDEX(INDIRECT(POINTER_ROW),MATCH(Table1[N_ID],INDIRECT(DIR&amp;"!PAJAK["&amp;ID_P&amp;"]"),0)))</f>
        <v/>
      </c>
      <c r="F17" s="70" t="str">
        <f ca="1">IF(Table1[[#This Row],[N_ID]]="","",INDEX(INDIRECT(POINTER_ROW),MATCH(Table1[N_ID],INDIRECT(DIR&amp;"!PAJAK["&amp;ID_P&amp;"]"),0)))</f>
        <v/>
      </c>
      <c r="G17" s="19" t="str">
        <f ca="1">IF(Table1[[#This Row],[N_ID]]="","",INDEX(INDIRECT(POINTER_ROW),MATCH(Table1[N_ID],INDIRECT(DIR&amp;"!PAJAK["&amp;ID_P&amp;"]"),0)))</f>
        <v/>
      </c>
      <c r="H17" s="18"/>
      <c r="I17" s="19" t="str">
        <f ca="1">IF(Table1[[#This Row],[N_ID]]="","",INDEX(INDIRECT(POINTER_ROW),MATCH(Table1[N_ID],INDIRECT(DIR&amp;"!PAJAK["&amp;ID_P&amp;"]"),0)))</f>
        <v/>
      </c>
      <c r="J17" s="19"/>
      <c r="K17" s="19"/>
      <c r="L1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7" s="19" t="str">
        <f ca="1">IF(Table1[[#This Row],[NAMA SUPPLIER]]="","",INDEX(conv1[2],MATCH(Table1[[#This Row],[NAMA SUPPLIER]],conv1[1],0)))</f>
        <v/>
      </c>
      <c r="R17" s="19" t="str">
        <f ca="1">IF(Table1[[#This Row],[NO. INVOICE]]="","",MATCH(Table1[[#This Row],[NO. INVOICE]],'[2]REKAP PEMBELIAN'!$C:$C,0))</f>
        <v/>
      </c>
      <c r="S17" s="19"/>
    </row>
    <row r="18" spans="1:19" x14ac:dyDescent="0.25">
      <c r="A18" s="19" t="str">
        <f ca="1">IF(Table1[[#This Row],[NAMA SUPPLIER]]="","",MATCH(Table1[[#This Row],[N_ID]],INDIRECT(Table1[[#This Row],[1_h]]&amp;"[N_ID]"),0))</f>
        <v/>
      </c>
      <c r="C18" s="19" t="str">
        <f ca="1">IF(Table1[[#This Row],[N_ID]]="","",INDEX(INDIRECT(POINTER_ROW),MATCH(Table1[N_ID],INDIRECT(DIR&amp;"!PAJAK["&amp;ID_P&amp;"]"),0)))</f>
        <v/>
      </c>
      <c r="D18" s="19" t="str">
        <f ca="1">IF(Table1[[#This Row],[N_ID]]="","",INDEX(INDIRECT(POINTER_ROW),MATCH(Table1[N_ID],INDIRECT(DIR&amp;"!PAJAK["&amp;ID_P&amp;"]"),0)))</f>
        <v/>
      </c>
      <c r="E18" s="70" t="str">
        <f ca="1">IF(Table1[[#This Row],[N_ID]]="","",INDEX(INDIRECT(POINTER_ROW),MATCH(Table1[N_ID],INDIRECT(DIR&amp;"!PAJAK["&amp;ID_P&amp;"]"),0)))</f>
        <v/>
      </c>
      <c r="F18" s="70" t="str">
        <f ca="1">IF(Table1[[#This Row],[N_ID]]="","",INDEX(INDIRECT(POINTER_ROW),MATCH(Table1[N_ID],INDIRECT(DIR&amp;"!PAJAK["&amp;ID_P&amp;"]"),0)))</f>
        <v/>
      </c>
      <c r="G18" s="19" t="str">
        <f ca="1">IF(Table1[[#This Row],[N_ID]]="","",INDEX(INDIRECT(POINTER_ROW),MATCH(Table1[N_ID],INDIRECT(DIR&amp;"!PAJAK["&amp;ID_P&amp;"]"),0)))</f>
        <v/>
      </c>
      <c r="H18" s="18"/>
      <c r="I18" s="19" t="str">
        <f ca="1">IF(Table1[[#This Row],[N_ID]]="","",INDEX(INDIRECT(POINTER_ROW),MATCH(Table1[N_ID],INDIRECT(DIR&amp;"!PAJAK["&amp;ID_P&amp;"]"),0)))</f>
        <v/>
      </c>
      <c r="J18" s="19"/>
      <c r="K18" s="19"/>
      <c r="L1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8" s="19" t="str">
        <f ca="1">IF(Table1[[#This Row],[NAMA SUPPLIER]]="","",INDEX(conv1[2],MATCH(Table1[[#This Row],[NAMA SUPPLIER]],conv1[1],0)))</f>
        <v/>
      </c>
      <c r="R18" s="19" t="str">
        <f ca="1">IF(Table1[[#This Row],[NO. INVOICE]]="","",MATCH(Table1[[#This Row],[NO. INVOICE]],'[2]REKAP PEMBELIAN'!$C:$C,0))</f>
        <v/>
      </c>
      <c r="S18" s="19"/>
    </row>
    <row r="19" spans="1:19" x14ac:dyDescent="0.25">
      <c r="A19" s="19" t="str">
        <f ca="1">IF(Table1[[#This Row],[NAMA SUPPLIER]]="","",MATCH(Table1[[#This Row],[N_ID]],INDIRECT(Table1[[#This Row],[1_h]]&amp;"[N_ID]"),0))</f>
        <v/>
      </c>
      <c r="C19" s="19" t="str">
        <f ca="1">IF(Table1[[#This Row],[N_ID]]="","",INDEX(INDIRECT(POINTER_ROW),MATCH(Table1[N_ID],INDIRECT(DIR&amp;"!PAJAK["&amp;ID_P&amp;"]"),0)))</f>
        <v/>
      </c>
      <c r="D19" s="19" t="str">
        <f ca="1">IF(Table1[[#This Row],[N_ID]]="","",INDEX(INDIRECT(POINTER_ROW),MATCH(Table1[N_ID],INDIRECT(DIR&amp;"!PAJAK["&amp;ID_P&amp;"]"),0)))</f>
        <v/>
      </c>
      <c r="E19" s="70" t="str">
        <f ca="1">IF(Table1[[#This Row],[N_ID]]="","",INDEX(INDIRECT(POINTER_ROW),MATCH(Table1[N_ID],INDIRECT(DIR&amp;"!PAJAK["&amp;ID_P&amp;"]"),0)))</f>
        <v/>
      </c>
      <c r="F19" s="70" t="str">
        <f ca="1">IF(Table1[[#This Row],[N_ID]]="","",INDEX(INDIRECT(POINTER_ROW),MATCH(Table1[N_ID],INDIRECT(DIR&amp;"!PAJAK["&amp;ID_P&amp;"]"),0)))</f>
        <v/>
      </c>
      <c r="G19" s="19" t="str">
        <f ca="1">IF(Table1[[#This Row],[N_ID]]="","",INDEX(INDIRECT(POINTER_ROW),MATCH(Table1[N_ID],INDIRECT(DIR&amp;"!PAJAK["&amp;ID_P&amp;"]"),0)))</f>
        <v/>
      </c>
      <c r="H19" s="18"/>
      <c r="I19" s="19" t="str">
        <f ca="1">IF(Table1[[#This Row],[N_ID]]="","",INDEX(INDIRECT(POINTER_ROW),MATCH(Table1[N_ID],INDIRECT(DIR&amp;"!PAJAK["&amp;ID_P&amp;"]"),0)))</f>
        <v/>
      </c>
      <c r="J19" s="19"/>
      <c r="K19" s="19"/>
      <c r="L1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9" s="19" t="str">
        <f ca="1">IF(Table1[[#This Row],[NAMA SUPPLIER]]="","",INDEX(conv1[2],MATCH(Table1[[#This Row],[NAMA SUPPLIER]],conv1[1],0)))</f>
        <v/>
      </c>
      <c r="R19" s="19" t="str">
        <f ca="1">IF(Table1[[#This Row],[NO. INVOICE]]="","",MATCH(Table1[[#This Row],[NO. INVOICE]],'[2]REKAP PEMBELIAN'!$C:$C,0))</f>
        <v/>
      </c>
      <c r="S19" s="19"/>
    </row>
    <row r="20" spans="1:19" x14ac:dyDescent="0.25">
      <c r="A20" s="19" t="str">
        <f ca="1">IF(Table1[[#This Row],[NAMA SUPPLIER]]="","",MATCH(Table1[[#This Row],[N_ID]],INDIRECT(Table1[[#This Row],[1_h]]&amp;"[N_ID]"),0))</f>
        <v/>
      </c>
      <c r="C20" s="19" t="str">
        <f ca="1">IF(Table1[[#This Row],[N_ID]]="","",INDEX(INDIRECT(POINTER_ROW),MATCH(Table1[N_ID],INDIRECT(DIR&amp;"!PAJAK["&amp;ID_P&amp;"]"),0)))</f>
        <v/>
      </c>
      <c r="D20" s="19" t="str">
        <f ca="1">IF(Table1[[#This Row],[N_ID]]="","",INDEX(INDIRECT(POINTER_ROW),MATCH(Table1[N_ID],INDIRECT(DIR&amp;"!PAJAK["&amp;ID_P&amp;"]"),0)))</f>
        <v/>
      </c>
      <c r="E20" s="70" t="str">
        <f ca="1">IF(Table1[[#This Row],[N_ID]]="","",INDEX(INDIRECT(POINTER_ROW),MATCH(Table1[N_ID],INDIRECT(DIR&amp;"!PAJAK["&amp;ID_P&amp;"]"),0)))</f>
        <v/>
      </c>
      <c r="F20" s="70" t="str">
        <f ca="1">IF(Table1[[#This Row],[N_ID]]="","",INDEX(INDIRECT(POINTER_ROW),MATCH(Table1[N_ID],INDIRECT(DIR&amp;"!PAJAK["&amp;ID_P&amp;"]"),0)))</f>
        <v/>
      </c>
      <c r="G20" s="19" t="str">
        <f ca="1">IF(Table1[[#This Row],[N_ID]]="","",INDEX(INDIRECT(POINTER_ROW),MATCH(Table1[N_ID],INDIRECT(DIR&amp;"!PAJAK["&amp;ID_P&amp;"]"),0)))</f>
        <v/>
      </c>
      <c r="H20" s="18"/>
      <c r="I20" s="19" t="str">
        <f ca="1">IF(Table1[[#This Row],[N_ID]]="","",INDEX(INDIRECT(POINTER_ROW),MATCH(Table1[N_ID],INDIRECT(DIR&amp;"!PAJAK["&amp;ID_P&amp;"]"),0)))</f>
        <v/>
      </c>
      <c r="J20" s="19"/>
      <c r="K20" s="19"/>
      <c r="L2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0" s="19" t="str">
        <f ca="1">IF(Table1[[#This Row],[NAMA SUPPLIER]]="","",INDEX(conv1[2],MATCH(Table1[[#This Row],[NAMA SUPPLIER]],conv1[1],0)))</f>
        <v/>
      </c>
      <c r="R20" s="19" t="str">
        <f ca="1">IF(Table1[[#This Row],[NO. INVOICE]]="","",MATCH(Table1[[#This Row],[NO. INVOICE]],'[2]REKAP PEMBELIAN'!$C:$C,0))</f>
        <v/>
      </c>
      <c r="S20" s="19"/>
    </row>
    <row r="21" spans="1:19" x14ac:dyDescent="0.25">
      <c r="A21" s="19" t="str">
        <f ca="1">IF(Table1[[#This Row],[NAMA SUPPLIER]]="","",MATCH(Table1[[#This Row],[N_ID]],INDIRECT(Table1[[#This Row],[1_h]]&amp;"[N_ID]"),0))</f>
        <v/>
      </c>
      <c r="C21" s="19" t="str">
        <f ca="1">IF(Table1[[#This Row],[N_ID]]="","",INDEX(INDIRECT(POINTER_ROW),MATCH(Table1[N_ID],INDIRECT(DIR&amp;"!PAJAK["&amp;ID_P&amp;"]"),0)))</f>
        <v/>
      </c>
      <c r="D21" s="19" t="str">
        <f ca="1">IF(Table1[[#This Row],[N_ID]]="","",INDEX(INDIRECT(POINTER_ROW),MATCH(Table1[N_ID],INDIRECT(DIR&amp;"!PAJAK["&amp;ID_P&amp;"]"),0)))</f>
        <v/>
      </c>
      <c r="E21" s="70" t="str">
        <f ca="1">IF(Table1[[#This Row],[N_ID]]="","",INDEX(INDIRECT(POINTER_ROW),MATCH(Table1[N_ID],INDIRECT(DIR&amp;"!PAJAK["&amp;ID_P&amp;"]"),0)))</f>
        <v/>
      </c>
      <c r="F21" s="70" t="str">
        <f ca="1">IF(Table1[[#This Row],[N_ID]]="","",INDEX(INDIRECT(POINTER_ROW),MATCH(Table1[N_ID],INDIRECT(DIR&amp;"!PAJAK["&amp;ID_P&amp;"]"),0)))</f>
        <v/>
      </c>
      <c r="G21" s="19" t="str">
        <f ca="1">IF(Table1[[#This Row],[N_ID]]="","",INDEX(INDIRECT(POINTER_ROW),MATCH(Table1[N_ID],INDIRECT(DIR&amp;"!PAJAK["&amp;ID_P&amp;"]"),0)))</f>
        <v/>
      </c>
      <c r="H21" s="18"/>
      <c r="I21" s="19" t="str">
        <f ca="1">IF(Table1[[#This Row],[N_ID]]="","",INDEX(INDIRECT(POINTER_ROW),MATCH(Table1[N_ID],INDIRECT(DIR&amp;"!PAJAK["&amp;ID_P&amp;"]"),0)))</f>
        <v/>
      </c>
      <c r="J21" s="19"/>
      <c r="K21" s="19"/>
      <c r="L2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1" s="19" t="str">
        <f ca="1">IF(Table1[[#This Row],[NAMA SUPPLIER]]="","",INDEX(conv1[2],MATCH(Table1[[#This Row],[NAMA SUPPLIER]],conv1[1],0)))</f>
        <v/>
      </c>
      <c r="R21" s="19" t="str">
        <f ca="1">IF(Table1[[#This Row],[NO. INVOICE]]="","",MATCH(Table1[[#This Row],[NO. INVOICE]],'[2]REKAP PEMBELIAN'!$C:$C,0))</f>
        <v/>
      </c>
      <c r="S21" s="19"/>
    </row>
    <row r="22" spans="1:19" x14ac:dyDescent="0.25">
      <c r="A22" s="19" t="str">
        <f ca="1">IF(Table1[[#This Row],[NAMA SUPPLIER]]="","",MATCH(Table1[[#This Row],[N_ID]],INDIRECT(Table1[[#This Row],[1_h]]&amp;"[N_ID]"),0))</f>
        <v/>
      </c>
      <c r="C22" s="19" t="str">
        <f ca="1">IF(Table1[[#This Row],[N_ID]]="","",INDEX(INDIRECT(POINTER_ROW),MATCH(Table1[N_ID],INDIRECT(DIR&amp;"!PAJAK["&amp;ID_P&amp;"]"),0)))</f>
        <v/>
      </c>
      <c r="D22" s="19" t="str">
        <f ca="1">IF(Table1[[#This Row],[N_ID]]="","",INDEX(INDIRECT(POINTER_ROW),MATCH(Table1[N_ID],INDIRECT(DIR&amp;"!PAJAK["&amp;ID_P&amp;"]"),0)))</f>
        <v/>
      </c>
      <c r="E22" s="70" t="str">
        <f ca="1">IF(Table1[[#This Row],[N_ID]]="","",INDEX(INDIRECT(POINTER_ROW),MATCH(Table1[N_ID],INDIRECT(DIR&amp;"!PAJAK["&amp;ID_P&amp;"]"),0)))</f>
        <v/>
      </c>
      <c r="F22" s="70" t="str">
        <f ca="1">IF(Table1[[#This Row],[N_ID]]="","",INDEX(INDIRECT(POINTER_ROW),MATCH(Table1[N_ID],INDIRECT(DIR&amp;"!PAJAK["&amp;ID_P&amp;"]"),0)))</f>
        <v/>
      </c>
      <c r="G22" s="19" t="str">
        <f ca="1">IF(Table1[[#This Row],[N_ID]]="","",INDEX(INDIRECT(POINTER_ROW),MATCH(Table1[N_ID],INDIRECT(DIR&amp;"!PAJAK["&amp;ID_P&amp;"]"),0)))</f>
        <v/>
      </c>
      <c r="H22" s="18"/>
      <c r="I22" s="19" t="str">
        <f ca="1">IF(Table1[[#This Row],[N_ID]]="","",INDEX(INDIRECT(POINTER_ROW),MATCH(Table1[N_ID],INDIRECT(DIR&amp;"!PAJAK["&amp;ID_P&amp;"]"),0)))</f>
        <v/>
      </c>
      <c r="J22" s="19"/>
      <c r="K22" s="19"/>
      <c r="L2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2" s="19" t="str">
        <f ca="1">IF(Table1[[#This Row],[NAMA SUPPLIER]]="","",INDEX(conv1[2],MATCH(Table1[[#This Row],[NAMA SUPPLIER]],conv1[1],0)))</f>
        <v/>
      </c>
      <c r="R22" s="19" t="str">
        <f ca="1">IF(Table1[[#This Row],[NO. INVOICE]]="","",MATCH(Table1[[#This Row],[NO. INVOICE]],'[2]REKAP PEMBELIAN'!$C:$C,0))</f>
        <v/>
      </c>
      <c r="S22" s="19"/>
    </row>
    <row r="23" spans="1:19" x14ac:dyDescent="0.25">
      <c r="A23" s="19" t="str">
        <f ca="1">IF(Table1[[#This Row],[NAMA SUPPLIER]]="","",MATCH(Table1[[#This Row],[N_ID]],INDIRECT(Table1[[#This Row],[1_h]]&amp;"[N_ID]"),0))</f>
        <v/>
      </c>
      <c r="C23" s="19" t="str">
        <f ca="1">IF(Table1[[#This Row],[N_ID]]="","",INDEX(INDIRECT(POINTER_ROW),MATCH(Table1[N_ID],INDIRECT(DIR&amp;"!PAJAK["&amp;ID_P&amp;"]"),0)))</f>
        <v/>
      </c>
      <c r="D23" s="19" t="str">
        <f ca="1">IF(Table1[[#This Row],[N_ID]]="","",INDEX(INDIRECT(POINTER_ROW),MATCH(Table1[N_ID],INDIRECT(DIR&amp;"!PAJAK["&amp;ID_P&amp;"]"),0)))</f>
        <v/>
      </c>
      <c r="E23" s="70" t="str">
        <f ca="1">IF(Table1[[#This Row],[N_ID]]="","",INDEX(INDIRECT(POINTER_ROW),MATCH(Table1[N_ID],INDIRECT(DIR&amp;"!PAJAK["&amp;ID_P&amp;"]"),0)))</f>
        <v/>
      </c>
      <c r="F23" s="70" t="str">
        <f ca="1">IF(Table1[[#This Row],[N_ID]]="","",INDEX(INDIRECT(POINTER_ROW),MATCH(Table1[N_ID],INDIRECT(DIR&amp;"!PAJAK["&amp;ID_P&amp;"]"),0)))</f>
        <v/>
      </c>
      <c r="G23" s="19" t="str">
        <f ca="1">IF(Table1[[#This Row],[N_ID]]="","",INDEX(INDIRECT(POINTER_ROW),MATCH(Table1[N_ID],INDIRECT(DIR&amp;"!PAJAK["&amp;ID_P&amp;"]"),0)))</f>
        <v/>
      </c>
      <c r="H23" s="18"/>
      <c r="I23" s="19" t="str">
        <f ca="1">IF(Table1[[#This Row],[N_ID]]="","",INDEX(INDIRECT(POINTER_ROW),MATCH(Table1[N_ID],INDIRECT(DIR&amp;"!PAJAK["&amp;ID_P&amp;"]"),0)))</f>
        <v/>
      </c>
      <c r="J23" s="19"/>
      <c r="K23" s="19"/>
      <c r="L2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3" s="19" t="str">
        <f ca="1">IF(Table1[[#This Row],[NAMA SUPPLIER]]="","",INDEX(conv1[2],MATCH(Table1[[#This Row],[NAMA SUPPLIER]],conv1[1],0)))</f>
        <v/>
      </c>
      <c r="R23" s="19" t="str">
        <f ca="1">IF(Table1[[#This Row],[NO. INVOICE]]="","",MATCH(Table1[[#This Row],[NO. INVOICE]],'[2]REKAP PEMBELIAN'!$C:$C,0))</f>
        <v/>
      </c>
      <c r="S23" s="19"/>
    </row>
    <row r="24" spans="1:19" x14ac:dyDescent="0.25">
      <c r="A24" s="19" t="str">
        <f ca="1">IF(Table1[[#This Row],[NAMA SUPPLIER]]="","",MATCH(Table1[[#This Row],[N_ID]],INDIRECT(Table1[[#This Row],[1_h]]&amp;"[N_ID]"),0))</f>
        <v/>
      </c>
      <c r="C24" s="19" t="str">
        <f ca="1">IF(Table1[[#This Row],[N_ID]]="","",INDEX(INDIRECT(POINTER_ROW),MATCH(Table1[N_ID],INDIRECT(DIR&amp;"!PAJAK["&amp;ID_P&amp;"]"),0)))</f>
        <v/>
      </c>
      <c r="D24" s="19" t="str">
        <f ca="1">IF(Table1[[#This Row],[N_ID]]="","",INDEX(INDIRECT(POINTER_ROW),MATCH(Table1[N_ID],INDIRECT(DIR&amp;"!PAJAK["&amp;ID_P&amp;"]"),0)))</f>
        <v/>
      </c>
      <c r="E24" s="70" t="str">
        <f ca="1">IF(Table1[[#This Row],[N_ID]]="","",INDEX(INDIRECT(POINTER_ROW),MATCH(Table1[N_ID],INDIRECT(DIR&amp;"!PAJAK["&amp;ID_P&amp;"]"),0)))</f>
        <v/>
      </c>
      <c r="F24" s="70" t="str">
        <f ca="1">IF(Table1[[#This Row],[N_ID]]="","",INDEX(INDIRECT(POINTER_ROW),MATCH(Table1[N_ID],INDIRECT(DIR&amp;"!PAJAK["&amp;ID_P&amp;"]"),0)))</f>
        <v/>
      </c>
      <c r="G24" s="19" t="str">
        <f ca="1">IF(Table1[[#This Row],[N_ID]]="","",INDEX(INDIRECT(POINTER_ROW),MATCH(Table1[N_ID],INDIRECT(DIR&amp;"!PAJAK["&amp;ID_P&amp;"]"),0)))</f>
        <v/>
      </c>
      <c r="H24" s="18"/>
      <c r="I24" s="19" t="str">
        <f ca="1">IF(Table1[[#This Row],[N_ID]]="","",INDEX(INDIRECT(POINTER_ROW),MATCH(Table1[N_ID],INDIRECT(DIR&amp;"!PAJAK["&amp;ID_P&amp;"]"),0)))</f>
        <v/>
      </c>
      <c r="J24" s="19"/>
      <c r="K24" s="19"/>
      <c r="L2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4" s="19" t="str">
        <f ca="1">IF(Table1[[#This Row],[NAMA SUPPLIER]]="","",INDEX(conv1[2],MATCH(Table1[[#This Row],[NAMA SUPPLIER]],conv1[1],0)))</f>
        <v/>
      </c>
      <c r="R24" s="19" t="str">
        <f ca="1">IF(Table1[[#This Row],[NO. INVOICE]]="","",MATCH(Table1[[#This Row],[NO. INVOICE]],'[2]REKAP PEMBELIAN'!$C:$C,0))</f>
        <v/>
      </c>
      <c r="S24" s="19"/>
    </row>
    <row r="25" spans="1:19" x14ac:dyDescent="0.25">
      <c r="A25" s="19" t="str">
        <f ca="1">IF(Table1[[#This Row],[NAMA SUPPLIER]]="","",MATCH(Table1[[#This Row],[N_ID]],INDIRECT(Table1[[#This Row],[1_h]]&amp;"[N_ID]"),0))</f>
        <v/>
      </c>
      <c r="C25" s="19" t="str">
        <f ca="1">IF(Table1[[#This Row],[N_ID]]="","",INDEX(INDIRECT(POINTER_ROW),MATCH(Table1[N_ID],INDIRECT(DIR&amp;"!PAJAK["&amp;ID_P&amp;"]"),0)))</f>
        <v/>
      </c>
      <c r="D25" s="19" t="str">
        <f ca="1">IF(Table1[[#This Row],[N_ID]]="","",INDEX(INDIRECT(POINTER_ROW),MATCH(Table1[N_ID],INDIRECT(DIR&amp;"!PAJAK["&amp;ID_P&amp;"]"),0)))</f>
        <v/>
      </c>
      <c r="E25" s="70" t="str">
        <f ca="1">IF(Table1[[#This Row],[N_ID]]="","",INDEX(INDIRECT(POINTER_ROW),MATCH(Table1[N_ID],INDIRECT(DIR&amp;"!PAJAK["&amp;ID_P&amp;"]"),0)))</f>
        <v/>
      </c>
      <c r="F25" s="70" t="str">
        <f ca="1">IF(Table1[[#This Row],[N_ID]]="","",INDEX(INDIRECT(POINTER_ROW),MATCH(Table1[N_ID],INDIRECT(DIR&amp;"!PAJAK["&amp;ID_P&amp;"]"),0)))</f>
        <v/>
      </c>
      <c r="G25" s="19" t="str">
        <f ca="1">IF(Table1[[#This Row],[N_ID]]="","",INDEX(INDIRECT(POINTER_ROW),MATCH(Table1[N_ID],INDIRECT(DIR&amp;"!PAJAK["&amp;ID_P&amp;"]"),0)))</f>
        <v/>
      </c>
      <c r="H25" s="18"/>
      <c r="I25" s="19" t="str">
        <f ca="1">IF(Table1[[#This Row],[N_ID]]="","",INDEX(INDIRECT(POINTER_ROW),MATCH(Table1[N_ID],INDIRECT(DIR&amp;"!PAJAK["&amp;ID_P&amp;"]"),0)))</f>
        <v/>
      </c>
      <c r="J25" s="19"/>
      <c r="K25" s="19"/>
      <c r="L2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5" s="19" t="str">
        <f ca="1">IF(Table1[[#This Row],[NAMA SUPPLIER]]="","",INDEX(conv1[2],MATCH(Table1[[#This Row],[NAMA SUPPLIER]],conv1[1],0)))</f>
        <v/>
      </c>
      <c r="R25" s="19" t="str">
        <f ca="1">IF(Table1[[#This Row],[NO. INVOICE]]="","",MATCH(Table1[[#This Row],[NO. INVOICE]],'[2]REKAP PEMBELIAN'!$C:$C,0))</f>
        <v/>
      </c>
      <c r="S25" s="19"/>
    </row>
    <row r="26" spans="1:19" x14ac:dyDescent="0.25">
      <c r="A26" s="19" t="str">
        <f ca="1">IF(Table1[[#This Row],[NAMA SUPPLIER]]="","",MATCH(Table1[[#This Row],[N_ID]],INDIRECT(Table1[[#This Row],[1_h]]&amp;"[N_ID]"),0))</f>
        <v/>
      </c>
      <c r="C26" s="19" t="str">
        <f ca="1">IF(Table1[[#This Row],[N_ID]]="","",INDEX(INDIRECT(POINTER_ROW),MATCH(Table1[N_ID],INDIRECT(DIR&amp;"!PAJAK["&amp;ID_P&amp;"]"),0)))</f>
        <v/>
      </c>
      <c r="D26" s="19" t="str">
        <f ca="1">IF(Table1[[#This Row],[N_ID]]="","",INDEX(INDIRECT(POINTER_ROW),MATCH(Table1[N_ID],INDIRECT(DIR&amp;"!PAJAK["&amp;ID_P&amp;"]"),0)))</f>
        <v/>
      </c>
      <c r="E26" s="70" t="str">
        <f ca="1">IF(Table1[[#This Row],[N_ID]]="","",INDEX(INDIRECT(POINTER_ROW),MATCH(Table1[N_ID],INDIRECT(DIR&amp;"!PAJAK["&amp;ID_P&amp;"]"),0)))</f>
        <v/>
      </c>
      <c r="F26" s="70" t="str">
        <f ca="1">IF(Table1[[#This Row],[N_ID]]="","",INDEX(INDIRECT(POINTER_ROW),MATCH(Table1[N_ID],INDIRECT(DIR&amp;"!PAJAK["&amp;ID_P&amp;"]"),0)))</f>
        <v/>
      </c>
      <c r="G26" s="19" t="str">
        <f ca="1">IF(Table1[[#This Row],[N_ID]]="","",INDEX(INDIRECT(POINTER_ROW),MATCH(Table1[N_ID],INDIRECT(DIR&amp;"!PAJAK["&amp;ID_P&amp;"]"),0)))</f>
        <v/>
      </c>
      <c r="H26" s="18"/>
      <c r="I26" s="19" t="str">
        <f ca="1">IF(Table1[[#This Row],[N_ID]]="","",INDEX(INDIRECT(POINTER_ROW),MATCH(Table1[N_ID],INDIRECT(DIR&amp;"!PAJAK["&amp;ID_P&amp;"]"),0)))</f>
        <v/>
      </c>
      <c r="J26" s="19"/>
      <c r="K26" s="19"/>
      <c r="L2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6" s="19" t="str">
        <f ca="1">IF(Table1[[#This Row],[NAMA SUPPLIER]]="","",INDEX(conv1[2],MATCH(Table1[[#This Row],[NAMA SUPPLIER]],conv1[1],0)))</f>
        <v/>
      </c>
      <c r="R26" s="19" t="str">
        <f ca="1">IF(Table1[[#This Row],[NO. INVOICE]]="","",MATCH(Table1[[#This Row],[NO. INVOICE]],'[2]REKAP PEMBELIAN'!$C:$C,0))</f>
        <v/>
      </c>
      <c r="S26" s="19"/>
    </row>
    <row r="27" spans="1:19" x14ac:dyDescent="0.25">
      <c r="A27" s="19" t="str">
        <f ca="1">IF(Table1[[#This Row],[NAMA SUPPLIER]]="","",MATCH(Table1[[#This Row],[N_ID]],INDIRECT(Table1[[#This Row],[1_h]]&amp;"[N_ID]"),0))</f>
        <v/>
      </c>
      <c r="C27" s="19" t="str">
        <f ca="1">IF(Table1[[#This Row],[N_ID]]="","",INDEX(INDIRECT(POINTER_ROW),MATCH(Table1[N_ID],INDIRECT(DIR&amp;"!PAJAK["&amp;ID_P&amp;"]"),0)))</f>
        <v/>
      </c>
      <c r="D27" s="19" t="str">
        <f ca="1">IF(Table1[[#This Row],[N_ID]]="","",INDEX(INDIRECT(POINTER_ROW),MATCH(Table1[N_ID],INDIRECT(DIR&amp;"!PAJAK["&amp;ID_P&amp;"]"),0)))</f>
        <v/>
      </c>
      <c r="E27" s="70" t="str">
        <f ca="1">IF(Table1[[#This Row],[N_ID]]="","",INDEX(INDIRECT(POINTER_ROW),MATCH(Table1[N_ID],INDIRECT(DIR&amp;"!PAJAK["&amp;ID_P&amp;"]"),0)))</f>
        <v/>
      </c>
      <c r="F27" s="70" t="str">
        <f ca="1">IF(Table1[[#This Row],[N_ID]]="","",INDEX(INDIRECT(POINTER_ROW),MATCH(Table1[N_ID],INDIRECT(DIR&amp;"!PAJAK["&amp;ID_P&amp;"]"),0)))</f>
        <v/>
      </c>
      <c r="G27" s="19" t="str">
        <f ca="1">IF(Table1[[#This Row],[N_ID]]="","",INDEX(INDIRECT(POINTER_ROW),MATCH(Table1[N_ID],INDIRECT(DIR&amp;"!PAJAK["&amp;ID_P&amp;"]"),0)))</f>
        <v/>
      </c>
      <c r="H27" s="18"/>
      <c r="I27" s="19" t="str">
        <f ca="1">IF(Table1[[#This Row],[N_ID]]="","",INDEX(INDIRECT(POINTER_ROW),MATCH(Table1[N_ID],INDIRECT(DIR&amp;"!PAJAK["&amp;ID_P&amp;"]"),0)))</f>
        <v/>
      </c>
      <c r="J27" s="19"/>
      <c r="K27" s="19"/>
      <c r="L2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7" s="19" t="str">
        <f ca="1">IF(Table1[[#This Row],[NAMA SUPPLIER]]="","",INDEX(conv1[2],MATCH(Table1[[#This Row],[NAMA SUPPLIER]],conv1[1],0)))</f>
        <v/>
      </c>
      <c r="R27" s="19" t="str">
        <f ca="1">IF(Table1[[#This Row],[NO. INVOICE]]="","",MATCH(Table1[[#This Row],[NO. INVOICE]],'[2]REKAP PEMBELIAN'!$C:$C,0))</f>
        <v/>
      </c>
      <c r="S27" s="19"/>
    </row>
    <row r="28" spans="1:19" x14ac:dyDescent="0.25">
      <c r="A28" s="19" t="str">
        <f ca="1">IF(Table1[[#This Row],[NAMA SUPPLIER]]="","",MATCH(Table1[[#This Row],[N_ID]],INDIRECT(Table1[[#This Row],[1_h]]&amp;"[N_ID]"),0))</f>
        <v/>
      </c>
      <c r="C28" s="19" t="str">
        <f ca="1">IF(Table1[[#This Row],[N_ID]]="","",INDEX(INDIRECT(POINTER_ROW),MATCH(Table1[N_ID],INDIRECT(DIR&amp;"!PAJAK["&amp;ID_P&amp;"]"),0)))</f>
        <v/>
      </c>
      <c r="D28" s="19" t="str">
        <f ca="1">IF(Table1[[#This Row],[N_ID]]="","",INDEX(INDIRECT(POINTER_ROW),MATCH(Table1[N_ID],INDIRECT(DIR&amp;"!PAJAK["&amp;ID_P&amp;"]"),0)))</f>
        <v/>
      </c>
      <c r="E28" s="70" t="str">
        <f ca="1">IF(Table1[[#This Row],[N_ID]]="","",INDEX(INDIRECT(POINTER_ROW),MATCH(Table1[N_ID],INDIRECT(DIR&amp;"!PAJAK["&amp;ID_P&amp;"]"),0)))</f>
        <v/>
      </c>
      <c r="F28" s="70" t="str">
        <f ca="1">IF(Table1[[#This Row],[N_ID]]="","",INDEX(INDIRECT(POINTER_ROW),MATCH(Table1[N_ID],INDIRECT(DIR&amp;"!PAJAK["&amp;ID_P&amp;"]"),0)))</f>
        <v/>
      </c>
      <c r="G28" s="19" t="str">
        <f ca="1">IF(Table1[[#This Row],[N_ID]]="","",INDEX(INDIRECT(POINTER_ROW),MATCH(Table1[N_ID],INDIRECT(DIR&amp;"!PAJAK["&amp;ID_P&amp;"]"),0)))</f>
        <v/>
      </c>
      <c r="H28" s="18"/>
      <c r="I28" s="19" t="str">
        <f ca="1">IF(Table1[[#This Row],[N_ID]]="","",INDEX(INDIRECT(POINTER_ROW),MATCH(Table1[N_ID],INDIRECT(DIR&amp;"!PAJAK["&amp;ID_P&amp;"]"),0)))</f>
        <v/>
      </c>
      <c r="J28" s="19"/>
      <c r="K28" s="19"/>
      <c r="L2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8" s="19" t="str">
        <f ca="1">IF(Table1[[#This Row],[NAMA SUPPLIER]]="","",INDEX(conv1[2],MATCH(Table1[[#This Row],[NAMA SUPPLIER]],conv1[1],0)))</f>
        <v/>
      </c>
      <c r="R28" s="19" t="str">
        <f ca="1">IF(Table1[[#This Row],[NO. INVOICE]]="","",MATCH(Table1[[#This Row],[NO. INVOICE]],'[2]REKAP PEMBELIAN'!$C:$C,0))</f>
        <v/>
      </c>
      <c r="S28" s="19"/>
    </row>
    <row r="29" spans="1:19" x14ac:dyDescent="0.25">
      <c r="A29" s="19" t="str">
        <f ca="1">IF(Table1[[#This Row],[NAMA SUPPLIER]]="","",MATCH(Table1[[#This Row],[N_ID]],INDIRECT(Table1[[#This Row],[1_h]]&amp;"[N_ID]"),0))</f>
        <v/>
      </c>
      <c r="C29" s="19" t="str">
        <f ca="1">IF(Table1[[#This Row],[N_ID]]="","",INDEX(INDIRECT(POINTER_ROW),MATCH(Table1[N_ID],INDIRECT(DIR&amp;"!PAJAK["&amp;ID_P&amp;"]"),0)))</f>
        <v/>
      </c>
      <c r="D29" s="19" t="str">
        <f ca="1">IF(Table1[[#This Row],[N_ID]]="","",INDEX(INDIRECT(POINTER_ROW),MATCH(Table1[N_ID],INDIRECT(DIR&amp;"!PAJAK["&amp;ID_P&amp;"]"),0)))</f>
        <v/>
      </c>
      <c r="E29" s="70" t="str">
        <f ca="1">IF(Table1[[#This Row],[N_ID]]="","",INDEX(INDIRECT(POINTER_ROW),MATCH(Table1[N_ID],INDIRECT(DIR&amp;"!PAJAK["&amp;ID_P&amp;"]"),0)))</f>
        <v/>
      </c>
      <c r="F29" s="70" t="str">
        <f ca="1">IF(Table1[[#This Row],[N_ID]]="","",INDEX(INDIRECT(POINTER_ROW),MATCH(Table1[N_ID],INDIRECT(DIR&amp;"!PAJAK["&amp;ID_P&amp;"]"),0)))</f>
        <v/>
      </c>
      <c r="G29" s="19" t="str">
        <f ca="1">IF(Table1[[#This Row],[N_ID]]="","",INDEX(INDIRECT(POINTER_ROW),MATCH(Table1[N_ID],INDIRECT(DIR&amp;"!PAJAK["&amp;ID_P&amp;"]"),0)))</f>
        <v/>
      </c>
      <c r="H29" s="18"/>
      <c r="I29" s="19" t="str">
        <f ca="1">IF(Table1[[#This Row],[N_ID]]="","",INDEX(INDIRECT(POINTER_ROW),MATCH(Table1[N_ID],INDIRECT(DIR&amp;"!PAJAK["&amp;ID_P&amp;"]"),0)))</f>
        <v/>
      </c>
      <c r="J29" s="19"/>
      <c r="K29" s="19"/>
      <c r="L2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9" s="19" t="str">
        <f ca="1">IF(Table1[[#This Row],[NAMA SUPPLIER]]="","",INDEX(conv1[2],MATCH(Table1[[#This Row],[NAMA SUPPLIER]],conv1[1],0)))</f>
        <v/>
      </c>
      <c r="R29" s="19" t="str">
        <f ca="1">IF(Table1[[#This Row],[NO. INVOICE]]="","",MATCH(Table1[[#This Row],[NO. INVOICE]],'[2]REKAP PEMBELIAN'!$C:$C,0))</f>
        <v/>
      </c>
      <c r="S29" s="19"/>
    </row>
    <row r="30" spans="1:19" x14ac:dyDescent="0.25">
      <c r="A30" s="19" t="str">
        <f ca="1">IF(Table1[[#This Row],[NAMA SUPPLIER]]="","",MATCH(Table1[[#This Row],[N_ID]],INDIRECT(Table1[[#This Row],[1_h]]&amp;"[N_ID]"),0))</f>
        <v/>
      </c>
      <c r="C30" s="19" t="str">
        <f ca="1">IF(Table1[[#This Row],[N_ID]]="","",INDEX(INDIRECT(POINTER_ROW),MATCH(Table1[N_ID],INDIRECT(DIR&amp;"!PAJAK["&amp;ID_P&amp;"]"),0)))</f>
        <v/>
      </c>
      <c r="D30" s="19" t="str">
        <f ca="1">IF(Table1[[#This Row],[N_ID]]="","",INDEX(INDIRECT(POINTER_ROW),MATCH(Table1[N_ID],INDIRECT(DIR&amp;"!PAJAK["&amp;ID_P&amp;"]"),0)))</f>
        <v/>
      </c>
      <c r="E30" s="70" t="str">
        <f ca="1">IF(Table1[[#This Row],[N_ID]]="","",INDEX(INDIRECT(POINTER_ROW),MATCH(Table1[N_ID],INDIRECT(DIR&amp;"!PAJAK["&amp;ID_P&amp;"]"),0)))</f>
        <v/>
      </c>
      <c r="F30" s="70" t="str">
        <f ca="1">IF(Table1[[#This Row],[N_ID]]="","",INDEX(INDIRECT(POINTER_ROW),MATCH(Table1[N_ID],INDIRECT(DIR&amp;"!PAJAK["&amp;ID_P&amp;"]"),0)))</f>
        <v/>
      </c>
      <c r="G30" s="19" t="str">
        <f ca="1">IF(Table1[[#This Row],[N_ID]]="","",INDEX(INDIRECT(POINTER_ROW),MATCH(Table1[N_ID],INDIRECT(DIR&amp;"!PAJAK["&amp;ID_P&amp;"]"),0)))</f>
        <v/>
      </c>
      <c r="H30" s="18"/>
      <c r="I30" s="19" t="str">
        <f ca="1">IF(Table1[[#This Row],[N_ID]]="","",INDEX(INDIRECT(POINTER_ROW),MATCH(Table1[N_ID],INDIRECT(DIR&amp;"!PAJAK["&amp;ID_P&amp;"]"),0)))</f>
        <v/>
      </c>
      <c r="J30" s="19"/>
      <c r="K30" s="19"/>
      <c r="L3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3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3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3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3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30" s="19" t="str">
        <f ca="1">IF(Table1[[#This Row],[NAMA SUPPLIER]]="","",INDEX(conv1[2],MATCH(Table1[[#This Row],[NAMA SUPPLIER]],conv1[1],0)))</f>
        <v/>
      </c>
      <c r="R30" s="19" t="str">
        <f ca="1">IF(Table1[[#This Row],[NO. INVOICE]]="","",MATCH(Table1[[#This Row],[NO. INVOICE]],'[2]REKAP PEMBELIAN'!$C:$C,0))</f>
        <v/>
      </c>
      <c r="S30" s="19"/>
    </row>
    <row r="31" spans="1:19" x14ac:dyDescent="0.25">
      <c r="A31" s="19" t="str">
        <f ca="1">IF(Table1[[#This Row],[NAMA SUPPLIER]]="","",MATCH(Table1[[#This Row],[N_ID]],INDIRECT(Table1[[#This Row],[1_h]]&amp;"[N_ID]"),0))</f>
        <v/>
      </c>
      <c r="C31" s="19" t="str">
        <f ca="1">IF(Table1[[#This Row],[N_ID]]="","",INDEX(INDIRECT(POINTER_ROW),MATCH(Table1[N_ID],INDIRECT(DIR&amp;"!PAJAK["&amp;ID_P&amp;"]"),0)))</f>
        <v/>
      </c>
      <c r="D31" s="19" t="str">
        <f ca="1">IF(Table1[[#This Row],[N_ID]]="","",INDEX(INDIRECT(POINTER_ROW),MATCH(Table1[N_ID],INDIRECT(DIR&amp;"!PAJAK["&amp;ID_P&amp;"]"),0)))</f>
        <v/>
      </c>
      <c r="E31" s="70" t="str">
        <f ca="1">IF(Table1[[#This Row],[N_ID]]="","",INDEX(INDIRECT(POINTER_ROW),MATCH(Table1[N_ID],INDIRECT(DIR&amp;"!PAJAK["&amp;ID_P&amp;"]"),0)))</f>
        <v/>
      </c>
      <c r="F31" s="70" t="str">
        <f ca="1">IF(Table1[[#This Row],[N_ID]]="","",INDEX(INDIRECT(POINTER_ROW),MATCH(Table1[N_ID],INDIRECT(DIR&amp;"!PAJAK["&amp;ID_P&amp;"]"),0)))</f>
        <v/>
      </c>
      <c r="G31" s="19" t="str">
        <f ca="1">IF(Table1[[#This Row],[N_ID]]="","",INDEX(INDIRECT(POINTER_ROW),MATCH(Table1[N_ID],INDIRECT(DIR&amp;"!PAJAK["&amp;ID_P&amp;"]"),0)))</f>
        <v/>
      </c>
      <c r="H31" s="18"/>
      <c r="I31" s="19" t="str">
        <f ca="1">IF(Table1[[#This Row],[N_ID]]="","",INDEX(INDIRECT(POINTER_ROW),MATCH(Table1[N_ID],INDIRECT(DIR&amp;"!PAJAK["&amp;ID_P&amp;"]"),0)))</f>
        <v/>
      </c>
      <c r="J31" s="19"/>
      <c r="K31" s="19"/>
      <c r="L3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3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3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3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3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31" s="19" t="str">
        <f ca="1">IF(Table1[[#This Row],[NAMA SUPPLIER]]="","",INDEX(conv1[2],MATCH(Table1[[#This Row],[NAMA SUPPLIER]],conv1[1],0)))</f>
        <v/>
      </c>
      <c r="R31" s="19" t="str">
        <f ca="1">IF(Table1[[#This Row],[NO. INVOICE]]="","",MATCH(Table1[[#This Row],[NO. INVOICE]],'[2]REKAP PEMBELIAN'!$C:$C,0))</f>
        <v/>
      </c>
      <c r="S31" s="19"/>
    </row>
    <row r="32" spans="1:19" x14ac:dyDescent="0.25">
      <c r="A32" s="19" t="str">
        <f ca="1">IF(Table1[[#This Row],[NAMA SUPPLIER]]="","",MATCH(Table1[[#This Row],[N_ID]],INDIRECT(Table1[[#This Row],[1_h]]&amp;"[N_ID]"),0))</f>
        <v/>
      </c>
      <c r="C32" s="19" t="str">
        <f ca="1">IF(Table1[[#This Row],[N_ID]]="","",INDEX(INDIRECT(POINTER_ROW),MATCH(Table1[N_ID],INDIRECT(DIR&amp;"!PAJAK["&amp;ID_P&amp;"]"),0)))</f>
        <v/>
      </c>
      <c r="D32" s="19" t="str">
        <f ca="1">IF(Table1[[#This Row],[N_ID]]="","",INDEX(INDIRECT(POINTER_ROW),MATCH(Table1[N_ID],INDIRECT(DIR&amp;"!PAJAK["&amp;ID_P&amp;"]"),0)))</f>
        <v/>
      </c>
      <c r="E32" s="70" t="str">
        <f ca="1">IF(Table1[[#This Row],[N_ID]]="","",INDEX(INDIRECT(POINTER_ROW),MATCH(Table1[N_ID],INDIRECT(DIR&amp;"!PAJAK["&amp;ID_P&amp;"]"),0)))</f>
        <v/>
      </c>
      <c r="F32" s="70" t="str">
        <f ca="1">IF(Table1[[#This Row],[N_ID]]="","",INDEX(INDIRECT(POINTER_ROW),MATCH(Table1[N_ID],INDIRECT(DIR&amp;"!PAJAK["&amp;ID_P&amp;"]"),0)))</f>
        <v/>
      </c>
      <c r="G32" s="19" t="str">
        <f ca="1">IF(Table1[[#This Row],[N_ID]]="","",INDEX(INDIRECT(POINTER_ROW),MATCH(Table1[N_ID],INDIRECT(DIR&amp;"!PAJAK["&amp;ID_P&amp;"]"),0)))</f>
        <v/>
      </c>
      <c r="H32" s="18"/>
      <c r="I32" s="19" t="str">
        <f ca="1">IF(Table1[[#This Row],[N_ID]]="","",INDEX(INDIRECT(POINTER_ROW),MATCH(Table1[N_ID],INDIRECT(DIR&amp;"!PAJAK["&amp;ID_P&amp;"]"),0)))</f>
        <v/>
      </c>
      <c r="J32" s="19"/>
      <c r="K32" s="19"/>
      <c r="L3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3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3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3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3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32" s="19" t="str">
        <f ca="1">IF(Table1[[#This Row],[NAMA SUPPLIER]]="","",INDEX(conv1[2],MATCH(Table1[[#This Row],[NAMA SUPPLIER]],conv1[1],0)))</f>
        <v/>
      </c>
      <c r="R32" s="19" t="str">
        <f ca="1">IF(Table1[[#This Row],[NO. INVOICE]]="","",MATCH(Table1[[#This Row],[NO. INVOICE]],'[2]REKAP PEMBELIAN'!$C:$C,0))</f>
        <v/>
      </c>
      <c r="S32" s="19"/>
    </row>
    <row r="33" spans="1:19" x14ac:dyDescent="0.25">
      <c r="A33" s="19" t="str">
        <f ca="1">IF(Table1[[#This Row],[NAMA SUPPLIER]]="","",MATCH(Table1[[#This Row],[N_ID]],INDIRECT(Table1[[#This Row],[1_h]]&amp;"[N_ID]"),0))</f>
        <v/>
      </c>
      <c r="C33" s="19" t="str">
        <f ca="1">IF(Table1[[#This Row],[N_ID]]="","",INDEX(INDIRECT(POINTER_ROW),MATCH(Table1[N_ID],INDIRECT(DIR&amp;"!PAJAK["&amp;ID_P&amp;"]"),0)))</f>
        <v/>
      </c>
      <c r="D33" s="19" t="str">
        <f ca="1">IF(Table1[[#This Row],[N_ID]]="","",INDEX(INDIRECT(POINTER_ROW),MATCH(Table1[N_ID],INDIRECT(DIR&amp;"!PAJAK["&amp;ID_P&amp;"]"),0)))</f>
        <v/>
      </c>
      <c r="E33" s="70" t="str">
        <f ca="1">IF(Table1[[#This Row],[N_ID]]="","",INDEX(INDIRECT(POINTER_ROW),MATCH(Table1[N_ID],INDIRECT(DIR&amp;"!PAJAK["&amp;ID_P&amp;"]"),0)))</f>
        <v/>
      </c>
      <c r="F33" s="70" t="str">
        <f ca="1">IF(Table1[[#This Row],[N_ID]]="","",INDEX(INDIRECT(POINTER_ROW),MATCH(Table1[N_ID],INDIRECT(DIR&amp;"!PAJAK["&amp;ID_P&amp;"]"),0)))</f>
        <v/>
      </c>
      <c r="G33" s="19" t="str">
        <f ca="1">IF(Table1[[#This Row],[N_ID]]="","",INDEX(INDIRECT(POINTER_ROW),MATCH(Table1[N_ID],INDIRECT(DIR&amp;"!PAJAK["&amp;ID_P&amp;"]"),0)))</f>
        <v/>
      </c>
      <c r="H33" s="18"/>
      <c r="I33" s="19" t="str">
        <f ca="1">IF(Table1[[#This Row],[N_ID]]="","",INDEX(INDIRECT(POINTER_ROW),MATCH(Table1[N_ID],INDIRECT(DIR&amp;"!PAJAK["&amp;ID_P&amp;"]"),0)))</f>
        <v/>
      </c>
      <c r="J33" s="19"/>
      <c r="K33" s="19"/>
      <c r="L3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3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3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3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3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33" s="19" t="str">
        <f ca="1">IF(Table1[[#This Row],[NAMA SUPPLIER]]="","",INDEX(conv1[2],MATCH(Table1[[#This Row],[NAMA SUPPLIER]],conv1[1],0)))</f>
        <v/>
      </c>
      <c r="R33" s="19" t="str">
        <f ca="1">IF(Table1[[#This Row],[NO. INVOICE]]="","",MATCH(Table1[[#This Row],[NO. INVOICE]],'[2]REKAP PEMBELIAN'!$C:$C,0))</f>
        <v/>
      </c>
      <c r="S33" s="19"/>
    </row>
    <row r="34" spans="1:19" x14ac:dyDescent="0.25">
      <c r="A34" s="19" t="str">
        <f ca="1">IF(Table1[[#This Row],[NAMA SUPPLIER]]="","",MATCH(Table1[[#This Row],[N_ID]],INDIRECT(Table1[[#This Row],[1_h]]&amp;"[N_ID]"),0))</f>
        <v/>
      </c>
      <c r="B34" s="73"/>
      <c r="C34" s="19" t="str">
        <f ca="1">IF(Table1[[#This Row],[N_ID]]="","",INDEX(INDIRECT(POINTER_ROW),MATCH(Table1[N_ID],INDIRECT(DIR&amp;"!PAJAK["&amp;ID_P&amp;"]"),0)))</f>
        <v/>
      </c>
      <c r="D34" s="19" t="str">
        <f ca="1">IF(Table1[[#This Row],[N_ID]]="","",INDEX(INDIRECT(POINTER_ROW),MATCH(Table1[N_ID],INDIRECT(DIR&amp;"!PAJAK["&amp;ID_P&amp;"]"),0)))</f>
        <v/>
      </c>
      <c r="E34" s="70" t="str">
        <f ca="1">IF(Table1[[#This Row],[N_ID]]="","",INDEX(INDIRECT(POINTER_ROW),MATCH(Table1[N_ID],INDIRECT(DIR&amp;"!PAJAK["&amp;ID_P&amp;"]"),0)))</f>
        <v/>
      </c>
      <c r="F34" s="70" t="str">
        <f ca="1">IF(Table1[[#This Row],[N_ID]]="","",INDEX(INDIRECT(POINTER_ROW),MATCH(Table1[N_ID],INDIRECT(DIR&amp;"!PAJAK["&amp;ID_P&amp;"]"),0)))</f>
        <v/>
      </c>
      <c r="G34" s="19" t="str">
        <f ca="1">IF(Table1[[#This Row],[N_ID]]="","",INDEX(INDIRECT(POINTER_ROW),MATCH(Table1[N_ID],INDIRECT(DIR&amp;"!PAJAK["&amp;ID_P&amp;"]"),0)))</f>
        <v/>
      </c>
      <c r="H34" s="18"/>
      <c r="I34" s="19" t="str">
        <f ca="1">IF(Table1[[#This Row],[N_ID]]="","",INDEX(INDIRECT(POINTER_ROW),MATCH(Table1[N_ID],INDIRECT(DIR&amp;"!PAJAK["&amp;ID_P&amp;"]"),0)))</f>
        <v/>
      </c>
      <c r="J34" s="19"/>
      <c r="K34" s="19"/>
      <c r="L3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3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3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3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3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34" s="19" t="str">
        <f ca="1">IF(Table1[[#This Row],[NAMA SUPPLIER]]="","",INDEX(conv1[2],MATCH(Table1[[#This Row],[NAMA SUPPLIER]],conv1[1],0)))</f>
        <v/>
      </c>
      <c r="R34" s="19" t="str">
        <f ca="1">IF(Table1[[#This Row],[NO. INVOICE]]="","",MATCH(Table1[[#This Row],[NO. INVOICE]],'[2]REKAP PEMBELIAN'!$C:$C,0))</f>
        <v/>
      </c>
      <c r="S34" s="19"/>
    </row>
    <row r="35" spans="1:19" x14ac:dyDescent="0.25">
      <c r="A35" s="19" t="str">
        <f ca="1">IF(Table1[[#This Row],[NAMA SUPPLIER]]="","",MATCH(Table1[[#This Row],[N_ID]],INDIRECT(Table1[[#This Row],[1_h]]&amp;"[N_ID]"),0))</f>
        <v/>
      </c>
      <c r="C35" s="19" t="str">
        <f ca="1">IF(Table1[[#This Row],[N_ID]]="","",INDEX(INDIRECT(POINTER_ROW),MATCH(Table1[N_ID],INDIRECT(DIR&amp;"!PAJAK["&amp;ID_P&amp;"]"),0)))</f>
        <v/>
      </c>
      <c r="D35" s="19" t="str">
        <f ca="1">IF(Table1[[#This Row],[N_ID]]="","",INDEX(INDIRECT(POINTER_ROW),MATCH(Table1[N_ID],INDIRECT(DIR&amp;"!PAJAK["&amp;ID_P&amp;"]"),0)))</f>
        <v/>
      </c>
      <c r="E35" s="70" t="str">
        <f ca="1">IF(Table1[[#This Row],[N_ID]]="","",INDEX(INDIRECT(POINTER_ROW),MATCH(Table1[N_ID],INDIRECT(DIR&amp;"!PAJAK["&amp;ID_P&amp;"]"),0)))</f>
        <v/>
      </c>
      <c r="F35" s="70" t="str">
        <f ca="1">IF(Table1[[#This Row],[N_ID]]="","",INDEX(INDIRECT(POINTER_ROW),MATCH(Table1[N_ID],INDIRECT(DIR&amp;"!PAJAK["&amp;ID_P&amp;"]"),0)))</f>
        <v/>
      </c>
      <c r="G35" s="19" t="str">
        <f ca="1">IF(Table1[[#This Row],[N_ID]]="","",INDEX(INDIRECT(POINTER_ROW),MATCH(Table1[N_ID],INDIRECT(DIR&amp;"!PAJAK["&amp;ID_P&amp;"]"),0)))</f>
        <v/>
      </c>
      <c r="H35" s="18"/>
      <c r="I35" s="19" t="str">
        <f ca="1">IF(Table1[[#This Row],[N_ID]]="","",INDEX(INDIRECT(POINTER_ROW),MATCH(Table1[N_ID],INDIRECT(DIR&amp;"!PAJAK["&amp;ID_P&amp;"]"),0)))</f>
        <v/>
      </c>
      <c r="J35" s="19"/>
      <c r="K35" s="19"/>
      <c r="L3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3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3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3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3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35" s="19" t="str">
        <f ca="1">IF(Table1[[#This Row],[NAMA SUPPLIER]]="","",INDEX(conv1[2],MATCH(Table1[[#This Row],[NAMA SUPPLIER]],conv1[1],0)))</f>
        <v/>
      </c>
      <c r="R35" s="19" t="str">
        <f ca="1">IF(Table1[[#This Row],[NO. INVOICE]]="","",MATCH(Table1[[#This Row],[NO. INVOICE]],'[2]REKAP PEMBELIAN'!$C:$C,0))</f>
        <v/>
      </c>
      <c r="S35" s="19"/>
    </row>
    <row r="36" spans="1:19" x14ac:dyDescent="0.25">
      <c r="A36" s="19" t="str">
        <f ca="1">IF(Table1[[#This Row],[NAMA SUPPLIER]]="","",MATCH(Table1[[#This Row],[N_ID]],INDIRECT(Table1[[#This Row],[1_h]]&amp;"[N_ID]"),0))</f>
        <v/>
      </c>
      <c r="C36" s="19" t="str">
        <f ca="1">IF(Table1[[#This Row],[N_ID]]="","",INDEX(INDIRECT(POINTER_ROW),MATCH(Table1[N_ID],INDIRECT(DIR&amp;"!PAJAK["&amp;ID_P&amp;"]"),0)))</f>
        <v/>
      </c>
      <c r="D36" s="19" t="str">
        <f ca="1">IF(Table1[[#This Row],[N_ID]]="","",INDEX(INDIRECT(POINTER_ROW),MATCH(Table1[N_ID],INDIRECT(DIR&amp;"!PAJAK["&amp;ID_P&amp;"]"),0)))</f>
        <v/>
      </c>
      <c r="E36" s="70" t="str">
        <f ca="1">IF(Table1[[#This Row],[N_ID]]="","",INDEX(INDIRECT(POINTER_ROW),MATCH(Table1[N_ID],INDIRECT(DIR&amp;"!PAJAK["&amp;ID_P&amp;"]"),0)))</f>
        <v/>
      </c>
      <c r="F36" s="70" t="str">
        <f ca="1">IF(Table1[[#This Row],[N_ID]]="","",INDEX(INDIRECT(POINTER_ROW),MATCH(Table1[N_ID],INDIRECT(DIR&amp;"!PAJAK["&amp;ID_P&amp;"]"),0)))</f>
        <v/>
      </c>
      <c r="G36" s="19" t="str">
        <f ca="1">IF(Table1[[#This Row],[N_ID]]="","",INDEX(INDIRECT(POINTER_ROW),MATCH(Table1[N_ID],INDIRECT(DIR&amp;"!PAJAK["&amp;ID_P&amp;"]"),0)))</f>
        <v/>
      </c>
      <c r="H36" s="18"/>
      <c r="I36" s="19" t="str">
        <f ca="1">IF(Table1[[#This Row],[N_ID]]="","",INDEX(INDIRECT(POINTER_ROW),MATCH(Table1[N_ID],INDIRECT(DIR&amp;"!PAJAK["&amp;ID_P&amp;"]"),0)))</f>
        <v/>
      </c>
      <c r="J36" s="19"/>
      <c r="K36" s="19"/>
      <c r="L3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3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3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3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3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36" s="19" t="str">
        <f ca="1">IF(Table1[[#This Row],[NAMA SUPPLIER]]="","",INDEX(conv1[2],MATCH(Table1[[#This Row],[NAMA SUPPLIER]],conv1[1],0)))</f>
        <v/>
      </c>
      <c r="R36" s="19" t="str">
        <f ca="1">IF(Table1[[#This Row],[NO. INVOICE]]="","",MATCH(Table1[[#This Row],[NO. INVOICE]],'[2]REKAP PEMBELIAN'!$C:$C,0))</f>
        <v/>
      </c>
      <c r="S36" s="19"/>
    </row>
    <row r="37" spans="1:19" x14ac:dyDescent="0.25">
      <c r="A37" s="19" t="str">
        <f ca="1">IF(Table1[[#This Row],[NAMA SUPPLIER]]="","",MATCH(Table1[[#This Row],[N_ID]],INDIRECT(Table1[[#This Row],[1_h]]&amp;"[N_ID]"),0))</f>
        <v/>
      </c>
      <c r="C37" s="19" t="str">
        <f ca="1">IF(Table1[[#This Row],[N_ID]]="","",INDEX(INDIRECT(POINTER_ROW),MATCH(Table1[N_ID],INDIRECT(DIR&amp;"!PAJAK["&amp;ID_P&amp;"]"),0)))</f>
        <v/>
      </c>
      <c r="D37" s="19" t="str">
        <f ca="1">IF(Table1[[#This Row],[N_ID]]="","",INDEX(INDIRECT(POINTER_ROW),MATCH(Table1[N_ID],INDIRECT(DIR&amp;"!PAJAK["&amp;ID_P&amp;"]"),0)))</f>
        <v/>
      </c>
      <c r="E37" s="70" t="str">
        <f ca="1">IF(Table1[[#This Row],[N_ID]]="","",INDEX(INDIRECT(POINTER_ROW),MATCH(Table1[N_ID],INDIRECT(DIR&amp;"!PAJAK["&amp;ID_P&amp;"]"),0)))</f>
        <v/>
      </c>
      <c r="F37" s="70" t="str">
        <f ca="1">IF(Table1[[#This Row],[N_ID]]="","",INDEX(INDIRECT(POINTER_ROW),MATCH(Table1[N_ID],INDIRECT(DIR&amp;"!PAJAK["&amp;ID_P&amp;"]"),0)))</f>
        <v/>
      </c>
      <c r="G37" s="19" t="str">
        <f ca="1">IF(Table1[[#This Row],[N_ID]]="","",INDEX(INDIRECT(POINTER_ROW),MATCH(Table1[N_ID],INDIRECT(DIR&amp;"!PAJAK["&amp;ID_P&amp;"]"),0)))</f>
        <v/>
      </c>
      <c r="H37" s="18"/>
      <c r="I37" s="19" t="str">
        <f ca="1">IF(Table1[[#This Row],[N_ID]]="","",INDEX(INDIRECT(POINTER_ROW),MATCH(Table1[N_ID],INDIRECT(DIR&amp;"!PAJAK["&amp;ID_P&amp;"]"),0)))</f>
        <v/>
      </c>
      <c r="J37" s="19"/>
      <c r="K37" s="19"/>
      <c r="L3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3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3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3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3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37" s="19" t="str">
        <f ca="1">IF(Table1[[#This Row],[NAMA SUPPLIER]]="","",INDEX(conv1[2],MATCH(Table1[[#This Row],[NAMA SUPPLIER]],conv1[1],0)))</f>
        <v/>
      </c>
      <c r="R37" s="19" t="str">
        <f ca="1">IF(Table1[[#This Row],[NO. INVOICE]]="","",MATCH(Table1[[#This Row],[NO. INVOICE]],'[2]REKAP PEMBELIAN'!$C:$C,0))</f>
        <v/>
      </c>
      <c r="S37" s="19"/>
    </row>
    <row r="38" spans="1:19" x14ac:dyDescent="0.25">
      <c r="A38" s="19" t="str">
        <f ca="1">IF(Table1[[#This Row],[NAMA SUPPLIER]]="","",MATCH(Table1[[#This Row],[N_ID]],INDIRECT(Table1[[#This Row],[1_h]]&amp;"[N_ID]"),0))</f>
        <v/>
      </c>
      <c r="C38" s="19" t="str">
        <f ca="1">IF(Table1[[#This Row],[N_ID]]="","",INDEX(INDIRECT(POINTER_ROW),MATCH(Table1[N_ID],INDIRECT(DIR&amp;"!PAJAK["&amp;ID_P&amp;"]"),0)))</f>
        <v/>
      </c>
      <c r="D38" s="19" t="str">
        <f ca="1">IF(Table1[[#This Row],[N_ID]]="","",INDEX(INDIRECT(POINTER_ROW),MATCH(Table1[N_ID],INDIRECT(DIR&amp;"!PAJAK["&amp;ID_P&amp;"]"),0)))</f>
        <v/>
      </c>
      <c r="E38" s="70" t="str">
        <f ca="1">IF(Table1[[#This Row],[N_ID]]="","",INDEX(INDIRECT(POINTER_ROW),MATCH(Table1[N_ID],INDIRECT(DIR&amp;"!PAJAK["&amp;ID_P&amp;"]"),0)))</f>
        <v/>
      </c>
      <c r="F38" s="70" t="str">
        <f ca="1">IF(Table1[[#This Row],[N_ID]]="","",INDEX(INDIRECT(POINTER_ROW),MATCH(Table1[N_ID],INDIRECT(DIR&amp;"!PAJAK["&amp;ID_P&amp;"]"),0)))</f>
        <v/>
      </c>
      <c r="G38" s="19" t="str">
        <f ca="1">IF(Table1[[#This Row],[N_ID]]="","",INDEX(INDIRECT(POINTER_ROW),MATCH(Table1[N_ID],INDIRECT(DIR&amp;"!PAJAK["&amp;ID_P&amp;"]"),0)))</f>
        <v/>
      </c>
      <c r="H38" s="18"/>
      <c r="I38" s="19" t="str">
        <f ca="1">IF(Table1[[#This Row],[N_ID]]="","",INDEX(INDIRECT(POINTER_ROW),MATCH(Table1[N_ID],INDIRECT(DIR&amp;"!PAJAK["&amp;ID_P&amp;"]"),0)))</f>
        <v/>
      </c>
      <c r="J38" s="19"/>
      <c r="K38" s="19"/>
      <c r="L3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3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3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3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3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38" s="19" t="str">
        <f ca="1">IF(Table1[[#This Row],[NAMA SUPPLIER]]="","",INDEX(conv1[2],MATCH(Table1[[#This Row],[NAMA SUPPLIER]],conv1[1],0)))</f>
        <v/>
      </c>
      <c r="R38" s="19" t="str">
        <f ca="1">IF(Table1[[#This Row],[NO. INVOICE]]="","",MATCH(Table1[[#This Row],[NO. INVOICE]],'[2]REKAP PEMBELIAN'!$C:$C,0))</f>
        <v/>
      </c>
      <c r="S38" s="19"/>
    </row>
    <row r="39" spans="1:19" x14ac:dyDescent="0.25">
      <c r="A39" s="19" t="str">
        <f ca="1">IF(Table1[[#This Row],[NAMA SUPPLIER]]="","",MATCH(Table1[[#This Row],[N_ID]],INDIRECT(Table1[[#This Row],[1_h]]&amp;"[N_ID]"),0))</f>
        <v/>
      </c>
      <c r="C39" s="19" t="str">
        <f ca="1">IF(Table1[[#This Row],[N_ID]]="","",INDEX(INDIRECT(POINTER_ROW),MATCH(Table1[N_ID],INDIRECT(DIR&amp;"!PAJAK["&amp;ID_P&amp;"]"),0)))</f>
        <v/>
      </c>
      <c r="D39" s="19" t="str">
        <f ca="1">IF(Table1[[#This Row],[N_ID]]="","",INDEX(INDIRECT(POINTER_ROW),MATCH(Table1[N_ID],INDIRECT(DIR&amp;"!PAJAK["&amp;ID_P&amp;"]"),0)))</f>
        <v/>
      </c>
      <c r="E39" s="70" t="str">
        <f ca="1">IF(Table1[[#This Row],[N_ID]]="","",INDEX(INDIRECT(POINTER_ROW),MATCH(Table1[N_ID],INDIRECT(DIR&amp;"!PAJAK["&amp;ID_P&amp;"]"),0)))</f>
        <v/>
      </c>
      <c r="F39" s="70" t="str">
        <f ca="1">IF(Table1[[#This Row],[N_ID]]="","",INDEX(INDIRECT(POINTER_ROW),MATCH(Table1[N_ID],INDIRECT(DIR&amp;"!PAJAK["&amp;ID_P&amp;"]"),0)))</f>
        <v/>
      </c>
      <c r="G39" s="19" t="str">
        <f ca="1">IF(Table1[[#This Row],[N_ID]]="","",INDEX(INDIRECT(POINTER_ROW),MATCH(Table1[N_ID],INDIRECT(DIR&amp;"!PAJAK["&amp;ID_P&amp;"]"),0)))</f>
        <v/>
      </c>
      <c r="H39" s="18"/>
      <c r="I39" s="19" t="str">
        <f ca="1">IF(Table1[[#This Row],[N_ID]]="","",INDEX(INDIRECT(POINTER_ROW),MATCH(Table1[N_ID],INDIRECT(DIR&amp;"!PAJAK["&amp;ID_P&amp;"]"),0)))</f>
        <v/>
      </c>
      <c r="J39" s="19"/>
      <c r="K39" s="19"/>
      <c r="L3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3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3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3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3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39" s="19" t="str">
        <f ca="1">IF(Table1[[#This Row],[NAMA SUPPLIER]]="","",INDEX(conv1[2],MATCH(Table1[[#This Row],[NAMA SUPPLIER]],conv1[1],0)))</f>
        <v/>
      </c>
      <c r="R39" s="19" t="str">
        <f ca="1">IF(Table1[[#This Row],[NO. INVOICE]]="","",MATCH(Table1[[#This Row],[NO. INVOICE]],'[2]REKAP PEMBELIAN'!$C:$C,0))</f>
        <v/>
      </c>
      <c r="S39" s="19"/>
    </row>
    <row r="40" spans="1:19" x14ac:dyDescent="0.25">
      <c r="A40" s="19" t="str">
        <f ca="1">IF(Table1[[#This Row],[NAMA SUPPLIER]]="","",MATCH(Table1[[#This Row],[N_ID]],INDIRECT(Table1[[#This Row],[1_h]]&amp;"[N_ID]"),0))</f>
        <v/>
      </c>
      <c r="C40" s="19" t="str">
        <f ca="1">IF(Table1[[#This Row],[N_ID]]="","",INDEX(INDIRECT(POINTER_ROW),MATCH(Table1[N_ID],INDIRECT(DIR&amp;"!PAJAK["&amp;ID_P&amp;"]"),0)))</f>
        <v/>
      </c>
      <c r="D40" s="19" t="str">
        <f ca="1">IF(Table1[[#This Row],[N_ID]]="","",INDEX(INDIRECT(POINTER_ROW),MATCH(Table1[N_ID],INDIRECT(DIR&amp;"!PAJAK["&amp;ID_P&amp;"]"),0)))</f>
        <v/>
      </c>
      <c r="E40" s="70" t="str">
        <f ca="1">IF(Table1[[#This Row],[N_ID]]="","",INDEX(INDIRECT(POINTER_ROW),MATCH(Table1[N_ID],INDIRECT(DIR&amp;"!PAJAK["&amp;ID_P&amp;"]"),0)))</f>
        <v/>
      </c>
      <c r="F40" s="70" t="str">
        <f ca="1">IF(Table1[[#This Row],[N_ID]]="","",INDEX(INDIRECT(POINTER_ROW),MATCH(Table1[N_ID],INDIRECT(DIR&amp;"!PAJAK["&amp;ID_P&amp;"]"),0)))</f>
        <v/>
      </c>
      <c r="G40" s="19" t="str">
        <f ca="1">IF(Table1[[#This Row],[N_ID]]="","",INDEX(INDIRECT(POINTER_ROW),MATCH(Table1[N_ID],INDIRECT(DIR&amp;"!PAJAK["&amp;ID_P&amp;"]"),0)))</f>
        <v/>
      </c>
      <c r="H40" s="18"/>
      <c r="I40" s="19" t="str">
        <f ca="1">IF(Table1[[#This Row],[N_ID]]="","",INDEX(INDIRECT(POINTER_ROW),MATCH(Table1[N_ID],INDIRECT(DIR&amp;"!PAJAK["&amp;ID_P&amp;"]"),0)))</f>
        <v/>
      </c>
      <c r="J40" s="19"/>
      <c r="K40" s="19"/>
      <c r="L4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4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4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4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4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40" s="19" t="str">
        <f ca="1">IF(Table1[[#This Row],[NAMA SUPPLIER]]="","",INDEX(conv1[2],MATCH(Table1[[#This Row],[NAMA SUPPLIER]],conv1[1],0)))</f>
        <v/>
      </c>
      <c r="R40" s="19" t="str">
        <f ca="1">IF(Table1[[#This Row],[NO. INVOICE]]="","",MATCH(Table1[[#This Row],[NO. INVOICE]],'[2]REKAP PEMBELIAN'!$C:$C,0))</f>
        <v/>
      </c>
      <c r="S40" s="19"/>
    </row>
    <row r="41" spans="1:19" x14ac:dyDescent="0.25">
      <c r="A41" s="19" t="str">
        <f ca="1">IF(Table1[[#This Row],[NAMA SUPPLIER]]="","",MATCH(Table1[[#This Row],[N_ID]],INDIRECT(Table1[[#This Row],[1_h]]&amp;"[N_ID]"),0))</f>
        <v/>
      </c>
      <c r="C41" s="19" t="str">
        <f ca="1">IF(Table1[[#This Row],[N_ID]]="","",INDEX(INDIRECT(POINTER_ROW),MATCH(Table1[N_ID],INDIRECT(DIR&amp;"!PAJAK["&amp;ID_P&amp;"]"),0)))</f>
        <v/>
      </c>
      <c r="D41" s="19" t="str">
        <f ca="1">IF(Table1[[#This Row],[N_ID]]="","",INDEX(INDIRECT(POINTER_ROW),MATCH(Table1[N_ID],INDIRECT(DIR&amp;"!PAJAK["&amp;ID_P&amp;"]"),0)))</f>
        <v/>
      </c>
      <c r="E41" s="70" t="str">
        <f ca="1">IF(Table1[[#This Row],[N_ID]]="","",INDEX(INDIRECT(POINTER_ROW),MATCH(Table1[N_ID],INDIRECT(DIR&amp;"!PAJAK["&amp;ID_P&amp;"]"),0)))</f>
        <v/>
      </c>
      <c r="F41" s="70" t="str">
        <f ca="1">IF(Table1[[#This Row],[N_ID]]="","",INDEX(INDIRECT(POINTER_ROW),MATCH(Table1[N_ID],INDIRECT(DIR&amp;"!PAJAK["&amp;ID_P&amp;"]"),0)))</f>
        <v/>
      </c>
      <c r="G41" s="19" t="str">
        <f ca="1">IF(Table1[[#This Row],[N_ID]]="","",INDEX(INDIRECT(POINTER_ROW),MATCH(Table1[N_ID],INDIRECT(DIR&amp;"!PAJAK["&amp;ID_P&amp;"]"),0)))</f>
        <v/>
      </c>
      <c r="H41" s="18"/>
      <c r="I41" s="19" t="str">
        <f ca="1">IF(Table1[[#This Row],[N_ID]]="","",INDEX(INDIRECT(POINTER_ROW),MATCH(Table1[N_ID],INDIRECT(DIR&amp;"!PAJAK["&amp;ID_P&amp;"]"),0)))</f>
        <v/>
      </c>
      <c r="J41" s="19"/>
      <c r="K41" s="19"/>
      <c r="L4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4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4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4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4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41" s="19" t="str">
        <f ca="1">IF(Table1[[#This Row],[NAMA SUPPLIER]]="","",INDEX(conv1[2],MATCH(Table1[[#This Row],[NAMA SUPPLIER]],conv1[1],0)))</f>
        <v/>
      </c>
      <c r="R41" s="19" t="str">
        <f ca="1">IF(Table1[[#This Row],[NO. INVOICE]]="","",MATCH(Table1[[#This Row],[NO. INVOICE]],'[2]REKAP PEMBELIAN'!$C:$C,0))</f>
        <v/>
      </c>
      <c r="S41" s="19"/>
    </row>
    <row r="42" spans="1:19" x14ac:dyDescent="0.25">
      <c r="A42" s="19" t="str">
        <f ca="1">IF(Table1[[#This Row],[NAMA SUPPLIER]]="","",MATCH(Table1[[#This Row],[N_ID]],INDIRECT(Table1[[#This Row],[1_h]]&amp;"[N_ID]"),0))</f>
        <v/>
      </c>
      <c r="C42" s="19" t="str">
        <f ca="1">IF(Table1[[#This Row],[N_ID]]="","",INDEX(INDIRECT(POINTER_ROW),MATCH(Table1[N_ID],INDIRECT(DIR&amp;"!PAJAK["&amp;ID_P&amp;"]"),0)))</f>
        <v/>
      </c>
      <c r="D42" s="19" t="str">
        <f ca="1">IF(Table1[[#This Row],[N_ID]]="","",INDEX(INDIRECT(POINTER_ROW),MATCH(Table1[N_ID],INDIRECT(DIR&amp;"!PAJAK["&amp;ID_P&amp;"]"),0)))</f>
        <v/>
      </c>
      <c r="E42" s="70" t="str">
        <f ca="1">IF(Table1[[#This Row],[N_ID]]="","",INDEX(INDIRECT(POINTER_ROW),MATCH(Table1[N_ID],INDIRECT(DIR&amp;"!PAJAK["&amp;ID_P&amp;"]"),0)))</f>
        <v/>
      </c>
      <c r="F42" s="70" t="str">
        <f ca="1">IF(Table1[[#This Row],[N_ID]]="","",INDEX(INDIRECT(POINTER_ROW),MATCH(Table1[N_ID],INDIRECT(DIR&amp;"!PAJAK["&amp;ID_P&amp;"]"),0)))</f>
        <v/>
      </c>
      <c r="G42" s="19" t="str">
        <f ca="1">IF(Table1[[#This Row],[N_ID]]="","",INDEX(INDIRECT(POINTER_ROW),MATCH(Table1[N_ID],INDIRECT(DIR&amp;"!PAJAK["&amp;ID_P&amp;"]"),0)))</f>
        <v/>
      </c>
      <c r="H42" s="18"/>
      <c r="I42" s="19" t="str">
        <f ca="1">IF(Table1[[#This Row],[N_ID]]="","",INDEX(INDIRECT(POINTER_ROW),MATCH(Table1[N_ID],INDIRECT(DIR&amp;"!PAJAK["&amp;ID_P&amp;"]"),0)))</f>
        <v/>
      </c>
      <c r="J42" s="19"/>
      <c r="K42" s="19"/>
      <c r="L4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4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4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4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4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42" s="19" t="str">
        <f ca="1">IF(Table1[[#This Row],[NAMA SUPPLIER]]="","",INDEX(conv1[2],MATCH(Table1[[#This Row],[NAMA SUPPLIER]],conv1[1],0)))</f>
        <v/>
      </c>
      <c r="R42" s="19" t="str">
        <f ca="1">IF(Table1[[#This Row],[NO. INVOICE]]="","",MATCH(Table1[[#This Row],[NO. INVOICE]],'[2]REKAP PEMBELIAN'!$C:$C,0))</f>
        <v/>
      </c>
      <c r="S42" s="19"/>
    </row>
    <row r="43" spans="1:19" x14ac:dyDescent="0.25">
      <c r="A43" s="19" t="str">
        <f ca="1">IF(Table1[[#This Row],[NAMA SUPPLIER]]="","",MATCH(Table1[[#This Row],[N_ID]],INDIRECT(Table1[[#This Row],[1_h]]&amp;"[N_ID]"),0))</f>
        <v/>
      </c>
      <c r="C43" s="19" t="str">
        <f ca="1">IF(Table1[[#This Row],[N_ID]]="","",INDEX(INDIRECT(POINTER_ROW),MATCH(Table1[N_ID],INDIRECT(DIR&amp;"!PAJAK["&amp;ID_P&amp;"]"),0)))</f>
        <v/>
      </c>
      <c r="D43" s="19" t="str">
        <f ca="1">IF(Table1[[#This Row],[N_ID]]="","",INDEX(INDIRECT(POINTER_ROW),MATCH(Table1[N_ID],INDIRECT(DIR&amp;"!PAJAK["&amp;ID_P&amp;"]"),0)))</f>
        <v/>
      </c>
      <c r="E43" s="70" t="str">
        <f ca="1">IF(Table1[[#This Row],[N_ID]]="","",INDEX(INDIRECT(POINTER_ROW),MATCH(Table1[N_ID],INDIRECT(DIR&amp;"!PAJAK["&amp;ID_P&amp;"]"),0)))</f>
        <v/>
      </c>
      <c r="F43" s="70" t="str">
        <f ca="1">IF(Table1[[#This Row],[N_ID]]="","",INDEX(INDIRECT(POINTER_ROW),MATCH(Table1[N_ID],INDIRECT(DIR&amp;"!PAJAK["&amp;ID_P&amp;"]"),0)))</f>
        <v/>
      </c>
      <c r="G43" s="19" t="str">
        <f ca="1">IF(Table1[[#This Row],[N_ID]]="","",INDEX(INDIRECT(POINTER_ROW),MATCH(Table1[N_ID],INDIRECT(DIR&amp;"!PAJAK["&amp;ID_P&amp;"]"),0)))</f>
        <v/>
      </c>
      <c r="H43" s="18"/>
      <c r="I43" s="19" t="str">
        <f ca="1">IF(Table1[[#This Row],[N_ID]]="","",INDEX(INDIRECT(POINTER_ROW),MATCH(Table1[N_ID],INDIRECT(DIR&amp;"!PAJAK["&amp;ID_P&amp;"]"),0)))</f>
        <v/>
      </c>
      <c r="J43" s="19"/>
      <c r="K43" s="19"/>
      <c r="L4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4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4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4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4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43" s="19" t="str">
        <f ca="1">IF(Table1[[#This Row],[NAMA SUPPLIER]]="","",INDEX(conv1[2],MATCH(Table1[[#This Row],[NAMA SUPPLIER]],conv1[1],0)))</f>
        <v/>
      </c>
      <c r="R43" s="19" t="str">
        <f ca="1">IF(Table1[[#This Row],[NO. INVOICE]]="","",MATCH(Table1[[#This Row],[NO. INVOICE]],'[2]REKAP PEMBELIAN'!$C:$C,0))</f>
        <v/>
      </c>
      <c r="S43" s="19"/>
    </row>
    <row r="44" spans="1:19" x14ac:dyDescent="0.25">
      <c r="A44" s="19" t="str">
        <f ca="1">IF(Table1[[#This Row],[NAMA SUPPLIER]]="","",MATCH(Table1[[#This Row],[N_ID]],INDIRECT(Table1[[#This Row],[1_h]]&amp;"[N_ID]"),0))</f>
        <v/>
      </c>
      <c r="C44" s="19" t="str">
        <f ca="1">IF(Table1[[#This Row],[N_ID]]="","",INDEX(INDIRECT(POINTER_ROW),MATCH(Table1[N_ID],INDIRECT(DIR&amp;"!PAJAK["&amp;ID_P&amp;"]"),0)))</f>
        <v/>
      </c>
      <c r="D44" s="19" t="str">
        <f ca="1">IF(Table1[[#This Row],[N_ID]]="","",INDEX(INDIRECT(POINTER_ROW),MATCH(Table1[N_ID],INDIRECT(DIR&amp;"!PAJAK["&amp;ID_P&amp;"]"),0)))</f>
        <v/>
      </c>
      <c r="E44" s="70" t="str">
        <f ca="1">IF(Table1[[#This Row],[N_ID]]="","",INDEX(INDIRECT(POINTER_ROW),MATCH(Table1[N_ID],INDIRECT(DIR&amp;"!PAJAK["&amp;ID_P&amp;"]"),0)))</f>
        <v/>
      </c>
      <c r="F44" s="70" t="str">
        <f ca="1">IF(Table1[[#This Row],[N_ID]]="","",INDEX(INDIRECT(POINTER_ROW),MATCH(Table1[N_ID],INDIRECT(DIR&amp;"!PAJAK["&amp;ID_P&amp;"]"),0)))</f>
        <v/>
      </c>
      <c r="G44" s="19" t="str">
        <f ca="1">IF(Table1[[#This Row],[N_ID]]="","",INDEX(INDIRECT(POINTER_ROW),MATCH(Table1[N_ID],INDIRECT(DIR&amp;"!PAJAK["&amp;ID_P&amp;"]"),0)))</f>
        <v/>
      </c>
      <c r="H44" s="18"/>
      <c r="I44" s="19" t="str">
        <f ca="1">IF(Table1[[#This Row],[N_ID]]="","",INDEX(INDIRECT(POINTER_ROW),MATCH(Table1[N_ID],INDIRECT(DIR&amp;"!PAJAK["&amp;ID_P&amp;"]"),0)))</f>
        <v/>
      </c>
      <c r="J44" s="19"/>
      <c r="K44" s="19"/>
      <c r="L4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4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4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4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4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44" s="19" t="str">
        <f ca="1">IF(Table1[[#This Row],[NAMA SUPPLIER]]="","",INDEX(conv1[2],MATCH(Table1[[#This Row],[NAMA SUPPLIER]],conv1[1],0)))</f>
        <v/>
      </c>
      <c r="R44" s="19" t="str">
        <f ca="1">IF(Table1[[#This Row],[NO. INVOICE]]="","",MATCH(Table1[[#This Row],[NO. INVOICE]],'[2]REKAP PEMBELIAN'!$C:$C,0))</f>
        <v/>
      </c>
      <c r="S44" s="19"/>
    </row>
    <row r="45" spans="1:19" x14ac:dyDescent="0.25">
      <c r="A45" s="19" t="str">
        <f ca="1">IF(Table1[[#This Row],[NAMA SUPPLIER]]="","",MATCH(Table1[[#This Row],[N_ID]],INDIRECT(Table1[[#This Row],[1_h]]&amp;"[N_ID]"),0))</f>
        <v/>
      </c>
      <c r="C45" s="19" t="str">
        <f ca="1">IF(Table1[[#This Row],[N_ID]]="","",INDEX(INDIRECT(POINTER_ROW),MATCH(Table1[N_ID],INDIRECT(DIR&amp;"!PAJAK["&amp;ID_P&amp;"]"),0)))</f>
        <v/>
      </c>
      <c r="D45" s="19" t="str">
        <f ca="1">IF(Table1[[#This Row],[N_ID]]="","",INDEX(INDIRECT(POINTER_ROW),MATCH(Table1[N_ID],INDIRECT(DIR&amp;"!PAJAK["&amp;ID_P&amp;"]"),0)))</f>
        <v/>
      </c>
      <c r="E45" s="70" t="str">
        <f ca="1">IF(Table1[[#This Row],[N_ID]]="","",INDEX(INDIRECT(POINTER_ROW),MATCH(Table1[N_ID],INDIRECT(DIR&amp;"!PAJAK["&amp;ID_P&amp;"]"),0)))</f>
        <v/>
      </c>
      <c r="F45" s="70" t="str">
        <f ca="1">IF(Table1[[#This Row],[N_ID]]="","",INDEX(INDIRECT(POINTER_ROW),MATCH(Table1[N_ID],INDIRECT(DIR&amp;"!PAJAK["&amp;ID_P&amp;"]"),0)))</f>
        <v/>
      </c>
      <c r="G45" s="19" t="str">
        <f ca="1">IF(Table1[[#This Row],[N_ID]]="","",INDEX(INDIRECT(POINTER_ROW),MATCH(Table1[N_ID],INDIRECT(DIR&amp;"!PAJAK["&amp;ID_P&amp;"]"),0)))</f>
        <v/>
      </c>
      <c r="H45" s="18"/>
      <c r="I45" s="19" t="str">
        <f ca="1">IF(Table1[[#This Row],[N_ID]]="","",INDEX(INDIRECT(POINTER_ROW),MATCH(Table1[N_ID],INDIRECT(DIR&amp;"!PAJAK["&amp;ID_P&amp;"]"),0)))</f>
        <v/>
      </c>
      <c r="J45" s="19"/>
      <c r="K45" s="19"/>
      <c r="L4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4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4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4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4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45" s="19" t="str">
        <f ca="1">IF(Table1[[#This Row],[NAMA SUPPLIER]]="","",INDEX(conv1[2],MATCH(Table1[[#This Row],[NAMA SUPPLIER]],conv1[1],0)))</f>
        <v/>
      </c>
      <c r="R45" s="19" t="str">
        <f ca="1">IF(Table1[[#This Row],[NO. INVOICE]]="","",MATCH(Table1[[#This Row],[NO. INVOICE]],'[2]REKAP PEMBELIAN'!$C:$C,0))</f>
        <v/>
      </c>
      <c r="S45" s="19"/>
    </row>
    <row r="46" spans="1:19" x14ac:dyDescent="0.25">
      <c r="A46" s="19" t="str">
        <f ca="1">IF(Table1[[#This Row],[NAMA SUPPLIER]]="","",MATCH(Table1[[#This Row],[N_ID]],INDIRECT(Table1[[#This Row],[1_h]]&amp;"[N_ID]"),0))</f>
        <v/>
      </c>
      <c r="C46" s="19" t="str">
        <f ca="1">IF(Table1[[#This Row],[N_ID]]="","",INDEX(INDIRECT(POINTER_ROW),MATCH(Table1[N_ID],INDIRECT(DIR&amp;"!PAJAK["&amp;ID_P&amp;"]"),0)))</f>
        <v/>
      </c>
      <c r="D46" s="19" t="str">
        <f ca="1">IF(Table1[[#This Row],[N_ID]]="","",INDEX(INDIRECT(POINTER_ROW),MATCH(Table1[N_ID],INDIRECT(DIR&amp;"!PAJAK["&amp;ID_P&amp;"]"),0)))</f>
        <v/>
      </c>
      <c r="E46" s="70" t="str">
        <f ca="1">IF(Table1[[#This Row],[N_ID]]="","",INDEX(INDIRECT(POINTER_ROW),MATCH(Table1[N_ID],INDIRECT(DIR&amp;"!PAJAK["&amp;ID_P&amp;"]"),0)))</f>
        <v/>
      </c>
      <c r="F46" s="70" t="str">
        <f ca="1">IF(Table1[[#This Row],[N_ID]]="","",INDEX(INDIRECT(POINTER_ROW),MATCH(Table1[N_ID],INDIRECT(DIR&amp;"!PAJAK["&amp;ID_P&amp;"]"),0)))</f>
        <v/>
      </c>
      <c r="G46" s="19" t="str">
        <f ca="1">IF(Table1[[#This Row],[N_ID]]="","",INDEX(INDIRECT(POINTER_ROW),MATCH(Table1[N_ID],INDIRECT(DIR&amp;"!PAJAK["&amp;ID_P&amp;"]"),0)))</f>
        <v/>
      </c>
      <c r="H46" s="18"/>
      <c r="I46" s="19" t="str">
        <f ca="1">IF(Table1[[#This Row],[N_ID]]="","",INDEX(INDIRECT(POINTER_ROW),MATCH(Table1[N_ID],INDIRECT(DIR&amp;"!PAJAK["&amp;ID_P&amp;"]"),0)))</f>
        <v/>
      </c>
      <c r="J46" s="19"/>
      <c r="K46" s="19"/>
      <c r="L4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4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4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4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4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46" s="19" t="str">
        <f ca="1">IF(Table1[[#This Row],[NAMA SUPPLIER]]="","",INDEX(conv1[2],MATCH(Table1[[#This Row],[NAMA SUPPLIER]],conv1[1],0)))</f>
        <v/>
      </c>
      <c r="R46" s="19" t="str">
        <f ca="1">IF(Table1[[#This Row],[NO. INVOICE]]="","",MATCH(Table1[[#This Row],[NO. INVOICE]],'[2]REKAP PEMBELIAN'!$C:$C,0))</f>
        <v/>
      </c>
      <c r="S46" s="19"/>
    </row>
    <row r="47" spans="1:19" x14ac:dyDescent="0.25">
      <c r="A47" s="19" t="str">
        <f ca="1">IF(Table1[[#This Row],[NAMA SUPPLIER]]="","",MATCH(Table1[[#This Row],[N_ID]],INDIRECT(Table1[[#This Row],[1_h]]&amp;"[N_ID]"),0))</f>
        <v/>
      </c>
      <c r="C47" s="19" t="str">
        <f ca="1">IF(Table1[[#This Row],[N_ID]]="","",INDEX(INDIRECT(POINTER_ROW),MATCH(Table1[N_ID],INDIRECT(DIR&amp;"!PAJAK["&amp;ID_P&amp;"]"),0)))</f>
        <v/>
      </c>
      <c r="D47" s="19" t="str">
        <f ca="1">IF(Table1[[#This Row],[N_ID]]="","",INDEX(INDIRECT(POINTER_ROW),MATCH(Table1[N_ID],INDIRECT(DIR&amp;"!PAJAK["&amp;ID_P&amp;"]"),0)))</f>
        <v/>
      </c>
      <c r="E47" s="70" t="str">
        <f ca="1">IF(Table1[[#This Row],[N_ID]]="","",INDEX(INDIRECT(POINTER_ROW),MATCH(Table1[N_ID],INDIRECT(DIR&amp;"!PAJAK["&amp;ID_P&amp;"]"),0)))</f>
        <v/>
      </c>
      <c r="F47" s="70" t="str">
        <f ca="1">IF(Table1[[#This Row],[N_ID]]="","",INDEX(INDIRECT(POINTER_ROW),MATCH(Table1[N_ID],INDIRECT(DIR&amp;"!PAJAK["&amp;ID_P&amp;"]"),0)))</f>
        <v/>
      </c>
      <c r="G47" s="19" t="str">
        <f ca="1">IF(Table1[[#This Row],[N_ID]]="","",INDEX(INDIRECT(POINTER_ROW),MATCH(Table1[N_ID],INDIRECT(DIR&amp;"!PAJAK["&amp;ID_P&amp;"]"),0)))</f>
        <v/>
      </c>
      <c r="H47" s="18"/>
      <c r="I47" s="19" t="str">
        <f ca="1">IF(Table1[[#This Row],[N_ID]]="","",INDEX(INDIRECT(POINTER_ROW),MATCH(Table1[N_ID],INDIRECT(DIR&amp;"!PAJAK["&amp;ID_P&amp;"]"),0)))</f>
        <v/>
      </c>
      <c r="J47" s="19"/>
      <c r="K47" s="19"/>
      <c r="L4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4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4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4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4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47" s="19" t="str">
        <f ca="1">IF(Table1[[#This Row],[NAMA SUPPLIER]]="","",INDEX(conv1[2],MATCH(Table1[[#This Row],[NAMA SUPPLIER]],conv1[1],0)))</f>
        <v/>
      </c>
      <c r="R47" s="19" t="str">
        <f ca="1">IF(Table1[[#This Row],[NO. INVOICE]]="","",MATCH(Table1[[#This Row],[NO. INVOICE]],'[2]REKAP PEMBELIAN'!$C:$C,0))</f>
        <v/>
      </c>
      <c r="S47" s="19"/>
    </row>
    <row r="48" spans="1:19" x14ac:dyDescent="0.25">
      <c r="A48" s="19" t="str">
        <f ca="1">IF(Table1[[#This Row],[NAMA SUPPLIER]]="","",MATCH(Table1[[#This Row],[N_ID]],INDIRECT(Table1[[#This Row],[1_h]]&amp;"[N_ID]"),0))</f>
        <v/>
      </c>
      <c r="C48" s="19" t="str">
        <f ca="1">IF(Table1[[#This Row],[N_ID]]="","",INDEX(INDIRECT(POINTER_ROW),MATCH(Table1[N_ID],INDIRECT(DIR&amp;"!PAJAK["&amp;ID_P&amp;"]"),0)))</f>
        <v/>
      </c>
      <c r="D48" s="19" t="str">
        <f ca="1">IF(Table1[[#This Row],[N_ID]]="","",INDEX(INDIRECT(POINTER_ROW),MATCH(Table1[N_ID],INDIRECT(DIR&amp;"!PAJAK["&amp;ID_P&amp;"]"),0)))</f>
        <v/>
      </c>
      <c r="E48" s="70" t="str">
        <f ca="1">IF(Table1[[#This Row],[N_ID]]="","",INDEX(INDIRECT(POINTER_ROW),MATCH(Table1[N_ID],INDIRECT(DIR&amp;"!PAJAK["&amp;ID_P&amp;"]"),0)))</f>
        <v/>
      </c>
      <c r="F48" s="70" t="str">
        <f ca="1">IF(Table1[[#This Row],[N_ID]]="","",INDEX(INDIRECT(POINTER_ROW),MATCH(Table1[N_ID],INDIRECT(DIR&amp;"!PAJAK["&amp;ID_P&amp;"]"),0)))</f>
        <v/>
      </c>
      <c r="G48" s="19" t="str">
        <f ca="1">IF(Table1[[#This Row],[N_ID]]="","",INDEX(INDIRECT(POINTER_ROW),MATCH(Table1[N_ID],INDIRECT(DIR&amp;"!PAJAK["&amp;ID_P&amp;"]"),0)))</f>
        <v/>
      </c>
      <c r="H48" s="18"/>
      <c r="I48" s="19" t="str">
        <f ca="1">IF(Table1[[#This Row],[N_ID]]="","",INDEX(INDIRECT(POINTER_ROW),MATCH(Table1[N_ID],INDIRECT(DIR&amp;"!PAJAK["&amp;ID_P&amp;"]"),0)))</f>
        <v/>
      </c>
      <c r="J48" s="19"/>
      <c r="K48" s="19"/>
      <c r="L4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4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4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4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4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48" s="19" t="str">
        <f ca="1">IF(Table1[[#This Row],[NAMA SUPPLIER]]="","",INDEX(conv1[2],MATCH(Table1[[#This Row],[NAMA SUPPLIER]],conv1[1],0)))</f>
        <v/>
      </c>
      <c r="R48" s="19" t="str">
        <f ca="1">IF(Table1[[#This Row],[NO. INVOICE]]="","",MATCH(Table1[[#This Row],[NO. INVOICE]],'[2]REKAP PEMBELIAN'!$C:$C,0))</f>
        <v/>
      </c>
      <c r="S48" s="19"/>
    </row>
    <row r="49" spans="1:19" x14ac:dyDescent="0.25">
      <c r="A49" s="19" t="str">
        <f ca="1">IF(Table1[[#This Row],[NAMA SUPPLIER]]="","",MATCH(Table1[[#This Row],[N_ID]],INDIRECT(Table1[[#This Row],[1_h]]&amp;"[N_ID]"),0))</f>
        <v/>
      </c>
      <c r="C49" s="19" t="str">
        <f ca="1">IF(Table1[[#This Row],[N_ID]]="","",INDEX(INDIRECT(POINTER_ROW),MATCH(Table1[N_ID],INDIRECT(DIR&amp;"!PAJAK["&amp;ID_P&amp;"]"),0)))</f>
        <v/>
      </c>
      <c r="D49" s="19" t="str">
        <f ca="1">IF(Table1[[#This Row],[N_ID]]="","",INDEX(INDIRECT(POINTER_ROW),MATCH(Table1[N_ID],INDIRECT(DIR&amp;"!PAJAK["&amp;ID_P&amp;"]"),0)))</f>
        <v/>
      </c>
      <c r="E49" s="70" t="str">
        <f ca="1">IF(Table1[[#This Row],[N_ID]]="","",INDEX(INDIRECT(POINTER_ROW),MATCH(Table1[N_ID],INDIRECT(DIR&amp;"!PAJAK["&amp;ID_P&amp;"]"),0)))</f>
        <v/>
      </c>
      <c r="F49" s="70" t="str">
        <f ca="1">IF(Table1[[#This Row],[N_ID]]="","",INDEX(INDIRECT(POINTER_ROW),MATCH(Table1[N_ID],INDIRECT(DIR&amp;"!PAJAK["&amp;ID_P&amp;"]"),0)))</f>
        <v/>
      </c>
      <c r="G49" s="19" t="str">
        <f ca="1">IF(Table1[[#This Row],[N_ID]]="","",INDEX(INDIRECT(POINTER_ROW),MATCH(Table1[N_ID],INDIRECT(DIR&amp;"!PAJAK["&amp;ID_P&amp;"]"),0)))</f>
        <v/>
      </c>
      <c r="H49" s="18"/>
      <c r="I49" s="19" t="str">
        <f ca="1">IF(Table1[[#This Row],[N_ID]]="","",INDEX(INDIRECT(POINTER_ROW),MATCH(Table1[N_ID],INDIRECT(DIR&amp;"!PAJAK["&amp;ID_P&amp;"]"),0)))</f>
        <v/>
      </c>
      <c r="J49" s="19"/>
      <c r="K49" s="19"/>
      <c r="L4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4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4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4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4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49" s="19" t="str">
        <f ca="1">IF(Table1[[#This Row],[NAMA SUPPLIER]]="","",INDEX(conv1[2],MATCH(Table1[[#This Row],[NAMA SUPPLIER]],conv1[1],0)))</f>
        <v/>
      </c>
      <c r="R49" s="19" t="str">
        <f ca="1">IF(Table1[[#This Row],[NO. INVOICE]]="","",MATCH(Table1[[#This Row],[NO. INVOICE]],'[2]REKAP PEMBELIAN'!$C:$C,0))</f>
        <v/>
      </c>
      <c r="S49" s="19"/>
    </row>
    <row r="50" spans="1:19" x14ac:dyDescent="0.25">
      <c r="A50" s="19" t="str">
        <f ca="1">IF(Table1[[#This Row],[NAMA SUPPLIER]]="","",MATCH(Table1[[#This Row],[N_ID]],INDIRECT(Table1[[#This Row],[1_h]]&amp;"[N_ID]"),0))</f>
        <v/>
      </c>
      <c r="C50" s="19" t="str">
        <f ca="1">IF(Table1[[#This Row],[N_ID]]="","",INDEX(INDIRECT(POINTER_ROW),MATCH(Table1[N_ID],INDIRECT(DIR&amp;"!PAJAK["&amp;ID_P&amp;"]"),0)))</f>
        <v/>
      </c>
      <c r="D50" s="19" t="str">
        <f ca="1">IF(Table1[[#This Row],[N_ID]]="","",INDEX(INDIRECT(POINTER_ROW),MATCH(Table1[N_ID],INDIRECT(DIR&amp;"!PAJAK["&amp;ID_P&amp;"]"),0)))</f>
        <v/>
      </c>
      <c r="E50" s="70" t="str">
        <f ca="1">IF(Table1[[#This Row],[N_ID]]="","",INDEX(INDIRECT(POINTER_ROW),MATCH(Table1[N_ID],INDIRECT(DIR&amp;"!PAJAK["&amp;ID_P&amp;"]"),0)))</f>
        <v/>
      </c>
      <c r="F50" s="70" t="str">
        <f ca="1">IF(Table1[[#This Row],[N_ID]]="","",INDEX(INDIRECT(POINTER_ROW),MATCH(Table1[N_ID],INDIRECT(DIR&amp;"!PAJAK["&amp;ID_P&amp;"]"),0)))</f>
        <v/>
      </c>
      <c r="G50" s="19" t="str">
        <f ca="1">IF(Table1[[#This Row],[N_ID]]="","",INDEX(INDIRECT(POINTER_ROW),MATCH(Table1[N_ID],INDIRECT(DIR&amp;"!PAJAK["&amp;ID_P&amp;"]"),0)))</f>
        <v/>
      </c>
      <c r="H50" s="18"/>
      <c r="I50" s="19" t="str">
        <f ca="1">IF(Table1[[#This Row],[N_ID]]="","",INDEX(INDIRECT(POINTER_ROW),MATCH(Table1[N_ID],INDIRECT(DIR&amp;"!PAJAK["&amp;ID_P&amp;"]"),0)))</f>
        <v/>
      </c>
      <c r="J50" s="19"/>
      <c r="K50" s="19"/>
      <c r="L5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5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5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5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5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50" s="19" t="str">
        <f ca="1">IF(Table1[[#This Row],[NAMA SUPPLIER]]="","",INDEX(conv1[2],MATCH(Table1[[#This Row],[NAMA SUPPLIER]],conv1[1],0)))</f>
        <v/>
      </c>
      <c r="R50" s="19" t="str">
        <f ca="1">IF(Table1[[#This Row],[NO. INVOICE]]="","",MATCH(Table1[[#This Row],[NO. INVOICE]],'[2]REKAP PEMBELIAN'!$C:$C,0))</f>
        <v/>
      </c>
      <c r="S50" s="19"/>
    </row>
    <row r="51" spans="1:19" x14ac:dyDescent="0.25">
      <c r="A51" s="19" t="str">
        <f ca="1">IF(Table1[[#This Row],[NAMA SUPPLIER]]="","",MATCH(Table1[[#This Row],[N_ID]],INDIRECT(Table1[[#This Row],[1_h]]&amp;"[N_ID]"),0))</f>
        <v/>
      </c>
      <c r="C51" s="19" t="str">
        <f ca="1">IF(Table1[[#This Row],[N_ID]]="","",INDEX(INDIRECT(POINTER_ROW),MATCH(Table1[N_ID],INDIRECT(DIR&amp;"!PAJAK["&amp;ID_P&amp;"]"),0)))</f>
        <v/>
      </c>
      <c r="D51" s="19" t="str">
        <f ca="1">IF(Table1[[#This Row],[N_ID]]="","",INDEX(INDIRECT(POINTER_ROW),MATCH(Table1[N_ID],INDIRECT(DIR&amp;"!PAJAK["&amp;ID_P&amp;"]"),0)))</f>
        <v/>
      </c>
      <c r="E51" s="70" t="str">
        <f ca="1">IF(Table1[[#This Row],[N_ID]]="","",INDEX(INDIRECT(POINTER_ROW),MATCH(Table1[N_ID],INDIRECT(DIR&amp;"!PAJAK["&amp;ID_P&amp;"]"),0)))</f>
        <v/>
      </c>
      <c r="F51" s="70" t="str">
        <f ca="1">IF(Table1[[#This Row],[N_ID]]="","",INDEX(INDIRECT(POINTER_ROW),MATCH(Table1[N_ID],INDIRECT(DIR&amp;"!PAJAK["&amp;ID_P&amp;"]"),0)))</f>
        <v/>
      </c>
      <c r="G51" s="19" t="str">
        <f ca="1">IF(Table1[[#This Row],[N_ID]]="","",INDEX(INDIRECT(POINTER_ROW),MATCH(Table1[N_ID],INDIRECT(DIR&amp;"!PAJAK["&amp;ID_P&amp;"]"),0)))</f>
        <v/>
      </c>
      <c r="H51" s="18"/>
      <c r="I51" s="19" t="str">
        <f ca="1">IF(Table1[[#This Row],[N_ID]]="","",INDEX(INDIRECT(POINTER_ROW),MATCH(Table1[N_ID],INDIRECT(DIR&amp;"!PAJAK["&amp;ID_P&amp;"]"),0)))</f>
        <v/>
      </c>
      <c r="J51" s="19"/>
      <c r="K51" s="19"/>
      <c r="L5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5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5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5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5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51" s="19" t="str">
        <f ca="1">IF(Table1[[#This Row],[NAMA SUPPLIER]]="","",INDEX(conv1[2],MATCH(Table1[[#This Row],[NAMA SUPPLIER]],conv1[1],0)))</f>
        <v/>
      </c>
      <c r="R51" s="19" t="str">
        <f ca="1">IF(Table1[[#This Row],[NO. INVOICE]]="","",MATCH(Table1[[#This Row],[NO. INVOICE]],'[2]REKAP PEMBELIAN'!$C:$C,0))</f>
        <v/>
      </c>
      <c r="S51" s="19"/>
    </row>
    <row r="52" spans="1:19" x14ac:dyDescent="0.25">
      <c r="A52" s="19" t="str">
        <f ca="1">IF(Table1[[#This Row],[NAMA SUPPLIER]]="","",MATCH(Table1[[#This Row],[N_ID]],INDIRECT(Table1[[#This Row],[1_h]]&amp;"[N_ID]"),0))</f>
        <v/>
      </c>
      <c r="C52" s="19" t="str">
        <f ca="1">IF(Table1[[#This Row],[N_ID]]="","",INDEX(INDIRECT(POINTER_ROW),MATCH(Table1[N_ID],INDIRECT(DIR&amp;"!PAJAK["&amp;ID_P&amp;"]"),0)))</f>
        <v/>
      </c>
      <c r="D52" s="19" t="str">
        <f ca="1">IF(Table1[[#This Row],[N_ID]]="","",INDEX(INDIRECT(POINTER_ROW),MATCH(Table1[N_ID],INDIRECT(DIR&amp;"!PAJAK["&amp;ID_P&amp;"]"),0)))</f>
        <v/>
      </c>
      <c r="E52" s="70" t="str">
        <f ca="1">IF(Table1[[#This Row],[N_ID]]="","",INDEX(INDIRECT(POINTER_ROW),MATCH(Table1[N_ID],INDIRECT(DIR&amp;"!PAJAK["&amp;ID_P&amp;"]"),0)))</f>
        <v/>
      </c>
      <c r="F52" s="70" t="str">
        <f ca="1">IF(Table1[[#This Row],[N_ID]]="","",INDEX(INDIRECT(POINTER_ROW),MATCH(Table1[N_ID],INDIRECT(DIR&amp;"!PAJAK["&amp;ID_P&amp;"]"),0)))</f>
        <v/>
      </c>
      <c r="G52" s="19" t="str">
        <f ca="1">IF(Table1[[#This Row],[N_ID]]="","",INDEX(INDIRECT(POINTER_ROW),MATCH(Table1[N_ID],INDIRECT(DIR&amp;"!PAJAK["&amp;ID_P&amp;"]"),0)))</f>
        <v/>
      </c>
      <c r="H52" s="18"/>
      <c r="I52" s="19" t="str">
        <f ca="1">IF(Table1[[#This Row],[N_ID]]="","",INDEX(INDIRECT(POINTER_ROW),MATCH(Table1[N_ID],INDIRECT(DIR&amp;"!PAJAK["&amp;ID_P&amp;"]"),0)))</f>
        <v/>
      </c>
      <c r="J52" s="19"/>
      <c r="K52" s="19"/>
      <c r="L5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5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5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5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5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52" s="19" t="str">
        <f ca="1">IF(Table1[[#This Row],[NAMA SUPPLIER]]="","",INDEX(conv1[2],MATCH(Table1[[#This Row],[NAMA SUPPLIER]],conv1[1],0)))</f>
        <v/>
      </c>
      <c r="R52" s="19" t="str">
        <f ca="1">IF(Table1[[#This Row],[NO. INVOICE]]="","",MATCH(Table1[[#This Row],[NO. INVOICE]],'[2]REKAP PEMBELIAN'!$C:$C,0))</f>
        <v/>
      </c>
      <c r="S52" s="19"/>
    </row>
    <row r="53" spans="1:19" x14ac:dyDescent="0.25">
      <c r="A53" s="19" t="str">
        <f ca="1">IF(Table1[[#This Row],[NAMA SUPPLIER]]="","",MATCH(Table1[[#This Row],[N_ID]],INDIRECT(Table1[[#This Row],[1_h]]&amp;"[N_ID]"),0))</f>
        <v/>
      </c>
      <c r="C53" s="19" t="str">
        <f ca="1">IF(Table1[[#This Row],[N_ID]]="","",INDEX(INDIRECT(POINTER_ROW),MATCH(Table1[N_ID],INDIRECT(DIR&amp;"!PAJAK["&amp;ID_P&amp;"]"),0)))</f>
        <v/>
      </c>
      <c r="D53" s="19" t="str">
        <f ca="1">IF(Table1[[#This Row],[N_ID]]="","",INDEX(INDIRECT(POINTER_ROW),MATCH(Table1[N_ID],INDIRECT(DIR&amp;"!PAJAK["&amp;ID_P&amp;"]"),0)))</f>
        <v/>
      </c>
      <c r="E53" s="70" t="str">
        <f ca="1">IF(Table1[[#This Row],[N_ID]]="","",INDEX(INDIRECT(POINTER_ROW),MATCH(Table1[N_ID],INDIRECT(DIR&amp;"!PAJAK["&amp;ID_P&amp;"]"),0)))</f>
        <v/>
      </c>
      <c r="F53" s="70" t="str">
        <f ca="1">IF(Table1[[#This Row],[N_ID]]="","",INDEX(INDIRECT(POINTER_ROW),MATCH(Table1[N_ID],INDIRECT(DIR&amp;"!PAJAK["&amp;ID_P&amp;"]"),0)))</f>
        <v/>
      </c>
      <c r="G53" s="19" t="str">
        <f ca="1">IF(Table1[[#This Row],[N_ID]]="","",INDEX(INDIRECT(POINTER_ROW),MATCH(Table1[N_ID],INDIRECT(DIR&amp;"!PAJAK["&amp;ID_P&amp;"]"),0)))</f>
        <v/>
      </c>
      <c r="H53" s="18"/>
      <c r="I53" s="19" t="str">
        <f ca="1">IF(Table1[[#This Row],[N_ID]]="","",INDEX(INDIRECT(POINTER_ROW),MATCH(Table1[N_ID],INDIRECT(DIR&amp;"!PAJAK["&amp;ID_P&amp;"]"),0)))</f>
        <v/>
      </c>
      <c r="J53" s="19"/>
      <c r="K53" s="19"/>
      <c r="L5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5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5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5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5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53" s="19" t="str">
        <f ca="1">IF(Table1[[#This Row],[NAMA SUPPLIER]]="","",INDEX(conv1[2],MATCH(Table1[[#This Row],[NAMA SUPPLIER]],conv1[1],0)))</f>
        <v/>
      </c>
      <c r="R53" s="19" t="str">
        <f ca="1">IF(Table1[[#This Row],[NO. INVOICE]]="","",MATCH(Table1[[#This Row],[NO. INVOICE]],'[2]REKAP PEMBELIAN'!$C:$C,0))</f>
        <v/>
      </c>
      <c r="S53" s="19"/>
    </row>
    <row r="54" spans="1:19" x14ac:dyDescent="0.25">
      <c r="A54" s="19" t="str">
        <f ca="1">IF(Table1[[#This Row],[NAMA SUPPLIER]]="","",MATCH(Table1[[#This Row],[N_ID]],INDIRECT(Table1[[#This Row],[1_h]]&amp;"[N_ID]"),0))</f>
        <v/>
      </c>
      <c r="C54" s="19" t="str">
        <f ca="1">IF(Table1[[#This Row],[N_ID]]="","",INDEX(INDIRECT(POINTER_ROW),MATCH(Table1[N_ID],INDIRECT(DIR&amp;"!PAJAK["&amp;ID_P&amp;"]"),0)))</f>
        <v/>
      </c>
      <c r="D54" s="19" t="str">
        <f ca="1">IF(Table1[[#This Row],[N_ID]]="","",INDEX(INDIRECT(POINTER_ROW),MATCH(Table1[N_ID],INDIRECT(DIR&amp;"!PAJAK["&amp;ID_P&amp;"]"),0)))</f>
        <v/>
      </c>
      <c r="E54" s="70" t="str">
        <f ca="1">IF(Table1[[#This Row],[N_ID]]="","",INDEX(INDIRECT(POINTER_ROW),MATCH(Table1[N_ID],INDIRECT(DIR&amp;"!PAJAK["&amp;ID_P&amp;"]"),0)))</f>
        <v/>
      </c>
      <c r="F54" s="70" t="str">
        <f ca="1">IF(Table1[[#This Row],[N_ID]]="","",INDEX(INDIRECT(POINTER_ROW),MATCH(Table1[N_ID],INDIRECT(DIR&amp;"!PAJAK["&amp;ID_P&amp;"]"),0)))</f>
        <v/>
      </c>
      <c r="G54" s="19" t="str">
        <f ca="1">IF(Table1[[#This Row],[N_ID]]="","",INDEX(INDIRECT(POINTER_ROW),MATCH(Table1[N_ID],INDIRECT(DIR&amp;"!PAJAK["&amp;ID_P&amp;"]"),0)))</f>
        <v/>
      </c>
      <c r="H54" s="18"/>
      <c r="I54" s="19" t="str">
        <f ca="1">IF(Table1[[#This Row],[N_ID]]="","",INDEX(INDIRECT(POINTER_ROW),MATCH(Table1[N_ID],INDIRECT(DIR&amp;"!PAJAK["&amp;ID_P&amp;"]"),0)))</f>
        <v/>
      </c>
      <c r="J54" s="19"/>
      <c r="K54" s="19"/>
      <c r="L5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5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5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5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5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54" s="19" t="str">
        <f ca="1">IF(Table1[[#This Row],[NAMA SUPPLIER]]="","",INDEX(conv1[2],MATCH(Table1[[#This Row],[NAMA SUPPLIER]],conv1[1],0)))</f>
        <v/>
      </c>
      <c r="R54" s="19" t="str">
        <f ca="1">IF(Table1[[#This Row],[NO. INVOICE]]="","",MATCH(Table1[[#This Row],[NO. INVOICE]],'[2]REKAP PEMBELIAN'!$C:$C,0))</f>
        <v/>
      </c>
      <c r="S54" s="19"/>
    </row>
    <row r="55" spans="1:19" x14ac:dyDescent="0.25">
      <c r="A55" s="19" t="str">
        <f ca="1">IF(Table1[[#This Row],[NAMA SUPPLIER]]="","",MATCH(Table1[[#This Row],[N_ID]],INDIRECT(Table1[[#This Row],[1_h]]&amp;"[N_ID]"),0))</f>
        <v/>
      </c>
      <c r="C55" s="19" t="str">
        <f ca="1">IF(Table1[[#This Row],[N_ID]]="","",INDEX(INDIRECT(POINTER_ROW),MATCH(Table1[N_ID],INDIRECT(DIR&amp;"!PAJAK["&amp;ID_P&amp;"]"),0)))</f>
        <v/>
      </c>
      <c r="D55" s="19" t="str">
        <f ca="1">IF(Table1[[#This Row],[N_ID]]="","",INDEX(INDIRECT(POINTER_ROW),MATCH(Table1[N_ID],INDIRECT(DIR&amp;"!PAJAK["&amp;ID_P&amp;"]"),0)))</f>
        <v/>
      </c>
      <c r="E55" s="70" t="str">
        <f ca="1">IF(Table1[[#This Row],[N_ID]]="","",INDEX(INDIRECT(POINTER_ROW),MATCH(Table1[N_ID],INDIRECT(DIR&amp;"!PAJAK["&amp;ID_P&amp;"]"),0)))</f>
        <v/>
      </c>
      <c r="F55" s="70" t="str">
        <f ca="1">IF(Table1[[#This Row],[N_ID]]="","",INDEX(INDIRECT(POINTER_ROW),MATCH(Table1[N_ID],INDIRECT(DIR&amp;"!PAJAK["&amp;ID_P&amp;"]"),0)))</f>
        <v/>
      </c>
      <c r="G55" s="19" t="str">
        <f ca="1">IF(Table1[[#This Row],[N_ID]]="","",INDEX(INDIRECT(POINTER_ROW),MATCH(Table1[N_ID],INDIRECT(DIR&amp;"!PAJAK["&amp;ID_P&amp;"]"),0)))</f>
        <v/>
      </c>
      <c r="H55" s="18"/>
      <c r="I55" s="19" t="str">
        <f ca="1">IF(Table1[[#This Row],[N_ID]]="","",INDEX(INDIRECT(POINTER_ROW),MATCH(Table1[N_ID],INDIRECT(DIR&amp;"!PAJAK["&amp;ID_P&amp;"]"),0)))</f>
        <v/>
      </c>
      <c r="J55" s="19"/>
      <c r="K55" s="19"/>
      <c r="L5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5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5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5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5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55" s="19" t="str">
        <f ca="1">IF(Table1[[#This Row],[NAMA SUPPLIER]]="","",INDEX(conv1[2],MATCH(Table1[[#This Row],[NAMA SUPPLIER]],conv1[1],0)))</f>
        <v/>
      </c>
      <c r="R55" s="19" t="str">
        <f ca="1">IF(Table1[[#This Row],[NO. INVOICE]]="","",MATCH(Table1[[#This Row],[NO. INVOICE]],'[2]REKAP PEMBELIAN'!$C:$C,0))</f>
        <v/>
      </c>
      <c r="S55" s="19"/>
    </row>
    <row r="56" spans="1:19" x14ac:dyDescent="0.25">
      <c r="A56" s="19" t="str">
        <f ca="1">IF(Table1[[#This Row],[NAMA SUPPLIER]]="","",MATCH(Table1[[#This Row],[N_ID]],INDIRECT(Table1[[#This Row],[1_h]]&amp;"[N_ID]"),0))</f>
        <v/>
      </c>
      <c r="C56" s="19" t="str">
        <f ca="1">IF(Table1[[#This Row],[N_ID]]="","",INDEX(INDIRECT(POINTER_ROW),MATCH(Table1[N_ID],INDIRECT(DIR&amp;"!PAJAK["&amp;ID_P&amp;"]"),0)))</f>
        <v/>
      </c>
      <c r="D56" s="19" t="str">
        <f ca="1">IF(Table1[[#This Row],[N_ID]]="","",INDEX(INDIRECT(POINTER_ROW),MATCH(Table1[N_ID],INDIRECT(DIR&amp;"!PAJAK["&amp;ID_P&amp;"]"),0)))</f>
        <v/>
      </c>
      <c r="E56" s="70" t="str">
        <f ca="1">IF(Table1[[#This Row],[N_ID]]="","",INDEX(INDIRECT(POINTER_ROW),MATCH(Table1[N_ID],INDIRECT(DIR&amp;"!PAJAK["&amp;ID_P&amp;"]"),0)))</f>
        <v/>
      </c>
      <c r="F56" s="70" t="str">
        <f ca="1">IF(Table1[[#This Row],[N_ID]]="","",INDEX(INDIRECT(POINTER_ROW),MATCH(Table1[N_ID],INDIRECT(DIR&amp;"!PAJAK["&amp;ID_P&amp;"]"),0)))</f>
        <v/>
      </c>
      <c r="G56" s="19" t="str">
        <f ca="1">IF(Table1[[#This Row],[N_ID]]="","",INDEX(INDIRECT(POINTER_ROW),MATCH(Table1[N_ID],INDIRECT(DIR&amp;"!PAJAK["&amp;ID_P&amp;"]"),0)))</f>
        <v/>
      </c>
      <c r="H56" s="18"/>
      <c r="I56" s="19" t="str">
        <f ca="1">IF(Table1[[#This Row],[N_ID]]="","",INDEX(INDIRECT(POINTER_ROW),MATCH(Table1[N_ID],INDIRECT(DIR&amp;"!PAJAK["&amp;ID_P&amp;"]"),0)))</f>
        <v/>
      </c>
      <c r="J56" s="19"/>
      <c r="K56" s="19"/>
      <c r="L5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5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5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5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5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56" s="19" t="str">
        <f ca="1">IF(Table1[[#This Row],[NAMA SUPPLIER]]="","",INDEX(conv1[2],MATCH(Table1[[#This Row],[NAMA SUPPLIER]],conv1[1],0)))</f>
        <v/>
      </c>
      <c r="R56" s="19" t="str">
        <f ca="1">IF(Table1[[#This Row],[NO. INVOICE]]="","",MATCH(Table1[[#This Row],[NO. INVOICE]],'[2]REKAP PEMBELIAN'!$C:$C,0))</f>
        <v/>
      </c>
      <c r="S56" s="19"/>
    </row>
    <row r="57" spans="1:19" x14ac:dyDescent="0.25">
      <c r="A57" s="19" t="str">
        <f ca="1">IF(Table1[[#This Row],[NAMA SUPPLIER]]="","",MATCH(Table1[[#This Row],[N_ID]],INDIRECT(Table1[[#This Row],[1_h]]&amp;"[N_ID]"),0))</f>
        <v/>
      </c>
      <c r="C57" s="19" t="str">
        <f ca="1">IF(Table1[[#This Row],[N_ID]]="","",INDEX(INDIRECT(POINTER_ROW),MATCH(Table1[N_ID],INDIRECT(DIR&amp;"!PAJAK["&amp;ID_P&amp;"]"),0)))</f>
        <v/>
      </c>
      <c r="D57" s="19" t="str">
        <f ca="1">IF(Table1[[#This Row],[N_ID]]="","",INDEX(INDIRECT(POINTER_ROW),MATCH(Table1[N_ID],INDIRECT(DIR&amp;"!PAJAK["&amp;ID_P&amp;"]"),0)))</f>
        <v/>
      </c>
      <c r="E57" s="70" t="str">
        <f ca="1">IF(Table1[[#This Row],[N_ID]]="","",INDEX(INDIRECT(POINTER_ROW),MATCH(Table1[N_ID],INDIRECT(DIR&amp;"!PAJAK["&amp;ID_P&amp;"]"),0)))</f>
        <v/>
      </c>
      <c r="F57" s="70" t="str">
        <f ca="1">IF(Table1[[#This Row],[N_ID]]="","",INDEX(INDIRECT(POINTER_ROW),MATCH(Table1[N_ID],INDIRECT(DIR&amp;"!PAJAK["&amp;ID_P&amp;"]"),0)))</f>
        <v/>
      </c>
      <c r="G57" s="19" t="str">
        <f ca="1">IF(Table1[[#This Row],[N_ID]]="","",INDEX(INDIRECT(POINTER_ROW),MATCH(Table1[N_ID],INDIRECT(DIR&amp;"!PAJAK["&amp;ID_P&amp;"]"),0)))</f>
        <v/>
      </c>
      <c r="H57" s="18"/>
      <c r="I57" s="19" t="str">
        <f ca="1">IF(Table1[[#This Row],[N_ID]]="","",INDEX(INDIRECT(POINTER_ROW),MATCH(Table1[N_ID],INDIRECT(DIR&amp;"!PAJAK["&amp;ID_P&amp;"]"),0)))</f>
        <v/>
      </c>
      <c r="J57" s="19"/>
      <c r="K57" s="19"/>
      <c r="L5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5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5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5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5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57" s="19" t="str">
        <f ca="1">IF(Table1[[#This Row],[NAMA SUPPLIER]]="","",INDEX(conv1[2],MATCH(Table1[[#This Row],[NAMA SUPPLIER]],conv1[1],0)))</f>
        <v/>
      </c>
      <c r="R57" s="19" t="str">
        <f ca="1">IF(Table1[[#This Row],[NO. INVOICE]]="","",MATCH(Table1[[#This Row],[NO. INVOICE]],'[2]REKAP PEMBELIAN'!$C:$C,0))</f>
        <v/>
      </c>
      <c r="S57" s="19"/>
    </row>
    <row r="58" spans="1:19" x14ac:dyDescent="0.25">
      <c r="A58" s="19" t="str">
        <f ca="1">IF(Table1[[#This Row],[NAMA SUPPLIER]]="","",MATCH(Table1[[#This Row],[N_ID]],INDIRECT(Table1[[#This Row],[1_h]]&amp;"[N_ID]"),0))</f>
        <v/>
      </c>
      <c r="C58" s="19" t="str">
        <f ca="1">IF(Table1[[#This Row],[N_ID]]="","",INDEX(INDIRECT(POINTER_ROW),MATCH(Table1[N_ID],INDIRECT(DIR&amp;"!PAJAK["&amp;ID_P&amp;"]"),0)))</f>
        <v/>
      </c>
      <c r="D58" s="19" t="str">
        <f ca="1">IF(Table1[[#This Row],[N_ID]]="","",INDEX(INDIRECT(POINTER_ROW),MATCH(Table1[N_ID],INDIRECT(DIR&amp;"!PAJAK["&amp;ID_P&amp;"]"),0)))</f>
        <v/>
      </c>
      <c r="E58" s="70" t="str">
        <f ca="1">IF(Table1[[#This Row],[N_ID]]="","",INDEX(INDIRECT(POINTER_ROW),MATCH(Table1[N_ID],INDIRECT(DIR&amp;"!PAJAK["&amp;ID_P&amp;"]"),0)))</f>
        <v/>
      </c>
      <c r="F58" s="70" t="str">
        <f ca="1">IF(Table1[[#This Row],[N_ID]]="","",INDEX(INDIRECT(POINTER_ROW),MATCH(Table1[N_ID],INDIRECT(DIR&amp;"!PAJAK["&amp;ID_P&amp;"]"),0)))</f>
        <v/>
      </c>
      <c r="G58" s="19" t="str">
        <f ca="1">IF(Table1[[#This Row],[N_ID]]="","",INDEX(INDIRECT(POINTER_ROW),MATCH(Table1[N_ID],INDIRECT(DIR&amp;"!PAJAK["&amp;ID_P&amp;"]"),0)))</f>
        <v/>
      </c>
      <c r="H58" s="18"/>
      <c r="I58" s="19" t="str">
        <f ca="1">IF(Table1[[#This Row],[N_ID]]="","",INDEX(INDIRECT(POINTER_ROW),MATCH(Table1[N_ID],INDIRECT(DIR&amp;"!PAJAK["&amp;ID_P&amp;"]"),0)))</f>
        <v/>
      </c>
      <c r="J58" s="19"/>
      <c r="K58" s="19"/>
      <c r="L5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5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5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5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5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58" s="19" t="str">
        <f ca="1">IF(Table1[[#This Row],[NAMA SUPPLIER]]="","",INDEX(conv1[2],MATCH(Table1[[#This Row],[NAMA SUPPLIER]],conv1[1],0)))</f>
        <v/>
      </c>
      <c r="R58" s="19" t="str">
        <f ca="1">IF(Table1[[#This Row],[NO. INVOICE]]="","",MATCH(Table1[[#This Row],[NO. INVOICE]],'[2]REKAP PEMBELIAN'!$C:$C,0))</f>
        <v/>
      </c>
      <c r="S58" s="19"/>
    </row>
    <row r="59" spans="1:19" x14ac:dyDescent="0.25">
      <c r="A59" s="19" t="str">
        <f ca="1">IF(Table1[[#This Row],[NAMA SUPPLIER]]="","",MATCH(Table1[[#This Row],[N_ID]],INDIRECT(Table1[[#This Row],[1_h]]&amp;"[N_ID]"),0))</f>
        <v/>
      </c>
      <c r="C59" s="19" t="str">
        <f ca="1">IF(Table1[[#This Row],[N_ID]]="","",INDEX(INDIRECT(POINTER_ROW),MATCH(Table1[N_ID],INDIRECT(DIR&amp;"!PAJAK["&amp;ID_P&amp;"]"),0)))</f>
        <v/>
      </c>
      <c r="D59" s="19" t="str">
        <f ca="1">IF(Table1[[#This Row],[N_ID]]="","",INDEX(INDIRECT(POINTER_ROW),MATCH(Table1[N_ID],INDIRECT(DIR&amp;"!PAJAK["&amp;ID_P&amp;"]"),0)))</f>
        <v/>
      </c>
      <c r="E59" s="70" t="str">
        <f ca="1">IF(Table1[[#This Row],[N_ID]]="","",INDEX(INDIRECT(POINTER_ROW),MATCH(Table1[N_ID],INDIRECT(DIR&amp;"!PAJAK["&amp;ID_P&amp;"]"),0)))</f>
        <v/>
      </c>
      <c r="F59" s="70" t="str">
        <f ca="1">IF(Table1[[#This Row],[N_ID]]="","",INDEX(INDIRECT(POINTER_ROW),MATCH(Table1[N_ID],INDIRECT(DIR&amp;"!PAJAK["&amp;ID_P&amp;"]"),0)))</f>
        <v/>
      </c>
      <c r="G59" s="19" t="str">
        <f ca="1">IF(Table1[[#This Row],[N_ID]]="","",INDEX(INDIRECT(POINTER_ROW),MATCH(Table1[N_ID],INDIRECT(DIR&amp;"!PAJAK["&amp;ID_P&amp;"]"),0)))</f>
        <v/>
      </c>
      <c r="H59" s="18"/>
      <c r="I59" s="19" t="str">
        <f ca="1">IF(Table1[[#This Row],[N_ID]]="","",INDEX(INDIRECT(POINTER_ROW),MATCH(Table1[N_ID],INDIRECT(DIR&amp;"!PAJAK["&amp;ID_P&amp;"]"),0)))</f>
        <v/>
      </c>
      <c r="J59" s="19"/>
      <c r="K59" s="19"/>
      <c r="L5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5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5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5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5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59" s="19" t="str">
        <f ca="1">IF(Table1[[#This Row],[NAMA SUPPLIER]]="","",INDEX(conv1[2],MATCH(Table1[[#This Row],[NAMA SUPPLIER]],conv1[1],0)))</f>
        <v/>
      </c>
      <c r="R59" s="19" t="str">
        <f ca="1">IF(Table1[[#This Row],[NO. INVOICE]]="","",MATCH(Table1[[#This Row],[NO. INVOICE]],'[2]REKAP PEMBELIAN'!$C:$C,0))</f>
        <v/>
      </c>
      <c r="S59" s="19"/>
    </row>
    <row r="60" spans="1:19" x14ac:dyDescent="0.25">
      <c r="A60" s="19" t="str">
        <f ca="1">IF(Table1[[#This Row],[NAMA SUPPLIER]]="","",MATCH(Table1[[#This Row],[N_ID]],INDIRECT(Table1[[#This Row],[1_h]]&amp;"[N_ID]"),0))</f>
        <v/>
      </c>
      <c r="C60" s="19" t="str">
        <f ca="1">IF(Table1[[#This Row],[N_ID]]="","",INDEX(INDIRECT(POINTER_ROW),MATCH(Table1[N_ID],INDIRECT(DIR&amp;"!PAJAK["&amp;ID_P&amp;"]"),0)))</f>
        <v/>
      </c>
      <c r="D60" s="19" t="str">
        <f ca="1">IF(Table1[[#This Row],[N_ID]]="","",INDEX(INDIRECT(POINTER_ROW),MATCH(Table1[N_ID],INDIRECT(DIR&amp;"!PAJAK["&amp;ID_P&amp;"]"),0)))</f>
        <v/>
      </c>
      <c r="E60" s="70" t="str">
        <f ca="1">IF(Table1[[#This Row],[N_ID]]="","",INDEX(INDIRECT(POINTER_ROW),MATCH(Table1[N_ID],INDIRECT(DIR&amp;"!PAJAK["&amp;ID_P&amp;"]"),0)))</f>
        <v/>
      </c>
      <c r="F60" s="70" t="str">
        <f ca="1">IF(Table1[[#This Row],[N_ID]]="","",INDEX(INDIRECT(POINTER_ROW),MATCH(Table1[N_ID],INDIRECT(DIR&amp;"!PAJAK["&amp;ID_P&amp;"]"),0)))</f>
        <v/>
      </c>
      <c r="G60" s="19" t="str">
        <f ca="1">IF(Table1[[#This Row],[N_ID]]="","",INDEX(INDIRECT(POINTER_ROW),MATCH(Table1[N_ID],INDIRECT(DIR&amp;"!PAJAK["&amp;ID_P&amp;"]"),0)))</f>
        <v/>
      </c>
      <c r="H60" s="18"/>
      <c r="I60" s="19" t="str">
        <f ca="1">IF(Table1[[#This Row],[N_ID]]="","",INDEX(INDIRECT(POINTER_ROW),MATCH(Table1[N_ID],INDIRECT(DIR&amp;"!PAJAK["&amp;ID_P&amp;"]"),0)))</f>
        <v/>
      </c>
      <c r="J60" s="19"/>
      <c r="K60" s="19"/>
      <c r="L6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6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6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6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6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60" s="19" t="str">
        <f ca="1">IF(Table1[[#This Row],[NAMA SUPPLIER]]="","",INDEX(conv1[2],MATCH(Table1[[#This Row],[NAMA SUPPLIER]],conv1[1],0)))</f>
        <v/>
      </c>
      <c r="R60" s="19" t="str">
        <f ca="1">IF(Table1[[#This Row],[NO. INVOICE]]="","",MATCH(Table1[[#This Row],[NO. INVOICE]],'[2]REKAP PEMBELIAN'!$C:$C,0))</f>
        <v/>
      </c>
      <c r="S60" s="19"/>
    </row>
    <row r="61" spans="1:19" x14ac:dyDescent="0.25">
      <c r="A61" s="19" t="str">
        <f ca="1">IF(Table1[[#This Row],[NAMA SUPPLIER]]="","",MATCH(Table1[[#This Row],[N_ID]],INDIRECT(Table1[[#This Row],[1_h]]&amp;"[N_ID]"),0))</f>
        <v/>
      </c>
      <c r="C61" s="19" t="str">
        <f ca="1">IF(Table1[[#This Row],[N_ID]]="","",INDEX(INDIRECT(POINTER_ROW),MATCH(Table1[N_ID],INDIRECT(DIR&amp;"!PAJAK["&amp;ID_P&amp;"]"),0)))</f>
        <v/>
      </c>
      <c r="D61" s="19" t="str">
        <f ca="1">IF(Table1[[#This Row],[N_ID]]="","",INDEX(INDIRECT(POINTER_ROW),MATCH(Table1[N_ID],INDIRECT(DIR&amp;"!PAJAK["&amp;ID_P&amp;"]"),0)))</f>
        <v/>
      </c>
      <c r="E61" s="70" t="str">
        <f ca="1">IF(Table1[[#This Row],[N_ID]]="","",INDEX(INDIRECT(POINTER_ROW),MATCH(Table1[N_ID],INDIRECT(DIR&amp;"!PAJAK["&amp;ID_P&amp;"]"),0)))</f>
        <v/>
      </c>
      <c r="F61" s="70" t="str">
        <f ca="1">IF(Table1[[#This Row],[N_ID]]="","",INDEX(INDIRECT(POINTER_ROW),MATCH(Table1[N_ID],INDIRECT(DIR&amp;"!PAJAK["&amp;ID_P&amp;"]"),0)))</f>
        <v/>
      </c>
      <c r="G61" s="19" t="str">
        <f ca="1">IF(Table1[[#This Row],[N_ID]]="","",INDEX(INDIRECT(POINTER_ROW),MATCH(Table1[N_ID],INDIRECT(DIR&amp;"!PAJAK["&amp;ID_P&amp;"]"),0)))</f>
        <v/>
      </c>
      <c r="H61" s="18"/>
      <c r="I61" s="19" t="str">
        <f ca="1">IF(Table1[[#This Row],[N_ID]]="","",INDEX(INDIRECT(POINTER_ROW),MATCH(Table1[N_ID],INDIRECT(DIR&amp;"!PAJAK["&amp;ID_P&amp;"]"),0)))</f>
        <v/>
      </c>
      <c r="J61" s="19"/>
      <c r="K61" s="19"/>
      <c r="L6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6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6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6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6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61" s="19" t="str">
        <f ca="1">IF(Table1[[#This Row],[NAMA SUPPLIER]]="","",INDEX(conv1[2],MATCH(Table1[[#This Row],[NAMA SUPPLIER]],conv1[1],0)))</f>
        <v/>
      </c>
      <c r="R61" s="19" t="str">
        <f ca="1">IF(Table1[[#This Row],[NO. INVOICE]]="","",MATCH(Table1[[#This Row],[NO. INVOICE]],'[2]REKAP PEMBELIAN'!$C:$C,0))</f>
        <v/>
      </c>
      <c r="S61" s="19"/>
    </row>
    <row r="62" spans="1:19" x14ac:dyDescent="0.25">
      <c r="A62" s="19" t="str">
        <f ca="1">IF(Table1[[#This Row],[NAMA SUPPLIER]]="","",MATCH(Table1[[#This Row],[N_ID]],INDIRECT(Table1[[#This Row],[1_h]]&amp;"[N_ID]"),0))</f>
        <v/>
      </c>
      <c r="C62" s="19" t="str">
        <f ca="1">IF(Table1[[#This Row],[N_ID]]="","",INDEX(INDIRECT(POINTER_ROW),MATCH(Table1[N_ID],INDIRECT(DIR&amp;"!PAJAK["&amp;ID_P&amp;"]"),0)))</f>
        <v/>
      </c>
      <c r="D62" s="19" t="str">
        <f ca="1">IF(Table1[[#This Row],[N_ID]]="","",INDEX(INDIRECT(POINTER_ROW),MATCH(Table1[N_ID],INDIRECT(DIR&amp;"!PAJAK["&amp;ID_P&amp;"]"),0)))</f>
        <v/>
      </c>
      <c r="E62" s="70" t="str">
        <f ca="1">IF(Table1[[#This Row],[N_ID]]="","",INDEX(INDIRECT(POINTER_ROW),MATCH(Table1[N_ID],INDIRECT(DIR&amp;"!PAJAK["&amp;ID_P&amp;"]"),0)))</f>
        <v/>
      </c>
      <c r="F62" s="70" t="str">
        <f ca="1">IF(Table1[[#This Row],[N_ID]]="","",INDEX(INDIRECT(POINTER_ROW),MATCH(Table1[N_ID],INDIRECT(DIR&amp;"!PAJAK["&amp;ID_P&amp;"]"),0)))</f>
        <v/>
      </c>
      <c r="G62" s="19" t="str">
        <f ca="1">IF(Table1[[#This Row],[N_ID]]="","",INDEX(INDIRECT(POINTER_ROW),MATCH(Table1[N_ID],INDIRECT(DIR&amp;"!PAJAK["&amp;ID_P&amp;"]"),0)))</f>
        <v/>
      </c>
      <c r="H62" s="18"/>
      <c r="I62" s="19" t="str">
        <f ca="1">IF(Table1[[#This Row],[N_ID]]="","",INDEX(INDIRECT(POINTER_ROW),MATCH(Table1[N_ID],INDIRECT(DIR&amp;"!PAJAK["&amp;ID_P&amp;"]"),0)))</f>
        <v/>
      </c>
      <c r="J62" s="19"/>
      <c r="K62" s="19"/>
      <c r="L6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6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6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6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6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62" s="19" t="str">
        <f ca="1">IF(Table1[[#This Row],[NAMA SUPPLIER]]="","",INDEX(conv1[2],MATCH(Table1[[#This Row],[NAMA SUPPLIER]],conv1[1],0)))</f>
        <v/>
      </c>
      <c r="R62" s="19" t="str">
        <f ca="1">IF(Table1[[#This Row],[NO. INVOICE]]="","",MATCH(Table1[[#This Row],[NO. INVOICE]],'[2]REKAP PEMBELIAN'!$C:$C,0))</f>
        <v/>
      </c>
      <c r="S62" s="19"/>
    </row>
    <row r="63" spans="1:19" x14ac:dyDescent="0.25">
      <c r="A63" s="19" t="str">
        <f ca="1">IF(Table1[[#This Row],[NAMA SUPPLIER]]="","",MATCH(Table1[[#This Row],[N_ID]],INDIRECT(Table1[[#This Row],[1_h]]&amp;"[N_ID]"),0))</f>
        <v/>
      </c>
      <c r="C63" s="19" t="str">
        <f ca="1">IF(Table1[[#This Row],[N_ID]]="","",INDEX(INDIRECT(POINTER_ROW),MATCH(Table1[N_ID],INDIRECT(DIR&amp;"!PAJAK["&amp;ID_P&amp;"]"),0)))</f>
        <v/>
      </c>
      <c r="D63" s="19" t="str">
        <f ca="1">IF(Table1[[#This Row],[N_ID]]="","",INDEX(INDIRECT(POINTER_ROW),MATCH(Table1[N_ID],INDIRECT(DIR&amp;"!PAJAK["&amp;ID_P&amp;"]"),0)))</f>
        <v/>
      </c>
      <c r="E63" s="70" t="str">
        <f ca="1">IF(Table1[[#This Row],[N_ID]]="","",INDEX(INDIRECT(POINTER_ROW),MATCH(Table1[N_ID],INDIRECT(DIR&amp;"!PAJAK["&amp;ID_P&amp;"]"),0)))</f>
        <v/>
      </c>
      <c r="F63" s="70" t="str">
        <f ca="1">IF(Table1[[#This Row],[N_ID]]="","",INDEX(INDIRECT(POINTER_ROW),MATCH(Table1[N_ID],INDIRECT(DIR&amp;"!PAJAK["&amp;ID_P&amp;"]"),0)))</f>
        <v/>
      </c>
      <c r="G63" s="19" t="str">
        <f ca="1">IF(Table1[[#This Row],[N_ID]]="","",INDEX(INDIRECT(POINTER_ROW),MATCH(Table1[N_ID],INDIRECT(DIR&amp;"!PAJAK["&amp;ID_P&amp;"]"),0)))</f>
        <v/>
      </c>
      <c r="H63" s="18"/>
      <c r="I63" s="19" t="str">
        <f ca="1">IF(Table1[[#This Row],[N_ID]]="","",INDEX(INDIRECT(POINTER_ROW),MATCH(Table1[N_ID],INDIRECT(DIR&amp;"!PAJAK["&amp;ID_P&amp;"]"),0)))</f>
        <v/>
      </c>
      <c r="J63" s="19"/>
      <c r="K63" s="19"/>
      <c r="L6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6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6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6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6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63" s="19" t="str">
        <f ca="1">IF(Table1[[#This Row],[NAMA SUPPLIER]]="","",INDEX(conv1[2],MATCH(Table1[[#This Row],[NAMA SUPPLIER]],conv1[1],0)))</f>
        <v/>
      </c>
      <c r="R63" s="19" t="str">
        <f ca="1">IF(Table1[[#This Row],[NO. INVOICE]]="","",MATCH(Table1[[#This Row],[NO. INVOICE]],'[2]REKAP PEMBELIAN'!$C:$C,0))</f>
        <v/>
      </c>
      <c r="S63" s="19"/>
    </row>
    <row r="64" spans="1:19" x14ac:dyDescent="0.25">
      <c r="A64" s="19" t="str">
        <f ca="1">IF(Table1[[#This Row],[NAMA SUPPLIER]]="","",MATCH(Table1[[#This Row],[N_ID]],INDIRECT(Table1[[#This Row],[1_h]]&amp;"[N_ID]"),0))</f>
        <v/>
      </c>
      <c r="C64" s="19" t="str">
        <f ca="1">IF(Table1[[#This Row],[N_ID]]="","",INDEX(INDIRECT(POINTER_ROW),MATCH(Table1[N_ID],INDIRECT(DIR&amp;"!PAJAK["&amp;ID_P&amp;"]"),0)))</f>
        <v/>
      </c>
      <c r="D64" s="19" t="str">
        <f ca="1">IF(Table1[[#This Row],[N_ID]]="","",INDEX(INDIRECT(POINTER_ROW),MATCH(Table1[N_ID],INDIRECT(DIR&amp;"!PAJAK["&amp;ID_P&amp;"]"),0)))</f>
        <v/>
      </c>
      <c r="E64" s="70" t="str">
        <f ca="1">IF(Table1[[#This Row],[N_ID]]="","",INDEX(INDIRECT(POINTER_ROW),MATCH(Table1[N_ID],INDIRECT(DIR&amp;"!PAJAK["&amp;ID_P&amp;"]"),0)))</f>
        <v/>
      </c>
      <c r="F64" s="70" t="str">
        <f ca="1">IF(Table1[[#This Row],[N_ID]]="","",INDEX(INDIRECT(POINTER_ROW),MATCH(Table1[N_ID],INDIRECT(DIR&amp;"!PAJAK["&amp;ID_P&amp;"]"),0)))</f>
        <v/>
      </c>
      <c r="G64" s="19" t="str">
        <f ca="1">IF(Table1[[#This Row],[N_ID]]="","",INDEX(INDIRECT(POINTER_ROW),MATCH(Table1[N_ID],INDIRECT(DIR&amp;"!PAJAK["&amp;ID_P&amp;"]"),0)))</f>
        <v/>
      </c>
      <c r="H64" s="18"/>
      <c r="I64" s="19" t="str">
        <f ca="1">IF(Table1[[#This Row],[N_ID]]="","",INDEX(INDIRECT(POINTER_ROW),MATCH(Table1[N_ID],INDIRECT(DIR&amp;"!PAJAK["&amp;ID_P&amp;"]"),0)))</f>
        <v/>
      </c>
      <c r="J64" s="19"/>
      <c r="K64" s="19"/>
      <c r="L6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6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6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6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6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64" s="19" t="str">
        <f ca="1">IF(Table1[[#This Row],[NAMA SUPPLIER]]="","",INDEX(conv1[2],MATCH(Table1[[#This Row],[NAMA SUPPLIER]],conv1[1],0)))</f>
        <v/>
      </c>
      <c r="R64" s="19" t="str">
        <f ca="1">IF(Table1[[#This Row],[NO. INVOICE]]="","",MATCH(Table1[[#This Row],[NO. INVOICE]],'[2]REKAP PEMBELIAN'!$C:$C,0))</f>
        <v/>
      </c>
      <c r="S64" s="19"/>
    </row>
    <row r="65" spans="1:19" x14ac:dyDescent="0.25">
      <c r="A65" s="19" t="str">
        <f ca="1">IF(Table1[[#This Row],[NAMA SUPPLIER]]="","",MATCH(Table1[[#This Row],[N_ID]],INDIRECT(Table1[[#This Row],[1_h]]&amp;"[N_ID]"),0))</f>
        <v/>
      </c>
      <c r="C65" s="19" t="str">
        <f ca="1">IF(Table1[[#This Row],[N_ID]]="","",INDEX(INDIRECT(POINTER_ROW),MATCH(Table1[N_ID],INDIRECT(DIR&amp;"!PAJAK["&amp;ID_P&amp;"]"),0)))</f>
        <v/>
      </c>
      <c r="D65" s="19" t="str">
        <f ca="1">IF(Table1[[#This Row],[N_ID]]="","",INDEX(INDIRECT(POINTER_ROW),MATCH(Table1[N_ID],INDIRECT(DIR&amp;"!PAJAK["&amp;ID_P&amp;"]"),0)))</f>
        <v/>
      </c>
      <c r="E65" s="70" t="str">
        <f ca="1">IF(Table1[[#This Row],[N_ID]]="","",INDEX(INDIRECT(POINTER_ROW),MATCH(Table1[N_ID],INDIRECT(DIR&amp;"!PAJAK["&amp;ID_P&amp;"]"),0)))</f>
        <v/>
      </c>
      <c r="F65" s="70" t="str">
        <f ca="1">IF(Table1[[#This Row],[N_ID]]="","",INDEX(INDIRECT(POINTER_ROW),MATCH(Table1[N_ID],INDIRECT(DIR&amp;"!PAJAK["&amp;ID_P&amp;"]"),0)))</f>
        <v/>
      </c>
      <c r="G65" s="19" t="str">
        <f ca="1">IF(Table1[[#This Row],[N_ID]]="","",INDEX(INDIRECT(POINTER_ROW),MATCH(Table1[N_ID],INDIRECT(DIR&amp;"!PAJAK["&amp;ID_P&amp;"]"),0)))</f>
        <v/>
      </c>
      <c r="H65" s="18"/>
      <c r="I65" s="19" t="str">
        <f ca="1">IF(Table1[[#This Row],[N_ID]]="","",INDEX(INDIRECT(POINTER_ROW),MATCH(Table1[N_ID],INDIRECT(DIR&amp;"!PAJAK["&amp;ID_P&amp;"]"),0)))</f>
        <v/>
      </c>
      <c r="J65" s="19"/>
      <c r="K65" s="19"/>
      <c r="L6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6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6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6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6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65" s="19" t="str">
        <f ca="1">IF(Table1[[#This Row],[NAMA SUPPLIER]]="","",INDEX(conv1[2],MATCH(Table1[[#This Row],[NAMA SUPPLIER]],conv1[1],0)))</f>
        <v/>
      </c>
      <c r="R65" s="19" t="str">
        <f ca="1">IF(Table1[[#This Row],[NO. INVOICE]]="","",MATCH(Table1[[#This Row],[NO. INVOICE]],'[2]REKAP PEMBELIAN'!$C:$C,0))</f>
        <v/>
      </c>
      <c r="S65" s="19"/>
    </row>
    <row r="66" spans="1:19" x14ac:dyDescent="0.25">
      <c r="A66" s="19" t="str">
        <f ca="1">IF(Table1[[#This Row],[NAMA SUPPLIER]]="","",MATCH(Table1[[#This Row],[N_ID]],INDIRECT(Table1[[#This Row],[1_h]]&amp;"[N_ID]"),0))</f>
        <v/>
      </c>
      <c r="C66" s="19" t="str">
        <f ca="1">IF(Table1[[#This Row],[N_ID]]="","",INDEX(INDIRECT(POINTER_ROW),MATCH(Table1[N_ID],INDIRECT(DIR&amp;"!PAJAK["&amp;ID_P&amp;"]"),0)))</f>
        <v/>
      </c>
      <c r="D66" s="19" t="str">
        <f ca="1">IF(Table1[[#This Row],[N_ID]]="","",INDEX(INDIRECT(POINTER_ROW),MATCH(Table1[N_ID],INDIRECT(DIR&amp;"!PAJAK["&amp;ID_P&amp;"]"),0)))</f>
        <v/>
      </c>
      <c r="E66" s="70" t="str">
        <f ca="1">IF(Table1[[#This Row],[N_ID]]="","",INDEX(INDIRECT(POINTER_ROW),MATCH(Table1[N_ID],INDIRECT(DIR&amp;"!PAJAK["&amp;ID_P&amp;"]"),0)))</f>
        <v/>
      </c>
      <c r="F66" s="70" t="str">
        <f ca="1">IF(Table1[[#This Row],[N_ID]]="","",INDEX(INDIRECT(POINTER_ROW),MATCH(Table1[N_ID],INDIRECT(DIR&amp;"!PAJAK["&amp;ID_P&amp;"]"),0)))</f>
        <v/>
      </c>
      <c r="G66" s="19" t="str">
        <f ca="1">IF(Table1[[#This Row],[N_ID]]="","",INDEX(INDIRECT(POINTER_ROW),MATCH(Table1[N_ID],INDIRECT(DIR&amp;"!PAJAK["&amp;ID_P&amp;"]"),0)))</f>
        <v/>
      </c>
      <c r="H66" s="18"/>
      <c r="I66" s="19" t="str">
        <f ca="1">IF(Table1[[#This Row],[N_ID]]="","",INDEX(INDIRECT(POINTER_ROW),MATCH(Table1[N_ID],INDIRECT(DIR&amp;"!PAJAK["&amp;ID_P&amp;"]"),0)))</f>
        <v/>
      </c>
      <c r="J66" s="19"/>
      <c r="K66" s="19"/>
      <c r="L6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6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6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6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6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66" s="19" t="str">
        <f ca="1">IF(Table1[[#This Row],[NAMA SUPPLIER]]="","",INDEX(conv1[2],MATCH(Table1[[#This Row],[NAMA SUPPLIER]],conv1[1],0)))</f>
        <v/>
      </c>
      <c r="R66" s="19" t="str">
        <f ca="1">IF(Table1[[#This Row],[NO. INVOICE]]="","",MATCH(Table1[[#This Row],[NO. INVOICE]],'[2]REKAP PEMBELIAN'!$C:$C,0))</f>
        <v/>
      </c>
      <c r="S66" s="19"/>
    </row>
    <row r="67" spans="1:19" x14ac:dyDescent="0.25">
      <c r="A67" s="19" t="str">
        <f ca="1">IF(Table1[[#This Row],[NAMA SUPPLIER]]="","",MATCH(Table1[[#This Row],[N_ID]],INDIRECT(Table1[[#This Row],[1_h]]&amp;"[N_ID]"),0))</f>
        <v/>
      </c>
      <c r="C67" s="19" t="str">
        <f ca="1">IF(Table1[[#This Row],[N_ID]]="","",INDEX(INDIRECT(POINTER_ROW),MATCH(Table1[N_ID],INDIRECT(DIR&amp;"!PAJAK["&amp;ID_P&amp;"]"),0)))</f>
        <v/>
      </c>
      <c r="D67" s="19" t="str">
        <f ca="1">IF(Table1[[#This Row],[N_ID]]="","",INDEX(INDIRECT(POINTER_ROW),MATCH(Table1[N_ID],INDIRECT(DIR&amp;"!PAJAK["&amp;ID_P&amp;"]"),0)))</f>
        <v/>
      </c>
      <c r="E67" s="70" t="str">
        <f ca="1">IF(Table1[[#This Row],[N_ID]]="","",INDEX(INDIRECT(POINTER_ROW),MATCH(Table1[N_ID],INDIRECT(DIR&amp;"!PAJAK["&amp;ID_P&amp;"]"),0)))</f>
        <v/>
      </c>
      <c r="F67" s="70" t="str">
        <f ca="1">IF(Table1[[#This Row],[N_ID]]="","",INDEX(INDIRECT(POINTER_ROW),MATCH(Table1[N_ID],INDIRECT(DIR&amp;"!PAJAK["&amp;ID_P&amp;"]"),0)))</f>
        <v/>
      </c>
      <c r="G67" s="19" t="str">
        <f ca="1">IF(Table1[[#This Row],[N_ID]]="","",INDEX(INDIRECT(POINTER_ROW),MATCH(Table1[N_ID],INDIRECT(DIR&amp;"!PAJAK["&amp;ID_P&amp;"]"),0)))</f>
        <v/>
      </c>
      <c r="H67" s="18"/>
      <c r="I67" s="19" t="str">
        <f ca="1">IF(Table1[[#This Row],[N_ID]]="","",INDEX(INDIRECT(POINTER_ROW),MATCH(Table1[N_ID],INDIRECT(DIR&amp;"!PAJAK["&amp;ID_P&amp;"]"),0)))</f>
        <v/>
      </c>
      <c r="J67" s="19"/>
      <c r="K67" s="19"/>
      <c r="L6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6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6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6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6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67" s="19" t="str">
        <f ca="1">IF(Table1[[#This Row],[NAMA SUPPLIER]]="","",INDEX(conv1[2],MATCH(Table1[[#This Row],[NAMA SUPPLIER]],conv1[1],0)))</f>
        <v/>
      </c>
      <c r="R67" s="19" t="str">
        <f ca="1">IF(Table1[[#This Row],[NO. INVOICE]]="","",MATCH(Table1[[#This Row],[NO. INVOICE]],'[2]REKAP PEMBELIAN'!$C:$C,0))</f>
        <v/>
      </c>
      <c r="S67" s="19"/>
    </row>
    <row r="68" spans="1:19" x14ac:dyDescent="0.25">
      <c r="A68" s="19" t="str">
        <f ca="1">IF(Table1[[#This Row],[NAMA SUPPLIER]]="","",MATCH(Table1[[#This Row],[N_ID]],INDIRECT(Table1[[#This Row],[1_h]]&amp;"[N_ID]"),0))</f>
        <v/>
      </c>
      <c r="C68" s="19" t="str">
        <f ca="1">IF(Table1[[#This Row],[N_ID]]="","",INDEX(INDIRECT(POINTER_ROW),MATCH(Table1[N_ID],INDIRECT(DIR&amp;"!PAJAK["&amp;ID_P&amp;"]"),0)))</f>
        <v/>
      </c>
      <c r="D68" s="19" t="str">
        <f ca="1">IF(Table1[[#This Row],[N_ID]]="","",INDEX(INDIRECT(POINTER_ROW),MATCH(Table1[N_ID],INDIRECT(DIR&amp;"!PAJAK["&amp;ID_P&amp;"]"),0)))</f>
        <v/>
      </c>
      <c r="E68" s="70" t="str">
        <f ca="1">IF(Table1[[#This Row],[N_ID]]="","",INDEX(INDIRECT(POINTER_ROW),MATCH(Table1[N_ID],INDIRECT(DIR&amp;"!PAJAK["&amp;ID_P&amp;"]"),0)))</f>
        <v/>
      </c>
      <c r="F68" s="70" t="str">
        <f ca="1">IF(Table1[[#This Row],[N_ID]]="","",INDEX(INDIRECT(POINTER_ROW),MATCH(Table1[N_ID],INDIRECT(DIR&amp;"!PAJAK["&amp;ID_P&amp;"]"),0)))</f>
        <v/>
      </c>
      <c r="G68" s="19" t="str">
        <f ca="1">IF(Table1[[#This Row],[N_ID]]="","",INDEX(INDIRECT(POINTER_ROW),MATCH(Table1[N_ID],INDIRECT(DIR&amp;"!PAJAK["&amp;ID_P&amp;"]"),0)))</f>
        <v/>
      </c>
      <c r="H68" s="18"/>
      <c r="I68" s="19" t="str">
        <f ca="1">IF(Table1[[#This Row],[N_ID]]="","",INDEX(INDIRECT(POINTER_ROW),MATCH(Table1[N_ID],INDIRECT(DIR&amp;"!PAJAK["&amp;ID_P&amp;"]"),0)))</f>
        <v/>
      </c>
      <c r="J68" s="19"/>
      <c r="K68" s="19"/>
      <c r="L6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6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6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6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6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68" s="19" t="str">
        <f ca="1">IF(Table1[[#This Row],[NAMA SUPPLIER]]="","",INDEX(conv1[2],MATCH(Table1[[#This Row],[NAMA SUPPLIER]],conv1[1],0)))</f>
        <v/>
      </c>
      <c r="R68" s="19" t="str">
        <f ca="1">IF(Table1[[#This Row],[NO. INVOICE]]="","",MATCH(Table1[[#This Row],[NO. INVOICE]],'[2]REKAP PEMBELIAN'!$C:$C,0))</f>
        <v/>
      </c>
      <c r="S68" s="19"/>
    </row>
    <row r="69" spans="1:19" x14ac:dyDescent="0.25">
      <c r="A69" s="19" t="str">
        <f ca="1">IF(Table1[[#This Row],[NAMA SUPPLIER]]="","",MATCH(Table1[[#This Row],[N_ID]],INDIRECT(Table1[[#This Row],[1_h]]&amp;"[N_ID]"),0))</f>
        <v/>
      </c>
      <c r="C69" s="19" t="str">
        <f ca="1">IF(Table1[[#This Row],[N_ID]]="","",INDEX(INDIRECT(POINTER_ROW),MATCH(Table1[N_ID],INDIRECT(DIR&amp;"!PAJAK["&amp;ID_P&amp;"]"),0)))</f>
        <v/>
      </c>
      <c r="D69" s="19" t="str">
        <f ca="1">IF(Table1[[#This Row],[N_ID]]="","",INDEX(INDIRECT(POINTER_ROW),MATCH(Table1[N_ID],INDIRECT(DIR&amp;"!PAJAK["&amp;ID_P&amp;"]"),0)))</f>
        <v/>
      </c>
      <c r="E69" s="70" t="str">
        <f ca="1">IF(Table1[[#This Row],[N_ID]]="","",INDEX(INDIRECT(POINTER_ROW),MATCH(Table1[N_ID],INDIRECT(DIR&amp;"!PAJAK["&amp;ID_P&amp;"]"),0)))</f>
        <v/>
      </c>
      <c r="F69" s="70" t="str">
        <f ca="1">IF(Table1[[#This Row],[N_ID]]="","",INDEX(INDIRECT(POINTER_ROW),MATCH(Table1[N_ID],INDIRECT(DIR&amp;"!PAJAK["&amp;ID_P&amp;"]"),0)))</f>
        <v/>
      </c>
      <c r="G69" s="19" t="str">
        <f ca="1">IF(Table1[[#This Row],[N_ID]]="","",INDEX(INDIRECT(POINTER_ROW),MATCH(Table1[N_ID],INDIRECT(DIR&amp;"!PAJAK["&amp;ID_P&amp;"]"),0)))</f>
        <v/>
      </c>
      <c r="H69" s="18"/>
      <c r="I69" s="19" t="str">
        <f ca="1">IF(Table1[[#This Row],[N_ID]]="","",INDEX(INDIRECT(POINTER_ROW),MATCH(Table1[N_ID],INDIRECT(DIR&amp;"!PAJAK["&amp;ID_P&amp;"]"),0)))</f>
        <v/>
      </c>
      <c r="J69" s="19"/>
      <c r="K69" s="19"/>
      <c r="L6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6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6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6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6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69" s="19" t="str">
        <f ca="1">IF(Table1[[#This Row],[NAMA SUPPLIER]]="","",INDEX(conv1[2],MATCH(Table1[[#This Row],[NAMA SUPPLIER]],conv1[1],0)))</f>
        <v/>
      </c>
      <c r="R69" s="19" t="str">
        <f ca="1">IF(Table1[[#This Row],[NO. INVOICE]]="","",MATCH(Table1[[#This Row],[NO. INVOICE]],'[2]REKAP PEMBELIAN'!$C:$C,0))</f>
        <v/>
      </c>
      <c r="S69" s="19"/>
    </row>
    <row r="70" spans="1:19" x14ac:dyDescent="0.25">
      <c r="A70" s="19" t="str">
        <f ca="1">IF(Table1[[#This Row],[NAMA SUPPLIER]]="","",MATCH(Table1[[#This Row],[N_ID]],INDIRECT(Table1[[#This Row],[1_h]]&amp;"[N_ID]"),0))</f>
        <v/>
      </c>
      <c r="C70" s="19" t="str">
        <f ca="1">IF(Table1[[#This Row],[N_ID]]="","",INDEX(INDIRECT(POINTER_ROW),MATCH(Table1[N_ID],INDIRECT(DIR&amp;"!PAJAK["&amp;ID_P&amp;"]"),0)))</f>
        <v/>
      </c>
      <c r="D70" s="19" t="str">
        <f ca="1">IF(Table1[[#This Row],[N_ID]]="","",INDEX(INDIRECT(POINTER_ROW),MATCH(Table1[N_ID],INDIRECT(DIR&amp;"!PAJAK["&amp;ID_P&amp;"]"),0)))</f>
        <v/>
      </c>
      <c r="E70" s="70" t="str">
        <f ca="1">IF(Table1[[#This Row],[N_ID]]="","",INDEX(INDIRECT(POINTER_ROW),MATCH(Table1[N_ID],INDIRECT(DIR&amp;"!PAJAK["&amp;ID_P&amp;"]"),0)))</f>
        <v/>
      </c>
      <c r="F70" s="70" t="str">
        <f ca="1">IF(Table1[[#This Row],[N_ID]]="","",INDEX(INDIRECT(POINTER_ROW),MATCH(Table1[N_ID],INDIRECT(DIR&amp;"!PAJAK["&amp;ID_P&amp;"]"),0)))</f>
        <v/>
      </c>
      <c r="G70" s="19" t="str">
        <f ca="1">IF(Table1[[#This Row],[N_ID]]="","",INDEX(INDIRECT(POINTER_ROW),MATCH(Table1[N_ID],INDIRECT(DIR&amp;"!PAJAK["&amp;ID_P&amp;"]"),0)))</f>
        <v/>
      </c>
      <c r="H70" s="18"/>
      <c r="I70" s="19" t="str">
        <f ca="1">IF(Table1[[#This Row],[N_ID]]="","",INDEX(INDIRECT(POINTER_ROW),MATCH(Table1[N_ID],INDIRECT(DIR&amp;"!PAJAK["&amp;ID_P&amp;"]"),0)))</f>
        <v/>
      </c>
      <c r="J70" s="19"/>
      <c r="K70" s="19"/>
      <c r="L7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7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7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7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7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70" s="19" t="str">
        <f ca="1">IF(Table1[[#This Row],[NAMA SUPPLIER]]="","",INDEX(conv1[2],MATCH(Table1[[#This Row],[NAMA SUPPLIER]],conv1[1],0)))</f>
        <v/>
      </c>
      <c r="R70" s="19" t="str">
        <f ca="1">IF(Table1[[#This Row],[NO. INVOICE]]="","",MATCH(Table1[[#This Row],[NO. INVOICE]],'[2]REKAP PEMBELIAN'!$C:$C,0))</f>
        <v/>
      </c>
      <c r="S70" s="19"/>
    </row>
    <row r="71" spans="1:19" x14ac:dyDescent="0.25">
      <c r="A71" s="19" t="str">
        <f ca="1">IF(Table1[[#This Row],[NAMA SUPPLIER]]="","",MATCH(Table1[[#This Row],[N_ID]],INDIRECT(Table1[[#This Row],[1_h]]&amp;"[N_ID]"),0))</f>
        <v/>
      </c>
      <c r="C71" s="19" t="str">
        <f ca="1">IF(Table1[[#This Row],[N_ID]]="","",INDEX(INDIRECT(POINTER_ROW),MATCH(Table1[N_ID],INDIRECT(DIR&amp;"!PAJAK["&amp;ID_P&amp;"]"),0)))</f>
        <v/>
      </c>
      <c r="D71" s="19" t="str">
        <f ca="1">IF(Table1[[#This Row],[N_ID]]="","",INDEX(INDIRECT(POINTER_ROW),MATCH(Table1[N_ID],INDIRECT(DIR&amp;"!PAJAK["&amp;ID_P&amp;"]"),0)))</f>
        <v/>
      </c>
      <c r="E71" s="70" t="str">
        <f ca="1">IF(Table1[[#This Row],[N_ID]]="","",INDEX(INDIRECT(POINTER_ROW),MATCH(Table1[N_ID],INDIRECT(DIR&amp;"!PAJAK["&amp;ID_P&amp;"]"),0)))</f>
        <v/>
      </c>
      <c r="F71" s="70" t="str">
        <f ca="1">IF(Table1[[#This Row],[N_ID]]="","",INDEX(INDIRECT(POINTER_ROW),MATCH(Table1[N_ID],INDIRECT(DIR&amp;"!PAJAK["&amp;ID_P&amp;"]"),0)))</f>
        <v/>
      </c>
      <c r="G71" s="19" t="str">
        <f ca="1">IF(Table1[[#This Row],[N_ID]]="","",INDEX(INDIRECT(POINTER_ROW),MATCH(Table1[N_ID],INDIRECT(DIR&amp;"!PAJAK["&amp;ID_P&amp;"]"),0)))</f>
        <v/>
      </c>
      <c r="H71" s="18"/>
      <c r="I71" s="19" t="str">
        <f ca="1">IF(Table1[[#This Row],[N_ID]]="","",INDEX(INDIRECT(POINTER_ROW),MATCH(Table1[N_ID],INDIRECT(DIR&amp;"!PAJAK["&amp;ID_P&amp;"]"),0)))</f>
        <v/>
      </c>
      <c r="J71" s="19"/>
      <c r="K71" s="19"/>
      <c r="L7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7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7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7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7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71" s="19" t="str">
        <f ca="1">IF(Table1[[#This Row],[NAMA SUPPLIER]]="","",INDEX(conv1[2],MATCH(Table1[[#This Row],[NAMA SUPPLIER]],conv1[1],0)))</f>
        <v/>
      </c>
      <c r="R71" s="19" t="str">
        <f ca="1">IF(Table1[[#This Row],[NO. INVOICE]]="","",MATCH(Table1[[#This Row],[NO. INVOICE]],'[2]REKAP PEMBELIAN'!$C:$C,0))</f>
        <v/>
      </c>
      <c r="S71" s="19"/>
    </row>
    <row r="72" spans="1:19" x14ac:dyDescent="0.25">
      <c r="A72" s="19" t="str">
        <f ca="1">IF(Table1[[#This Row],[NAMA SUPPLIER]]="","",MATCH(Table1[[#This Row],[N_ID]],INDIRECT(Table1[[#This Row],[1_h]]&amp;"[N_ID]"),0))</f>
        <v/>
      </c>
      <c r="C72" s="19" t="str">
        <f ca="1">IF(Table1[[#This Row],[N_ID]]="","",INDEX(INDIRECT(POINTER_ROW),MATCH(Table1[N_ID],INDIRECT(DIR&amp;"!PAJAK["&amp;ID_P&amp;"]"),0)))</f>
        <v/>
      </c>
      <c r="D72" s="19" t="str">
        <f ca="1">IF(Table1[[#This Row],[N_ID]]="","",INDEX(INDIRECT(POINTER_ROW),MATCH(Table1[N_ID],INDIRECT(DIR&amp;"!PAJAK["&amp;ID_P&amp;"]"),0)))</f>
        <v/>
      </c>
      <c r="E72" s="70" t="str">
        <f ca="1">IF(Table1[[#This Row],[N_ID]]="","",INDEX(INDIRECT(POINTER_ROW),MATCH(Table1[N_ID],INDIRECT(DIR&amp;"!PAJAK["&amp;ID_P&amp;"]"),0)))</f>
        <v/>
      </c>
      <c r="F72" s="70" t="str">
        <f ca="1">IF(Table1[[#This Row],[N_ID]]="","",INDEX(INDIRECT(POINTER_ROW),MATCH(Table1[N_ID],INDIRECT(DIR&amp;"!PAJAK["&amp;ID_P&amp;"]"),0)))</f>
        <v/>
      </c>
      <c r="G72" s="19" t="str">
        <f ca="1">IF(Table1[[#This Row],[N_ID]]="","",INDEX(INDIRECT(POINTER_ROW),MATCH(Table1[N_ID],INDIRECT(DIR&amp;"!PAJAK["&amp;ID_P&amp;"]"),0)))</f>
        <v/>
      </c>
      <c r="H72" s="18"/>
      <c r="I72" s="19" t="str">
        <f ca="1">IF(Table1[[#This Row],[N_ID]]="","",INDEX(INDIRECT(POINTER_ROW),MATCH(Table1[N_ID],INDIRECT(DIR&amp;"!PAJAK["&amp;ID_P&amp;"]"),0)))</f>
        <v/>
      </c>
      <c r="J72" s="19"/>
      <c r="K72" s="19"/>
      <c r="L7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7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7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7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7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72" s="19" t="str">
        <f ca="1">IF(Table1[[#This Row],[NAMA SUPPLIER]]="","",INDEX(conv1[2],MATCH(Table1[[#This Row],[NAMA SUPPLIER]],conv1[1],0)))</f>
        <v/>
      </c>
      <c r="R72" s="19" t="str">
        <f ca="1">IF(Table1[[#This Row],[NO. INVOICE]]="","",MATCH(Table1[[#This Row],[NO. INVOICE]],'[2]REKAP PEMBELIAN'!$C:$C,0))</f>
        <v/>
      </c>
      <c r="S72" s="19"/>
    </row>
    <row r="73" spans="1:19" x14ac:dyDescent="0.25">
      <c r="A73" s="19" t="str">
        <f ca="1">IF(Table1[[#This Row],[NAMA SUPPLIER]]="","",MATCH(Table1[[#This Row],[N_ID]],INDIRECT(Table1[[#This Row],[1_h]]&amp;"[N_ID]"),0))</f>
        <v/>
      </c>
      <c r="C73" s="19" t="str">
        <f ca="1">IF(Table1[[#This Row],[N_ID]]="","",INDEX(INDIRECT(POINTER_ROW),MATCH(Table1[N_ID],INDIRECT(DIR&amp;"!PAJAK["&amp;ID_P&amp;"]"),0)))</f>
        <v/>
      </c>
      <c r="D73" s="19" t="str">
        <f ca="1">IF(Table1[[#This Row],[N_ID]]="","",INDEX(INDIRECT(POINTER_ROW),MATCH(Table1[N_ID],INDIRECT(DIR&amp;"!PAJAK["&amp;ID_P&amp;"]"),0)))</f>
        <v/>
      </c>
      <c r="E73" s="70" t="str">
        <f ca="1">IF(Table1[[#This Row],[N_ID]]="","",INDEX(INDIRECT(POINTER_ROW),MATCH(Table1[N_ID],INDIRECT(DIR&amp;"!PAJAK["&amp;ID_P&amp;"]"),0)))</f>
        <v/>
      </c>
      <c r="F73" s="70" t="str">
        <f ca="1">IF(Table1[[#This Row],[N_ID]]="","",INDEX(INDIRECT(POINTER_ROW),MATCH(Table1[N_ID],INDIRECT(DIR&amp;"!PAJAK["&amp;ID_P&amp;"]"),0)))</f>
        <v/>
      </c>
      <c r="G73" s="19" t="str">
        <f ca="1">IF(Table1[[#This Row],[N_ID]]="","",INDEX(INDIRECT(POINTER_ROW),MATCH(Table1[N_ID],INDIRECT(DIR&amp;"!PAJAK["&amp;ID_P&amp;"]"),0)))</f>
        <v/>
      </c>
      <c r="H73" s="18"/>
      <c r="I73" s="19" t="str">
        <f ca="1">IF(Table1[[#This Row],[N_ID]]="","",INDEX(INDIRECT(POINTER_ROW),MATCH(Table1[N_ID],INDIRECT(DIR&amp;"!PAJAK["&amp;ID_P&amp;"]"),0)))</f>
        <v/>
      </c>
      <c r="J73" s="19"/>
      <c r="K73" s="19"/>
      <c r="L7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7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7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7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7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73" s="19" t="str">
        <f ca="1">IF(Table1[[#This Row],[NAMA SUPPLIER]]="","",INDEX(conv1[2],MATCH(Table1[[#This Row],[NAMA SUPPLIER]],conv1[1],0)))</f>
        <v/>
      </c>
      <c r="R73" s="19" t="str">
        <f ca="1">IF(Table1[[#This Row],[NO. INVOICE]]="","",MATCH(Table1[[#This Row],[NO. INVOICE]],'[2]REKAP PEMBELIAN'!$C:$C,0))</f>
        <v/>
      </c>
      <c r="S73" s="19"/>
    </row>
    <row r="74" spans="1:19" x14ac:dyDescent="0.25">
      <c r="A74" s="19" t="str">
        <f ca="1">IF(Table1[[#This Row],[NAMA SUPPLIER]]="","",MATCH(Table1[[#This Row],[N_ID]],INDIRECT(Table1[[#This Row],[1_h]]&amp;"[N_ID]"),0))</f>
        <v/>
      </c>
      <c r="C74" s="19" t="str">
        <f ca="1">IF(Table1[[#This Row],[N_ID]]="","",INDEX(INDIRECT(POINTER_ROW),MATCH(Table1[N_ID],INDIRECT(DIR&amp;"!PAJAK["&amp;ID_P&amp;"]"),0)))</f>
        <v/>
      </c>
      <c r="D74" s="19" t="str">
        <f ca="1">IF(Table1[[#This Row],[N_ID]]="","",INDEX(INDIRECT(POINTER_ROW),MATCH(Table1[N_ID],INDIRECT(DIR&amp;"!PAJAK["&amp;ID_P&amp;"]"),0)))</f>
        <v/>
      </c>
      <c r="E74" s="70" t="str">
        <f ca="1">IF(Table1[[#This Row],[N_ID]]="","",INDEX(INDIRECT(POINTER_ROW),MATCH(Table1[N_ID],INDIRECT(DIR&amp;"!PAJAK["&amp;ID_P&amp;"]"),0)))</f>
        <v/>
      </c>
      <c r="F74" s="70" t="str">
        <f ca="1">IF(Table1[[#This Row],[N_ID]]="","",INDEX(INDIRECT(POINTER_ROW),MATCH(Table1[N_ID],INDIRECT(DIR&amp;"!PAJAK["&amp;ID_P&amp;"]"),0)))</f>
        <v/>
      </c>
      <c r="G74" s="19" t="str">
        <f ca="1">IF(Table1[[#This Row],[N_ID]]="","",INDEX(INDIRECT(POINTER_ROW),MATCH(Table1[N_ID],INDIRECT(DIR&amp;"!PAJAK["&amp;ID_P&amp;"]"),0)))</f>
        <v/>
      </c>
      <c r="H74" s="18"/>
      <c r="I74" s="19" t="str">
        <f ca="1">IF(Table1[[#This Row],[N_ID]]="","",INDEX(INDIRECT(POINTER_ROW),MATCH(Table1[N_ID],INDIRECT(DIR&amp;"!PAJAK["&amp;ID_P&amp;"]"),0)))</f>
        <v/>
      </c>
      <c r="J74" s="19"/>
      <c r="K74" s="19"/>
      <c r="L7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7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7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7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7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74" s="19" t="str">
        <f ca="1">IF(Table1[[#This Row],[NAMA SUPPLIER]]="","",INDEX(conv1[2],MATCH(Table1[[#This Row],[NAMA SUPPLIER]],conv1[1],0)))</f>
        <v/>
      </c>
      <c r="R74" s="19" t="str">
        <f ca="1">IF(Table1[[#This Row],[NO. INVOICE]]="","",MATCH(Table1[[#This Row],[NO. INVOICE]],'[2]REKAP PEMBELIAN'!$C:$C,0))</f>
        <v/>
      </c>
      <c r="S74" s="19"/>
    </row>
    <row r="75" spans="1:19" x14ac:dyDescent="0.25">
      <c r="A75" s="19" t="str">
        <f ca="1">IF(Table1[[#This Row],[NAMA SUPPLIER]]="","",MATCH(Table1[[#This Row],[N_ID]],INDIRECT(Table1[[#This Row],[1_h]]&amp;"[N_ID]"),0))</f>
        <v/>
      </c>
      <c r="C75" s="19" t="str">
        <f ca="1">IF(Table1[[#This Row],[N_ID]]="","",INDEX(INDIRECT(POINTER_ROW),MATCH(Table1[N_ID],INDIRECT(DIR&amp;"!PAJAK["&amp;ID_P&amp;"]"),0)))</f>
        <v/>
      </c>
      <c r="D75" s="19" t="str">
        <f ca="1">IF(Table1[[#This Row],[N_ID]]="","",INDEX(INDIRECT(POINTER_ROW),MATCH(Table1[N_ID],INDIRECT(DIR&amp;"!PAJAK["&amp;ID_P&amp;"]"),0)))</f>
        <v/>
      </c>
      <c r="E75" s="70" t="str">
        <f ca="1">IF(Table1[[#This Row],[N_ID]]="","",INDEX(INDIRECT(POINTER_ROW),MATCH(Table1[N_ID],INDIRECT(DIR&amp;"!PAJAK["&amp;ID_P&amp;"]"),0)))</f>
        <v/>
      </c>
      <c r="F75" s="70" t="str">
        <f ca="1">IF(Table1[[#This Row],[N_ID]]="","",INDEX(INDIRECT(POINTER_ROW),MATCH(Table1[N_ID],INDIRECT(DIR&amp;"!PAJAK["&amp;ID_P&amp;"]"),0)))</f>
        <v/>
      </c>
      <c r="G75" s="19" t="str">
        <f ca="1">IF(Table1[[#This Row],[N_ID]]="","",INDEX(INDIRECT(POINTER_ROW),MATCH(Table1[N_ID],INDIRECT(DIR&amp;"!PAJAK["&amp;ID_P&amp;"]"),0)))</f>
        <v/>
      </c>
      <c r="H75" s="18"/>
      <c r="I75" s="19" t="str">
        <f ca="1">IF(Table1[[#This Row],[N_ID]]="","",INDEX(INDIRECT(POINTER_ROW),MATCH(Table1[N_ID],INDIRECT(DIR&amp;"!PAJAK["&amp;ID_P&amp;"]"),0)))</f>
        <v/>
      </c>
      <c r="J75" s="19"/>
      <c r="K75" s="19"/>
      <c r="L7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7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7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7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7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75" s="19" t="str">
        <f ca="1">IF(Table1[[#This Row],[NAMA SUPPLIER]]="","",INDEX(conv1[2],MATCH(Table1[[#This Row],[NAMA SUPPLIER]],conv1[1],0)))</f>
        <v/>
      </c>
      <c r="R75" s="19" t="str">
        <f ca="1">IF(Table1[[#This Row],[NO. INVOICE]]="","",MATCH(Table1[[#This Row],[NO. INVOICE]],'[2]REKAP PEMBELIAN'!$C:$C,0))</f>
        <v/>
      </c>
      <c r="S75" s="19"/>
    </row>
    <row r="76" spans="1:19" x14ac:dyDescent="0.25">
      <c r="A76" s="19" t="str">
        <f ca="1">IF(Table1[[#This Row],[NAMA SUPPLIER]]="","",MATCH(Table1[[#This Row],[N_ID]],INDIRECT(Table1[[#This Row],[1_h]]&amp;"[N_ID]"),0))</f>
        <v/>
      </c>
      <c r="C76" s="19" t="str">
        <f ca="1">IF(Table1[[#This Row],[N_ID]]="","",INDEX(INDIRECT(POINTER_ROW),MATCH(Table1[N_ID],INDIRECT(DIR&amp;"!PAJAK["&amp;ID_P&amp;"]"),0)))</f>
        <v/>
      </c>
      <c r="D76" s="19" t="str">
        <f ca="1">IF(Table1[[#This Row],[N_ID]]="","",INDEX(INDIRECT(POINTER_ROW),MATCH(Table1[N_ID],INDIRECT(DIR&amp;"!PAJAK["&amp;ID_P&amp;"]"),0)))</f>
        <v/>
      </c>
      <c r="E76" s="70" t="str">
        <f ca="1">IF(Table1[[#This Row],[N_ID]]="","",INDEX(INDIRECT(POINTER_ROW),MATCH(Table1[N_ID],INDIRECT(DIR&amp;"!PAJAK["&amp;ID_P&amp;"]"),0)))</f>
        <v/>
      </c>
      <c r="F76" s="70" t="str">
        <f ca="1">IF(Table1[[#This Row],[N_ID]]="","",INDEX(INDIRECT(POINTER_ROW),MATCH(Table1[N_ID],INDIRECT(DIR&amp;"!PAJAK["&amp;ID_P&amp;"]"),0)))</f>
        <v/>
      </c>
      <c r="G76" s="19" t="str">
        <f ca="1">IF(Table1[[#This Row],[N_ID]]="","",INDEX(INDIRECT(POINTER_ROW),MATCH(Table1[N_ID],INDIRECT(DIR&amp;"!PAJAK["&amp;ID_P&amp;"]"),0)))</f>
        <v/>
      </c>
      <c r="H76" s="18"/>
      <c r="I76" s="19" t="str">
        <f ca="1">IF(Table1[[#This Row],[N_ID]]="","",INDEX(INDIRECT(POINTER_ROW),MATCH(Table1[N_ID],INDIRECT(DIR&amp;"!PAJAK["&amp;ID_P&amp;"]"),0)))</f>
        <v/>
      </c>
      <c r="J76" s="19"/>
      <c r="K76" s="19"/>
      <c r="L7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7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7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7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7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76" s="19" t="str">
        <f ca="1">IF(Table1[[#This Row],[NAMA SUPPLIER]]="","",INDEX(conv1[2],MATCH(Table1[[#This Row],[NAMA SUPPLIER]],conv1[1],0)))</f>
        <v/>
      </c>
      <c r="R76" s="19" t="str">
        <f ca="1">IF(Table1[[#This Row],[NO. INVOICE]]="","",MATCH(Table1[[#This Row],[NO. INVOICE]],'[2]REKAP PEMBELIAN'!$C:$C,0))</f>
        <v/>
      </c>
      <c r="S76" s="19"/>
    </row>
    <row r="77" spans="1:19" x14ac:dyDescent="0.25">
      <c r="A77" s="19" t="str">
        <f ca="1">IF(Table1[[#This Row],[NAMA SUPPLIER]]="","",MATCH(Table1[[#This Row],[N_ID]],INDIRECT(Table1[[#This Row],[1_h]]&amp;"[N_ID]"),0))</f>
        <v/>
      </c>
      <c r="C77" s="19" t="str">
        <f ca="1">IF(Table1[[#This Row],[N_ID]]="","",INDEX(INDIRECT(POINTER_ROW),MATCH(Table1[N_ID],INDIRECT(DIR&amp;"!PAJAK["&amp;ID_P&amp;"]"),0)))</f>
        <v/>
      </c>
      <c r="D77" s="19" t="str">
        <f ca="1">IF(Table1[[#This Row],[N_ID]]="","",INDEX(INDIRECT(POINTER_ROW),MATCH(Table1[N_ID],INDIRECT(DIR&amp;"!PAJAK["&amp;ID_P&amp;"]"),0)))</f>
        <v/>
      </c>
      <c r="E77" s="70" t="str">
        <f ca="1">IF(Table1[[#This Row],[N_ID]]="","",INDEX(INDIRECT(POINTER_ROW),MATCH(Table1[N_ID],INDIRECT(DIR&amp;"!PAJAK["&amp;ID_P&amp;"]"),0)))</f>
        <v/>
      </c>
      <c r="F77" s="70" t="str">
        <f ca="1">IF(Table1[[#This Row],[N_ID]]="","",INDEX(INDIRECT(POINTER_ROW),MATCH(Table1[N_ID],INDIRECT(DIR&amp;"!PAJAK["&amp;ID_P&amp;"]"),0)))</f>
        <v/>
      </c>
      <c r="G77" s="19" t="str">
        <f ca="1">IF(Table1[[#This Row],[N_ID]]="","",INDEX(INDIRECT(POINTER_ROW),MATCH(Table1[N_ID],INDIRECT(DIR&amp;"!PAJAK["&amp;ID_P&amp;"]"),0)))</f>
        <v/>
      </c>
      <c r="H77" s="18"/>
      <c r="I77" s="19" t="str">
        <f ca="1">IF(Table1[[#This Row],[N_ID]]="","",INDEX(INDIRECT(POINTER_ROW),MATCH(Table1[N_ID],INDIRECT(DIR&amp;"!PAJAK["&amp;ID_P&amp;"]"),0)))</f>
        <v/>
      </c>
      <c r="J77" s="19"/>
      <c r="K77" s="19"/>
      <c r="L7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7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7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7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7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77" s="19" t="str">
        <f ca="1">IF(Table1[[#This Row],[NAMA SUPPLIER]]="","",INDEX(conv1[2],MATCH(Table1[[#This Row],[NAMA SUPPLIER]],conv1[1],0)))</f>
        <v/>
      </c>
      <c r="R77" s="19" t="str">
        <f ca="1">IF(Table1[[#This Row],[NO. INVOICE]]="","",MATCH(Table1[[#This Row],[NO. INVOICE]],'[2]REKAP PEMBELIAN'!$C:$C,0))</f>
        <v/>
      </c>
      <c r="S77" s="19"/>
    </row>
    <row r="78" spans="1:19" x14ac:dyDescent="0.25">
      <c r="A78" s="19" t="str">
        <f ca="1">IF(Table1[[#This Row],[NAMA SUPPLIER]]="","",MATCH(Table1[[#This Row],[N_ID]],INDIRECT(Table1[[#This Row],[1_h]]&amp;"[N_ID]"),0))</f>
        <v/>
      </c>
      <c r="C78" s="19" t="str">
        <f ca="1">IF(Table1[[#This Row],[N_ID]]="","",INDEX(INDIRECT(POINTER_ROW),MATCH(Table1[N_ID],INDIRECT(DIR&amp;"!PAJAK["&amp;ID_P&amp;"]"),0)))</f>
        <v/>
      </c>
      <c r="D78" s="19" t="str">
        <f ca="1">IF(Table1[[#This Row],[N_ID]]="","",INDEX(INDIRECT(POINTER_ROW),MATCH(Table1[N_ID],INDIRECT(DIR&amp;"!PAJAK["&amp;ID_P&amp;"]"),0)))</f>
        <v/>
      </c>
      <c r="E78" s="70" t="str">
        <f ca="1">IF(Table1[[#This Row],[N_ID]]="","",INDEX(INDIRECT(POINTER_ROW),MATCH(Table1[N_ID],INDIRECT(DIR&amp;"!PAJAK["&amp;ID_P&amp;"]"),0)))</f>
        <v/>
      </c>
      <c r="F78" s="70" t="str">
        <f ca="1">IF(Table1[[#This Row],[N_ID]]="","",INDEX(INDIRECT(POINTER_ROW),MATCH(Table1[N_ID],INDIRECT(DIR&amp;"!PAJAK["&amp;ID_P&amp;"]"),0)))</f>
        <v/>
      </c>
      <c r="G78" s="19" t="str">
        <f ca="1">IF(Table1[[#This Row],[N_ID]]="","",INDEX(INDIRECT(POINTER_ROW),MATCH(Table1[N_ID],INDIRECT(DIR&amp;"!PAJAK["&amp;ID_P&amp;"]"),0)))</f>
        <v/>
      </c>
      <c r="H78" s="18"/>
      <c r="I78" s="19" t="str">
        <f ca="1">IF(Table1[[#This Row],[N_ID]]="","",INDEX(INDIRECT(POINTER_ROW),MATCH(Table1[N_ID],INDIRECT(DIR&amp;"!PAJAK["&amp;ID_P&amp;"]"),0)))</f>
        <v/>
      </c>
      <c r="J78" s="19"/>
      <c r="K78" s="19"/>
      <c r="L7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7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7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7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7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78" s="19" t="str">
        <f ca="1">IF(Table1[[#This Row],[NAMA SUPPLIER]]="","",INDEX(conv1[2],MATCH(Table1[[#This Row],[NAMA SUPPLIER]],conv1[1],0)))</f>
        <v/>
      </c>
      <c r="R78" s="19" t="str">
        <f ca="1">IF(Table1[[#This Row],[NO. INVOICE]]="","",MATCH(Table1[[#This Row],[NO. INVOICE]],'[2]REKAP PEMBELIAN'!$C:$C,0))</f>
        <v/>
      </c>
      <c r="S78" s="19"/>
    </row>
    <row r="79" spans="1:19" x14ac:dyDescent="0.25">
      <c r="A79" s="19" t="str">
        <f ca="1">IF(Table1[[#This Row],[NAMA SUPPLIER]]="","",MATCH(Table1[[#This Row],[N_ID]],INDIRECT(Table1[[#This Row],[1_h]]&amp;"[N_ID]"),0))</f>
        <v/>
      </c>
      <c r="C79" s="19" t="str">
        <f ca="1">IF(Table1[[#This Row],[N_ID]]="","",INDEX(INDIRECT(POINTER_ROW),MATCH(Table1[N_ID],INDIRECT(DIR&amp;"!PAJAK["&amp;ID_P&amp;"]"),0)))</f>
        <v/>
      </c>
      <c r="D79" s="19" t="str">
        <f ca="1">IF(Table1[[#This Row],[N_ID]]="","",INDEX(INDIRECT(POINTER_ROW),MATCH(Table1[N_ID],INDIRECT(DIR&amp;"!PAJAK["&amp;ID_P&amp;"]"),0)))</f>
        <v/>
      </c>
      <c r="E79" s="70" t="str">
        <f ca="1">IF(Table1[[#This Row],[N_ID]]="","",INDEX(INDIRECT(POINTER_ROW),MATCH(Table1[N_ID],INDIRECT(DIR&amp;"!PAJAK["&amp;ID_P&amp;"]"),0)))</f>
        <v/>
      </c>
      <c r="F79" s="70" t="str">
        <f ca="1">IF(Table1[[#This Row],[N_ID]]="","",INDEX(INDIRECT(POINTER_ROW),MATCH(Table1[N_ID],INDIRECT(DIR&amp;"!PAJAK["&amp;ID_P&amp;"]"),0)))</f>
        <v/>
      </c>
      <c r="G79" s="19" t="str">
        <f ca="1">IF(Table1[[#This Row],[N_ID]]="","",INDEX(INDIRECT(POINTER_ROW),MATCH(Table1[N_ID],INDIRECT(DIR&amp;"!PAJAK["&amp;ID_P&amp;"]"),0)))</f>
        <v/>
      </c>
      <c r="H79" s="18"/>
      <c r="I79" s="19" t="str">
        <f ca="1">IF(Table1[[#This Row],[N_ID]]="","",INDEX(INDIRECT(POINTER_ROW),MATCH(Table1[N_ID],INDIRECT(DIR&amp;"!PAJAK["&amp;ID_P&amp;"]"),0)))</f>
        <v/>
      </c>
      <c r="J79" s="19"/>
      <c r="K79" s="19"/>
      <c r="L7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7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7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7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7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79" s="19" t="str">
        <f ca="1">IF(Table1[[#This Row],[NAMA SUPPLIER]]="","",INDEX(conv1[2],MATCH(Table1[[#This Row],[NAMA SUPPLIER]],conv1[1],0)))</f>
        <v/>
      </c>
      <c r="R79" s="19" t="str">
        <f ca="1">IF(Table1[[#This Row],[NO. INVOICE]]="","",MATCH(Table1[[#This Row],[NO. INVOICE]],'[2]REKAP PEMBELIAN'!$C:$C,0))</f>
        <v/>
      </c>
      <c r="S79" s="19"/>
    </row>
    <row r="80" spans="1:19" x14ac:dyDescent="0.25">
      <c r="A80" s="19" t="str">
        <f ca="1">IF(Table1[[#This Row],[NAMA SUPPLIER]]="","",MATCH(Table1[[#This Row],[N_ID]],INDIRECT(Table1[[#This Row],[1_h]]&amp;"[N_ID]"),0))</f>
        <v/>
      </c>
      <c r="C80" s="19" t="str">
        <f ca="1">IF(Table1[[#This Row],[N_ID]]="","",INDEX(INDIRECT(POINTER_ROW),MATCH(Table1[N_ID],INDIRECT(DIR&amp;"!PAJAK["&amp;ID_P&amp;"]"),0)))</f>
        <v/>
      </c>
      <c r="D80" s="19" t="str">
        <f ca="1">IF(Table1[[#This Row],[N_ID]]="","",INDEX(INDIRECT(POINTER_ROW),MATCH(Table1[N_ID],INDIRECT(DIR&amp;"!PAJAK["&amp;ID_P&amp;"]"),0)))</f>
        <v/>
      </c>
      <c r="E80" s="70" t="str">
        <f ca="1">IF(Table1[[#This Row],[N_ID]]="","",INDEX(INDIRECT(POINTER_ROW),MATCH(Table1[N_ID],INDIRECT(DIR&amp;"!PAJAK["&amp;ID_P&amp;"]"),0)))</f>
        <v/>
      </c>
      <c r="F80" s="70" t="str">
        <f ca="1">IF(Table1[[#This Row],[N_ID]]="","",INDEX(INDIRECT(POINTER_ROW),MATCH(Table1[N_ID],INDIRECT(DIR&amp;"!PAJAK["&amp;ID_P&amp;"]"),0)))</f>
        <v/>
      </c>
      <c r="G80" s="19" t="str">
        <f ca="1">IF(Table1[[#This Row],[N_ID]]="","",INDEX(INDIRECT(POINTER_ROW),MATCH(Table1[N_ID],INDIRECT(DIR&amp;"!PAJAK["&amp;ID_P&amp;"]"),0)))</f>
        <v/>
      </c>
      <c r="H80" s="18"/>
      <c r="I80" s="19" t="str">
        <f ca="1">IF(Table1[[#This Row],[N_ID]]="","",INDEX(INDIRECT(POINTER_ROW),MATCH(Table1[N_ID],INDIRECT(DIR&amp;"!PAJAK["&amp;ID_P&amp;"]"),0)))</f>
        <v/>
      </c>
      <c r="J80" s="19"/>
      <c r="K80" s="19"/>
      <c r="L8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8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8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8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8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80" s="19" t="str">
        <f ca="1">IF(Table1[[#This Row],[NAMA SUPPLIER]]="","",INDEX(conv1[2],MATCH(Table1[[#This Row],[NAMA SUPPLIER]],conv1[1],0)))</f>
        <v/>
      </c>
      <c r="R80" s="19" t="str">
        <f ca="1">IF(Table1[[#This Row],[NO. INVOICE]]="","",MATCH(Table1[[#This Row],[NO. INVOICE]],'[2]REKAP PEMBELIAN'!$C:$C,0))</f>
        <v/>
      </c>
      <c r="S80" s="19"/>
    </row>
    <row r="81" spans="1:19" x14ac:dyDescent="0.25">
      <c r="A81" s="19" t="str">
        <f ca="1">IF(Table1[[#This Row],[NAMA SUPPLIER]]="","",MATCH(Table1[[#This Row],[N_ID]],INDIRECT(Table1[[#This Row],[1_h]]&amp;"[N_ID]"),0))</f>
        <v/>
      </c>
      <c r="C81" s="19" t="str">
        <f ca="1">IF(Table1[[#This Row],[N_ID]]="","",INDEX(INDIRECT(POINTER_ROW),MATCH(Table1[N_ID],INDIRECT(DIR&amp;"!PAJAK["&amp;ID_P&amp;"]"),0)))</f>
        <v/>
      </c>
      <c r="D81" s="19" t="str">
        <f ca="1">IF(Table1[[#This Row],[N_ID]]="","",INDEX(INDIRECT(POINTER_ROW),MATCH(Table1[N_ID],INDIRECT(DIR&amp;"!PAJAK["&amp;ID_P&amp;"]"),0)))</f>
        <v/>
      </c>
      <c r="E81" s="70" t="str">
        <f ca="1">IF(Table1[[#This Row],[N_ID]]="","",INDEX(INDIRECT(POINTER_ROW),MATCH(Table1[N_ID],INDIRECT(DIR&amp;"!PAJAK["&amp;ID_P&amp;"]"),0)))</f>
        <v/>
      </c>
      <c r="F81" s="70" t="str">
        <f ca="1">IF(Table1[[#This Row],[N_ID]]="","",INDEX(INDIRECT(POINTER_ROW),MATCH(Table1[N_ID],INDIRECT(DIR&amp;"!PAJAK["&amp;ID_P&amp;"]"),0)))</f>
        <v/>
      </c>
      <c r="G81" s="19" t="str">
        <f ca="1">IF(Table1[[#This Row],[N_ID]]="","",INDEX(INDIRECT(POINTER_ROW),MATCH(Table1[N_ID],INDIRECT(DIR&amp;"!PAJAK["&amp;ID_P&amp;"]"),0)))</f>
        <v/>
      </c>
      <c r="H81" s="18"/>
      <c r="I81" s="19" t="str">
        <f ca="1">IF(Table1[[#This Row],[N_ID]]="","",INDEX(INDIRECT(POINTER_ROW),MATCH(Table1[N_ID],INDIRECT(DIR&amp;"!PAJAK["&amp;ID_P&amp;"]"),0)))</f>
        <v/>
      </c>
      <c r="J81" s="19"/>
      <c r="K81" s="19"/>
      <c r="L8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8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8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8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8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81" s="19" t="str">
        <f ca="1">IF(Table1[[#This Row],[NAMA SUPPLIER]]="","",INDEX(conv1[2],MATCH(Table1[[#This Row],[NAMA SUPPLIER]],conv1[1],0)))</f>
        <v/>
      </c>
      <c r="R81" s="19" t="str">
        <f ca="1">IF(Table1[[#This Row],[NO. INVOICE]]="","",MATCH(Table1[[#This Row],[NO. INVOICE]],'[2]REKAP PEMBELIAN'!$C:$C,0))</f>
        <v/>
      </c>
      <c r="S81" s="19"/>
    </row>
    <row r="82" spans="1:19" x14ac:dyDescent="0.25">
      <c r="A82" s="19" t="str">
        <f ca="1">IF(Table1[[#This Row],[NAMA SUPPLIER]]="","",MATCH(Table1[[#This Row],[N_ID]],INDIRECT(Table1[[#This Row],[1_h]]&amp;"[N_ID]"),0))</f>
        <v/>
      </c>
      <c r="C82" s="19" t="str">
        <f ca="1">IF(Table1[[#This Row],[N_ID]]="","",INDEX(INDIRECT(POINTER_ROW),MATCH(Table1[N_ID],INDIRECT(DIR&amp;"!PAJAK["&amp;ID_P&amp;"]"),0)))</f>
        <v/>
      </c>
      <c r="D82" s="19" t="str">
        <f ca="1">IF(Table1[[#This Row],[N_ID]]="","",INDEX(INDIRECT(POINTER_ROW),MATCH(Table1[N_ID],INDIRECT(DIR&amp;"!PAJAK["&amp;ID_P&amp;"]"),0)))</f>
        <v/>
      </c>
      <c r="E82" s="70" t="str">
        <f ca="1">IF(Table1[[#This Row],[N_ID]]="","",INDEX(INDIRECT(POINTER_ROW),MATCH(Table1[N_ID],INDIRECT(DIR&amp;"!PAJAK["&amp;ID_P&amp;"]"),0)))</f>
        <v/>
      </c>
      <c r="F82" s="70" t="str">
        <f ca="1">IF(Table1[[#This Row],[N_ID]]="","",INDEX(INDIRECT(POINTER_ROW),MATCH(Table1[N_ID],INDIRECT(DIR&amp;"!PAJAK["&amp;ID_P&amp;"]"),0)))</f>
        <v/>
      </c>
      <c r="G82" s="19" t="str">
        <f ca="1">IF(Table1[[#This Row],[N_ID]]="","",INDEX(INDIRECT(POINTER_ROW),MATCH(Table1[N_ID],INDIRECT(DIR&amp;"!PAJAK["&amp;ID_P&amp;"]"),0)))</f>
        <v/>
      </c>
      <c r="H82" s="18"/>
      <c r="I82" s="19" t="str">
        <f ca="1">IF(Table1[[#This Row],[N_ID]]="","",INDEX(INDIRECT(POINTER_ROW),MATCH(Table1[N_ID],INDIRECT(DIR&amp;"!PAJAK["&amp;ID_P&amp;"]"),0)))</f>
        <v/>
      </c>
      <c r="J82" s="19"/>
      <c r="K82" s="19"/>
      <c r="L8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8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8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8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8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82" s="19" t="str">
        <f ca="1">IF(Table1[[#This Row],[NAMA SUPPLIER]]="","",INDEX(conv1[2],MATCH(Table1[[#This Row],[NAMA SUPPLIER]],conv1[1],0)))</f>
        <v/>
      </c>
      <c r="R82" s="19" t="str">
        <f ca="1">IF(Table1[[#This Row],[NO. INVOICE]]="","",MATCH(Table1[[#This Row],[NO. INVOICE]],'[2]REKAP PEMBELIAN'!$C:$C,0))</f>
        <v/>
      </c>
      <c r="S82" s="19"/>
    </row>
    <row r="83" spans="1:19" x14ac:dyDescent="0.25">
      <c r="A83" s="19" t="str">
        <f ca="1">IF(Table1[[#This Row],[NAMA SUPPLIER]]="","",MATCH(Table1[[#This Row],[N_ID]],INDIRECT(Table1[[#This Row],[1_h]]&amp;"[N_ID]"),0))</f>
        <v/>
      </c>
      <c r="C83" s="19" t="str">
        <f ca="1">IF(Table1[[#This Row],[N_ID]]="","",INDEX(INDIRECT(POINTER_ROW),MATCH(Table1[N_ID],INDIRECT(DIR&amp;"!PAJAK["&amp;ID_P&amp;"]"),0)))</f>
        <v/>
      </c>
      <c r="D83" s="19" t="str">
        <f ca="1">IF(Table1[[#This Row],[N_ID]]="","",INDEX(INDIRECT(POINTER_ROW),MATCH(Table1[N_ID],INDIRECT(DIR&amp;"!PAJAK["&amp;ID_P&amp;"]"),0)))</f>
        <v/>
      </c>
      <c r="E83" s="70" t="str">
        <f ca="1">IF(Table1[[#This Row],[N_ID]]="","",INDEX(INDIRECT(POINTER_ROW),MATCH(Table1[N_ID],INDIRECT(DIR&amp;"!PAJAK["&amp;ID_P&amp;"]"),0)))</f>
        <v/>
      </c>
      <c r="F83" s="70" t="str">
        <f ca="1">IF(Table1[[#This Row],[N_ID]]="","",INDEX(INDIRECT(POINTER_ROW),MATCH(Table1[N_ID],INDIRECT(DIR&amp;"!PAJAK["&amp;ID_P&amp;"]"),0)))</f>
        <v/>
      </c>
      <c r="G83" s="19" t="str">
        <f ca="1">IF(Table1[[#This Row],[N_ID]]="","",INDEX(INDIRECT(POINTER_ROW),MATCH(Table1[N_ID],INDIRECT(DIR&amp;"!PAJAK["&amp;ID_P&amp;"]"),0)))</f>
        <v/>
      </c>
      <c r="H83" s="18"/>
      <c r="I83" s="19" t="str">
        <f ca="1">IF(Table1[[#This Row],[N_ID]]="","",INDEX(INDIRECT(POINTER_ROW),MATCH(Table1[N_ID],INDIRECT(DIR&amp;"!PAJAK["&amp;ID_P&amp;"]"),0)))</f>
        <v/>
      </c>
      <c r="J83" s="19"/>
      <c r="K83" s="19"/>
      <c r="L8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8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8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8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8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83" s="19" t="str">
        <f ca="1">IF(Table1[[#This Row],[NAMA SUPPLIER]]="","",INDEX(conv1[2],MATCH(Table1[[#This Row],[NAMA SUPPLIER]],conv1[1],0)))</f>
        <v/>
      </c>
      <c r="R83" s="19" t="str">
        <f ca="1">IF(Table1[[#This Row],[NO. INVOICE]]="","",MATCH(Table1[[#This Row],[NO. INVOICE]],'[2]REKAP PEMBELIAN'!$C:$C,0))</f>
        <v/>
      </c>
      <c r="S83" s="19"/>
    </row>
    <row r="84" spans="1:19" x14ac:dyDescent="0.25">
      <c r="A84" s="19" t="str">
        <f ca="1">IF(Table1[[#This Row],[NAMA SUPPLIER]]="","",MATCH(Table1[[#This Row],[N_ID]],INDIRECT(Table1[[#This Row],[1_h]]&amp;"[N_ID]"),0))</f>
        <v/>
      </c>
      <c r="C84" s="19" t="str">
        <f ca="1">IF(Table1[[#This Row],[N_ID]]="","",INDEX(INDIRECT(POINTER_ROW),MATCH(Table1[N_ID],INDIRECT(DIR&amp;"!PAJAK["&amp;ID_P&amp;"]"),0)))</f>
        <v/>
      </c>
      <c r="D84" s="19" t="str">
        <f ca="1">IF(Table1[[#This Row],[N_ID]]="","",INDEX(INDIRECT(POINTER_ROW),MATCH(Table1[N_ID],INDIRECT(DIR&amp;"!PAJAK["&amp;ID_P&amp;"]"),0)))</f>
        <v/>
      </c>
      <c r="E84" s="70" t="str">
        <f ca="1">IF(Table1[[#This Row],[N_ID]]="","",INDEX(INDIRECT(POINTER_ROW),MATCH(Table1[N_ID],INDIRECT(DIR&amp;"!PAJAK["&amp;ID_P&amp;"]"),0)))</f>
        <v/>
      </c>
      <c r="F84" s="70" t="str">
        <f ca="1">IF(Table1[[#This Row],[N_ID]]="","",INDEX(INDIRECT(POINTER_ROW),MATCH(Table1[N_ID],INDIRECT(DIR&amp;"!PAJAK["&amp;ID_P&amp;"]"),0)))</f>
        <v/>
      </c>
      <c r="G84" s="19" t="str">
        <f ca="1">IF(Table1[[#This Row],[N_ID]]="","",INDEX(INDIRECT(POINTER_ROW),MATCH(Table1[N_ID],INDIRECT(DIR&amp;"!PAJAK["&amp;ID_P&amp;"]"),0)))</f>
        <v/>
      </c>
      <c r="H84" s="18"/>
      <c r="I84" s="19" t="str">
        <f ca="1">IF(Table1[[#This Row],[N_ID]]="","",INDEX(INDIRECT(POINTER_ROW),MATCH(Table1[N_ID],INDIRECT(DIR&amp;"!PAJAK["&amp;ID_P&amp;"]"),0)))</f>
        <v/>
      </c>
      <c r="J84" s="19"/>
      <c r="K84" s="19"/>
      <c r="L8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8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8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8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8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84" s="19" t="str">
        <f ca="1">IF(Table1[[#This Row],[NAMA SUPPLIER]]="","",INDEX(conv1[2],MATCH(Table1[[#This Row],[NAMA SUPPLIER]],conv1[1],0)))</f>
        <v/>
      </c>
      <c r="R84" s="19" t="str">
        <f ca="1">IF(Table1[[#This Row],[NO. INVOICE]]="","",MATCH(Table1[[#This Row],[NO. INVOICE]],'[2]REKAP PEMBELIAN'!$C:$C,0))</f>
        <v/>
      </c>
      <c r="S84" s="19"/>
    </row>
    <row r="85" spans="1:19" x14ac:dyDescent="0.25">
      <c r="A85" s="19" t="str">
        <f ca="1">IF(Table1[[#This Row],[NAMA SUPPLIER]]="","",MATCH(Table1[[#This Row],[N_ID]],INDIRECT(Table1[[#This Row],[1_h]]&amp;"[N_ID]"),0))</f>
        <v/>
      </c>
      <c r="C85" s="19" t="str">
        <f ca="1">IF(Table1[[#This Row],[N_ID]]="","",INDEX(INDIRECT(POINTER_ROW),MATCH(Table1[N_ID],INDIRECT(DIR&amp;"!PAJAK["&amp;ID_P&amp;"]"),0)))</f>
        <v/>
      </c>
      <c r="D85" s="19" t="str">
        <f ca="1">IF(Table1[[#This Row],[N_ID]]="","",INDEX(INDIRECT(POINTER_ROW),MATCH(Table1[N_ID],INDIRECT(DIR&amp;"!PAJAK["&amp;ID_P&amp;"]"),0)))</f>
        <v/>
      </c>
      <c r="E85" s="70" t="str">
        <f ca="1">IF(Table1[[#This Row],[N_ID]]="","",INDEX(INDIRECT(POINTER_ROW),MATCH(Table1[N_ID],INDIRECT(DIR&amp;"!PAJAK["&amp;ID_P&amp;"]"),0)))</f>
        <v/>
      </c>
      <c r="F85" s="70" t="str">
        <f ca="1">IF(Table1[[#This Row],[N_ID]]="","",INDEX(INDIRECT(POINTER_ROW),MATCH(Table1[N_ID],INDIRECT(DIR&amp;"!PAJAK["&amp;ID_P&amp;"]"),0)))</f>
        <v/>
      </c>
      <c r="G85" s="19" t="str">
        <f ca="1">IF(Table1[[#This Row],[N_ID]]="","",INDEX(INDIRECT(POINTER_ROW),MATCH(Table1[N_ID],INDIRECT(DIR&amp;"!PAJAK["&amp;ID_P&amp;"]"),0)))</f>
        <v/>
      </c>
      <c r="H85" s="18"/>
      <c r="I85" s="19" t="str">
        <f ca="1">IF(Table1[[#This Row],[N_ID]]="","",INDEX(INDIRECT(POINTER_ROW),MATCH(Table1[N_ID],INDIRECT(DIR&amp;"!PAJAK["&amp;ID_P&amp;"]"),0)))</f>
        <v/>
      </c>
      <c r="J85" s="19"/>
      <c r="K85" s="19"/>
      <c r="L8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8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8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8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8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85" s="19" t="str">
        <f ca="1">IF(Table1[[#This Row],[NAMA SUPPLIER]]="","",INDEX(conv1[2],MATCH(Table1[[#This Row],[NAMA SUPPLIER]],conv1[1],0)))</f>
        <v/>
      </c>
      <c r="R85" s="19" t="str">
        <f ca="1">IF(Table1[[#This Row],[NO. INVOICE]]="","",MATCH(Table1[[#This Row],[NO. INVOICE]],'[2]REKAP PEMBELIAN'!$C:$C,0))</f>
        <v/>
      </c>
      <c r="S85" s="19"/>
    </row>
    <row r="86" spans="1:19" x14ac:dyDescent="0.25">
      <c r="A86" s="19" t="str">
        <f ca="1">IF(Table1[[#This Row],[NAMA SUPPLIER]]="","",MATCH(Table1[[#This Row],[N_ID]],INDIRECT(Table1[[#This Row],[1_h]]&amp;"[N_ID]"),0))</f>
        <v/>
      </c>
      <c r="C86" s="19" t="str">
        <f ca="1">IF(Table1[[#This Row],[N_ID]]="","",INDEX(INDIRECT(POINTER_ROW),MATCH(Table1[N_ID],INDIRECT(DIR&amp;"!PAJAK["&amp;ID_P&amp;"]"),0)))</f>
        <v/>
      </c>
      <c r="D86" s="19" t="str">
        <f ca="1">IF(Table1[[#This Row],[N_ID]]="","",INDEX(INDIRECT(POINTER_ROW),MATCH(Table1[N_ID],INDIRECT(DIR&amp;"!PAJAK["&amp;ID_P&amp;"]"),0)))</f>
        <v/>
      </c>
      <c r="E86" s="70" t="str">
        <f ca="1">IF(Table1[[#This Row],[N_ID]]="","",INDEX(INDIRECT(POINTER_ROW),MATCH(Table1[N_ID],INDIRECT(DIR&amp;"!PAJAK["&amp;ID_P&amp;"]"),0)))</f>
        <v/>
      </c>
      <c r="F86" s="70" t="str">
        <f ca="1">IF(Table1[[#This Row],[N_ID]]="","",INDEX(INDIRECT(POINTER_ROW),MATCH(Table1[N_ID],INDIRECT(DIR&amp;"!PAJAK["&amp;ID_P&amp;"]"),0)))</f>
        <v/>
      </c>
      <c r="G86" s="19" t="str">
        <f ca="1">IF(Table1[[#This Row],[N_ID]]="","",INDEX(INDIRECT(POINTER_ROW),MATCH(Table1[N_ID],INDIRECT(DIR&amp;"!PAJAK["&amp;ID_P&amp;"]"),0)))</f>
        <v/>
      </c>
      <c r="H86" s="18"/>
      <c r="I86" s="19" t="str">
        <f ca="1">IF(Table1[[#This Row],[N_ID]]="","",INDEX(INDIRECT(POINTER_ROW),MATCH(Table1[N_ID],INDIRECT(DIR&amp;"!PAJAK["&amp;ID_P&amp;"]"),0)))</f>
        <v/>
      </c>
      <c r="J86" s="19"/>
      <c r="K86" s="19"/>
      <c r="L8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8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8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8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8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86" s="19" t="str">
        <f ca="1">IF(Table1[[#This Row],[NAMA SUPPLIER]]="","",INDEX(conv1[2],MATCH(Table1[[#This Row],[NAMA SUPPLIER]],conv1[1],0)))</f>
        <v/>
      </c>
      <c r="R86" s="19" t="str">
        <f ca="1">IF(Table1[[#This Row],[NO. INVOICE]]="","",MATCH(Table1[[#This Row],[NO. INVOICE]],'[2]REKAP PEMBELIAN'!$C:$C,0))</f>
        <v/>
      </c>
      <c r="S86" s="19"/>
    </row>
    <row r="87" spans="1:19" x14ac:dyDescent="0.25">
      <c r="A87" s="19" t="str">
        <f ca="1">IF(Table1[[#This Row],[NAMA SUPPLIER]]="","",MATCH(Table1[[#This Row],[N_ID]],INDIRECT(Table1[[#This Row],[1_h]]&amp;"[N_ID]"),0))</f>
        <v/>
      </c>
      <c r="C87" s="19" t="str">
        <f ca="1">IF(Table1[[#This Row],[N_ID]]="","",INDEX(INDIRECT(POINTER_ROW),MATCH(Table1[N_ID],INDIRECT(DIR&amp;"!PAJAK["&amp;ID_P&amp;"]"),0)))</f>
        <v/>
      </c>
      <c r="D87" s="19" t="str">
        <f ca="1">IF(Table1[[#This Row],[N_ID]]="","",INDEX(INDIRECT(POINTER_ROW),MATCH(Table1[N_ID],INDIRECT(DIR&amp;"!PAJAK["&amp;ID_P&amp;"]"),0)))</f>
        <v/>
      </c>
      <c r="E87" s="70" t="str">
        <f ca="1">IF(Table1[[#This Row],[N_ID]]="","",INDEX(INDIRECT(POINTER_ROW),MATCH(Table1[N_ID],INDIRECT(DIR&amp;"!PAJAK["&amp;ID_P&amp;"]"),0)))</f>
        <v/>
      </c>
      <c r="F87" s="70" t="str">
        <f ca="1">IF(Table1[[#This Row],[N_ID]]="","",INDEX(INDIRECT(POINTER_ROW),MATCH(Table1[N_ID],INDIRECT(DIR&amp;"!PAJAK["&amp;ID_P&amp;"]"),0)))</f>
        <v/>
      </c>
      <c r="G87" s="19" t="str">
        <f ca="1">IF(Table1[[#This Row],[N_ID]]="","",INDEX(INDIRECT(POINTER_ROW),MATCH(Table1[N_ID],INDIRECT(DIR&amp;"!PAJAK["&amp;ID_P&amp;"]"),0)))</f>
        <v/>
      </c>
      <c r="H87" s="18"/>
      <c r="I87" s="19" t="str">
        <f ca="1">IF(Table1[[#This Row],[N_ID]]="","",INDEX(INDIRECT(POINTER_ROW),MATCH(Table1[N_ID],INDIRECT(DIR&amp;"!PAJAK["&amp;ID_P&amp;"]"),0)))</f>
        <v/>
      </c>
      <c r="J87" s="19"/>
      <c r="K87" s="19"/>
      <c r="L8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8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8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8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8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87" s="19" t="str">
        <f ca="1">IF(Table1[[#This Row],[NAMA SUPPLIER]]="","",INDEX(conv1[2],MATCH(Table1[[#This Row],[NAMA SUPPLIER]],conv1[1],0)))</f>
        <v/>
      </c>
      <c r="R87" s="19" t="str">
        <f ca="1">IF(Table1[[#This Row],[NO. INVOICE]]="","",MATCH(Table1[[#This Row],[NO. INVOICE]],'[2]REKAP PEMBELIAN'!$C:$C,0))</f>
        <v/>
      </c>
      <c r="S87" s="19"/>
    </row>
    <row r="88" spans="1:19" x14ac:dyDescent="0.25">
      <c r="A88" s="19" t="str">
        <f ca="1">IF(Table1[[#This Row],[NAMA SUPPLIER]]="","",MATCH(Table1[[#This Row],[N_ID]],INDIRECT(Table1[[#This Row],[1_h]]&amp;"[N_ID]"),0))</f>
        <v/>
      </c>
      <c r="C88" s="19" t="str">
        <f ca="1">IF(Table1[[#This Row],[N_ID]]="","",INDEX(INDIRECT(POINTER_ROW),MATCH(Table1[N_ID],INDIRECT(DIR&amp;"!PAJAK["&amp;ID_P&amp;"]"),0)))</f>
        <v/>
      </c>
      <c r="D88" s="19" t="str">
        <f ca="1">IF(Table1[[#This Row],[N_ID]]="","",INDEX(INDIRECT(POINTER_ROW),MATCH(Table1[N_ID],INDIRECT(DIR&amp;"!PAJAK["&amp;ID_P&amp;"]"),0)))</f>
        <v/>
      </c>
      <c r="E88" s="70" t="str">
        <f ca="1">IF(Table1[[#This Row],[N_ID]]="","",INDEX(INDIRECT(POINTER_ROW),MATCH(Table1[N_ID],INDIRECT(DIR&amp;"!PAJAK["&amp;ID_P&amp;"]"),0)))</f>
        <v/>
      </c>
      <c r="F88" s="70" t="str">
        <f ca="1">IF(Table1[[#This Row],[N_ID]]="","",INDEX(INDIRECT(POINTER_ROW),MATCH(Table1[N_ID],INDIRECT(DIR&amp;"!PAJAK["&amp;ID_P&amp;"]"),0)))</f>
        <v/>
      </c>
      <c r="G88" s="19" t="str">
        <f ca="1">IF(Table1[[#This Row],[N_ID]]="","",INDEX(INDIRECT(POINTER_ROW),MATCH(Table1[N_ID],INDIRECT(DIR&amp;"!PAJAK["&amp;ID_P&amp;"]"),0)))</f>
        <v/>
      </c>
      <c r="H88" s="18"/>
      <c r="I88" s="19" t="str">
        <f ca="1">IF(Table1[[#This Row],[N_ID]]="","",INDEX(INDIRECT(POINTER_ROW),MATCH(Table1[N_ID],INDIRECT(DIR&amp;"!PAJAK["&amp;ID_P&amp;"]"),0)))</f>
        <v/>
      </c>
      <c r="J88" s="19"/>
      <c r="K88" s="19"/>
      <c r="L8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8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8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8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8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88" s="19" t="str">
        <f ca="1">IF(Table1[[#This Row],[NAMA SUPPLIER]]="","",INDEX(conv1[2],MATCH(Table1[[#This Row],[NAMA SUPPLIER]],conv1[1],0)))</f>
        <v/>
      </c>
      <c r="R88" s="19" t="str">
        <f ca="1">IF(Table1[[#This Row],[NO. INVOICE]]="","",MATCH(Table1[[#This Row],[NO. INVOICE]],'[2]REKAP PEMBELIAN'!$C:$C,0))</f>
        <v/>
      </c>
      <c r="S88" s="19"/>
    </row>
    <row r="89" spans="1:19" x14ac:dyDescent="0.25">
      <c r="A89" s="19" t="str">
        <f ca="1">IF(Table1[[#This Row],[NAMA SUPPLIER]]="","",MATCH(Table1[[#This Row],[N_ID]],INDIRECT(Table1[[#This Row],[1_h]]&amp;"[N_ID]"),0))</f>
        <v/>
      </c>
      <c r="C89" s="19" t="str">
        <f ca="1">IF(Table1[[#This Row],[N_ID]]="","",INDEX(INDIRECT(POINTER_ROW),MATCH(Table1[N_ID],INDIRECT(DIR&amp;"!PAJAK["&amp;ID_P&amp;"]"),0)))</f>
        <v/>
      </c>
      <c r="D89" s="19" t="str">
        <f ca="1">IF(Table1[[#This Row],[N_ID]]="","",INDEX(INDIRECT(POINTER_ROW),MATCH(Table1[N_ID],INDIRECT(DIR&amp;"!PAJAK["&amp;ID_P&amp;"]"),0)))</f>
        <v/>
      </c>
      <c r="E89" s="70" t="str">
        <f ca="1">IF(Table1[[#This Row],[N_ID]]="","",INDEX(INDIRECT(POINTER_ROW),MATCH(Table1[N_ID],INDIRECT(DIR&amp;"!PAJAK["&amp;ID_P&amp;"]"),0)))</f>
        <v/>
      </c>
      <c r="F89" s="70" t="str">
        <f ca="1">IF(Table1[[#This Row],[N_ID]]="","",INDEX(INDIRECT(POINTER_ROW),MATCH(Table1[N_ID],INDIRECT(DIR&amp;"!PAJAK["&amp;ID_P&amp;"]"),0)))</f>
        <v/>
      </c>
      <c r="G89" s="19" t="str">
        <f ca="1">IF(Table1[[#This Row],[N_ID]]="","",INDEX(INDIRECT(POINTER_ROW),MATCH(Table1[N_ID],INDIRECT(DIR&amp;"!PAJAK["&amp;ID_P&amp;"]"),0)))</f>
        <v/>
      </c>
      <c r="H89" s="18"/>
      <c r="I89" s="19" t="str">
        <f ca="1">IF(Table1[[#This Row],[N_ID]]="","",INDEX(INDIRECT(POINTER_ROW),MATCH(Table1[N_ID],INDIRECT(DIR&amp;"!PAJAK["&amp;ID_P&amp;"]"),0)))</f>
        <v/>
      </c>
      <c r="J89" s="19"/>
      <c r="K89" s="19"/>
      <c r="L8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8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8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8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8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89" s="19" t="str">
        <f ca="1">IF(Table1[[#This Row],[NAMA SUPPLIER]]="","",INDEX(conv1[2],MATCH(Table1[[#This Row],[NAMA SUPPLIER]],conv1[1],0)))</f>
        <v/>
      </c>
      <c r="R89" s="19" t="str">
        <f ca="1">IF(Table1[[#This Row],[NO. INVOICE]]="","",MATCH(Table1[[#This Row],[NO. INVOICE]],'[2]REKAP PEMBELIAN'!$C:$C,0))</f>
        <v/>
      </c>
      <c r="S89" s="19"/>
    </row>
    <row r="90" spans="1:19" x14ac:dyDescent="0.25">
      <c r="A90" s="19" t="str">
        <f ca="1">IF(Table1[[#This Row],[NAMA SUPPLIER]]="","",MATCH(Table1[[#This Row],[N_ID]],INDIRECT(Table1[[#This Row],[1_h]]&amp;"[N_ID]"),0))</f>
        <v/>
      </c>
      <c r="C90" s="19" t="str">
        <f ca="1">IF(Table1[[#This Row],[N_ID]]="","",INDEX(INDIRECT(POINTER_ROW),MATCH(Table1[N_ID],INDIRECT(DIR&amp;"!PAJAK["&amp;ID_P&amp;"]"),0)))</f>
        <v/>
      </c>
      <c r="D90" s="19" t="str">
        <f ca="1">IF(Table1[[#This Row],[N_ID]]="","",INDEX(INDIRECT(POINTER_ROW),MATCH(Table1[N_ID],INDIRECT(DIR&amp;"!PAJAK["&amp;ID_P&amp;"]"),0)))</f>
        <v/>
      </c>
      <c r="E90" s="70" t="str">
        <f ca="1">IF(Table1[[#This Row],[N_ID]]="","",INDEX(INDIRECT(POINTER_ROW),MATCH(Table1[N_ID],INDIRECT(DIR&amp;"!PAJAK["&amp;ID_P&amp;"]"),0)))</f>
        <v/>
      </c>
      <c r="F90" s="70" t="str">
        <f ca="1">IF(Table1[[#This Row],[N_ID]]="","",INDEX(INDIRECT(POINTER_ROW),MATCH(Table1[N_ID],INDIRECT(DIR&amp;"!PAJAK["&amp;ID_P&amp;"]"),0)))</f>
        <v/>
      </c>
      <c r="G90" s="19" t="str">
        <f ca="1">IF(Table1[[#This Row],[N_ID]]="","",INDEX(INDIRECT(POINTER_ROW),MATCH(Table1[N_ID],INDIRECT(DIR&amp;"!PAJAK["&amp;ID_P&amp;"]"),0)))</f>
        <v/>
      </c>
      <c r="H90" s="18"/>
      <c r="I90" s="19" t="str">
        <f ca="1">IF(Table1[[#This Row],[N_ID]]="","",INDEX(INDIRECT(POINTER_ROW),MATCH(Table1[N_ID],INDIRECT(DIR&amp;"!PAJAK["&amp;ID_P&amp;"]"),0)))</f>
        <v/>
      </c>
      <c r="J90" s="19"/>
      <c r="K90" s="19"/>
      <c r="L9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9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9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9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9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90" s="19" t="str">
        <f ca="1">IF(Table1[[#This Row],[NAMA SUPPLIER]]="","",INDEX(conv1[2],MATCH(Table1[[#This Row],[NAMA SUPPLIER]],conv1[1],0)))</f>
        <v/>
      </c>
      <c r="R90" s="19" t="str">
        <f ca="1">IF(Table1[[#This Row],[NO. INVOICE]]="","",MATCH(Table1[[#This Row],[NO. INVOICE]],'[2]REKAP PEMBELIAN'!$C:$C,0))</f>
        <v/>
      </c>
      <c r="S90" s="19"/>
    </row>
    <row r="91" spans="1:19" x14ac:dyDescent="0.25">
      <c r="A91" s="19" t="str">
        <f ca="1">IF(Table1[[#This Row],[NAMA SUPPLIER]]="","",MATCH(Table1[[#This Row],[N_ID]],INDIRECT(Table1[[#This Row],[1_h]]&amp;"[N_ID]"),0))</f>
        <v/>
      </c>
      <c r="C91" s="19" t="str">
        <f ca="1">IF(Table1[[#This Row],[N_ID]]="","",INDEX(INDIRECT(POINTER_ROW),MATCH(Table1[N_ID],INDIRECT(DIR&amp;"!PAJAK["&amp;ID_P&amp;"]"),0)))</f>
        <v/>
      </c>
      <c r="D91" s="19" t="str">
        <f ca="1">IF(Table1[[#This Row],[N_ID]]="","",INDEX(INDIRECT(POINTER_ROW),MATCH(Table1[N_ID],INDIRECT(DIR&amp;"!PAJAK["&amp;ID_P&amp;"]"),0)))</f>
        <v/>
      </c>
      <c r="E91" s="70" t="str">
        <f ca="1">IF(Table1[[#This Row],[N_ID]]="","",INDEX(INDIRECT(POINTER_ROW),MATCH(Table1[N_ID],INDIRECT(DIR&amp;"!PAJAK["&amp;ID_P&amp;"]"),0)))</f>
        <v/>
      </c>
      <c r="F91" s="70" t="str">
        <f ca="1">IF(Table1[[#This Row],[N_ID]]="","",INDEX(INDIRECT(POINTER_ROW),MATCH(Table1[N_ID],INDIRECT(DIR&amp;"!PAJAK["&amp;ID_P&amp;"]"),0)))</f>
        <v/>
      </c>
      <c r="G91" s="19" t="str">
        <f ca="1">IF(Table1[[#This Row],[N_ID]]="","",INDEX(INDIRECT(POINTER_ROW),MATCH(Table1[N_ID],INDIRECT(DIR&amp;"!PAJAK["&amp;ID_P&amp;"]"),0)))</f>
        <v/>
      </c>
      <c r="H91" s="18"/>
      <c r="I91" s="19" t="str">
        <f ca="1">IF(Table1[[#This Row],[N_ID]]="","",INDEX(INDIRECT(POINTER_ROW),MATCH(Table1[N_ID],INDIRECT(DIR&amp;"!PAJAK["&amp;ID_P&amp;"]"),0)))</f>
        <v/>
      </c>
      <c r="J91" s="19"/>
      <c r="K91" s="19"/>
      <c r="L9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9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9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9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9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91" s="19" t="str">
        <f ca="1">IF(Table1[[#This Row],[NAMA SUPPLIER]]="","",INDEX(conv1[2],MATCH(Table1[[#This Row],[NAMA SUPPLIER]],conv1[1],0)))</f>
        <v/>
      </c>
      <c r="R91" s="19" t="str">
        <f ca="1">IF(Table1[[#This Row],[NO. INVOICE]]="","",MATCH(Table1[[#This Row],[NO. INVOICE]],'[2]REKAP PEMBELIAN'!$C:$C,0))</f>
        <v/>
      </c>
      <c r="S91" s="19"/>
    </row>
    <row r="92" spans="1:19" x14ac:dyDescent="0.25">
      <c r="A92" s="19" t="str">
        <f ca="1">IF(Table1[[#This Row],[NAMA SUPPLIER]]="","",MATCH(Table1[[#This Row],[N_ID]],INDIRECT(Table1[[#This Row],[1_h]]&amp;"[N_ID]"),0))</f>
        <v/>
      </c>
      <c r="C92" s="19" t="str">
        <f ca="1">IF(Table1[[#This Row],[N_ID]]="","",INDEX(INDIRECT(POINTER_ROW),MATCH(Table1[N_ID],INDIRECT(DIR&amp;"!PAJAK["&amp;ID_P&amp;"]"),0)))</f>
        <v/>
      </c>
      <c r="D92" s="19" t="str">
        <f ca="1">IF(Table1[[#This Row],[N_ID]]="","",INDEX(INDIRECT(POINTER_ROW),MATCH(Table1[N_ID],INDIRECT(DIR&amp;"!PAJAK["&amp;ID_P&amp;"]"),0)))</f>
        <v/>
      </c>
      <c r="E92" s="70" t="str">
        <f ca="1">IF(Table1[[#This Row],[N_ID]]="","",INDEX(INDIRECT(POINTER_ROW),MATCH(Table1[N_ID],INDIRECT(DIR&amp;"!PAJAK["&amp;ID_P&amp;"]"),0)))</f>
        <v/>
      </c>
      <c r="F92" s="70" t="str">
        <f ca="1">IF(Table1[[#This Row],[N_ID]]="","",INDEX(INDIRECT(POINTER_ROW),MATCH(Table1[N_ID],INDIRECT(DIR&amp;"!PAJAK["&amp;ID_P&amp;"]"),0)))</f>
        <v/>
      </c>
      <c r="G92" s="19" t="str">
        <f ca="1">IF(Table1[[#This Row],[N_ID]]="","",INDEX(INDIRECT(POINTER_ROW),MATCH(Table1[N_ID],INDIRECT(DIR&amp;"!PAJAK["&amp;ID_P&amp;"]"),0)))</f>
        <v/>
      </c>
      <c r="H92" s="18"/>
      <c r="I92" s="19" t="str">
        <f ca="1">IF(Table1[[#This Row],[N_ID]]="","",INDEX(INDIRECT(POINTER_ROW),MATCH(Table1[N_ID],INDIRECT(DIR&amp;"!PAJAK["&amp;ID_P&amp;"]"),0)))</f>
        <v/>
      </c>
      <c r="J92" s="19"/>
      <c r="K92" s="19"/>
      <c r="L9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9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9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9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9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92" s="19" t="str">
        <f ca="1">IF(Table1[[#This Row],[NAMA SUPPLIER]]="","",INDEX(conv1[2],MATCH(Table1[[#This Row],[NAMA SUPPLIER]],conv1[1],0)))</f>
        <v/>
      </c>
      <c r="R92" s="19" t="str">
        <f ca="1">IF(Table1[[#This Row],[NO. INVOICE]]="","",MATCH(Table1[[#This Row],[NO. INVOICE]],'[2]REKAP PEMBELIAN'!$C:$C,0))</f>
        <v/>
      </c>
      <c r="S92" s="19"/>
    </row>
    <row r="93" spans="1:19" x14ac:dyDescent="0.25">
      <c r="A93" s="19" t="str">
        <f ca="1">IF(Table1[[#This Row],[NAMA SUPPLIER]]="","",MATCH(Table1[[#This Row],[N_ID]],INDIRECT(Table1[[#This Row],[1_h]]&amp;"[N_ID]"),0))</f>
        <v/>
      </c>
      <c r="C93" s="19" t="str">
        <f ca="1">IF(Table1[[#This Row],[N_ID]]="","",INDEX(INDIRECT(POINTER_ROW),MATCH(Table1[N_ID],INDIRECT(DIR&amp;"!PAJAK["&amp;ID_P&amp;"]"),0)))</f>
        <v/>
      </c>
      <c r="D93" s="19" t="str">
        <f ca="1">IF(Table1[[#This Row],[N_ID]]="","",INDEX(INDIRECT(POINTER_ROW),MATCH(Table1[N_ID],INDIRECT(DIR&amp;"!PAJAK["&amp;ID_P&amp;"]"),0)))</f>
        <v/>
      </c>
      <c r="E93" s="70" t="str">
        <f ca="1">IF(Table1[[#This Row],[N_ID]]="","",INDEX(INDIRECT(POINTER_ROW),MATCH(Table1[N_ID],INDIRECT(DIR&amp;"!PAJAK["&amp;ID_P&amp;"]"),0)))</f>
        <v/>
      </c>
      <c r="F93" s="70" t="str">
        <f ca="1">IF(Table1[[#This Row],[N_ID]]="","",INDEX(INDIRECT(POINTER_ROW),MATCH(Table1[N_ID],INDIRECT(DIR&amp;"!PAJAK["&amp;ID_P&amp;"]"),0)))</f>
        <v/>
      </c>
      <c r="G93" s="19" t="str">
        <f ca="1">IF(Table1[[#This Row],[N_ID]]="","",INDEX(INDIRECT(POINTER_ROW),MATCH(Table1[N_ID],INDIRECT(DIR&amp;"!PAJAK["&amp;ID_P&amp;"]"),0)))</f>
        <v/>
      </c>
      <c r="H93" s="18"/>
      <c r="I93" s="19" t="str">
        <f ca="1">IF(Table1[[#This Row],[N_ID]]="","",INDEX(INDIRECT(POINTER_ROW),MATCH(Table1[N_ID],INDIRECT(DIR&amp;"!PAJAK["&amp;ID_P&amp;"]"),0)))</f>
        <v/>
      </c>
      <c r="J93" s="19"/>
      <c r="K93" s="19"/>
      <c r="L9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9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9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9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9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93" s="19" t="str">
        <f ca="1">IF(Table1[[#This Row],[NAMA SUPPLIER]]="","",INDEX(conv1[2],MATCH(Table1[[#This Row],[NAMA SUPPLIER]],conv1[1],0)))</f>
        <v/>
      </c>
      <c r="R93" s="19" t="str">
        <f ca="1">IF(Table1[[#This Row],[NO. INVOICE]]="","",MATCH(Table1[[#This Row],[NO. INVOICE]],'[2]REKAP PEMBELIAN'!$C:$C,0))</f>
        <v/>
      </c>
      <c r="S93" s="19"/>
    </row>
    <row r="94" spans="1:19" x14ac:dyDescent="0.25">
      <c r="A94" s="19" t="str">
        <f ca="1">IF(Table1[[#This Row],[NAMA SUPPLIER]]="","",MATCH(Table1[[#This Row],[N_ID]],INDIRECT(Table1[[#This Row],[1_h]]&amp;"[N_ID]"),0))</f>
        <v/>
      </c>
      <c r="C94" s="19" t="str">
        <f ca="1">IF(Table1[[#This Row],[N_ID]]="","",INDEX(INDIRECT(POINTER_ROW),MATCH(Table1[N_ID],INDIRECT(DIR&amp;"!PAJAK["&amp;ID_P&amp;"]"),0)))</f>
        <v/>
      </c>
      <c r="D94" s="19" t="str">
        <f ca="1">IF(Table1[[#This Row],[N_ID]]="","",INDEX(INDIRECT(POINTER_ROW),MATCH(Table1[N_ID],INDIRECT(DIR&amp;"!PAJAK["&amp;ID_P&amp;"]"),0)))</f>
        <v/>
      </c>
      <c r="E94" s="70" t="str">
        <f ca="1">IF(Table1[[#This Row],[N_ID]]="","",INDEX(INDIRECT(POINTER_ROW),MATCH(Table1[N_ID],INDIRECT(DIR&amp;"!PAJAK["&amp;ID_P&amp;"]"),0)))</f>
        <v/>
      </c>
      <c r="F94" s="70" t="str">
        <f ca="1">IF(Table1[[#This Row],[N_ID]]="","",INDEX(INDIRECT(POINTER_ROW),MATCH(Table1[N_ID],INDIRECT(DIR&amp;"!PAJAK["&amp;ID_P&amp;"]"),0)))</f>
        <v/>
      </c>
      <c r="G94" s="19" t="str">
        <f ca="1">IF(Table1[[#This Row],[N_ID]]="","",INDEX(INDIRECT(POINTER_ROW),MATCH(Table1[N_ID],INDIRECT(DIR&amp;"!PAJAK["&amp;ID_P&amp;"]"),0)))</f>
        <v/>
      </c>
      <c r="H94" s="18"/>
      <c r="I94" s="19" t="str">
        <f ca="1">IF(Table1[[#This Row],[N_ID]]="","",INDEX(INDIRECT(POINTER_ROW),MATCH(Table1[N_ID],INDIRECT(DIR&amp;"!PAJAK["&amp;ID_P&amp;"]"),0)))</f>
        <v/>
      </c>
      <c r="J94" s="19"/>
      <c r="K94" s="19"/>
      <c r="L9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9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9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9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9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94" s="19" t="str">
        <f ca="1">IF(Table1[[#This Row],[NAMA SUPPLIER]]="","",INDEX(conv1[2],MATCH(Table1[[#This Row],[NAMA SUPPLIER]],conv1[1],0)))</f>
        <v/>
      </c>
      <c r="R94" s="19" t="str">
        <f ca="1">IF(Table1[[#This Row],[NO. INVOICE]]="","",MATCH(Table1[[#This Row],[NO. INVOICE]],'[2]REKAP PEMBELIAN'!$C:$C,0))</f>
        <v/>
      </c>
      <c r="S94" s="19"/>
    </row>
    <row r="95" spans="1:19" x14ac:dyDescent="0.25">
      <c r="A95" s="19" t="str">
        <f ca="1">IF(Table1[[#This Row],[NAMA SUPPLIER]]="","",MATCH(Table1[[#This Row],[N_ID]],INDIRECT(Table1[[#This Row],[1_h]]&amp;"[N_ID]"),0))</f>
        <v/>
      </c>
      <c r="C95" s="19" t="str">
        <f ca="1">IF(Table1[[#This Row],[N_ID]]="","",INDEX(INDIRECT(POINTER_ROW),MATCH(Table1[N_ID],INDIRECT(DIR&amp;"!PAJAK["&amp;ID_P&amp;"]"),0)))</f>
        <v/>
      </c>
      <c r="D95" s="19" t="str">
        <f ca="1">IF(Table1[[#This Row],[N_ID]]="","",INDEX(INDIRECT(POINTER_ROW),MATCH(Table1[N_ID],INDIRECT(DIR&amp;"!PAJAK["&amp;ID_P&amp;"]"),0)))</f>
        <v/>
      </c>
      <c r="E95" s="70" t="str">
        <f ca="1">IF(Table1[[#This Row],[N_ID]]="","",INDEX(INDIRECT(POINTER_ROW),MATCH(Table1[N_ID],INDIRECT(DIR&amp;"!PAJAK["&amp;ID_P&amp;"]"),0)))</f>
        <v/>
      </c>
      <c r="F95" s="70" t="str">
        <f ca="1">IF(Table1[[#This Row],[N_ID]]="","",INDEX(INDIRECT(POINTER_ROW),MATCH(Table1[N_ID],INDIRECT(DIR&amp;"!PAJAK["&amp;ID_P&amp;"]"),0)))</f>
        <v/>
      </c>
      <c r="G95" s="19" t="str">
        <f ca="1">IF(Table1[[#This Row],[N_ID]]="","",INDEX(INDIRECT(POINTER_ROW),MATCH(Table1[N_ID],INDIRECT(DIR&amp;"!PAJAK["&amp;ID_P&amp;"]"),0)))</f>
        <v/>
      </c>
      <c r="H95" s="18"/>
      <c r="I95" s="19" t="str">
        <f ca="1">IF(Table1[[#This Row],[N_ID]]="","",INDEX(INDIRECT(POINTER_ROW),MATCH(Table1[N_ID],INDIRECT(DIR&amp;"!PAJAK["&amp;ID_P&amp;"]"),0)))</f>
        <v/>
      </c>
      <c r="J95" s="19"/>
      <c r="K95" s="19"/>
      <c r="L9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9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9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9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9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95" s="19" t="str">
        <f ca="1">IF(Table1[[#This Row],[NAMA SUPPLIER]]="","",INDEX(conv1[2],MATCH(Table1[[#This Row],[NAMA SUPPLIER]],conv1[1],0)))</f>
        <v/>
      </c>
      <c r="R95" s="19" t="str">
        <f ca="1">IF(Table1[[#This Row],[NO. INVOICE]]="","",MATCH(Table1[[#This Row],[NO. INVOICE]],'[2]REKAP PEMBELIAN'!$C:$C,0))</f>
        <v/>
      </c>
      <c r="S95" s="19"/>
    </row>
    <row r="96" spans="1:19" x14ac:dyDescent="0.25">
      <c r="A96" s="19" t="str">
        <f ca="1">IF(Table1[[#This Row],[NAMA SUPPLIER]]="","",MATCH(Table1[[#This Row],[N_ID]],INDIRECT(Table1[[#This Row],[1_h]]&amp;"[N_ID]"),0))</f>
        <v/>
      </c>
      <c r="C96" s="19" t="str">
        <f ca="1">IF(Table1[[#This Row],[N_ID]]="","",INDEX(INDIRECT(POINTER_ROW),MATCH(Table1[N_ID],INDIRECT(DIR&amp;"!PAJAK["&amp;ID_P&amp;"]"),0)))</f>
        <v/>
      </c>
      <c r="D96" s="19" t="str">
        <f ca="1">IF(Table1[[#This Row],[N_ID]]="","",INDEX(INDIRECT(POINTER_ROW),MATCH(Table1[N_ID],INDIRECT(DIR&amp;"!PAJAK["&amp;ID_P&amp;"]"),0)))</f>
        <v/>
      </c>
      <c r="E96" s="70" t="str">
        <f ca="1">IF(Table1[[#This Row],[N_ID]]="","",INDEX(INDIRECT(POINTER_ROW),MATCH(Table1[N_ID],INDIRECT(DIR&amp;"!PAJAK["&amp;ID_P&amp;"]"),0)))</f>
        <v/>
      </c>
      <c r="F96" s="70" t="str">
        <f ca="1">IF(Table1[[#This Row],[N_ID]]="","",INDEX(INDIRECT(POINTER_ROW),MATCH(Table1[N_ID],INDIRECT(DIR&amp;"!PAJAK["&amp;ID_P&amp;"]"),0)))</f>
        <v/>
      </c>
      <c r="G96" s="19" t="str">
        <f ca="1">IF(Table1[[#This Row],[N_ID]]="","",INDEX(INDIRECT(POINTER_ROW),MATCH(Table1[N_ID],INDIRECT(DIR&amp;"!PAJAK["&amp;ID_P&amp;"]"),0)))</f>
        <v/>
      </c>
      <c r="H96" s="18"/>
      <c r="I96" s="19" t="str">
        <f ca="1">IF(Table1[[#This Row],[N_ID]]="","",INDEX(INDIRECT(POINTER_ROW),MATCH(Table1[N_ID],INDIRECT(DIR&amp;"!PAJAK["&amp;ID_P&amp;"]"),0)))</f>
        <v/>
      </c>
      <c r="J96" s="19"/>
      <c r="K96" s="19"/>
      <c r="L9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9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9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9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9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96" s="19" t="str">
        <f ca="1">IF(Table1[[#This Row],[NAMA SUPPLIER]]="","",INDEX(conv1[2],MATCH(Table1[[#This Row],[NAMA SUPPLIER]],conv1[1],0)))</f>
        <v/>
      </c>
      <c r="R96" s="19" t="str">
        <f ca="1">IF(Table1[[#This Row],[NO. INVOICE]]="","",MATCH(Table1[[#This Row],[NO. INVOICE]],'[2]REKAP PEMBELIAN'!$C:$C,0))</f>
        <v/>
      </c>
      <c r="S96" s="19"/>
    </row>
    <row r="97" spans="1:19" x14ac:dyDescent="0.25">
      <c r="A97" s="19" t="str">
        <f ca="1">IF(Table1[[#This Row],[NAMA SUPPLIER]]="","",MATCH(Table1[[#This Row],[N_ID]],INDIRECT(Table1[[#This Row],[1_h]]&amp;"[N_ID]"),0))</f>
        <v/>
      </c>
      <c r="C97" s="19" t="str">
        <f ca="1">IF(Table1[[#This Row],[N_ID]]="","",INDEX(INDIRECT(POINTER_ROW),MATCH(Table1[N_ID],INDIRECT(DIR&amp;"!PAJAK["&amp;ID_P&amp;"]"),0)))</f>
        <v/>
      </c>
      <c r="D97" s="19" t="str">
        <f ca="1">IF(Table1[[#This Row],[N_ID]]="","",INDEX(INDIRECT(POINTER_ROW),MATCH(Table1[N_ID],INDIRECT(DIR&amp;"!PAJAK["&amp;ID_P&amp;"]"),0)))</f>
        <v/>
      </c>
      <c r="E97" s="70" t="str">
        <f ca="1">IF(Table1[[#This Row],[N_ID]]="","",INDEX(INDIRECT(POINTER_ROW),MATCH(Table1[N_ID],INDIRECT(DIR&amp;"!PAJAK["&amp;ID_P&amp;"]"),0)))</f>
        <v/>
      </c>
      <c r="F97" s="70" t="str">
        <f ca="1">IF(Table1[[#This Row],[N_ID]]="","",INDEX(INDIRECT(POINTER_ROW),MATCH(Table1[N_ID],INDIRECT(DIR&amp;"!PAJAK["&amp;ID_P&amp;"]"),0)))</f>
        <v/>
      </c>
      <c r="G97" s="19" t="str">
        <f ca="1">IF(Table1[[#This Row],[N_ID]]="","",INDEX(INDIRECT(POINTER_ROW),MATCH(Table1[N_ID],INDIRECT(DIR&amp;"!PAJAK["&amp;ID_P&amp;"]"),0)))</f>
        <v/>
      </c>
      <c r="H97" s="18"/>
      <c r="I97" s="19" t="str">
        <f ca="1">IF(Table1[[#This Row],[N_ID]]="","",INDEX(INDIRECT(POINTER_ROW),MATCH(Table1[N_ID],INDIRECT(DIR&amp;"!PAJAK["&amp;ID_P&amp;"]"),0)))</f>
        <v/>
      </c>
      <c r="J97" s="19"/>
      <c r="K97" s="19"/>
      <c r="L9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9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9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9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9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97" s="19" t="str">
        <f ca="1">IF(Table1[[#This Row],[NAMA SUPPLIER]]="","",INDEX(conv1[2],MATCH(Table1[[#This Row],[NAMA SUPPLIER]],conv1[1],0)))</f>
        <v/>
      </c>
      <c r="R97" s="19" t="str">
        <f ca="1">IF(Table1[[#This Row],[NO. INVOICE]]="","",MATCH(Table1[[#This Row],[NO. INVOICE]],'[2]REKAP PEMBELIAN'!$C:$C,0))</f>
        <v/>
      </c>
      <c r="S97" s="19"/>
    </row>
    <row r="98" spans="1:19" x14ac:dyDescent="0.25">
      <c r="A98" s="19" t="str">
        <f ca="1">IF(Table1[[#This Row],[NAMA SUPPLIER]]="","",MATCH(Table1[[#This Row],[N_ID]],INDIRECT(Table1[[#This Row],[1_h]]&amp;"[N_ID]"),0))</f>
        <v/>
      </c>
      <c r="C98" s="19" t="str">
        <f ca="1">IF(Table1[[#This Row],[N_ID]]="","",INDEX(INDIRECT(POINTER_ROW),MATCH(Table1[N_ID],INDIRECT(DIR&amp;"!PAJAK["&amp;ID_P&amp;"]"),0)))</f>
        <v/>
      </c>
      <c r="D98" s="19" t="str">
        <f ca="1">IF(Table1[[#This Row],[N_ID]]="","",INDEX(INDIRECT(POINTER_ROW),MATCH(Table1[N_ID],INDIRECT(DIR&amp;"!PAJAK["&amp;ID_P&amp;"]"),0)))</f>
        <v/>
      </c>
      <c r="E98" s="70" t="str">
        <f ca="1">IF(Table1[[#This Row],[N_ID]]="","",INDEX(INDIRECT(POINTER_ROW),MATCH(Table1[N_ID],INDIRECT(DIR&amp;"!PAJAK["&amp;ID_P&amp;"]"),0)))</f>
        <v/>
      </c>
      <c r="F98" s="70" t="str">
        <f ca="1">IF(Table1[[#This Row],[N_ID]]="","",INDEX(INDIRECT(POINTER_ROW),MATCH(Table1[N_ID],INDIRECT(DIR&amp;"!PAJAK["&amp;ID_P&amp;"]"),0)))</f>
        <v/>
      </c>
      <c r="G98" s="19" t="str">
        <f ca="1">IF(Table1[[#This Row],[N_ID]]="","",INDEX(INDIRECT(POINTER_ROW),MATCH(Table1[N_ID],INDIRECT(DIR&amp;"!PAJAK["&amp;ID_P&amp;"]"),0)))</f>
        <v/>
      </c>
      <c r="H98" s="18"/>
      <c r="I98" s="19" t="str">
        <f ca="1">IF(Table1[[#This Row],[N_ID]]="","",INDEX(INDIRECT(POINTER_ROW),MATCH(Table1[N_ID],INDIRECT(DIR&amp;"!PAJAK["&amp;ID_P&amp;"]"),0)))</f>
        <v/>
      </c>
      <c r="J98" s="19"/>
      <c r="K98" s="19"/>
      <c r="L9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9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9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9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9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98" s="19" t="str">
        <f ca="1">IF(Table1[[#This Row],[NAMA SUPPLIER]]="","",INDEX(conv1[2],MATCH(Table1[[#This Row],[NAMA SUPPLIER]],conv1[1],0)))</f>
        <v/>
      </c>
      <c r="R98" s="19" t="str">
        <f ca="1">IF(Table1[[#This Row],[NO. INVOICE]]="","",MATCH(Table1[[#This Row],[NO. INVOICE]],'[2]REKAP PEMBELIAN'!$C:$C,0))</f>
        <v/>
      </c>
      <c r="S98" s="19"/>
    </row>
    <row r="99" spans="1:19" x14ac:dyDescent="0.25">
      <c r="A99" s="19" t="str">
        <f ca="1">IF(Table1[[#This Row],[NAMA SUPPLIER]]="","",MATCH(Table1[[#This Row],[N_ID]],INDIRECT(Table1[[#This Row],[1_h]]&amp;"[N_ID]"),0))</f>
        <v/>
      </c>
      <c r="B99" s="67"/>
      <c r="C99" s="19" t="str">
        <f ca="1">IF(Table1[[#This Row],[N_ID]]="","",INDEX(INDIRECT(POINTER_ROW),MATCH(Table1[N_ID],INDIRECT(DIR&amp;"!PAJAK["&amp;ID_P&amp;"]"),0)))</f>
        <v/>
      </c>
      <c r="D99" s="19" t="str">
        <f ca="1">IF(Table1[[#This Row],[N_ID]]="","",INDEX(INDIRECT(POINTER_ROW),MATCH(Table1[N_ID],INDIRECT(DIR&amp;"!PAJAK["&amp;ID_P&amp;"]"),0)))</f>
        <v/>
      </c>
      <c r="E99" s="70" t="str">
        <f ca="1">IF(Table1[[#This Row],[N_ID]]="","",INDEX(INDIRECT(POINTER_ROW),MATCH(Table1[N_ID],INDIRECT(DIR&amp;"!PAJAK["&amp;ID_P&amp;"]"),0)))</f>
        <v/>
      </c>
      <c r="F99" s="70" t="str">
        <f ca="1">IF(Table1[[#This Row],[N_ID]]="","",INDEX(INDIRECT(POINTER_ROW),MATCH(Table1[N_ID],INDIRECT(DIR&amp;"!PAJAK["&amp;ID_P&amp;"]"),0)))</f>
        <v/>
      </c>
      <c r="G99" s="19" t="str">
        <f ca="1">IF(Table1[[#This Row],[N_ID]]="","",INDEX(INDIRECT(POINTER_ROW),MATCH(Table1[N_ID],INDIRECT(DIR&amp;"!PAJAK["&amp;ID_P&amp;"]"),0)))</f>
        <v/>
      </c>
      <c r="H99" s="18"/>
      <c r="I99" s="19" t="str">
        <f ca="1">IF(Table1[[#This Row],[N_ID]]="","",INDEX(INDIRECT(POINTER_ROW),MATCH(Table1[N_ID],INDIRECT(DIR&amp;"!PAJAK["&amp;ID_P&amp;"]"),0)))</f>
        <v/>
      </c>
      <c r="J99" s="19"/>
      <c r="K99" s="19"/>
      <c r="L9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9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9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9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9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99" s="19" t="str">
        <f ca="1">IF(Table1[[#This Row],[NAMA SUPPLIER]]="","",INDEX(conv1[2],MATCH(Table1[[#This Row],[NAMA SUPPLIER]],conv1[1],0)))</f>
        <v/>
      </c>
      <c r="R99" s="19" t="str">
        <f ca="1">IF(Table1[[#This Row],[NO. INVOICE]]="","",MATCH(Table1[[#This Row],[NO. INVOICE]],'[2]REKAP PEMBELIAN'!$C:$C,0))</f>
        <v/>
      </c>
      <c r="S99" s="19"/>
    </row>
    <row r="100" spans="1:19" x14ac:dyDescent="0.25">
      <c r="A100" s="19" t="str">
        <f ca="1">IF(Table1[[#This Row],[NAMA SUPPLIER]]="","",MATCH(Table1[[#This Row],[N_ID]],INDIRECT(Table1[[#This Row],[1_h]]&amp;"[N_ID]"),0))</f>
        <v/>
      </c>
      <c r="C100" s="19" t="str">
        <f ca="1">IF(Table1[[#This Row],[N_ID]]="","",INDEX(INDIRECT(POINTER_ROW),MATCH(Table1[N_ID],INDIRECT(DIR&amp;"!PAJAK["&amp;ID_P&amp;"]"),0)))</f>
        <v/>
      </c>
      <c r="D100" s="19" t="str">
        <f ca="1">IF(Table1[[#This Row],[N_ID]]="","",INDEX(INDIRECT(POINTER_ROW),MATCH(Table1[N_ID],INDIRECT(DIR&amp;"!PAJAK["&amp;ID_P&amp;"]"),0)))</f>
        <v/>
      </c>
      <c r="E100" s="70" t="str">
        <f ca="1">IF(Table1[[#This Row],[N_ID]]="","",INDEX(INDIRECT(POINTER_ROW),MATCH(Table1[N_ID],INDIRECT(DIR&amp;"!PAJAK["&amp;ID_P&amp;"]"),0)))</f>
        <v/>
      </c>
      <c r="F100" s="70" t="str">
        <f ca="1">IF(Table1[[#This Row],[N_ID]]="","",INDEX(INDIRECT(POINTER_ROW),MATCH(Table1[N_ID],INDIRECT(DIR&amp;"!PAJAK["&amp;ID_P&amp;"]"),0)))</f>
        <v/>
      </c>
      <c r="G100" s="19" t="str">
        <f ca="1">IF(Table1[[#This Row],[N_ID]]="","",INDEX(INDIRECT(POINTER_ROW),MATCH(Table1[N_ID],INDIRECT(DIR&amp;"!PAJAK["&amp;ID_P&amp;"]"),0)))</f>
        <v/>
      </c>
      <c r="H100" s="18"/>
      <c r="I100" s="19" t="str">
        <f ca="1">IF(Table1[[#This Row],[N_ID]]="","",INDEX(INDIRECT(POINTER_ROW),MATCH(Table1[N_ID],INDIRECT(DIR&amp;"!PAJAK["&amp;ID_P&amp;"]"),0)))</f>
        <v/>
      </c>
      <c r="J100" s="19"/>
      <c r="K100" s="19"/>
      <c r="L10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0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0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0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0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00" s="19" t="str">
        <f ca="1">IF(Table1[[#This Row],[NAMA SUPPLIER]]="","",INDEX(conv1[2],MATCH(Table1[[#This Row],[NAMA SUPPLIER]],conv1[1],0)))</f>
        <v/>
      </c>
      <c r="R100" s="19" t="str">
        <f ca="1">IF(Table1[[#This Row],[NO. INVOICE]]="","",MATCH(Table1[[#This Row],[NO. INVOICE]],'[2]REKAP PEMBELIAN'!$C:$C,0))</f>
        <v/>
      </c>
      <c r="S100" s="19"/>
    </row>
    <row r="101" spans="1:19" x14ac:dyDescent="0.25">
      <c r="A101" s="19" t="str">
        <f ca="1">IF(Table1[[#This Row],[NAMA SUPPLIER]]="","",MATCH(Table1[[#This Row],[N_ID]],INDIRECT(Table1[[#This Row],[1_h]]&amp;"[N_ID]"),0))</f>
        <v/>
      </c>
      <c r="C101" s="19" t="str">
        <f ca="1">IF(Table1[[#This Row],[N_ID]]="","",INDEX(INDIRECT(POINTER_ROW),MATCH(Table1[N_ID],INDIRECT(DIR&amp;"!PAJAK["&amp;ID_P&amp;"]"),0)))</f>
        <v/>
      </c>
      <c r="D101" s="19" t="str">
        <f ca="1">IF(Table1[[#This Row],[N_ID]]="","",INDEX(INDIRECT(POINTER_ROW),MATCH(Table1[N_ID],INDIRECT(DIR&amp;"!PAJAK["&amp;ID_P&amp;"]"),0)))</f>
        <v/>
      </c>
      <c r="E101" s="70" t="str">
        <f ca="1">IF(Table1[[#This Row],[N_ID]]="","",INDEX(INDIRECT(POINTER_ROW),MATCH(Table1[N_ID],INDIRECT(DIR&amp;"!PAJAK["&amp;ID_P&amp;"]"),0)))</f>
        <v/>
      </c>
      <c r="F101" s="70" t="str">
        <f ca="1">IF(Table1[[#This Row],[N_ID]]="","",INDEX(INDIRECT(POINTER_ROW),MATCH(Table1[N_ID],INDIRECT(DIR&amp;"!PAJAK["&amp;ID_P&amp;"]"),0)))</f>
        <v/>
      </c>
      <c r="G101" s="19" t="str">
        <f ca="1">IF(Table1[[#This Row],[N_ID]]="","",INDEX(INDIRECT(POINTER_ROW),MATCH(Table1[N_ID],INDIRECT(DIR&amp;"!PAJAK["&amp;ID_P&amp;"]"),0)))</f>
        <v/>
      </c>
      <c r="H101" s="18"/>
      <c r="I101" s="19" t="str">
        <f ca="1">IF(Table1[[#This Row],[N_ID]]="","",INDEX(INDIRECT(POINTER_ROW),MATCH(Table1[N_ID],INDIRECT(DIR&amp;"!PAJAK["&amp;ID_P&amp;"]"),0)))</f>
        <v/>
      </c>
      <c r="J101" s="19"/>
      <c r="K101" s="19"/>
      <c r="L10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0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0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0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0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01" s="19" t="str">
        <f ca="1">IF(Table1[[#This Row],[NAMA SUPPLIER]]="","",INDEX(conv1[2],MATCH(Table1[[#This Row],[NAMA SUPPLIER]],conv1[1],0)))</f>
        <v/>
      </c>
      <c r="R101" s="19" t="str">
        <f ca="1">IF(Table1[[#This Row],[NO. INVOICE]]="","",MATCH(Table1[[#This Row],[NO. INVOICE]],'[2]REKAP PEMBELIAN'!$C:$C,0))</f>
        <v/>
      </c>
      <c r="S101" s="19"/>
    </row>
    <row r="102" spans="1:19" x14ac:dyDescent="0.25">
      <c r="A102" s="19" t="str">
        <f ca="1">IF(Table1[[#This Row],[NAMA SUPPLIER]]="","",MATCH(Table1[[#This Row],[N_ID]],INDIRECT(Table1[[#This Row],[1_h]]&amp;"[N_ID]"),0))</f>
        <v/>
      </c>
      <c r="C102" s="19" t="str">
        <f ca="1">IF(Table1[[#This Row],[N_ID]]="","",INDEX(INDIRECT(POINTER_ROW),MATCH(Table1[N_ID],INDIRECT(DIR&amp;"!PAJAK["&amp;ID_P&amp;"]"),0)))</f>
        <v/>
      </c>
      <c r="D102" s="19" t="str">
        <f ca="1">IF(Table1[[#This Row],[N_ID]]="","",INDEX(INDIRECT(POINTER_ROW),MATCH(Table1[N_ID],INDIRECT(DIR&amp;"!PAJAK["&amp;ID_P&amp;"]"),0)))</f>
        <v/>
      </c>
      <c r="E102" s="70" t="str">
        <f ca="1">IF(Table1[[#This Row],[N_ID]]="","",INDEX(INDIRECT(POINTER_ROW),MATCH(Table1[N_ID],INDIRECT(DIR&amp;"!PAJAK["&amp;ID_P&amp;"]"),0)))</f>
        <v/>
      </c>
      <c r="F102" s="70" t="str">
        <f ca="1">IF(Table1[[#This Row],[N_ID]]="","",INDEX(INDIRECT(POINTER_ROW),MATCH(Table1[N_ID],INDIRECT(DIR&amp;"!PAJAK["&amp;ID_P&amp;"]"),0)))</f>
        <v/>
      </c>
      <c r="G102" s="19" t="str">
        <f ca="1">IF(Table1[[#This Row],[N_ID]]="","",INDEX(INDIRECT(POINTER_ROW),MATCH(Table1[N_ID],INDIRECT(DIR&amp;"!PAJAK["&amp;ID_P&amp;"]"),0)))</f>
        <v/>
      </c>
      <c r="H102" s="18"/>
      <c r="I102" s="19" t="str">
        <f ca="1">IF(Table1[[#This Row],[N_ID]]="","",INDEX(INDIRECT(POINTER_ROW),MATCH(Table1[N_ID],INDIRECT(DIR&amp;"!PAJAK["&amp;ID_P&amp;"]"),0)))</f>
        <v/>
      </c>
      <c r="J102" s="19"/>
      <c r="K102" s="19"/>
      <c r="L10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0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0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0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0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02" s="19" t="str">
        <f ca="1">IF(Table1[[#This Row],[NAMA SUPPLIER]]="","",INDEX(conv1[2],MATCH(Table1[[#This Row],[NAMA SUPPLIER]],conv1[1],0)))</f>
        <v/>
      </c>
      <c r="R102" s="19" t="str">
        <f ca="1">IF(Table1[[#This Row],[NO. INVOICE]]="","",MATCH(Table1[[#This Row],[NO. INVOICE]],'[2]REKAP PEMBELIAN'!$C:$C,0))</f>
        <v/>
      </c>
      <c r="S102" s="19"/>
    </row>
    <row r="103" spans="1:19" x14ac:dyDescent="0.25">
      <c r="A103" s="19" t="str">
        <f ca="1">IF(Table1[[#This Row],[NAMA SUPPLIER]]="","",MATCH(Table1[[#This Row],[N_ID]],INDIRECT(Table1[[#This Row],[1_h]]&amp;"[N_ID]"),0))</f>
        <v/>
      </c>
      <c r="C103" s="19" t="str">
        <f ca="1">IF(Table1[[#This Row],[N_ID]]="","",INDEX(INDIRECT(POINTER_ROW),MATCH(Table1[N_ID],INDIRECT(DIR&amp;"!PAJAK["&amp;ID_P&amp;"]"),0)))</f>
        <v/>
      </c>
      <c r="D103" s="19" t="str">
        <f ca="1">IF(Table1[[#This Row],[N_ID]]="","",INDEX(INDIRECT(POINTER_ROW),MATCH(Table1[N_ID],INDIRECT(DIR&amp;"!PAJAK["&amp;ID_P&amp;"]"),0)))</f>
        <v/>
      </c>
      <c r="E103" s="70" t="str">
        <f ca="1">IF(Table1[[#This Row],[N_ID]]="","",INDEX(INDIRECT(POINTER_ROW),MATCH(Table1[N_ID],INDIRECT(DIR&amp;"!PAJAK["&amp;ID_P&amp;"]"),0)))</f>
        <v/>
      </c>
      <c r="F103" s="70" t="str">
        <f ca="1">IF(Table1[[#This Row],[N_ID]]="","",INDEX(INDIRECT(POINTER_ROW),MATCH(Table1[N_ID],INDIRECT(DIR&amp;"!PAJAK["&amp;ID_P&amp;"]"),0)))</f>
        <v/>
      </c>
      <c r="G103" s="19" t="str">
        <f ca="1">IF(Table1[[#This Row],[N_ID]]="","",INDEX(INDIRECT(POINTER_ROW),MATCH(Table1[N_ID],INDIRECT(DIR&amp;"!PAJAK["&amp;ID_P&amp;"]"),0)))</f>
        <v/>
      </c>
      <c r="H103" s="18"/>
      <c r="I103" s="19" t="str">
        <f ca="1">IF(Table1[[#This Row],[N_ID]]="","",INDEX(INDIRECT(POINTER_ROW),MATCH(Table1[N_ID],INDIRECT(DIR&amp;"!PAJAK["&amp;ID_P&amp;"]"),0)))</f>
        <v/>
      </c>
      <c r="J103" s="19"/>
      <c r="K103" s="19"/>
      <c r="L10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0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0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0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0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03" s="19" t="str">
        <f ca="1">IF(Table1[[#This Row],[NAMA SUPPLIER]]="","",INDEX(conv1[2],MATCH(Table1[[#This Row],[NAMA SUPPLIER]],conv1[1],0)))</f>
        <v/>
      </c>
      <c r="R103" s="19" t="str">
        <f ca="1">IF(Table1[[#This Row],[NO. INVOICE]]="","",MATCH(Table1[[#This Row],[NO. INVOICE]],'[2]REKAP PEMBELIAN'!$C:$C,0))</f>
        <v/>
      </c>
      <c r="S103" s="19"/>
    </row>
    <row r="104" spans="1:19" x14ac:dyDescent="0.25">
      <c r="A104" s="19" t="str">
        <f ca="1">IF(Table1[[#This Row],[NAMA SUPPLIER]]="","",MATCH(Table1[[#This Row],[N_ID]],INDIRECT(Table1[[#This Row],[1_h]]&amp;"[N_ID]"),0))</f>
        <v/>
      </c>
      <c r="C104" s="19" t="str">
        <f ca="1">IF(Table1[[#This Row],[N_ID]]="","",INDEX(INDIRECT(POINTER_ROW),MATCH(Table1[N_ID],INDIRECT(DIR&amp;"!PAJAK["&amp;ID_P&amp;"]"),0)))</f>
        <v/>
      </c>
      <c r="D104" s="19" t="str">
        <f ca="1">IF(Table1[[#This Row],[N_ID]]="","",INDEX(INDIRECT(POINTER_ROW),MATCH(Table1[N_ID],INDIRECT(DIR&amp;"!PAJAK["&amp;ID_P&amp;"]"),0)))</f>
        <v/>
      </c>
      <c r="E104" s="70" t="str">
        <f ca="1">IF(Table1[[#This Row],[N_ID]]="","",INDEX(INDIRECT(POINTER_ROW),MATCH(Table1[N_ID],INDIRECT(DIR&amp;"!PAJAK["&amp;ID_P&amp;"]"),0)))</f>
        <v/>
      </c>
      <c r="F104" s="70" t="str">
        <f ca="1">IF(Table1[[#This Row],[N_ID]]="","",INDEX(INDIRECT(POINTER_ROW),MATCH(Table1[N_ID],INDIRECT(DIR&amp;"!PAJAK["&amp;ID_P&amp;"]"),0)))</f>
        <v/>
      </c>
      <c r="G104" s="19" t="str">
        <f ca="1">IF(Table1[[#This Row],[N_ID]]="","",INDEX(INDIRECT(POINTER_ROW),MATCH(Table1[N_ID],INDIRECT(DIR&amp;"!PAJAK["&amp;ID_P&amp;"]"),0)))</f>
        <v/>
      </c>
      <c r="H104" s="18"/>
      <c r="I104" s="19" t="str">
        <f ca="1">IF(Table1[[#This Row],[N_ID]]="","",INDEX(INDIRECT(POINTER_ROW),MATCH(Table1[N_ID],INDIRECT(DIR&amp;"!PAJAK["&amp;ID_P&amp;"]"),0)))</f>
        <v/>
      </c>
      <c r="J104" s="19"/>
      <c r="K104" s="19"/>
      <c r="L10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0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0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0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0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04" s="19" t="str">
        <f ca="1">IF(Table1[[#This Row],[NAMA SUPPLIER]]="","",INDEX(conv1[2],MATCH(Table1[[#This Row],[NAMA SUPPLIER]],conv1[1],0)))</f>
        <v/>
      </c>
      <c r="R104" s="19" t="str">
        <f ca="1">IF(Table1[[#This Row],[NO. INVOICE]]="","",MATCH(Table1[[#This Row],[NO. INVOICE]],'[2]REKAP PEMBELIAN'!$C:$C,0))</f>
        <v/>
      </c>
      <c r="S104" s="19"/>
    </row>
    <row r="105" spans="1:19" x14ac:dyDescent="0.25">
      <c r="A105" s="19" t="str">
        <f ca="1">IF(Table1[[#This Row],[NAMA SUPPLIER]]="","",MATCH(Table1[[#This Row],[N_ID]],INDIRECT(Table1[[#This Row],[1_h]]&amp;"[N_ID]"),0))</f>
        <v/>
      </c>
      <c r="C105" s="19" t="str">
        <f ca="1">IF(Table1[[#This Row],[N_ID]]="","",INDEX(INDIRECT(POINTER_ROW),MATCH(Table1[N_ID],INDIRECT(DIR&amp;"!PAJAK["&amp;ID_P&amp;"]"),0)))</f>
        <v/>
      </c>
      <c r="D105" s="19" t="str">
        <f ca="1">IF(Table1[[#This Row],[N_ID]]="","",INDEX(INDIRECT(POINTER_ROW),MATCH(Table1[N_ID],INDIRECT(DIR&amp;"!PAJAK["&amp;ID_P&amp;"]"),0)))</f>
        <v/>
      </c>
      <c r="E105" s="70" t="str">
        <f ca="1">IF(Table1[[#This Row],[N_ID]]="","",INDEX(INDIRECT(POINTER_ROW),MATCH(Table1[N_ID],INDIRECT(DIR&amp;"!PAJAK["&amp;ID_P&amp;"]"),0)))</f>
        <v/>
      </c>
      <c r="F105" s="70" t="str">
        <f ca="1">IF(Table1[[#This Row],[N_ID]]="","",INDEX(INDIRECT(POINTER_ROW),MATCH(Table1[N_ID],INDIRECT(DIR&amp;"!PAJAK["&amp;ID_P&amp;"]"),0)))</f>
        <v/>
      </c>
      <c r="G105" s="19" t="str">
        <f ca="1">IF(Table1[[#This Row],[N_ID]]="","",INDEX(INDIRECT(POINTER_ROW),MATCH(Table1[N_ID],INDIRECT(DIR&amp;"!PAJAK["&amp;ID_P&amp;"]"),0)))</f>
        <v/>
      </c>
      <c r="H105" s="18"/>
      <c r="I105" s="19" t="str">
        <f ca="1">IF(Table1[[#This Row],[N_ID]]="","",INDEX(INDIRECT(POINTER_ROW),MATCH(Table1[N_ID],INDIRECT(DIR&amp;"!PAJAK["&amp;ID_P&amp;"]"),0)))</f>
        <v/>
      </c>
      <c r="J105" s="19"/>
      <c r="K105" s="19"/>
      <c r="L10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0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0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0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0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05" s="19" t="str">
        <f ca="1">IF(Table1[[#This Row],[NAMA SUPPLIER]]="","",INDEX(conv1[2],MATCH(Table1[[#This Row],[NAMA SUPPLIER]],conv1[1],0)))</f>
        <v/>
      </c>
      <c r="R105" s="19" t="str">
        <f ca="1">IF(Table1[[#This Row],[NO. INVOICE]]="","",MATCH(Table1[[#This Row],[NO. INVOICE]],'[2]REKAP PEMBELIAN'!$C:$C,0))</f>
        <v/>
      </c>
      <c r="S105" s="19"/>
    </row>
    <row r="106" spans="1:19" x14ac:dyDescent="0.25">
      <c r="A106" s="19" t="str">
        <f ca="1">IF(Table1[[#This Row],[NAMA SUPPLIER]]="","",MATCH(Table1[[#This Row],[N_ID]],INDIRECT(Table1[[#This Row],[1_h]]&amp;"[N_ID]"),0))</f>
        <v/>
      </c>
      <c r="C106" s="19" t="str">
        <f ca="1">IF(Table1[[#This Row],[N_ID]]="","",INDEX(INDIRECT(POINTER_ROW),MATCH(Table1[N_ID],INDIRECT(DIR&amp;"!PAJAK["&amp;ID_P&amp;"]"),0)))</f>
        <v/>
      </c>
      <c r="D106" s="19" t="str">
        <f ca="1">IF(Table1[[#This Row],[N_ID]]="","",INDEX(INDIRECT(POINTER_ROW),MATCH(Table1[N_ID],INDIRECT(DIR&amp;"!PAJAK["&amp;ID_P&amp;"]"),0)))</f>
        <v/>
      </c>
      <c r="E106" s="70" t="str">
        <f ca="1">IF(Table1[[#This Row],[N_ID]]="","",INDEX(INDIRECT(POINTER_ROW),MATCH(Table1[N_ID],INDIRECT(DIR&amp;"!PAJAK["&amp;ID_P&amp;"]"),0)))</f>
        <v/>
      </c>
      <c r="F106" s="70" t="str">
        <f ca="1">IF(Table1[[#This Row],[N_ID]]="","",INDEX(INDIRECT(POINTER_ROW),MATCH(Table1[N_ID],INDIRECT(DIR&amp;"!PAJAK["&amp;ID_P&amp;"]"),0)))</f>
        <v/>
      </c>
      <c r="G106" s="19" t="str">
        <f ca="1">IF(Table1[[#This Row],[N_ID]]="","",INDEX(INDIRECT(POINTER_ROW),MATCH(Table1[N_ID],INDIRECT(DIR&amp;"!PAJAK["&amp;ID_P&amp;"]"),0)))</f>
        <v/>
      </c>
      <c r="H106" s="18"/>
      <c r="I106" s="19" t="str">
        <f ca="1">IF(Table1[[#This Row],[N_ID]]="","",INDEX(INDIRECT(POINTER_ROW),MATCH(Table1[N_ID],INDIRECT(DIR&amp;"!PAJAK["&amp;ID_P&amp;"]"),0)))</f>
        <v/>
      </c>
      <c r="J106" s="19"/>
      <c r="K106" s="19"/>
      <c r="L10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0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0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0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0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06" s="19" t="str">
        <f ca="1">IF(Table1[[#This Row],[NAMA SUPPLIER]]="","",INDEX(conv1[2],MATCH(Table1[[#This Row],[NAMA SUPPLIER]],conv1[1],0)))</f>
        <v/>
      </c>
      <c r="R106" s="19" t="str">
        <f ca="1">IF(Table1[[#This Row],[NO. INVOICE]]="","",MATCH(Table1[[#This Row],[NO. INVOICE]],'[2]REKAP PEMBELIAN'!$C:$C,0))</f>
        <v/>
      </c>
      <c r="S106" s="19"/>
    </row>
    <row r="107" spans="1:19" x14ac:dyDescent="0.25">
      <c r="A107" s="19" t="str">
        <f ca="1">IF(Table1[[#This Row],[NAMA SUPPLIER]]="","",MATCH(Table1[[#This Row],[N_ID]],INDIRECT(Table1[[#This Row],[1_h]]&amp;"[N_ID]"),0))</f>
        <v/>
      </c>
      <c r="C107" s="19" t="str">
        <f ca="1">IF(Table1[[#This Row],[N_ID]]="","",INDEX(INDIRECT(POINTER_ROW),MATCH(Table1[N_ID],INDIRECT(DIR&amp;"!PAJAK["&amp;ID_P&amp;"]"),0)))</f>
        <v/>
      </c>
      <c r="D107" s="19" t="str">
        <f ca="1">IF(Table1[[#This Row],[N_ID]]="","",INDEX(INDIRECT(POINTER_ROW),MATCH(Table1[N_ID],INDIRECT(DIR&amp;"!PAJAK["&amp;ID_P&amp;"]"),0)))</f>
        <v/>
      </c>
      <c r="E107" s="70" t="str">
        <f ca="1">IF(Table1[[#This Row],[N_ID]]="","",INDEX(INDIRECT(POINTER_ROW),MATCH(Table1[N_ID],INDIRECT(DIR&amp;"!PAJAK["&amp;ID_P&amp;"]"),0)))</f>
        <v/>
      </c>
      <c r="F107" s="70" t="str">
        <f ca="1">IF(Table1[[#This Row],[N_ID]]="","",INDEX(INDIRECT(POINTER_ROW),MATCH(Table1[N_ID],INDIRECT(DIR&amp;"!PAJAK["&amp;ID_P&amp;"]"),0)))</f>
        <v/>
      </c>
      <c r="G107" s="19" t="str">
        <f ca="1">IF(Table1[[#This Row],[N_ID]]="","",INDEX(INDIRECT(POINTER_ROW),MATCH(Table1[N_ID],INDIRECT(DIR&amp;"!PAJAK["&amp;ID_P&amp;"]"),0)))</f>
        <v/>
      </c>
      <c r="H107" s="18"/>
      <c r="I107" s="19" t="str">
        <f ca="1">IF(Table1[[#This Row],[N_ID]]="","",INDEX(INDIRECT(POINTER_ROW),MATCH(Table1[N_ID],INDIRECT(DIR&amp;"!PAJAK["&amp;ID_P&amp;"]"),0)))</f>
        <v/>
      </c>
      <c r="J107" s="19"/>
      <c r="K107" s="19"/>
      <c r="L10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0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0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0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0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07" s="19" t="str">
        <f ca="1">IF(Table1[[#This Row],[NAMA SUPPLIER]]="","",INDEX(conv1[2],MATCH(Table1[[#This Row],[NAMA SUPPLIER]],conv1[1],0)))</f>
        <v/>
      </c>
      <c r="R107" s="19" t="str">
        <f ca="1">IF(Table1[[#This Row],[NO. INVOICE]]="","",MATCH(Table1[[#This Row],[NO. INVOICE]],'[2]REKAP PEMBELIAN'!$C:$C,0))</f>
        <v/>
      </c>
      <c r="S107" s="19"/>
    </row>
    <row r="108" spans="1:19" x14ac:dyDescent="0.25">
      <c r="A108" s="19" t="str">
        <f ca="1">IF(Table1[[#This Row],[NAMA SUPPLIER]]="","",MATCH(Table1[[#This Row],[N_ID]],INDIRECT(Table1[[#This Row],[1_h]]&amp;"[N_ID]"),0))</f>
        <v/>
      </c>
      <c r="C108" s="19" t="str">
        <f ca="1">IF(Table1[[#This Row],[N_ID]]="","",INDEX(INDIRECT(POINTER_ROW),MATCH(Table1[N_ID],INDIRECT(DIR&amp;"!PAJAK["&amp;ID_P&amp;"]"),0)))</f>
        <v/>
      </c>
      <c r="D108" s="19" t="str">
        <f ca="1">IF(Table1[[#This Row],[N_ID]]="","",INDEX(INDIRECT(POINTER_ROW),MATCH(Table1[N_ID],INDIRECT(DIR&amp;"!PAJAK["&amp;ID_P&amp;"]"),0)))</f>
        <v/>
      </c>
      <c r="E108" s="70" t="str">
        <f ca="1">IF(Table1[[#This Row],[N_ID]]="","",INDEX(INDIRECT(POINTER_ROW),MATCH(Table1[N_ID],INDIRECT(DIR&amp;"!PAJAK["&amp;ID_P&amp;"]"),0)))</f>
        <v/>
      </c>
      <c r="F108" s="70" t="str">
        <f ca="1">IF(Table1[[#This Row],[N_ID]]="","",INDEX(INDIRECT(POINTER_ROW),MATCH(Table1[N_ID],INDIRECT(DIR&amp;"!PAJAK["&amp;ID_P&amp;"]"),0)))</f>
        <v/>
      </c>
      <c r="G108" s="19" t="str">
        <f ca="1">IF(Table1[[#This Row],[N_ID]]="","",INDEX(INDIRECT(POINTER_ROW),MATCH(Table1[N_ID],INDIRECT(DIR&amp;"!PAJAK["&amp;ID_P&amp;"]"),0)))</f>
        <v/>
      </c>
      <c r="H108" s="18"/>
      <c r="I108" s="19" t="str">
        <f ca="1">IF(Table1[[#This Row],[N_ID]]="","",INDEX(INDIRECT(POINTER_ROW),MATCH(Table1[N_ID],INDIRECT(DIR&amp;"!PAJAK["&amp;ID_P&amp;"]"),0)))</f>
        <v/>
      </c>
      <c r="J108" s="19"/>
      <c r="K108" s="19"/>
      <c r="L10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0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0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0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0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08" s="19" t="str">
        <f ca="1">IF(Table1[[#This Row],[NAMA SUPPLIER]]="","",INDEX(conv1[2],MATCH(Table1[[#This Row],[NAMA SUPPLIER]],conv1[1],0)))</f>
        <v/>
      </c>
      <c r="R108" s="19" t="str">
        <f ca="1">IF(Table1[[#This Row],[NO. INVOICE]]="","",MATCH(Table1[[#This Row],[NO. INVOICE]],'[2]REKAP PEMBELIAN'!$C:$C,0))</f>
        <v/>
      </c>
      <c r="S108" s="19"/>
    </row>
    <row r="109" spans="1:19" x14ac:dyDescent="0.25">
      <c r="A109" s="19" t="str">
        <f ca="1">IF(Table1[[#This Row],[NAMA SUPPLIER]]="","",MATCH(Table1[[#This Row],[N_ID]],INDIRECT(Table1[[#This Row],[1_h]]&amp;"[N_ID]"),0))</f>
        <v/>
      </c>
      <c r="C109" s="19" t="str">
        <f ca="1">IF(Table1[[#This Row],[N_ID]]="","",INDEX(INDIRECT(POINTER_ROW),MATCH(Table1[N_ID],INDIRECT(DIR&amp;"!PAJAK["&amp;ID_P&amp;"]"),0)))</f>
        <v/>
      </c>
      <c r="D109" s="19" t="str">
        <f ca="1">IF(Table1[[#This Row],[N_ID]]="","",INDEX(INDIRECT(POINTER_ROW),MATCH(Table1[N_ID],INDIRECT(DIR&amp;"!PAJAK["&amp;ID_P&amp;"]"),0)))</f>
        <v/>
      </c>
      <c r="E109" s="70" t="str">
        <f ca="1">IF(Table1[[#This Row],[N_ID]]="","",INDEX(INDIRECT(POINTER_ROW),MATCH(Table1[N_ID],INDIRECT(DIR&amp;"!PAJAK["&amp;ID_P&amp;"]"),0)))</f>
        <v/>
      </c>
      <c r="F109" s="70" t="str">
        <f ca="1">IF(Table1[[#This Row],[N_ID]]="","",INDEX(INDIRECT(POINTER_ROW),MATCH(Table1[N_ID],INDIRECT(DIR&amp;"!PAJAK["&amp;ID_P&amp;"]"),0)))</f>
        <v/>
      </c>
      <c r="G109" s="19" t="str">
        <f ca="1">IF(Table1[[#This Row],[N_ID]]="","",INDEX(INDIRECT(POINTER_ROW),MATCH(Table1[N_ID],INDIRECT(DIR&amp;"!PAJAK["&amp;ID_P&amp;"]"),0)))</f>
        <v/>
      </c>
      <c r="H109" s="18"/>
      <c r="I109" s="19" t="str">
        <f ca="1">IF(Table1[[#This Row],[N_ID]]="","",INDEX(INDIRECT(POINTER_ROW),MATCH(Table1[N_ID],INDIRECT(DIR&amp;"!PAJAK["&amp;ID_P&amp;"]"),0)))</f>
        <v/>
      </c>
      <c r="J109" s="19"/>
      <c r="K109" s="19"/>
      <c r="L10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0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0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0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0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09" s="19" t="str">
        <f ca="1">IF(Table1[[#This Row],[NAMA SUPPLIER]]="","",INDEX(conv1[2],MATCH(Table1[[#This Row],[NAMA SUPPLIER]],conv1[1],0)))</f>
        <v/>
      </c>
      <c r="R109" s="19" t="str">
        <f ca="1">IF(Table1[[#This Row],[NO. INVOICE]]="","",MATCH(Table1[[#This Row],[NO. INVOICE]],'[2]REKAP PEMBELIAN'!$C:$C,0))</f>
        <v/>
      </c>
      <c r="S109" s="19"/>
    </row>
    <row r="110" spans="1:19" x14ac:dyDescent="0.25">
      <c r="A110" s="19" t="str">
        <f ca="1">IF(Table1[[#This Row],[NAMA SUPPLIER]]="","",MATCH(Table1[[#This Row],[N_ID]],INDIRECT(Table1[[#This Row],[1_h]]&amp;"[N_ID]"),0))</f>
        <v/>
      </c>
      <c r="C110" s="19" t="str">
        <f ca="1">IF(Table1[[#This Row],[N_ID]]="","",INDEX(INDIRECT(POINTER_ROW),MATCH(Table1[N_ID],INDIRECT(DIR&amp;"!PAJAK["&amp;ID_P&amp;"]"),0)))</f>
        <v/>
      </c>
      <c r="D110" s="19" t="str">
        <f ca="1">IF(Table1[[#This Row],[N_ID]]="","",INDEX(INDIRECT(POINTER_ROW),MATCH(Table1[N_ID],INDIRECT(DIR&amp;"!PAJAK["&amp;ID_P&amp;"]"),0)))</f>
        <v/>
      </c>
      <c r="E110" s="70" t="str">
        <f ca="1">IF(Table1[[#This Row],[N_ID]]="","",INDEX(INDIRECT(POINTER_ROW),MATCH(Table1[N_ID],INDIRECT(DIR&amp;"!PAJAK["&amp;ID_P&amp;"]"),0)))</f>
        <v/>
      </c>
      <c r="F110" s="70" t="str">
        <f ca="1">IF(Table1[[#This Row],[N_ID]]="","",INDEX(INDIRECT(POINTER_ROW),MATCH(Table1[N_ID],INDIRECT(DIR&amp;"!PAJAK["&amp;ID_P&amp;"]"),0)))</f>
        <v/>
      </c>
      <c r="G110" s="19" t="str">
        <f ca="1">IF(Table1[[#This Row],[N_ID]]="","",INDEX(INDIRECT(POINTER_ROW),MATCH(Table1[N_ID],INDIRECT(DIR&amp;"!PAJAK["&amp;ID_P&amp;"]"),0)))</f>
        <v/>
      </c>
      <c r="H110" s="18"/>
      <c r="I110" s="19" t="str">
        <f ca="1">IF(Table1[[#This Row],[N_ID]]="","",INDEX(INDIRECT(POINTER_ROW),MATCH(Table1[N_ID],INDIRECT(DIR&amp;"!PAJAK["&amp;ID_P&amp;"]"),0)))</f>
        <v/>
      </c>
      <c r="J110" s="19"/>
      <c r="K110" s="19"/>
      <c r="L11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1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1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1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1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10" s="19" t="str">
        <f ca="1">IF(Table1[[#This Row],[NAMA SUPPLIER]]="","",INDEX(conv1[2],MATCH(Table1[[#This Row],[NAMA SUPPLIER]],conv1[1],0)))</f>
        <v/>
      </c>
      <c r="R110" s="19" t="str">
        <f ca="1">IF(Table1[[#This Row],[NO. INVOICE]]="","",MATCH(Table1[[#This Row],[NO. INVOICE]],'[2]REKAP PEMBELIAN'!$C:$C,0))</f>
        <v/>
      </c>
      <c r="S110" s="19"/>
    </row>
    <row r="111" spans="1:19" x14ac:dyDescent="0.25">
      <c r="A111" s="19" t="str">
        <f ca="1">IF(Table1[[#This Row],[NAMA SUPPLIER]]="","",MATCH(Table1[[#This Row],[N_ID]],INDIRECT(Table1[[#This Row],[1_h]]&amp;"[N_ID]"),0))</f>
        <v/>
      </c>
      <c r="C111" s="19" t="str">
        <f ca="1">IF(Table1[[#This Row],[N_ID]]="","",INDEX(INDIRECT(POINTER_ROW),MATCH(Table1[N_ID],INDIRECT(DIR&amp;"!PAJAK["&amp;ID_P&amp;"]"),0)))</f>
        <v/>
      </c>
      <c r="D111" s="19" t="str">
        <f ca="1">IF(Table1[[#This Row],[N_ID]]="","",INDEX(INDIRECT(POINTER_ROW),MATCH(Table1[N_ID],INDIRECT(DIR&amp;"!PAJAK["&amp;ID_P&amp;"]"),0)))</f>
        <v/>
      </c>
      <c r="E111" s="70" t="str">
        <f ca="1">IF(Table1[[#This Row],[N_ID]]="","",INDEX(INDIRECT(POINTER_ROW),MATCH(Table1[N_ID],INDIRECT(DIR&amp;"!PAJAK["&amp;ID_P&amp;"]"),0)))</f>
        <v/>
      </c>
      <c r="F111" s="70" t="str">
        <f ca="1">IF(Table1[[#This Row],[N_ID]]="","",INDEX(INDIRECT(POINTER_ROW),MATCH(Table1[N_ID],INDIRECT(DIR&amp;"!PAJAK["&amp;ID_P&amp;"]"),0)))</f>
        <v/>
      </c>
      <c r="G111" s="19" t="str">
        <f ca="1">IF(Table1[[#This Row],[N_ID]]="","",INDEX(INDIRECT(POINTER_ROW),MATCH(Table1[N_ID],INDIRECT(DIR&amp;"!PAJAK["&amp;ID_P&amp;"]"),0)))</f>
        <v/>
      </c>
      <c r="H111" s="18"/>
      <c r="I111" s="19" t="str">
        <f ca="1">IF(Table1[[#This Row],[N_ID]]="","",INDEX(INDIRECT(POINTER_ROW),MATCH(Table1[N_ID],INDIRECT(DIR&amp;"!PAJAK["&amp;ID_P&amp;"]"),0)))</f>
        <v/>
      </c>
      <c r="J111" s="19"/>
      <c r="K111" s="19"/>
      <c r="L11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1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1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1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1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11" s="19" t="str">
        <f ca="1">IF(Table1[[#This Row],[NAMA SUPPLIER]]="","",INDEX(conv1[2],MATCH(Table1[[#This Row],[NAMA SUPPLIER]],conv1[1],0)))</f>
        <v/>
      </c>
      <c r="R111" s="19" t="str">
        <f ca="1">IF(Table1[[#This Row],[NO. INVOICE]]="","",MATCH(Table1[[#This Row],[NO. INVOICE]],'[2]REKAP PEMBELIAN'!$C:$C,0))</f>
        <v/>
      </c>
      <c r="S111" s="19"/>
    </row>
    <row r="112" spans="1:19" x14ac:dyDescent="0.25">
      <c r="A112" s="19" t="str">
        <f ca="1">IF(Table1[[#This Row],[NAMA SUPPLIER]]="","",MATCH(Table1[[#This Row],[N_ID]],INDIRECT(Table1[[#This Row],[1_h]]&amp;"[N_ID]"),0))</f>
        <v/>
      </c>
      <c r="C112" s="19" t="str">
        <f ca="1">IF(Table1[[#This Row],[N_ID]]="","",INDEX(INDIRECT(POINTER_ROW),MATCH(Table1[N_ID],INDIRECT(DIR&amp;"!PAJAK["&amp;ID_P&amp;"]"),0)))</f>
        <v/>
      </c>
      <c r="D112" s="19" t="str">
        <f ca="1">IF(Table1[[#This Row],[N_ID]]="","",INDEX(INDIRECT(POINTER_ROW),MATCH(Table1[N_ID],INDIRECT(DIR&amp;"!PAJAK["&amp;ID_P&amp;"]"),0)))</f>
        <v/>
      </c>
      <c r="E112" s="70" t="str">
        <f ca="1">IF(Table1[[#This Row],[N_ID]]="","",INDEX(INDIRECT(POINTER_ROW),MATCH(Table1[N_ID],INDIRECT(DIR&amp;"!PAJAK["&amp;ID_P&amp;"]"),0)))</f>
        <v/>
      </c>
      <c r="F112" s="70" t="str">
        <f ca="1">IF(Table1[[#This Row],[N_ID]]="","",INDEX(INDIRECT(POINTER_ROW),MATCH(Table1[N_ID],INDIRECT(DIR&amp;"!PAJAK["&amp;ID_P&amp;"]"),0)))</f>
        <v/>
      </c>
      <c r="G112" s="19" t="str">
        <f ca="1">IF(Table1[[#This Row],[N_ID]]="","",INDEX(INDIRECT(POINTER_ROW),MATCH(Table1[N_ID],INDIRECT(DIR&amp;"!PAJAK["&amp;ID_P&amp;"]"),0)))</f>
        <v/>
      </c>
      <c r="H112" s="18"/>
      <c r="I112" s="19" t="str">
        <f ca="1">IF(Table1[[#This Row],[N_ID]]="","",INDEX(INDIRECT(POINTER_ROW),MATCH(Table1[N_ID],INDIRECT(DIR&amp;"!PAJAK["&amp;ID_P&amp;"]"),0)))</f>
        <v/>
      </c>
      <c r="J112" s="19"/>
      <c r="K112" s="19"/>
      <c r="L11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1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1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1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1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12" s="19" t="str">
        <f ca="1">IF(Table1[[#This Row],[NAMA SUPPLIER]]="","",INDEX(conv1[2],MATCH(Table1[[#This Row],[NAMA SUPPLIER]],conv1[1],0)))</f>
        <v/>
      </c>
      <c r="R112" s="19" t="str">
        <f ca="1">IF(Table1[[#This Row],[NO. INVOICE]]="","",MATCH(Table1[[#This Row],[NO. INVOICE]],'[2]REKAP PEMBELIAN'!$C:$C,0))</f>
        <v/>
      </c>
      <c r="S112" s="19"/>
    </row>
    <row r="113" spans="1:19" x14ac:dyDescent="0.25">
      <c r="A113" s="19" t="str">
        <f ca="1">IF(Table1[[#This Row],[NAMA SUPPLIER]]="","",MATCH(Table1[[#This Row],[N_ID]],INDIRECT(Table1[[#This Row],[1_h]]&amp;"[N_ID]"),0))</f>
        <v/>
      </c>
      <c r="C113" s="19" t="str">
        <f ca="1">IF(Table1[[#This Row],[N_ID]]="","",INDEX(INDIRECT(POINTER_ROW),MATCH(Table1[N_ID],INDIRECT(DIR&amp;"!PAJAK["&amp;ID_P&amp;"]"),0)))</f>
        <v/>
      </c>
      <c r="D113" s="19" t="str">
        <f ca="1">IF(Table1[[#This Row],[N_ID]]="","",INDEX(INDIRECT(POINTER_ROW),MATCH(Table1[N_ID],INDIRECT(DIR&amp;"!PAJAK["&amp;ID_P&amp;"]"),0)))</f>
        <v/>
      </c>
      <c r="E113" s="70" t="str">
        <f ca="1">IF(Table1[[#This Row],[N_ID]]="","",INDEX(INDIRECT(POINTER_ROW),MATCH(Table1[N_ID],INDIRECT(DIR&amp;"!PAJAK["&amp;ID_P&amp;"]"),0)))</f>
        <v/>
      </c>
      <c r="F113" s="70" t="str">
        <f ca="1">IF(Table1[[#This Row],[N_ID]]="","",INDEX(INDIRECT(POINTER_ROW),MATCH(Table1[N_ID],INDIRECT(DIR&amp;"!PAJAK["&amp;ID_P&amp;"]"),0)))</f>
        <v/>
      </c>
      <c r="G113" s="19" t="str">
        <f ca="1">IF(Table1[[#This Row],[N_ID]]="","",INDEX(INDIRECT(POINTER_ROW),MATCH(Table1[N_ID],INDIRECT(DIR&amp;"!PAJAK["&amp;ID_P&amp;"]"),0)))</f>
        <v/>
      </c>
      <c r="H113" s="18"/>
      <c r="I113" s="19" t="str">
        <f ca="1">IF(Table1[[#This Row],[N_ID]]="","",INDEX(INDIRECT(POINTER_ROW),MATCH(Table1[N_ID],INDIRECT(DIR&amp;"!PAJAK["&amp;ID_P&amp;"]"),0)))</f>
        <v/>
      </c>
      <c r="J113" s="19"/>
      <c r="K113" s="19"/>
      <c r="L11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1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1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1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1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13" s="19" t="str">
        <f ca="1">IF(Table1[[#This Row],[NAMA SUPPLIER]]="","",INDEX(conv1[2],MATCH(Table1[[#This Row],[NAMA SUPPLIER]],conv1[1],0)))</f>
        <v/>
      </c>
      <c r="R113" s="19" t="str">
        <f ca="1">IF(Table1[[#This Row],[NO. INVOICE]]="","",MATCH(Table1[[#This Row],[NO. INVOICE]],'[2]REKAP PEMBELIAN'!$C:$C,0))</f>
        <v/>
      </c>
      <c r="S113" s="19"/>
    </row>
    <row r="114" spans="1:19" x14ac:dyDescent="0.25">
      <c r="A114" s="19" t="str">
        <f ca="1">IF(Table1[[#This Row],[NAMA SUPPLIER]]="","",MATCH(Table1[[#This Row],[N_ID]],INDIRECT(Table1[[#This Row],[1_h]]&amp;"[N_ID]"),0))</f>
        <v/>
      </c>
      <c r="C114" s="19" t="str">
        <f ca="1">IF(Table1[[#This Row],[N_ID]]="","",INDEX(INDIRECT(POINTER_ROW),MATCH(Table1[N_ID],INDIRECT(DIR&amp;"!PAJAK["&amp;ID_P&amp;"]"),0)))</f>
        <v/>
      </c>
      <c r="D114" s="19" t="str">
        <f ca="1">IF(Table1[[#This Row],[N_ID]]="","",INDEX(INDIRECT(POINTER_ROW),MATCH(Table1[N_ID],INDIRECT(DIR&amp;"!PAJAK["&amp;ID_P&amp;"]"),0)))</f>
        <v/>
      </c>
      <c r="E114" s="70" t="str">
        <f ca="1">IF(Table1[[#This Row],[N_ID]]="","",INDEX(INDIRECT(POINTER_ROW),MATCH(Table1[N_ID],INDIRECT(DIR&amp;"!PAJAK["&amp;ID_P&amp;"]"),0)))</f>
        <v/>
      </c>
      <c r="F114" s="70" t="str">
        <f ca="1">IF(Table1[[#This Row],[N_ID]]="","",INDEX(INDIRECT(POINTER_ROW),MATCH(Table1[N_ID],INDIRECT(DIR&amp;"!PAJAK["&amp;ID_P&amp;"]"),0)))</f>
        <v/>
      </c>
      <c r="G114" s="19" t="str">
        <f ca="1">IF(Table1[[#This Row],[N_ID]]="","",INDEX(INDIRECT(POINTER_ROW),MATCH(Table1[N_ID],INDIRECT(DIR&amp;"!PAJAK["&amp;ID_P&amp;"]"),0)))</f>
        <v/>
      </c>
      <c r="H114" s="18"/>
      <c r="I114" s="19" t="str">
        <f ca="1">IF(Table1[[#This Row],[N_ID]]="","",INDEX(INDIRECT(POINTER_ROW),MATCH(Table1[N_ID],INDIRECT(DIR&amp;"!PAJAK["&amp;ID_P&amp;"]"),0)))</f>
        <v/>
      </c>
      <c r="J114" s="19"/>
      <c r="K114" s="19"/>
      <c r="L11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1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1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1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1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14" s="19" t="str">
        <f ca="1">IF(Table1[[#This Row],[NAMA SUPPLIER]]="","",INDEX(conv1[2],MATCH(Table1[[#This Row],[NAMA SUPPLIER]],conv1[1],0)))</f>
        <v/>
      </c>
      <c r="R114" s="19" t="str">
        <f ca="1">IF(Table1[[#This Row],[NO. INVOICE]]="","",MATCH(Table1[[#This Row],[NO. INVOICE]],'[2]REKAP PEMBELIAN'!$C:$C,0))</f>
        <v/>
      </c>
      <c r="S114" s="19"/>
    </row>
    <row r="115" spans="1:19" x14ac:dyDescent="0.25">
      <c r="A115" s="19" t="str">
        <f ca="1">IF(Table1[[#This Row],[NAMA SUPPLIER]]="","",MATCH(Table1[[#This Row],[N_ID]],INDIRECT(Table1[[#This Row],[1_h]]&amp;"[N_ID]"),0))</f>
        <v/>
      </c>
      <c r="C115" s="19" t="str">
        <f ca="1">IF(Table1[[#This Row],[N_ID]]="","",INDEX(INDIRECT(POINTER_ROW),MATCH(Table1[N_ID],INDIRECT(DIR&amp;"!PAJAK["&amp;ID_P&amp;"]"),0)))</f>
        <v/>
      </c>
      <c r="D115" s="19" t="str">
        <f ca="1">IF(Table1[[#This Row],[N_ID]]="","",INDEX(INDIRECT(POINTER_ROW),MATCH(Table1[N_ID],INDIRECT(DIR&amp;"!PAJAK["&amp;ID_P&amp;"]"),0)))</f>
        <v/>
      </c>
      <c r="E115" s="70" t="str">
        <f ca="1">IF(Table1[[#This Row],[N_ID]]="","",INDEX(INDIRECT(POINTER_ROW),MATCH(Table1[N_ID],INDIRECT(DIR&amp;"!PAJAK["&amp;ID_P&amp;"]"),0)))</f>
        <v/>
      </c>
      <c r="F115" s="70" t="str">
        <f ca="1">IF(Table1[[#This Row],[N_ID]]="","",INDEX(INDIRECT(POINTER_ROW),MATCH(Table1[N_ID],INDIRECT(DIR&amp;"!PAJAK["&amp;ID_P&amp;"]"),0)))</f>
        <v/>
      </c>
      <c r="G115" s="19" t="str">
        <f ca="1">IF(Table1[[#This Row],[N_ID]]="","",INDEX(INDIRECT(POINTER_ROW),MATCH(Table1[N_ID],INDIRECT(DIR&amp;"!PAJAK["&amp;ID_P&amp;"]"),0)))</f>
        <v/>
      </c>
      <c r="H115" s="18"/>
      <c r="I115" s="19" t="str">
        <f ca="1">IF(Table1[[#This Row],[N_ID]]="","",INDEX(INDIRECT(POINTER_ROW),MATCH(Table1[N_ID],INDIRECT(DIR&amp;"!PAJAK["&amp;ID_P&amp;"]"),0)))</f>
        <v/>
      </c>
      <c r="J115" s="19"/>
      <c r="K115" s="19"/>
      <c r="L11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1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1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1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1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15" s="19" t="str">
        <f ca="1">IF(Table1[[#This Row],[NAMA SUPPLIER]]="","",INDEX(conv1[2],MATCH(Table1[[#This Row],[NAMA SUPPLIER]],conv1[1],0)))</f>
        <v/>
      </c>
      <c r="R115" s="19" t="str">
        <f ca="1">IF(Table1[[#This Row],[NO. INVOICE]]="","",MATCH(Table1[[#This Row],[NO. INVOICE]],'[2]REKAP PEMBELIAN'!$C:$C,0))</f>
        <v/>
      </c>
      <c r="S115" s="19"/>
    </row>
    <row r="116" spans="1:19" x14ac:dyDescent="0.25">
      <c r="A116" s="19" t="str">
        <f ca="1">IF(Table1[[#This Row],[NAMA SUPPLIER]]="","",MATCH(Table1[[#This Row],[N_ID]],INDIRECT(Table1[[#This Row],[1_h]]&amp;"[N_ID]"),0))</f>
        <v/>
      </c>
      <c r="C116" s="19" t="str">
        <f ca="1">IF(Table1[[#This Row],[N_ID]]="","",INDEX(INDIRECT(POINTER_ROW),MATCH(Table1[N_ID],INDIRECT(DIR&amp;"!PAJAK["&amp;ID_P&amp;"]"),0)))</f>
        <v/>
      </c>
      <c r="D116" s="19" t="str">
        <f ca="1">IF(Table1[[#This Row],[N_ID]]="","",INDEX(INDIRECT(POINTER_ROW),MATCH(Table1[N_ID],INDIRECT(DIR&amp;"!PAJAK["&amp;ID_P&amp;"]"),0)))</f>
        <v/>
      </c>
      <c r="E116" s="70" t="str">
        <f ca="1">IF(Table1[[#This Row],[N_ID]]="","",INDEX(INDIRECT(POINTER_ROW),MATCH(Table1[N_ID],INDIRECT(DIR&amp;"!PAJAK["&amp;ID_P&amp;"]"),0)))</f>
        <v/>
      </c>
      <c r="F116" s="70" t="str">
        <f ca="1">IF(Table1[[#This Row],[N_ID]]="","",INDEX(INDIRECT(POINTER_ROW),MATCH(Table1[N_ID],INDIRECT(DIR&amp;"!PAJAK["&amp;ID_P&amp;"]"),0)))</f>
        <v/>
      </c>
      <c r="G116" s="19" t="str">
        <f ca="1">IF(Table1[[#This Row],[N_ID]]="","",INDEX(INDIRECT(POINTER_ROW),MATCH(Table1[N_ID],INDIRECT(DIR&amp;"!PAJAK["&amp;ID_P&amp;"]"),0)))</f>
        <v/>
      </c>
      <c r="H116" s="18"/>
      <c r="I116" s="19" t="str">
        <f ca="1">IF(Table1[[#This Row],[N_ID]]="","",INDEX(INDIRECT(POINTER_ROW),MATCH(Table1[N_ID],INDIRECT(DIR&amp;"!PAJAK["&amp;ID_P&amp;"]"),0)))</f>
        <v/>
      </c>
      <c r="J116" s="19"/>
      <c r="K116" s="19"/>
      <c r="L11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1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1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1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1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16" s="19" t="str">
        <f ca="1">IF(Table1[[#This Row],[NAMA SUPPLIER]]="","",INDEX(conv1[2],MATCH(Table1[[#This Row],[NAMA SUPPLIER]],conv1[1],0)))</f>
        <v/>
      </c>
      <c r="R116" s="19" t="str">
        <f ca="1">IF(Table1[[#This Row],[NO. INVOICE]]="","",MATCH(Table1[[#This Row],[NO. INVOICE]],'[2]REKAP PEMBELIAN'!$C:$C,0))</f>
        <v/>
      </c>
      <c r="S116" s="19"/>
    </row>
    <row r="117" spans="1:19" x14ac:dyDescent="0.25">
      <c r="A117" s="19" t="str">
        <f ca="1">IF(Table1[[#This Row],[NAMA SUPPLIER]]="","",MATCH(Table1[[#This Row],[N_ID]],INDIRECT(Table1[[#This Row],[1_h]]&amp;"[N_ID]"),0))</f>
        <v/>
      </c>
      <c r="C117" s="19" t="str">
        <f ca="1">IF(Table1[[#This Row],[N_ID]]="","",INDEX(INDIRECT(POINTER_ROW),MATCH(Table1[N_ID],INDIRECT(DIR&amp;"!PAJAK["&amp;ID_P&amp;"]"),0)))</f>
        <v/>
      </c>
      <c r="D117" s="19" t="str">
        <f ca="1">IF(Table1[[#This Row],[N_ID]]="","",INDEX(INDIRECT(POINTER_ROW),MATCH(Table1[N_ID],INDIRECT(DIR&amp;"!PAJAK["&amp;ID_P&amp;"]"),0)))</f>
        <v/>
      </c>
      <c r="E117" s="70" t="str">
        <f ca="1">IF(Table1[[#This Row],[N_ID]]="","",INDEX(INDIRECT(POINTER_ROW),MATCH(Table1[N_ID],INDIRECT(DIR&amp;"!PAJAK["&amp;ID_P&amp;"]"),0)))</f>
        <v/>
      </c>
      <c r="F117" s="70" t="str">
        <f ca="1">IF(Table1[[#This Row],[N_ID]]="","",INDEX(INDIRECT(POINTER_ROW),MATCH(Table1[N_ID],INDIRECT(DIR&amp;"!PAJAK["&amp;ID_P&amp;"]"),0)))</f>
        <v/>
      </c>
      <c r="G117" s="19" t="str">
        <f ca="1">IF(Table1[[#This Row],[N_ID]]="","",INDEX(INDIRECT(POINTER_ROW),MATCH(Table1[N_ID],INDIRECT(DIR&amp;"!PAJAK["&amp;ID_P&amp;"]"),0)))</f>
        <v/>
      </c>
      <c r="H117" s="18"/>
      <c r="I117" s="19" t="str">
        <f ca="1">IF(Table1[[#This Row],[N_ID]]="","",INDEX(INDIRECT(POINTER_ROW),MATCH(Table1[N_ID],INDIRECT(DIR&amp;"!PAJAK["&amp;ID_P&amp;"]"),0)))</f>
        <v/>
      </c>
      <c r="J117" s="19"/>
      <c r="K117" s="19"/>
      <c r="L11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1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1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1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1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17" s="19" t="str">
        <f ca="1">IF(Table1[[#This Row],[NAMA SUPPLIER]]="","",INDEX(conv1[2],MATCH(Table1[[#This Row],[NAMA SUPPLIER]],conv1[1],0)))</f>
        <v/>
      </c>
      <c r="R117" s="19" t="str">
        <f ca="1">IF(Table1[[#This Row],[NO. INVOICE]]="","",MATCH(Table1[[#This Row],[NO. INVOICE]],'[2]REKAP PEMBELIAN'!$C:$C,0))</f>
        <v/>
      </c>
      <c r="S117" s="19"/>
    </row>
    <row r="118" spans="1:19" x14ac:dyDescent="0.25">
      <c r="A118" s="19" t="str">
        <f ca="1">IF(Table1[[#This Row],[NAMA SUPPLIER]]="","",MATCH(Table1[[#This Row],[N_ID]],INDIRECT(Table1[[#This Row],[1_h]]&amp;"[N_ID]"),0))</f>
        <v/>
      </c>
      <c r="C118" s="19" t="str">
        <f ca="1">IF(Table1[[#This Row],[N_ID]]="","",INDEX(INDIRECT(POINTER_ROW),MATCH(Table1[N_ID],INDIRECT(DIR&amp;"!PAJAK["&amp;ID_P&amp;"]"),0)))</f>
        <v/>
      </c>
      <c r="D118" s="19" t="str">
        <f ca="1">IF(Table1[[#This Row],[N_ID]]="","",INDEX(INDIRECT(POINTER_ROW),MATCH(Table1[N_ID],INDIRECT(DIR&amp;"!PAJAK["&amp;ID_P&amp;"]"),0)))</f>
        <v/>
      </c>
      <c r="E118" s="70" t="str">
        <f ca="1">IF(Table1[[#This Row],[N_ID]]="","",INDEX(INDIRECT(POINTER_ROW),MATCH(Table1[N_ID],INDIRECT(DIR&amp;"!PAJAK["&amp;ID_P&amp;"]"),0)))</f>
        <v/>
      </c>
      <c r="F118" s="70" t="str">
        <f ca="1">IF(Table1[[#This Row],[N_ID]]="","",INDEX(INDIRECT(POINTER_ROW),MATCH(Table1[N_ID],INDIRECT(DIR&amp;"!PAJAK["&amp;ID_P&amp;"]"),0)))</f>
        <v/>
      </c>
      <c r="G118" s="19" t="str">
        <f ca="1">IF(Table1[[#This Row],[N_ID]]="","",INDEX(INDIRECT(POINTER_ROW),MATCH(Table1[N_ID],INDIRECT(DIR&amp;"!PAJAK["&amp;ID_P&amp;"]"),0)))</f>
        <v/>
      </c>
      <c r="H118" s="18"/>
      <c r="I118" s="19" t="str">
        <f ca="1">IF(Table1[[#This Row],[N_ID]]="","",INDEX(INDIRECT(POINTER_ROW),MATCH(Table1[N_ID],INDIRECT(DIR&amp;"!PAJAK["&amp;ID_P&amp;"]"),0)))</f>
        <v/>
      </c>
      <c r="J118" s="19"/>
      <c r="K118" s="19"/>
      <c r="L11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1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1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1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1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18" s="19" t="str">
        <f ca="1">IF(Table1[[#This Row],[NAMA SUPPLIER]]="","",INDEX(conv1[2],MATCH(Table1[[#This Row],[NAMA SUPPLIER]],conv1[1],0)))</f>
        <v/>
      </c>
      <c r="R118" s="19" t="str">
        <f ca="1">IF(Table1[[#This Row],[NO. INVOICE]]="","",MATCH(Table1[[#This Row],[NO. INVOICE]],'[2]REKAP PEMBELIAN'!$C:$C,0))</f>
        <v/>
      </c>
      <c r="S118" s="19"/>
    </row>
    <row r="119" spans="1:19" x14ac:dyDescent="0.25">
      <c r="A119" s="19" t="str">
        <f ca="1">IF(Table1[[#This Row],[NAMA SUPPLIER]]="","",MATCH(Table1[[#This Row],[N_ID]],INDIRECT(Table1[[#This Row],[1_h]]&amp;"[N_ID]"),0))</f>
        <v/>
      </c>
      <c r="C119" s="19" t="str">
        <f ca="1">IF(Table1[[#This Row],[N_ID]]="","",INDEX(INDIRECT(POINTER_ROW),MATCH(Table1[N_ID],INDIRECT(DIR&amp;"!PAJAK["&amp;ID_P&amp;"]"),0)))</f>
        <v/>
      </c>
      <c r="D119" s="19" t="str">
        <f ca="1">IF(Table1[[#This Row],[N_ID]]="","",INDEX(INDIRECT(POINTER_ROW),MATCH(Table1[N_ID],INDIRECT(DIR&amp;"!PAJAK["&amp;ID_P&amp;"]"),0)))</f>
        <v/>
      </c>
      <c r="E119" s="70" t="str">
        <f ca="1">IF(Table1[[#This Row],[N_ID]]="","",INDEX(INDIRECT(POINTER_ROW),MATCH(Table1[N_ID],INDIRECT(DIR&amp;"!PAJAK["&amp;ID_P&amp;"]"),0)))</f>
        <v/>
      </c>
      <c r="F119" s="70" t="str">
        <f ca="1">IF(Table1[[#This Row],[N_ID]]="","",INDEX(INDIRECT(POINTER_ROW),MATCH(Table1[N_ID],INDIRECT(DIR&amp;"!PAJAK["&amp;ID_P&amp;"]"),0)))</f>
        <v/>
      </c>
      <c r="G119" s="19" t="str">
        <f ca="1">IF(Table1[[#This Row],[N_ID]]="","",INDEX(INDIRECT(POINTER_ROW),MATCH(Table1[N_ID],INDIRECT(DIR&amp;"!PAJAK["&amp;ID_P&amp;"]"),0)))</f>
        <v/>
      </c>
      <c r="H119" s="18"/>
      <c r="I119" s="19" t="str">
        <f ca="1">IF(Table1[[#This Row],[N_ID]]="","",INDEX(INDIRECT(POINTER_ROW),MATCH(Table1[N_ID],INDIRECT(DIR&amp;"!PAJAK["&amp;ID_P&amp;"]"),0)))</f>
        <v/>
      </c>
      <c r="J119" s="19"/>
      <c r="K119" s="19"/>
      <c r="L11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1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1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1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1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19" s="19" t="str">
        <f ca="1">IF(Table1[[#This Row],[NAMA SUPPLIER]]="","",INDEX(conv1[2],MATCH(Table1[[#This Row],[NAMA SUPPLIER]],conv1[1],0)))</f>
        <v/>
      </c>
      <c r="R119" s="19" t="str">
        <f ca="1">IF(Table1[[#This Row],[NO. INVOICE]]="","",MATCH(Table1[[#This Row],[NO. INVOICE]],'[2]REKAP PEMBELIAN'!$C:$C,0))</f>
        <v/>
      </c>
      <c r="S119" s="19"/>
    </row>
    <row r="120" spans="1:19" x14ac:dyDescent="0.25">
      <c r="A120" s="19" t="str">
        <f ca="1">IF(Table1[[#This Row],[NAMA SUPPLIER]]="","",MATCH(Table1[[#This Row],[N_ID]],INDIRECT(Table1[[#This Row],[1_h]]&amp;"[N_ID]"),0))</f>
        <v/>
      </c>
      <c r="C120" s="19" t="str">
        <f ca="1">IF(Table1[[#This Row],[N_ID]]="","",INDEX(INDIRECT(POINTER_ROW),MATCH(Table1[N_ID],INDIRECT(DIR&amp;"!PAJAK["&amp;ID_P&amp;"]"),0)))</f>
        <v/>
      </c>
      <c r="D120" s="19" t="str">
        <f ca="1">IF(Table1[[#This Row],[N_ID]]="","",INDEX(INDIRECT(POINTER_ROW),MATCH(Table1[N_ID],INDIRECT(DIR&amp;"!PAJAK["&amp;ID_P&amp;"]"),0)))</f>
        <v/>
      </c>
      <c r="E120" s="70" t="str">
        <f ca="1">IF(Table1[[#This Row],[N_ID]]="","",INDEX(INDIRECT(POINTER_ROW),MATCH(Table1[N_ID],INDIRECT(DIR&amp;"!PAJAK["&amp;ID_P&amp;"]"),0)))</f>
        <v/>
      </c>
      <c r="F120" s="70" t="str">
        <f ca="1">IF(Table1[[#This Row],[N_ID]]="","",INDEX(INDIRECT(POINTER_ROW),MATCH(Table1[N_ID],INDIRECT(DIR&amp;"!PAJAK["&amp;ID_P&amp;"]"),0)))</f>
        <v/>
      </c>
      <c r="G120" s="19" t="str">
        <f ca="1">IF(Table1[[#This Row],[N_ID]]="","",INDEX(INDIRECT(POINTER_ROW),MATCH(Table1[N_ID],INDIRECT(DIR&amp;"!PAJAK["&amp;ID_P&amp;"]"),0)))</f>
        <v/>
      </c>
      <c r="H120" s="18"/>
      <c r="I120" s="19" t="str">
        <f ca="1">IF(Table1[[#This Row],[N_ID]]="","",INDEX(INDIRECT(POINTER_ROW),MATCH(Table1[N_ID],INDIRECT(DIR&amp;"!PAJAK["&amp;ID_P&amp;"]"),0)))</f>
        <v/>
      </c>
      <c r="J120" s="19"/>
      <c r="K120" s="19"/>
      <c r="L12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2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2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2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2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20" s="19" t="str">
        <f ca="1">IF(Table1[[#This Row],[NAMA SUPPLIER]]="","",INDEX(conv1[2],MATCH(Table1[[#This Row],[NAMA SUPPLIER]],conv1[1],0)))</f>
        <v/>
      </c>
      <c r="R120" s="19" t="str">
        <f ca="1">IF(Table1[[#This Row],[NO. INVOICE]]="","",MATCH(Table1[[#This Row],[NO. INVOICE]],'[2]REKAP PEMBELIAN'!$C:$C,0))</f>
        <v/>
      </c>
      <c r="S120" s="19"/>
    </row>
    <row r="121" spans="1:19" x14ac:dyDescent="0.25">
      <c r="A121" s="19" t="str">
        <f ca="1">IF(Table1[[#This Row],[NAMA SUPPLIER]]="","",MATCH(Table1[[#This Row],[N_ID]],INDIRECT(Table1[[#This Row],[1_h]]&amp;"[N_ID]"),0))</f>
        <v/>
      </c>
      <c r="C121" s="19" t="str">
        <f ca="1">IF(Table1[[#This Row],[N_ID]]="","",INDEX(INDIRECT(POINTER_ROW),MATCH(Table1[N_ID],INDIRECT(DIR&amp;"!PAJAK["&amp;ID_P&amp;"]"),0)))</f>
        <v/>
      </c>
      <c r="D121" s="19" t="str">
        <f ca="1">IF(Table1[[#This Row],[N_ID]]="","",INDEX(INDIRECT(POINTER_ROW),MATCH(Table1[N_ID],INDIRECT(DIR&amp;"!PAJAK["&amp;ID_P&amp;"]"),0)))</f>
        <v/>
      </c>
      <c r="E121" s="70" t="str">
        <f ca="1">IF(Table1[[#This Row],[N_ID]]="","",INDEX(INDIRECT(POINTER_ROW),MATCH(Table1[N_ID],INDIRECT(DIR&amp;"!PAJAK["&amp;ID_P&amp;"]"),0)))</f>
        <v/>
      </c>
      <c r="F121" s="70" t="str">
        <f ca="1">IF(Table1[[#This Row],[N_ID]]="","",INDEX(INDIRECT(POINTER_ROW),MATCH(Table1[N_ID],INDIRECT(DIR&amp;"!PAJAK["&amp;ID_P&amp;"]"),0)))</f>
        <v/>
      </c>
      <c r="G121" s="19" t="str">
        <f ca="1">IF(Table1[[#This Row],[N_ID]]="","",INDEX(INDIRECT(POINTER_ROW),MATCH(Table1[N_ID],INDIRECT(DIR&amp;"!PAJAK["&amp;ID_P&amp;"]"),0)))</f>
        <v/>
      </c>
      <c r="H121" s="18"/>
      <c r="I121" s="19" t="str">
        <f ca="1">IF(Table1[[#This Row],[N_ID]]="","",INDEX(INDIRECT(POINTER_ROW),MATCH(Table1[N_ID],INDIRECT(DIR&amp;"!PAJAK["&amp;ID_P&amp;"]"),0)))</f>
        <v/>
      </c>
      <c r="J121" s="19"/>
      <c r="K121" s="19"/>
      <c r="L12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2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2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2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2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21" s="19" t="str">
        <f ca="1">IF(Table1[[#This Row],[NAMA SUPPLIER]]="","",INDEX(conv1[2],MATCH(Table1[[#This Row],[NAMA SUPPLIER]],conv1[1],0)))</f>
        <v/>
      </c>
      <c r="R121" s="19" t="str">
        <f ca="1">IF(Table1[[#This Row],[NO. INVOICE]]="","",MATCH(Table1[[#This Row],[NO. INVOICE]],'[2]REKAP PEMBELIAN'!$C:$C,0))</f>
        <v/>
      </c>
      <c r="S121" s="19"/>
    </row>
    <row r="122" spans="1:19" x14ac:dyDescent="0.25">
      <c r="A122" s="19" t="str">
        <f ca="1">IF(Table1[[#This Row],[NAMA SUPPLIER]]="","",MATCH(Table1[[#This Row],[N_ID]],INDIRECT(Table1[[#This Row],[1_h]]&amp;"[N_ID]"),0))</f>
        <v/>
      </c>
      <c r="C122" s="19" t="str">
        <f ca="1">IF(Table1[[#This Row],[N_ID]]="","",INDEX(INDIRECT(POINTER_ROW),MATCH(Table1[N_ID],INDIRECT(DIR&amp;"!PAJAK["&amp;ID_P&amp;"]"),0)))</f>
        <v/>
      </c>
      <c r="D122" s="19" t="str">
        <f ca="1">IF(Table1[[#This Row],[N_ID]]="","",INDEX(INDIRECT(POINTER_ROW),MATCH(Table1[N_ID],INDIRECT(DIR&amp;"!PAJAK["&amp;ID_P&amp;"]"),0)))</f>
        <v/>
      </c>
      <c r="E122" s="70" t="str">
        <f ca="1">IF(Table1[[#This Row],[N_ID]]="","",INDEX(INDIRECT(POINTER_ROW),MATCH(Table1[N_ID],INDIRECT(DIR&amp;"!PAJAK["&amp;ID_P&amp;"]"),0)))</f>
        <v/>
      </c>
      <c r="F122" s="70" t="str">
        <f ca="1">IF(Table1[[#This Row],[N_ID]]="","",INDEX(INDIRECT(POINTER_ROW),MATCH(Table1[N_ID],INDIRECT(DIR&amp;"!PAJAK["&amp;ID_P&amp;"]"),0)))</f>
        <v/>
      </c>
      <c r="G122" s="19" t="str">
        <f ca="1">IF(Table1[[#This Row],[N_ID]]="","",INDEX(INDIRECT(POINTER_ROW),MATCH(Table1[N_ID],INDIRECT(DIR&amp;"!PAJAK["&amp;ID_P&amp;"]"),0)))</f>
        <v/>
      </c>
      <c r="H122" s="18"/>
      <c r="I122" s="19" t="str">
        <f ca="1">IF(Table1[[#This Row],[N_ID]]="","",INDEX(INDIRECT(POINTER_ROW),MATCH(Table1[N_ID],INDIRECT(DIR&amp;"!PAJAK["&amp;ID_P&amp;"]"),0)))</f>
        <v/>
      </c>
      <c r="J122" s="19"/>
      <c r="K122" s="19"/>
      <c r="L12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2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2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2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2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22" s="19" t="str">
        <f ca="1">IF(Table1[[#This Row],[NAMA SUPPLIER]]="","",INDEX(conv1[2],MATCH(Table1[[#This Row],[NAMA SUPPLIER]],conv1[1],0)))</f>
        <v/>
      </c>
      <c r="R122" s="19" t="str">
        <f ca="1">IF(Table1[[#This Row],[NO. INVOICE]]="","",MATCH(Table1[[#This Row],[NO. INVOICE]],'[2]REKAP PEMBELIAN'!$C:$C,0))</f>
        <v/>
      </c>
      <c r="S122" s="19"/>
    </row>
    <row r="123" spans="1:19" x14ac:dyDescent="0.25">
      <c r="A123" s="19" t="str">
        <f ca="1">IF(Table1[[#This Row],[NAMA SUPPLIER]]="","",MATCH(Table1[[#This Row],[N_ID]],INDIRECT(Table1[[#This Row],[1_h]]&amp;"[N_ID]"),0))</f>
        <v/>
      </c>
      <c r="C123" s="19" t="str">
        <f ca="1">IF(Table1[[#This Row],[N_ID]]="","",INDEX(INDIRECT(POINTER_ROW),MATCH(Table1[N_ID],INDIRECT(DIR&amp;"!PAJAK["&amp;ID_P&amp;"]"),0)))</f>
        <v/>
      </c>
      <c r="D123" s="19" t="str">
        <f ca="1">IF(Table1[[#This Row],[N_ID]]="","",INDEX(INDIRECT(POINTER_ROW),MATCH(Table1[N_ID],INDIRECT(DIR&amp;"!PAJAK["&amp;ID_P&amp;"]"),0)))</f>
        <v/>
      </c>
      <c r="E123" s="70" t="str">
        <f ca="1">IF(Table1[[#This Row],[N_ID]]="","",INDEX(INDIRECT(POINTER_ROW),MATCH(Table1[N_ID],INDIRECT(DIR&amp;"!PAJAK["&amp;ID_P&amp;"]"),0)))</f>
        <v/>
      </c>
      <c r="F123" s="70" t="str">
        <f ca="1">IF(Table1[[#This Row],[N_ID]]="","",INDEX(INDIRECT(POINTER_ROW),MATCH(Table1[N_ID],INDIRECT(DIR&amp;"!PAJAK["&amp;ID_P&amp;"]"),0)))</f>
        <v/>
      </c>
      <c r="G123" s="19" t="str">
        <f ca="1">IF(Table1[[#This Row],[N_ID]]="","",INDEX(INDIRECT(POINTER_ROW),MATCH(Table1[N_ID],INDIRECT(DIR&amp;"!PAJAK["&amp;ID_P&amp;"]"),0)))</f>
        <v/>
      </c>
      <c r="H123" s="18"/>
      <c r="I123" s="19" t="str">
        <f ca="1">IF(Table1[[#This Row],[N_ID]]="","",INDEX(INDIRECT(POINTER_ROW),MATCH(Table1[N_ID],INDIRECT(DIR&amp;"!PAJAK["&amp;ID_P&amp;"]"),0)))</f>
        <v/>
      </c>
      <c r="J123" s="19"/>
      <c r="K123" s="19"/>
      <c r="L12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2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2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2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2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23" s="19" t="str">
        <f ca="1">IF(Table1[[#This Row],[NAMA SUPPLIER]]="","",INDEX(conv1[2],MATCH(Table1[[#This Row],[NAMA SUPPLIER]],conv1[1],0)))</f>
        <v/>
      </c>
      <c r="R123" s="19" t="str">
        <f ca="1">IF(Table1[[#This Row],[NO. INVOICE]]="","",MATCH(Table1[[#This Row],[NO. INVOICE]],'[2]REKAP PEMBELIAN'!$C:$C,0))</f>
        <v/>
      </c>
      <c r="S123" s="19"/>
    </row>
    <row r="124" spans="1:19" x14ac:dyDescent="0.25">
      <c r="A124" s="19" t="str">
        <f ca="1">IF(Table1[[#This Row],[NAMA SUPPLIER]]="","",MATCH(Table1[[#This Row],[N_ID]],INDIRECT(Table1[[#This Row],[1_h]]&amp;"[N_ID]"),0))</f>
        <v/>
      </c>
      <c r="C124" s="19" t="str">
        <f ca="1">IF(Table1[[#This Row],[N_ID]]="","",INDEX(INDIRECT(POINTER_ROW),MATCH(Table1[N_ID],INDIRECT(DIR&amp;"!PAJAK["&amp;ID_P&amp;"]"),0)))</f>
        <v/>
      </c>
      <c r="D124" s="19" t="str">
        <f ca="1">IF(Table1[[#This Row],[N_ID]]="","",INDEX(INDIRECT(POINTER_ROW),MATCH(Table1[N_ID],INDIRECT(DIR&amp;"!PAJAK["&amp;ID_P&amp;"]"),0)))</f>
        <v/>
      </c>
      <c r="E124" s="70" t="str">
        <f ca="1">IF(Table1[[#This Row],[N_ID]]="","",INDEX(INDIRECT(POINTER_ROW),MATCH(Table1[N_ID],INDIRECT(DIR&amp;"!PAJAK["&amp;ID_P&amp;"]"),0)))</f>
        <v/>
      </c>
      <c r="F124" s="70" t="str">
        <f ca="1">IF(Table1[[#This Row],[N_ID]]="","",INDEX(INDIRECT(POINTER_ROW),MATCH(Table1[N_ID],INDIRECT(DIR&amp;"!PAJAK["&amp;ID_P&amp;"]"),0)))</f>
        <v/>
      </c>
      <c r="G124" s="19" t="str">
        <f ca="1">IF(Table1[[#This Row],[N_ID]]="","",INDEX(INDIRECT(POINTER_ROW),MATCH(Table1[N_ID],INDIRECT(DIR&amp;"!PAJAK["&amp;ID_P&amp;"]"),0)))</f>
        <v/>
      </c>
      <c r="H124" s="18"/>
      <c r="I124" s="19" t="str">
        <f ca="1">IF(Table1[[#This Row],[N_ID]]="","",INDEX(INDIRECT(POINTER_ROW),MATCH(Table1[N_ID],INDIRECT(DIR&amp;"!PAJAK["&amp;ID_P&amp;"]"),0)))</f>
        <v/>
      </c>
      <c r="J124" s="19"/>
      <c r="K124" s="19"/>
      <c r="L12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2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2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2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2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24" s="19" t="str">
        <f ca="1">IF(Table1[[#This Row],[NAMA SUPPLIER]]="","",INDEX(conv1[2],MATCH(Table1[[#This Row],[NAMA SUPPLIER]],conv1[1],0)))</f>
        <v/>
      </c>
      <c r="R124" s="19" t="str">
        <f ca="1">IF(Table1[[#This Row],[NO. INVOICE]]="","",MATCH(Table1[[#This Row],[NO. INVOICE]],'[2]REKAP PEMBELIAN'!$C:$C,0))</f>
        <v/>
      </c>
      <c r="S124" s="19"/>
    </row>
    <row r="125" spans="1:19" x14ac:dyDescent="0.25">
      <c r="A125" s="19" t="str">
        <f ca="1">IF(Table1[[#This Row],[NAMA SUPPLIER]]="","",MATCH(Table1[[#This Row],[N_ID]],INDIRECT(Table1[[#This Row],[1_h]]&amp;"[N_ID]"),0))</f>
        <v/>
      </c>
      <c r="C125" s="19" t="str">
        <f ca="1">IF(Table1[[#This Row],[N_ID]]="","",INDEX(INDIRECT(POINTER_ROW),MATCH(Table1[N_ID],INDIRECT(DIR&amp;"!PAJAK["&amp;ID_P&amp;"]"),0)))</f>
        <v/>
      </c>
      <c r="D125" s="19" t="str">
        <f ca="1">IF(Table1[[#This Row],[N_ID]]="","",INDEX(INDIRECT(POINTER_ROW),MATCH(Table1[N_ID],INDIRECT(DIR&amp;"!PAJAK["&amp;ID_P&amp;"]"),0)))</f>
        <v/>
      </c>
      <c r="E125" s="70" t="str">
        <f ca="1">IF(Table1[[#This Row],[N_ID]]="","",INDEX(INDIRECT(POINTER_ROW),MATCH(Table1[N_ID],INDIRECT(DIR&amp;"!PAJAK["&amp;ID_P&amp;"]"),0)))</f>
        <v/>
      </c>
      <c r="F125" s="70" t="str">
        <f ca="1">IF(Table1[[#This Row],[N_ID]]="","",INDEX(INDIRECT(POINTER_ROW),MATCH(Table1[N_ID],INDIRECT(DIR&amp;"!PAJAK["&amp;ID_P&amp;"]"),0)))</f>
        <v/>
      </c>
      <c r="G125" s="19" t="str">
        <f ca="1">IF(Table1[[#This Row],[N_ID]]="","",INDEX(INDIRECT(POINTER_ROW),MATCH(Table1[N_ID],INDIRECT(DIR&amp;"!PAJAK["&amp;ID_P&amp;"]"),0)))</f>
        <v/>
      </c>
      <c r="H125" s="18"/>
      <c r="I125" s="19" t="str">
        <f ca="1">IF(Table1[[#This Row],[N_ID]]="","",INDEX(INDIRECT(POINTER_ROW),MATCH(Table1[N_ID],INDIRECT(DIR&amp;"!PAJAK["&amp;ID_P&amp;"]"),0)))</f>
        <v/>
      </c>
      <c r="J125" s="19"/>
      <c r="K125" s="19"/>
      <c r="L12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2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2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2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2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25" s="19" t="str">
        <f ca="1">IF(Table1[[#This Row],[NAMA SUPPLIER]]="","",INDEX(conv1[2],MATCH(Table1[[#This Row],[NAMA SUPPLIER]],conv1[1],0)))</f>
        <v/>
      </c>
      <c r="R125" s="19" t="str">
        <f ca="1">IF(Table1[[#This Row],[NO. INVOICE]]="","",MATCH(Table1[[#This Row],[NO. INVOICE]],'[2]REKAP PEMBELIAN'!$C:$C,0))</f>
        <v/>
      </c>
      <c r="S125" s="19"/>
    </row>
    <row r="126" spans="1:19" x14ac:dyDescent="0.25">
      <c r="A126" s="19" t="str">
        <f ca="1">IF(Table1[[#This Row],[NAMA SUPPLIER]]="","",MATCH(Table1[[#This Row],[N_ID]],INDIRECT(Table1[[#This Row],[1_h]]&amp;"[N_ID]"),0))</f>
        <v/>
      </c>
      <c r="C126" s="19" t="str">
        <f ca="1">IF(Table1[[#This Row],[N_ID]]="","",INDEX(INDIRECT(POINTER_ROW),MATCH(Table1[N_ID],INDIRECT(DIR&amp;"!PAJAK["&amp;ID_P&amp;"]"),0)))</f>
        <v/>
      </c>
      <c r="D126" s="19" t="str">
        <f ca="1">IF(Table1[[#This Row],[N_ID]]="","",INDEX(INDIRECT(POINTER_ROW),MATCH(Table1[N_ID],INDIRECT(DIR&amp;"!PAJAK["&amp;ID_P&amp;"]"),0)))</f>
        <v/>
      </c>
      <c r="E126" s="70" t="str">
        <f ca="1">IF(Table1[[#This Row],[N_ID]]="","",INDEX(INDIRECT(POINTER_ROW),MATCH(Table1[N_ID],INDIRECT(DIR&amp;"!PAJAK["&amp;ID_P&amp;"]"),0)))</f>
        <v/>
      </c>
      <c r="F126" s="70" t="str">
        <f ca="1">IF(Table1[[#This Row],[N_ID]]="","",INDEX(INDIRECT(POINTER_ROW),MATCH(Table1[N_ID],INDIRECT(DIR&amp;"!PAJAK["&amp;ID_P&amp;"]"),0)))</f>
        <v/>
      </c>
      <c r="G126" s="19" t="str">
        <f ca="1">IF(Table1[[#This Row],[N_ID]]="","",INDEX(INDIRECT(POINTER_ROW),MATCH(Table1[N_ID],INDIRECT(DIR&amp;"!PAJAK["&amp;ID_P&amp;"]"),0)))</f>
        <v/>
      </c>
      <c r="H126" s="18"/>
      <c r="I126" s="19" t="str">
        <f ca="1">IF(Table1[[#This Row],[N_ID]]="","",INDEX(INDIRECT(POINTER_ROW),MATCH(Table1[N_ID],INDIRECT(DIR&amp;"!PAJAK["&amp;ID_P&amp;"]"),0)))</f>
        <v/>
      </c>
      <c r="J126" s="19"/>
      <c r="K126" s="19"/>
      <c r="L12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2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2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2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2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26" s="19" t="str">
        <f ca="1">IF(Table1[[#This Row],[NAMA SUPPLIER]]="","",INDEX(conv1[2],MATCH(Table1[[#This Row],[NAMA SUPPLIER]],conv1[1],0)))</f>
        <v/>
      </c>
      <c r="R126" s="19" t="str">
        <f ca="1">IF(Table1[[#This Row],[NO. INVOICE]]="","",MATCH(Table1[[#This Row],[NO. INVOICE]],'[2]REKAP PEMBELIAN'!$C:$C,0))</f>
        <v/>
      </c>
      <c r="S126" s="19"/>
    </row>
    <row r="127" spans="1:19" x14ac:dyDescent="0.25">
      <c r="A127" s="19" t="str">
        <f ca="1">IF(Table1[[#This Row],[NAMA SUPPLIER]]="","",MATCH(Table1[[#This Row],[N_ID]],INDIRECT(Table1[[#This Row],[1_h]]&amp;"[N_ID]"),0))</f>
        <v/>
      </c>
      <c r="C127" s="19" t="str">
        <f ca="1">IF(Table1[[#This Row],[N_ID]]="","",INDEX(INDIRECT(POINTER_ROW),MATCH(Table1[N_ID],INDIRECT(DIR&amp;"!PAJAK["&amp;ID_P&amp;"]"),0)))</f>
        <v/>
      </c>
      <c r="D127" s="19" t="str">
        <f ca="1">IF(Table1[[#This Row],[N_ID]]="","",INDEX(INDIRECT(POINTER_ROW),MATCH(Table1[N_ID],INDIRECT(DIR&amp;"!PAJAK["&amp;ID_P&amp;"]"),0)))</f>
        <v/>
      </c>
      <c r="E127" s="70" t="str">
        <f ca="1">IF(Table1[[#This Row],[N_ID]]="","",INDEX(INDIRECT(POINTER_ROW),MATCH(Table1[N_ID],INDIRECT(DIR&amp;"!PAJAK["&amp;ID_P&amp;"]"),0)))</f>
        <v/>
      </c>
      <c r="F127" s="70" t="str">
        <f ca="1">IF(Table1[[#This Row],[N_ID]]="","",INDEX(INDIRECT(POINTER_ROW),MATCH(Table1[N_ID],INDIRECT(DIR&amp;"!PAJAK["&amp;ID_P&amp;"]"),0)))</f>
        <v/>
      </c>
      <c r="G127" s="19" t="str">
        <f ca="1">IF(Table1[[#This Row],[N_ID]]="","",INDEX(INDIRECT(POINTER_ROW),MATCH(Table1[N_ID],INDIRECT(DIR&amp;"!PAJAK["&amp;ID_P&amp;"]"),0)))</f>
        <v/>
      </c>
      <c r="H127" s="18"/>
      <c r="I127" s="19" t="str">
        <f ca="1">IF(Table1[[#This Row],[N_ID]]="","",INDEX(INDIRECT(POINTER_ROW),MATCH(Table1[N_ID],INDIRECT(DIR&amp;"!PAJAK["&amp;ID_P&amp;"]"),0)))</f>
        <v/>
      </c>
      <c r="J127" s="19"/>
      <c r="K127" s="19"/>
      <c r="L12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2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2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2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2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27" s="19" t="str">
        <f ca="1">IF(Table1[[#This Row],[NAMA SUPPLIER]]="","",INDEX(conv1[2],MATCH(Table1[[#This Row],[NAMA SUPPLIER]],conv1[1],0)))</f>
        <v/>
      </c>
      <c r="R127" s="19" t="str">
        <f ca="1">IF(Table1[[#This Row],[NO. INVOICE]]="","",MATCH(Table1[[#This Row],[NO. INVOICE]],'[2]REKAP PEMBELIAN'!$C:$C,0))</f>
        <v/>
      </c>
      <c r="S127" s="19"/>
    </row>
    <row r="128" spans="1:19" x14ac:dyDescent="0.25">
      <c r="A128" s="19" t="str">
        <f ca="1">IF(Table1[[#This Row],[NAMA SUPPLIER]]="","",MATCH(Table1[[#This Row],[N_ID]],INDIRECT(Table1[[#This Row],[1_h]]&amp;"[N_ID]"),0))</f>
        <v/>
      </c>
      <c r="C128" s="19" t="str">
        <f ca="1">IF(Table1[[#This Row],[N_ID]]="","",INDEX(INDIRECT(POINTER_ROW),MATCH(Table1[N_ID],INDIRECT(DIR&amp;"!PAJAK["&amp;ID_P&amp;"]"),0)))</f>
        <v/>
      </c>
      <c r="D128" s="19" t="str">
        <f ca="1">IF(Table1[[#This Row],[N_ID]]="","",INDEX(INDIRECT(POINTER_ROW),MATCH(Table1[N_ID],INDIRECT(DIR&amp;"!PAJAK["&amp;ID_P&amp;"]"),0)))</f>
        <v/>
      </c>
      <c r="E128" s="70" t="str">
        <f ca="1">IF(Table1[[#This Row],[N_ID]]="","",INDEX(INDIRECT(POINTER_ROW),MATCH(Table1[N_ID],INDIRECT(DIR&amp;"!PAJAK["&amp;ID_P&amp;"]"),0)))</f>
        <v/>
      </c>
      <c r="F128" s="70" t="str">
        <f ca="1">IF(Table1[[#This Row],[N_ID]]="","",INDEX(INDIRECT(POINTER_ROW),MATCH(Table1[N_ID],INDIRECT(DIR&amp;"!PAJAK["&amp;ID_P&amp;"]"),0)))</f>
        <v/>
      </c>
      <c r="G128" s="19" t="str">
        <f ca="1">IF(Table1[[#This Row],[N_ID]]="","",INDEX(INDIRECT(POINTER_ROW),MATCH(Table1[N_ID],INDIRECT(DIR&amp;"!PAJAK["&amp;ID_P&amp;"]"),0)))</f>
        <v/>
      </c>
      <c r="H128" s="18"/>
      <c r="I128" s="19" t="str">
        <f ca="1">IF(Table1[[#This Row],[N_ID]]="","",INDEX(INDIRECT(POINTER_ROW),MATCH(Table1[N_ID],INDIRECT(DIR&amp;"!PAJAK["&amp;ID_P&amp;"]"),0)))</f>
        <v/>
      </c>
      <c r="J128" s="19"/>
      <c r="K128" s="19"/>
      <c r="L12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2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2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2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2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28" s="19" t="str">
        <f ca="1">IF(Table1[[#This Row],[NAMA SUPPLIER]]="","",INDEX(conv1[2],MATCH(Table1[[#This Row],[NAMA SUPPLIER]],conv1[1],0)))</f>
        <v/>
      </c>
      <c r="R128" s="19" t="str">
        <f ca="1">IF(Table1[[#This Row],[NO. INVOICE]]="","",MATCH(Table1[[#This Row],[NO. INVOICE]],'[2]REKAP PEMBELIAN'!$C:$C,0))</f>
        <v/>
      </c>
      <c r="S128" s="19"/>
    </row>
    <row r="129" spans="1:19" x14ac:dyDescent="0.25">
      <c r="A129" s="19" t="str">
        <f ca="1">IF(Table1[[#This Row],[NAMA SUPPLIER]]="","",MATCH(Table1[[#This Row],[N_ID]],INDIRECT(Table1[[#This Row],[1_h]]&amp;"[N_ID]"),0))</f>
        <v/>
      </c>
      <c r="C129" s="19" t="str">
        <f ca="1">IF(Table1[[#This Row],[N_ID]]="","",INDEX(INDIRECT(POINTER_ROW),MATCH(Table1[N_ID],INDIRECT(DIR&amp;"!PAJAK["&amp;ID_P&amp;"]"),0)))</f>
        <v/>
      </c>
      <c r="D129" s="19" t="str">
        <f ca="1">IF(Table1[[#This Row],[N_ID]]="","",INDEX(INDIRECT(POINTER_ROW),MATCH(Table1[N_ID],INDIRECT(DIR&amp;"!PAJAK["&amp;ID_P&amp;"]"),0)))</f>
        <v/>
      </c>
      <c r="E129" s="70" t="str">
        <f ca="1">IF(Table1[[#This Row],[N_ID]]="","",INDEX(INDIRECT(POINTER_ROW),MATCH(Table1[N_ID],INDIRECT(DIR&amp;"!PAJAK["&amp;ID_P&amp;"]"),0)))</f>
        <v/>
      </c>
      <c r="F129" s="70" t="str">
        <f ca="1">IF(Table1[[#This Row],[N_ID]]="","",INDEX(INDIRECT(POINTER_ROW),MATCH(Table1[N_ID],INDIRECT(DIR&amp;"!PAJAK["&amp;ID_P&amp;"]"),0)))</f>
        <v/>
      </c>
      <c r="G129" s="19" t="str">
        <f ca="1">IF(Table1[[#This Row],[N_ID]]="","",INDEX(INDIRECT(POINTER_ROW),MATCH(Table1[N_ID],INDIRECT(DIR&amp;"!PAJAK["&amp;ID_P&amp;"]"),0)))</f>
        <v/>
      </c>
      <c r="H129" s="18"/>
      <c r="I129" s="19" t="str">
        <f ca="1">IF(Table1[[#This Row],[N_ID]]="","",INDEX(INDIRECT(POINTER_ROW),MATCH(Table1[N_ID],INDIRECT(DIR&amp;"!PAJAK["&amp;ID_P&amp;"]"),0)))</f>
        <v/>
      </c>
      <c r="J129" s="19"/>
      <c r="K129" s="19"/>
      <c r="L12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2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2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2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2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29" s="19" t="str">
        <f ca="1">IF(Table1[[#This Row],[NAMA SUPPLIER]]="","",INDEX(conv1[2],MATCH(Table1[[#This Row],[NAMA SUPPLIER]],conv1[1],0)))</f>
        <v/>
      </c>
      <c r="R129" s="19" t="str">
        <f ca="1">IF(Table1[[#This Row],[NO. INVOICE]]="","",MATCH(Table1[[#This Row],[NO. INVOICE]],'[2]REKAP PEMBELIAN'!$C:$C,0))</f>
        <v/>
      </c>
      <c r="S129" s="19"/>
    </row>
    <row r="130" spans="1:19" x14ac:dyDescent="0.25">
      <c r="A130" s="19" t="str">
        <f ca="1">IF(Table1[[#This Row],[NAMA SUPPLIER]]="","",MATCH(Table1[[#This Row],[N_ID]],INDIRECT(Table1[[#This Row],[1_h]]&amp;"[N_ID]"),0))</f>
        <v/>
      </c>
      <c r="C130" s="19" t="str">
        <f ca="1">IF(Table1[[#This Row],[N_ID]]="","",INDEX(INDIRECT(POINTER_ROW),MATCH(Table1[N_ID],INDIRECT(DIR&amp;"!PAJAK["&amp;ID_P&amp;"]"),0)))</f>
        <v/>
      </c>
      <c r="D130" s="19" t="str">
        <f ca="1">IF(Table1[[#This Row],[N_ID]]="","",INDEX(INDIRECT(POINTER_ROW),MATCH(Table1[N_ID],INDIRECT(DIR&amp;"!PAJAK["&amp;ID_P&amp;"]"),0)))</f>
        <v/>
      </c>
      <c r="E130" s="70" t="str">
        <f ca="1">IF(Table1[[#This Row],[N_ID]]="","",INDEX(INDIRECT(POINTER_ROW),MATCH(Table1[N_ID],INDIRECT(DIR&amp;"!PAJAK["&amp;ID_P&amp;"]"),0)))</f>
        <v/>
      </c>
      <c r="F130" s="70" t="str">
        <f ca="1">IF(Table1[[#This Row],[N_ID]]="","",INDEX(INDIRECT(POINTER_ROW),MATCH(Table1[N_ID],INDIRECT(DIR&amp;"!PAJAK["&amp;ID_P&amp;"]"),0)))</f>
        <v/>
      </c>
      <c r="G130" s="19" t="str">
        <f ca="1">IF(Table1[[#This Row],[N_ID]]="","",INDEX(INDIRECT(POINTER_ROW),MATCH(Table1[N_ID],INDIRECT(DIR&amp;"!PAJAK["&amp;ID_P&amp;"]"),0)))</f>
        <v/>
      </c>
      <c r="H130" s="18"/>
      <c r="I130" s="19" t="str">
        <f ca="1">IF(Table1[[#This Row],[N_ID]]="","",INDEX(INDIRECT(POINTER_ROW),MATCH(Table1[N_ID],INDIRECT(DIR&amp;"!PAJAK["&amp;ID_P&amp;"]"),0)))</f>
        <v/>
      </c>
      <c r="J130" s="19"/>
      <c r="K130" s="19"/>
      <c r="L13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3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3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3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3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30" s="19" t="str">
        <f ca="1">IF(Table1[[#This Row],[NAMA SUPPLIER]]="","",INDEX(conv1[2],MATCH(Table1[[#This Row],[NAMA SUPPLIER]],conv1[1],0)))</f>
        <v/>
      </c>
      <c r="R130" s="19" t="str">
        <f ca="1">IF(Table1[[#This Row],[NO. INVOICE]]="","",MATCH(Table1[[#This Row],[NO. INVOICE]],'[2]REKAP PEMBELIAN'!$C:$C,0))</f>
        <v/>
      </c>
      <c r="S130" s="19"/>
    </row>
    <row r="131" spans="1:19" x14ac:dyDescent="0.25">
      <c r="A131" s="19" t="str">
        <f ca="1">IF(Table1[[#This Row],[NAMA SUPPLIER]]="","",MATCH(Table1[[#This Row],[N_ID]],INDIRECT(Table1[[#This Row],[1_h]]&amp;"[N_ID]"),0))</f>
        <v/>
      </c>
      <c r="C131" s="19" t="str">
        <f ca="1">IF(Table1[[#This Row],[N_ID]]="","",INDEX(INDIRECT(POINTER_ROW),MATCH(Table1[N_ID],INDIRECT(DIR&amp;"!PAJAK["&amp;ID_P&amp;"]"),0)))</f>
        <v/>
      </c>
      <c r="D131" s="19" t="str">
        <f ca="1">IF(Table1[[#This Row],[N_ID]]="","",INDEX(INDIRECT(POINTER_ROW),MATCH(Table1[N_ID],INDIRECT(DIR&amp;"!PAJAK["&amp;ID_P&amp;"]"),0)))</f>
        <v/>
      </c>
      <c r="E131" s="70" t="str">
        <f ca="1">IF(Table1[[#This Row],[N_ID]]="","",INDEX(INDIRECT(POINTER_ROW),MATCH(Table1[N_ID],INDIRECT(DIR&amp;"!PAJAK["&amp;ID_P&amp;"]"),0)))</f>
        <v/>
      </c>
      <c r="F131" s="70" t="str">
        <f ca="1">IF(Table1[[#This Row],[N_ID]]="","",INDEX(INDIRECT(POINTER_ROW),MATCH(Table1[N_ID],INDIRECT(DIR&amp;"!PAJAK["&amp;ID_P&amp;"]"),0)))</f>
        <v/>
      </c>
      <c r="G131" s="19" t="str">
        <f ca="1">IF(Table1[[#This Row],[N_ID]]="","",INDEX(INDIRECT(POINTER_ROW),MATCH(Table1[N_ID],INDIRECT(DIR&amp;"!PAJAK["&amp;ID_P&amp;"]"),0)))</f>
        <v/>
      </c>
      <c r="H131" s="18"/>
      <c r="I131" s="19" t="str">
        <f ca="1">IF(Table1[[#This Row],[N_ID]]="","",INDEX(INDIRECT(POINTER_ROW),MATCH(Table1[N_ID],INDIRECT(DIR&amp;"!PAJAK["&amp;ID_P&amp;"]"),0)))</f>
        <v/>
      </c>
      <c r="J131" s="19"/>
      <c r="K131" s="19"/>
      <c r="L13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3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3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3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3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31" s="19" t="str">
        <f ca="1">IF(Table1[[#This Row],[NAMA SUPPLIER]]="","",INDEX(conv1[2],MATCH(Table1[[#This Row],[NAMA SUPPLIER]],conv1[1],0)))</f>
        <v/>
      </c>
      <c r="R131" s="19" t="str">
        <f ca="1">IF(Table1[[#This Row],[NO. INVOICE]]="","",MATCH(Table1[[#This Row],[NO. INVOICE]],'[2]REKAP PEMBELIAN'!$C:$C,0))</f>
        <v/>
      </c>
      <c r="S131" s="19"/>
    </row>
    <row r="132" spans="1:19" x14ac:dyDescent="0.25">
      <c r="A132" s="19" t="str">
        <f ca="1">IF(Table1[[#This Row],[NAMA SUPPLIER]]="","",MATCH(Table1[[#This Row],[N_ID]],INDIRECT(Table1[[#This Row],[1_h]]&amp;"[N_ID]"),0))</f>
        <v/>
      </c>
      <c r="C132" s="19" t="str">
        <f ca="1">IF(Table1[[#This Row],[N_ID]]="","",INDEX(INDIRECT(POINTER_ROW),MATCH(Table1[N_ID],INDIRECT(DIR&amp;"!PAJAK["&amp;ID_P&amp;"]"),0)))</f>
        <v/>
      </c>
      <c r="D132" s="19" t="str">
        <f ca="1">IF(Table1[[#This Row],[N_ID]]="","",INDEX(INDIRECT(POINTER_ROW),MATCH(Table1[N_ID],INDIRECT(DIR&amp;"!PAJAK["&amp;ID_P&amp;"]"),0)))</f>
        <v/>
      </c>
      <c r="E132" s="70" t="str">
        <f ca="1">IF(Table1[[#This Row],[N_ID]]="","",INDEX(INDIRECT(POINTER_ROW),MATCH(Table1[N_ID],INDIRECT(DIR&amp;"!PAJAK["&amp;ID_P&amp;"]"),0)))</f>
        <v/>
      </c>
      <c r="F132" s="70" t="str">
        <f ca="1">IF(Table1[[#This Row],[N_ID]]="","",INDEX(INDIRECT(POINTER_ROW),MATCH(Table1[N_ID],INDIRECT(DIR&amp;"!PAJAK["&amp;ID_P&amp;"]"),0)))</f>
        <v/>
      </c>
      <c r="G132" s="19" t="str">
        <f ca="1">IF(Table1[[#This Row],[N_ID]]="","",INDEX(INDIRECT(POINTER_ROW),MATCH(Table1[N_ID],INDIRECT(DIR&amp;"!PAJAK["&amp;ID_P&amp;"]"),0)))</f>
        <v/>
      </c>
      <c r="H132" s="18"/>
      <c r="I132" s="19" t="str">
        <f ca="1">IF(Table1[[#This Row],[N_ID]]="","",INDEX(INDIRECT(POINTER_ROW),MATCH(Table1[N_ID],INDIRECT(DIR&amp;"!PAJAK["&amp;ID_P&amp;"]"),0)))</f>
        <v/>
      </c>
      <c r="J132" s="19"/>
      <c r="K132" s="19"/>
      <c r="L13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3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3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3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3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32" s="19" t="str">
        <f ca="1">IF(Table1[[#This Row],[NAMA SUPPLIER]]="","",INDEX(conv1[2],MATCH(Table1[[#This Row],[NAMA SUPPLIER]],conv1[1],0)))</f>
        <v/>
      </c>
      <c r="R132" s="19" t="str">
        <f ca="1">IF(Table1[[#This Row],[NO. INVOICE]]="","",MATCH(Table1[[#This Row],[NO. INVOICE]],'[2]REKAP PEMBELIAN'!$C:$C,0))</f>
        <v/>
      </c>
      <c r="S132" s="19"/>
    </row>
    <row r="133" spans="1:19" x14ac:dyDescent="0.25">
      <c r="A133" s="19" t="str">
        <f ca="1">IF(Table1[[#This Row],[NAMA SUPPLIER]]="","",MATCH(Table1[[#This Row],[N_ID]],INDIRECT(Table1[[#This Row],[1_h]]&amp;"[N_ID]"),0))</f>
        <v/>
      </c>
      <c r="C133" s="19" t="str">
        <f ca="1">IF(Table1[[#This Row],[N_ID]]="","",INDEX(INDIRECT(POINTER_ROW),MATCH(Table1[N_ID],INDIRECT(DIR&amp;"!PAJAK["&amp;ID_P&amp;"]"),0)))</f>
        <v/>
      </c>
      <c r="D133" s="19" t="str">
        <f ca="1">IF(Table1[[#This Row],[N_ID]]="","",INDEX(INDIRECT(POINTER_ROW),MATCH(Table1[N_ID],INDIRECT(DIR&amp;"!PAJAK["&amp;ID_P&amp;"]"),0)))</f>
        <v/>
      </c>
      <c r="E133" s="70" t="str">
        <f ca="1">IF(Table1[[#This Row],[N_ID]]="","",INDEX(INDIRECT(POINTER_ROW),MATCH(Table1[N_ID],INDIRECT(DIR&amp;"!PAJAK["&amp;ID_P&amp;"]"),0)))</f>
        <v/>
      </c>
      <c r="F133" s="70" t="str">
        <f ca="1">IF(Table1[[#This Row],[N_ID]]="","",INDEX(INDIRECT(POINTER_ROW),MATCH(Table1[N_ID],INDIRECT(DIR&amp;"!PAJAK["&amp;ID_P&amp;"]"),0)))</f>
        <v/>
      </c>
      <c r="G133" s="19" t="str">
        <f ca="1">IF(Table1[[#This Row],[N_ID]]="","",INDEX(INDIRECT(POINTER_ROW),MATCH(Table1[N_ID],INDIRECT(DIR&amp;"!PAJAK["&amp;ID_P&amp;"]"),0)))</f>
        <v/>
      </c>
      <c r="H133" s="18"/>
      <c r="I133" s="19" t="str">
        <f ca="1">IF(Table1[[#This Row],[N_ID]]="","",INDEX(INDIRECT(POINTER_ROW),MATCH(Table1[N_ID],INDIRECT(DIR&amp;"!PAJAK["&amp;ID_P&amp;"]"),0)))</f>
        <v/>
      </c>
      <c r="J133" s="19"/>
      <c r="K133" s="19"/>
      <c r="L13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3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3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3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3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33" s="19" t="str">
        <f ca="1">IF(Table1[[#This Row],[NAMA SUPPLIER]]="","",INDEX(conv1[2],MATCH(Table1[[#This Row],[NAMA SUPPLIER]],conv1[1],0)))</f>
        <v/>
      </c>
      <c r="R133" s="19" t="str">
        <f ca="1">IF(Table1[[#This Row],[NO. INVOICE]]="","",MATCH(Table1[[#This Row],[NO. INVOICE]],'[2]REKAP PEMBELIAN'!$C:$C,0))</f>
        <v/>
      </c>
      <c r="S133" s="19"/>
    </row>
    <row r="134" spans="1:19" x14ac:dyDescent="0.25">
      <c r="A134" s="19" t="str">
        <f ca="1">IF(Table1[[#This Row],[NAMA SUPPLIER]]="","",MATCH(Table1[[#This Row],[N_ID]],INDIRECT(Table1[[#This Row],[1_h]]&amp;"[N_ID]"),0))</f>
        <v/>
      </c>
      <c r="C134" s="19" t="str">
        <f ca="1">IF(Table1[[#This Row],[N_ID]]="","",INDEX(INDIRECT(POINTER_ROW),MATCH(Table1[N_ID],INDIRECT(DIR&amp;"!PAJAK["&amp;ID_P&amp;"]"),0)))</f>
        <v/>
      </c>
      <c r="D134" s="19" t="str">
        <f ca="1">IF(Table1[[#This Row],[N_ID]]="","",INDEX(INDIRECT(POINTER_ROW),MATCH(Table1[N_ID],INDIRECT(DIR&amp;"!PAJAK["&amp;ID_P&amp;"]"),0)))</f>
        <v/>
      </c>
      <c r="E134" s="70" t="str">
        <f ca="1">IF(Table1[[#This Row],[N_ID]]="","",INDEX(INDIRECT(POINTER_ROW),MATCH(Table1[N_ID],INDIRECT(DIR&amp;"!PAJAK["&amp;ID_P&amp;"]"),0)))</f>
        <v/>
      </c>
      <c r="F134" s="70" t="str">
        <f ca="1">IF(Table1[[#This Row],[N_ID]]="","",INDEX(INDIRECT(POINTER_ROW),MATCH(Table1[N_ID],INDIRECT(DIR&amp;"!PAJAK["&amp;ID_P&amp;"]"),0)))</f>
        <v/>
      </c>
      <c r="G134" s="19" t="str">
        <f ca="1">IF(Table1[[#This Row],[N_ID]]="","",INDEX(INDIRECT(POINTER_ROW),MATCH(Table1[N_ID],INDIRECT(DIR&amp;"!PAJAK["&amp;ID_P&amp;"]"),0)))</f>
        <v/>
      </c>
      <c r="H134" s="18"/>
      <c r="I134" s="19" t="str">
        <f ca="1">IF(Table1[[#This Row],[N_ID]]="","",INDEX(INDIRECT(POINTER_ROW),MATCH(Table1[N_ID],INDIRECT(DIR&amp;"!PAJAK["&amp;ID_P&amp;"]"),0)))</f>
        <v/>
      </c>
      <c r="J134" s="19"/>
      <c r="K134" s="19"/>
      <c r="L13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3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3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3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3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34" s="19" t="str">
        <f ca="1">IF(Table1[[#This Row],[NAMA SUPPLIER]]="","",INDEX(conv1[2],MATCH(Table1[[#This Row],[NAMA SUPPLIER]],conv1[1],0)))</f>
        <v/>
      </c>
      <c r="R134" s="19" t="str">
        <f ca="1">IF(Table1[[#This Row],[NO. INVOICE]]="","",MATCH(Table1[[#This Row],[NO. INVOICE]],'[2]REKAP PEMBELIAN'!$C:$C,0))</f>
        <v/>
      </c>
      <c r="S134" s="19"/>
    </row>
    <row r="135" spans="1:19" x14ac:dyDescent="0.25">
      <c r="A135" s="19" t="str">
        <f ca="1">IF(Table1[[#This Row],[NAMA SUPPLIER]]="","",MATCH(Table1[[#This Row],[N_ID]],INDIRECT(Table1[[#This Row],[1_h]]&amp;"[N_ID]"),0))</f>
        <v/>
      </c>
      <c r="C135" s="19" t="str">
        <f ca="1">IF(Table1[[#This Row],[N_ID]]="","",INDEX(INDIRECT(POINTER_ROW),MATCH(Table1[N_ID],INDIRECT(DIR&amp;"!PAJAK["&amp;ID_P&amp;"]"),0)))</f>
        <v/>
      </c>
      <c r="D135" s="19" t="str">
        <f ca="1">IF(Table1[[#This Row],[N_ID]]="","",INDEX(INDIRECT(POINTER_ROW),MATCH(Table1[N_ID],INDIRECT(DIR&amp;"!PAJAK["&amp;ID_P&amp;"]"),0)))</f>
        <v/>
      </c>
      <c r="E135" s="70" t="str">
        <f ca="1">IF(Table1[[#This Row],[N_ID]]="","",INDEX(INDIRECT(POINTER_ROW),MATCH(Table1[N_ID],INDIRECT(DIR&amp;"!PAJAK["&amp;ID_P&amp;"]"),0)))</f>
        <v/>
      </c>
      <c r="F135" s="70" t="str">
        <f ca="1">IF(Table1[[#This Row],[N_ID]]="","",INDEX(INDIRECT(POINTER_ROW),MATCH(Table1[N_ID],INDIRECT(DIR&amp;"!PAJAK["&amp;ID_P&amp;"]"),0)))</f>
        <v/>
      </c>
      <c r="G135" s="19" t="str">
        <f ca="1">IF(Table1[[#This Row],[N_ID]]="","",INDEX(INDIRECT(POINTER_ROW),MATCH(Table1[N_ID],INDIRECT(DIR&amp;"!PAJAK["&amp;ID_P&amp;"]"),0)))</f>
        <v/>
      </c>
      <c r="H135" s="18"/>
      <c r="I135" s="19" t="str">
        <f ca="1">IF(Table1[[#This Row],[N_ID]]="","",INDEX(INDIRECT(POINTER_ROW),MATCH(Table1[N_ID],INDIRECT(DIR&amp;"!PAJAK["&amp;ID_P&amp;"]"),0)))</f>
        <v/>
      </c>
      <c r="J135" s="19"/>
      <c r="K135" s="19"/>
      <c r="L13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3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3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3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3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35" s="19" t="str">
        <f ca="1">IF(Table1[[#This Row],[NAMA SUPPLIER]]="","",INDEX(conv1[2],MATCH(Table1[[#This Row],[NAMA SUPPLIER]],conv1[1],0)))</f>
        <v/>
      </c>
      <c r="R135" s="19" t="str">
        <f ca="1">IF(Table1[[#This Row],[NO. INVOICE]]="","",MATCH(Table1[[#This Row],[NO. INVOICE]],'[2]REKAP PEMBELIAN'!$C:$C,0))</f>
        <v/>
      </c>
      <c r="S135" s="19"/>
    </row>
    <row r="136" spans="1:19" x14ac:dyDescent="0.25">
      <c r="A136" s="19" t="str">
        <f ca="1">IF(Table1[[#This Row],[NAMA SUPPLIER]]="","",MATCH(Table1[[#This Row],[N_ID]],INDIRECT(Table1[[#This Row],[1_h]]&amp;"[N_ID]"),0))</f>
        <v/>
      </c>
      <c r="C136" s="19" t="str">
        <f ca="1">IF(Table1[[#This Row],[N_ID]]="","",INDEX(INDIRECT(POINTER_ROW),MATCH(Table1[N_ID],INDIRECT(DIR&amp;"!PAJAK["&amp;ID_P&amp;"]"),0)))</f>
        <v/>
      </c>
      <c r="D136" s="19" t="str">
        <f ca="1">IF(Table1[[#This Row],[N_ID]]="","",INDEX(INDIRECT(POINTER_ROW),MATCH(Table1[N_ID],INDIRECT(DIR&amp;"!PAJAK["&amp;ID_P&amp;"]"),0)))</f>
        <v/>
      </c>
      <c r="E136" s="70" t="str">
        <f ca="1">IF(Table1[[#This Row],[N_ID]]="","",INDEX(INDIRECT(POINTER_ROW),MATCH(Table1[N_ID],INDIRECT(DIR&amp;"!PAJAK["&amp;ID_P&amp;"]"),0)))</f>
        <v/>
      </c>
      <c r="F136" s="70" t="str">
        <f ca="1">IF(Table1[[#This Row],[N_ID]]="","",INDEX(INDIRECT(POINTER_ROW),MATCH(Table1[N_ID],INDIRECT(DIR&amp;"!PAJAK["&amp;ID_P&amp;"]"),0)))</f>
        <v/>
      </c>
      <c r="G136" s="19" t="str">
        <f ca="1">IF(Table1[[#This Row],[N_ID]]="","",INDEX(INDIRECT(POINTER_ROW),MATCH(Table1[N_ID],INDIRECT(DIR&amp;"!PAJAK["&amp;ID_P&amp;"]"),0)))</f>
        <v/>
      </c>
      <c r="H136" s="18"/>
      <c r="I136" s="19" t="str">
        <f ca="1">IF(Table1[[#This Row],[N_ID]]="","",INDEX(INDIRECT(POINTER_ROW),MATCH(Table1[N_ID],INDIRECT(DIR&amp;"!PAJAK["&amp;ID_P&amp;"]"),0)))</f>
        <v/>
      </c>
      <c r="J136" s="19"/>
      <c r="K136" s="19"/>
      <c r="L13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3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3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3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3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36" s="19" t="str">
        <f ca="1">IF(Table1[[#This Row],[NAMA SUPPLIER]]="","",INDEX(conv1[2],MATCH(Table1[[#This Row],[NAMA SUPPLIER]],conv1[1],0)))</f>
        <v/>
      </c>
      <c r="R136" s="19" t="str">
        <f ca="1">IF(Table1[[#This Row],[NO. INVOICE]]="","",MATCH(Table1[[#This Row],[NO. INVOICE]],'[2]REKAP PEMBELIAN'!$C:$C,0))</f>
        <v/>
      </c>
      <c r="S136" s="19"/>
    </row>
    <row r="137" spans="1:19" x14ac:dyDescent="0.25">
      <c r="A137" s="19" t="str">
        <f ca="1">IF(Table1[[#This Row],[NAMA SUPPLIER]]="","",MATCH(Table1[[#This Row],[N_ID]],INDIRECT(Table1[[#This Row],[1_h]]&amp;"[N_ID]"),0))</f>
        <v/>
      </c>
      <c r="C137" s="19" t="str">
        <f ca="1">IF(Table1[[#This Row],[N_ID]]="","",INDEX(INDIRECT(POINTER_ROW),MATCH(Table1[N_ID],INDIRECT(DIR&amp;"!PAJAK["&amp;ID_P&amp;"]"),0)))</f>
        <v/>
      </c>
      <c r="D137" s="19" t="str">
        <f ca="1">IF(Table1[[#This Row],[N_ID]]="","",INDEX(INDIRECT(POINTER_ROW),MATCH(Table1[N_ID],INDIRECT(DIR&amp;"!PAJAK["&amp;ID_P&amp;"]"),0)))</f>
        <v/>
      </c>
      <c r="E137" s="70" t="str">
        <f ca="1">IF(Table1[[#This Row],[N_ID]]="","",INDEX(INDIRECT(POINTER_ROW),MATCH(Table1[N_ID],INDIRECT(DIR&amp;"!PAJAK["&amp;ID_P&amp;"]"),0)))</f>
        <v/>
      </c>
      <c r="F137" s="70" t="str">
        <f ca="1">IF(Table1[[#This Row],[N_ID]]="","",INDEX(INDIRECT(POINTER_ROW),MATCH(Table1[N_ID],INDIRECT(DIR&amp;"!PAJAK["&amp;ID_P&amp;"]"),0)))</f>
        <v/>
      </c>
      <c r="G137" s="19" t="str">
        <f ca="1">IF(Table1[[#This Row],[N_ID]]="","",INDEX(INDIRECT(POINTER_ROW),MATCH(Table1[N_ID],INDIRECT(DIR&amp;"!PAJAK["&amp;ID_P&amp;"]"),0)))</f>
        <v/>
      </c>
      <c r="H137" s="18"/>
      <c r="I137" s="19" t="str">
        <f ca="1">IF(Table1[[#This Row],[N_ID]]="","",INDEX(INDIRECT(POINTER_ROW),MATCH(Table1[N_ID],INDIRECT(DIR&amp;"!PAJAK["&amp;ID_P&amp;"]"),0)))</f>
        <v/>
      </c>
      <c r="J137" s="19"/>
      <c r="K137" s="19"/>
      <c r="L13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3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3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3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3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37" s="19" t="str">
        <f ca="1">IF(Table1[[#This Row],[NAMA SUPPLIER]]="","",INDEX(conv1[2],MATCH(Table1[[#This Row],[NAMA SUPPLIER]],conv1[1],0)))</f>
        <v/>
      </c>
      <c r="R137" s="19" t="str">
        <f ca="1">IF(Table1[[#This Row],[NO. INVOICE]]="","",MATCH(Table1[[#This Row],[NO. INVOICE]],'[2]REKAP PEMBELIAN'!$C:$C,0))</f>
        <v/>
      </c>
      <c r="S137" s="19"/>
    </row>
    <row r="138" spans="1:19" x14ac:dyDescent="0.25">
      <c r="A138" s="19" t="str">
        <f ca="1">IF(Table1[[#This Row],[NAMA SUPPLIER]]="","",MATCH(Table1[[#This Row],[N_ID]],INDIRECT(Table1[[#This Row],[1_h]]&amp;"[N_ID]"),0))</f>
        <v/>
      </c>
      <c r="C138" s="19" t="str">
        <f ca="1">IF(Table1[[#This Row],[N_ID]]="","",INDEX(INDIRECT(POINTER_ROW),MATCH(Table1[N_ID],INDIRECT(DIR&amp;"!PAJAK["&amp;ID_P&amp;"]"),0)))</f>
        <v/>
      </c>
      <c r="D138" s="19" t="str">
        <f ca="1">IF(Table1[[#This Row],[N_ID]]="","",INDEX(INDIRECT(POINTER_ROW),MATCH(Table1[N_ID],INDIRECT(DIR&amp;"!PAJAK["&amp;ID_P&amp;"]"),0)))</f>
        <v/>
      </c>
      <c r="E138" s="70" t="str">
        <f ca="1">IF(Table1[[#This Row],[N_ID]]="","",INDEX(INDIRECT(POINTER_ROW),MATCH(Table1[N_ID],INDIRECT(DIR&amp;"!PAJAK["&amp;ID_P&amp;"]"),0)))</f>
        <v/>
      </c>
      <c r="F138" s="70" t="str">
        <f ca="1">IF(Table1[[#This Row],[N_ID]]="","",INDEX(INDIRECT(POINTER_ROW),MATCH(Table1[N_ID],INDIRECT(DIR&amp;"!PAJAK["&amp;ID_P&amp;"]"),0)))</f>
        <v/>
      </c>
      <c r="G138" s="19" t="str">
        <f ca="1">IF(Table1[[#This Row],[N_ID]]="","",INDEX(INDIRECT(POINTER_ROW),MATCH(Table1[N_ID],INDIRECT(DIR&amp;"!PAJAK["&amp;ID_P&amp;"]"),0)))</f>
        <v/>
      </c>
      <c r="H138" s="18"/>
      <c r="I138" s="19" t="str">
        <f ca="1">IF(Table1[[#This Row],[N_ID]]="","",INDEX(INDIRECT(POINTER_ROW),MATCH(Table1[N_ID],INDIRECT(DIR&amp;"!PAJAK["&amp;ID_P&amp;"]"),0)))</f>
        <v/>
      </c>
      <c r="J138" s="19"/>
      <c r="K138" s="19"/>
      <c r="L13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3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3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3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3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38" s="19" t="str">
        <f ca="1">IF(Table1[[#This Row],[NAMA SUPPLIER]]="","",INDEX(conv1[2],MATCH(Table1[[#This Row],[NAMA SUPPLIER]],conv1[1],0)))</f>
        <v/>
      </c>
      <c r="R138" s="19" t="str">
        <f ca="1">IF(Table1[[#This Row],[NO. INVOICE]]="","",MATCH(Table1[[#This Row],[NO. INVOICE]],'[2]REKAP PEMBELIAN'!$C:$C,0))</f>
        <v/>
      </c>
      <c r="S138" s="19"/>
    </row>
    <row r="139" spans="1:19" x14ac:dyDescent="0.25">
      <c r="A139" s="19" t="str">
        <f ca="1">IF(Table1[[#This Row],[NAMA SUPPLIER]]="","",MATCH(Table1[[#This Row],[N_ID]],INDIRECT(Table1[[#This Row],[1_h]]&amp;"[N_ID]"),0))</f>
        <v/>
      </c>
      <c r="C139" s="19" t="str">
        <f ca="1">IF(Table1[[#This Row],[N_ID]]="","",INDEX(INDIRECT(POINTER_ROW),MATCH(Table1[N_ID],INDIRECT(DIR&amp;"!PAJAK["&amp;ID_P&amp;"]"),0)))</f>
        <v/>
      </c>
      <c r="D139" s="19" t="str">
        <f ca="1">IF(Table1[[#This Row],[N_ID]]="","",INDEX(INDIRECT(POINTER_ROW),MATCH(Table1[N_ID],INDIRECT(DIR&amp;"!PAJAK["&amp;ID_P&amp;"]"),0)))</f>
        <v/>
      </c>
      <c r="E139" s="70" t="str">
        <f ca="1">IF(Table1[[#This Row],[N_ID]]="","",INDEX(INDIRECT(POINTER_ROW),MATCH(Table1[N_ID],INDIRECT(DIR&amp;"!PAJAK["&amp;ID_P&amp;"]"),0)))</f>
        <v/>
      </c>
      <c r="F139" s="70" t="str">
        <f ca="1">IF(Table1[[#This Row],[N_ID]]="","",INDEX(INDIRECT(POINTER_ROW),MATCH(Table1[N_ID],INDIRECT(DIR&amp;"!PAJAK["&amp;ID_P&amp;"]"),0)))</f>
        <v/>
      </c>
      <c r="G139" s="19" t="str">
        <f ca="1">IF(Table1[[#This Row],[N_ID]]="","",INDEX(INDIRECT(POINTER_ROW),MATCH(Table1[N_ID],INDIRECT(DIR&amp;"!PAJAK["&amp;ID_P&amp;"]"),0)))</f>
        <v/>
      </c>
      <c r="H139" s="18"/>
      <c r="I139" s="19" t="str">
        <f ca="1">IF(Table1[[#This Row],[N_ID]]="","",INDEX(INDIRECT(POINTER_ROW),MATCH(Table1[N_ID],INDIRECT(DIR&amp;"!PAJAK["&amp;ID_P&amp;"]"),0)))</f>
        <v/>
      </c>
      <c r="J139" s="19"/>
      <c r="K139" s="19"/>
      <c r="L13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3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3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3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3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39" s="19" t="str">
        <f ca="1">IF(Table1[[#This Row],[NAMA SUPPLIER]]="","",INDEX(conv1[2],MATCH(Table1[[#This Row],[NAMA SUPPLIER]],conv1[1],0)))</f>
        <v/>
      </c>
      <c r="R139" s="19" t="str">
        <f ca="1">IF(Table1[[#This Row],[NO. INVOICE]]="","",MATCH(Table1[[#This Row],[NO. INVOICE]],'[2]REKAP PEMBELIAN'!$C:$C,0))</f>
        <v/>
      </c>
      <c r="S139" s="19"/>
    </row>
    <row r="140" spans="1:19" x14ac:dyDescent="0.25">
      <c r="A140" s="19" t="str">
        <f ca="1">IF(Table1[[#This Row],[NAMA SUPPLIER]]="","",MATCH(Table1[[#This Row],[N_ID]],INDIRECT(Table1[[#This Row],[1_h]]&amp;"[N_ID]"),0))</f>
        <v/>
      </c>
      <c r="C140" s="19" t="str">
        <f ca="1">IF(Table1[[#This Row],[N_ID]]="","",INDEX(INDIRECT(POINTER_ROW),MATCH(Table1[N_ID],INDIRECT(DIR&amp;"!PAJAK["&amp;ID_P&amp;"]"),0)))</f>
        <v/>
      </c>
      <c r="D140" s="19" t="str">
        <f ca="1">IF(Table1[[#This Row],[N_ID]]="","",INDEX(INDIRECT(POINTER_ROW),MATCH(Table1[N_ID],INDIRECT(DIR&amp;"!PAJAK["&amp;ID_P&amp;"]"),0)))</f>
        <v/>
      </c>
      <c r="E140" s="70" t="str">
        <f ca="1">IF(Table1[[#This Row],[N_ID]]="","",INDEX(INDIRECT(POINTER_ROW),MATCH(Table1[N_ID],INDIRECT(DIR&amp;"!PAJAK["&amp;ID_P&amp;"]"),0)))</f>
        <v/>
      </c>
      <c r="F140" s="70" t="str">
        <f ca="1">IF(Table1[[#This Row],[N_ID]]="","",INDEX(INDIRECT(POINTER_ROW),MATCH(Table1[N_ID],INDIRECT(DIR&amp;"!PAJAK["&amp;ID_P&amp;"]"),0)))</f>
        <v/>
      </c>
      <c r="G140" s="19" t="str">
        <f ca="1">IF(Table1[[#This Row],[N_ID]]="","",INDEX(INDIRECT(POINTER_ROW),MATCH(Table1[N_ID],INDIRECT(DIR&amp;"!PAJAK["&amp;ID_P&amp;"]"),0)))</f>
        <v/>
      </c>
      <c r="H140" s="18"/>
      <c r="I140" s="19" t="str">
        <f ca="1">IF(Table1[[#This Row],[N_ID]]="","",INDEX(INDIRECT(POINTER_ROW),MATCH(Table1[N_ID],INDIRECT(DIR&amp;"!PAJAK["&amp;ID_P&amp;"]"),0)))</f>
        <v/>
      </c>
      <c r="J140" s="19"/>
      <c r="K140" s="19"/>
      <c r="L14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4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4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4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4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40" s="19" t="str">
        <f ca="1">IF(Table1[[#This Row],[NAMA SUPPLIER]]="","",INDEX(conv1[2],MATCH(Table1[[#This Row],[NAMA SUPPLIER]],conv1[1],0)))</f>
        <v/>
      </c>
      <c r="R140" s="19" t="str">
        <f ca="1">IF(Table1[[#This Row],[NO. INVOICE]]="","",MATCH(Table1[[#This Row],[NO. INVOICE]],'[2]REKAP PEMBELIAN'!$C:$C,0))</f>
        <v/>
      </c>
      <c r="S140" s="19"/>
    </row>
    <row r="141" spans="1:19" x14ac:dyDescent="0.25">
      <c r="A141" s="19" t="str">
        <f ca="1">IF(Table1[[#This Row],[NAMA SUPPLIER]]="","",MATCH(Table1[[#This Row],[N_ID]],INDIRECT(Table1[[#This Row],[1_h]]&amp;"[N_ID]"),0))</f>
        <v/>
      </c>
      <c r="C141" s="19" t="str">
        <f ca="1">IF(Table1[[#This Row],[N_ID]]="","",INDEX(INDIRECT(POINTER_ROW),MATCH(Table1[N_ID],INDIRECT(DIR&amp;"!PAJAK["&amp;ID_P&amp;"]"),0)))</f>
        <v/>
      </c>
      <c r="D141" s="19" t="str">
        <f ca="1">IF(Table1[[#This Row],[N_ID]]="","",INDEX(INDIRECT(POINTER_ROW),MATCH(Table1[N_ID],INDIRECT(DIR&amp;"!PAJAK["&amp;ID_P&amp;"]"),0)))</f>
        <v/>
      </c>
      <c r="E141" s="70" t="str">
        <f ca="1">IF(Table1[[#This Row],[N_ID]]="","",INDEX(INDIRECT(POINTER_ROW),MATCH(Table1[N_ID],INDIRECT(DIR&amp;"!PAJAK["&amp;ID_P&amp;"]"),0)))</f>
        <v/>
      </c>
      <c r="F141" s="70" t="str">
        <f ca="1">IF(Table1[[#This Row],[N_ID]]="","",INDEX(INDIRECT(POINTER_ROW),MATCH(Table1[N_ID],INDIRECT(DIR&amp;"!PAJAK["&amp;ID_P&amp;"]"),0)))</f>
        <v/>
      </c>
      <c r="G141" s="19" t="str">
        <f ca="1">IF(Table1[[#This Row],[N_ID]]="","",INDEX(INDIRECT(POINTER_ROW),MATCH(Table1[N_ID],INDIRECT(DIR&amp;"!PAJAK["&amp;ID_P&amp;"]"),0)))</f>
        <v/>
      </c>
      <c r="H141" s="18"/>
      <c r="I141" s="19" t="str">
        <f ca="1">IF(Table1[[#This Row],[N_ID]]="","",INDEX(INDIRECT(POINTER_ROW),MATCH(Table1[N_ID],INDIRECT(DIR&amp;"!PAJAK["&amp;ID_P&amp;"]"),0)))</f>
        <v/>
      </c>
      <c r="J141" s="19"/>
      <c r="K141" s="19"/>
      <c r="L14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4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4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4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4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41" s="19" t="str">
        <f ca="1">IF(Table1[[#This Row],[NAMA SUPPLIER]]="","",INDEX(conv1[2],MATCH(Table1[[#This Row],[NAMA SUPPLIER]],conv1[1],0)))</f>
        <v/>
      </c>
      <c r="R141" s="19" t="str">
        <f ca="1">IF(Table1[[#This Row],[NO. INVOICE]]="","",MATCH(Table1[[#This Row],[NO. INVOICE]],'[2]REKAP PEMBELIAN'!$C:$C,0))</f>
        <v/>
      </c>
      <c r="S141" s="19"/>
    </row>
    <row r="142" spans="1:19" x14ac:dyDescent="0.25">
      <c r="A142" s="19" t="str">
        <f ca="1">IF(Table1[[#This Row],[NAMA SUPPLIER]]="","",MATCH(Table1[[#This Row],[N_ID]],INDIRECT(Table1[[#This Row],[1_h]]&amp;"[N_ID]"),0))</f>
        <v/>
      </c>
      <c r="C142" s="19" t="str">
        <f ca="1">IF(Table1[[#This Row],[N_ID]]="","",INDEX(INDIRECT(POINTER_ROW),MATCH(Table1[N_ID],INDIRECT(DIR&amp;"!PAJAK["&amp;ID_P&amp;"]"),0)))</f>
        <v/>
      </c>
      <c r="D142" s="19" t="str">
        <f ca="1">IF(Table1[[#This Row],[N_ID]]="","",INDEX(INDIRECT(POINTER_ROW),MATCH(Table1[N_ID],INDIRECT(DIR&amp;"!PAJAK["&amp;ID_P&amp;"]"),0)))</f>
        <v/>
      </c>
      <c r="E142" s="70" t="str">
        <f ca="1">IF(Table1[[#This Row],[N_ID]]="","",INDEX(INDIRECT(POINTER_ROW),MATCH(Table1[N_ID],INDIRECT(DIR&amp;"!PAJAK["&amp;ID_P&amp;"]"),0)))</f>
        <v/>
      </c>
      <c r="F142" s="70" t="str">
        <f ca="1">IF(Table1[[#This Row],[N_ID]]="","",INDEX(INDIRECT(POINTER_ROW),MATCH(Table1[N_ID],INDIRECT(DIR&amp;"!PAJAK["&amp;ID_P&amp;"]"),0)))</f>
        <v/>
      </c>
      <c r="G142" s="19" t="str">
        <f ca="1">IF(Table1[[#This Row],[N_ID]]="","",INDEX(INDIRECT(POINTER_ROW),MATCH(Table1[N_ID],INDIRECT(DIR&amp;"!PAJAK["&amp;ID_P&amp;"]"),0)))</f>
        <v/>
      </c>
      <c r="H142" s="18"/>
      <c r="I142" s="19" t="str">
        <f ca="1">IF(Table1[[#This Row],[N_ID]]="","",INDEX(INDIRECT(POINTER_ROW),MATCH(Table1[N_ID],INDIRECT(DIR&amp;"!PAJAK["&amp;ID_P&amp;"]"),0)))</f>
        <v/>
      </c>
      <c r="J142" s="19"/>
      <c r="K142" s="19"/>
      <c r="L14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4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4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4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4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42" s="19" t="str">
        <f ca="1">IF(Table1[[#This Row],[NAMA SUPPLIER]]="","",INDEX(conv1[2],MATCH(Table1[[#This Row],[NAMA SUPPLIER]],conv1[1],0)))</f>
        <v/>
      </c>
      <c r="R142" s="19" t="str">
        <f ca="1">IF(Table1[[#This Row],[NO. INVOICE]]="","",MATCH(Table1[[#This Row],[NO. INVOICE]],'[2]REKAP PEMBELIAN'!$C:$C,0))</f>
        <v/>
      </c>
      <c r="S142" s="19"/>
    </row>
    <row r="143" spans="1:19" x14ac:dyDescent="0.25">
      <c r="A143" s="19" t="str">
        <f ca="1">IF(Table1[[#This Row],[NAMA SUPPLIER]]="","",MATCH(Table1[[#This Row],[N_ID]],INDIRECT(Table1[[#This Row],[1_h]]&amp;"[N_ID]"),0))</f>
        <v/>
      </c>
      <c r="C143" s="19" t="str">
        <f ca="1">IF(Table1[[#This Row],[N_ID]]="","",INDEX(INDIRECT(POINTER_ROW),MATCH(Table1[N_ID],INDIRECT(DIR&amp;"!PAJAK["&amp;ID_P&amp;"]"),0)))</f>
        <v/>
      </c>
      <c r="D143" s="19" t="str">
        <f ca="1">IF(Table1[[#This Row],[N_ID]]="","",INDEX(INDIRECT(POINTER_ROW),MATCH(Table1[N_ID],INDIRECT(DIR&amp;"!PAJAK["&amp;ID_P&amp;"]"),0)))</f>
        <v/>
      </c>
      <c r="E143" s="70" t="str">
        <f ca="1">IF(Table1[[#This Row],[N_ID]]="","",INDEX(INDIRECT(POINTER_ROW),MATCH(Table1[N_ID],INDIRECT(DIR&amp;"!PAJAK["&amp;ID_P&amp;"]"),0)))</f>
        <v/>
      </c>
      <c r="F143" s="70" t="str">
        <f ca="1">IF(Table1[[#This Row],[N_ID]]="","",INDEX(INDIRECT(POINTER_ROW),MATCH(Table1[N_ID],INDIRECT(DIR&amp;"!PAJAK["&amp;ID_P&amp;"]"),0)))</f>
        <v/>
      </c>
      <c r="G143" s="19" t="str">
        <f ca="1">IF(Table1[[#This Row],[N_ID]]="","",INDEX(INDIRECT(POINTER_ROW),MATCH(Table1[N_ID],INDIRECT(DIR&amp;"!PAJAK["&amp;ID_P&amp;"]"),0)))</f>
        <v/>
      </c>
      <c r="H143" s="18"/>
      <c r="I143" s="19" t="str">
        <f ca="1">IF(Table1[[#This Row],[N_ID]]="","",INDEX(INDIRECT(POINTER_ROW),MATCH(Table1[N_ID],INDIRECT(DIR&amp;"!PAJAK["&amp;ID_P&amp;"]"),0)))</f>
        <v/>
      </c>
      <c r="J143" s="19"/>
      <c r="K143" s="19"/>
      <c r="L14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4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4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4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4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43" s="19" t="str">
        <f ca="1">IF(Table1[[#This Row],[NAMA SUPPLIER]]="","",INDEX(conv1[2],MATCH(Table1[[#This Row],[NAMA SUPPLIER]],conv1[1],0)))</f>
        <v/>
      </c>
      <c r="R143" s="19" t="str">
        <f ca="1">IF(Table1[[#This Row],[NO. INVOICE]]="","",MATCH(Table1[[#This Row],[NO. INVOICE]],'[2]REKAP PEMBELIAN'!$C:$C,0))</f>
        <v/>
      </c>
      <c r="S143" s="19"/>
    </row>
    <row r="144" spans="1:19" x14ac:dyDescent="0.25">
      <c r="A144" s="19" t="str">
        <f ca="1">IF(Table1[[#This Row],[NAMA SUPPLIER]]="","",MATCH(Table1[[#This Row],[N_ID]],INDIRECT(Table1[[#This Row],[1_h]]&amp;"[N_ID]"),0))</f>
        <v/>
      </c>
      <c r="C144" s="19" t="str">
        <f ca="1">IF(Table1[[#This Row],[N_ID]]="","",INDEX(INDIRECT(POINTER_ROW),MATCH(Table1[N_ID],INDIRECT(DIR&amp;"!PAJAK["&amp;ID_P&amp;"]"),0)))</f>
        <v/>
      </c>
      <c r="D144" s="19" t="str">
        <f ca="1">IF(Table1[[#This Row],[N_ID]]="","",INDEX(INDIRECT(POINTER_ROW),MATCH(Table1[N_ID],INDIRECT(DIR&amp;"!PAJAK["&amp;ID_P&amp;"]"),0)))</f>
        <v/>
      </c>
      <c r="E144" s="70" t="str">
        <f ca="1">IF(Table1[[#This Row],[N_ID]]="","",INDEX(INDIRECT(POINTER_ROW),MATCH(Table1[N_ID],INDIRECT(DIR&amp;"!PAJAK["&amp;ID_P&amp;"]"),0)))</f>
        <v/>
      </c>
      <c r="F144" s="70" t="str">
        <f ca="1">IF(Table1[[#This Row],[N_ID]]="","",INDEX(INDIRECT(POINTER_ROW),MATCH(Table1[N_ID],INDIRECT(DIR&amp;"!PAJAK["&amp;ID_P&amp;"]"),0)))</f>
        <v/>
      </c>
      <c r="G144" s="19" t="str">
        <f ca="1">IF(Table1[[#This Row],[N_ID]]="","",INDEX(INDIRECT(POINTER_ROW),MATCH(Table1[N_ID],INDIRECT(DIR&amp;"!PAJAK["&amp;ID_P&amp;"]"),0)))</f>
        <v/>
      </c>
      <c r="H144" s="18"/>
      <c r="I144" s="19" t="str">
        <f ca="1">IF(Table1[[#This Row],[N_ID]]="","",INDEX(INDIRECT(POINTER_ROW),MATCH(Table1[N_ID],INDIRECT(DIR&amp;"!PAJAK["&amp;ID_P&amp;"]"),0)))</f>
        <v/>
      </c>
      <c r="J144" s="19"/>
      <c r="K144" s="19"/>
      <c r="L14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4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4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4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4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44" s="19" t="str">
        <f ca="1">IF(Table1[[#This Row],[NAMA SUPPLIER]]="","",INDEX(conv1[2],MATCH(Table1[[#This Row],[NAMA SUPPLIER]],conv1[1],0)))</f>
        <v/>
      </c>
      <c r="R144" s="19" t="str">
        <f ca="1">IF(Table1[[#This Row],[NO. INVOICE]]="","",MATCH(Table1[[#This Row],[NO. INVOICE]],'[2]REKAP PEMBELIAN'!$C:$C,0))</f>
        <v/>
      </c>
      <c r="S144" s="19"/>
    </row>
    <row r="145" spans="1:19" x14ac:dyDescent="0.25">
      <c r="A145" s="19" t="str">
        <f ca="1">IF(Table1[[#This Row],[NAMA SUPPLIER]]="","",MATCH(Table1[[#This Row],[N_ID]],INDIRECT(Table1[[#This Row],[1_h]]&amp;"[N_ID]"),0))</f>
        <v/>
      </c>
      <c r="C145" s="19" t="str">
        <f ca="1">IF(Table1[[#This Row],[N_ID]]="","",INDEX(INDIRECT(POINTER_ROW),MATCH(Table1[N_ID],INDIRECT(DIR&amp;"!PAJAK["&amp;ID_P&amp;"]"),0)))</f>
        <v/>
      </c>
      <c r="D145" s="19" t="str">
        <f ca="1">IF(Table1[[#This Row],[N_ID]]="","",INDEX(INDIRECT(POINTER_ROW),MATCH(Table1[N_ID],INDIRECT(DIR&amp;"!PAJAK["&amp;ID_P&amp;"]"),0)))</f>
        <v/>
      </c>
      <c r="E145" s="70" t="str">
        <f ca="1">IF(Table1[[#This Row],[N_ID]]="","",INDEX(INDIRECT(POINTER_ROW),MATCH(Table1[N_ID],INDIRECT(DIR&amp;"!PAJAK["&amp;ID_P&amp;"]"),0)))</f>
        <v/>
      </c>
      <c r="F145" s="70" t="str">
        <f ca="1">IF(Table1[[#This Row],[N_ID]]="","",INDEX(INDIRECT(POINTER_ROW),MATCH(Table1[N_ID],INDIRECT(DIR&amp;"!PAJAK["&amp;ID_P&amp;"]"),0)))</f>
        <v/>
      </c>
      <c r="G145" s="19" t="str">
        <f ca="1">IF(Table1[[#This Row],[N_ID]]="","",INDEX(INDIRECT(POINTER_ROW),MATCH(Table1[N_ID],INDIRECT(DIR&amp;"!PAJAK["&amp;ID_P&amp;"]"),0)))</f>
        <v/>
      </c>
      <c r="H145" s="18"/>
      <c r="I145" s="19" t="str">
        <f ca="1">IF(Table1[[#This Row],[N_ID]]="","",INDEX(INDIRECT(POINTER_ROW),MATCH(Table1[N_ID],INDIRECT(DIR&amp;"!PAJAK["&amp;ID_P&amp;"]"),0)))</f>
        <v/>
      </c>
      <c r="J145" s="19"/>
      <c r="K145" s="19"/>
      <c r="L14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4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4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4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4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45" s="19" t="str">
        <f ca="1">IF(Table1[[#This Row],[NAMA SUPPLIER]]="","",INDEX(conv1[2],MATCH(Table1[[#This Row],[NAMA SUPPLIER]],conv1[1],0)))</f>
        <v/>
      </c>
      <c r="R145" s="19" t="str">
        <f ca="1">IF(Table1[[#This Row],[NO. INVOICE]]="","",MATCH(Table1[[#This Row],[NO. INVOICE]],'[2]REKAP PEMBELIAN'!$C:$C,0))</f>
        <v/>
      </c>
      <c r="S145" s="19"/>
    </row>
    <row r="146" spans="1:19" x14ac:dyDescent="0.25">
      <c r="A146" s="19" t="str">
        <f ca="1">IF(Table1[[#This Row],[NAMA SUPPLIER]]="","",MATCH(Table1[[#This Row],[N_ID]],INDIRECT(Table1[[#This Row],[1_h]]&amp;"[N_ID]"),0))</f>
        <v/>
      </c>
      <c r="C146" s="19" t="str">
        <f ca="1">IF(Table1[[#This Row],[N_ID]]="","",INDEX(INDIRECT(POINTER_ROW),MATCH(Table1[N_ID],INDIRECT(DIR&amp;"!PAJAK["&amp;ID_P&amp;"]"),0)))</f>
        <v/>
      </c>
      <c r="D146" s="19" t="str">
        <f ca="1">IF(Table1[[#This Row],[N_ID]]="","",INDEX(INDIRECT(POINTER_ROW),MATCH(Table1[N_ID],INDIRECT(DIR&amp;"!PAJAK["&amp;ID_P&amp;"]"),0)))</f>
        <v/>
      </c>
      <c r="E146" s="70" t="str">
        <f ca="1">IF(Table1[[#This Row],[N_ID]]="","",INDEX(INDIRECT(POINTER_ROW),MATCH(Table1[N_ID],INDIRECT(DIR&amp;"!PAJAK["&amp;ID_P&amp;"]"),0)))</f>
        <v/>
      </c>
      <c r="F146" s="70" t="str">
        <f ca="1">IF(Table1[[#This Row],[N_ID]]="","",INDEX(INDIRECT(POINTER_ROW),MATCH(Table1[N_ID],INDIRECT(DIR&amp;"!PAJAK["&amp;ID_P&amp;"]"),0)))</f>
        <v/>
      </c>
      <c r="G146" s="19" t="str">
        <f ca="1">IF(Table1[[#This Row],[N_ID]]="","",INDEX(INDIRECT(POINTER_ROW),MATCH(Table1[N_ID],INDIRECT(DIR&amp;"!PAJAK["&amp;ID_P&amp;"]"),0)))</f>
        <v/>
      </c>
      <c r="H146" s="18"/>
      <c r="I146" s="19" t="str">
        <f ca="1">IF(Table1[[#This Row],[N_ID]]="","",INDEX(INDIRECT(POINTER_ROW),MATCH(Table1[N_ID],INDIRECT(DIR&amp;"!PAJAK["&amp;ID_P&amp;"]"),0)))</f>
        <v/>
      </c>
      <c r="J146" s="19"/>
      <c r="K146" s="19"/>
      <c r="L14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4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4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4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4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46" s="19" t="str">
        <f ca="1">IF(Table1[[#This Row],[NAMA SUPPLIER]]="","",INDEX(conv1[2],MATCH(Table1[[#This Row],[NAMA SUPPLIER]],conv1[1],0)))</f>
        <v/>
      </c>
      <c r="R146" s="19" t="str">
        <f ca="1">IF(Table1[[#This Row],[NO. INVOICE]]="","",MATCH(Table1[[#This Row],[NO. INVOICE]],'[2]REKAP PEMBELIAN'!$C:$C,0))</f>
        <v/>
      </c>
      <c r="S146" s="19"/>
    </row>
    <row r="147" spans="1:19" x14ac:dyDescent="0.25">
      <c r="A147" s="19" t="str">
        <f ca="1">IF(Table1[[#This Row],[NAMA SUPPLIER]]="","",MATCH(Table1[[#This Row],[N_ID]],INDIRECT(Table1[[#This Row],[1_h]]&amp;"[N_ID]"),0))</f>
        <v/>
      </c>
      <c r="C147" s="19" t="str">
        <f ca="1">IF(Table1[[#This Row],[N_ID]]="","",INDEX(INDIRECT(POINTER_ROW),MATCH(Table1[N_ID],INDIRECT(DIR&amp;"!PAJAK["&amp;ID_P&amp;"]"),0)))</f>
        <v/>
      </c>
      <c r="D147" s="19" t="str">
        <f ca="1">IF(Table1[[#This Row],[N_ID]]="","",INDEX(INDIRECT(POINTER_ROW),MATCH(Table1[N_ID],INDIRECT(DIR&amp;"!PAJAK["&amp;ID_P&amp;"]"),0)))</f>
        <v/>
      </c>
      <c r="E147" s="70" t="str">
        <f ca="1">IF(Table1[[#This Row],[N_ID]]="","",INDEX(INDIRECT(POINTER_ROW),MATCH(Table1[N_ID],INDIRECT(DIR&amp;"!PAJAK["&amp;ID_P&amp;"]"),0)))</f>
        <v/>
      </c>
      <c r="F147" s="70" t="str">
        <f ca="1">IF(Table1[[#This Row],[N_ID]]="","",INDEX(INDIRECT(POINTER_ROW),MATCH(Table1[N_ID],INDIRECT(DIR&amp;"!PAJAK["&amp;ID_P&amp;"]"),0)))</f>
        <v/>
      </c>
      <c r="G147" s="19" t="str">
        <f ca="1">IF(Table1[[#This Row],[N_ID]]="","",INDEX(INDIRECT(POINTER_ROW),MATCH(Table1[N_ID],INDIRECT(DIR&amp;"!PAJAK["&amp;ID_P&amp;"]"),0)))</f>
        <v/>
      </c>
      <c r="H147" s="18"/>
      <c r="I147" s="19" t="str">
        <f ca="1">IF(Table1[[#This Row],[N_ID]]="","",INDEX(INDIRECT(POINTER_ROW),MATCH(Table1[N_ID],INDIRECT(DIR&amp;"!PAJAK["&amp;ID_P&amp;"]"),0)))</f>
        <v/>
      </c>
      <c r="J147" s="19"/>
      <c r="K147" s="19"/>
      <c r="L14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4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4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4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4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47" s="19" t="str">
        <f ca="1">IF(Table1[[#This Row],[NAMA SUPPLIER]]="","",INDEX(conv1[2],MATCH(Table1[[#This Row],[NAMA SUPPLIER]],conv1[1],0)))</f>
        <v/>
      </c>
      <c r="R147" s="19" t="str">
        <f ca="1">IF(Table1[[#This Row],[NO. INVOICE]]="","",MATCH(Table1[[#This Row],[NO. INVOICE]],'[2]REKAP PEMBELIAN'!$C:$C,0))</f>
        <v/>
      </c>
      <c r="S147" s="19"/>
    </row>
    <row r="148" spans="1:19" x14ac:dyDescent="0.25">
      <c r="A148" s="19" t="str">
        <f ca="1">IF(Table1[[#This Row],[NAMA SUPPLIER]]="","",MATCH(Table1[[#This Row],[N_ID]],INDIRECT(Table1[[#This Row],[1_h]]&amp;"[N_ID]"),0))</f>
        <v/>
      </c>
      <c r="C148" s="19" t="str">
        <f ca="1">IF(Table1[[#This Row],[N_ID]]="","",INDEX(INDIRECT(POINTER_ROW),MATCH(Table1[N_ID],INDIRECT(DIR&amp;"!PAJAK["&amp;ID_P&amp;"]"),0)))</f>
        <v/>
      </c>
      <c r="D148" s="19" t="str">
        <f ca="1">IF(Table1[[#This Row],[N_ID]]="","",INDEX(INDIRECT(POINTER_ROW),MATCH(Table1[N_ID],INDIRECT(DIR&amp;"!PAJAK["&amp;ID_P&amp;"]"),0)))</f>
        <v/>
      </c>
      <c r="E148" s="70" t="str">
        <f ca="1">IF(Table1[[#This Row],[N_ID]]="","",INDEX(INDIRECT(POINTER_ROW),MATCH(Table1[N_ID],INDIRECT(DIR&amp;"!PAJAK["&amp;ID_P&amp;"]"),0)))</f>
        <v/>
      </c>
      <c r="F148" s="70" t="str">
        <f ca="1">IF(Table1[[#This Row],[N_ID]]="","",INDEX(INDIRECT(POINTER_ROW),MATCH(Table1[N_ID],INDIRECT(DIR&amp;"!PAJAK["&amp;ID_P&amp;"]"),0)))</f>
        <v/>
      </c>
      <c r="G148" s="19" t="str">
        <f ca="1">IF(Table1[[#This Row],[N_ID]]="","",INDEX(INDIRECT(POINTER_ROW),MATCH(Table1[N_ID],INDIRECT(DIR&amp;"!PAJAK["&amp;ID_P&amp;"]"),0)))</f>
        <v/>
      </c>
      <c r="H148" s="18"/>
      <c r="I148" s="19" t="str">
        <f ca="1">IF(Table1[[#This Row],[N_ID]]="","",INDEX(INDIRECT(POINTER_ROW),MATCH(Table1[N_ID],INDIRECT(DIR&amp;"!PAJAK["&amp;ID_P&amp;"]"),0)))</f>
        <v/>
      </c>
      <c r="J148" s="19"/>
      <c r="K148" s="19"/>
      <c r="L14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4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4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4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4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48" s="19" t="str">
        <f ca="1">IF(Table1[[#This Row],[NAMA SUPPLIER]]="","",INDEX(conv1[2],MATCH(Table1[[#This Row],[NAMA SUPPLIER]],conv1[1],0)))</f>
        <v/>
      </c>
      <c r="R148" s="19" t="str">
        <f ca="1">IF(Table1[[#This Row],[NO. INVOICE]]="","",MATCH(Table1[[#This Row],[NO. INVOICE]],'[2]REKAP PEMBELIAN'!$C:$C,0))</f>
        <v/>
      </c>
      <c r="S148" s="19"/>
    </row>
    <row r="149" spans="1:19" x14ac:dyDescent="0.25">
      <c r="A149" s="19" t="str">
        <f ca="1">IF(Table1[[#This Row],[NAMA SUPPLIER]]="","",MATCH(Table1[[#This Row],[N_ID]],INDIRECT(Table1[[#This Row],[1_h]]&amp;"[N_ID]"),0))</f>
        <v/>
      </c>
      <c r="C149" s="19" t="str">
        <f ca="1">IF(Table1[[#This Row],[N_ID]]="","",INDEX(INDIRECT(POINTER_ROW),MATCH(Table1[N_ID],INDIRECT(DIR&amp;"!PAJAK["&amp;ID_P&amp;"]"),0)))</f>
        <v/>
      </c>
      <c r="D149" s="19" t="str">
        <f ca="1">IF(Table1[[#This Row],[N_ID]]="","",INDEX(INDIRECT(POINTER_ROW),MATCH(Table1[N_ID],INDIRECT(DIR&amp;"!PAJAK["&amp;ID_P&amp;"]"),0)))</f>
        <v/>
      </c>
      <c r="E149" s="70" t="str">
        <f ca="1">IF(Table1[[#This Row],[N_ID]]="","",INDEX(INDIRECT(POINTER_ROW),MATCH(Table1[N_ID],INDIRECT(DIR&amp;"!PAJAK["&amp;ID_P&amp;"]"),0)))</f>
        <v/>
      </c>
      <c r="F149" s="70" t="str">
        <f ca="1">IF(Table1[[#This Row],[N_ID]]="","",INDEX(INDIRECT(POINTER_ROW),MATCH(Table1[N_ID],INDIRECT(DIR&amp;"!PAJAK["&amp;ID_P&amp;"]"),0)))</f>
        <v/>
      </c>
      <c r="G149" s="19" t="str">
        <f ca="1">IF(Table1[[#This Row],[N_ID]]="","",INDEX(INDIRECT(POINTER_ROW),MATCH(Table1[N_ID],INDIRECT(DIR&amp;"!PAJAK["&amp;ID_P&amp;"]"),0)))</f>
        <v/>
      </c>
      <c r="H149" s="18"/>
      <c r="I149" s="19" t="str">
        <f ca="1">IF(Table1[[#This Row],[N_ID]]="","",INDEX(INDIRECT(POINTER_ROW),MATCH(Table1[N_ID],INDIRECT(DIR&amp;"!PAJAK["&amp;ID_P&amp;"]"),0)))</f>
        <v/>
      </c>
      <c r="J149" s="19"/>
      <c r="K149" s="19"/>
      <c r="L14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4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4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4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4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49" s="19" t="str">
        <f ca="1">IF(Table1[[#This Row],[NAMA SUPPLIER]]="","",INDEX(conv1[2],MATCH(Table1[[#This Row],[NAMA SUPPLIER]],conv1[1],0)))</f>
        <v/>
      </c>
      <c r="R149" s="19" t="str">
        <f ca="1">IF(Table1[[#This Row],[NO. INVOICE]]="","",MATCH(Table1[[#This Row],[NO. INVOICE]],'[2]REKAP PEMBELIAN'!$C:$C,0))</f>
        <v/>
      </c>
      <c r="S149" s="19"/>
    </row>
    <row r="150" spans="1:19" x14ac:dyDescent="0.25">
      <c r="A150" s="19" t="str">
        <f ca="1">IF(Table1[[#This Row],[NAMA SUPPLIER]]="","",MATCH(Table1[[#This Row],[N_ID]],INDIRECT(Table1[[#This Row],[1_h]]&amp;"[N_ID]"),0))</f>
        <v/>
      </c>
      <c r="C150" s="19" t="str">
        <f ca="1">IF(Table1[[#This Row],[N_ID]]="","",INDEX(INDIRECT(POINTER_ROW),MATCH(Table1[N_ID],INDIRECT(DIR&amp;"!PAJAK["&amp;ID_P&amp;"]"),0)))</f>
        <v/>
      </c>
      <c r="D150" s="19" t="str">
        <f ca="1">IF(Table1[[#This Row],[N_ID]]="","",INDEX(INDIRECT(POINTER_ROW),MATCH(Table1[N_ID],INDIRECT(DIR&amp;"!PAJAK["&amp;ID_P&amp;"]"),0)))</f>
        <v/>
      </c>
      <c r="E150" s="70" t="str">
        <f ca="1">IF(Table1[[#This Row],[N_ID]]="","",INDEX(INDIRECT(POINTER_ROW),MATCH(Table1[N_ID],INDIRECT(DIR&amp;"!PAJAK["&amp;ID_P&amp;"]"),0)))</f>
        <v/>
      </c>
      <c r="F150" s="70" t="str">
        <f ca="1">IF(Table1[[#This Row],[N_ID]]="","",INDEX(INDIRECT(POINTER_ROW),MATCH(Table1[N_ID],INDIRECT(DIR&amp;"!PAJAK["&amp;ID_P&amp;"]"),0)))</f>
        <v/>
      </c>
      <c r="G150" s="19" t="str">
        <f ca="1">IF(Table1[[#This Row],[N_ID]]="","",INDEX(INDIRECT(POINTER_ROW),MATCH(Table1[N_ID],INDIRECT(DIR&amp;"!PAJAK["&amp;ID_P&amp;"]"),0)))</f>
        <v/>
      </c>
      <c r="H150" s="18"/>
      <c r="I150" s="19" t="str">
        <f ca="1">IF(Table1[[#This Row],[N_ID]]="","",INDEX(INDIRECT(POINTER_ROW),MATCH(Table1[N_ID],INDIRECT(DIR&amp;"!PAJAK["&amp;ID_P&amp;"]"),0)))</f>
        <v/>
      </c>
      <c r="J150" s="19"/>
      <c r="K150" s="19"/>
      <c r="L15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5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5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5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5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50" s="19" t="str">
        <f ca="1">IF(Table1[[#This Row],[NAMA SUPPLIER]]="","",INDEX(conv1[2],MATCH(Table1[[#This Row],[NAMA SUPPLIER]],conv1[1],0)))</f>
        <v/>
      </c>
      <c r="R150" s="19" t="str">
        <f ca="1">IF(Table1[[#This Row],[NO. INVOICE]]="","",MATCH(Table1[[#This Row],[NO. INVOICE]],'[2]REKAP PEMBELIAN'!$C:$C,0))</f>
        <v/>
      </c>
      <c r="S150" s="19"/>
    </row>
    <row r="151" spans="1:19" x14ac:dyDescent="0.25">
      <c r="A151" s="19" t="str">
        <f ca="1">IF(Table1[[#This Row],[NAMA SUPPLIER]]="","",MATCH(Table1[[#This Row],[N_ID]],INDIRECT(Table1[[#This Row],[1_h]]&amp;"[N_ID]"),0))</f>
        <v/>
      </c>
      <c r="C151" s="19" t="str">
        <f ca="1">IF(Table1[[#This Row],[N_ID]]="","",INDEX(INDIRECT(POINTER_ROW),MATCH(Table1[N_ID],INDIRECT(DIR&amp;"!PAJAK["&amp;ID_P&amp;"]"),0)))</f>
        <v/>
      </c>
      <c r="D151" s="19" t="str">
        <f ca="1">IF(Table1[[#This Row],[N_ID]]="","",INDEX(INDIRECT(POINTER_ROW),MATCH(Table1[N_ID],INDIRECT(DIR&amp;"!PAJAK["&amp;ID_P&amp;"]"),0)))</f>
        <v/>
      </c>
      <c r="E151" s="70" t="str">
        <f ca="1">IF(Table1[[#This Row],[N_ID]]="","",INDEX(INDIRECT(POINTER_ROW),MATCH(Table1[N_ID],INDIRECT(DIR&amp;"!PAJAK["&amp;ID_P&amp;"]"),0)))</f>
        <v/>
      </c>
      <c r="F151" s="70" t="str">
        <f ca="1">IF(Table1[[#This Row],[N_ID]]="","",INDEX(INDIRECT(POINTER_ROW),MATCH(Table1[N_ID],INDIRECT(DIR&amp;"!PAJAK["&amp;ID_P&amp;"]"),0)))</f>
        <v/>
      </c>
      <c r="G151" s="19" t="str">
        <f ca="1">IF(Table1[[#This Row],[N_ID]]="","",INDEX(INDIRECT(POINTER_ROW),MATCH(Table1[N_ID],INDIRECT(DIR&amp;"!PAJAK["&amp;ID_P&amp;"]"),0)))</f>
        <v/>
      </c>
      <c r="H151" s="18"/>
      <c r="I151" s="19" t="str">
        <f ca="1">IF(Table1[[#This Row],[N_ID]]="","",INDEX(INDIRECT(POINTER_ROW),MATCH(Table1[N_ID],INDIRECT(DIR&amp;"!PAJAK["&amp;ID_P&amp;"]"),0)))</f>
        <v/>
      </c>
      <c r="J151" s="19"/>
      <c r="K151" s="19"/>
      <c r="L15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5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5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5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5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51" s="19" t="str">
        <f ca="1">IF(Table1[[#This Row],[NAMA SUPPLIER]]="","",INDEX(conv1[2],MATCH(Table1[[#This Row],[NAMA SUPPLIER]],conv1[1],0)))</f>
        <v/>
      </c>
      <c r="R151" s="19" t="str">
        <f ca="1">IF(Table1[[#This Row],[NO. INVOICE]]="","",MATCH(Table1[[#This Row],[NO. INVOICE]],'[2]REKAP PEMBELIAN'!$C:$C,0))</f>
        <v/>
      </c>
      <c r="S151" s="19"/>
    </row>
    <row r="152" spans="1:19" x14ac:dyDescent="0.25">
      <c r="A152" s="19" t="str">
        <f ca="1">IF(Table1[[#This Row],[NAMA SUPPLIER]]="","",MATCH(Table1[[#This Row],[N_ID]],INDIRECT(Table1[[#This Row],[1_h]]&amp;"[N_ID]"),0))</f>
        <v/>
      </c>
      <c r="C152" s="19" t="str">
        <f ca="1">IF(Table1[[#This Row],[N_ID]]="","",INDEX(INDIRECT(POINTER_ROW),MATCH(Table1[N_ID],INDIRECT(DIR&amp;"!PAJAK["&amp;ID_P&amp;"]"),0)))</f>
        <v/>
      </c>
      <c r="D152" s="19" t="str">
        <f ca="1">IF(Table1[[#This Row],[N_ID]]="","",INDEX(INDIRECT(POINTER_ROW),MATCH(Table1[N_ID],INDIRECT(DIR&amp;"!PAJAK["&amp;ID_P&amp;"]"),0)))</f>
        <v/>
      </c>
      <c r="E152" s="70" t="str">
        <f ca="1">IF(Table1[[#This Row],[N_ID]]="","",INDEX(INDIRECT(POINTER_ROW),MATCH(Table1[N_ID],INDIRECT(DIR&amp;"!PAJAK["&amp;ID_P&amp;"]"),0)))</f>
        <v/>
      </c>
      <c r="F152" s="70" t="str">
        <f ca="1">IF(Table1[[#This Row],[N_ID]]="","",INDEX(INDIRECT(POINTER_ROW),MATCH(Table1[N_ID],INDIRECT(DIR&amp;"!PAJAK["&amp;ID_P&amp;"]"),0)))</f>
        <v/>
      </c>
      <c r="G152" s="19" t="str">
        <f ca="1">IF(Table1[[#This Row],[N_ID]]="","",INDEX(INDIRECT(POINTER_ROW),MATCH(Table1[N_ID],INDIRECT(DIR&amp;"!PAJAK["&amp;ID_P&amp;"]"),0)))</f>
        <v/>
      </c>
      <c r="H152" s="18"/>
      <c r="I152" s="19" t="str">
        <f ca="1">IF(Table1[[#This Row],[N_ID]]="","",INDEX(INDIRECT(POINTER_ROW),MATCH(Table1[N_ID],INDIRECT(DIR&amp;"!PAJAK["&amp;ID_P&amp;"]"),0)))</f>
        <v/>
      </c>
      <c r="J152" s="19"/>
      <c r="K152" s="19"/>
      <c r="L15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5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5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5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5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52" s="19" t="str">
        <f ca="1">IF(Table1[[#This Row],[NAMA SUPPLIER]]="","",INDEX(conv1[2],MATCH(Table1[[#This Row],[NAMA SUPPLIER]],conv1[1],0)))</f>
        <v/>
      </c>
      <c r="R152" s="19" t="str">
        <f ca="1">IF(Table1[[#This Row],[NO. INVOICE]]="","",MATCH(Table1[[#This Row],[NO. INVOICE]],'[2]REKAP PEMBELIAN'!$C:$C,0))</f>
        <v/>
      </c>
      <c r="S152" s="19"/>
    </row>
    <row r="153" spans="1:19" x14ac:dyDescent="0.25">
      <c r="A153" s="19" t="str">
        <f ca="1">IF(Table1[[#This Row],[NAMA SUPPLIER]]="","",MATCH(Table1[[#This Row],[N_ID]],INDIRECT(Table1[[#This Row],[1_h]]&amp;"[N_ID]"),0))</f>
        <v/>
      </c>
      <c r="C153" s="19" t="str">
        <f ca="1">IF(Table1[[#This Row],[N_ID]]="","",INDEX(INDIRECT(POINTER_ROW),MATCH(Table1[N_ID],INDIRECT(DIR&amp;"!PAJAK["&amp;ID_P&amp;"]"),0)))</f>
        <v/>
      </c>
      <c r="D153" s="19" t="str">
        <f ca="1">IF(Table1[[#This Row],[N_ID]]="","",INDEX(INDIRECT(POINTER_ROW),MATCH(Table1[N_ID],INDIRECT(DIR&amp;"!PAJAK["&amp;ID_P&amp;"]"),0)))</f>
        <v/>
      </c>
      <c r="E153" s="70" t="str">
        <f ca="1">IF(Table1[[#This Row],[N_ID]]="","",INDEX(INDIRECT(POINTER_ROW),MATCH(Table1[N_ID],INDIRECT(DIR&amp;"!PAJAK["&amp;ID_P&amp;"]"),0)))</f>
        <v/>
      </c>
      <c r="F153" s="70" t="str">
        <f ca="1">IF(Table1[[#This Row],[N_ID]]="","",INDEX(INDIRECT(POINTER_ROW),MATCH(Table1[N_ID],INDIRECT(DIR&amp;"!PAJAK["&amp;ID_P&amp;"]"),0)))</f>
        <v/>
      </c>
      <c r="G153" s="19" t="str">
        <f ca="1">IF(Table1[[#This Row],[N_ID]]="","",INDEX(INDIRECT(POINTER_ROW),MATCH(Table1[N_ID],INDIRECT(DIR&amp;"!PAJAK["&amp;ID_P&amp;"]"),0)))</f>
        <v/>
      </c>
      <c r="H153" s="18"/>
      <c r="I153" s="19" t="str">
        <f ca="1">IF(Table1[[#This Row],[N_ID]]="","",INDEX(INDIRECT(POINTER_ROW),MATCH(Table1[N_ID],INDIRECT(DIR&amp;"!PAJAK["&amp;ID_P&amp;"]"),0)))</f>
        <v/>
      </c>
      <c r="J153" s="19"/>
      <c r="K153" s="19"/>
      <c r="L15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5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5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5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5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53" s="19" t="str">
        <f ca="1">IF(Table1[[#This Row],[NAMA SUPPLIER]]="","",INDEX(conv1[2],MATCH(Table1[[#This Row],[NAMA SUPPLIER]],conv1[1],0)))</f>
        <v/>
      </c>
      <c r="R153" s="19" t="str">
        <f ca="1">IF(Table1[[#This Row],[NO. INVOICE]]="","",MATCH(Table1[[#This Row],[NO. INVOICE]],'[2]REKAP PEMBELIAN'!$C:$C,0))</f>
        <v/>
      </c>
      <c r="S153" s="19"/>
    </row>
    <row r="154" spans="1:19" x14ac:dyDescent="0.25">
      <c r="A154" s="19" t="str">
        <f ca="1">IF(Table1[[#This Row],[NAMA SUPPLIER]]="","",MATCH(Table1[[#This Row],[N_ID]],INDIRECT(Table1[[#This Row],[1_h]]&amp;"[N_ID]"),0))</f>
        <v/>
      </c>
      <c r="C154" s="19" t="str">
        <f ca="1">IF(Table1[[#This Row],[N_ID]]="","",INDEX(INDIRECT(POINTER_ROW),MATCH(Table1[N_ID],INDIRECT(DIR&amp;"!PAJAK["&amp;ID_P&amp;"]"),0)))</f>
        <v/>
      </c>
      <c r="D154" s="19" t="str">
        <f ca="1">IF(Table1[[#This Row],[N_ID]]="","",INDEX(INDIRECT(POINTER_ROW),MATCH(Table1[N_ID],INDIRECT(DIR&amp;"!PAJAK["&amp;ID_P&amp;"]"),0)))</f>
        <v/>
      </c>
      <c r="E154" s="70" t="str">
        <f ca="1">IF(Table1[[#This Row],[N_ID]]="","",INDEX(INDIRECT(POINTER_ROW),MATCH(Table1[N_ID],INDIRECT(DIR&amp;"!PAJAK["&amp;ID_P&amp;"]"),0)))</f>
        <v/>
      </c>
      <c r="F154" s="70" t="str">
        <f ca="1">IF(Table1[[#This Row],[N_ID]]="","",INDEX(INDIRECT(POINTER_ROW),MATCH(Table1[N_ID],INDIRECT(DIR&amp;"!PAJAK["&amp;ID_P&amp;"]"),0)))</f>
        <v/>
      </c>
      <c r="G154" s="19" t="str">
        <f ca="1">IF(Table1[[#This Row],[N_ID]]="","",INDEX(INDIRECT(POINTER_ROW),MATCH(Table1[N_ID],INDIRECT(DIR&amp;"!PAJAK["&amp;ID_P&amp;"]"),0)))</f>
        <v/>
      </c>
      <c r="H154" s="18"/>
      <c r="I154" s="19" t="str">
        <f ca="1">IF(Table1[[#This Row],[N_ID]]="","",INDEX(INDIRECT(POINTER_ROW),MATCH(Table1[N_ID],INDIRECT(DIR&amp;"!PAJAK["&amp;ID_P&amp;"]"),0)))</f>
        <v/>
      </c>
      <c r="J154" s="19"/>
      <c r="K154" s="19"/>
      <c r="L15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5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5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5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5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54" s="19" t="str">
        <f ca="1">IF(Table1[[#This Row],[NAMA SUPPLIER]]="","",INDEX(conv1[2],MATCH(Table1[[#This Row],[NAMA SUPPLIER]],conv1[1],0)))</f>
        <v/>
      </c>
      <c r="R154" s="19" t="str">
        <f ca="1">IF(Table1[[#This Row],[NO. INVOICE]]="","",MATCH(Table1[[#This Row],[NO. INVOICE]],'[2]REKAP PEMBELIAN'!$C:$C,0))</f>
        <v/>
      </c>
      <c r="S154" s="19"/>
    </row>
    <row r="155" spans="1:19" x14ac:dyDescent="0.25">
      <c r="A155" s="19" t="str">
        <f ca="1">IF(Table1[[#This Row],[NAMA SUPPLIER]]="","",MATCH(Table1[[#This Row],[N_ID]],INDIRECT(Table1[[#This Row],[1_h]]&amp;"[N_ID]"),0))</f>
        <v/>
      </c>
      <c r="C155" s="19" t="str">
        <f ca="1">IF(Table1[[#This Row],[N_ID]]="","",INDEX(INDIRECT(POINTER_ROW),MATCH(Table1[N_ID],INDIRECT(DIR&amp;"!PAJAK["&amp;ID_P&amp;"]"),0)))</f>
        <v/>
      </c>
      <c r="D155" s="19" t="str">
        <f ca="1">IF(Table1[[#This Row],[N_ID]]="","",INDEX(INDIRECT(POINTER_ROW),MATCH(Table1[N_ID],INDIRECT(DIR&amp;"!PAJAK["&amp;ID_P&amp;"]"),0)))</f>
        <v/>
      </c>
      <c r="E155" s="70" t="str">
        <f ca="1">IF(Table1[[#This Row],[N_ID]]="","",INDEX(INDIRECT(POINTER_ROW),MATCH(Table1[N_ID],INDIRECT(DIR&amp;"!PAJAK["&amp;ID_P&amp;"]"),0)))</f>
        <v/>
      </c>
      <c r="F155" s="70" t="str">
        <f ca="1">IF(Table1[[#This Row],[N_ID]]="","",INDEX(INDIRECT(POINTER_ROW),MATCH(Table1[N_ID],INDIRECT(DIR&amp;"!PAJAK["&amp;ID_P&amp;"]"),0)))</f>
        <v/>
      </c>
      <c r="G155" s="19" t="str">
        <f ca="1">IF(Table1[[#This Row],[N_ID]]="","",INDEX(INDIRECT(POINTER_ROW),MATCH(Table1[N_ID],INDIRECT(DIR&amp;"!PAJAK["&amp;ID_P&amp;"]"),0)))</f>
        <v/>
      </c>
      <c r="H155" s="18"/>
      <c r="I155" s="19" t="str">
        <f ca="1">IF(Table1[[#This Row],[N_ID]]="","",INDEX(INDIRECT(POINTER_ROW),MATCH(Table1[N_ID],INDIRECT(DIR&amp;"!PAJAK["&amp;ID_P&amp;"]"),0)))</f>
        <v/>
      </c>
      <c r="J155" s="19"/>
      <c r="K155" s="19"/>
      <c r="L15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5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5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5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5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55" s="19" t="str">
        <f ca="1">IF(Table1[[#This Row],[NAMA SUPPLIER]]="","",INDEX(conv1[2],MATCH(Table1[[#This Row],[NAMA SUPPLIER]],conv1[1],0)))</f>
        <v/>
      </c>
      <c r="R155" s="19" t="str">
        <f ca="1">IF(Table1[[#This Row],[NO. INVOICE]]="","",MATCH(Table1[[#This Row],[NO. INVOICE]],'[2]REKAP PEMBELIAN'!$C:$C,0))</f>
        <v/>
      </c>
      <c r="S155" s="19"/>
    </row>
    <row r="156" spans="1:19" x14ac:dyDescent="0.25">
      <c r="A156" s="19" t="str">
        <f ca="1">IF(Table1[[#This Row],[NAMA SUPPLIER]]="","",MATCH(Table1[[#This Row],[N_ID]],INDIRECT(Table1[[#This Row],[1_h]]&amp;"[N_ID]"),0))</f>
        <v/>
      </c>
      <c r="C156" s="19" t="str">
        <f ca="1">IF(Table1[[#This Row],[N_ID]]="","",INDEX(INDIRECT(POINTER_ROW),MATCH(Table1[N_ID],INDIRECT(DIR&amp;"!PAJAK["&amp;ID_P&amp;"]"),0)))</f>
        <v/>
      </c>
      <c r="D156" s="19" t="str">
        <f ca="1">IF(Table1[[#This Row],[N_ID]]="","",INDEX(INDIRECT(POINTER_ROW),MATCH(Table1[N_ID],INDIRECT(DIR&amp;"!PAJAK["&amp;ID_P&amp;"]"),0)))</f>
        <v/>
      </c>
      <c r="E156" s="70" t="str">
        <f ca="1">IF(Table1[[#This Row],[N_ID]]="","",INDEX(INDIRECT(POINTER_ROW),MATCH(Table1[N_ID],INDIRECT(DIR&amp;"!PAJAK["&amp;ID_P&amp;"]"),0)))</f>
        <v/>
      </c>
      <c r="F156" s="70" t="str">
        <f ca="1">IF(Table1[[#This Row],[N_ID]]="","",INDEX(INDIRECT(POINTER_ROW),MATCH(Table1[N_ID],INDIRECT(DIR&amp;"!PAJAK["&amp;ID_P&amp;"]"),0)))</f>
        <v/>
      </c>
      <c r="G156" s="19" t="str">
        <f ca="1">IF(Table1[[#This Row],[N_ID]]="","",INDEX(INDIRECT(POINTER_ROW),MATCH(Table1[N_ID],INDIRECT(DIR&amp;"!PAJAK["&amp;ID_P&amp;"]"),0)))</f>
        <v/>
      </c>
      <c r="H156" s="18"/>
      <c r="I156" s="19" t="str">
        <f ca="1">IF(Table1[[#This Row],[N_ID]]="","",INDEX(INDIRECT(POINTER_ROW),MATCH(Table1[N_ID],INDIRECT(DIR&amp;"!PAJAK["&amp;ID_P&amp;"]"),0)))</f>
        <v/>
      </c>
      <c r="J156" s="19"/>
      <c r="K156" s="19"/>
      <c r="L15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5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5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5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5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56" s="19" t="str">
        <f ca="1">IF(Table1[[#This Row],[NAMA SUPPLIER]]="","",INDEX(conv1[2],MATCH(Table1[[#This Row],[NAMA SUPPLIER]],conv1[1],0)))</f>
        <v/>
      </c>
      <c r="R156" s="19" t="str">
        <f ca="1">IF(Table1[[#This Row],[NO. INVOICE]]="","",MATCH(Table1[[#This Row],[NO. INVOICE]],'[2]REKAP PEMBELIAN'!$C:$C,0))</f>
        <v/>
      </c>
      <c r="S156" s="19"/>
    </row>
    <row r="157" spans="1:19" x14ac:dyDescent="0.25">
      <c r="A157" s="19" t="str">
        <f ca="1">IF(Table1[[#This Row],[NAMA SUPPLIER]]="","",MATCH(Table1[[#This Row],[N_ID]],INDIRECT(Table1[[#This Row],[1_h]]&amp;"[N_ID]"),0))</f>
        <v/>
      </c>
      <c r="C157" s="19" t="str">
        <f ca="1">IF(Table1[[#This Row],[N_ID]]="","",INDEX(INDIRECT(POINTER_ROW),MATCH(Table1[N_ID],INDIRECT(DIR&amp;"!PAJAK["&amp;ID_P&amp;"]"),0)))</f>
        <v/>
      </c>
      <c r="D157" s="19" t="str">
        <f ca="1">IF(Table1[[#This Row],[N_ID]]="","",INDEX(INDIRECT(POINTER_ROW),MATCH(Table1[N_ID],INDIRECT(DIR&amp;"!PAJAK["&amp;ID_P&amp;"]"),0)))</f>
        <v/>
      </c>
      <c r="E157" s="70" t="str">
        <f ca="1">IF(Table1[[#This Row],[N_ID]]="","",INDEX(INDIRECT(POINTER_ROW),MATCH(Table1[N_ID],INDIRECT(DIR&amp;"!PAJAK["&amp;ID_P&amp;"]"),0)))</f>
        <v/>
      </c>
      <c r="F157" s="70" t="str">
        <f ca="1">IF(Table1[[#This Row],[N_ID]]="","",INDEX(INDIRECT(POINTER_ROW),MATCH(Table1[N_ID],INDIRECT(DIR&amp;"!PAJAK["&amp;ID_P&amp;"]"),0)))</f>
        <v/>
      </c>
      <c r="G157" s="19" t="str">
        <f ca="1">IF(Table1[[#This Row],[N_ID]]="","",INDEX(INDIRECT(POINTER_ROW),MATCH(Table1[N_ID],INDIRECT(DIR&amp;"!PAJAK["&amp;ID_P&amp;"]"),0)))</f>
        <v/>
      </c>
      <c r="H157" s="18"/>
      <c r="I157" s="19" t="str">
        <f ca="1">IF(Table1[[#This Row],[N_ID]]="","",INDEX(INDIRECT(POINTER_ROW),MATCH(Table1[N_ID],INDIRECT(DIR&amp;"!PAJAK["&amp;ID_P&amp;"]"),0)))</f>
        <v/>
      </c>
      <c r="J157" s="19"/>
      <c r="K157" s="19"/>
      <c r="L15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5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5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5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5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57" s="19" t="str">
        <f ca="1">IF(Table1[[#This Row],[NAMA SUPPLIER]]="","",INDEX(conv1[2],MATCH(Table1[[#This Row],[NAMA SUPPLIER]],conv1[1],0)))</f>
        <v/>
      </c>
      <c r="R157" s="19" t="str">
        <f ca="1">IF(Table1[[#This Row],[NO. INVOICE]]="","",MATCH(Table1[[#This Row],[NO. INVOICE]],'[2]REKAP PEMBELIAN'!$C:$C,0))</f>
        <v/>
      </c>
      <c r="S157" s="19"/>
    </row>
    <row r="158" spans="1:19" x14ac:dyDescent="0.25">
      <c r="A158" s="19" t="str">
        <f ca="1">IF(Table1[[#This Row],[NAMA SUPPLIER]]="","",MATCH(Table1[[#This Row],[N_ID]],INDIRECT(Table1[[#This Row],[1_h]]&amp;"[N_ID]"),0))</f>
        <v/>
      </c>
      <c r="C158" s="19" t="str">
        <f ca="1">IF(Table1[[#This Row],[N_ID]]="","",INDEX(INDIRECT(POINTER_ROW),MATCH(Table1[N_ID],INDIRECT(DIR&amp;"!PAJAK["&amp;ID_P&amp;"]"),0)))</f>
        <v/>
      </c>
      <c r="D158" s="19" t="str">
        <f ca="1">IF(Table1[[#This Row],[N_ID]]="","",INDEX(INDIRECT(POINTER_ROW),MATCH(Table1[N_ID],INDIRECT(DIR&amp;"!PAJAK["&amp;ID_P&amp;"]"),0)))</f>
        <v/>
      </c>
      <c r="E158" s="70" t="str">
        <f ca="1">IF(Table1[[#This Row],[N_ID]]="","",INDEX(INDIRECT(POINTER_ROW),MATCH(Table1[N_ID],INDIRECT(DIR&amp;"!PAJAK["&amp;ID_P&amp;"]"),0)))</f>
        <v/>
      </c>
      <c r="F158" s="70" t="str">
        <f ca="1">IF(Table1[[#This Row],[N_ID]]="","",INDEX(INDIRECT(POINTER_ROW),MATCH(Table1[N_ID],INDIRECT(DIR&amp;"!PAJAK["&amp;ID_P&amp;"]"),0)))</f>
        <v/>
      </c>
      <c r="G158" s="19" t="str">
        <f ca="1">IF(Table1[[#This Row],[N_ID]]="","",INDEX(INDIRECT(POINTER_ROW),MATCH(Table1[N_ID],INDIRECT(DIR&amp;"!PAJAK["&amp;ID_P&amp;"]"),0)))</f>
        <v/>
      </c>
      <c r="H158" s="18"/>
      <c r="I158" s="19" t="str">
        <f ca="1">IF(Table1[[#This Row],[N_ID]]="","",INDEX(INDIRECT(POINTER_ROW),MATCH(Table1[N_ID],INDIRECT(DIR&amp;"!PAJAK["&amp;ID_P&amp;"]"),0)))</f>
        <v/>
      </c>
      <c r="J158" s="19"/>
      <c r="K158" s="19"/>
      <c r="L15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5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5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5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5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58" s="19" t="str">
        <f ca="1">IF(Table1[[#This Row],[NAMA SUPPLIER]]="","",INDEX(conv1[2],MATCH(Table1[[#This Row],[NAMA SUPPLIER]],conv1[1],0)))</f>
        <v/>
      </c>
      <c r="R158" s="19" t="str">
        <f ca="1">IF(Table1[[#This Row],[NO. INVOICE]]="","",MATCH(Table1[[#This Row],[NO. INVOICE]],'[2]REKAP PEMBELIAN'!$C:$C,0))</f>
        <v/>
      </c>
      <c r="S158" s="19"/>
    </row>
    <row r="159" spans="1:19" x14ac:dyDescent="0.25">
      <c r="A159" s="19" t="str">
        <f ca="1">IF(Table1[[#This Row],[NAMA SUPPLIER]]="","",MATCH(Table1[[#This Row],[N_ID]],INDIRECT(Table1[[#This Row],[1_h]]&amp;"[N_ID]"),0))</f>
        <v/>
      </c>
      <c r="C159" s="19" t="str">
        <f ca="1">IF(Table1[[#This Row],[N_ID]]="","",INDEX(INDIRECT(POINTER_ROW),MATCH(Table1[N_ID],INDIRECT(DIR&amp;"!PAJAK["&amp;ID_P&amp;"]"),0)))</f>
        <v/>
      </c>
      <c r="D159" s="19" t="str">
        <f ca="1">IF(Table1[[#This Row],[N_ID]]="","",INDEX(INDIRECT(POINTER_ROW),MATCH(Table1[N_ID],INDIRECT(DIR&amp;"!PAJAK["&amp;ID_P&amp;"]"),0)))</f>
        <v/>
      </c>
      <c r="E159" s="70" t="str">
        <f ca="1">IF(Table1[[#This Row],[N_ID]]="","",INDEX(INDIRECT(POINTER_ROW),MATCH(Table1[N_ID],INDIRECT(DIR&amp;"!PAJAK["&amp;ID_P&amp;"]"),0)))</f>
        <v/>
      </c>
      <c r="F159" s="70" t="str">
        <f ca="1">IF(Table1[[#This Row],[N_ID]]="","",INDEX(INDIRECT(POINTER_ROW),MATCH(Table1[N_ID],INDIRECT(DIR&amp;"!PAJAK["&amp;ID_P&amp;"]"),0)))</f>
        <v/>
      </c>
      <c r="G159" s="19" t="str">
        <f ca="1">IF(Table1[[#This Row],[N_ID]]="","",INDEX(INDIRECT(POINTER_ROW),MATCH(Table1[N_ID],INDIRECT(DIR&amp;"!PAJAK["&amp;ID_P&amp;"]"),0)))</f>
        <v/>
      </c>
      <c r="H159" s="18"/>
      <c r="I159" s="19" t="str">
        <f ca="1">IF(Table1[[#This Row],[N_ID]]="","",INDEX(INDIRECT(POINTER_ROW),MATCH(Table1[N_ID],INDIRECT(DIR&amp;"!PAJAK["&amp;ID_P&amp;"]"),0)))</f>
        <v/>
      </c>
      <c r="J159" s="19"/>
      <c r="K159" s="19"/>
      <c r="L15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5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5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5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5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59" s="19" t="str">
        <f ca="1">IF(Table1[[#This Row],[NAMA SUPPLIER]]="","",INDEX(conv1[2],MATCH(Table1[[#This Row],[NAMA SUPPLIER]],conv1[1],0)))</f>
        <v/>
      </c>
      <c r="R159" s="19" t="str">
        <f ca="1">IF(Table1[[#This Row],[NO. INVOICE]]="","",MATCH(Table1[[#This Row],[NO. INVOICE]],'[2]REKAP PEMBELIAN'!$C:$C,0))</f>
        <v/>
      </c>
      <c r="S159" s="19"/>
    </row>
    <row r="160" spans="1:19" x14ac:dyDescent="0.25">
      <c r="A160" s="19" t="str">
        <f ca="1">IF(Table1[[#This Row],[NAMA SUPPLIER]]="","",MATCH(Table1[[#This Row],[N_ID]],INDIRECT(Table1[[#This Row],[1_h]]&amp;"[N_ID]"),0))</f>
        <v/>
      </c>
      <c r="C160" s="19" t="str">
        <f ca="1">IF(Table1[[#This Row],[N_ID]]="","",INDEX(INDIRECT(POINTER_ROW),MATCH(Table1[N_ID],INDIRECT(DIR&amp;"!PAJAK["&amp;ID_P&amp;"]"),0)))</f>
        <v/>
      </c>
      <c r="D160" s="19" t="str">
        <f ca="1">IF(Table1[[#This Row],[N_ID]]="","",INDEX(INDIRECT(POINTER_ROW),MATCH(Table1[N_ID],INDIRECT(DIR&amp;"!PAJAK["&amp;ID_P&amp;"]"),0)))</f>
        <v/>
      </c>
      <c r="E160" s="70" t="str">
        <f ca="1">IF(Table1[[#This Row],[N_ID]]="","",INDEX(INDIRECT(POINTER_ROW),MATCH(Table1[N_ID],INDIRECT(DIR&amp;"!PAJAK["&amp;ID_P&amp;"]"),0)))</f>
        <v/>
      </c>
      <c r="F160" s="70" t="str">
        <f ca="1">IF(Table1[[#This Row],[N_ID]]="","",INDEX(INDIRECT(POINTER_ROW),MATCH(Table1[N_ID],INDIRECT(DIR&amp;"!PAJAK["&amp;ID_P&amp;"]"),0)))</f>
        <v/>
      </c>
      <c r="G160" s="19" t="str">
        <f ca="1">IF(Table1[[#This Row],[N_ID]]="","",INDEX(INDIRECT(POINTER_ROW),MATCH(Table1[N_ID],INDIRECT(DIR&amp;"!PAJAK["&amp;ID_P&amp;"]"),0)))</f>
        <v/>
      </c>
      <c r="H160" s="18"/>
      <c r="I160" s="19" t="str">
        <f ca="1">IF(Table1[[#This Row],[N_ID]]="","",INDEX(INDIRECT(POINTER_ROW),MATCH(Table1[N_ID],INDIRECT(DIR&amp;"!PAJAK["&amp;ID_P&amp;"]"),0)))</f>
        <v/>
      </c>
      <c r="J160" s="19"/>
      <c r="K160" s="19"/>
      <c r="L16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6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6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6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6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60" s="19" t="str">
        <f ca="1">IF(Table1[[#This Row],[NAMA SUPPLIER]]="","",INDEX(conv1[2],MATCH(Table1[[#This Row],[NAMA SUPPLIER]],conv1[1],0)))</f>
        <v/>
      </c>
      <c r="R160" s="19" t="str">
        <f ca="1">IF(Table1[[#This Row],[NO. INVOICE]]="","",MATCH(Table1[[#This Row],[NO. INVOICE]],'[2]REKAP PEMBELIAN'!$C:$C,0))</f>
        <v/>
      </c>
      <c r="S160" s="19"/>
    </row>
    <row r="161" spans="1:19" x14ac:dyDescent="0.25">
      <c r="A161" s="19" t="str">
        <f ca="1">IF(Table1[[#This Row],[NAMA SUPPLIER]]="","",MATCH(Table1[[#This Row],[N_ID]],INDIRECT(Table1[[#This Row],[1_h]]&amp;"[N_ID]"),0))</f>
        <v/>
      </c>
      <c r="C161" s="19" t="str">
        <f ca="1">IF(Table1[[#This Row],[N_ID]]="","",INDEX(INDIRECT(POINTER_ROW),MATCH(Table1[N_ID],INDIRECT(DIR&amp;"!PAJAK["&amp;ID_P&amp;"]"),0)))</f>
        <v/>
      </c>
      <c r="D161" s="19" t="str">
        <f ca="1">IF(Table1[[#This Row],[N_ID]]="","",INDEX(INDIRECT(POINTER_ROW),MATCH(Table1[N_ID],INDIRECT(DIR&amp;"!PAJAK["&amp;ID_P&amp;"]"),0)))</f>
        <v/>
      </c>
      <c r="E161" s="70" t="str">
        <f ca="1">IF(Table1[[#This Row],[N_ID]]="","",INDEX(INDIRECT(POINTER_ROW),MATCH(Table1[N_ID],INDIRECT(DIR&amp;"!PAJAK["&amp;ID_P&amp;"]"),0)))</f>
        <v/>
      </c>
      <c r="F161" s="70" t="str">
        <f ca="1">IF(Table1[[#This Row],[N_ID]]="","",INDEX(INDIRECT(POINTER_ROW),MATCH(Table1[N_ID],INDIRECT(DIR&amp;"!PAJAK["&amp;ID_P&amp;"]"),0)))</f>
        <v/>
      </c>
      <c r="G161" s="19" t="str">
        <f ca="1">IF(Table1[[#This Row],[N_ID]]="","",INDEX(INDIRECT(POINTER_ROW),MATCH(Table1[N_ID],INDIRECT(DIR&amp;"!PAJAK["&amp;ID_P&amp;"]"),0)))</f>
        <v/>
      </c>
      <c r="H161" s="18"/>
      <c r="I161" s="19" t="str">
        <f ca="1">IF(Table1[[#This Row],[N_ID]]="","",INDEX(INDIRECT(POINTER_ROW),MATCH(Table1[N_ID],INDIRECT(DIR&amp;"!PAJAK["&amp;ID_P&amp;"]"),0)))</f>
        <v/>
      </c>
      <c r="J161" s="19"/>
      <c r="K161" s="19"/>
      <c r="L16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6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6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6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6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61" s="19" t="str">
        <f ca="1">IF(Table1[[#This Row],[NAMA SUPPLIER]]="","",INDEX(conv1[2],MATCH(Table1[[#This Row],[NAMA SUPPLIER]],conv1[1],0)))</f>
        <v/>
      </c>
      <c r="R161" s="19" t="str">
        <f ca="1">IF(Table1[[#This Row],[NO. INVOICE]]="","",MATCH(Table1[[#This Row],[NO. INVOICE]],'[2]REKAP PEMBELIAN'!$C:$C,0))</f>
        <v/>
      </c>
      <c r="S161" s="19"/>
    </row>
    <row r="162" spans="1:19" x14ac:dyDescent="0.25">
      <c r="A162" s="19" t="str">
        <f ca="1">IF(Table1[[#This Row],[NAMA SUPPLIER]]="","",MATCH(Table1[[#This Row],[N_ID]],INDIRECT(Table1[[#This Row],[1_h]]&amp;"[N_ID]"),0))</f>
        <v/>
      </c>
      <c r="C162" s="19" t="str">
        <f ca="1">IF(Table1[[#This Row],[N_ID]]="","",INDEX(INDIRECT(POINTER_ROW),MATCH(Table1[N_ID],INDIRECT(DIR&amp;"!PAJAK["&amp;ID_P&amp;"]"),0)))</f>
        <v/>
      </c>
      <c r="D162" s="19" t="str">
        <f ca="1">IF(Table1[[#This Row],[N_ID]]="","",INDEX(INDIRECT(POINTER_ROW),MATCH(Table1[N_ID],INDIRECT(DIR&amp;"!PAJAK["&amp;ID_P&amp;"]"),0)))</f>
        <v/>
      </c>
      <c r="E162" s="70" t="str">
        <f ca="1">IF(Table1[[#This Row],[N_ID]]="","",INDEX(INDIRECT(POINTER_ROW),MATCH(Table1[N_ID],INDIRECT(DIR&amp;"!PAJAK["&amp;ID_P&amp;"]"),0)))</f>
        <v/>
      </c>
      <c r="F162" s="70" t="str">
        <f ca="1">IF(Table1[[#This Row],[N_ID]]="","",INDEX(INDIRECT(POINTER_ROW),MATCH(Table1[N_ID],INDIRECT(DIR&amp;"!PAJAK["&amp;ID_P&amp;"]"),0)))</f>
        <v/>
      </c>
      <c r="G162" s="19" t="str">
        <f ca="1">IF(Table1[[#This Row],[N_ID]]="","",INDEX(INDIRECT(POINTER_ROW),MATCH(Table1[N_ID],INDIRECT(DIR&amp;"!PAJAK["&amp;ID_P&amp;"]"),0)))</f>
        <v/>
      </c>
      <c r="H162" s="18"/>
      <c r="I162" s="19" t="str">
        <f ca="1">IF(Table1[[#This Row],[N_ID]]="","",INDEX(INDIRECT(POINTER_ROW),MATCH(Table1[N_ID],INDIRECT(DIR&amp;"!PAJAK["&amp;ID_P&amp;"]"),0)))</f>
        <v/>
      </c>
      <c r="J162" s="19"/>
      <c r="K162" s="19"/>
      <c r="L16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6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6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6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6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62" s="19" t="str">
        <f ca="1">IF(Table1[[#This Row],[NAMA SUPPLIER]]="","",INDEX(conv1[2],MATCH(Table1[[#This Row],[NAMA SUPPLIER]],conv1[1],0)))</f>
        <v/>
      </c>
      <c r="R162" s="19" t="str">
        <f ca="1">IF(Table1[[#This Row],[NO. INVOICE]]="","",MATCH(Table1[[#This Row],[NO. INVOICE]],'[2]REKAP PEMBELIAN'!$C:$C,0))</f>
        <v/>
      </c>
      <c r="S162" s="19"/>
    </row>
    <row r="163" spans="1:19" x14ac:dyDescent="0.25">
      <c r="A163" s="19" t="str">
        <f ca="1">IF(Table1[[#This Row],[NAMA SUPPLIER]]="","",MATCH(Table1[[#This Row],[N_ID]],INDIRECT(Table1[[#This Row],[1_h]]&amp;"[N_ID]"),0))</f>
        <v/>
      </c>
      <c r="C163" s="19" t="str">
        <f ca="1">IF(Table1[[#This Row],[N_ID]]="","",INDEX(INDIRECT(POINTER_ROW),MATCH(Table1[N_ID],INDIRECT(DIR&amp;"!PAJAK["&amp;ID_P&amp;"]"),0)))</f>
        <v/>
      </c>
      <c r="D163" s="19" t="str">
        <f ca="1">IF(Table1[[#This Row],[N_ID]]="","",INDEX(INDIRECT(POINTER_ROW),MATCH(Table1[N_ID],INDIRECT(DIR&amp;"!PAJAK["&amp;ID_P&amp;"]"),0)))</f>
        <v/>
      </c>
      <c r="E163" s="70" t="str">
        <f ca="1">IF(Table1[[#This Row],[N_ID]]="","",INDEX(INDIRECT(POINTER_ROW),MATCH(Table1[N_ID],INDIRECT(DIR&amp;"!PAJAK["&amp;ID_P&amp;"]"),0)))</f>
        <v/>
      </c>
      <c r="F163" s="70" t="str">
        <f ca="1">IF(Table1[[#This Row],[N_ID]]="","",INDEX(INDIRECT(POINTER_ROW),MATCH(Table1[N_ID],INDIRECT(DIR&amp;"!PAJAK["&amp;ID_P&amp;"]"),0)))</f>
        <v/>
      </c>
      <c r="G163" s="19" t="str">
        <f ca="1">IF(Table1[[#This Row],[N_ID]]="","",INDEX(INDIRECT(POINTER_ROW),MATCH(Table1[N_ID],INDIRECT(DIR&amp;"!PAJAK["&amp;ID_P&amp;"]"),0)))</f>
        <v/>
      </c>
      <c r="H163" s="18"/>
      <c r="I163" s="19" t="str">
        <f ca="1">IF(Table1[[#This Row],[N_ID]]="","",INDEX(INDIRECT(POINTER_ROW),MATCH(Table1[N_ID],INDIRECT(DIR&amp;"!PAJAK["&amp;ID_P&amp;"]"),0)))</f>
        <v/>
      </c>
      <c r="J163" s="19"/>
      <c r="K163" s="19"/>
      <c r="L16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6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6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6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6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63" s="19" t="str">
        <f ca="1">IF(Table1[[#This Row],[NAMA SUPPLIER]]="","",INDEX(conv1[2],MATCH(Table1[[#This Row],[NAMA SUPPLIER]],conv1[1],0)))</f>
        <v/>
      </c>
      <c r="R163" s="19" t="str">
        <f ca="1">IF(Table1[[#This Row],[NO. INVOICE]]="","",MATCH(Table1[[#This Row],[NO. INVOICE]],'[2]REKAP PEMBELIAN'!$C:$C,0))</f>
        <v/>
      </c>
      <c r="S163" s="19"/>
    </row>
    <row r="164" spans="1:19" x14ac:dyDescent="0.25">
      <c r="A164" s="19" t="str">
        <f ca="1">IF(Table1[[#This Row],[NAMA SUPPLIER]]="","",MATCH(Table1[[#This Row],[N_ID]],INDIRECT(Table1[[#This Row],[1_h]]&amp;"[N_ID]"),0))</f>
        <v/>
      </c>
      <c r="C164" s="19" t="str">
        <f ca="1">IF(Table1[[#This Row],[N_ID]]="","",INDEX(INDIRECT(POINTER_ROW),MATCH(Table1[N_ID],INDIRECT(DIR&amp;"!PAJAK["&amp;ID_P&amp;"]"),0)))</f>
        <v/>
      </c>
      <c r="D164" s="19" t="str">
        <f ca="1">IF(Table1[[#This Row],[N_ID]]="","",INDEX(INDIRECT(POINTER_ROW),MATCH(Table1[N_ID],INDIRECT(DIR&amp;"!PAJAK["&amp;ID_P&amp;"]"),0)))</f>
        <v/>
      </c>
      <c r="E164" s="70" t="str">
        <f ca="1">IF(Table1[[#This Row],[N_ID]]="","",INDEX(INDIRECT(POINTER_ROW),MATCH(Table1[N_ID],INDIRECT(DIR&amp;"!PAJAK["&amp;ID_P&amp;"]"),0)))</f>
        <v/>
      </c>
      <c r="F164" s="70" t="str">
        <f ca="1">IF(Table1[[#This Row],[N_ID]]="","",INDEX(INDIRECT(POINTER_ROW),MATCH(Table1[N_ID],INDIRECT(DIR&amp;"!PAJAK["&amp;ID_P&amp;"]"),0)))</f>
        <v/>
      </c>
      <c r="G164" s="19" t="str">
        <f ca="1">IF(Table1[[#This Row],[N_ID]]="","",INDEX(INDIRECT(POINTER_ROW),MATCH(Table1[N_ID],INDIRECT(DIR&amp;"!PAJAK["&amp;ID_P&amp;"]"),0)))</f>
        <v/>
      </c>
      <c r="H164" s="18"/>
      <c r="I164" s="19" t="str">
        <f ca="1">IF(Table1[[#This Row],[N_ID]]="","",INDEX(INDIRECT(POINTER_ROW),MATCH(Table1[N_ID],INDIRECT(DIR&amp;"!PAJAK["&amp;ID_P&amp;"]"),0)))</f>
        <v/>
      </c>
      <c r="J164" s="19"/>
      <c r="K164" s="19"/>
      <c r="L16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6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6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6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6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64" s="19" t="str">
        <f ca="1">IF(Table1[[#This Row],[NAMA SUPPLIER]]="","",INDEX(conv1[2],MATCH(Table1[[#This Row],[NAMA SUPPLIER]],conv1[1],0)))</f>
        <v/>
      </c>
      <c r="R164" s="19" t="str">
        <f ca="1">IF(Table1[[#This Row],[NO. INVOICE]]="","",MATCH(Table1[[#This Row],[NO. INVOICE]],'[2]REKAP PEMBELIAN'!$C:$C,0))</f>
        <v/>
      </c>
      <c r="S164" s="19"/>
    </row>
    <row r="165" spans="1:19" x14ac:dyDescent="0.25">
      <c r="A165" s="19" t="str">
        <f ca="1">IF(Table1[[#This Row],[NAMA SUPPLIER]]="","",MATCH(Table1[[#This Row],[N_ID]],INDIRECT(Table1[[#This Row],[1_h]]&amp;"[N_ID]"),0))</f>
        <v/>
      </c>
      <c r="C165" s="19" t="str">
        <f ca="1">IF(Table1[[#This Row],[N_ID]]="","",INDEX(INDIRECT(POINTER_ROW),MATCH(Table1[N_ID],INDIRECT(DIR&amp;"!PAJAK["&amp;ID_P&amp;"]"),0)))</f>
        <v/>
      </c>
      <c r="D165" s="19" t="str">
        <f ca="1">IF(Table1[[#This Row],[N_ID]]="","",INDEX(INDIRECT(POINTER_ROW),MATCH(Table1[N_ID],INDIRECT(DIR&amp;"!PAJAK["&amp;ID_P&amp;"]"),0)))</f>
        <v/>
      </c>
      <c r="E165" s="70" t="str">
        <f ca="1">IF(Table1[[#This Row],[N_ID]]="","",INDEX(INDIRECT(POINTER_ROW),MATCH(Table1[N_ID],INDIRECT(DIR&amp;"!PAJAK["&amp;ID_P&amp;"]"),0)))</f>
        <v/>
      </c>
      <c r="F165" s="70" t="str">
        <f ca="1">IF(Table1[[#This Row],[N_ID]]="","",INDEX(INDIRECT(POINTER_ROW),MATCH(Table1[N_ID],INDIRECT(DIR&amp;"!PAJAK["&amp;ID_P&amp;"]"),0)))</f>
        <v/>
      </c>
      <c r="G165" s="19" t="str">
        <f ca="1">IF(Table1[[#This Row],[N_ID]]="","",INDEX(INDIRECT(POINTER_ROW),MATCH(Table1[N_ID],INDIRECT(DIR&amp;"!PAJAK["&amp;ID_P&amp;"]"),0)))</f>
        <v/>
      </c>
      <c r="H165" s="18"/>
      <c r="I165" s="19" t="str">
        <f ca="1">IF(Table1[[#This Row],[N_ID]]="","",INDEX(INDIRECT(POINTER_ROW),MATCH(Table1[N_ID],INDIRECT(DIR&amp;"!PAJAK["&amp;ID_P&amp;"]"),0)))</f>
        <v/>
      </c>
      <c r="J165" s="19"/>
      <c r="K165" s="19"/>
      <c r="L16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6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6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6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6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65" s="19" t="str">
        <f ca="1">IF(Table1[[#This Row],[NAMA SUPPLIER]]="","",INDEX(conv1[2],MATCH(Table1[[#This Row],[NAMA SUPPLIER]],conv1[1],0)))</f>
        <v/>
      </c>
      <c r="R165" s="19" t="str">
        <f ca="1">IF(Table1[[#This Row],[NO. INVOICE]]="","",MATCH(Table1[[#This Row],[NO. INVOICE]],'[2]REKAP PEMBELIAN'!$C:$C,0))</f>
        <v/>
      </c>
      <c r="S165" s="19"/>
    </row>
    <row r="166" spans="1:19" x14ac:dyDescent="0.25">
      <c r="A166" s="19" t="str">
        <f ca="1">IF(Table1[[#This Row],[NAMA SUPPLIER]]="","",MATCH(Table1[[#This Row],[N_ID]],INDIRECT(Table1[[#This Row],[1_h]]&amp;"[N_ID]"),0))</f>
        <v/>
      </c>
      <c r="C166" s="19" t="str">
        <f ca="1">IF(Table1[[#This Row],[N_ID]]="","",INDEX(INDIRECT(POINTER_ROW),MATCH(Table1[N_ID],INDIRECT(DIR&amp;"!PAJAK["&amp;ID_P&amp;"]"),0)))</f>
        <v/>
      </c>
      <c r="D166" s="19" t="str">
        <f ca="1">IF(Table1[[#This Row],[N_ID]]="","",INDEX(INDIRECT(POINTER_ROW),MATCH(Table1[N_ID],INDIRECT(DIR&amp;"!PAJAK["&amp;ID_P&amp;"]"),0)))</f>
        <v/>
      </c>
      <c r="E166" s="70" t="str">
        <f ca="1">IF(Table1[[#This Row],[N_ID]]="","",INDEX(INDIRECT(POINTER_ROW),MATCH(Table1[N_ID],INDIRECT(DIR&amp;"!PAJAK["&amp;ID_P&amp;"]"),0)))</f>
        <v/>
      </c>
      <c r="F166" s="70" t="str">
        <f ca="1">IF(Table1[[#This Row],[N_ID]]="","",INDEX(INDIRECT(POINTER_ROW),MATCH(Table1[N_ID],INDIRECT(DIR&amp;"!PAJAK["&amp;ID_P&amp;"]"),0)))</f>
        <v/>
      </c>
      <c r="G166" s="19" t="str">
        <f ca="1">IF(Table1[[#This Row],[N_ID]]="","",INDEX(INDIRECT(POINTER_ROW),MATCH(Table1[N_ID],INDIRECT(DIR&amp;"!PAJAK["&amp;ID_P&amp;"]"),0)))</f>
        <v/>
      </c>
      <c r="H166" s="18"/>
      <c r="I166" s="19" t="str">
        <f ca="1">IF(Table1[[#This Row],[N_ID]]="","",INDEX(INDIRECT(POINTER_ROW),MATCH(Table1[N_ID],INDIRECT(DIR&amp;"!PAJAK["&amp;ID_P&amp;"]"),0)))</f>
        <v/>
      </c>
      <c r="J166" s="19"/>
      <c r="K166" s="19"/>
      <c r="L16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6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6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6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6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66" s="19" t="str">
        <f ca="1">IF(Table1[[#This Row],[NAMA SUPPLIER]]="","",INDEX(conv1[2],MATCH(Table1[[#This Row],[NAMA SUPPLIER]],conv1[1],0)))</f>
        <v/>
      </c>
      <c r="R166" s="19" t="str">
        <f ca="1">IF(Table1[[#This Row],[NO. INVOICE]]="","",MATCH(Table1[[#This Row],[NO. INVOICE]],'[2]REKAP PEMBELIAN'!$C:$C,0))</f>
        <v/>
      </c>
      <c r="S166" s="19"/>
    </row>
    <row r="167" spans="1:19" x14ac:dyDescent="0.25">
      <c r="A167" s="19" t="str">
        <f ca="1">IF(Table1[[#This Row],[NAMA SUPPLIER]]="","",MATCH(Table1[[#This Row],[N_ID]],INDIRECT(Table1[[#This Row],[1_h]]&amp;"[N_ID]"),0))</f>
        <v/>
      </c>
      <c r="C167" s="19" t="str">
        <f ca="1">IF(Table1[[#This Row],[N_ID]]="","",INDEX(INDIRECT(POINTER_ROW),MATCH(Table1[N_ID],INDIRECT(DIR&amp;"!PAJAK["&amp;ID_P&amp;"]"),0)))</f>
        <v/>
      </c>
      <c r="D167" s="19" t="str">
        <f ca="1">IF(Table1[[#This Row],[N_ID]]="","",INDEX(INDIRECT(POINTER_ROW),MATCH(Table1[N_ID],INDIRECT(DIR&amp;"!PAJAK["&amp;ID_P&amp;"]"),0)))</f>
        <v/>
      </c>
      <c r="E167" s="70" t="str">
        <f ca="1">IF(Table1[[#This Row],[N_ID]]="","",INDEX(INDIRECT(POINTER_ROW),MATCH(Table1[N_ID],INDIRECT(DIR&amp;"!PAJAK["&amp;ID_P&amp;"]"),0)))</f>
        <v/>
      </c>
      <c r="F167" s="70" t="str">
        <f ca="1">IF(Table1[[#This Row],[N_ID]]="","",INDEX(INDIRECT(POINTER_ROW),MATCH(Table1[N_ID],INDIRECT(DIR&amp;"!PAJAK["&amp;ID_P&amp;"]"),0)))</f>
        <v/>
      </c>
      <c r="G167" s="19" t="str">
        <f ca="1">IF(Table1[[#This Row],[N_ID]]="","",INDEX(INDIRECT(POINTER_ROW),MATCH(Table1[N_ID],INDIRECT(DIR&amp;"!PAJAK["&amp;ID_P&amp;"]"),0)))</f>
        <v/>
      </c>
      <c r="H167" s="18"/>
      <c r="I167" s="19" t="str">
        <f ca="1">IF(Table1[[#This Row],[N_ID]]="","",INDEX(INDIRECT(POINTER_ROW),MATCH(Table1[N_ID],INDIRECT(DIR&amp;"!PAJAK["&amp;ID_P&amp;"]"),0)))</f>
        <v/>
      </c>
      <c r="J167" s="19"/>
      <c r="K167" s="19"/>
      <c r="L16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6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6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6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6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67" s="19" t="str">
        <f ca="1">IF(Table1[[#This Row],[NAMA SUPPLIER]]="","",INDEX(conv1[2],MATCH(Table1[[#This Row],[NAMA SUPPLIER]],conv1[1],0)))</f>
        <v/>
      </c>
      <c r="R167" s="19" t="str">
        <f ca="1">IF(Table1[[#This Row],[NO. INVOICE]]="","",MATCH(Table1[[#This Row],[NO. INVOICE]],'[2]REKAP PEMBELIAN'!$C:$C,0))</f>
        <v/>
      </c>
      <c r="S167" s="19"/>
    </row>
    <row r="168" spans="1:19" x14ac:dyDescent="0.25">
      <c r="A168" s="19" t="str">
        <f ca="1">IF(Table1[[#This Row],[NAMA SUPPLIER]]="","",MATCH(Table1[[#This Row],[N_ID]],INDIRECT(Table1[[#This Row],[1_h]]&amp;"[N_ID]"),0))</f>
        <v/>
      </c>
      <c r="C168" s="19" t="str">
        <f ca="1">IF(Table1[[#This Row],[N_ID]]="","",INDEX(INDIRECT(POINTER_ROW),MATCH(Table1[N_ID],INDIRECT(DIR&amp;"!PAJAK["&amp;ID_P&amp;"]"),0)))</f>
        <v/>
      </c>
      <c r="D168" s="19" t="str">
        <f ca="1">IF(Table1[[#This Row],[N_ID]]="","",INDEX(INDIRECT(POINTER_ROW),MATCH(Table1[N_ID],INDIRECT(DIR&amp;"!PAJAK["&amp;ID_P&amp;"]"),0)))</f>
        <v/>
      </c>
      <c r="E168" s="70" t="str">
        <f ca="1">IF(Table1[[#This Row],[N_ID]]="","",INDEX(INDIRECT(POINTER_ROW),MATCH(Table1[N_ID],INDIRECT(DIR&amp;"!PAJAK["&amp;ID_P&amp;"]"),0)))</f>
        <v/>
      </c>
      <c r="F168" s="70" t="str">
        <f ca="1">IF(Table1[[#This Row],[N_ID]]="","",INDEX(INDIRECT(POINTER_ROW),MATCH(Table1[N_ID],INDIRECT(DIR&amp;"!PAJAK["&amp;ID_P&amp;"]"),0)))</f>
        <v/>
      </c>
      <c r="G168" s="19" t="str">
        <f ca="1">IF(Table1[[#This Row],[N_ID]]="","",INDEX(INDIRECT(POINTER_ROW),MATCH(Table1[N_ID],INDIRECT(DIR&amp;"!PAJAK["&amp;ID_P&amp;"]"),0)))</f>
        <v/>
      </c>
      <c r="H168" s="18"/>
      <c r="I168" s="19" t="str">
        <f ca="1">IF(Table1[[#This Row],[N_ID]]="","",INDEX(INDIRECT(POINTER_ROW),MATCH(Table1[N_ID],INDIRECT(DIR&amp;"!PAJAK["&amp;ID_P&amp;"]"),0)))</f>
        <v/>
      </c>
      <c r="J168" s="19"/>
      <c r="K168" s="19"/>
      <c r="L16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6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6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6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6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68" s="19" t="str">
        <f ca="1">IF(Table1[[#This Row],[NAMA SUPPLIER]]="","",INDEX(conv1[2],MATCH(Table1[[#This Row],[NAMA SUPPLIER]],conv1[1],0)))</f>
        <v/>
      </c>
      <c r="R168" s="19" t="str">
        <f ca="1">IF(Table1[[#This Row],[NO. INVOICE]]="","",MATCH(Table1[[#This Row],[NO. INVOICE]],'[2]REKAP PEMBELIAN'!$C:$C,0))</f>
        <v/>
      </c>
      <c r="S168" s="19"/>
    </row>
    <row r="169" spans="1:19" x14ac:dyDescent="0.25">
      <c r="A169" s="19" t="str">
        <f ca="1">IF(Table1[[#This Row],[NAMA SUPPLIER]]="","",MATCH(Table1[[#This Row],[N_ID]],INDIRECT(Table1[[#This Row],[1_h]]&amp;"[N_ID]"),0))</f>
        <v/>
      </c>
      <c r="C169" s="19" t="str">
        <f ca="1">IF(Table1[[#This Row],[N_ID]]="","",INDEX(INDIRECT(POINTER_ROW),MATCH(Table1[N_ID],INDIRECT(DIR&amp;"!PAJAK["&amp;ID_P&amp;"]"),0)))</f>
        <v/>
      </c>
      <c r="D169" s="19" t="str">
        <f ca="1">IF(Table1[[#This Row],[N_ID]]="","",INDEX(INDIRECT(POINTER_ROW),MATCH(Table1[N_ID],INDIRECT(DIR&amp;"!PAJAK["&amp;ID_P&amp;"]"),0)))</f>
        <v/>
      </c>
      <c r="E169" s="70" t="str">
        <f ca="1">IF(Table1[[#This Row],[N_ID]]="","",INDEX(INDIRECT(POINTER_ROW),MATCH(Table1[N_ID],INDIRECT(DIR&amp;"!PAJAK["&amp;ID_P&amp;"]"),0)))</f>
        <v/>
      </c>
      <c r="F169" s="70" t="str">
        <f ca="1">IF(Table1[[#This Row],[N_ID]]="","",INDEX(INDIRECT(POINTER_ROW),MATCH(Table1[N_ID],INDIRECT(DIR&amp;"!PAJAK["&amp;ID_P&amp;"]"),0)))</f>
        <v/>
      </c>
      <c r="G169" s="19" t="str">
        <f ca="1">IF(Table1[[#This Row],[N_ID]]="","",INDEX(INDIRECT(POINTER_ROW),MATCH(Table1[N_ID],INDIRECT(DIR&amp;"!PAJAK["&amp;ID_P&amp;"]"),0)))</f>
        <v/>
      </c>
      <c r="H169" s="18"/>
      <c r="I169" s="19" t="str">
        <f ca="1">IF(Table1[[#This Row],[N_ID]]="","",INDEX(INDIRECT(POINTER_ROW),MATCH(Table1[N_ID],INDIRECT(DIR&amp;"!PAJAK["&amp;ID_P&amp;"]"),0)))</f>
        <v/>
      </c>
      <c r="J169" s="19"/>
      <c r="K169" s="19"/>
      <c r="L16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6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6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6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6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69" s="19" t="str">
        <f ca="1">IF(Table1[[#This Row],[NAMA SUPPLIER]]="","",INDEX(conv1[2],MATCH(Table1[[#This Row],[NAMA SUPPLIER]],conv1[1],0)))</f>
        <v/>
      </c>
      <c r="R169" s="19" t="str">
        <f ca="1">IF(Table1[[#This Row],[NO. INVOICE]]="","",MATCH(Table1[[#This Row],[NO. INVOICE]],'[2]REKAP PEMBELIAN'!$C:$C,0))</f>
        <v/>
      </c>
      <c r="S169" s="19"/>
    </row>
    <row r="170" spans="1:19" x14ac:dyDescent="0.25">
      <c r="A170" s="19" t="str">
        <f ca="1">IF(Table1[[#This Row],[NAMA SUPPLIER]]="","",MATCH(Table1[[#This Row],[N_ID]],INDIRECT(Table1[[#This Row],[1_h]]&amp;"[N_ID]"),0))</f>
        <v/>
      </c>
      <c r="C170" s="19" t="str">
        <f ca="1">IF(Table1[[#This Row],[N_ID]]="","",INDEX(INDIRECT(POINTER_ROW),MATCH(Table1[N_ID],INDIRECT(DIR&amp;"!PAJAK["&amp;ID_P&amp;"]"),0)))</f>
        <v/>
      </c>
      <c r="D170" s="19" t="str">
        <f ca="1">IF(Table1[[#This Row],[N_ID]]="","",INDEX(INDIRECT(POINTER_ROW),MATCH(Table1[N_ID],INDIRECT(DIR&amp;"!PAJAK["&amp;ID_P&amp;"]"),0)))</f>
        <v/>
      </c>
      <c r="E170" s="70" t="str">
        <f ca="1">IF(Table1[[#This Row],[N_ID]]="","",INDEX(INDIRECT(POINTER_ROW),MATCH(Table1[N_ID],INDIRECT(DIR&amp;"!PAJAK["&amp;ID_P&amp;"]"),0)))</f>
        <v/>
      </c>
      <c r="F170" s="70" t="str">
        <f ca="1">IF(Table1[[#This Row],[N_ID]]="","",INDEX(INDIRECT(POINTER_ROW),MATCH(Table1[N_ID],INDIRECT(DIR&amp;"!PAJAK["&amp;ID_P&amp;"]"),0)))</f>
        <v/>
      </c>
      <c r="G170" s="19" t="str">
        <f ca="1">IF(Table1[[#This Row],[N_ID]]="","",INDEX(INDIRECT(POINTER_ROW),MATCH(Table1[N_ID],INDIRECT(DIR&amp;"!PAJAK["&amp;ID_P&amp;"]"),0)))</f>
        <v/>
      </c>
      <c r="H170" s="18"/>
      <c r="I170" s="19" t="str">
        <f ca="1">IF(Table1[[#This Row],[N_ID]]="","",INDEX(INDIRECT(POINTER_ROW),MATCH(Table1[N_ID],INDIRECT(DIR&amp;"!PAJAK["&amp;ID_P&amp;"]"),0)))</f>
        <v/>
      </c>
      <c r="J170" s="19"/>
      <c r="K170" s="19"/>
      <c r="L17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7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7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7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7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70" s="19" t="str">
        <f ca="1">IF(Table1[[#This Row],[NAMA SUPPLIER]]="","",INDEX(conv1[2],MATCH(Table1[[#This Row],[NAMA SUPPLIER]],conv1[1],0)))</f>
        <v/>
      </c>
      <c r="R170" s="19" t="str">
        <f ca="1">IF(Table1[[#This Row],[NO. INVOICE]]="","",MATCH(Table1[[#This Row],[NO. INVOICE]],'[2]REKAP PEMBELIAN'!$C:$C,0))</f>
        <v/>
      </c>
      <c r="S170" s="19"/>
    </row>
    <row r="171" spans="1:19" x14ac:dyDescent="0.25">
      <c r="A171" s="19" t="str">
        <f ca="1">IF(Table1[[#This Row],[NAMA SUPPLIER]]="","",MATCH(Table1[[#This Row],[N_ID]],INDIRECT(Table1[[#This Row],[1_h]]&amp;"[N_ID]"),0))</f>
        <v/>
      </c>
      <c r="C171" s="19" t="str">
        <f ca="1">IF(Table1[[#This Row],[N_ID]]="","",INDEX(INDIRECT(POINTER_ROW),MATCH(Table1[N_ID],INDIRECT(DIR&amp;"!PAJAK["&amp;ID_P&amp;"]"),0)))</f>
        <v/>
      </c>
      <c r="D171" s="19" t="str">
        <f ca="1">IF(Table1[[#This Row],[N_ID]]="","",INDEX(INDIRECT(POINTER_ROW),MATCH(Table1[N_ID],INDIRECT(DIR&amp;"!PAJAK["&amp;ID_P&amp;"]"),0)))</f>
        <v/>
      </c>
      <c r="E171" s="70" t="str">
        <f ca="1">IF(Table1[[#This Row],[N_ID]]="","",INDEX(INDIRECT(POINTER_ROW),MATCH(Table1[N_ID],INDIRECT(DIR&amp;"!PAJAK["&amp;ID_P&amp;"]"),0)))</f>
        <v/>
      </c>
      <c r="F171" s="70" t="str">
        <f ca="1">IF(Table1[[#This Row],[N_ID]]="","",INDEX(INDIRECT(POINTER_ROW),MATCH(Table1[N_ID],INDIRECT(DIR&amp;"!PAJAK["&amp;ID_P&amp;"]"),0)))</f>
        <v/>
      </c>
      <c r="G171" s="19" t="str">
        <f ca="1">IF(Table1[[#This Row],[N_ID]]="","",INDEX(INDIRECT(POINTER_ROW),MATCH(Table1[N_ID],INDIRECT(DIR&amp;"!PAJAK["&amp;ID_P&amp;"]"),0)))</f>
        <v/>
      </c>
      <c r="H171" s="18"/>
      <c r="I171" s="19" t="str">
        <f ca="1">IF(Table1[[#This Row],[N_ID]]="","",INDEX(INDIRECT(POINTER_ROW),MATCH(Table1[N_ID],INDIRECT(DIR&amp;"!PAJAK["&amp;ID_P&amp;"]"),0)))</f>
        <v/>
      </c>
      <c r="J171" s="19"/>
      <c r="K171" s="19"/>
      <c r="L17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7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7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7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7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71" s="19" t="str">
        <f ca="1">IF(Table1[[#This Row],[NAMA SUPPLIER]]="","",INDEX(conv1[2],MATCH(Table1[[#This Row],[NAMA SUPPLIER]],conv1[1],0)))</f>
        <v/>
      </c>
      <c r="R171" s="19" t="str">
        <f ca="1">IF(Table1[[#This Row],[NO. INVOICE]]="","",MATCH(Table1[[#This Row],[NO. INVOICE]],'[2]REKAP PEMBELIAN'!$C:$C,0))</f>
        <v/>
      </c>
      <c r="S171" s="19"/>
    </row>
    <row r="172" spans="1:19" x14ac:dyDescent="0.25">
      <c r="A172" s="19" t="str">
        <f ca="1">IF(Table1[[#This Row],[NAMA SUPPLIER]]="","",MATCH(Table1[[#This Row],[N_ID]],INDIRECT(Table1[[#This Row],[1_h]]&amp;"[N_ID]"),0))</f>
        <v/>
      </c>
      <c r="C172" s="19" t="str">
        <f ca="1">IF(Table1[[#This Row],[N_ID]]="","",INDEX(INDIRECT(POINTER_ROW),MATCH(Table1[N_ID],INDIRECT(DIR&amp;"!PAJAK["&amp;ID_P&amp;"]"),0)))</f>
        <v/>
      </c>
      <c r="D172" s="19" t="str">
        <f ca="1">IF(Table1[[#This Row],[N_ID]]="","",INDEX(INDIRECT(POINTER_ROW),MATCH(Table1[N_ID],INDIRECT(DIR&amp;"!PAJAK["&amp;ID_P&amp;"]"),0)))</f>
        <v/>
      </c>
      <c r="E172" s="70" t="str">
        <f ca="1">IF(Table1[[#This Row],[N_ID]]="","",INDEX(INDIRECT(POINTER_ROW),MATCH(Table1[N_ID],INDIRECT(DIR&amp;"!PAJAK["&amp;ID_P&amp;"]"),0)))</f>
        <v/>
      </c>
      <c r="F172" s="70" t="str">
        <f ca="1">IF(Table1[[#This Row],[N_ID]]="","",INDEX(INDIRECT(POINTER_ROW),MATCH(Table1[N_ID],INDIRECT(DIR&amp;"!PAJAK["&amp;ID_P&amp;"]"),0)))</f>
        <v/>
      </c>
      <c r="G172" s="19" t="str">
        <f ca="1">IF(Table1[[#This Row],[N_ID]]="","",INDEX(INDIRECT(POINTER_ROW),MATCH(Table1[N_ID],INDIRECT(DIR&amp;"!PAJAK["&amp;ID_P&amp;"]"),0)))</f>
        <v/>
      </c>
      <c r="H172" s="18"/>
      <c r="I172" s="19" t="str">
        <f ca="1">IF(Table1[[#This Row],[N_ID]]="","",INDEX(INDIRECT(POINTER_ROW),MATCH(Table1[N_ID],INDIRECT(DIR&amp;"!PAJAK["&amp;ID_P&amp;"]"),0)))</f>
        <v/>
      </c>
      <c r="J172" s="19"/>
      <c r="K172" s="19"/>
      <c r="L17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7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7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7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7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72" s="19" t="str">
        <f ca="1">IF(Table1[[#This Row],[NAMA SUPPLIER]]="","",INDEX(conv1[2],MATCH(Table1[[#This Row],[NAMA SUPPLIER]],conv1[1],0)))</f>
        <v/>
      </c>
      <c r="R172" s="19" t="str">
        <f ca="1">IF(Table1[[#This Row],[NO. INVOICE]]="","",MATCH(Table1[[#This Row],[NO. INVOICE]],'[2]REKAP PEMBELIAN'!$C:$C,0))</f>
        <v/>
      </c>
      <c r="S172" s="19"/>
    </row>
    <row r="173" spans="1:19" x14ac:dyDescent="0.25">
      <c r="A173" s="19" t="str">
        <f ca="1">IF(Table1[[#This Row],[NAMA SUPPLIER]]="","",MATCH(Table1[[#This Row],[N_ID]],INDIRECT(Table1[[#This Row],[1_h]]&amp;"[N_ID]"),0))</f>
        <v/>
      </c>
      <c r="C173" s="19" t="str">
        <f ca="1">IF(Table1[[#This Row],[N_ID]]="","",INDEX(INDIRECT(POINTER_ROW),MATCH(Table1[N_ID],INDIRECT(DIR&amp;"!PAJAK["&amp;ID_P&amp;"]"),0)))</f>
        <v/>
      </c>
      <c r="D173" s="19" t="str">
        <f ca="1">IF(Table1[[#This Row],[N_ID]]="","",INDEX(INDIRECT(POINTER_ROW),MATCH(Table1[N_ID],INDIRECT(DIR&amp;"!PAJAK["&amp;ID_P&amp;"]"),0)))</f>
        <v/>
      </c>
      <c r="E173" s="70" t="str">
        <f ca="1">IF(Table1[[#This Row],[N_ID]]="","",INDEX(INDIRECT(POINTER_ROW),MATCH(Table1[N_ID],INDIRECT(DIR&amp;"!PAJAK["&amp;ID_P&amp;"]"),0)))</f>
        <v/>
      </c>
      <c r="F173" s="70" t="str">
        <f ca="1">IF(Table1[[#This Row],[N_ID]]="","",INDEX(INDIRECT(POINTER_ROW),MATCH(Table1[N_ID],INDIRECT(DIR&amp;"!PAJAK["&amp;ID_P&amp;"]"),0)))</f>
        <v/>
      </c>
      <c r="G173" s="19" t="str">
        <f ca="1">IF(Table1[[#This Row],[N_ID]]="","",INDEX(INDIRECT(POINTER_ROW),MATCH(Table1[N_ID],INDIRECT(DIR&amp;"!PAJAK["&amp;ID_P&amp;"]"),0)))</f>
        <v/>
      </c>
      <c r="H173" s="18"/>
      <c r="I173" s="19" t="str">
        <f ca="1">IF(Table1[[#This Row],[N_ID]]="","",INDEX(INDIRECT(POINTER_ROW),MATCH(Table1[N_ID],INDIRECT(DIR&amp;"!PAJAK["&amp;ID_P&amp;"]"),0)))</f>
        <v/>
      </c>
      <c r="J173" s="19"/>
      <c r="K173" s="19"/>
      <c r="L17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7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7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7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7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73" s="19" t="str">
        <f ca="1">IF(Table1[[#This Row],[NAMA SUPPLIER]]="","",INDEX(conv1[2],MATCH(Table1[[#This Row],[NAMA SUPPLIER]],conv1[1],0)))</f>
        <v/>
      </c>
      <c r="R173" s="19" t="str">
        <f ca="1">IF(Table1[[#This Row],[NO. INVOICE]]="","",MATCH(Table1[[#This Row],[NO. INVOICE]],'[2]REKAP PEMBELIAN'!$C:$C,0))</f>
        <v/>
      </c>
      <c r="S173" s="19"/>
    </row>
    <row r="174" spans="1:19" x14ac:dyDescent="0.25">
      <c r="A174" s="19" t="str">
        <f ca="1">IF(Table1[[#This Row],[NAMA SUPPLIER]]="","",MATCH(Table1[[#This Row],[N_ID]],INDIRECT(Table1[[#This Row],[1_h]]&amp;"[N_ID]"),0))</f>
        <v/>
      </c>
      <c r="C174" s="19" t="str">
        <f ca="1">IF(Table1[[#This Row],[N_ID]]="","",INDEX(INDIRECT(POINTER_ROW),MATCH(Table1[N_ID],INDIRECT(DIR&amp;"!PAJAK["&amp;ID_P&amp;"]"),0)))</f>
        <v/>
      </c>
      <c r="D174" s="19" t="str">
        <f ca="1">IF(Table1[[#This Row],[N_ID]]="","",INDEX(INDIRECT(POINTER_ROW),MATCH(Table1[N_ID],INDIRECT(DIR&amp;"!PAJAK["&amp;ID_P&amp;"]"),0)))</f>
        <v/>
      </c>
      <c r="E174" s="70" t="str">
        <f ca="1">IF(Table1[[#This Row],[N_ID]]="","",INDEX(INDIRECT(POINTER_ROW),MATCH(Table1[N_ID],INDIRECT(DIR&amp;"!PAJAK["&amp;ID_P&amp;"]"),0)))</f>
        <v/>
      </c>
      <c r="F174" s="70" t="str">
        <f ca="1">IF(Table1[[#This Row],[N_ID]]="","",INDEX(INDIRECT(POINTER_ROW),MATCH(Table1[N_ID],INDIRECT(DIR&amp;"!PAJAK["&amp;ID_P&amp;"]"),0)))</f>
        <v/>
      </c>
      <c r="G174" s="19" t="str">
        <f ca="1">IF(Table1[[#This Row],[N_ID]]="","",INDEX(INDIRECT(POINTER_ROW),MATCH(Table1[N_ID],INDIRECT(DIR&amp;"!PAJAK["&amp;ID_P&amp;"]"),0)))</f>
        <v/>
      </c>
      <c r="H174" s="18"/>
      <c r="I174" s="19" t="str">
        <f ca="1">IF(Table1[[#This Row],[N_ID]]="","",INDEX(INDIRECT(POINTER_ROW),MATCH(Table1[N_ID],INDIRECT(DIR&amp;"!PAJAK["&amp;ID_P&amp;"]"),0)))</f>
        <v/>
      </c>
      <c r="J174" s="19"/>
      <c r="K174" s="19"/>
      <c r="L17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7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7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7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7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74" s="19" t="str">
        <f ca="1">IF(Table1[[#This Row],[NAMA SUPPLIER]]="","",INDEX(conv1[2],MATCH(Table1[[#This Row],[NAMA SUPPLIER]],conv1[1],0)))</f>
        <v/>
      </c>
      <c r="R174" s="19" t="str">
        <f ca="1">IF(Table1[[#This Row],[NO. INVOICE]]="","",MATCH(Table1[[#This Row],[NO. INVOICE]],'[2]REKAP PEMBELIAN'!$C:$C,0))</f>
        <v/>
      </c>
      <c r="S174" s="19"/>
    </row>
    <row r="175" spans="1:19" x14ac:dyDescent="0.25">
      <c r="A175" s="19" t="str">
        <f ca="1">IF(Table1[[#This Row],[NAMA SUPPLIER]]="","",MATCH(Table1[[#This Row],[N_ID]],INDIRECT(Table1[[#This Row],[1_h]]&amp;"[N_ID]"),0))</f>
        <v/>
      </c>
      <c r="C175" s="19" t="str">
        <f ca="1">IF(Table1[[#This Row],[N_ID]]="","",INDEX(INDIRECT(POINTER_ROW),MATCH(Table1[N_ID],INDIRECT(DIR&amp;"!PAJAK["&amp;ID_P&amp;"]"),0)))</f>
        <v/>
      </c>
      <c r="D175" s="19" t="str">
        <f ca="1">IF(Table1[[#This Row],[N_ID]]="","",INDEX(INDIRECT(POINTER_ROW),MATCH(Table1[N_ID],INDIRECT(DIR&amp;"!PAJAK["&amp;ID_P&amp;"]"),0)))</f>
        <v/>
      </c>
      <c r="E175" s="70" t="str">
        <f ca="1">IF(Table1[[#This Row],[N_ID]]="","",INDEX(INDIRECT(POINTER_ROW),MATCH(Table1[N_ID],INDIRECT(DIR&amp;"!PAJAK["&amp;ID_P&amp;"]"),0)))</f>
        <v/>
      </c>
      <c r="F175" s="70" t="str">
        <f ca="1">IF(Table1[[#This Row],[N_ID]]="","",INDEX(INDIRECT(POINTER_ROW),MATCH(Table1[N_ID],INDIRECT(DIR&amp;"!PAJAK["&amp;ID_P&amp;"]"),0)))</f>
        <v/>
      </c>
      <c r="G175" s="19" t="str">
        <f ca="1">IF(Table1[[#This Row],[N_ID]]="","",INDEX(INDIRECT(POINTER_ROW),MATCH(Table1[N_ID],INDIRECT(DIR&amp;"!PAJAK["&amp;ID_P&amp;"]"),0)))</f>
        <v/>
      </c>
      <c r="H175" s="18"/>
      <c r="I175" s="19" t="str">
        <f ca="1">IF(Table1[[#This Row],[N_ID]]="","",INDEX(INDIRECT(POINTER_ROW),MATCH(Table1[N_ID],INDIRECT(DIR&amp;"!PAJAK["&amp;ID_P&amp;"]"),0)))</f>
        <v/>
      </c>
      <c r="J175" s="19"/>
      <c r="K175" s="19"/>
      <c r="L17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7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7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7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7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75" s="19" t="str">
        <f ca="1">IF(Table1[[#This Row],[NAMA SUPPLIER]]="","",INDEX(conv1[2],MATCH(Table1[[#This Row],[NAMA SUPPLIER]],conv1[1],0)))</f>
        <v/>
      </c>
      <c r="R175" s="19" t="str">
        <f ca="1">IF(Table1[[#This Row],[NO. INVOICE]]="","",MATCH(Table1[[#This Row],[NO. INVOICE]],'[2]REKAP PEMBELIAN'!$C:$C,0))</f>
        <v/>
      </c>
      <c r="S175" s="19"/>
    </row>
    <row r="176" spans="1:19" x14ac:dyDescent="0.25">
      <c r="A176" s="19" t="str">
        <f ca="1">IF(Table1[[#This Row],[NAMA SUPPLIER]]="","",MATCH(Table1[[#This Row],[N_ID]],INDIRECT(Table1[[#This Row],[1_h]]&amp;"[N_ID]"),0))</f>
        <v/>
      </c>
      <c r="C176" s="19" t="str">
        <f ca="1">IF(Table1[[#This Row],[N_ID]]="","",INDEX(INDIRECT(POINTER_ROW),MATCH(Table1[N_ID],INDIRECT(DIR&amp;"!PAJAK["&amp;ID_P&amp;"]"),0)))</f>
        <v/>
      </c>
      <c r="D176" s="19" t="str">
        <f ca="1">IF(Table1[[#This Row],[N_ID]]="","",INDEX(INDIRECT(POINTER_ROW),MATCH(Table1[N_ID],INDIRECT(DIR&amp;"!PAJAK["&amp;ID_P&amp;"]"),0)))</f>
        <v/>
      </c>
      <c r="E176" s="70" t="str">
        <f ca="1">IF(Table1[[#This Row],[N_ID]]="","",INDEX(INDIRECT(POINTER_ROW),MATCH(Table1[N_ID],INDIRECT(DIR&amp;"!PAJAK["&amp;ID_P&amp;"]"),0)))</f>
        <v/>
      </c>
      <c r="F176" s="70" t="str">
        <f ca="1">IF(Table1[[#This Row],[N_ID]]="","",INDEX(INDIRECT(POINTER_ROW),MATCH(Table1[N_ID],INDIRECT(DIR&amp;"!PAJAK["&amp;ID_P&amp;"]"),0)))</f>
        <v/>
      </c>
      <c r="G176" s="19" t="str">
        <f ca="1">IF(Table1[[#This Row],[N_ID]]="","",INDEX(INDIRECT(POINTER_ROW),MATCH(Table1[N_ID],INDIRECT(DIR&amp;"!PAJAK["&amp;ID_P&amp;"]"),0)))</f>
        <v/>
      </c>
      <c r="H176" s="18"/>
      <c r="I176" s="19" t="str">
        <f ca="1">IF(Table1[[#This Row],[N_ID]]="","",INDEX(INDIRECT(POINTER_ROW),MATCH(Table1[N_ID],INDIRECT(DIR&amp;"!PAJAK["&amp;ID_P&amp;"]"),0)))</f>
        <v/>
      </c>
      <c r="J176" s="19"/>
      <c r="K176" s="19"/>
      <c r="L17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7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7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7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7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76" s="19" t="str">
        <f ca="1">IF(Table1[[#This Row],[NAMA SUPPLIER]]="","",INDEX(conv1[2],MATCH(Table1[[#This Row],[NAMA SUPPLIER]],conv1[1],0)))</f>
        <v/>
      </c>
      <c r="R176" s="19" t="str">
        <f ca="1">IF(Table1[[#This Row],[NO. INVOICE]]="","",MATCH(Table1[[#This Row],[NO. INVOICE]],'[2]REKAP PEMBELIAN'!$C:$C,0))</f>
        <v/>
      </c>
      <c r="S176" s="19"/>
    </row>
    <row r="177" spans="1:19" x14ac:dyDescent="0.25">
      <c r="A177" s="19" t="str">
        <f ca="1">IF(Table1[[#This Row],[NAMA SUPPLIER]]="","",MATCH(Table1[[#This Row],[N_ID]],INDIRECT(Table1[[#This Row],[1_h]]&amp;"[N_ID]"),0))</f>
        <v/>
      </c>
      <c r="C177" s="19" t="str">
        <f ca="1">IF(Table1[[#This Row],[N_ID]]="","",INDEX(INDIRECT(POINTER_ROW),MATCH(Table1[N_ID],INDIRECT(DIR&amp;"!PAJAK["&amp;ID_P&amp;"]"),0)))</f>
        <v/>
      </c>
      <c r="D177" s="19" t="str">
        <f ca="1">IF(Table1[[#This Row],[N_ID]]="","",INDEX(INDIRECT(POINTER_ROW),MATCH(Table1[N_ID],INDIRECT(DIR&amp;"!PAJAK["&amp;ID_P&amp;"]"),0)))</f>
        <v/>
      </c>
      <c r="E177" s="70" t="str">
        <f ca="1">IF(Table1[[#This Row],[N_ID]]="","",INDEX(INDIRECT(POINTER_ROW),MATCH(Table1[N_ID],INDIRECT(DIR&amp;"!PAJAK["&amp;ID_P&amp;"]"),0)))</f>
        <v/>
      </c>
      <c r="F177" s="70" t="str">
        <f ca="1">IF(Table1[[#This Row],[N_ID]]="","",INDEX(INDIRECT(POINTER_ROW),MATCH(Table1[N_ID],INDIRECT(DIR&amp;"!PAJAK["&amp;ID_P&amp;"]"),0)))</f>
        <v/>
      </c>
      <c r="G177" s="19" t="str">
        <f ca="1">IF(Table1[[#This Row],[N_ID]]="","",INDEX(INDIRECT(POINTER_ROW),MATCH(Table1[N_ID],INDIRECT(DIR&amp;"!PAJAK["&amp;ID_P&amp;"]"),0)))</f>
        <v/>
      </c>
      <c r="H177" s="18"/>
      <c r="I177" s="19" t="str">
        <f ca="1">IF(Table1[[#This Row],[N_ID]]="","",INDEX(INDIRECT(POINTER_ROW),MATCH(Table1[N_ID],INDIRECT(DIR&amp;"!PAJAK["&amp;ID_P&amp;"]"),0)))</f>
        <v/>
      </c>
      <c r="J177" s="19"/>
      <c r="K177" s="19"/>
      <c r="L17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7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7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7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7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77" s="19" t="str">
        <f ca="1">IF(Table1[[#This Row],[NAMA SUPPLIER]]="","",INDEX(conv1[2],MATCH(Table1[[#This Row],[NAMA SUPPLIER]],conv1[1],0)))</f>
        <v/>
      </c>
      <c r="R177" s="19" t="str">
        <f ca="1">IF(Table1[[#This Row],[NO. INVOICE]]="","",MATCH(Table1[[#This Row],[NO. INVOICE]],'[2]REKAP PEMBELIAN'!$C:$C,0))</f>
        <v/>
      </c>
      <c r="S177" s="19"/>
    </row>
    <row r="178" spans="1:19" x14ac:dyDescent="0.25">
      <c r="A178" s="19" t="str">
        <f ca="1">IF(Table1[[#This Row],[NAMA SUPPLIER]]="","",MATCH(Table1[[#This Row],[N_ID]],INDIRECT(Table1[[#This Row],[1_h]]&amp;"[N_ID]"),0))</f>
        <v/>
      </c>
      <c r="C178" s="19" t="str">
        <f ca="1">IF(Table1[[#This Row],[N_ID]]="","",INDEX(INDIRECT(POINTER_ROW),MATCH(Table1[N_ID],INDIRECT(DIR&amp;"!PAJAK["&amp;ID_P&amp;"]"),0)))</f>
        <v/>
      </c>
      <c r="D178" s="19" t="str">
        <f ca="1">IF(Table1[[#This Row],[N_ID]]="","",INDEX(INDIRECT(POINTER_ROW),MATCH(Table1[N_ID],INDIRECT(DIR&amp;"!PAJAK["&amp;ID_P&amp;"]"),0)))</f>
        <v/>
      </c>
      <c r="E178" s="70" t="str">
        <f ca="1">IF(Table1[[#This Row],[N_ID]]="","",INDEX(INDIRECT(POINTER_ROW),MATCH(Table1[N_ID],INDIRECT(DIR&amp;"!PAJAK["&amp;ID_P&amp;"]"),0)))</f>
        <v/>
      </c>
      <c r="F178" s="70" t="str">
        <f ca="1">IF(Table1[[#This Row],[N_ID]]="","",INDEX(INDIRECT(POINTER_ROW),MATCH(Table1[N_ID],INDIRECT(DIR&amp;"!PAJAK["&amp;ID_P&amp;"]"),0)))</f>
        <v/>
      </c>
      <c r="G178" s="19" t="str">
        <f ca="1">IF(Table1[[#This Row],[N_ID]]="","",INDEX(INDIRECT(POINTER_ROW),MATCH(Table1[N_ID],INDIRECT(DIR&amp;"!PAJAK["&amp;ID_P&amp;"]"),0)))</f>
        <v/>
      </c>
      <c r="H178" s="18"/>
      <c r="I178" s="19" t="str">
        <f ca="1">IF(Table1[[#This Row],[N_ID]]="","",INDEX(INDIRECT(POINTER_ROW),MATCH(Table1[N_ID],INDIRECT(DIR&amp;"!PAJAK["&amp;ID_P&amp;"]"),0)))</f>
        <v/>
      </c>
      <c r="J178" s="19"/>
      <c r="K178" s="19"/>
      <c r="L17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7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7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7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7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78" s="19" t="str">
        <f ca="1">IF(Table1[[#This Row],[NAMA SUPPLIER]]="","",INDEX(conv1[2],MATCH(Table1[[#This Row],[NAMA SUPPLIER]],conv1[1],0)))</f>
        <v/>
      </c>
      <c r="R178" s="19" t="str">
        <f ca="1">IF(Table1[[#This Row],[NO. INVOICE]]="","",MATCH(Table1[[#This Row],[NO. INVOICE]],'[2]REKAP PEMBELIAN'!$C:$C,0))</f>
        <v/>
      </c>
      <c r="S178" s="19"/>
    </row>
    <row r="179" spans="1:19" x14ac:dyDescent="0.25">
      <c r="A179" s="19" t="str">
        <f ca="1">IF(Table1[[#This Row],[NAMA SUPPLIER]]="","",MATCH(Table1[[#This Row],[N_ID]],INDIRECT(Table1[[#This Row],[1_h]]&amp;"[N_ID]"),0))</f>
        <v/>
      </c>
      <c r="C179" s="19" t="str">
        <f ca="1">IF(Table1[[#This Row],[N_ID]]="","",INDEX(INDIRECT(POINTER_ROW),MATCH(Table1[N_ID],INDIRECT(DIR&amp;"!PAJAK["&amp;ID_P&amp;"]"),0)))</f>
        <v/>
      </c>
      <c r="D179" s="19" t="str">
        <f ca="1">IF(Table1[[#This Row],[N_ID]]="","",INDEX(INDIRECT(POINTER_ROW),MATCH(Table1[N_ID],INDIRECT(DIR&amp;"!PAJAK["&amp;ID_P&amp;"]"),0)))</f>
        <v/>
      </c>
      <c r="E179" s="70" t="str">
        <f ca="1">IF(Table1[[#This Row],[N_ID]]="","",INDEX(INDIRECT(POINTER_ROW),MATCH(Table1[N_ID],INDIRECT(DIR&amp;"!PAJAK["&amp;ID_P&amp;"]"),0)))</f>
        <v/>
      </c>
      <c r="F179" s="70" t="str">
        <f ca="1">IF(Table1[[#This Row],[N_ID]]="","",INDEX(INDIRECT(POINTER_ROW),MATCH(Table1[N_ID],INDIRECT(DIR&amp;"!PAJAK["&amp;ID_P&amp;"]"),0)))</f>
        <v/>
      </c>
      <c r="G179" s="19" t="str">
        <f ca="1">IF(Table1[[#This Row],[N_ID]]="","",INDEX(INDIRECT(POINTER_ROW),MATCH(Table1[N_ID],INDIRECT(DIR&amp;"!PAJAK["&amp;ID_P&amp;"]"),0)))</f>
        <v/>
      </c>
      <c r="H179" s="18"/>
      <c r="I179" s="19" t="str">
        <f ca="1">IF(Table1[[#This Row],[N_ID]]="","",INDEX(INDIRECT(POINTER_ROW),MATCH(Table1[N_ID],INDIRECT(DIR&amp;"!PAJAK["&amp;ID_P&amp;"]"),0)))</f>
        <v/>
      </c>
      <c r="J179" s="19"/>
      <c r="K179" s="19"/>
      <c r="L17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7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7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7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7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79" s="19" t="str">
        <f ca="1">IF(Table1[[#This Row],[NAMA SUPPLIER]]="","",INDEX(conv1[2],MATCH(Table1[[#This Row],[NAMA SUPPLIER]],conv1[1],0)))</f>
        <v/>
      </c>
      <c r="R179" s="19" t="str">
        <f ca="1">IF(Table1[[#This Row],[NO. INVOICE]]="","",MATCH(Table1[[#This Row],[NO. INVOICE]],'[2]REKAP PEMBELIAN'!$C:$C,0))</f>
        <v/>
      </c>
      <c r="S179" s="19"/>
    </row>
    <row r="180" spans="1:19" x14ac:dyDescent="0.25">
      <c r="A180" s="19" t="str">
        <f ca="1">IF(Table1[[#This Row],[NAMA SUPPLIER]]="","",MATCH(Table1[[#This Row],[N_ID]],INDIRECT(Table1[[#This Row],[1_h]]&amp;"[N_ID]"),0))</f>
        <v/>
      </c>
      <c r="C180" s="19" t="str">
        <f ca="1">IF(Table1[[#This Row],[N_ID]]="","",INDEX(INDIRECT(POINTER_ROW),MATCH(Table1[N_ID],INDIRECT(DIR&amp;"!PAJAK["&amp;ID_P&amp;"]"),0)))</f>
        <v/>
      </c>
      <c r="D180" s="19" t="str">
        <f ca="1">IF(Table1[[#This Row],[N_ID]]="","",INDEX(INDIRECT(POINTER_ROW),MATCH(Table1[N_ID],INDIRECT(DIR&amp;"!PAJAK["&amp;ID_P&amp;"]"),0)))</f>
        <v/>
      </c>
      <c r="E180" s="70" t="str">
        <f ca="1">IF(Table1[[#This Row],[N_ID]]="","",INDEX(INDIRECT(POINTER_ROW),MATCH(Table1[N_ID],INDIRECT(DIR&amp;"!PAJAK["&amp;ID_P&amp;"]"),0)))</f>
        <v/>
      </c>
      <c r="F180" s="70" t="str">
        <f ca="1">IF(Table1[[#This Row],[N_ID]]="","",INDEX(INDIRECT(POINTER_ROW),MATCH(Table1[N_ID],INDIRECT(DIR&amp;"!PAJAK["&amp;ID_P&amp;"]"),0)))</f>
        <v/>
      </c>
      <c r="G180" s="19" t="str">
        <f ca="1">IF(Table1[[#This Row],[N_ID]]="","",INDEX(INDIRECT(POINTER_ROW),MATCH(Table1[N_ID],INDIRECT(DIR&amp;"!PAJAK["&amp;ID_P&amp;"]"),0)))</f>
        <v/>
      </c>
      <c r="H180" s="18"/>
      <c r="I180" s="19" t="str">
        <f ca="1">IF(Table1[[#This Row],[N_ID]]="","",INDEX(INDIRECT(POINTER_ROW),MATCH(Table1[N_ID],INDIRECT(DIR&amp;"!PAJAK["&amp;ID_P&amp;"]"),0)))</f>
        <v/>
      </c>
      <c r="J180" s="19"/>
      <c r="K180" s="19"/>
      <c r="L18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8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8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8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8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80" s="19" t="str">
        <f ca="1">IF(Table1[[#This Row],[NAMA SUPPLIER]]="","",INDEX(conv1[2],MATCH(Table1[[#This Row],[NAMA SUPPLIER]],conv1[1],0)))</f>
        <v/>
      </c>
      <c r="R180" s="19" t="str">
        <f ca="1">IF(Table1[[#This Row],[NO. INVOICE]]="","",MATCH(Table1[[#This Row],[NO. INVOICE]],'[2]REKAP PEMBELIAN'!$C:$C,0))</f>
        <v/>
      </c>
      <c r="S180" s="19"/>
    </row>
    <row r="181" spans="1:19" x14ac:dyDescent="0.25">
      <c r="A181" s="19" t="str">
        <f ca="1">IF(Table1[[#This Row],[NAMA SUPPLIER]]="","",MATCH(Table1[[#This Row],[N_ID]],INDIRECT(Table1[[#This Row],[1_h]]&amp;"[N_ID]"),0))</f>
        <v/>
      </c>
      <c r="C181" s="19" t="str">
        <f ca="1">IF(Table1[[#This Row],[N_ID]]="","",INDEX(INDIRECT(POINTER_ROW),MATCH(Table1[N_ID],INDIRECT(DIR&amp;"!PAJAK["&amp;ID_P&amp;"]"),0)))</f>
        <v/>
      </c>
      <c r="D181" s="19" t="str">
        <f ca="1">IF(Table1[[#This Row],[N_ID]]="","",INDEX(INDIRECT(POINTER_ROW),MATCH(Table1[N_ID],INDIRECT(DIR&amp;"!PAJAK["&amp;ID_P&amp;"]"),0)))</f>
        <v/>
      </c>
      <c r="E181" s="70" t="str">
        <f ca="1">IF(Table1[[#This Row],[N_ID]]="","",INDEX(INDIRECT(POINTER_ROW),MATCH(Table1[N_ID],INDIRECT(DIR&amp;"!PAJAK["&amp;ID_P&amp;"]"),0)))</f>
        <v/>
      </c>
      <c r="F181" s="70" t="str">
        <f ca="1">IF(Table1[[#This Row],[N_ID]]="","",INDEX(INDIRECT(POINTER_ROW),MATCH(Table1[N_ID],INDIRECT(DIR&amp;"!PAJAK["&amp;ID_P&amp;"]"),0)))</f>
        <v/>
      </c>
      <c r="G181" s="19" t="str">
        <f ca="1">IF(Table1[[#This Row],[N_ID]]="","",INDEX(INDIRECT(POINTER_ROW),MATCH(Table1[N_ID],INDIRECT(DIR&amp;"!PAJAK["&amp;ID_P&amp;"]"),0)))</f>
        <v/>
      </c>
      <c r="H181" s="18"/>
      <c r="I181" s="19" t="str">
        <f ca="1">IF(Table1[[#This Row],[N_ID]]="","",INDEX(INDIRECT(POINTER_ROW),MATCH(Table1[N_ID],INDIRECT(DIR&amp;"!PAJAK["&amp;ID_P&amp;"]"),0)))</f>
        <v/>
      </c>
      <c r="J181" s="19"/>
      <c r="K181" s="19"/>
      <c r="L18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8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8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8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8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81" s="19" t="str">
        <f ca="1">IF(Table1[[#This Row],[NAMA SUPPLIER]]="","",INDEX(conv1[2],MATCH(Table1[[#This Row],[NAMA SUPPLIER]],conv1[1],0)))</f>
        <v/>
      </c>
      <c r="R181" s="19" t="str">
        <f ca="1">IF(Table1[[#This Row],[NO. INVOICE]]="","",MATCH(Table1[[#This Row],[NO. INVOICE]],'[2]REKAP PEMBELIAN'!$C:$C,0))</f>
        <v/>
      </c>
      <c r="S181" s="19"/>
    </row>
    <row r="182" spans="1:19" x14ac:dyDescent="0.25">
      <c r="A182" s="19" t="str">
        <f ca="1">IF(Table1[[#This Row],[NAMA SUPPLIER]]="","",MATCH(Table1[[#This Row],[N_ID]],INDIRECT(Table1[[#This Row],[1_h]]&amp;"[N_ID]"),0))</f>
        <v/>
      </c>
      <c r="C182" s="19" t="str">
        <f ca="1">IF(Table1[[#This Row],[N_ID]]="","",INDEX(INDIRECT(POINTER_ROW),MATCH(Table1[N_ID],INDIRECT(DIR&amp;"!PAJAK["&amp;ID_P&amp;"]"),0)))</f>
        <v/>
      </c>
      <c r="D182" s="19" t="str">
        <f ca="1">IF(Table1[[#This Row],[N_ID]]="","",INDEX(INDIRECT(POINTER_ROW),MATCH(Table1[N_ID],INDIRECT(DIR&amp;"!PAJAK["&amp;ID_P&amp;"]"),0)))</f>
        <v/>
      </c>
      <c r="E182" s="70" t="str">
        <f ca="1">IF(Table1[[#This Row],[N_ID]]="","",INDEX(INDIRECT(POINTER_ROW),MATCH(Table1[N_ID],INDIRECT(DIR&amp;"!PAJAK["&amp;ID_P&amp;"]"),0)))</f>
        <v/>
      </c>
      <c r="F182" s="70" t="str">
        <f ca="1">IF(Table1[[#This Row],[N_ID]]="","",INDEX(INDIRECT(POINTER_ROW),MATCH(Table1[N_ID],INDIRECT(DIR&amp;"!PAJAK["&amp;ID_P&amp;"]"),0)))</f>
        <v/>
      </c>
      <c r="G182" s="19" t="str">
        <f ca="1">IF(Table1[[#This Row],[N_ID]]="","",INDEX(INDIRECT(POINTER_ROW),MATCH(Table1[N_ID],INDIRECT(DIR&amp;"!PAJAK["&amp;ID_P&amp;"]"),0)))</f>
        <v/>
      </c>
      <c r="H182" s="18"/>
      <c r="I182" s="19" t="str">
        <f ca="1">IF(Table1[[#This Row],[N_ID]]="","",INDEX(INDIRECT(POINTER_ROW),MATCH(Table1[N_ID],INDIRECT(DIR&amp;"!PAJAK["&amp;ID_P&amp;"]"),0)))</f>
        <v/>
      </c>
      <c r="J182" s="19"/>
      <c r="K182" s="19"/>
      <c r="L18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8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8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8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8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82" s="19" t="str">
        <f ca="1">IF(Table1[[#This Row],[NAMA SUPPLIER]]="","",INDEX(conv1[2],MATCH(Table1[[#This Row],[NAMA SUPPLIER]],conv1[1],0)))</f>
        <v/>
      </c>
      <c r="R182" s="19" t="str">
        <f ca="1">IF(Table1[[#This Row],[NO. INVOICE]]="","",MATCH(Table1[[#This Row],[NO. INVOICE]],'[2]REKAP PEMBELIAN'!$C:$C,0))</f>
        <v/>
      </c>
      <c r="S182" s="19"/>
    </row>
    <row r="183" spans="1:19" x14ac:dyDescent="0.25">
      <c r="A183" s="19" t="str">
        <f ca="1">IF(Table1[[#This Row],[NAMA SUPPLIER]]="","",MATCH(Table1[[#This Row],[N_ID]],INDIRECT(Table1[[#This Row],[1_h]]&amp;"[N_ID]"),0))</f>
        <v/>
      </c>
      <c r="C183" s="19" t="str">
        <f ca="1">IF(Table1[[#This Row],[N_ID]]="","",INDEX(INDIRECT(POINTER_ROW),MATCH(Table1[N_ID],INDIRECT(DIR&amp;"!PAJAK["&amp;ID_P&amp;"]"),0)))</f>
        <v/>
      </c>
      <c r="D183" s="19" t="str">
        <f ca="1">IF(Table1[[#This Row],[N_ID]]="","",INDEX(INDIRECT(POINTER_ROW),MATCH(Table1[N_ID],INDIRECT(DIR&amp;"!PAJAK["&amp;ID_P&amp;"]"),0)))</f>
        <v/>
      </c>
      <c r="E183" s="70" t="str">
        <f ca="1">IF(Table1[[#This Row],[N_ID]]="","",INDEX(INDIRECT(POINTER_ROW),MATCH(Table1[N_ID],INDIRECT(DIR&amp;"!PAJAK["&amp;ID_P&amp;"]"),0)))</f>
        <v/>
      </c>
      <c r="F183" s="70" t="str">
        <f ca="1">IF(Table1[[#This Row],[N_ID]]="","",INDEX(INDIRECT(POINTER_ROW),MATCH(Table1[N_ID],INDIRECT(DIR&amp;"!PAJAK["&amp;ID_P&amp;"]"),0)))</f>
        <v/>
      </c>
      <c r="G183" s="19" t="str">
        <f ca="1">IF(Table1[[#This Row],[N_ID]]="","",INDEX(INDIRECT(POINTER_ROW),MATCH(Table1[N_ID],INDIRECT(DIR&amp;"!PAJAK["&amp;ID_P&amp;"]"),0)))</f>
        <v/>
      </c>
      <c r="H183" s="18"/>
      <c r="I183" s="19" t="str">
        <f ca="1">IF(Table1[[#This Row],[N_ID]]="","",INDEX(INDIRECT(POINTER_ROW),MATCH(Table1[N_ID],INDIRECT(DIR&amp;"!PAJAK["&amp;ID_P&amp;"]"),0)))</f>
        <v/>
      </c>
      <c r="J183" s="19"/>
      <c r="K183" s="19"/>
      <c r="L18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8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8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8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8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83" s="19" t="str">
        <f ca="1">IF(Table1[[#This Row],[NAMA SUPPLIER]]="","",INDEX(conv1[2],MATCH(Table1[[#This Row],[NAMA SUPPLIER]],conv1[1],0)))</f>
        <v/>
      </c>
      <c r="R183" s="19" t="str">
        <f ca="1">IF(Table1[[#This Row],[NO. INVOICE]]="","",MATCH(Table1[[#This Row],[NO. INVOICE]],'[2]REKAP PEMBELIAN'!$C:$C,0))</f>
        <v/>
      </c>
      <c r="S183" s="19"/>
    </row>
    <row r="184" spans="1:19" x14ac:dyDescent="0.25">
      <c r="A184" s="19" t="str">
        <f ca="1">IF(Table1[[#This Row],[NAMA SUPPLIER]]="","",MATCH(Table1[[#This Row],[N_ID]],INDIRECT(Table1[[#This Row],[1_h]]&amp;"[N_ID]"),0))</f>
        <v/>
      </c>
      <c r="C184" s="19" t="str">
        <f ca="1">IF(Table1[[#This Row],[N_ID]]="","",INDEX(INDIRECT(POINTER_ROW),MATCH(Table1[N_ID],INDIRECT(DIR&amp;"!PAJAK["&amp;ID_P&amp;"]"),0)))</f>
        <v/>
      </c>
      <c r="D184" s="19" t="str">
        <f ca="1">IF(Table1[[#This Row],[N_ID]]="","",INDEX(INDIRECT(POINTER_ROW),MATCH(Table1[N_ID],INDIRECT(DIR&amp;"!PAJAK["&amp;ID_P&amp;"]"),0)))</f>
        <v/>
      </c>
      <c r="E184" s="70" t="str">
        <f ca="1">IF(Table1[[#This Row],[N_ID]]="","",INDEX(INDIRECT(POINTER_ROW),MATCH(Table1[N_ID],INDIRECT(DIR&amp;"!PAJAK["&amp;ID_P&amp;"]"),0)))</f>
        <v/>
      </c>
      <c r="F184" s="70" t="str">
        <f ca="1">IF(Table1[[#This Row],[N_ID]]="","",INDEX(INDIRECT(POINTER_ROW),MATCH(Table1[N_ID],INDIRECT(DIR&amp;"!PAJAK["&amp;ID_P&amp;"]"),0)))</f>
        <v/>
      </c>
      <c r="G184" s="19" t="str">
        <f ca="1">IF(Table1[[#This Row],[N_ID]]="","",INDEX(INDIRECT(POINTER_ROW),MATCH(Table1[N_ID],INDIRECT(DIR&amp;"!PAJAK["&amp;ID_P&amp;"]"),0)))</f>
        <v/>
      </c>
      <c r="H184" s="18"/>
      <c r="I184" s="19" t="str">
        <f ca="1">IF(Table1[[#This Row],[N_ID]]="","",INDEX(INDIRECT(POINTER_ROW),MATCH(Table1[N_ID],INDIRECT(DIR&amp;"!PAJAK["&amp;ID_P&amp;"]"),0)))</f>
        <v/>
      </c>
      <c r="J184" s="19"/>
      <c r="K184" s="19"/>
      <c r="L18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8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8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8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8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84" s="19" t="str">
        <f ca="1">IF(Table1[[#This Row],[NAMA SUPPLIER]]="","",INDEX(conv1[2],MATCH(Table1[[#This Row],[NAMA SUPPLIER]],conv1[1],0)))</f>
        <v/>
      </c>
      <c r="R184" s="19" t="str">
        <f ca="1">IF(Table1[[#This Row],[NO. INVOICE]]="","",MATCH(Table1[[#This Row],[NO. INVOICE]],'[2]REKAP PEMBELIAN'!$C:$C,0))</f>
        <v/>
      </c>
      <c r="S184" s="19"/>
    </row>
    <row r="185" spans="1:19" x14ac:dyDescent="0.25">
      <c r="A185" s="19" t="str">
        <f ca="1">IF(Table1[[#This Row],[NAMA SUPPLIER]]="","",MATCH(Table1[[#This Row],[N_ID]],INDIRECT(Table1[[#This Row],[1_h]]&amp;"[N_ID]"),0))</f>
        <v/>
      </c>
      <c r="C185" s="19" t="str">
        <f ca="1">IF(Table1[[#This Row],[N_ID]]="","",INDEX(INDIRECT(POINTER_ROW),MATCH(Table1[N_ID],INDIRECT(DIR&amp;"!PAJAK["&amp;ID_P&amp;"]"),0)))</f>
        <v/>
      </c>
      <c r="D185" s="19" t="str">
        <f ca="1">IF(Table1[[#This Row],[N_ID]]="","",INDEX(INDIRECT(POINTER_ROW),MATCH(Table1[N_ID],INDIRECT(DIR&amp;"!PAJAK["&amp;ID_P&amp;"]"),0)))</f>
        <v/>
      </c>
      <c r="E185" s="70" t="str">
        <f ca="1">IF(Table1[[#This Row],[N_ID]]="","",INDEX(INDIRECT(POINTER_ROW),MATCH(Table1[N_ID],INDIRECT(DIR&amp;"!PAJAK["&amp;ID_P&amp;"]"),0)))</f>
        <v/>
      </c>
      <c r="F185" s="70" t="str">
        <f ca="1">IF(Table1[[#This Row],[N_ID]]="","",INDEX(INDIRECT(POINTER_ROW),MATCH(Table1[N_ID],INDIRECT(DIR&amp;"!PAJAK["&amp;ID_P&amp;"]"),0)))</f>
        <v/>
      </c>
      <c r="G185" s="19" t="str">
        <f ca="1">IF(Table1[[#This Row],[N_ID]]="","",INDEX(INDIRECT(POINTER_ROW),MATCH(Table1[N_ID],INDIRECT(DIR&amp;"!PAJAK["&amp;ID_P&amp;"]"),0)))</f>
        <v/>
      </c>
      <c r="H185" s="18"/>
      <c r="I185" s="19" t="str">
        <f ca="1">IF(Table1[[#This Row],[N_ID]]="","",INDEX(INDIRECT(POINTER_ROW),MATCH(Table1[N_ID],INDIRECT(DIR&amp;"!PAJAK["&amp;ID_P&amp;"]"),0)))</f>
        <v/>
      </c>
      <c r="J185" s="19"/>
      <c r="K185" s="19"/>
      <c r="L18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8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8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8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8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85" s="19" t="str">
        <f ca="1">IF(Table1[[#This Row],[NAMA SUPPLIER]]="","",INDEX(conv1[2],MATCH(Table1[[#This Row],[NAMA SUPPLIER]],conv1[1],0)))</f>
        <v/>
      </c>
      <c r="R185" s="19" t="str">
        <f ca="1">IF(Table1[[#This Row],[NO. INVOICE]]="","",MATCH(Table1[[#This Row],[NO. INVOICE]],'[2]REKAP PEMBELIAN'!$C:$C,0))</f>
        <v/>
      </c>
      <c r="S185" s="19"/>
    </row>
    <row r="186" spans="1:19" x14ac:dyDescent="0.25">
      <c r="A186" s="19" t="str">
        <f ca="1">IF(Table1[[#This Row],[NAMA SUPPLIER]]="","",MATCH(Table1[[#This Row],[N_ID]],INDIRECT(Table1[[#This Row],[1_h]]&amp;"[N_ID]"),0))</f>
        <v/>
      </c>
      <c r="C186" s="19" t="str">
        <f ca="1">IF(Table1[[#This Row],[N_ID]]="","",INDEX(INDIRECT(POINTER_ROW),MATCH(Table1[N_ID],INDIRECT(DIR&amp;"!PAJAK["&amp;ID_P&amp;"]"),0)))</f>
        <v/>
      </c>
      <c r="D186" s="19" t="str">
        <f ca="1">IF(Table1[[#This Row],[N_ID]]="","",INDEX(INDIRECT(POINTER_ROW),MATCH(Table1[N_ID],INDIRECT(DIR&amp;"!PAJAK["&amp;ID_P&amp;"]"),0)))</f>
        <v/>
      </c>
      <c r="E186" s="70" t="str">
        <f ca="1">IF(Table1[[#This Row],[N_ID]]="","",INDEX(INDIRECT(POINTER_ROW),MATCH(Table1[N_ID],INDIRECT(DIR&amp;"!PAJAK["&amp;ID_P&amp;"]"),0)))</f>
        <v/>
      </c>
      <c r="F186" s="70" t="str">
        <f ca="1">IF(Table1[[#This Row],[N_ID]]="","",INDEX(INDIRECT(POINTER_ROW),MATCH(Table1[N_ID],INDIRECT(DIR&amp;"!PAJAK["&amp;ID_P&amp;"]"),0)))</f>
        <v/>
      </c>
      <c r="G186" s="19" t="str">
        <f ca="1">IF(Table1[[#This Row],[N_ID]]="","",INDEX(INDIRECT(POINTER_ROW),MATCH(Table1[N_ID],INDIRECT(DIR&amp;"!PAJAK["&amp;ID_P&amp;"]"),0)))</f>
        <v/>
      </c>
      <c r="H186" s="18"/>
      <c r="I186" s="19" t="str">
        <f ca="1">IF(Table1[[#This Row],[N_ID]]="","",INDEX(INDIRECT(POINTER_ROW),MATCH(Table1[N_ID],INDIRECT(DIR&amp;"!PAJAK["&amp;ID_P&amp;"]"),0)))</f>
        <v/>
      </c>
      <c r="J186" s="19"/>
      <c r="K186" s="19"/>
      <c r="L18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8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8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8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8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86" s="19" t="str">
        <f ca="1">IF(Table1[[#This Row],[NAMA SUPPLIER]]="","",INDEX(conv1[2],MATCH(Table1[[#This Row],[NAMA SUPPLIER]],conv1[1],0)))</f>
        <v/>
      </c>
      <c r="R186" s="19" t="str">
        <f ca="1">IF(Table1[[#This Row],[NO. INVOICE]]="","",MATCH(Table1[[#This Row],[NO. INVOICE]],'[2]REKAP PEMBELIAN'!$C:$C,0))</f>
        <v/>
      </c>
      <c r="S186" s="19"/>
    </row>
    <row r="187" spans="1:19" x14ac:dyDescent="0.25">
      <c r="A187" s="19" t="str">
        <f ca="1">IF(Table1[[#This Row],[NAMA SUPPLIER]]="","",MATCH(Table1[[#This Row],[N_ID]],INDIRECT(Table1[[#This Row],[1_h]]&amp;"[N_ID]"),0))</f>
        <v/>
      </c>
      <c r="C187" s="19" t="str">
        <f ca="1">IF(Table1[[#This Row],[N_ID]]="","",INDEX(INDIRECT(POINTER_ROW),MATCH(Table1[N_ID],INDIRECT(DIR&amp;"!PAJAK["&amp;ID_P&amp;"]"),0)))</f>
        <v/>
      </c>
      <c r="D187" s="19" t="str">
        <f ca="1">IF(Table1[[#This Row],[N_ID]]="","",INDEX(INDIRECT(POINTER_ROW),MATCH(Table1[N_ID],INDIRECT(DIR&amp;"!PAJAK["&amp;ID_P&amp;"]"),0)))</f>
        <v/>
      </c>
      <c r="E187" s="70" t="str">
        <f ca="1">IF(Table1[[#This Row],[N_ID]]="","",INDEX(INDIRECT(POINTER_ROW),MATCH(Table1[N_ID],INDIRECT(DIR&amp;"!PAJAK["&amp;ID_P&amp;"]"),0)))</f>
        <v/>
      </c>
      <c r="F187" s="70" t="str">
        <f ca="1">IF(Table1[[#This Row],[N_ID]]="","",INDEX(INDIRECT(POINTER_ROW),MATCH(Table1[N_ID],INDIRECT(DIR&amp;"!PAJAK["&amp;ID_P&amp;"]"),0)))</f>
        <v/>
      </c>
      <c r="G187" s="19" t="str">
        <f ca="1">IF(Table1[[#This Row],[N_ID]]="","",INDEX(INDIRECT(POINTER_ROW),MATCH(Table1[N_ID],INDIRECT(DIR&amp;"!PAJAK["&amp;ID_P&amp;"]"),0)))</f>
        <v/>
      </c>
      <c r="H187" s="18"/>
      <c r="I187" s="19" t="str">
        <f ca="1">IF(Table1[[#This Row],[N_ID]]="","",INDEX(INDIRECT(POINTER_ROW),MATCH(Table1[N_ID],INDIRECT(DIR&amp;"!PAJAK["&amp;ID_P&amp;"]"),0)))</f>
        <v/>
      </c>
      <c r="J187" s="19"/>
      <c r="K187" s="19"/>
      <c r="L18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8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8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8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8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87" s="19" t="str">
        <f ca="1">IF(Table1[[#This Row],[NAMA SUPPLIER]]="","",INDEX(conv1[2],MATCH(Table1[[#This Row],[NAMA SUPPLIER]],conv1[1],0)))</f>
        <v/>
      </c>
      <c r="R187" s="19" t="str">
        <f ca="1">IF(Table1[[#This Row],[NO. INVOICE]]="","",MATCH(Table1[[#This Row],[NO. INVOICE]],'[2]REKAP PEMBELIAN'!$C:$C,0))</f>
        <v/>
      </c>
      <c r="S187" s="19"/>
    </row>
    <row r="188" spans="1:19" x14ac:dyDescent="0.25">
      <c r="A188" s="19" t="str">
        <f ca="1">IF(Table1[[#This Row],[NAMA SUPPLIER]]="","",MATCH(Table1[[#This Row],[N_ID]],INDIRECT(Table1[[#This Row],[1_h]]&amp;"[N_ID]"),0))</f>
        <v/>
      </c>
      <c r="C188" s="19" t="str">
        <f ca="1">IF(Table1[[#This Row],[N_ID]]="","",INDEX(INDIRECT(POINTER_ROW),MATCH(Table1[N_ID],INDIRECT(DIR&amp;"!PAJAK["&amp;ID_P&amp;"]"),0)))</f>
        <v/>
      </c>
      <c r="D188" s="19" t="str">
        <f ca="1">IF(Table1[[#This Row],[N_ID]]="","",INDEX(INDIRECT(POINTER_ROW),MATCH(Table1[N_ID],INDIRECT(DIR&amp;"!PAJAK["&amp;ID_P&amp;"]"),0)))</f>
        <v/>
      </c>
      <c r="E188" s="70" t="str">
        <f ca="1">IF(Table1[[#This Row],[N_ID]]="","",INDEX(INDIRECT(POINTER_ROW),MATCH(Table1[N_ID],INDIRECT(DIR&amp;"!PAJAK["&amp;ID_P&amp;"]"),0)))</f>
        <v/>
      </c>
      <c r="F188" s="70" t="str">
        <f ca="1">IF(Table1[[#This Row],[N_ID]]="","",INDEX(INDIRECT(POINTER_ROW),MATCH(Table1[N_ID],INDIRECT(DIR&amp;"!PAJAK["&amp;ID_P&amp;"]"),0)))</f>
        <v/>
      </c>
      <c r="G188" s="19" t="str">
        <f ca="1">IF(Table1[[#This Row],[N_ID]]="","",INDEX(INDIRECT(POINTER_ROW),MATCH(Table1[N_ID],INDIRECT(DIR&amp;"!PAJAK["&amp;ID_P&amp;"]"),0)))</f>
        <v/>
      </c>
      <c r="H188" s="18"/>
      <c r="I188" s="19" t="str">
        <f ca="1">IF(Table1[[#This Row],[N_ID]]="","",INDEX(INDIRECT(POINTER_ROW),MATCH(Table1[N_ID],INDIRECT(DIR&amp;"!PAJAK["&amp;ID_P&amp;"]"),0)))</f>
        <v/>
      </c>
      <c r="J188" s="19"/>
      <c r="K188" s="19"/>
      <c r="L18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8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8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8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8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88" s="19" t="str">
        <f ca="1">IF(Table1[[#This Row],[NAMA SUPPLIER]]="","",INDEX(conv1[2],MATCH(Table1[[#This Row],[NAMA SUPPLIER]],conv1[1],0)))</f>
        <v/>
      </c>
      <c r="R188" s="19" t="str">
        <f ca="1">IF(Table1[[#This Row],[NO. INVOICE]]="","",MATCH(Table1[[#This Row],[NO. INVOICE]],'[2]REKAP PEMBELIAN'!$C:$C,0))</f>
        <v/>
      </c>
      <c r="S188" s="19"/>
    </row>
    <row r="189" spans="1:19" x14ac:dyDescent="0.25">
      <c r="A189" s="19" t="str">
        <f ca="1">IF(Table1[[#This Row],[NAMA SUPPLIER]]="","",MATCH(Table1[[#This Row],[N_ID]],INDIRECT(Table1[[#This Row],[1_h]]&amp;"[N_ID]"),0))</f>
        <v/>
      </c>
      <c r="C189" s="19" t="str">
        <f ca="1">IF(Table1[[#This Row],[N_ID]]="","",INDEX(INDIRECT(POINTER_ROW),MATCH(Table1[N_ID],INDIRECT(DIR&amp;"!PAJAK["&amp;ID_P&amp;"]"),0)))</f>
        <v/>
      </c>
      <c r="D189" s="19" t="str">
        <f ca="1">IF(Table1[[#This Row],[N_ID]]="","",INDEX(INDIRECT(POINTER_ROW),MATCH(Table1[N_ID],INDIRECT(DIR&amp;"!PAJAK["&amp;ID_P&amp;"]"),0)))</f>
        <v/>
      </c>
      <c r="E189" s="70" t="str">
        <f ca="1">IF(Table1[[#This Row],[N_ID]]="","",INDEX(INDIRECT(POINTER_ROW),MATCH(Table1[N_ID],INDIRECT(DIR&amp;"!PAJAK["&amp;ID_P&amp;"]"),0)))</f>
        <v/>
      </c>
      <c r="F189" s="70" t="str">
        <f ca="1">IF(Table1[[#This Row],[N_ID]]="","",INDEX(INDIRECT(POINTER_ROW),MATCH(Table1[N_ID],INDIRECT(DIR&amp;"!PAJAK["&amp;ID_P&amp;"]"),0)))</f>
        <v/>
      </c>
      <c r="G189" s="19" t="str">
        <f ca="1">IF(Table1[[#This Row],[N_ID]]="","",INDEX(INDIRECT(POINTER_ROW),MATCH(Table1[N_ID],INDIRECT(DIR&amp;"!PAJAK["&amp;ID_P&amp;"]"),0)))</f>
        <v/>
      </c>
      <c r="H189" s="18"/>
      <c r="I189" s="19" t="str">
        <f ca="1">IF(Table1[[#This Row],[N_ID]]="","",INDEX(INDIRECT(POINTER_ROW),MATCH(Table1[N_ID],INDIRECT(DIR&amp;"!PAJAK["&amp;ID_P&amp;"]"),0)))</f>
        <v/>
      </c>
      <c r="J189" s="19"/>
      <c r="K189" s="19"/>
      <c r="L18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8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8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8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8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89" s="19" t="str">
        <f ca="1">IF(Table1[[#This Row],[NAMA SUPPLIER]]="","",INDEX(conv1[2],MATCH(Table1[[#This Row],[NAMA SUPPLIER]],conv1[1],0)))</f>
        <v/>
      </c>
      <c r="R189" s="19" t="str">
        <f ca="1">IF(Table1[[#This Row],[NO. INVOICE]]="","",MATCH(Table1[[#This Row],[NO. INVOICE]],'[2]REKAP PEMBELIAN'!$C:$C,0))</f>
        <v/>
      </c>
      <c r="S189" s="19"/>
    </row>
    <row r="190" spans="1:19" x14ac:dyDescent="0.25">
      <c r="A190" s="19" t="str">
        <f ca="1">IF(Table1[[#This Row],[NAMA SUPPLIER]]="","",MATCH(Table1[[#This Row],[N_ID]],INDIRECT(Table1[[#This Row],[1_h]]&amp;"[N_ID]"),0))</f>
        <v/>
      </c>
      <c r="C190" s="19" t="str">
        <f ca="1">IF(Table1[[#This Row],[N_ID]]="","",INDEX(INDIRECT(POINTER_ROW),MATCH(Table1[N_ID],INDIRECT(DIR&amp;"!PAJAK["&amp;ID_P&amp;"]"),0)))</f>
        <v/>
      </c>
      <c r="D190" s="19" t="str">
        <f ca="1">IF(Table1[[#This Row],[N_ID]]="","",INDEX(INDIRECT(POINTER_ROW),MATCH(Table1[N_ID],INDIRECT(DIR&amp;"!PAJAK["&amp;ID_P&amp;"]"),0)))</f>
        <v/>
      </c>
      <c r="E190" s="70" t="str">
        <f ca="1">IF(Table1[[#This Row],[N_ID]]="","",INDEX(INDIRECT(POINTER_ROW),MATCH(Table1[N_ID],INDIRECT(DIR&amp;"!PAJAK["&amp;ID_P&amp;"]"),0)))</f>
        <v/>
      </c>
      <c r="F190" s="70" t="str">
        <f ca="1">IF(Table1[[#This Row],[N_ID]]="","",INDEX(INDIRECT(POINTER_ROW),MATCH(Table1[N_ID],INDIRECT(DIR&amp;"!PAJAK["&amp;ID_P&amp;"]"),0)))</f>
        <v/>
      </c>
      <c r="G190" s="19" t="str">
        <f ca="1">IF(Table1[[#This Row],[N_ID]]="","",INDEX(INDIRECT(POINTER_ROW),MATCH(Table1[N_ID],INDIRECT(DIR&amp;"!PAJAK["&amp;ID_P&amp;"]"),0)))</f>
        <v/>
      </c>
      <c r="H190" s="18"/>
      <c r="I190" s="19" t="str">
        <f ca="1">IF(Table1[[#This Row],[N_ID]]="","",INDEX(INDIRECT(POINTER_ROW),MATCH(Table1[N_ID],INDIRECT(DIR&amp;"!PAJAK["&amp;ID_P&amp;"]"),0)))</f>
        <v/>
      </c>
      <c r="J190" s="19"/>
      <c r="K190" s="19"/>
      <c r="L19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9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9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9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9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90" s="19" t="str">
        <f ca="1">IF(Table1[[#This Row],[NAMA SUPPLIER]]="","",INDEX(conv1[2],MATCH(Table1[[#This Row],[NAMA SUPPLIER]],conv1[1],0)))</f>
        <v/>
      </c>
      <c r="R190" s="19" t="str">
        <f ca="1">IF(Table1[[#This Row],[NO. INVOICE]]="","",MATCH(Table1[[#This Row],[NO. INVOICE]],'[2]REKAP PEMBELIAN'!$C:$C,0))</f>
        <v/>
      </c>
      <c r="S190" s="19"/>
    </row>
    <row r="191" spans="1:19" x14ac:dyDescent="0.25">
      <c r="A191" s="19" t="str">
        <f ca="1">IF(Table1[[#This Row],[NAMA SUPPLIER]]="","",MATCH(Table1[[#This Row],[N_ID]],INDIRECT(Table1[[#This Row],[1_h]]&amp;"[N_ID]"),0))</f>
        <v/>
      </c>
      <c r="C191" s="19" t="str">
        <f ca="1">IF(Table1[[#This Row],[N_ID]]="","",INDEX(INDIRECT(POINTER_ROW),MATCH(Table1[N_ID],INDIRECT(DIR&amp;"!PAJAK["&amp;ID_P&amp;"]"),0)))</f>
        <v/>
      </c>
      <c r="D191" s="19" t="str">
        <f ca="1">IF(Table1[[#This Row],[N_ID]]="","",INDEX(INDIRECT(POINTER_ROW),MATCH(Table1[N_ID],INDIRECT(DIR&amp;"!PAJAK["&amp;ID_P&amp;"]"),0)))</f>
        <v/>
      </c>
      <c r="E191" s="70" t="str">
        <f ca="1">IF(Table1[[#This Row],[N_ID]]="","",INDEX(INDIRECT(POINTER_ROW),MATCH(Table1[N_ID],INDIRECT(DIR&amp;"!PAJAK["&amp;ID_P&amp;"]"),0)))</f>
        <v/>
      </c>
      <c r="F191" s="70" t="str">
        <f ca="1">IF(Table1[[#This Row],[N_ID]]="","",INDEX(INDIRECT(POINTER_ROW),MATCH(Table1[N_ID],INDIRECT(DIR&amp;"!PAJAK["&amp;ID_P&amp;"]"),0)))</f>
        <v/>
      </c>
      <c r="G191" s="19" t="str">
        <f ca="1">IF(Table1[[#This Row],[N_ID]]="","",INDEX(INDIRECT(POINTER_ROW),MATCH(Table1[N_ID],INDIRECT(DIR&amp;"!PAJAK["&amp;ID_P&amp;"]"),0)))</f>
        <v/>
      </c>
      <c r="H191" s="18"/>
      <c r="I191" s="19" t="str">
        <f ca="1">IF(Table1[[#This Row],[N_ID]]="","",INDEX(INDIRECT(POINTER_ROW),MATCH(Table1[N_ID],INDIRECT(DIR&amp;"!PAJAK["&amp;ID_P&amp;"]"),0)))</f>
        <v/>
      </c>
      <c r="J191" s="19"/>
      <c r="K191" s="19"/>
      <c r="L19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9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9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9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9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91" s="19" t="str">
        <f ca="1">IF(Table1[[#This Row],[NAMA SUPPLIER]]="","",INDEX(conv1[2],MATCH(Table1[[#This Row],[NAMA SUPPLIER]],conv1[1],0)))</f>
        <v/>
      </c>
      <c r="R191" s="19" t="str">
        <f ca="1">IF(Table1[[#This Row],[NO. INVOICE]]="","",MATCH(Table1[[#This Row],[NO. INVOICE]],'[2]REKAP PEMBELIAN'!$C:$C,0))</f>
        <v/>
      </c>
      <c r="S191" s="19"/>
    </row>
    <row r="192" spans="1:19" x14ac:dyDescent="0.25">
      <c r="A192" s="19" t="str">
        <f ca="1">IF(Table1[[#This Row],[NAMA SUPPLIER]]="","",MATCH(Table1[[#This Row],[N_ID]],INDIRECT(Table1[[#This Row],[1_h]]&amp;"[N_ID]"),0))</f>
        <v/>
      </c>
      <c r="C192" s="19" t="str">
        <f ca="1">IF(Table1[[#This Row],[N_ID]]="","",INDEX(INDIRECT(POINTER_ROW),MATCH(Table1[N_ID],INDIRECT(DIR&amp;"!PAJAK["&amp;ID_P&amp;"]"),0)))</f>
        <v/>
      </c>
      <c r="D192" s="19" t="str">
        <f ca="1">IF(Table1[[#This Row],[N_ID]]="","",INDEX(INDIRECT(POINTER_ROW),MATCH(Table1[N_ID],INDIRECT(DIR&amp;"!PAJAK["&amp;ID_P&amp;"]"),0)))</f>
        <v/>
      </c>
      <c r="E192" s="70" t="str">
        <f ca="1">IF(Table1[[#This Row],[N_ID]]="","",INDEX(INDIRECT(POINTER_ROW),MATCH(Table1[N_ID],INDIRECT(DIR&amp;"!PAJAK["&amp;ID_P&amp;"]"),0)))</f>
        <v/>
      </c>
      <c r="F192" s="70" t="str">
        <f ca="1">IF(Table1[[#This Row],[N_ID]]="","",INDEX(INDIRECT(POINTER_ROW),MATCH(Table1[N_ID],INDIRECT(DIR&amp;"!PAJAK["&amp;ID_P&amp;"]"),0)))</f>
        <v/>
      </c>
      <c r="G192" s="19" t="str">
        <f ca="1">IF(Table1[[#This Row],[N_ID]]="","",INDEX(INDIRECT(POINTER_ROW),MATCH(Table1[N_ID],INDIRECT(DIR&amp;"!PAJAK["&amp;ID_P&amp;"]"),0)))</f>
        <v/>
      </c>
      <c r="H192" s="18"/>
      <c r="I192" s="19" t="str">
        <f ca="1">IF(Table1[[#This Row],[N_ID]]="","",INDEX(INDIRECT(POINTER_ROW),MATCH(Table1[N_ID],INDIRECT(DIR&amp;"!PAJAK["&amp;ID_P&amp;"]"),0)))</f>
        <v/>
      </c>
      <c r="J192" s="19"/>
      <c r="K192" s="19"/>
      <c r="L19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9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9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9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9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92" s="19" t="str">
        <f ca="1">IF(Table1[[#This Row],[NAMA SUPPLIER]]="","",INDEX(conv1[2],MATCH(Table1[[#This Row],[NAMA SUPPLIER]],conv1[1],0)))</f>
        <v/>
      </c>
      <c r="R192" s="19" t="str">
        <f ca="1">IF(Table1[[#This Row],[NO. INVOICE]]="","",MATCH(Table1[[#This Row],[NO. INVOICE]],'[2]REKAP PEMBELIAN'!$C:$C,0))</f>
        <v/>
      </c>
      <c r="S192" s="19"/>
    </row>
    <row r="193" spans="1:19" x14ac:dyDescent="0.25">
      <c r="A193" s="19" t="str">
        <f ca="1">IF(Table1[[#This Row],[NAMA SUPPLIER]]="","",MATCH(Table1[[#This Row],[N_ID]],INDIRECT(Table1[[#This Row],[1_h]]&amp;"[N_ID]"),0))</f>
        <v/>
      </c>
      <c r="C193" s="19" t="str">
        <f ca="1">IF(Table1[[#This Row],[N_ID]]="","",INDEX(INDIRECT(POINTER_ROW),MATCH(Table1[N_ID],INDIRECT(DIR&amp;"!PAJAK["&amp;ID_P&amp;"]"),0)))</f>
        <v/>
      </c>
      <c r="D193" s="19" t="str">
        <f ca="1">IF(Table1[[#This Row],[N_ID]]="","",INDEX(INDIRECT(POINTER_ROW),MATCH(Table1[N_ID],INDIRECT(DIR&amp;"!PAJAK["&amp;ID_P&amp;"]"),0)))</f>
        <v/>
      </c>
      <c r="E193" s="70" t="str">
        <f ca="1">IF(Table1[[#This Row],[N_ID]]="","",INDEX(INDIRECT(POINTER_ROW),MATCH(Table1[N_ID],INDIRECT(DIR&amp;"!PAJAK["&amp;ID_P&amp;"]"),0)))</f>
        <v/>
      </c>
      <c r="F193" s="70" t="str">
        <f ca="1">IF(Table1[[#This Row],[N_ID]]="","",INDEX(INDIRECT(POINTER_ROW),MATCH(Table1[N_ID],INDIRECT(DIR&amp;"!PAJAK["&amp;ID_P&amp;"]"),0)))</f>
        <v/>
      </c>
      <c r="G193" s="19" t="str">
        <f ca="1">IF(Table1[[#This Row],[N_ID]]="","",INDEX(INDIRECT(POINTER_ROW),MATCH(Table1[N_ID],INDIRECT(DIR&amp;"!PAJAK["&amp;ID_P&amp;"]"),0)))</f>
        <v/>
      </c>
      <c r="H193" s="18"/>
      <c r="I193" s="19" t="str">
        <f ca="1">IF(Table1[[#This Row],[N_ID]]="","",INDEX(INDIRECT(POINTER_ROW),MATCH(Table1[N_ID],INDIRECT(DIR&amp;"!PAJAK["&amp;ID_P&amp;"]"),0)))</f>
        <v/>
      </c>
      <c r="J193" s="19"/>
      <c r="K193" s="19"/>
      <c r="L19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9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9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9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9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93" s="19" t="str">
        <f ca="1">IF(Table1[[#This Row],[NAMA SUPPLIER]]="","",INDEX(conv1[2],MATCH(Table1[[#This Row],[NAMA SUPPLIER]],conv1[1],0)))</f>
        <v/>
      </c>
      <c r="R193" s="19" t="str">
        <f ca="1">IF(Table1[[#This Row],[NO. INVOICE]]="","",MATCH(Table1[[#This Row],[NO. INVOICE]],'[2]REKAP PEMBELIAN'!$C:$C,0))</f>
        <v/>
      </c>
      <c r="S193" s="19"/>
    </row>
    <row r="194" spans="1:19" x14ac:dyDescent="0.25">
      <c r="A194" s="19" t="str">
        <f ca="1">IF(Table1[[#This Row],[NAMA SUPPLIER]]="","",MATCH(Table1[[#This Row],[N_ID]],INDIRECT(Table1[[#This Row],[1_h]]&amp;"[N_ID]"),0))</f>
        <v/>
      </c>
      <c r="C194" s="19" t="str">
        <f ca="1">IF(Table1[[#This Row],[N_ID]]="","",INDEX(INDIRECT(POINTER_ROW),MATCH(Table1[N_ID],INDIRECT(DIR&amp;"!PAJAK["&amp;ID_P&amp;"]"),0)))</f>
        <v/>
      </c>
      <c r="D194" s="19" t="str">
        <f ca="1">IF(Table1[[#This Row],[N_ID]]="","",INDEX(INDIRECT(POINTER_ROW),MATCH(Table1[N_ID],INDIRECT(DIR&amp;"!PAJAK["&amp;ID_P&amp;"]"),0)))</f>
        <v/>
      </c>
      <c r="E194" s="70" t="str">
        <f ca="1">IF(Table1[[#This Row],[N_ID]]="","",INDEX(INDIRECT(POINTER_ROW),MATCH(Table1[N_ID],INDIRECT(DIR&amp;"!PAJAK["&amp;ID_P&amp;"]"),0)))</f>
        <v/>
      </c>
      <c r="F194" s="70" t="str">
        <f ca="1">IF(Table1[[#This Row],[N_ID]]="","",INDEX(INDIRECT(POINTER_ROW),MATCH(Table1[N_ID],INDIRECT(DIR&amp;"!PAJAK["&amp;ID_P&amp;"]"),0)))</f>
        <v/>
      </c>
      <c r="G194" s="19" t="str">
        <f ca="1">IF(Table1[[#This Row],[N_ID]]="","",INDEX(INDIRECT(POINTER_ROW),MATCH(Table1[N_ID],INDIRECT(DIR&amp;"!PAJAK["&amp;ID_P&amp;"]"),0)))</f>
        <v/>
      </c>
      <c r="H194" s="18"/>
      <c r="I194" s="19" t="str">
        <f ca="1">IF(Table1[[#This Row],[N_ID]]="","",INDEX(INDIRECT(POINTER_ROW),MATCH(Table1[N_ID],INDIRECT(DIR&amp;"!PAJAK["&amp;ID_P&amp;"]"),0)))</f>
        <v/>
      </c>
      <c r="J194" s="19"/>
      <c r="K194" s="19"/>
      <c r="L19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9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9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9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9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94" s="19" t="str">
        <f ca="1">IF(Table1[[#This Row],[NAMA SUPPLIER]]="","",INDEX(conv1[2],MATCH(Table1[[#This Row],[NAMA SUPPLIER]],conv1[1],0)))</f>
        <v/>
      </c>
      <c r="R194" s="19" t="str">
        <f ca="1">IF(Table1[[#This Row],[NO. INVOICE]]="","",MATCH(Table1[[#This Row],[NO. INVOICE]],'[2]REKAP PEMBELIAN'!$C:$C,0))</f>
        <v/>
      </c>
      <c r="S194" s="19"/>
    </row>
    <row r="195" spans="1:19" x14ac:dyDescent="0.25">
      <c r="A195" s="19" t="str">
        <f ca="1">IF(Table1[[#This Row],[NAMA SUPPLIER]]="","",MATCH(Table1[[#This Row],[N_ID]],INDIRECT(Table1[[#This Row],[1_h]]&amp;"[N_ID]"),0))</f>
        <v/>
      </c>
      <c r="C195" s="19" t="str">
        <f ca="1">IF(Table1[[#This Row],[N_ID]]="","",INDEX(INDIRECT(POINTER_ROW),MATCH(Table1[N_ID],INDIRECT(DIR&amp;"!PAJAK["&amp;ID_P&amp;"]"),0)))</f>
        <v/>
      </c>
      <c r="D195" s="19" t="str">
        <f ca="1">IF(Table1[[#This Row],[N_ID]]="","",INDEX(INDIRECT(POINTER_ROW),MATCH(Table1[N_ID],INDIRECT(DIR&amp;"!PAJAK["&amp;ID_P&amp;"]"),0)))</f>
        <v/>
      </c>
      <c r="E195" s="70" t="str">
        <f ca="1">IF(Table1[[#This Row],[N_ID]]="","",INDEX(INDIRECT(POINTER_ROW),MATCH(Table1[N_ID],INDIRECT(DIR&amp;"!PAJAK["&amp;ID_P&amp;"]"),0)))</f>
        <v/>
      </c>
      <c r="F195" s="70" t="str">
        <f ca="1">IF(Table1[[#This Row],[N_ID]]="","",INDEX(INDIRECT(POINTER_ROW),MATCH(Table1[N_ID],INDIRECT(DIR&amp;"!PAJAK["&amp;ID_P&amp;"]"),0)))</f>
        <v/>
      </c>
      <c r="G195" s="19" t="str">
        <f ca="1">IF(Table1[[#This Row],[N_ID]]="","",INDEX(INDIRECT(POINTER_ROW),MATCH(Table1[N_ID],INDIRECT(DIR&amp;"!PAJAK["&amp;ID_P&amp;"]"),0)))</f>
        <v/>
      </c>
      <c r="H195" s="18"/>
      <c r="I195" s="19" t="str">
        <f ca="1">IF(Table1[[#This Row],[N_ID]]="","",INDEX(INDIRECT(POINTER_ROW),MATCH(Table1[N_ID],INDIRECT(DIR&amp;"!PAJAK["&amp;ID_P&amp;"]"),0)))</f>
        <v/>
      </c>
      <c r="J195" s="19"/>
      <c r="K195" s="19"/>
      <c r="L19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9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9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9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9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95" s="19" t="str">
        <f ca="1">IF(Table1[[#This Row],[NAMA SUPPLIER]]="","",INDEX(conv1[2],MATCH(Table1[[#This Row],[NAMA SUPPLIER]],conv1[1],0)))</f>
        <v/>
      </c>
      <c r="R195" s="19" t="str">
        <f ca="1">IF(Table1[[#This Row],[NO. INVOICE]]="","",MATCH(Table1[[#This Row],[NO. INVOICE]],'[2]REKAP PEMBELIAN'!$C:$C,0))</f>
        <v/>
      </c>
      <c r="S195" s="19"/>
    </row>
    <row r="196" spans="1:19" x14ac:dyDescent="0.25">
      <c r="A196" s="19" t="str">
        <f ca="1">IF(Table1[[#This Row],[NAMA SUPPLIER]]="","",MATCH(Table1[[#This Row],[N_ID]],INDIRECT(Table1[[#This Row],[1_h]]&amp;"[N_ID]"),0))</f>
        <v/>
      </c>
      <c r="C196" s="19" t="str">
        <f ca="1">IF(Table1[[#This Row],[N_ID]]="","",INDEX(INDIRECT(POINTER_ROW),MATCH(Table1[N_ID],INDIRECT(DIR&amp;"!PAJAK["&amp;ID_P&amp;"]"),0)))</f>
        <v/>
      </c>
      <c r="D196" s="19" t="str">
        <f ca="1">IF(Table1[[#This Row],[N_ID]]="","",INDEX(INDIRECT(POINTER_ROW),MATCH(Table1[N_ID],INDIRECT(DIR&amp;"!PAJAK["&amp;ID_P&amp;"]"),0)))</f>
        <v/>
      </c>
      <c r="E196" s="70" t="str">
        <f ca="1">IF(Table1[[#This Row],[N_ID]]="","",INDEX(INDIRECT(POINTER_ROW),MATCH(Table1[N_ID],INDIRECT(DIR&amp;"!PAJAK["&amp;ID_P&amp;"]"),0)))</f>
        <v/>
      </c>
      <c r="F196" s="70" t="str">
        <f ca="1">IF(Table1[[#This Row],[N_ID]]="","",INDEX(INDIRECT(POINTER_ROW),MATCH(Table1[N_ID],INDIRECT(DIR&amp;"!PAJAK["&amp;ID_P&amp;"]"),0)))</f>
        <v/>
      </c>
      <c r="G196" s="19" t="str">
        <f ca="1">IF(Table1[[#This Row],[N_ID]]="","",INDEX(INDIRECT(POINTER_ROW),MATCH(Table1[N_ID],INDIRECT(DIR&amp;"!PAJAK["&amp;ID_P&amp;"]"),0)))</f>
        <v/>
      </c>
      <c r="H196" s="18"/>
      <c r="I196" s="19" t="str">
        <f ca="1">IF(Table1[[#This Row],[N_ID]]="","",INDEX(INDIRECT(POINTER_ROW),MATCH(Table1[N_ID],INDIRECT(DIR&amp;"!PAJAK["&amp;ID_P&amp;"]"),0)))</f>
        <v/>
      </c>
      <c r="J196" s="19"/>
      <c r="K196" s="19"/>
      <c r="L19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9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9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9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9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96" s="19" t="str">
        <f ca="1">IF(Table1[[#This Row],[NAMA SUPPLIER]]="","",INDEX(conv1[2],MATCH(Table1[[#This Row],[NAMA SUPPLIER]],conv1[1],0)))</f>
        <v/>
      </c>
      <c r="R196" s="19" t="str">
        <f ca="1">IF(Table1[[#This Row],[NO. INVOICE]]="","",MATCH(Table1[[#This Row],[NO. INVOICE]],'[2]REKAP PEMBELIAN'!$C:$C,0))</f>
        <v/>
      </c>
      <c r="S196" s="19"/>
    </row>
    <row r="197" spans="1:19" x14ac:dyDescent="0.25">
      <c r="A197" s="19" t="str">
        <f ca="1">IF(Table1[[#This Row],[NAMA SUPPLIER]]="","",MATCH(Table1[[#This Row],[N_ID]],INDIRECT(Table1[[#This Row],[1_h]]&amp;"[N_ID]"),0))</f>
        <v/>
      </c>
      <c r="C197" s="19" t="str">
        <f ca="1">IF(Table1[[#This Row],[N_ID]]="","",INDEX(INDIRECT(POINTER_ROW),MATCH(Table1[N_ID],INDIRECT(DIR&amp;"!PAJAK["&amp;ID_P&amp;"]"),0)))</f>
        <v/>
      </c>
      <c r="D197" s="19" t="str">
        <f ca="1">IF(Table1[[#This Row],[N_ID]]="","",INDEX(INDIRECT(POINTER_ROW),MATCH(Table1[N_ID],INDIRECT(DIR&amp;"!PAJAK["&amp;ID_P&amp;"]"),0)))</f>
        <v/>
      </c>
      <c r="E197" s="70" t="str">
        <f ca="1">IF(Table1[[#This Row],[N_ID]]="","",INDEX(INDIRECT(POINTER_ROW),MATCH(Table1[N_ID],INDIRECT(DIR&amp;"!PAJAK["&amp;ID_P&amp;"]"),0)))</f>
        <v/>
      </c>
      <c r="F197" s="70" t="str">
        <f ca="1">IF(Table1[[#This Row],[N_ID]]="","",INDEX(INDIRECT(POINTER_ROW),MATCH(Table1[N_ID],INDIRECT(DIR&amp;"!PAJAK["&amp;ID_P&amp;"]"),0)))</f>
        <v/>
      </c>
      <c r="G197" s="19" t="str">
        <f ca="1">IF(Table1[[#This Row],[N_ID]]="","",INDEX(INDIRECT(POINTER_ROW),MATCH(Table1[N_ID],INDIRECT(DIR&amp;"!PAJAK["&amp;ID_P&amp;"]"),0)))</f>
        <v/>
      </c>
      <c r="H197" s="18"/>
      <c r="I197" s="19" t="str">
        <f ca="1">IF(Table1[[#This Row],[N_ID]]="","",INDEX(INDIRECT(POINTER_ROW),MATCH(Table1[N_ID],INDIRECT(DIR&amp;"!PAJAK["&amp;ID_P&amp;"]"),0)))</f>
        <v/>
      </c>
      <c r="J197" s="19"/>
      <c r="K197" s="19"/>
      <c r="L19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9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9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9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9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97" s="19" t="str">
        <f ca="1">IF(Table1[[#This Row],[NAMA SUPPLIER]]="","",INDEX(conv1[2],MATCH(Table1[[#This Row],[NAMA SUPPLIER]],conv1[1],0)))</f>
        <v/>
      </c>
      <c r="R197" s="19" t="str">
        <f ca="1">IF(Table1[[#This Row],[NO. INVOICE]]="","",MATCH(Table1[[#This Row],[NO. INVOICE]],'[2]REKAP PEMBELIAN'!$C:$C,0))</f>
        <v/>
      </c>
      <c r="S197" s="19"/>
    </row>
    <row r="198" spans="1:19" x14ac:dyDescent="0.25">
      <c r="A198" s="19" t="str">
        <f ca="1">IF(Table1[[#This Row],[NAMA SUPPLIER]]="","",MATCH(Table1[[#This Row],[N_ID]],INDIRECT(Table1[[#This Row],[1_h]]&amp;"[N_ID]"),0))</f>
        <v/>
      </c>
      <c r="C198" s="19" t="str">
        <f ca="1">IF(Table1[[#This Row],[N_ID]]="","",INDEX(INDIRECT(POINTER_ROW),MATCH(Table1[N_ID],INDIRECT(DIR&amp;"!PAJAK["&amp;ID_P&amp;"]"),0)))</f>
        <v/>
      </c>
      <c r="D198" s="19" t="str">
        <f ca="1">IF(Table1[[#This Row],[N_ID]]="","",INDEX(INDIRECT(POINTER_ROW),MATCH(Table1[N_ID],INDIRECT(DIR&amp;"!PAJAK["&amp;ID_P&amp;"]"),0)))</f>
        <v/>
      </c>
      <c r="E198" s="70" t="str">
        <f ca="1">IF(Table1[[#This Row],[N_ID]]="","",INDEX(INDIRECT(POINTER_ROW),MATCH(Table1[N_ID],INDIRECT(DIR&amp;"!PAJAK["&amp;ID_P&amp;"]"),0)))</f>
        <v/>
      </c>
      <c r="F198" s="70" t="str">
        <f ca="1">IF(Table1[[#This Row],[N_ID]]="","",INDEX(INDIRECT(POINTER_ROW),MATCH(Table1[N_ID],INDIRECT(DIR&amp;"!PAJAK["&amp;ID_P&amp;"]"),0)))</f>
        <v/>
      </c>
      <c r="G198" s="19" t="str">
        <f ca="1">IF(Table1[[#This Row],[N_ID]]="","",INDEX(INDIRECT(POINTER_ROW),MATCH(Table1[N_ID],INDIRECT(DIR&amp;"!PAJAK["&amp;ID_P&amp;"]"),0)))</f>
        <v/>
      </c>
      <c r="H198" s="18"/>
      <c r="I198" s="19" t="str">
        <f ca="1">IF(Table1[[#This Row],[N_ID]]="","",INDEX(INDIRECT(POINTER_ROW),MATCH(Table1[N_ID],INDIRECT(DIR&amp;"!PAJAK["&amp;ID_P&amp;"]"),0)))</f>
        <v/>
      </c>
      <c r="J198" s="19"/>
      <c r="K198" s="19"/>
      <c r="L19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9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9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9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9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98" s="19" t="str">
        <f ca="1">IF(Table1[[#This Row],[NAMA SUPPLIER]]="","",INDEX(conv1[2],MATCH(Table1[[#This Row],[NAMA SUPPLIER]],conv1[1],0)))</f>
        <v/>
      </c>
      <c r="R198" s="19" t="str">
        <f ca="1">IF(Table1[[#This Row],[NO. INVOICE]]="","",MATCH(Table1[[#This Row],[NO. INVOICE]],'[2]REKAP PEMBELIAN'!$C:$C,0))</f>
        <v/>
      </c>
      <c r="S198" s="19"/>
    </row>
    <row r="199" spans="1:19" x14ac:dyDescent="0.25">
      <c r="A199" s="19" t="str">
        <f ca="1">IF(Table1[[#This Row],[NAMA SUPPLIER]]="","",MATCH(Table1[[#This Row],[N_ID]],INDIRECT(Table1[[#This Row],[1_h]]&amp;"[N_ID]"),0))</f>
        <v/>
      </c>
      <c r="C199" s="19" t="str">
        <f ca="1">IF(Table1[[#This Row],[N_ID]]="","",INDEX(INDIRECT(POINTER_ROW),MATCH(Table1[N_ID],INDIRECT(DIR&amp;"!PAJAK["&amp;ID_P&amp;"]"),0)))</f>
        <v/>
      </c>
      <c r="D199" s="19" t="str">
        <f ca="1">IF(Table1[[#This Row],[N_ID]]="","",INDEX(INDIRECT(POINTER_ROW),MATCH(Table1[N_ID],INDIRECT(DIR&amp;"!PAJAK["&amp;ID_P&amp;"]"),0)))</f>
        <v/>
      </c>
      <c r="E199" s="70" t="str">
        <f ca="1">IF(Table1[[#This Row],[N_ID]]="","",INDEX(INDIRECT(POINTER_ROW),MATCH(Table1[N_ID],INDIRECT(DIR&amp;"!PAJAK["&amp;ID_P&amp;"]"),0)))</f>
        <v/>
      </c>
      <c r="F199" s="70" t="str">
        <f ca="1">IF(Table1[[#This Row],[N_ID]]="","",INDEX(INDIRECT(POINTER_ROW),MATCH(Table1[N_ID],INDIRECT(DIR&amp;"!PAJAK["&amp;ID_P&amp;"]"),0)))</f>
        <v/>
      </c>
      <c r="G199" s="19" t="str">
        <f ca="1">IF(Table1[[#This Row],[N_ID]]="","",INDEX(INDIRECT(POINTER_ROW),MATCH(Table1[N_ID],INDIRECT(DIR&amp;"!PAJAK["&amp;ID_P&amp;"]"),0)))</f>
        <v/>
      </c>
      <c r="H199" s="18"/>
      <c r="I199" s="19" t="str">
        <f ca="1">IF(Table1[[#This Row],[N_ID]]="","",INDEX(INDIRECT(POINTER_ROW),MATCH(Table1[N_ID],INDIRECT(DIR&amp;"!PAJAK["&amp;ID_P&amp;"]"),0)))</f>
        <v/>
      </c>
      <c r="J199" s="19"/>
      <c r="K199" s="19"/>
      <c r="L19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19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19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19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19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199" s="19" t="str">
        <f ca="1">IF(Table1[[#This Row],[NAMA SUPPLIER]]="","",INDEX(conv1[2],MATCH(Table1[[#This Row],[NAMA SUPPLIER]],conv1[1],0)))</f>
        <v/>
      </c>
      <c r="R199" s="19" t="str">
        <f ca="1">IF(Table1[[#This Row],[NO. INVOICE]]="","",MATCH(Table1[[#This Row],[NO. INVOICE]],'[2]REKAP PEMBELIAN'!$C:$C,0))</f>
        <v/>
      </c>
      <c r="S199" s="19"/>
    </row>
    <row r="200" spans="1:19" x14ac:dyDescent="0.25">
      <c r="A200" s="19" t="str">
        <f ca="1">IF(Table1[[#This Row],[NAMA SUPPLIER]]="","",MATCH(Table1[[#This Row],[N_ID]],INDIRECT(Table1[[#This Row],[1_h]]&amp;"[N_ID]"),0))</f>
        <v/>
      </c>
      <c r="C200" s="19" t="str">
        <f ca="1">IF(Table1[[#This Row],[N_ID]]="","",INDEX(INDIRECT(POINTER_ROW),MATCH(Table1[N_ID],INDIRECT(DIR&amp;"!PAJAK["&amp;ID_P&amp;"]"),0)))</f>
        <v/>
      </c>
      <c r="D200" s="19" t="str">
        <f ca="1">IF(Table1[[#This Row],[N_ID]]="","",INDEX(INDIRECT(POINTER_ROW),MATCH(Table1[N_ID],INDIRECT(DIR&amp;"!PAJAK["&amp;ID_P&amp;"]"),0)))</f>
        <v/>
      </c>
      <c r="E200" s="70" t="str">
        <f ca="1">IF(Table1[[#This Row],[N_ID]]="","",INDEX(INDIRECT(POINTER_ROW),MATCH(Table1[N_ID],INDIRECT(DIR&amp;"!PAJAK["&amp;ID_P&amp;"]"),0)))</f>
        <v/>
      </c>
      <c r="F200" s="70" t="str">
        <f ca="1">IF(Table1[[#This Row],[N_ID]]="","",INDEX(INDIRECT(POINTER_ROW),MATCH(Table1[N_ID],INDIRECT(DIR&amp;"!PAJAK["&amp;ID_P&amp;"]"),0)))</f>
        <v/>
      </c>
      <c r="G200" s="19" t="str">
        <f ca="1">IF(Table1[[#This Row],[N_ID]]="","",INDEX(INDIRECT(POINTER_ROW),MATCH(Table1[N_ID],INDIRECT(DIR&amp;"!PAJAK["&amp;ID_P&amp;"]"),0)))</f>
        <v/>
      </c>
      <c r="H200" s="18"/>
      <c r="I200" s="19" t="str">
        <f ca="1">IF(Table1[[#This Row],[N_ID]]="","",INDEX(INDIRECT(POINTER_ROW),MATCH(Table1[N_ID],INDIRECT(DIR&amp;"!PAJAK["&amp;ID_P&amp;"]"),0)))</f>
        <v/>
      </c>
      <c r="J200" s="19"/>
      <c r="K200" s="19"/>
      <c r="L20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0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0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0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0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00" s="19" t="str">
        <f ca="1">IF(Table1[[#This Row],[NAMA SUPPLIER]]="","",INDEX(conv1[2],MATCH(Table1[[#This Row],[NAMA SUPPLIER]],conv1[1],0)))</f>
        <v/>
      </c>
      <c r="R200" s="19" t="str">
        <f ca="1">IF(Table1[[#This Row],[NO. INVOICE]]="","",MATCH(Table1[[#This Row],[NO. INVOICE]],'[2]REKAP PEMBELIAN'!$C:$C,0))</f>
        <v/>
      </c>
      <c r="S200" s="19"/>
    </row>
    <row r="201" spans="1:19" x14ac:dyDescent="0.25">
      <c r="A201" s="19" t="str">
        <f ca="1">IF(Table1[[#This Row],[NAMA SUPPLIER]]="","",MATCH(Table1[[#This Row],[N_ID]],INDIRECT(Table1[[#This Row],[1_h]]&amp;"[N_ID]"),0))</f>
        <v/>
      </c>
      <c r="C201" s="19" t="str">
        <f ca="1">IF(Table1[[#This Row],[N_ID]]="","",INDEX(INDIRECT(POINTER_ROW),MATCH(Table1[N_ID],INDIRECT(DIR&amp;"!PAJAK["&amp;ID_P&amp;"]"),0)))</f>
        <v/>
      </c>
      <c r="D201" s="19" t="str">
        <f ca="1">IF(Table1[[#This Row],[N_ID]]="","",INDEX(INDIRECT(POINTER_ROW),MATCH(Table1[N_ID],INDIRECT(DIR&amp;"!PAJAK["&amp;ID_P&amp;"]"),0)))</f>
        <v/>
      </c>
      <c r="E201" s="70" t="str">
        <f ca="1">IF(Table1[[#This Row],[N_ID]]="","",INDEX(INDIRECT(POINTER_ROW),MATCH(Table1[N_ID],INDIRECT(DIR&amp;"!PAJAK["&amp;ID_P&amp;"]"),0)))</f>
        <v/>
      </c>
      <c r="F201" s="70" t="str">
        <f ca="1">IF(Table1[[#This Row],[N_ID]]="","",INDEX(INDIRECT(POINTER_ROW),MATCH(Table1[N_ID],INDIRECT(DIR&amp;"!PAJAK["&amp;ID_P&amp;"]"),0)))</f>
        <v/>
      </c>
      <c r="G201" s="19" t="str">
        <f ca="1">IF(Table1[[#This Row],[N_ID]]="","",INDEX(INDIRECT(POINTER_ROW),MATCH(Table1[N_ID],INDIRECT(DIR&amp;"!PAJAK["&amp;ID_P&amp;"]"),0)))</f>
        <v/>
      </c>
      <c r="H201" s="18"/>
      <c r="I201" s="19" t="str">
        <f ca="1">IF(Table1[[#This Row],[N_ID]]="","",INDEX(INDIRECT(POINTER_ROW),MATCH(Table1[N_ID],INDIRECT(DIR&amp;"!PAJAK["&amp;ID_P&amp;"]"),0)))</f>
        <v/>
      </c>
      <c r="J201" s="19"/>
      <c r="K201" s="19"/>
      <c r="L20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0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0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0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0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01" s="19" t="str">
        <f ca="1">IF(Table1[[#This Row],[NAMA SUPPLIER]]="","",INDEX(conv1[2],MATCH(Table1[[#This Row],[NAMA SUPPLIER]],conv1[1],0)))</f>
        <v/>
      </c>
      <c r="R201" s="19" t="str">
        <f ca="1">IF(Table1[[#This Row],[NO. INVOICE]]="","",MATCH(Table1[[#This Row],[NO. INVOICE]],'[2]REKAP PEMBELIAN'!$C:$C,0))</f>
        <v/>
      </c>
      <c r="S201" s="19"/>
    </row>
    <row r="202" spans="1:19" x14ac:dyDescent="0.25">
      <c r="A202" s="19" t="str">
        <f ca="1">IF(Table1[[#This Row],[NAMA SUPPLIER]]="","",MATCH(Table1[[#This Row],[N_ID]],INDIRECT(Table1[[#This Row],[1_h]]&amp;"[N_ID]"),0))</f>
        <v/>
      </c>
      <c r="C202" s="19" t="str">
        <f ca="1">IF(Table1[[#This Row],[N_ID]]="","",INDEX(INDIRECT(POINTER_ROW),MATCH(Table1[N_ID],INDIRECT(DIR&amp;"!PAJAK["&amp;ID_P&amp;"]"),0)))</f>
        <v/>
      </c>
      <c r="D202" s="19" t="str">
        <f ca="1">IF(Table1[[#This Row],[N_ID]]="","",INDEX(INDIRECT(POINTER_ROW),MATCH(Table1[N_ID],INDIRECT(DIR&amp;"!PAJAK["&amp;ID_P&amp;"]"),0)))</f>
        <v/>
      </c>
      <c r="E202" s="70" t="str">
        <f ca="1">IF(Table1[[#This Row],[N_ID]]="","",INDEX(INDIRECT(POINTER_ROW),MATCH(Table1[N_ID],INDIRECT(DIR&amp;"!PAJAK["&amp;ID_P&amp;"]"),0)))</f>
        <v/>
      </c>
      <c r="F202" s="70" t="str">
        <f ca="1">IF(Table1[[#This Row],[N_ID]]="","",INDEX(INDIRECT(POINTER_ROW),MATCH(Table1[N_ID],INDIRECT(DIR&amp;"!PAJAK["&amp;ID_P&amp;"]"),0)))</f>
        <v/>
      </c>
      <c r="G202" s="19" t="str">
        <f ca="1">IF(Table1[[#This Row],[N_ID]]="","",INDEX(INDIRECT(POINTER_ROW),MATCH(Table1[N_ID],INDIRECT(DIR&amp;"!PAJAK["&amp;ID_P&amp;"]"),0)))</f>
        <v/>
      </c>
      <c r="H202" s="18"/>
      <c r="I202" s="19" t="str">
        <f ca="1">IF(Table1[[#This Row],[N_ID]]="","",INDEX(INDIRECT(POINTER_ROW),MATCH(Table1[N_ID],INDIRECT(DIR&amp;"!PAJAK["&amp;ID_P&amp;"]"),0)))</f>
        <v/>
      </c>
      <c r="J202" s="19"/>
      <c r="K202" s="19"/>
      <c r="L20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0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0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0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0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02" s="19" t="str">
        <f ca="1">IF(Table1[[#This Row],[NAMA SUPPLIER]]="","",INDEX(conv1[2],MATCH(Table1[[#This Row],[NAMA SUPPLIER]],conv1[1],0)))</f>
        <v/>
      </c>
      <c r="R202" s="19" t="str">
        <f ca="1">IF(Table1[[#This Row],[NO. INVOICE]]="","",MATCH(Table1[[#This Row],[NO. INVOICE]],'[2]REKAP PEMBELIAN'!$C:$C,0))</f>
        <v/>
      </c>
      <c r="S202" s="19"/>
    </row>
    <row r="203" spans="1:19" x14ac:dyDescent="0.25">
      <c r="A203" s="19" t="str">
        <f ca="1">IF(Table1[[#This Row],[NAMA SUPPLIER]]="","",MATCH(Table1[[#This Row],[N_ID]],INDIRECT(Table1[[#This Row],[1_h]]&amp;"[N_ID]"),0))</f>
        <v/>
      </c>
      <c r="C203" s="19" t="str">
        <f ca="1">IF(Table1[[#This Row],[N_ID]]="","",INDEX(INDIRECT(POINTER_ROW),MATCH(Table1[N_ID],INDIRECT(DIR&amp;"!PAJAK["&amp;ID_P&amp;"]"),0)))</f>
        <v/>
      </c>
      <c r="D203" s="19" t="str">
        <f ca="1">IF(Table1[[#This Row],[N_ID]]="","",INDEX(INDIRECT(POINTER_ROW),MATCH(Table1[N_ID],INDIRECT(DIR&amp;"!PAJAK["&amp;ID_P&amp;"]"),0)))</f>
        <v/>
      </c>
      <c r="E203" s="70" t="str">
        <f ca="1">IF(Table1[[#This Row],[N_ID]]="","",INDEX(INDIRECT(POINTER_ROW),MATCH(Table1[N_ID],INDIRECT(DIR&amp;"!PAJAK["&amp;ID_P&amp;"]"),0)))</f>
        <v/>
      </c>
      <c r="F203" s="70" t="str">
        <f ca="1">IF(Table1[[#This Row],[N_ID]]="","",INDEX(INDIRECT(POINTER_ROW),MATCH(Table1[N_ID],INDIRECT(DIR&amp;"!PAJAK["&amp;ID_P&amp;"]"),0)))</f>
        <v/>
      </c>
      <c r="G203" s="19" t="str">
        <f ca="1">IF(Table1[[#This Row],[N_ID]]="","",INDEX(INDIRECT(POINTER_ROW),MATCH(Table1[N_ID],INDIRECT(DIR&amp;"!PAJAK["&amp;ID_P&amp;"]"),0)))</f>
        <v/>
      </c>
      <c r="H203" s="18"/>
      <c r="I203" s="19" t="str">
        <f ca="1">IF(Table1[[#This Row],[N_ID]]="","",INDEX(INDIRECT(POINTER_ROW),MATCH(Table1[N_ID],INDIRECT(DIR&amp;"!PAJAK["&amp;ID_P&amp;"]"),0)))</f>
        <v/>
      </c>
      <c r="J203" s="19"/>
      <c r="K203" s="19"/>
      <c r="L20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0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0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0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0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03" s="19" t="str">
        <f ca="1">IF(Table1[[#This Row],[NAMA SUPPLIER]]="","",INDEX(conv1[2],MATCH(Table1[[#This Row],[NAMA SUPPLIER]],conv1[1],0)))</f>
        <v/>
      </c>
      <c r="R203" s="19" t="str">
        <f ca="1">IF(Table1[[#This Row],[NO. INVOICE]]="","",MATCH(Table1[[#This Row],[NO. INVOICE]],'[2]REKAP PEMBELIAN'!$C:$C,0))</f>
        <v/>
      </c>
      <c r="S203" s="19"/>
    </row>
    <row r="204" spans="1:19" x14ac:dyDescent="0.25">
      <c r="A204" s="19" t="str">
        <f ca="1">IF(Table1[[#This Row],[NAMA SUPPLIER]]="","",MATCH(Table1[[#This Row],[N_ID]],INDIRECT(Table1[[#This Row],[1_h]]&amp;"[N_ID]"),0))</f>
        <v/>
      </c>
      <c r="C204" s="19" t="str">
        <f ca="1">IF(Table1[[#This Row],[N_ID]]="","",INDEX(INDIRECT(POINTER_ROW),MATCH(Table1[N_ID],INDIRECT(DIR&amp;"!PAJAK["&amp;ID_P&amp;"]"),0)))</f>
        <v/>
      </c>
      <c r="D204" s="19" t="str">
        <f ca="1">IF(Table1[[#This Row],[N_ID]]="","",INDEX(INDIRECT(POINTER_ROW),MATCH(Table1[N_ID],INDIRECT(DIR&amp;"!PAJAK["&amp;ID_P&amp;"]"),0)))</f>
        <v/>
      </c>
      <c r="E204" s="70" t="str">
        <f ca="1">IF(Table1[[#This Row],[N_ID]]="","",INDEX(INDIRECT(POINTER_ROW),MATCH(Table1[N_ID],INDIRECT(DIR&amp;"!PAJAK["&amp;ID_P&amp;"]"),0)))</f>
        <v/>
      </c>
      <c r="F204" s="70" t="str">
        <f ca="1">IF(Table1[[#This Row],[N_ID]]="","",INDEX(INDIRECT(POINTER_ROW),MATCH(Table1[N_ID],INDIRECT(DIR&amp;"!PAJAK["&amp;ID_P&amp;"]"),0)))</f>
        <v/>
      </c>
      <c r="G204" s="19" t="str">
        <f ca="1">IF(Table1[[#This Row],[N_ID]]="","",INDEX(INDIRECT(POINTER_ROW),MATCH(Table1[N_ID],INDIRECT(DIR&amp;"!PAJAK["&amp;ID_P&amp;"]"),0)))</f>
        <v/>
      </c>
      <c r="H204" s="18"/>
      <c r="I204" s="19" t="str">
        <f ca="1">IF(Table1[[#This Row],[N_ID]]="","",INDEX(INDIRECT(POINTER_ROW),MATCH(Table1[N_ID],INDIRECT(DIR&amp;"!PAJAK["&amp;ID_P&amp;"]"),0)))</f>
        <v/>
      </c>
      <c r="J204" s="19"/>
      <c r="K204" s="19"/>
      <c r="L20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0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0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0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0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04" s="19" t="str">
        <f ca="1">IF(Table1[[#This Row],[NAMA SUPPLIER]]="","",INDEX(conv1[2],MATCH(Table1[[#This Row],[NAMA SUPPLIER]],conv1[1],0)))</f>
        <v/>
      </c>
      <c r="R204" s="19" t="str">
        <f ca="1">IF(Table1[[#This Row],[NO. INVOICE]]="","",MATCH(Table1[[#This Row],[NO. INVOICE]],'[2]REKAP PEMBELIAN'!$C:$C,0))</f>
        <v/>
      </c>
      <c r="S204" s="19"/>
    </row>
    <row r="205" spans="1:19" x14ac:dyDescent="0.25">
      <c r="A205" s="19" t="str">
        <f ca="1">IF(Table1[[#This Row],[NAMA SUPPLIER]]="","",MATCH(Table1[[#This Row],[N_ID]],INDIRECT(Table1[[#This Row],[1_h]]&amp;"[N_ID]"),0))</f>
        <v/>
      </c>
      <c r="C205" s="19" t="str">
        <f ca="1">IF(Table1[[#This Row],[N_ID]]="","",INDEX(INDIRECT(POINTER_ROW),MATCH(Table1[N_ID],INDIRECT(DIR&amp;"!PAJAK["&amp;ID_P&amp;"]"),0)))</f>
        <v/>
      </c>
      <c r="D205" s="19" t="str">
        <f ca="1">IF(Table1[[#This Row],[N_ID]]="","",INDEX(INDIRECT(POINTER_ROW),MATCH(Table1[N_ID],INDIRECT(DIR&amp;"!PAJAK["&amp;ID_P&amp;"]"),0)))</f>
        <v/>
      </c>
      <c r="E205" s="70" t="str">
        <f ca="1">IF(Table1[[#This Row],[N_ID]]="","",INDEX(INDIRECT(POINTER_ROW),MATCH(Table1[N_ID],INDIRECT(DIR&amp;"!PAJAK["&amp;ID_P&amp;"]"),0)))</f>
        <v/>
      </c>
      <c r="F205" s="70" t="str">
        <f ca="1">IF(Table1[[#This Row],[N_ID]]="","",INDEX(INDIRECT(POINTER_ROW),MATCH(Table1[N_ID],INDIRECT(DIR&amp;"!PAJAK["&amp;ID_P&amp;"]"),0)))</f>
        <v/>
      </c>
      <c r="G205" s="19" t="str">
        <f ca="1">IF(Table1[[#This Row],[N_ID]]="","",INDEX(INDIRECT(POINTER_ROW),MATCH(Table1[N_ID],INDIRECT(DIR&amp;"!PAJAK["&amp;ID_P&amp;"]"),0)))</f>
        <v/>
      </c>
      <c r="H205" s="18"/>
      <c r="I205" s="19" t="str">
        <f ca="1">IF(Table1[[#This Row],[N_ID]]="","",INDEX(INDIRECT(POINTER_ROW),MATCH(Table1[N_ID],INDIRECT(DIR&amp;"!PAJAK["&amp;ID_P&amp;"]"),0)))</f>
        <v/>
      </c>
      <c r="J205" s="19"/>
      <c r="K205" s="19"/>
      <c r="L20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0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0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0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0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05" s="19" t="str">
        <f ca="1">IF(Table1[[#This Row],[NAMA SUPPLIER]]="","",INDEX(conv1[2],MATCH(Table1[[#This Row],[NAMA SUPPLIER]],conv1[1],0)))</f>
        <v/>
      </c>
      <c r="R205" s="19" t="str">
        <f ca="1">IF(Table1[[#This Row],[NO. INVOICE]]="","",MATCH(Table1[[#This Row],[NO. INVOICE]],'[2]REKAP PEMBELIAN'!$C:$C,0))</f>
        <v/>
      </c>
      <c r="S205" s="19"/>
    </row>
    <row r="206" spans="1:19" x14ac:dyDescent="0.25">
      <c r="A206" s="19" t="str">
        <f ca="1">IF(Table1[[#This Row],[NAMA SUPPLIER]]="","",MATCH(Table1[[#This Row],[N_ID]],INDIRECT(Table1[[#This Row],[1_h]]&amp;"[N_ID]"),0))</f>
        <v/>
      </c>
      <c r="C206" s="19" t="str">
        <f ca="1">IF(Table1[[#This Row],[N_ID]]="","",INDEX(INDIRECT(POINTER_ROW),MATCH(Table1[N_ID],INDIRECT(DIR&amp;"!PAJAK["&amp;ID_P&amp;"]"),0)))</f>
        <v/>
      </c>
      <c r="D206" s="19" t="str">
        <f ca="1">IF(Table1[[#This Row],[N_ID]]="","",INDEX(INDIRECT(POINTER_ROW),MATCH(Table1[N_ID],INDIRECT(DIR&amp;"!PAJAK["&amp;ID_P&amp;"]"),0)))</f>
        <v/>
      </c>
      <c r="E206" s="70" t="str">
        <f ca="1">IF(Table1[[#This Row],[N_ID]]="","",INDEX(INDIRECT(POINTER_ROW),MATCH(Table1[N_ID],INDIRECT(DIR&amp;"!PAJAK["&amp;ID_P&amp;"]"),0)))</f>
        <v/>
      </c>
      <c r="F206" s="70" t="str">
        <f ca="1">IF(Table1[[#This Row],[N_ID]]="","",INDEX(INDIRECT(POINTER_ROW),MATCH(Table1[N_ID],INDIRECT(DIR&amp;"!PAJAK["&amp;ID_P&amp;"]"),0)))</f>
        <v/>
      </c>
      <c r="G206" s="19" t="str">
        <f ca="1">IF(Table1[[#This Row],[N_ID]]="","",INDEX(INDIRECT(POINTER_ROW),MATCH(Table1[N_ID],INDIRECT(DIR&amp;"!PAJAK["&amp;ID_P&amp;"]"),0)))</f>
        <v/>
      </c>
      <c r="H206" s="18"/>
      <c r="I206" s="19" t="str">
        <f ca="1">IF(Table1[[#This Row],[N_ID]]="","",INDEX(INDIRECT(POINTER_ROW),MATCH(Table1[N_ID],INDIRECT(DIR&amp;"!PAJAK["&amp;ID_P&amp;"]"),0)))</f>
        <v/>
      </c>
      <c r="J206" s="19"/>
      <c r="K206" s="19"/>
      <c r="L20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06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0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0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06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06" s="19" t="str">
        <f ca="1">IF(Table1[[#This Row],[NAMA SUPPLIER]]="","",INDEX(conv1[2],MATCH(Table1[[#This Row],[NAMA SUPPLIER]],conv1[1],0)))</f>
        <v/>
      </c>
      <c r="R206" s="19" t="str">
        <f ca="1">IF(Table1[[#This Row],[NO. INVOICE]]="","",MATCH(Table1[[#This Row],[NO. INVOICE]],'[2]REKAP PEMBELIAN'!$C:$C,0))</f>
        <v/>
      </c>
      <c r="S206" s="19"/>
    </row>
    <row r="207" spans="1:19" x14ac:dyDescent="0.25">
      <c r="A207" s="19" t="str">
        <f ca="1">IF(Table1[[#This Row],[NAMA SUPPLIER]]="","",MATCH(Table1[[#This Row],[N_ID]],INDIRECT(Table1[[#This Row],[1_h]]&amp;"[N_ID]"),0))</f>
        <v/>
      </c>
      <c r="C207" s="19" t="str">
        <f ca="1">IF(Table1[[#This Row],[N_ID]]="","",INDEX(INDIRECT(POINTER_ROW),MATCH(Table1[N_ID],INDIRECT(DIR&amp;"!PAJAK["&amp;ID_P&amp;"]"),0)))</f>
        <v/>
      </c>
      <c r="D207" s="19" t="str">
        <f ca="1">IF(Table1[[#This Row],[N_ID]]="","",INDEX(INDIRECT(POINTER_ROW),MATCH(Table1[N_ID],INDIRECT(DIR&amp;"!PAJAK["&amp;ID_P&amp;"]"),0)))</f>
        <v/>
      </c>
      <c r="E207" s="70" t="str">
        <f ca="1">IF(Table1[[#This Row],[N_ID]]="","",INDEX(INDIRECT(POINTER_ROW),MATCH(Table1[N_ID],INDIRECT(DIR&amp;"!PAJAK["&amp;ID_P&amp;"]"),0)))</f>
        <v/>
      </c>
      <c r="F207" s="70" t="str">
        <f ca="1">IF(Table1[[#This Row],[N_ID]]="","",INDEX(INDIRECT(POINTER_ROW),MATCH(Table1[N_ID],INDIRECT(DIR&amp;"!PAJAK["&amp;ID_P&amp;"]"),0)))</f>
        <v/>
      </c>
      <c r="G207" s="19" t="str">
        <f ca="1">IF(Table1[[#This Row],[N_ID]]="","",INDEX(INDIRECT(POINTER_ROW),MATCH(Table1[N_ID],INDIRECT(DIR&amp;"!PAJAK["&amp;ID_P&amp;"]"),0)))</f>
        <v/>
      </c>
      <c r="H207" s="18"/>
      <c r="I207" s="19" t="str">
        <f ca="1">IF(Table1[[#This Row],[N_ID]]="","",INDEX(INDIRECT(POINTER_ROW),MATCH(Table1[N_ID],INDIRECT(DIR&amp;"!PAJAK["&amp;ID_P&amp;"]"),0)))</f>
        <v/>
      </c>
      <c r="J207" s="19"/>
      <c r="K207" s="19"/>
      <c r="L20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07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0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0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07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07" s="19" t="str">
        <f ca="1">IF(Table1[[#This Row],[NAMA SUPPLIER]]="","",INDEX(conv1[2],MATCH(Table1[[#This Row],[NAMA SUPPLIER]],conv1[1],0)))</f>
        <v/>
      </c>
      <c r="R207" s="19" t="str">
        <f ca="1">IF(Table1[[#This Row],[NO. INVOICE]]="","",MATCH(Table1[[#This Row],[NO. INVOICE]],'[2]REKAP PEMBELIAN'!$C:$C,0))</f>
        <v/>
      </c>
      <c r="S207" s="19"/>
    </row>
    <row r="208" spans="1:19" x14ac:dyDescent="0.25">
      <c r="A208" s="19" t="str">
        <f ca="1">IF(Table1[[#This Row],[NAMA SUPPLIER]]="","",MATCH(Table1[[#This Row],[N_ID]],INDIRECT(Table1[[#This Row],[1_h]]&amp;"[N_ID]"),0))</f>
        <v/>
      </c>
      <c r="C208" s="19" t="str">
        <f ca="1">IF(Table1[[#This Row],[N_ID]]="","",INDEX(INDIRECT(POINTER_ROW),MATCH(Table1[N_ID],INDIRECT(DIR&amp;"!PAJAK["&amp;ID_P&amp;"]"),0)))</f>
        <v/>
      </c>
      <c r="D208" s="19" t="str">
        <f ca="1">IF(Table1[[#This Row],[N_ID]]="","",INDEX(INDIRECT(POINTER_ROW),MATCH(Table1[N_ID],INDIRECT(DIR&amp;"!PAJAK["&amp;ID_P&amp;"]"),0)))</f>
        <v/>
      </c>
      <c r="E208" s="70" t="str">
        <f ca="1">IF(Table1[[#This Row],[N_ID]]="","",INDEX(INDIRECT(POINTER_ROW),MATCH(Table1[N_ID],INDIRECT(DIR&amp;"!PAJAK["&amp;ID_P&amp;"]"),0)))</f>
        <v/>
      </c>
      <c r="F208" s="70" t="str">
        <f ca="1">IF(Table1[[#This Row],[N_ID]]="","",INDEX(INDIRECT(POINTER_ROW),MATCH(Table1[N_ID],INDIRECT(DIR&amp;"!PAJAK["&amp;ID_P&amp;"]"),0)))</f>
        <v/>
      </c>
      <c r="G208" s="19" t="str">
        <f ca="1">IF(Table1[[#This Row],[N_ID]]="","",INDEX(INDIRECT(POINTER_ROW),MATCH(Table1[N_ID],INDIRECT(DIR&amp;"!PAJAK["&amp;ID_P&amp;"]"),0)))</f>
        <v/>
      </c>
      <c r="H208" s="18"/>
      <c r="I208" s="19" t="str">
        <f ca="1">IF(Table1[[#This Row],[N_ID]]="","",INDEX(INDIRECT(POINTER_ROW),MATCH(Table1[N_ID],INDIRECT(DIR&amp;"!PAJAK["&amp;ID_P&amp;"]"),0)))</f>
        <v/>
      </c>
      <c r="J208" s="19"/>
      <c r="K208" s="19"/>
      <c r="L20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0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0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0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0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08" s="19" t="str">
        <f ca="1">IF(Table1[[#This Row],[NAMA SUPPLIER]]="","",INDEX(conv1[2],MATCH(Table1[[#This Row],[NAMA SUPPLIER]],conv1[1],0)))</f>
        <v/>
      </c>
      <c r="R208" s="19" t="str">
        <f ca="1">IF(Table1[[#This Row],[NO. INVOICE]]="","",MATCH(Table1[[#This Row],[NO. INVOICE]],'[2]REKAP PEMBELIAN'!$C:$C,0))</f>
        <v/>
      </c>
      <c r="S208" s="19"/>
    </row>
    <row r="209" spans="1:19" x14ac:dyDescent="0.25">
      <c r="A209" s="19" t="str">
        <f ca="1">IF(Table1[[#This Row],[NAMA SUPPLIER]]="","",MATCH(Table1[[#This Row],[N_ID]],INDIRECT(Table1[[#This Row],[1_h]]&amp;"[N_ID]"),0))</f>
        <v/>
      </c>
      <c r="C209" s="19" t="str">
        <f ca="1">IF(Table1[[#This Row],[N_ID]]="","",INDEX(INDIRECT(POINTER_ROW),MATCH(Table1[N_ID],INDIRECT(DIR&amp;"!PAJAK["&amp;ID_P&amp;"]"),0)))</f>
        <v/>
      </c>
      <c r="D209" s="19" t="str">
        <f ca="1">IF(Table1[[#This Row],[N_ID]]="","",INDEX(INDIRECT(POINTER_ROW),MATCH(Table1[N_ID],INDIRECT(DIR&amp;"!PAJAK["&amp;ID_P&amp;"]"),0)))</f>
        <v/>
      </c>
      <c r="E209" s="70" t="str">
        <f ca="1">IF(Table1[[#This Row],[N_ID]]="","",INDEX(INDIRECT(POINTER_ROW),MATCH(Table1[N_ID],INDIRECT(DIR&amp;"!PAJAK["&amp;ID_P&amp;"]"),0)))</f>
        <v/>
      </c>
      <c r="F209" s="70" t="str">
        <f ca="1">IF(Table1[[#This Row],[N_ID]]="","",INDEX(INDIRECT(POINTER_ROW),MATCH(Table1[N_ID],INDIRECT(DIR&amp;"!PAJAK["&amp;ID_P&amp;"]"),0)))</f>
        <v/>
      </c>
      <c r="G209" s="19" t="str">
        <f ca="1">IF(Table1[[#This Row],[N_ID]]="","",INDEX(INDIRECT(POINTER_ROW),MATCH(Table1[N_ID],INDIRECT(DIR&amp;"!PAJAK["&amp;ID_P&amp;"]"),0)))</f>
        <v/>
      </c>
      <c r="H209" s="18"/>
      <c r="I209" s="19" t="str">
        <f ca="1">IF(Table1[[#This Row],[N_ID]]="","",INDEX(INDIRECT(POINTER_ROW),MATCH(Table1[N_ID],INDIRECT(DIR&amp;"!PAJAK["&amp;ID_P&amp;"]"),0)))</f>
        <v/>
      </c>
      <c r="J209" s="19"/>
      <c r="K209" s="19"/>
      <c r="L20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09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0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0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09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09" s="19" t="str">
        <f ca="1">IF(Table1[[#This Row],[NAMA SUPPLIER]]="","",INDEX(conv1[2],MATCH(Table1[[#This Row],[NAMA SUPPLIER]],conv1[1],0)))</f>
        <v/>
      </c>
      <c r="R209" s="19" t="str">
        <f ca="1">IF(Table1[[#This Row],[NO. INVOICE]]="","",MATCH(Table1[[#This Row],[NO. INVOICE]],'[2]REKAP PEMBELIAN'!$C:$C,0))</f>
        <v/>
      </c>
      <c r="S209" s="19"/>
    </row>
    <row r="210" spans="1:19" x14ac:dyDescent="0.25">
      <c r="A210" s="19" t="str">
        <f ca="1">IF(Table1[[#This Row],[NAMA SUPPLIER]]="","",MATCH(Table1[[#This Row],[N_ID]],INDIRECT(Table1[[#This Row],[1_h]]&amp;"[N_ID]"),0))</f>
        <v/>
      </c>
      <c r="C210" s="19" t="str">
        <f ca="1">IF(Table1[[#This Row],[N_ID]]="","",INDEX(INDIRECT(POINTER_ROW),MATCH(Table1[N_ID],INDIRECT(DIR&amp;"!PAJAK["&amp;ID_P&amp;"]"),0)))</f>
        <v/>
      </c>
      <c r="D210" s="19" t="str">
        <f ca="1">IF(Table1[[#This Row],[N_ID]]="","",INDEX(INDIRECT(POINTER_ROW),MATCH(Table1[N_ID],INDIRECT(DIR&amp;"!PAJAK["&amp;ID_P&amp;"]"),0)))</f>
        <v/>
      </c>
      <c r="E210" s="70" t="str">
        <f ca="1">IF(Table1[[#This Row],[N_ID]]="","",INDEX(INDIRECT(POINTER_ROW),MATCH(Table1[N_ID],INDIRECT(DIR&amp;"!PAJAK["&amp;ID_P&amp;"]"),0)))</f>
        <v/>
      </c>
      <c r="F210" s="70" t="str">
        <f ca="1">IF(Table1[[#This Row],[N_ID]]="","",INDEX(INDIRECT(POINTER_ROW),MATCH(Table1[N_ID],INDIRECT(DIR&amp;"!PAJAK["&amp;ID_P&amp;"]"),0)))</f>
        <v/>
      </c>
      <c r="G210" s="19" t="str">
        <f ca="1">IF(Table1[[#This Row],[N_ID]]="","",INDEX(INDIRECT(POINTER_ROW),MATCH(Table1[N_ID],INDIRECT(DIR&amp;"!PAJAK["&amp;ID_P&amp;"]"),0)))</f>
        <v/>
      </c>
      <c r="H210" s="18"/>
      <c r="I210" s="19" t="str">
        <f ca="1">IF(Table1[[#This Row],[N_ID]]="","",INDEX(INDIRECT(POINTER_ROW),MATCH(Table1[N_ID],INDIRECT(DIR&amp;"!PAJAK["&amp;ID_P&amp;"]"),0)))</f>
        <v/>
      </c>
      <c r="J210" s="19"/>
      <c r="K210" s="19"/>
      <c r="L21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10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1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1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10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10" s="19" t="str">
        <f ca="1">IF(Table1[[#This Row],[NAMA SUPPLIER]]="","",INDEX(conv1[2],MATCH(Table1[[#This Row],[NAMA SUPPLIER]],conv1[1],0)))</f>
        <v/>
      </c>
      <c r="R210" s="19" t="str">
        <f ca="1">IF(Table1[[#This Row],[NO. INVOICE]]="","",MATCH(Table1[[#This Row],[NO. INVOICE]],'[2]REKAP PEMBELIAN'!$C:$C,0))</f>
        <v/>
      </c>
      <c r="S210" s="19"/>
    </row>
    <row r="211" spans="1:19" x14ac:dyDescent="0.25">
      <c r="A211" s="19" t="str">
        <f ca="1">IF(Table1[[#This Row],[NAMA SUPPLIER]]="","",MATCH(Table1[[#This Row],[N_ID]],INDIRECT(Table1[[#This Row],[1_h]]&amp;"[N_ID]"),0))</f>
        <v/>
      </c>
      <c r="C211" s="19" t="str">
        <f ca="1">IF(Table1[[#This Row],[N_ID]]="","",INDEX(INDIRECT(POINTER_ROW),MATCH(Table1[N_ID],INDIRECT(DIR&amp;"!PAJAK["&amp;ID_P&amp;"]"),0)))</f>
        <v/>
      </c>
      <c r="D211" s="19" t="str">
        <f ca="1">IF(Table1[[#This Row],[N_ID]]="","",INDEX(INDIRECT(POINTER_ROW),MATCH(Table1[N_ID],INDIRECT(DIR&amp;"!PAJAK["&amp;ID_P&amp;"]"),0)))</f>
        <v/>
      </c>
      <c r="E211" s="70" t="str">
        <f ca="1">IF(Table1[[#This Row],[N_ID]]="","",INDEX(INDIRECT(POINTER_ROW),MATCH(Table1[N_ID],INDIRECT(DIR&amp;"!PAJAK["&amp;ID_P&amp;"]"),0)))</f>
        <v/>
      </c>
      <c r="F211" s="70" t="str">
        <f ca="1">IF(Table1[[#This Row],[N_ID]]="","",INDEX(INDIRECT(POINTER_ROW),MATCH(Table1[N_ID],INDIRECT(DIR&amp;"!PAJAK["&amp;ID_P&amp;"]"),0)))</f>
        <v/>
      </c>
      <c r="G211" s="19" t="str">
        <f ca="1">IF(Table1[[#This Row],[N_ID]]="","",INDEX(INDIRECT(POINTER_ROW),MATCH(Table1[N_ID],INDIRECT(DIR&amp;"!PAJAK["&amp;ID_P&amp;"]"),0)))</f>
        <v/>
      </c>
      <c r="H211" s="18"/>
      <c r="I211" s="19" t="str">
        <f ca="1">IF(Table1[[#This Row],[N_ID]]="","",INDEX(INDIRECT(POINTER_ROW),MATCH(Table1[N_ID],INDIRECT(DIR&amp;"!PAJAK["&amp;ID_P&amp;"]"),0)))</f>
        <v/>
      </c>
      <c r="J211" s="19"/>
      <c r="K211" s="19"/>
      <c r="L21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11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1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1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11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11" s="19" t="str">
        <f ca="1">IF(Table1[[#This Row],[NAMA SUPPLIER]]="","",INDEX(conv1[2],MATCH(Table1[[#This Row],[NAMA SUPPLIER]],conv1[1],0)))</f>
        <v/>
      </c>
      <c r="R211" s="19" t="str">
        <f ca="1">IF(Table1[[#This Row],[NO. INVOICE]]="","",MATCH(Table1[[#This Row],[NO. INVOICE]],'[2]REKAP PEMBELIAN'!$C:$C,0))</f>
        <v/>
      </c>
      <c r="S211" s="19"/>
    </row>
    <row r="212" spans="1:19" x14ac:dyDescent="0.25">
      <c r="A212" s="19" t="str">
        <f ca="1">IF(Table1[[#This Row],[NAMA SUPPLIER]]="","",MATCH(Table1[[#This Row],[N_ID]],INDIRECT(Table1[[#This Row],[1_h]]&amp;"[N_ID]"),0))</f>
        <v/>
      </c>
      <c r="C212" s="19" t="str">
        <f ca="1">IF(Table1[[#This Row],[N_ID]]="","",INDEX(INDIRECT(POINTER_ROW),MATCH(Table1[N_ID],INDIRECT(DIR&amp;"!PAJAK["&amp;ID_P&amp;"]"),0)))</f>
        <v/>
      </c>
      <c r="D212" s="19" t="str">
        <f ca="1">IF(Table1[[#This Row],[N_ID]]="","",INDEX(INDIRECT(POINTER_ROW),MATCH(Table1[N_ID],INDIRECT(DIR&amp;"!PAJAK["&amp;ID_P&amp;"]"),0)))</f>
        <v/>
      </c>
      <c r="E212" s="70" t="str">
        <f ca="1">IF(Table1[[#This Row],[N_ID]]="","",INDEX(INDIRECT(POINTER_ROW),MATCH(Table1[N_ID],INDIRECT(DIR&amp;"!PAJAK["&amp;ID_P&amp;"]"),0)))</f>
        <v/>
      </c>
      <c r="F212" s="70" t="str">
        <f ca="1">IF(Table1[[#This Row],[N_ID]]="","",INDEX(INDIRECT(POINTER_ROW),MATCH(Table1[N_ID],INDIRECT(DIR&amp;"!PAJAK["&amp;ID_P&amp;"]"),0)))</f>
        <v/>
      </c>
      <c r="G212" s="19" t="str">
        <f ca="1">IF(Table1[[#This Row],[N_ID]]="","",INDEX(INDIRECT(POINTER_ROW),MATCH(Table1[N_ID],INDIRECT(DIR&amp;"!PAJAK["&amp;ID_P&amp;"]"),0)))</f>
        <v/>
      </c>
      <c r="H212" s="18"/>
      <c r="I212" s="19" t="str">
        <f ca="1">IF(Table1[[#This Row],[N_ID]]="","",INDEX(INDIRECT(POINTER_ROW),MATCH(Table1[N_ID],INDIRECT(DIR&amp;"!PAJAK["&amp;ID_P&amp;"]"),0)))</f>
        <v/>
      </c>
      <c r="J212" s="19"/>
      <c r="K212" s="19"/>
      <c r="L21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12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1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1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12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12" s="19" t="str">
        <f ca="1">IF(Table1[[#This Row],[NAMA SUPPLIER]]="","",INDEX(conv1[2],MATCH(Table1[[#This Row],[NAMA SUPPLIER]],conv1[1],0)))</f>
        <v/>
      </c>
      <c r="R212" s="19" t="str">
        <f ca="1">IF(Table1[[#This Row],[NO. INVOICE]]="","",MATCH(Table1[[#This Row],[NO. INVOICE]],'[2]REKAP PEMBELIAN'!$C:$C,0))</f>
        <v/>
      </c>
      <c r="S212" s="19"/>
    </row>
    <row r="213" spans="1:19" x14ac:dyDescent="0.25">
      <c r="A213" s="19" t="str">
        <f ca="1">IF(Table1[[#This Row],[NAMA SUPPLIER]]="","",MATCH(Table1[[#This Row],[N_ID]],INDIRECT(Table1[[#This Row],[1_h]]&amp;"[N_ID]"),0))</f>
        <v/>
      </c>
      <c r="C213" s="19" t="str">
        <f ca="1">IF(Table1[[#This Row],[N_ID]]="","",INDEX(INDIRECT(POINTER_ROW),MATCH(Table1[N_ID],INDIRECT(DIR&amp;"!PAJAK["&amp;ID_P&amp;"]"),0)))</f>
        <v/>
      </c>
      <c r="D213" s="19" t="str">
        <f ca="1">IF(Table1[[#This Row],[N_ID]]="","",INDEX(INDIRECT(POINTER_ROW),MATCH(Table1[N_ID],INDIRECT(DIR&amp;"!PAJAK["&amp;ID_P&amp;"]"),0)))</f>
        <v/>
      </c>
      <c r="E213" s="70" t="str">
        <f ca="1">IF(Table1[[#This Row],[N_ID]]="","",INDEX(INDIRECT(POINTER_ROW),MATCH(Table1[N_ID],INDIRECT(DIR&amp;"!PAJAK["&amp;ID_P&amp;"]"),0)))</f>
        <v/>
      </c>
      <c r="F213" s="70" t="str">
        <f ca="1">IF(Table1[[#This Row],[N_ID]]="","",INDEX(INDIRECT(POINTER_ROW),MATCH(Table1[N_ID],INDIRECT(DIR&amp;"!PAJAK["&amp;ID_P&amp;"]"),0)))</f>
        <v/>
      </c>
      <c r="G213" s="19" t="str">
        <f ca="1">IF(Table1[[#This Row],[N_ID]]="","",INDEX(INDIRECT(POINTER_ROW),MATCH(Table1[N_ID],INDIRECT(DIR&amp;"!PAJAK["&amp;ID_P&amp;"]"),0)))</f>
        <v/>
      </c>
      <c r="H213" s="18"/>
      <c r="I213" s="19" t="str">
        <f ca="1">IF(Table1[[#This Row],[N_ID]]="","",INDEX(INDIRECT(POINTER_ROW),MATCH(Table1[N_ID],INDIRECT(DIR&amp;"!PAJAK["&amp;ID_P&amp;"]"),0)))</f>
        <v/>
      </c>
      <c r="J213" s="19"/>
      <c r="K213" s="19"/>
      <c r="L21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13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1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1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13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13" s="19" t="str">
        <f ca="1">IF(Table1[[#This Row],[NAMA SUPPLIER]]="","",INDEX(conv1[2],MATCH(Table1[[#This Row],[NAMA SUPPLIER]],conv1[1],0)))</f>
        <v/>
      </c>
      <c r="R213" s="19" t="str">
        <f ca="1">IF(Table1[[#This Row],[NO. INVOICE]]="","",MATCH(Table1[[#This Row],[NO. INVOICE]],'[2]REKAP PEMBELIAN'!$C:$C,0))</f>
        <v/>
      </c>
      <c r="S213" s="19"/>
    </row>
    <row r="214" spans="1:19" x14ac:dyDescent="0.25">
      <c r="A214" s="19" t="str">
        <f ca="1">IF(Table1[[#This Row],[NAMA SUPPLIER]]="","",MATCH(Table1[[#This Row],[N_ID]],INDIRECT(Table1[[#This Row],[1_h]]&amp;"[N_ID]"),0))</f>
        <v/>
      </c>
      <c r="C214" s="19" t="str">
        <f ca="1">IF(Table1[[#This Row],[N_ID]]="","",INDEX(INDIRECT(POINTER_ROW),MATCH(Table1[N_ID],INDIRECT(DIR&amp;"!PAJAK["&amp;ID_P&amp;"]"),0)))</f>
        <v/>
      </c>
      <c r="D214" s="19" t="str">
        <f ca="1">IF(Table1[[#This Row],[N_ID]]="","",INDEX(INDIRECT(POINTER_ROW),MATCH(Table1[N_ID],INDIRECT(DIR&amp;"!PAJAK["&amp;ID_P&amp;"]"),0)))</f>
        <v/>
      </c>
      <c r="E214" s="70" t="str">
        <f ca="1">IF(Table1[[#This Row],[N_ID]]="","",INDEX(INDIRECT(POINTER_ROW),MATCH(Table1[N_ID],INDIRECT(DIR&amp;"!PAJAK["&amp;ID_P&amp;"]"),0)))</f>
        <v/>
      </c>
      <c r="F214" s="70" t="str">
        <f ca="1">IF(Table1[[#This Row],[N_ID]]="","",INDEX(INDIRECT(POINTER_ROW),MATCH(Table1[N_ID],INDIRECT(DIR&amp;"!PAJAK["&amp;ID_P&amp;"]"),0)))</f>
        <v/>
      </c>
      <c r="G214" s="19" t="str">
        <f ca="1">IF(Table1[[#This Row],[N_ID]]="","",INDEX(INDIRECT(POINTER_ROW),MATCH(Table1[N_ID],INDIRECT(DIR&amp;"!PAJAK["&amp;ID_P&amp;"]"),0)))</f>
        <v/>
      </c>
      <c r="H214" s="18"/>
      <c r="I214" s="19" t="str">
        <f ca="1">IF(Table1[[#This Row],[N_ID]]="","",INDEX(INDIRECT(POINTER_ROW),MATCH(Table1[N_ID],INDIRECT(DIR&amp;"!PAJAK["&amp;ID_P&amp;"]"),0)))</f>
        <v/>
      </c>
      <c r="J214" s="19"/>
      <c r="K214" s="19"/>
      <c r="L21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14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1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1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14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14" s="19" t="str">
        <f ca="1">IF(Table1[[#This Row],[NAMA SUPPLIER]]="","",INDEX(conv1[2],MATCH(Table1[[#This Row],[NAMA SUPPLIER]],conv1[1],0)))</f>
        <v/>
      </c>
      <c r="R214" s="19" t="str">
        <f ca="1">IF(Table1[[#This Row],[NO. INVOICE]]="","",MATCH(Table1[[#This Row],[NO. INVOICE]],'[2]REKAP PEMBELIAN'!$C:$C,0))</f>
        <v/>
      </c>
      <c r="S214" s="19"/>
    </row>
    <row r="215" spans="1:19" x14ac:dyDescent="0.25">
      <c r="A215" s="19" t="str">
        <f ca="1">IF(Table1[[#This Row],[NAMA SUPPLIER]]="","",MATCH(Table1[[#This Row],[N_ID]],INDIRECT(Table1[[#This Row],[1_h]]&amp;"[N_ID]"),0))</f>
        <v/>
      </c>
      <c r="C215" s="19" t="str">
        <f ca="1">IF(Table1[[#This Row],[N_ID]]="","",INDEX(INDIRECT(POINTER_ROW),MATCH(Table1[N_ID],INDIRECT(DIR&amp;"!PAJAK["&amp;ID_P&amp;"]"),0)))</f>
        <v/>
      </c>
      <c r="D215" s="19" t="str">
        <f ca="1">IF(Table1[[#This Row],[N_ID]]="","",INDEX(INDIRECT(POINTER_ROW),MATCH(Table1[N_ID],INDIRECT(DIR&amp;"!PAJAK["&amp;ID_P&amp;"]"),0)))</f>
        <v/>
      </c>
      <c r="E215" s="70" t="str">
        <f ca="1">IF(Table1[[#This Row],[N_ID]]="","",INDEX(INDIRECT(POINTER_ROW),MATCH(Table1[N_ID],INDIRECT(DIR&amp;"!PAJAK["&amp;ID_P&amp;"]"),0)))</f>
        <v/>
      </c>
      <c r="F215" s="70" t="str">
        <f ca="1">IF(Table1[[#This Row],[N_ID]]="","",INDEX(INDIRECT(POINTER_ROW),MATCH(Table1[N_ID],INDIRECT(DIR&amp;"!PAJAK["&amp;ID_P&amp;"]"),0)))</f>
        <v/>
      </c>
      <c r="G215" s="19" t="str">
        <f ca="1">IF(Table1[[#This Row],[N_ID]]="","",INDEX(INDIRECT(POINTER_ROW),MATCH(Table1[N_ID],INDIRECT(DIR&amp;"!PAJAK["&amp;ID_P&amp;"]"),0)))</f>
        <v/>
      </c>
      <c r="H215" s="18"/>
      <c r="I215" s="19" t="str">
        <f ca="1">IF(Table1[[#This Row],[N_ID]]="","",INDEX(INDIRECT(POINTER_ROW),MATCH(Table1[N_ID],INDIRECT(DIR&amp;"!PAJAK["&amp;ID_P&amp;"]"),0)))</f>
        <v/>
      </c>
      <c r="J215" s="19"/>
      <c r="K215" s="19"/>
      <c r="L21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15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1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1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15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15" s="19" t="str">
        <f ca="1">IF(Table1[[#This Row],[NAMA SUPPLIER]]="","",INDEX(conv1[2],MATCH(Table1[[#This Row],[NAMA SUPPLIER]],conv1[1],0)))</f>
        <v/>
      </c>
      <c r="R215" s="19" t="str">
        <f ca="1">IF(Table1[[#This Row],[NO. INVOICE]]="","",MATCH(Table1[[#This Row],[NO. INVOICE]],'[2]REKAP PEMBELIAN'!$C:$C,0))</f>
        <v/>
      </c>
      <c r="S215" s="19"/>
    </row>
    <row r="216" spans="1:19" s="69" customFormat="1" x14ac:dyDescent="0.25">
      <c r="A216" s="74" t="str">
        <f ca="1">IF(Table1[[#This Row],[NAMA SUPPLIER]]="","",MATCH(Table1[[#This Row],[N_ID]],INDIRECT(Table1[[#This Row],[1_h]]&amp;"[N_ID]"),0))</f>
        <v/>
      </c>
      <c r="B216" s="66"/>
      <c r="C216" s="74" t="str">
        <f ca="1">IF(Table1[[#This Row],[N_ID]]="","",INDEX(INDIRECT(POINTER_ROW),MATCH(Table1[N_ID],INDIRECT(DIR&amp;"!PAJAK["&amp;ID_P&amp;"]"),0)))</f>
        <v/>
      </c>
      <c r="D216" s="74" t="str">
        <f ca="1">IF(Table1[[#This Row],[N_ID]]="","",INDEX(INDIRECT(POINTER_ROW),MATCH(Table1[N_ID],INDIRECT(DIR&amp;"!PAJAK["&amp;ID_P&amp;"]"),0)))</f>
        <v/>
      </c>
      <c r="E216" s="75" t="str">
        <f ca="1">IF(Table1[[#This Row],[N_ID]]="","",INDEX(INDIRECT(POINTER_ROW),MATCH(Table1[N_ID],INDIRECT(DIR&amp;"!PAJAK["&amp;ID_P&amp;"]"),0)))</f>
        <v/>
      </c>
      <c r="F216" s="75" t="str">
        <f ca="1">IF(Table1[[#This Row],[N_ID]]="","",INDEX(INDIRECT(POINTER_ROW),MATCH(Table1[N_ID],INDIRECT(DIR&amp;"!PAJAK["&amp;ID_P&amp;"]"),0)))</f>
        <v/>
      </c>
      <c r="G216" s="74" t="str">
        <f ca="1">IF(Table1[[#This Row],[N_ID]]="","",INDEX(INDIRECT(POINTER_ROW),MATCH(Table1[N_ID],INDIRECT(DIR&amp;"!PAJAK["&amp;ID_P&amp;"]"),0)))</f>
        <v/>
      </c>
      <c r="H216" s="66"/>
      <c r="I216" s="74" t="str">
        <f ca="1">IF(Table1[[#This Row],[N_ID]]="","",INDEX(INDIRECT(POINTER_ROW),MATCH(Table1[N_ID],INDIRECT(DIR&amp;"!PAJAK["&amp;ID_P&amp;"]"),0)))</f>
        <v/>
      </c>
      <c r="J216" s="74"/>
      <c r="K216" s="74"/>
      <c r="L216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16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16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16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16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16" s="74" t="str">
        <f ca="1">IF(Table1[[#This Row],[NAMA SUPPLIER]]="","",INDEX(conv1[2],MATCH(Table1[[#This Row],[NAMA SUPPLIER]],conv1[1],0)))</f>
        <v/>
      </c>
      <c r="R216" s="74" t="str">
        <f ca="1">IF(Table1[[#This Row],[NO. INVOICE]]="","",MATCH(Table1[[#This Row],[NO. INVOICE]],'[2]REKAP PEMBELIAN'!$C:$C,0))</f>
        <v/>
      </c>
      <c r="S216" s="74"/>
    </row>
    <row r="217" spans="1:19" s="69" customFormat="1" x14ac:dyDescent="0.25">
      <c r="A217" s="74" t="str">
        <f ca="1">IF(Table1[[#This Row],[NAMA SUPPLIER]]="","",MATCH(Table1[[#This Row],[N_ID]],INDIRECT(Table1[[#This Row],[1_h]]&amp;"[N_ID]"),0))</f>
        <v/>
      </c>
      <c r="B217" s="66"/>
      <c r="C217" s="74" t="str">
        <f ca="1">IF(Table1[[#This Row],[N_ID]]="","",INDEX(INDIRECT(POINTER_ROW),MATCH(Table1[N_ID],INDIRECT(DIR&amp;"!PAJAK["&amp;ID_P&amp;"]"),0)))</f>
        <v/>
      </c>
      <c r="D217" s="74" t="str">
        <f ca="1">IF(Table1[[#This Row],[N_ID]]="","",INDEX(INDIRECT(POINTER_ROW),MATCH(Table1[N_ID],INDIRECT(DIR&amp;"!PAJAK["&amp;ID_P&amp;"]"),0)))</f>
        <v/>
      </c>
      <c r="E217" s="75" t="str">
        <f ca="1">IF(Table1[[#This Row],[N_ID]]="","",INDEX(INDIRECT(POINTER_ROW),MATCH(Table1[N_ID],INDIRECT(DIR&amp;"!PAJAK["&amp;ID_P&amp;"]"),0)))</f>
        <v/>
      </c>
      <c r="F217" s="75" t="str">
        <f ca="1">IF(Table1[[#This Row],[N_ID]]="","",INDEX(INDIRECT(POINTER_ROW),MATCH(Table1[N_ID],INDIRECT(DIR&amp;"!PAJAK["&amp;ID_P&amp;"]"),0)))</f>
        <v/>
      </c>
      <c r="G217" s="74" t="str">
        <f ca="1">IF(Table1[[#This Row],[N_ID]]="","",INDEX(INDIRECT(POINTER_ROW),MATCH(Table1[N_ID],INDIRECT(DIR&amp;"!PAJAK["&amp;ID_P&amp;"]"),0)))</f>
        <v/>
      </c>
      <c r="H217" s="66"/>
      <c r="I217" s="74" t="str">
        <f ca="1">IF(Table1[[#This Row],[N_ID]]="","",INDEX(INDIRECT(POINTER_ROW),MATCH(Table1[N_ID],INDIRECT(DIR&amp;"!PAJAK["&amp;ID_P&amp;"]"),0)))</f>
        <v/>
      </c>
      <c r="J217" s="74"/>
      <c r="K217" s="74"/>
      <c r="L217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17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17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17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17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17" s="74" t="str">
        <f ca="1">IF(Table1[[#This Row],[NAMA SUPPLIER]]="","",INDEX(conv1[2],MATCH(Table1[[#This Row],[NAMA SUPPLIER]],conv1[1],0)))</f>
        <v/>
      </c>
      <c r="R217" s="74" t="str">
        <f ca="1">IF(Table1[[#This Row],[NO. INVOICE]]="","",MATCH(Table1[[#This Row],[NO. INVOICE]],'[2]REKAP PEMBELIAN'!$C:$C,0))</f>
        <v/>
      </c>
      <c r="S217" s="74"/>
    </row>
    <row r="218" spans="1:19" s="69" customFormat="1" x14ac:dyDescent="0.25">
      <c r="A218" s="74" t="str">
        <f ca="1">IF(Table1[[#This Row],[NAMA SUPPLIER]]="","",MATCH(Table1[[#This Row],[N_ID]],INDIRECT(Table1[[#This Row],[1_h]]&amp;"[N_ID]"),0))</f>
        <v/>
      </c>
      <c r="B218" s="66"/>
      <c r="C218" s="74" t="str">
        <f ca="1">IF(Table1[[#This Row],[N_ID]]="","",INDEX(INDIRECT(POINTER_ROW),MATCH(Table1[N_ID],INDIRECT(DIR&amp;"!PAJAK["&amp;ID_P&amp;"]"),0)))</f>
        <v/>
      </c>
      <c r="D218" s="74" t="str">
        <f ca="1">IF(Table1[[#This Row],[N_ID]]="","",INDEX(INDIRECT(POINTER_ROW),MATCH(Table1[N_ID],INDIRECT(DIR&amp;"!PAJAK["&amp;ID_P&amp;"]"),0)))</f>
        <v/>
      </c>
      <c r="E218" s="75" t="str">
        <f ca="1">IF(Table1[[#This Row],[N_ID]]="","",INDEX(INDIRECT(POINTER_ROW),MATCH(Table1[N_ID],INDIRECT(DIR&amp;"!PAJAK["&amp;ID_P&amp;"]"),0)))</f>
        <v/>
      </c>
      <c r="F218" s="75" t="str">
        <f ca="1">IF(Table1[[#This Row],[N_ID]]="","",INDEX(INDIRECT(POINTER_ROW),MATCH(Table1[N_ID],INDIRECT(DIR&amp;"!PAJAK["&amp;ID_P&amp;"]"),0)))</f>
        <v/>
      </c>
      <c r="G218" s="74" t="str">
        <f ca="1">IF(Table1[[#This Row],[N_ID]]="","",INDEX(INDIRECT(POINTER_ROW),MATCH(Table1[N_ID],INDIRECT(DIR&amp;"!PAJAK["&amp;ID_P&amp;"]"),0)))</f>
        <v/>
      </c>
      <c r="H218" s="66"/>
      <c r="I218" s="74" t="str">
        <f ca="1">IF(Table1[[#This Row],[N_ID]]="","",INDEX(INDIRECT(POINTER_ROW),MATCH(Table1[N_ID],INDIRECT(DIR&amp;"!PAJAK["&amp;ID_P&amp;"]"),0)))</f>
        <v/>
      </c>
      <c r="J218" s="74"/>
      <c r="K218" s="74"/>
      <c r="L218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18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18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18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18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18" s="74" t="str">
        <f ca="1">IF(Table1[[#This Row],[NAMA SUPPLIER]]="","",INDEX(conv1[2],MATCH(Table1[[#This Row],[NAMA SUPPLIER]],conv1[1],0)))</f>
        <v/>
      </c>
      <c r="R218" s="74" t="str">
        <f ca="1">IF(Table1[[#This Row],[NO. INVOICE]]="","",MATCH(Table1[[#This Row],[NO. INVOICE]],'[2]REKAP PEMBELIAN'!$C:$C,0))</f>
        <v/>
      </c>
      <c r="S218" s="74"/>
    </row>
    <row r="219" spans="1:19" s="69" customFormat="1" x14ac:dyDescent="0.25">
      <c r="A219" s="74" t="str">
        <f ca="1">IF(Table1[[#This Row],[NAMA SUPPLIER]]="","",MATCH(Table1[[#This Row],[N_ID]],INDIRECT(Table1[[#This Row],[1_h]]&amp;"[N_ID]"),0))</f>
        <v/>
      </c>
      <c r="B219" s="66"/>
      <c r="C219" s="74" t="str">
        <f ca="1">IF(Table1[[#This Row],[N_ID]]="","",INDEX(INDIRECT(POINTER_ROW),MATCH(Table1[N_ID],INDIRECT(DIR&amp;"!PAJAK["&amp;ID_P&amp;"]"),0)))</f>
        <v/>
      </c>
      <c r="D219" s="74" t="str">
        <f ca="1">IF(Table1[[#This Row],[N_ID]]="","",INDEX(INDIRECT(POINTER_ROW),MATCH(Table1[N_ID],INDIRECT(DIR&amp;"!PAJAK["&amp;ID_P&amp;"]"),0)))</f>
        <v/>
      </c>
      <c r="E219" s="75" t="str">
        <f ca="1">IF(Table1[[#This Row],[N_ID]]="","",INDEX(INDIRECT(POINTER_ROW),MATCH(Table1[N_ID],INDIRECT(DIR&amp;"!PAJAK["&amp;ID_P&amp;"]"),0)))</f>
        <v/>
      </c>
      <c r="F219" s="75" t="str">
        <f ca="1">IF(Table1[[#This Row],[N_ID]]="","",INDEX(INDIRECT(POINTER_ROW),MATCH(Table1[N_ID],INDIRECT(DIR&amp;"!PAJAK["&amp;ID_P&amp;"]"),0)))</f>
        <v/>
      </c>
      <c r="G219" s="74" t="str">
        <f ca="1">IF(Table1[[#This Row],[N_ID]]="","",INDEX(INDIRECT(POINTER_ROW),MATCH(Table1[N_ID],INDIRECT(DIR&amp;"!PAJAK["&amp;ID_P&amp;"]"),0)))</f>
        <v/>
      </c>
      <c r="H219" s="66"/>
      <c r="I219" s="74" t="str">
        <f ca="1">IF(Table1[[#This Row],[N_ID]]="","",INDEX(INDIRECT(POINTER_ROW),MATCH(Table1[N_ID],INDIRECT(DIR&amp;"!PAJAK["&amp;ID_P&amp;"]"),0)))</f>
        <v/>
      </c>
      <c r="J219" s="74"/>
      <c r="K219" s="74"/>
      <c r="L219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19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19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19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19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19" s="74" t="str">
        <f ca="1">IF(Table1[[#This Row],[NAMA SUPPLIER]]="","",INDEX(conv1[2],MATCH(Table1[[#This Row],[NAMA SUPPLIER]],conv1[1],0)))</f>
        <v/>
      </c>
      <c r="R219" s="74" t="str">
        <f ca="1">IF(Table1[[#This Row],[NO. INVOICE]]="","",MATCH(Table1[[#This Row],[NO. INVOICE]],'[2]REKAP PEMBELIAN'!$C:$C,0))</f>
        <v/>
      </c>
      <c r="S219" s="74"/>
    </row>
    <row r="220" spans="1:19" s="69" customFormat="1" x14ac:dyDescent="0.25">
      <c r="A220" s="74" t="str">
        <f ca="1">IF(Table1[[#This Row],[NAMA SUPPLIER]]="","",MATCH(Table1[[#This Row],[N_ID]],INDIRECT(Table1[[#This Row],[1_h]]&amp;"[N_ID]"),0))</f>
        <v/>
      </c>
      <c r="B220" s="66"/>
      <c r="C220" s="74" t="str">
        <f ca="1">IF(Table1[[#This Row],[N_ID]]="","",INDEX(INDIRECT(POINTER_ROW),MATCH(Table1[N_ID],INDIRECT(DIR&amp;"!PAJAK["&amp;ID_P&amp;"]"),0)))</f>
        <v/>
      </c>
      <c r="D220" s="74" t="str">
        <f ca="1">IF(Table1[[#This Row],[N_ID]]="","",INDEX(INDIRECT(POINTER_ROW),MATCH(Table1[N_ID],INDIRECT(DIR&amp;"!PAJAK["&amp;ID_P&amp;"]"),0)))</f>
        <v/>
      </c>
      <c r="E220" s="75" t="str">
        <f ca="1">IF(Table1[[#This Row],[N_ID]]="","",INDEX(INDIRECT(POINTER_ROW),MATCH(Table1[N_ID],INDIRECT(DIR&amp;"!PAJAK["&amp;ID_P&amp;"]"),0)))</f>
        <v/>
      </c>
      <c r="F220" s="75" t="str">
        <f ca="1">IF(Table1[[#This Row],[N_ID]]="","",INDEX(INDIRECT(POINTER_ROW),MATCH(Table1[N_ID],INDIRECT(DIR&amp;"!PAJAK["&amp;ID_P&amp;"]"),0)))</f>
        <v/>
      </c>
      <c r="G220" s="74" t="str">
        <f ca="1">IF(Table1[[#This Row],[N_ID]]="","",INDEX(INDIRECT(POINTER_ROW),MATCH(Table1[N_ID],INDIRECT(DIR&amp;"!PAJAK["&amp;ID_P&amp;"]"),0)))</f>
        <v/>
      </c>
      <c r="H220" s="66"/>
      <c r="I220" s="74" t="str">
        <f ca="1">IF(Table1[[#This Row],[N_ID]]="","",INDEX(INDIRECT(POINTER_ROW),MATCH(Table1[N_ID],INDIRECT(DIR&amp;"!PAJAK["&amp;ID_P&amp;"]"),0)))</f>
        <v/>
      </c>
      <c r="J220" s="74"/>
      <c r="K220" s="74"/>
      <c r="L220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20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20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20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20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20" s="74" t="str">
        <f ca="1">IF(Table1[[#This Row],[NAMA SUPPLIER]]="","",INDEX(conv1[2],MATCH(Table1[[#This Row],[NAMA SUPPLIER]],conv1[1],0)))</f>
        <v/>
      </c>
      <c r="R220" s="74" t="str">
        <f ca="1">IF(Table1[[#This Row],[NO. INVOICE]]="","",MATCH(Table1[[#This Row],[NO. INVOICE]],'[2]REKAP PEMBELIAN'!$C:$C,0))</f>
        <v/>
      </c>
      <c r="S220" s="74"/>
    </row>
    <row r="221" spans="1:19" s="69" customFormat="1" x14ac:dyDescent="0.25">
      <c r="A221" s="74" t="str">
        <f ca="1">IF(Table1[[#This Row],[NAMA SUPPLIER]]="","",MATCH(Table1[[#This Row],[N_ID]],INDIRECT(Table1[[#This Row],[1_h]]&amp;"[N_ID]"),0))</f>
        <v/>
      </c>
      <c r="B221" s="66"/>
      <c r="C221" s="74" t="str">
        <f ca="1">IF(Table1[[#This Row],[N_ID]]="","",INDEX(INDIRECT(POINTER_ROW),MATCH(Table1[N_ID],INDIRECT(DIR&amp;"!PAJAK["&amp;ID_P&amp;"]"),0)))</f>
        <v/>
      </c>
      <c r="D221" s="74" t="str">
        <f ca="1">IF(Table1[[#This Row],[N_ID]]="","",INDEX(INDIRECT(POINTER_ROW),MATCH(Table1[N_ID],INDIRECT(DIR&amp;"!PAJAK["&amp;ID_P&amp;"]"),0)))</f>
        <v/>
      </c>
      <c r="E221" s="75" t="str">
        <f ca="1">IF(Table1[[#This Row],[N_ID]]="","",INDEX(INDIRECT(POINTER_ROW),MATCH(Table1[N_ID],INDIRECT(DIR&amp;"!PAJAK["&amp;ID_P&amp;"]"),0)))</f>
        <v/>
      </c>
      <c r="F221" s="75" t="str">
        <f ca="1">IF(Table1[[#This Row],[N_ID]]="","",INDEX(INDIRECT(POINTER_ROW),MATCH(Table1[N_ID],INDIRECT(DIR&amp;"!PAJAK["&amp;ID_P&amp;"]"),0)))</f>
        <v/>
      </c>
      <c r="G221" s="74" t="str">
        <f ca="1">IF(Table1[[#This Row],[N_ID]]="","",INDEX(INDIRECT(POINTER_ROW),MATCH(Table1[N_ID],INDIRECT(DIR&amp;"!PAJAK["&amp;ID_P&amp;"]"),0)))</f>
        <v/>
      </c>
      <c r="H221" s="66"/>
      <c r="I221" s="74" t="str">
        <f ca="1">IF(Table1[[#This Row],[N_ID]]="","",INDEX(INDIRECT(POINTER_ROW),MATCH(Table1[N_ID],INDIRECT(DIR&amp;"!PAJAK["&amp;ID_P&amp;"]"),0)))</f>
        <v/>
      </c>
      <c r="J221" s="74"/>
      <c r="K221" s="74"/>
      <c r="L221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21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21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21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21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21" s="74" t="str">
        <f ca="1">IF(Table1[[#This Row],[NAMA SUPPLIER]]="","",INDEX(conv1[2],MATCH(Table1[[#This Row],[NAMA SUPPLIER]],conv1[1],0)))</f>
        <v/>
      </c>
      <c r="R221" s="74" t="str">
        <f ca="1">IF(Table1[[#This Row],[NO. INVOICE]]="","",MATCH(Table1[[#This Row],[NO. INVOICE]],'[2]REKAP PEMBELIAN'!$C:$C,0))</f>
        <v/>
      </c>
      <c r="S221" s="74"/>
    </row>
    <row r="222" spans="1:19" s="69" customFormat="1" x14ac:dyDescent="0.25">
      <c r="A222" s="74" t="str">
        <f ca="1">IF(Table1[[#This Row],[NAMA SUPPLIER]]="","",MATCH(Table1[[#This Row],[N_ID]],INDIRECT(Table1[[#This Row],[1_h]]&amp;"[N_ID]"),0))</f>
        <v/>
      </c>
      <c r="B222" s="66"/>
      <c r="C222" s="74" t="str">
        <f ca="1">IF(Table1[[#This Row],[N_ID]]="","",INDEX(INDIRECT(POINTER_ROW),MATCH(Table1[N_ID],INDIRECT(DIR&amp;"!PAJAK["&amp;ID_P&amp;"]"),0)))</f>
        <v/>
      </c>
      <c r="D222" s="74" t="str">
        <f ca="1">IF(Table1[[#This Row],[N_ID]]="","",INDEX(INDIRECT(POINTER_ROW),MATCH(Table1[N_ID],INDIRECT(DIR&amp;"!PAJAK["&amp;ID_P&amp;"]"),0)))</f>
        <v/>
      </c>
      <c r="E222" s="75" t="str">
        <f ca="1">IF(Table1[[#This Row],[N_ID]]="","",INDEX(INDIRECT(POINTER_ROW),MATCH(Table1[N_ID],INDIRECT(DIR&amp;"!PAJAK["&amp;ID_P&amp;"]"),0)))</f>
        <v/>
      </c>
      <c r="F222" s="75" t="str">
        <f ca="1">IF(Table1[[#This Row],[N_ID]]="","",INDEX(INDIRECT(POINTER_ROW),MATCH(Table1[N_ID],INDIRECT(DIR&amp;"!PAJAK["&amp;ID_P&amp;"]"),0)))</f>
        <v/>
      </c>
      <c r="G222" s="74" t="str">
        <f ca="1">IF(Table1[[#This Row],[N_ID]]="","",INDEX(INDIRECT(POINTER_ROW),MATCH(Table1[N_ID],INDIRECT(DIR&amp;"!PAJAK["&amp;ID_P&amp;"]"),0)))</f>
        <v/>
      </c>
      <c r="H222" s="66"/>
      <c r="I222" s="74" t="str">
        <f ca="1">IF(Table1[[#This Row],[N_ID]]="","",INDEX(INDIRECT(POINTER_ROW),MATCH(Table1[N_ID],INDIRECT(DIR&amp;"!PAJAK["&amp;ID_P&amp;"]"),0)))</f>
        <v/>
      </c>
      <c r="J222" s="74"/>
      <c r="K222" s="74"/>
      <c r="L222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22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22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22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22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22" s="74" t="str">
        <f ca="1">IF(Table1[[#This Row],[NAMA SUPPLIER]]="","",INDEX(conv1[2],MATCH(Table1[[#This Row],[NAMA SUPPLIER]],conv1[1],0)))</f>
        <v/>
      </c>
      <c r="R222" s="74" t="str">
        <f ca="1">IF(Table1[[#This Row],[NO. INVOICE]]="","",MATCH(Table1[[#This Row],[NO. INVOICE]],'[2]REKAP PEMBELIAN'!$C:$C,0))</f>
        <v/>
      </c>
      <c r="S222" s="74"/>
    </row>
    <row r="223" spans="1:19" s="69" customFormat="1" x14ac:dyDescent="0.25">
      <c r="A223" s="74" t="str">
        <f ca="1">IF(Table1[[#This Row],[NAMA SUPPLIER]]="","",MATCH(Table1[[#This Row],[N_ID]],INDIRECT(Table1[[#This Row],[1_h]]&amp;"[N_ID]"),0))</f>
        <v/>
      </c>
      <c r="B223" s="66"/>
      <c r="C223" s="74" t="str">
        <f ca="1">IF(Table1[[#This Row],[N_ID]]="","",INDEX(INDIRECT(POINTER_ROW),MATCH(Table1[N_ID],INDIRECT(DIR&amp;"!PAJAK["&amp;ID_P&amp;"]"),0)))</f>
        <v/>
      </c>
      <c r="D223" s="74" t="str">
        <f ca="1">IF(Table1[[#This Row],[N_ID]]="","",INDEX(INDIRECT(POINTER_ROW),MATCH(Table1[N_ID],INDIRECT(DIR&amp;"!PAJAK["&amp;ID_P&amp;"]"),0)))</f>
        <v/>
      </c>
      <c r="E223" s="75" t="str">
        <f ca="1">IF(Table1[[#This Row],[N_ID]]="","",INDEX(INDIRECT(POINTER_ROW),MATCH(Table1[N_ID],INDIRECT(DIR&amp;"!PAJAK["&amp;ID_P&amp;"]"),0)))</f>
        <v/>
      </c>
      <c r="F223" s="75" t="str">
        <f ca="1">IF(Table1[[#This Row],[N_ID]]="","",INDEX(INDIRECT(POINTER_ROW),MATCH(Table1[N_ID],INDIRECT(DIR&amp;"!PAJAK["&amp;ID_P&amp;"]"),0)))</f>
        <v/>
      </c>
      <c r="G223" s="74" t="str">
        <f ca="1">IF(Table1[[#This Row],[N_ID]]="","",INDEX(INDIRECT(POINTER_ROW),MATCH(Table1[N_ID],INDIRECT(DIR&amp;"!PAJAK["&amp;ID_P&amp;"]"),0)))</f>
        <v/>
      </c>
      <c r="H223" s="66"/>
      <c r="I223" s="74" t="str">
        <f ca="1">IF(Table1[[#This Row],[N_ID]]="","",INDEX(INDIRECT(POINTER_ROW),MATCH(Table1[N_ID],INDIRECT(DIR&amp;"!PAJAK["&amp;ID_P&amp;"]"),0)))</f>
        <v/>
      </c>
      <c r="J223" s="74"/>
      <c r="K223" s="74"/>
      <c r="L223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23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23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23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23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23" s="74" t="str">
        <f ca="1">IF(Table1[[#This Row],[NAMA SUPPLIER]]="","",INDEX(conv1[2],MATCH(Table1[[#This Row],[NAMA SUPPLIER]],conv1[1],0)))</f>
        <v/>
      </c>
      <c r="R223" s="74" t="str">
        <f ca="1">IF(Table1[[#This Row],[NO. INVOICE]]="","",MATCH(Table1[[#This Row],[NO. INVOICE]],'[2]REKAP PEMBELIAN'!$C:$C,0))</f>
        <v/>
      </c>
      <c r="S223" s="74"/>
    </row>
    <row r="224" spans="1:19" s="69" customFormat="1" x14ac:dyDescent="0.25">
      <c r="A224" s="74" t="str">
        <f ca="1">IF(Table1[[#This Row],[NAMA SUPPLIER]]="","",MATCH(Table1[[#This Row],[N_ID]],INDIRECT(Table1[[#This Row],[1_h]]&amp;"[N_ID]"),0))</f>
        <v/>
      </c>
      <c r="B224" s="66"/>
      <c r="C224" s="74" t="str">
        <f ca="1">IF(Table1[[#This Row],[N_ID]]="","",INDEX(INDIRECT(POINTER_ROW),MATCH(Table1[N_ID],INDIRECT(DIR&amp;"!PAJAK["&amp;ID_P&amp;"]"),0)))</f>
        <v/>
      </c>
      <c r="D224" s="74" t="str">
        <f ca="1">IF(Table1[[#This Row],[N_ID]]="","",INDEX(INDIRECT(POINTER_ROW),MATCH(Table1[N_ID],INDIRECT(DIR&amp;"!PAJAK["&amp;ID_P&amp;"]"),0)))</f>
        <v/>
      </c>
      <c r="E224" s="75" t="str">
        <f ca="1">IF(Table1[[#This Row],[N_ID]]="","",INDEX(INDIRECT(POINTER_ROW),MATCH(Table1[N_ID],INDIRECT(DIR&amp;"!PAJAK["&amp;ID_P&amp;"]"),0)))</f>
        <v/>
      </c>
      <c r="F224" s="75" t="str">
        <f ca="1">IF(Table1[[#This Row],[N_ID]]="","",INDEX(INDIRECT(POINTER_ROW),MATCH(Table1[N_ID],INDIRECT(DIR&amp;"!PAJAK["&amp;ID_P&amp;"]"),0)))</f>
        <v/>
      </c>
      <c r="G224" s="74" t="str">
        <f ca="1">IF(Table1[[#This Row],[N_ID]]="","",INDEX(INDIRECT(POINTER_ROW),MATCH(Table1[N_ID],INDIRECT(DIR&amp;"!PAJAK["&amp;ID_P&amp;"]"),0)))</f>
        <v/>
      </c>
      <c r="H224" s="66"/>
      <c r="I224" s="74" t="str">
        <f ca="1">IF(Table1[[#This Row],[N_ID]]="","",INDEX(INDIRECT(POINTER_ROW),MATCH(Table1[N_ID],INDIRECT(DIR&amp;"!PAJAK["&amp;ID_P&amp;"]"),0)))</f>
        <v/>
      </c>
      <c r="J224" s="74"/>
      <c r="K224" s="74"/>
      <c r="L224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24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24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24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24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24" s="74" t="str">
        <f ca="1">IF(Table1[[#This Row],[NAMA SUPPLIER]]="","",INDEX(conv1[2],MATCH(Table1[[#This Row],[NAMA SUPPLIER]],conv1[1],0)))</f>
        <v/>
      </c>
      <c r="R224" s="74" t="str">
        <f ca="1">IF(Table1[[#This Row],[NO. INVOICE]]="","",MATCH(Table1[[#This Row],[NO. INVOICE]],'[2]REKAP PEMBELIAN'!$C:$C,0))</f>
        <v/>
      </c>
      <c r="S224" s="74"/>
    </row>
    <row r="225" spans="1:19" s="69" customFormat="1" x14ac:dyDescent="0.25">
      <c r="A225" s="74" t="str">
        <f ca="1">IF(Table1[[#This Row],[NAMA SUPPLIER]]="","",MATCH(Table1[[#This Row],[N_ID]],INDIRECT(Table1[[#This Row],[1_h]]&amp;"[N_ID]"),0))</f>
        <v/>
      </c>
      <c r="B225" s="66"/>
      <c r="C225" s="74" t="str">
        <f ca="1">IF(Table1[[#This Row],[N_ID]]="","",INDEX(INDIRECT(POINTER_ROW),MATCH(Table1[N_ID],INDIRECT(DIR&amp;"!PAJAK["&amp;ID_P&amp;"]"),0)))</f>
        <v/>
      </c>
      <c r="D225" s="74" t="str">
        <f ca="1">IF(Table1[[#This Row],[N_ID]]="","",INDEX(INDIRECT(POINTER_ROW),MATCH(Table1[N_ID],INDIRECT(DIR&amp;"!PAJAK["&amp;ID_P&amp;"]"),0)))</f>
        <v/>
      </c>
      <c r="E225" s="75" t="str">
        <f ca="1">IF(Table1[[#This Row],[N_ID]]="","",INDEX(INDIRECT(POINTER_ROW),MATCH(Table1[N_ID],INDIRECT(DIR&amp;"!PAJAK["&amp;ID_P&amp;"]"),0)))</f>
        <v/>
      </c>
      <c r="F225" s="75" t="str">
        <f ca="1">IF(Table1[[#This Row],[N_ID]]="","",INDEX(INDIRECT(POINTER_ROW),MATCH(Table1[N_ID],INDIRECT(DIR&amp;"!PAJAK["&amp;ID_P&amp;"]"),0)))</f>
        <v/>
      </c>
      <c r="G225" s="74" t="str">
        <f ca="1">IF(Table1[[#This Row],[N_ID]]="","",INDEX(INDIRECT(POINTER_ROW),MATCH(Table1[N_ID],INDIRECT(DIR&amp;"!PAJAK["&amp;ID_P&amp;"]"),0)))</f>
        <v/>
      </c>
      <c r="H225" s="66"/>
      <c r="I225" s="74" t="str">
        <f ca="1">IF(Table1[[#This Row],[N_ID]]="","",INDEX(INDIRECT(POINTER_ROW),MATCH(Table1[N_ID],INDIRECT(DIR&amp;"!PAJAK["&amp;ID_P&amp;"]"),0)))</f>
        <v/>
      </c>
      <c r="J225" s="74"/>
      <c r="K225" s="74"/>
      <c r="L225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25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25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25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25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25" s="74" t="str">
        <f ca="1">IF(Table1[[#This Row],[NAMA SUPPLIER]]="","",INDEX(conv1[2],MATCH(Table1[[#This Row],[NAMA SUPPLIER]],conv1[1],0)))</f>
        <v/>
      </c>
      <c r="R225" s="74" t="str">
        <f ca="1">IF(Table1[[#This Row],[NO. INVOICE]]="","",MATCH(Table1[[#This Row],[NO. INVOICE]],'[2]REKAP PEMBELIAN'!$C:$C,0))</f>
        <v/>
      </c>
      <c r="S225" s="74"/>
    </row>
    <row r="226" spans="1:19" s="69" customFormat="1" x14ac:dyDescent="0.25">
      <c r="A226" s="74" t="str">
        <f ca="1">IF(Table1[[#This Row],[NAMA SUPPLIER]]="","",MATCH(Table1[[#This Row],[N_ID]],INDIRECT(Table1[[#This Row],[1_h]]&amp;"[N_ID]"),0))</f>
        <v/>
      </c>
      <c r="B226" s="66"/>
      <c r="C226" s="74" t="str">
        <f ca="1">IF(Table1[[#This Row],[N_ID]]="","",INDEX(INDIRECT(POINTER_ROW),MATCH(Table1[N_ID],INDIRECT(DIR&amp;"!PAJAK["&amp;ID_P&amp;"]"),0)))</f>
        <v/>
      </c>
      <c r="D226" s="74" t="str">
        <f ca="1">IF(Table1[[#This Row],[N_ID]]="","",INDEX(INDIRECT(POINTER_ROW),MATCH(Table1[N_ID],INDIRECT(DIR&amp;"!PAJAK["&amp;ID_P&amp;"]"),0)))</f>
        <v/>
      </c>
      <c r="E226" s="75" t="str">
        <f ca="1">IF(Table1[[#This Row],[N_ID]]="","",INDEX(INDIRECT(POINTER_ROW),MATCH(Table1[N_ID],INDIRECT(DIR&amp;"!PAJAK["&amp;ID_P&amp;"]"),0)))</f>
        <v/>
      </c>
      <c r="F226" s="75" t="str">
        <f ca="1">IF(Table1[[#This Row],[N_ID]]="","",INDEX(INDIRECT(POINTER_ROW),MATCH(Table1[N_ID],INDIRECT(DIR&amp;"!PAJAK["&amp;ID_P&amp;"]"),0)))</f>
        <v/>
      </c>
      <c r="G226" s="74" t="str">
        <f ca="1">IF(Table1[[#This Row],[N_ID]]="","",INDEX(INDIRECT(POINTER_ROW),MATCH(Table1[N_ID],INDIRECT(DIR&amp;"!PAJAK["&amp;ID_P&amp;"]"),0)))</f>
        <v/>
      </c>
      <c r="H226" s="66"/>
      <c r="I226" s="74" t="str">
        <f ca="1">IF(Table1[[#This Row],[N_ID]]="","",INDEX(INDIRECT(POINTER_ROW),MATCH(Table1[N_ID],INDIRECT(DIR&amp;"!PAJAK["&amp;ID_P&amp;"]"),0)))</f>
        <v/>
      </c>
      <c r="J226" s="74"/>
      <c r="K226" s="74"/>
      <c r="L226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26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26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26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26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26" s="74" t="str">
        <f ca="1">IF(Table1[[#This Row],[NAMA SUPPLIER]]="","",INDEX(conv1[2],MATCH(Table1[[#This Row],[NAMA SUPPLIER]],conv1[1],0)))</f>
        <v/>
      </c>
      <c r="R226" s="74" t="str">
        <f ca="1">IF(Table1[[#This Row],[NO. INVOICE]]="","",MATCH(Table1[[#This Row],[NO. INVOICE]],'[2]REKAP PEMBELIAN'!$C:$C,0))</f>
        <v/>
      </c>
      <c r="S226" s="74"/>
    </row>
    <row r="227" spans="1:19" s="69" customFormat="1" x14ac:dyDescent="0.25">
      <c r="A227" s="74" t="str">
        <f ca="1">IF(Table1[[#This Row],[NAMA SUPPLIER]]="","",MATCH(Table1[[#This Row],[N_ID]],INDIRECT(Table1[[#This Row],[1_h]]&amp;"[N_ID]"),0))</f>
        <v/>
      </c>
      <c r="B227" s="66"/>
      <c r="C227" s="74" t="str">
        <f ca="1">IF(Table1[[#This Row],[N_ID]]="","",INDEX(INDIRECT(POINTER_ROW),MATCH(Table1[N_ID],INDIRECT(DIR&amp;"!PAJAK["&amp;ID_P&amp;"]"),0)))</f>
        <v/>
      </c>
      <c r="D227" s="74" t="str">
        <f ca="1">IF(Table1[[#This Row],[N_ID]]="","",INDEX(INDIRECT(POINTER_ROW),MATCH(Table1[N_ID],INDIRECT(DIR&amp;"!PAJAK["&amp;ID_P&amp;"]"),0)))</f>
        <v/>
      </c>
      <c r="E227" s="75" t="str">
        <f ca="1">IF(Table1[[#This Row],[N_ID]]="","",INDEX(INDIRECT(POINTER_ROW),MATCH(Table1[N_ID],INDIRECT(DIR&amp;"!PAJAK["&amp;ID_P&amp;"]"),0)))</f>
        <v/>
      </c>
      <c r="F227" s="75" t="str">
        <f ca="1">IF(Table1[[#This Row],[N_ID]]="","",INDEX(INDIRECT(POINTER_ROW),MATCH(Table1[N_ID],INDIRECT(DIR&amp;"!PAJAK["&amp;ID_P&amp;"]"),0)))</f>
        <v/>
      </c>
      <c r="G227" s="74" t="str">
        <f ca="1">IF(Table1[[#This Row],[N_ID]]="","",INDEX(INDIRECT(POINTER_ROW),MATCH(Table1[N_ID],INDIRECT(DIR&amp;"!PAJAK["&amp;ID_P&amp;"]"),0)))</f>
        <v/>
      </c>
      <c r="H227" s="66"/>
      <c r="I227" s="74" t="str">
        <f ca="1">IF(Table1[[#This Row],[N_ID]]="","",INDEX(INDIRECT(POINTER_ROW),MATCH(Table1[N_ID],INDIRECT(DIR&amp;"!PAJAK["&amp;ID_P&amp;"]"),0)))</f>
        <v/>
      </c>
      <c r="J227" s="74"/>
      <c r="K227" s="74"/>
      <c r="L227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27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27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27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27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27" s="74" t="str">
        <f ca="1">IF(Table1[[#This Row],[NAMA SUPPLIER]]="","",INDEX(conv1[2],MATCH(Table1[[#This Row],[NAMA SUPPLIER]],conv1[1],0)))</f>
        <v/>
      </c>
      <c r="R227" s="74" t="str">
        <f ca="1">IF(Table1[[#This Row],[NO. INVOICE]]="","",MATCH(Table1[[#This Row],[NO. INVOICE]],'[2]REKAP PEMBELIAN'!$C:$C,0))</f>
        <v/>
      </c>
      <c r="S227" s="74"/>
    </row>
    <row r="228" spans="1:19" s="69" customFormat="1" x14ac:dyDescent="0.25">
      <c r="A228" s="74" t="str">
        <f ca="1">IF(Table1[[#This Row],[NAMA SUPPLIER]]="","",MATCH(Table1[[#This Row],[N_ID]],INDIRECT(Table1[[#This Row],[1_h]]&amp;"[N_ID]"),0))</f>
        <v/>
      </c>
      <c r="B228" s="66"/>
      <c r="C228" s="74" t="str">
        <f ca="1">IF(Table1[[#This Row],[N_ID]]="","",INDEX(INDIRECT(POINTER_ROW),MATCH(Table1[N_ID],INDIRECT(DIR&amp;"!PAJAK["&amp;ID_P&amp;"]"),0)))</f>
        <v/>
      </c>
      <c r="D228" s="74" t="str">
        <f ca="1">IF(Table1[[#This Row],[N_ID]]="","",INDEX(INDIRECT(POINTER_ROW),MATCH(Table1[N_ID],INDIRECT(DIR&amp;"!PAJAK["&amp;ID_P&amp;"]"),0)))</f>
        <v/>
      </c>
      <c r="E228" s="75" t="str">
        <f ca="1">IF(Table1[[#This Row],[N_ID]]="","",INDEX(INDIRECT(POINTER_ROW),MATCH(Table1[N_ID],INDIRECT(DIR&amp;"!PAJAK["&amp;ID_P&amp;"]"),0)))</f>
        <v/>
      </c>
      <c r="F228" s="75" t="str">
        <f ca="1">IF(Table1[[#This Row],[N_ID]]="","",INDEX(INDIRECT(POINTER_ROW),MATCH(Table1[N_ID],INDIRECT(DIR&amp;"!PAJAK["&amp;ID_P&amp;"]"),0)))</f>
        <v/>
      </c>
      <c r="G228" s="74" t="str">
        <f ca="1">IF(Table1[[#This Row],[N_ID]]="","",INDEX(INDIRECT(POINTER_ROW),MATCH(Table1[N_ID],INDIRECT(DIR&amp;"!PAJAK["&amp;ID_P&amp;"]"),0)))</f>
        <v/>
      </c>
      <c r="H228" s="66"/>
      <c r="I228" s="74" t="str">
        <f ca="1">IF(Table1[[#This Row],[N_ID]]="","",INDEX(INDIRECT(POINTER_ROW),MATCH(Table1[N_ID],INDIRECT(DIR&amp;"!PAJAK["&amp;ID_P&amp;"]"),0)))</f>
        <v/>
      </c>
      <c r="J228" s="74"/>
      <c r="K228" s="74"/>
      <c r="L228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28" s="76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28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28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28" s="77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28" s="74" t="str">
        <f ca="1">IF(Table1[[#This Row],[NAMA SUPPLIER]]="","",INDEX(conv1[2],MATCH(Table1[[#This Row],[NAMA SUPPLIER]],conv1[1],0)))</f>
        <v/>
      </c>
      <c r="R228" s="74" t="str">
        <f ca="1">IF(Table1[[#This Row],[NO. INVOICE]]="","",MATCH(Table1[[#This Row],[NO. INVOICE]],'[2]REKAP PEMBELIAN'!$C:$C,0))</f>
        <v/>
      </c>
      <c r="S228" s="74"/>
    </row>
    <row r="229" spans="1:19" s="68" customFormat="1" x14ac:dyDescent="0.25">
      <c r="A229" s="78" t="str">
        <f ca="1">IF(Table1[[#This Row],[NAMA SUPPLIER]]="","",MATCH(Table1[[#This Row],[N_ID]],INDIRECT(Table1[[#This Row],[1_h]]&amp;"[N_ID]"),0))</f>
        <v/>
      </c>
      <c r="B229" s="66"/>
      <c r="C229" s="78" t="str">
        <f ca="1">IF(Table1[[#This Row],[N_ID]]="","",INDEX(INDIRECT(POINTER_ROW),MATCH(Table1[N_ID],INDIRECT(DIR&amp;"!PAJAK["&amp;ID_P&amp;"]"),0)))</f>
        <v/>
      </c>
      <c r="D229" s="78" t="str">
        <f ca="1">IF(Table1[[#This Row],[N_ID]]="","",INDEX(INDIRECT(POINTER_ROW),MATCH(Table1[N_ID],INDIRECT(DIR&amp;"!PAJAK["&amp;ID_P&amp;"]"),0)))</f>
        <v/>
      </c>
      <c r="E229" s="79" t="str">
        <f ca="1">IF(Table1[[#This Row],[N_ID]]="","",INDEX(INDIRECT(POINTER_ROW),MATCH(Table1[N_ID],INDIRECT(DIR&amp;"!PAJAK["&amp;ID_P&amp;"]"),0)))</f>
        <v/>
      </c>
      <c r="F229" s="79" t="str">
        <f ca="1">IF(Table1[[#This Row],[N_ID]]="","",INDEX(INDIRECT(POINTER_ROW),MATCH(Table1[N_ID],INDIRECT(DIR&amp;"!PAJAK["&amp;ID_P&amp;"]"),0)))</f>
        <v/>
      </c>
      <c r="G229" s="78" t="str">
        <f ca="1">IF(Table1[[#This Row],[N_ID]]="","",INDEX(INDIRECT(POINTER_ROW),MATCH(Table1[N_ID],INDIRECT(DIR&amp;"!PAJAK["&amp;ID_P&amp;"]"),0)))</f>
        <v/>
      </c>
      <c r="H229" s="73"/>
      <c r="I229" s="78" t="str">
        <f ca="1">IF(Table1[[#This Row],[N_ID]]="","",INDEX(INDIRECT(POINTER_ROW),MATCH(Table1[N_ID],INDIRECT(DIR&amp;"!PAJAK["&amp;ID_P&amp;"]"),0)))</f>
        <v/>
      </c>
      <c r="J229" s="78"/>
      <c r="K229" s="78"/>
      <c r="L229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29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29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29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29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29" s="78" t="str">
        <f ca="1">IF(Table1[[#This Row],[NAMA SUPPLIER]]="","",INDEX(conv1[2],MATCH(Table1[[#This Row],[NAMA SUPPLIER]],conv1[1],0)))</f>
        <v/>
      </c>
      <c r="R229" s="78" t="str">
        <f ca="1">IF(Table1[[#This Row],[NO. INVOICE]]="","",MATCH(Table1[[#This Row],[NO. INVOICE]],'[2]REKAP PEMBELIAN'!$C:$C,0))</f>
        <v/>
      </c>
      <c r="S229" s="78"/>
    </row>
    <row r="230" spans="1:19" s="68" customFormat="1" x14ac:dyDescent="0.25">
      <c r="A230" s="78" t="str">
        <f ca="1">IF(Table1[[#This Row],[NAMA SUPPLIER]]="","",MATCH(Table1[[#This Row],[N_ID]],INDIRECT(Table1[[#This Row],[1_h]]&amp;"[N_ID]"),0))</f>
        <v/>
      </c>
      <c r="B230" s="66"/>
      <c r="C230" s="78" t="str">
        <f ca="1">IF(Table1[[#This Row],[N_ID]]="","",INDEX(INDIRECT(POINTER_ROW),MATCH(Table1[N_ID],INDIRECT(DIR&amp;"!PAJAK["&amp;ID_P&amp;"]"),0)))</f>
        <v/>
      </c>
      <c r="D230" s="78" t="str">
        <f ca="1">IF(Table1[[#This Row],[N_ID]]="","",INDEX(INDIRECT(POINTER_ROW),MATCH(Table1[N_ID],INDIRECT(DIR&amp;"!PAJAK["&amp;ID_P&amp;"]"),0)))</f>
        <v/>
      </c>
      <c r="E230" s="79" t="str">
        <f ca="1">IF(Table1[[#This Row],[N_ID]]="","",INDEX(INDIRECT(POINTER_ROW),MATCH(Table1[N_ID],INDIRECT(DIR&amp;"!PAJAK["&amp;ID_P&amp;"]"),0)))</f>
        <v/>
      </c>
      <c r="F230" s="79" t="str">
        <f ca="1">IF(Table1[[#This Row],[N_ID]]="","",INDEX(INDIRECT(POINTER_ROW),MATCH(Table1[N_ID],INDIRECT(DIR&amp;"!PAJAK["&amp;ID_P&amp;"]"),0)))</f>
        <v/>
      </c>
      <c r="G230" s="78" t="str">
        <f ca="1">IF(Table1[[#This Row],[N_ID]]="","",INDEX(INDIRECT(POINTER_ROW),MATCH(Table1[N_ID],INDIRECT(DIR&amp;"!PAJAK["&amp;ID_P&amp;"]"),0)))</f>
        <v/>
      </c>
      <c r="H230" s="73"/>
      <c r="I230" s="78" t="str">
        <f ca="1">IF(Table1[[#This Row],[N_ID]]="","",INDEX(INDIRECT(POINTER_ROW),MATCH(Table1[N_ID],INDIRECT(DIR&amp;"!PAJAK["&amp;ID_P&amp;"]"),0)))</f>
        <v/>
      </c>
      <c r="J230" s="78"/>
      <c r="K230" s="78"/>
      <c r="L230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30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30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30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30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30" s="78" t="str">
        <f ca="1">IF(Table1[[#This Row],[NAMA SUPPLIER]]="","",INDEX(conv1[2],MATCH(Table1[[#This Row],[NAMA SUPPLIER]],conv1[1],0)))</f>
        <v/>
      </c>
      <c r="R230" s="78" t="str">
        <f ca="1">IF(Table1[[#This Row],[NO. INVOICE]]="","",MATCH(Table1[[#This Row],[NO. INVOICE]],'[2]REKAP PEMBELIAN'!$C:$C,0))</f>
        <v/>
      </c>
      <c r="S230" s="78"/>
    </row>
    <row r="231" spans="1:19" s="68" customFormat="1" x14ac:dyDescent="0.25">
      <c r="A231" s="78" t="str">
        <f ca="1">IF(Table1[[#This Row],[NAMA SUPPLIER]]="","",MATCH(Table1[[#This Row],[N_ID]],INDIRECT(Table1[[#This Row],[1_h]]&amp;"[N_ID]"),0))</f>
        <v/>
      </c>
      <c r="B231" s="66"/>
      <c r="C231" s="78" t="str">
        <f ca="1">IF(Table1[[#This Row],[N_ID]]="","",INDEX(INDIRECT(POINTER_ROW),MATCH(Table1[N_ID],INDIRECT(DIR&amp;"!PAJAK["&amp;ID_P&amp;"]"),0)))</f>
        <v/>
      </c>
      <c r="D231" s="78" t="str">
        <f ca="1">IF(Table1[[#This Row],[N_ID]]="","",INDEX(INDIRECT(POINTER_ROW),MATCH(Table1[N_ID],INDIRECT(DIR&amp;"!PAJAK["&amp;ID_P&amp;"]"),0)))</f>
        <v/>
      </c>
      <c r="E231" s="79" t="str">
        <f ca="1">IF(Table1[[#This Row],[N_ID]]="","",INDEX(INDIRECT(POINTER_ROW),MATCH(Table1[N_ID],INDIRECT(DIR&amp;"!PAJAK["&amp;ID_P&amp;"]"),0)))</f>
        <v/>
      </c>
      <c r="F231" s="79" t="str">
        <f ca="1">IF(Table1[[#This Row],[N_ID]]="","",INDEX(INDIRECT(POINTER_ROW),MATCH(Table1[N_ID],INDIRECT(DIR&amp;"!PAJAK["&amp;ID_P&amp;"]"),0)))</f>
        <v/>
      </c>
      <c r="G231" s="78" t="str">
        <f ca="1">IF(Table1[[#This Row],[N_ID]]="","",INDEX(INDIRECT(POINTER_ROW),MATCH(Table1[N_ID],INDIRECT(DIR&amp;"!PAJAK["&amp;ID_P&amp;"]"),0)))</f>
        <v/>
      </c>
      <c r="H231" s="73"/>
      <c r="I231" s="78" t="str">
        <f ca="1">IF(Table1[[#This Row],[N_ID]]="","",INDEX(INDIRECT(POINTER_ROW),MATCH(Table1[N_ID],INDIRECT(DIR&amp;"!PAJAK["&amp;ID_P&amp;"]"),0)))</f>
        <v/>
      </c>
      <c r="J231" s="78"/>
      <c r="K231" s="78"/>
      <c r="L231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31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31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31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31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31" s="78" t="str">
        <f ca="1">IF(Table1[[#This Row],[NAMA SUPPLIER]]="","",INDEX(conv1[2],MATCH(Table1[[#This Row],[NAMA SUPPLIER]],conv1[1],0)))</f>
        <v/>
      </c>
      <c r="R231" s="78" t="str">
        <f ca="1">IF(Table1[[#This Row],[NO. INVOICE]]="","",MATCH(Table1[[#This Row],[NO. INVOICE]],'[2]REKAP PEMBELIAN'!$C:$C,0))</f>
        <v/>
      </c>
      <c r="S231" s="78"/>
    </row>
    <row r="232" spans="1:19" s="68" customFormat="1" x14ac:dyDescent="0.25">
      <c r="A232" s="78" t="str">
        <f ca="1">IF(Table1[[#This Row],[NAMA SUPPLIER]]="","",MATCH(Table1[[#This Row],[N_ID]],INDIRECT(Table1[[#This Row],[1_h]]&amp;"[N_ID]"),0))</f>
        <v/>
      </c>
      <c r="B232" s="66"/>
      <c r="C232" s="78" t="str">
        <f ca="1">IF(Table1[[#This Row],[N_ID]]="","",INDEX(INDIRECT(POINTER_ROW),MATCH(Table1[N_ID],INDIRECT(DIR&amp;"!PAJAK["&amp;ID_P&amp;"]"),0)))</f>
        <v/>
      </c>
      <c r="D232" s="78" t="str">
        <f ca="1">IF(Table1[[#This Row],[N_ID]]="","",INDEX(INDIRECT(POINTER_ROW),MATCH(Table1[N_ID],INDIRECT(DIR&amp;"!PAJAK["&amp;ID_P&amp;"]"),0)))</f>
        <v/>
      </c>
      <c r="E232" s="79" t="str">
        <f ca="1">IF(Table1[[#This Row],[N_ID]]="","",INDEX(INDIRECT(POINTER_ROW),MATCH(Table1[N_ID],INDIRECT(DIR&amp;"!PAJAK["&amp;ID_P&amp;"]"),0)))</f>
        <v/>
      </c>
      <c r="F232" s="79" t="str">
        <f ca="1">IF(Table1[[#This Row],[N_ID]]="","",INDEX(INDIRECT(POINTER_ROW),MATCH(Table1[N_ID],INDIRECT(DIR&amp;"!PAJAK["&amp;ID_P&amp;"]"),0)))</f>
        <v/>
      </c>
      <c r="G232" s="78" t="str">
        <f ca="1">IF(Table1[[#This Row],[N_ID]]="","",INDEX(INDIRECT(POINTER_ROW),MATCH(Table1[N_ID],INDIRECT(DIR&amp;"!PAJAK["&amp;ID_P&amp;"]"),0)))</f>
        <v/>
      </c>
      <c r="H232" s="73"/>
      <c r="I232" s="78" t="str">
        <f ca="1">IF(Table1[[#This Row],[N_ID]]="","",INDEX(INDIRECT(POINTER_ROW),MATCH(Table1[N_ID],INDIRECT(DIR&amp;"!PAJAK["&amp;ID_P&amp;"]"),0)))</f>
        <v/>
      </c>
      <c r="J232" s="78"/>
      <c r="K232" s="78"/>
      <c r="L232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32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32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32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32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32" s="78" t="str">
        <f ca="1">IF(Table1[[#This Row],[NAMA SUPPLIER]]="","",INDEX(conv1[2],MATCH(Table1[[#This Row],[NAMA SUPPLIER]],conv1[1],0)))</f>
        <v/>
      </c>
      <c r="R232" s="78" t="str">
        <f ca="1">IF(Table1[[#This Row],[NO. INVOICE]]="","",MATCH(Table1[[#This Row],[NO. INVOICE]],'[2]REKAP PEMBELIAN'!$C:$C,0))</f>
        <v/>
      </c>
      <c r="S232" s="78"/>
    </row>
    <row r="233" spans="1:19" s="68" customFormat="1" x14ac:dyDescent="0.25">
      <c r="A233" s="78" t="str">
        <f ca="1">IF(Table1[[#This Row],[NAMA SUPPLIER]]="","",MATCH(Table1[[#This Row],[N_ID]],INDIRECT(Table1[[#This Row],[1_h]]&amp;"[N_ID]"),0))</f>
        <v/>
      </c>
      <c r="B233" s="66"/>
      <c r="C233" s="78" t="str">
        <f ca="1">IF(Table1[[#This Row],[N_ID]]="","",INDEX(INDIRECT(POINTER_ROW),MATCH(Table1[N_ID],INDIRECT(DIR&amp;"!PAJAK["&amp;ID_P&amp;"]"),0)))</f>
        <v/>
      </c>
      <c r="D233" s="78" t="str">
        <f ca="1">IF(Table1[[#This Row],[N_ID]]="","",INDEX(INDIRECT(POINTER_ROW),MATCH(Table1[N_ID],INDIRECT(DIR&amp;"!PAJAK["&amp;ID_P&amp;"]"),0)))</f>
        <v/>
      </c>
      <c r="E233" s="79" t="str">
        <f ca="1">IF(Table1[[#This Row],[N_ID]]="","",INDEX(INDIRECT(POINTER_ROW),MATCH(Table1[N_ID],INDIRECT(DIR&amp;"!PAJAK["&amp;ID_P&amp;"]"),0)))</f>
        <v/>
      </c>
      <c r="F233" s="79" t="str">
        <f ca="1">IF(Table1[[#This Row],[N_ID]]="","",INDEX(INDIRECT(POINTER_ROW),MATCH(Table1[N_ID],INDIRECT(DIR&amp;"!PAJAK["&amp;ID_P&amp;"]"),0)))</f>
        <v/>
      </c>
      <c r="G233" s="78" t="str">
        <f ca="1">IF(Table1[[#This Row],[N_ID]]="","",INDEX(INDIRECT(POINTER_ROW),MATCH(Table1[N_ID],INDIRECT(DIR&amp;"!PAJAK["&amp;ID_P&amp;"]"),0)))</f>
        <v/>
      </c>
      <c r="H233" s="73"/>
      <c r="I233" s="78" t="str">
        <f ca="1">IF(Table1[[#This Row],[N_ID]]="","",INDEX(INDIRECT(POINTER_ROW),MATCH(Table1[N_ID],INDIRECT(DIR&amp;"!PAJAK["&amp;ID_P&amp;"]"),0)))</f>
        <v/>
      </c>
      <c r="J233" s="78"/>
      <c r="K233" s="78"/>
      <c r="L233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33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33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33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33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33" s="78" t="str">
        <f ca="1">IF(Table1[[#This Row],[NAMA SUPPLIER]]="","",INDEX(conv1[2],MATCH(Table1[[#This Row],[NAMA SUPPLIER]],conv1[1],0)))</f>
        <v/>
      </c>
      <c r="R233" s="78" t="str">
        <f ca="1">IF(Table1[[#This Row],[NO. INVOICE]]="","",MATCH(Table1[[#This Row],[NO. INVOICE]],'[2]REKAP PEMBELIAN'!$C:$C,0))</f>
        <v/>
      </c>
      <c r="S233" s="78"/>
    </row>
    <row r="234" spans="1:19" s="68" customFormat="1" x14ac:dyDescent="0.25">
      <c r="A234" s="78" t="str">
        <f ca="1">IF(Table1[[#This Row],[NAMA SUPPLIER]]="","",MATCH(Table1[[#This Row],[N_ID]],INDIRECT(Table1[[#This Row],[1_h]]&amp;"[N_ID]"),0))</f>
        <v/>
      </c>
      <c r="B234" s="66"/>
      <c r="C234" s="78" t="str">
        <f ca="1">IF(Table1[[#This Row],[N_ID]]="","",INDEX(INDIRECT(POINTER_ROW),MATCH(Table1[N_ID],INDIRECT(DIR&amp;"!PAJAK["&amp;ID_P&amp;"]"),0)))</f>
        <v/>
      </c>
      <c r="D234" s="78" t="str">
        <f ca="1">IF(Table1[[#This Row],[N_ID]]="","",INDEX(INDIRECT(POINTER_ROW),MATCH(Table1[N_ID],INDIRECT(DIR&amp;"!PAJAK["&amp;ID_P&amp;"]"),0)))</f>
        <v/>
      </c>
      <c r="E234" s="79" t="str">
        <f ca="1">IF(Table1[[#This Row],[N_ID]]="","",INDEX(INDIRECT(POINTER_ROW),MATCH(Table1[N_ID],INDIRECT(DIR&amp;"!PAJAK["&amp;ID_P&amp;"]"),0)))</f>
        <v/>
      </c>
      <c r="F234" s="79" t="str">
        <f ca="1">IF(Table1[[#This Row],[N_ID]]="","",INDEX(INDIRECT(POINTER_ROW),MATCH(Table1[N_ID],INDIRECT(DIR&amp;"!PAJAK["&amp;ID_P&amp;"]"),0)))</f>
        <v/>
      </c>
      <c r="G234" s="78" t="str">
        <f ca="1">IF(Table1[[#This Row],[N_ID]]="","",INDEX(INDIRECT(POINTER_ROW),MATCH(Table1[N_ID],INDIRECT(DIR&amp;"!PAJAK["&amp;ID_P&amp;"]"),0)))</f>
        <v/>
      </c>
      <c r="H234" s="73"/>
      <c r="I234" s="78" t="str">
        <f ca="1">IF(Table1[[#This Row],[N_ID]]="","",INDEX(INDIRECT(POINTER_ROW),MATCH(Table1[N_ID],INDIRECT(DIR&amp;"!PAJAK["&amp;ID_P&amp;"]"),0)))</f>
        <v/>
      </c>
      <c r="J234" s="78"/>
      <c r="K234" s="78"/>
      <c r="L234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34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34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34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34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34" s="78" t="str">
        <f ca="1">IF(Table1[[#This Row],[NAMA SUPPLIER]]="","",INDEX(conv1[2],MATCH(Table1[[#This Row],[NAMA SUPPLIER]],conv1[1],0)))</f>
        <v/>
      </c>
      <c r="R234" s="78" t="str">
        <f ca="1">IF(Table1[[#This Row],[NO. INVOICE]]="","",MATCH(Table1[[#This Row],[NO. INVOICE]],'[2]REKAP PEMBELIAN'!$C:$C,0))</f>
        <v/>
      </c>
      <c r="S234" s="78"/>
    </row>
    <row r="235" spans="1:19" s="68" customFormat="1" x14ac:dyDescent="0.25">
      <c r="A235" s="78" t="str">
        <f ca="1">IF(Table1[[#This Row],[NAMA SUPPLIER]]="","",MATCH(Table1[[#This Row],[N_ID]],INDIRECT(Table1[[#This Row],[1_h]]&amp;"[N_ID]"),0))</f>
        <v/>
      </c>
      <c r="B235" s="66"/>
      <c r="C235" s="78" t="str">
        <f ca="1">IF(Table1[[#This Row],[N_ID]]="","",INDEX(INDIRECT(POINTER_ROW),MATCH(Table1[N_ID],INDIRECT(DIR&amp;"!PAJAK["&amp;ID_P&amp;"]"),0)))</f>
        <v/>
      </c>
      <c r="D235" s="78" t="str">
        <f ca="1">IF(Table1[[#This Row],[N_ID]]="","",INDEX(INDIRECT(POINTER_ROW),MATCH(Table1[N_ID],INDIRECT(DIR&amp;"!PAJAK["&amp;ID_P&amp;"]"),0)))</f>
        <v/>
      </c>
      <c r="E235" s="79" t="str">
        <f ca="1">IF(Table1[[#This Row],[N_ID]]="","",INDEX(INDIRECT(POINTER_ROW),MATCH(Table1[N_ID],INDIRECT(DIR&amp;"!PAJAK["&amp;ID_P&amp;"]"),0)))</f>
        <v/>
      </c>
      <c r="F235" s="79" t="str">
        <f ca="1">IF(Table1[[#This Row],[N_ID]]="","",INDEX(INDIRECT(POINTER_ROW),MATCH(Table1[N_ID],INDIRECT(DIR&amp;"!PAJAK["&amp;ID_P&amp;"]"),0)))</f>
        <v/>
      </c>
      <c r="G235" s="78" t="str">
        <f ca="1">IF(Table1[[#This Row],[N_ID]]="","",INDEX(INDIRECT(POINTER_ROW),MATCH(Table1[N_ID],INDIRECT(DIR&amp;"!PAJAK["&amp;ID_P&amp;"]"),0)))</f>
        <v/>
      </c>
      <c r="H235" s="73"/>
      <c r="I235" s="78" t="str">
        <f ca="1">IF(Table1[[#This Row],[N_ID]]="","",INDEX(INDIRECT(POINTER_ROW),MATCH(Table1[N_ID],INDIRECT(DIR&amp;"!PAJAK["&amp;ID_P&amp;"]"),0)))</f>
        <v/>
      </c>
      <c r="J235" s="78"/>
      <c r="K235" s="78"/>
      <c r="L235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35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35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35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35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35" s="78" t="str">
        <f ca="1">IF(Table1[[#This Row],[NAMA SUPPLIER]]="","",INDEX(conv1[2],MATCH(Table1[[#This Row],[NAMA SUPPLIER]],conv1[1],0)))</f>
        <v/>
      </c>
      <c r="R235" s="78" t="str">
        <f ca="1">IF(Table1[[#This Row],[NO. INVOICE]]="","",MATCH(Table1[[#This Row],[NO. INVOICE]],'[2]REKAP PEMBELIAN'!$C:$C,0))</f>
        <v/>
      </c>
      <c r="S235" s="78"/>
    </row>
    <row r="236" spans="1:19" s="68" customFormat="1" x14ac:dyDescent="0.25">
      <c r="A236" s="78" t="str">
        <f ca="1">IF(Table1[[#This Row],[NAMA SUPPLIER]]="","",MATCH(Table1[[#This Row],[N_ID]],INDIRECT(Table1[[#This Row],[1_h]]&amp;"[N_ID]"),0))</f>
        <v/>
      </c>
      <c r="B236" s="66"/>
      <c r="C236" s="78" t="str">
        <f ca="1">IF(Table1[[#This Row],[N_ID]]="","",INDEX(INDIRECT(POINTER_ROW),MATCH(Table1[N_ID],INDIRECT(DIR&amp;"!PAJAK["&amp;ID_P&amp;"]"),0)))</f>
        <v/>
      </c>
      <c r="D236" s="78" t="str">
        <f ca="1">IF(Table1[[#This Row],[N_ID]]="","",INDEX(INDIRECT(POINTER_ROW),MATCH(Table1[N_ID],INDIRECT(DIR&amp;"!PAJAK["&amp;ID_P&amp;"]"),0)))</f>
        <v/>
      </c>
      <c r="E236" s="79" t="str">
        <f ca="1">IF(Table1[[#This Row],[N_ID]]="","",INDEX(INDIRECT(POINTER_ROW),MATCH(Table1[N_ID],INDIRECT(DIR&amp;"!PAJAK["&amp;ID_P&amp;"]"),0)))</f>
        <v/>
      </c>
      <c r="F236" s="79" t="str">
        <f ca="1">IF(Table1[[#This Row],[N_ID]]="","",INDEX(INDIRECT(POINTER_ROW),MATCH(Table1[N_ID],INDIRECT(DIR&amp;"!PAJAK["&amp;ID_P&amp;"]"),0)))</f>
        <v/>
      </c>
      <c r="G236" s="78" t="str">
        <f ca="1">IF(Table1[[#This Row],[N_ID]]="","",INDEX(INDIRECT(POINTER_ROW),MATCH(Table1[N_ID],INDIRECT(DIR&amp;"!PAJAK["&amp;ID_P&amp;"]"),0)))</f>
        <v/>
      </c>
      <c r="H236" s="73"/>
      <c r="I236" s="78" t="str">
        <f ca="1">IF(Table1[[#This Row],[N_ID]]="","",INDEX(INDIRECT(POINTER_ROW),MATCH(Table1[N_ID],INDIRECT(DIR&amp;"!PAJAK["&amp;ID_P&amp;"]"),0)))</f>
        <v/>
      </c>
      <c r="J236" s="78"/>
      <c r="K236" s="78"/>
      <c r="L236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36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36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36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36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36" s="78" t="str">
        <f ca="1">IF(Table1[[#This Row],[NAMA SUPPLIER]]="","",INDEX(conv1[2],MATCH(Table1[[#This Row],[NAMA SUPPLIER]],conv1[1],0)))</f>
        <v/>
      </c>
      <c r="R236" s="78" t="str">
        <f ca="1">IF(Table1[[#This Row],[NO. INVOICE]]="","",MATCH(Table1[[#This Row],[NO. INVOICE]],'[2]REKAP PEMBELIAN'!$C:$C,0))</f>
        <v/>
      </c>
      <c r="S236" s="78"/>
    </row>
    <row r="237" spans="1:19" s="68" customFormat="1" x14ac:dyDescent="0.25">
      <c r="A237" s="78" t="str">
        <f ca="1">IF(Table1[[#This Row],[NAMA SUPPLIER]]="","",MATCH(Table1[[#This Row],[N_ID]],INDIRECT(Table1[[#This Row],[1_h]]&amp;"[N_ID]"),0))</f>
        <v/>
      </c>
      <c r="B237" s="66"/>
      <c r="C237" s="78" t="str">
        <f ca="1">IF(Table1[[#This Row],[N_ID]]="","",INDEX(INDIRECT(POINTER_ROW),MATCH(Table1[N_ID],INDIRECT(DIR&amp;"!PAJAK["&amp;ID_P&amp;"]"),0)))</f>
        <v/>
      </c>
      <c r="D237" s="78" t="str">
        <f ca="1">IF(Table1[[#This Row],[N_ID]]="","",INDEX(INDIRECT(POINTER_ROW),MATCH(Table1[N_ID],INDIRECT(DIR&amp;"!PAJAK["&amp;ID_P&amp;"]"),0)))</f>
        <v/>
      </c>
      <c r="E237" s="79" t="str">
        <f ca="1">IF(Table1[[#This Row],[N_ID]]="","",INDEX(INDIRECT(POINTER_ROW),MATCH(Table1[N_ID],INDIRECT(DIR&amp;"!PAJAK["&amp;ID_P&amp;"]"),0)))</f>
        <v/>
      </c>
      <c r="F237" s="79" t="str">
        <f ca="1">IF(Table1[[#This Row],[N_ID]]="","",INDEX(INDIRECT(POINTER_ROW),MATCH(Table1[N_ID],INDIRECT(DIR&amp;"!PAJAK["&amp;ID_P&amp;"]"),0)))</f>
        <v/>
      </c>
      <c r="G237" s="78" t="str">
        <f ca="1">IF(Table1[[#This Row],[N_ID]]="","",INDEX(INDIRECT(POINTER_ROW),MATCH(Table1[N_ID],INDIRECT(DIR&amp;"!PAJAK["&amp;ID_P&amp;"]"),0)))</f>
        <v/>
      </c>
      <c r="H237" s="73"/>
      <c r="I237" s="78" t="str">
        <f ca="1">IF(Table1[[#This Row],[N_ID]]="","",INDEX(INDIRECT(POINTER_ROW),MATCH(Table1[N_ID],INDIRECT(DIR&amp;"!PAJAK["&amp;ID_P&amp;"]"),0)))</f>
        <v/>
      </c>
      <c r="J237" s="78"/>
      <c r="K237" s="78"/>
      <c r="L237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37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37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37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37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37" s="78" t="str">
        <f ca="1">IF(Table1[[#This Row],[NAMA SUPPLIER]]="","",INDEX(conv1[2],MATCH(Table1[[#This Row],[NAMA SUPPLIER]],conv1[1],0)))</f>
        <v/>
      </c>
      <c r="R237" s="78" t="str">
        <f ca="1">IF(Table1[[#This Row],[NO. INVOICE]]="","",MATCH(Table1[[#This Row],[NO. INVOICE]],'[2]REKAP PEMBELIAN'!$C:$C,0))</f>
        <v/>
      </c>
      <c r="S237" s="78"/>
    </row>
    <row r="238" spans="1:19" s="68" customFormat="1" x14ac:dyDescent="0.25">
      <c r="A238" s="78" t="str">
        <f ca="1">IF(Table1[[#This Row],[NAMA SUPPLIER]]="","",MATCH(Table1[[#This Row],[N_ID]],INDIRECT(Table1[[#This Row],[1_h]]&amp;"[N_ID]"),0))</f>
        <v/>
      </c>
      <c r="B238" s="66"/>
      <c r="C238" s="78" t="str">
        <f ca="1">IF(Table1[[#This Row],[N_ID]]="","",INDEX(INDIRECT(POINTER_ROW),MATCH(Table1[N_ID],INDIRECT(DIR&amp;"!PAJAK["&amp;ID_P&amp;"]"),0)))</f>
        <v/>
      </c>
      <c r="D238" s="78" t="str">
        <f ca="1">IF(Table1[[#This Row],[N_ID]]="","",INDEX(INDIRECT(POINTER_ROW),MATCH(Table1[N_ID],INDIRECT(DIR&amp;"!PAJAK["&amp;ID_P&amp;"]"),0)))</f>
        <v/>
      </c>
      <c r="E238" s="79" t="str">
        <f ca="1">IF(Table1[[#This Row],[N_ID]]="","",INDEX(INDIRECT(POINTER_ROW),MATCH(Table1[N_ID],INDIRECT(DIR&amp;"!PAJAK["&amp;ID_P&amp;"]"),0)))</f>
        <v/>
      </c>
      <c r="F238" s="79" t="str">
        <f ca="1">IF(Table1[[#This Row],[N_ID]]="","",INDEX(INDIRECT(POINTER_ROW),MATCH(Table1[N_ID],INDIRECT(DIR&amp;"!PAJAK["&amp;ID_P&amp;"]"),0)))</f>
        <v/>
      </c>
      <c r="G238" s="78" t="str">
        <f ca="1">IF(Table1[[#This Row],[N_ID]]="","",INDEX(INDIRECT(POINTER_ROW),MATCH(Table1[N_ID],INDIRECT(DIR&amp;"!PAJAK["&amp;ID_P&amp;"]"),0)))</f>
        <v/>
      </c>
      <c r="H238" s="73"/>
      <c r="I238" s="78" t="str">
        <f ca="1">IF(Table1[[#This Row],[N_ID]]="","",INDEX(INDIRECT(POINTER_ROW),MATCH(Table1[N_ID],INDIRECT(DIR&amp;"!PAJAK["&amp;ID_P&amp;"]"),0)))</f>
        <v/>
      </c>
      <c r="J238" s="78"/>
      <c r="K238" s="78"/>
      <c r="L238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38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38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38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38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38" s="78" t="str">
        <f ca="1">IF(Table1[[#This Row],[NAMA SUPPLIER]]="","",INDEX(conv1[2],MATCH(Table1[[#This Row],[NAMA SUPPLIER]],conv1[1],0)))</f>
        <v/>
      </c>
      <c r="R238" s="78" t="str">
        <f ca="1">IF(Table1[[#This Row],[NO. INVOICE]]="","",MATCH(Table1[[#This Row],[NO. INVOICE]],'[2]REKAP PEMBELIAN'!$C:$C,0))</f>
        <v/>
      </c>
      <c r="S238" s="78"/>
    </row>
    <row r="239" spans="1:19" s="68" customFormat="1" x14ac:dyDescent="0.25">
      <c r="A239" s="78" t="str">
        <f ca="1">IF(Table1[[#This Row],[NAMA SUPPLIER]]="","",MATCH(Table1[[#This Row],[N_ID]],INDIRECT(Table1[[#This Row],[1_h]]&amp;"[N_ID]"),0))</f>
        <v/>
      </c>
      <c r="B239" s="66"/>
      <c r="C239" s="78" t="str">
        <f ca="1">IF(Table1[[#This Row],[N_ID]]="","",INDEX(INDIRECT(POINTER_ROW),MATCH(Table1[N_ID],INDIRECT(DIR&amp;"!PAJAK["&amp;ID_P&amp;"]"),0)))</f>
        <v/>
      </c>
      <c r="D239" s="78" t="str">
        <f ca="1">IF(Table1[[#This Row],[N_ID]]="","",INDEX(INDIRECT(POINTER_ROW),MATCH(Table1[N_ID],INDIRECT(DIR&amp;"!PAJAK["&amp;ID_P&amp;"]"),0)))</f>
        <v/>
      </c>
      <c r="E239" s="79" t="str">
        <f ca="1">IF(Table1[[#This Row],[N_ID]]="","",INDEX(INDIRECT(POINTER_ROW),MATCH(Table1[N_ID],INDIRECT(DIR&amp;"!PAJAK["&amp;ID_P&amp;"]"),0)))</f>
        <v/>
      </c>
      <c r="F239" s="79" t="str">
        <f ca="1">IF(Table1[[#This Row],[N_ID]]="","",INDEX(INDIRECT(POINTER_ROW),MATCH(Table1[N_ID],INDIRECT(DIR&amp;"!PAJAK["&amp;ID_P&amp;"]"),0)))</f>
        <v/>
      </c>
      <c r="G239" s="78" t="str">
        <f ca="1">IF(Table1[[#This Row],[N_ID]]="","",INDEX(INDIRECT(POINTER_ROW),MATCH(Table1[N_ID],INDIRECT(DIR&amp;"!PAJAK["&amp;ID_P&amp;"]"),0)))</f>
        <v/>
      </c>
      <c r="H239" s="73"/>
      <c r="I239" s="78" t="str">
        <f ca="1">IF(Table1[[#This Row],[N_ID]]="","",INDEX(INDIRECT(POINTER_ROW),MATCH(Table1[N_ID],INDIRECT(DIR&amp;"!PAJAK["&amp;ID_P&amp;"]"),0)))</f>
        <v/>
      </c>
      <c r="J239" s="78"/>
      <c r="K239" s="78"/>
      <c r="L239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39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39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39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39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39" s="78" t="str">
        <f ca="1">IF(Table1[[#This Row],[NAMA SUPPLIER]]="","",INDEX(conv1[2],MATCH(Table1[[#This Row],[NAMA SUPPLIER]],conv1[1],0)))</f>
        <v/>
      </c>
      <c r="R239" s="78" t="str">
        <f ca="1">IF(Table1[[#This Row],[NO. INVOICE]]="","",MATCH(Table1[[#This Row],[NO. INVOICE]],'[2]REKAP PEMBELIAN'!$C:$C,0))</f>
        <v/>
      </c>
      <c r="S239" s="78"/>
    </row>
    <row r="240" spans="1:19" s="68" customFormat="1" x14ac:dyDescent="0.25">
      <c r="A240" s="78" t="str">
        <f ca="1">IF(Table1[[#This Row],[NAMA SUPPLIER]]="","",MATCH(Table1[[#This Row],[N_ID]],INDIRECT(Table1[[#This Row],[1_h]]&amp;"[N_ID]"),0))</f>
        <v/>
      </c>
      <c r="B240" s="66"/>
      <c r="C240" s="78" t="str">
        <f ca="1">IF(Table1[[#This Row],[N_ID]]="","",INDEX(INDIRECT(POINTER_ROW),MATCH(Table1[N_ID],INDIRECT(DIR&amp;"!PAJAK["&amp;ID_P&amp;"]"),0)))</f>
        <v/>
      </c>
      <c r="D240" s="78" t="str">
        <f ca="1">IF(Table1[[#This Row],[N_ID]]="","",INDEX(INDIRECT(POINTER_ROW),MATCH(Table1[N_ID],INDIRECT(DIR&amp;"!PAJAK["&amp;ID_P&amp;"]"),0)))</f>
        <v/>
      </c>
      <c r="E240" s="79" t="str">
        <f ca="1">IF(Table1[[#This Row],[N_ID]]="","",INDEX(INDIRECT(POINTER_ROW),MATCH(Table1[N_ID],INDIRECT(DIR&amp;"!PAJAK["&amp;ID_P&amp;"]"),0)))</f>
        <v/>
      </c>
      <c r="F240" s="79" t="str">
        <f ca="1">IF(Table1[[#This Row],[N_ID]]="","",INDEX(INDIRECT(POINTER_ROW),MATCH(Table1[N_ID],INDIRECT(DIR&amp;"!PAJAK["&amp;ID_P&amp;"]"),0)))</f>
        <v/>
      </c>
      <c r="G240" s="78" t="str">
        <f ca="1">IF(Table1[[#This Row],[N_ID]]="","",INDEX(INDIRECT(POINTER_ROW),MATCH(Table1[N_ID],INDIRECT(DIR&amp;"!PAJAK["&amp;ID_P&amp;"]"),0)))</f>
        <v/>
      </c>
      <c r="H240" s="73"/>
      <c r="I240" s="78" t="str">
        <f ca="1">IF(Table1[[#This Row],[N_ID]]="","",INDEX(INDIRECT(POINTER_ROW),MATCH(Table1[N_ID],INDIRECT(DIR&amp;"!PAJAK["&amp;ID_P&amp;"]"),0)))</f>
        <v/>
      </c>
      <c r="J240" s="78"/>
      <c r="K240" s="78"/>
      <c r="L240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40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40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40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40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40" s="78" t="str">
        <f ca="1">IF(Table1[[#This Row],[NAMA SUPPLIER]]="","",INDEX(conv1[2],MATCH(Table1[[#This Row],[NAMA SUPPLIER]],conv1[1],0)))</f>
        <v/>
      </c>
      <c r="R240" s="78" t="str">
        <f ca="1">IF(Table1[[#This Row],[NO. INVOICE]]="","",MATCH(Table1[[#This Row],[NO. INVOICE]],'[2]REKAP PEMBELIAN'!$C:$C,0))</f>
        <v/>
      </c>
      <c r="S240" s="78"/>
    </row>
    <row r="241" spans="1:19" s="68" customFormat="1" x14ac:dyDescent="0.25">
      <c r="A241" s="78" t="str">
        <f ca="1">IF(Table1[[#This Row],[NAMA SUPPLIER]]="","",MATCH(Table1[[#This Row],[N_ID]],INDIRECT(Table1[[#This Row],[1_h]]&amp;"[N_ID]"),0))</f>
        <v/>
      </c>
      <c r="B241" s="66"/>
      <c r="C241" s="78" t="str">
        <f ca="1">IF(Table1[[#This Row],[N_ID]]="","",INDEX(INDIRECT(POINTER_ROW),MATCH(Table1[N_ID],INDIRECT(DIR&amp;"!PAJAK["&amp;ID_P&amp;"]"),0)))</f>
        <v/>
      </c>
      <c r="D241" s="78" t="str">
        <f ca="1">IF(Table1[[#This Row],[N_ID]]="","",INDEX(INDIRECT(POINTER_ROW),MATCH(Table1[N_ID],INDIRECT(DIR&amp;"!PAJAK["&amp;ID_P&amp;"]"),0)))</f>
        <v/>
      </c>
      <c r="E241" s="79" t="str">
        <f ca="1">IF(Table1[[#This Row],[N_ID]]="","",INDEX(INDIRECT(POINTER_ROW),MATCH(Table1[N_ID],INDIRECT(DIR&amp;"!PAJAK["&amp;ID_P&amp;"]"),0)))</f>
        <v/>
      </c>
      <c r="F241" s="79" t="str">
        <f ca="1">IF(Table1[[#This Row],[N_ID]]="","",INDEX(INDIRECT(POINTER_ROW),MATCH(Table1[N_ID],INDIRECT(DIR&amp;"!PAJAK["&amp;ID_P&amp;"]"),0)))</f>
        <v/>
      </c>
      <c r="G241" s="78" t="str">
        <f ca="1">IF(Table1[[#This Row],[N_ID]]="","",INDEX(INDIRECT(POINTER_ROW),MATCH(Table1[N_ID],INDIRECT(DIR&amp;"!PAJAK["&amp;ID_P&amp;"]"),0)))</f>
        <v/>
      </c>
      <c r="H241" s="73"/>
      <c r="I241" s="78" t="str">
        <f ca="1">IF(Table1[[#This Row],[N_ID]]="","",INDEX(INDIRECT(POINTER_ROW),MATCH(Table1[N_ID],INDIRECT(DIR&amp;"!PAJAK["&amp;ID_P&amp;"]"),0)))</f>
        <v/>
      </c>
      <c r="J241" s="78"/>
      <c r="K241" s="78"/>
      <c r="L241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41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41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41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41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41" s="78" t="str">
        <f ca="1">IF(Table1[[#This Row],[NAMA SUPPLIER]]="","",INDEX(conv1[2],MATCH(Table1[[#This Row],[NAMA SUPPLIER]],conv1[1],0)))</f>
        <v/>
      </c>
      <c r="R241" s="78" t="str">
        <f ca="1">IF(Table1[[#This Row],[NO. INVOICE]]="","",MATCH(Table1[[#This Row],[NO. INVOICE]],'[2]REKAP PEMBELIAN'!$C:$C,0))</f>
        <v/>
      </c>
      <c r="S241" s="78"/>
    </row>
    <row r="242" spans="1:19" s="68" customFormat="1" x14ac:dyDescent="0.25">
      <c r="A242" s="78" t="str">
        <f ca="1">IF(Table1[[#This Row],[NAMA SUPPLIER]]="","",MATCH(Table1[[#This Row],[N_ID]],INDIRECT(Table1[[#This Row],[1_h]]&amp;"[N_ID]"),0))</f>
        <v/>
      </c>
      <c r="B242" s="66"/>
      <c r="C242" s="78" t="str">
        <f ca="1">IF(Table1[[#This Row],[N_ID]]="","",INDEX(INDIRECT(POINTER_ROW),MATCH(Table1[N_ID],INDIRECT(DIR&amp;"!PAJAK["&amp;ID_P&amp;"]"),0)))</f>
        <v/>
      </c>
      <c r="D242" s="78" t="str">
        <f ca="1">IF(Table1[[#This Row],[N_ID]]="","",INDEX(INDIRECT(POINTER_ROW),MATCH(Table1[N_ID],INDIRECT(DIR&amp;"!PAJAK["&amp;ID_P&amp;"]"),0)))</f>
        <v/>
      </c>
      <c r="E242" s="79" t="str">
        <f ca="1">IF(Table1[[#This Row],[N_ID]]="","",INDEX(INDIRECT(POINTER_ROW),MATCH(Table1[N_ID],INDIRECT(DIR&amp;"!PAJAK["&amp;ID_P&amp;"]"),0)))</f>
        <v/>
      </c>
      <c r="F242" s="79" t="str">
        <f ca="1">IF(Table1[[#This Row],[N_ID]]="","",INDEX(INDIRECT(POINTER_ROW),MATCH(Table1[N_ID],INDIRECT(DIR&amp;"!PAJAK["&amp;ID_P&amp;"]"),0)))</f>
        <v/>
      </c>
      <c r="G242" s="78" t="str">
        <f ca="1">IF(Table1[[#This Row],[N_ID]]="","",INDEX(INDIRECT(POINTER_ROW),MATCH(Table1[N_ID],INDIRECT(DIR&amp;"!PAJAK["&amp;ID_P&amp;"]"),0)))</f>
        <v/>
      </c>
      <c r="H242" s="73"/>
      <c r="I242" s="78" t="str">
        <f ca="1">IF(Table1[[#This Row],[N_ID]]="","",INDEX(INDIRECT(POINTER_ROW),MATCH(Table1[N_ID],INDIRECT(DIR&amp;"!PAJAK["&amp;ID_P&amp;"]"),0)))</f>
        <v/>
      </c>
      <c r="J242" s="78"/>
      <c r="K242" s="78"/>
      <c r="L242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42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42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42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42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42" s="78" t="str">
        <f ca="1">IF(Table1[[#This Row],[NAMA SUPPLIER]]="","",INDEX(conv1[2],MATCH(Table1[[#This Row],[NAMA SUPPLIER]],conv1[1],0)))</f>
        <v/>
      </c>
      <c r="R242" s="78" t="str">
        <f ca="1">IF(Table1[[#This Row],[NO. INVOICE]]="","",MATCH(Table1[[#This Row],[NO. INVOICE]],'[2]REKAP PEMBELIAN'!$C:$C,0))</f>
        <v/>
      </c>
      <c r="S242" s="78"/>
    </row>
    <row r="243" spans="1:19" s="68" customFormat="1" x14ac:dyDescent="0.25">
      <c r="A243" s="78" t="str">
        <f ca="1">IF(Table1[[#This Row],[NAMA SUPPLIER]]="","",MATCH(Table1[[#This Row],[N_ID]],INDIRECT(Table1[[#This Row],[1_h]]&amp;"[N_ID]"),0))</f>
        <v/>
      </c>
      <c r="B243" s="66"/>
      <c r="C243" s="78" t="str">
        <f ca="1">IF(Table1[[#This Row],[N_ID]]="","",INDEX(INDIRECT(POINTER_ROW),MATCH(Table1[N_ID],INDIRECT(DIR&amp;"!PAJAK["&amp;ID_P&amp;"]"),0)))</f>
        <v/>
      </c>
      <c r="D243" s="78" t="str">
        <f ca="1">IF(Table1[[#This Row],[N_ID]]="","",INDEX(INDIRECT(POINTER_ROW),MATCH(Table1[N_ID],INDIRECT(DIR&amp;"!PAJAK["&amp;ID_P&amp;"]"),0)))</f>
        <v/>
      </c>
      <c r="E243" s="79" t="str">
        <f ca="1">IF(Table1[[#This Row],[N_ID]]="","",INDEX(INDIRECT(POINTER_ROW),MATCH(Table1[N_ID],INDIRECT(DIR&amp;"!PAJAK["&amp;ID_P&amp;"]"),0)))</f>
        <v/>
      </c>
      <c r="F243" s="79" t="str">
        <f ca="1">IF(Table1[[#This Row],[N_ID]]="","",INDEX(INDIRECT(POINTER_ROW),MATCH(Table1[N_ID],INDIRECT(DIR&amp;"!PAJAK["&amp;ID_P&amp;"]"),0)))</f>
        <v/>
      </c>
      <c r="G243" s="78" t="str">
        <f ca="1">IF(Table1[[#This Row],[N_ID]]="","",INDEX(INDIRECT(POINTER_ROW),MATCH(Table1[N_ID],INDIRECT(DIR&amp;"!PAJAK["&amp;ID_P&amp;"]"),0)))</f>
        <v/>
      </c>
      <c r="H243" s="73"/>
      <c r="I243" s="78" t="str">
        <f ca="1">IF(Table1[[#This Row],[N_ID]]="","",INDEX(INDIRECT(POINTER_ROW),MATCH(Table1[N_ID],INDIRECT(DIR&amp;"!PAJAK["&amp;ID_P&amp;"]"),0)))</f>
        <v/>
      </c>
      <c r="J243" s="78"/>
      <c r="K243" s="78"/>
      <c r="L243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43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43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43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43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43" s="78" t="str">
        <f ca="1">IF(Table1[[#This Row],[NAMA SUPPLIER]]="","",INDEX(conv1[2],MATCH(Table1[[#This Row],[NAMA SUPPLIER]],conv1[1],0)))</f>
        <v/>
      </c>
      <c r="R243" s="78" t="str">
        <f ca="1">IF(Table1[[#This Row],[NO. INVOICE]]="","",MATCH(Table1[[#This Row],[NO. INVOICE]],'[2]REKAP PEMBELIAN'!$C:$C,0))</f>
        <v/>
      </c>
      <c r="S243" s="78"/>
    </row>
    <row r="244" spans="1:19" s="68" customFormat="1" x14ac:dyDescent="0.25">
      <c r="A244" s="78" t="str">
        <f ca="1">IF(Table1[[#This Row],[NAMA SUPPLIER]]="","",MATCH(Table1[[#This Row],[N_ID]],INDIRECT(Table1[[#This Row],[1_h]]&amp;"[N_ID]"),0))</f>
        <v/>
      </c>
      <c r="B244" s="66"/>
      <c r="C244" s="78" t="str">
        <f ca="1">IF(Table1[[#This Row],[N_ID]]="","",INDEX(INDIRECT(POINTER_ROW),MATCH(Table1[N_ID],INDIRECT(DIR&amp;"!PAJAK["&amp;ID_P&amp;"]"),0)))</f>
        <v/>
      </c>
      <c r="D244" s="78" t="str">
        <f ca="1">IF(Table1[[#This Row],[N_ID]]="","",INDEX(INDIRECT(POINTER_ROW),MATCH(Table1[N_ID],INDIRECT(DIR&amp;"!PAJAK["&amp;ID_P&amp;"]"),0)))</f>
        <v/>
      </c>
      <c r="E244" s="79" t="str">
        <f ca="1">IF(Table1[[#This Row],[N_ID]]="","",INDEX(INDIRECT(POINTER_ROW),MATCH(Table1[N_ID],INDIRECT(DIR&amp;"!PAJAK["&amp;ID_P&amp;"]"),0)))</f>
        <v/>
      </c>
      <c r="F244" s="79" t="str">
        <f ca="1">IF(Table1[[#This Row],[N_ID]]="","",INDEX(INDIRECT(POINTER_ROW),MATCH(Table1[N_ID],INDIRECT(DIR&amp;"!PAJAK["&amp;ID_P&amp;"]"),0)))</f>
        <v/>
      </c>
      <c r="G244" s="78" t="str">
        <f ca="1">IF(Table1[[#This Row],[N_ID]]="","",INDEX(INDIRECT(POINTER_ROW),MATCH(Table1[N_ID],INDIRECT(DIR&amp;"!PAJAK["&amp;ID_P&amp;"]"),0)))</f>
        <v/>
      </c>
      <c r="H244" s="73"/>
      <c r="I244" s="78" t="str">
        <f ca="1">IF(Table1[[#This Row],[N_ID]]="","",INDEX(INDIRECT(POINTER_ROW),MATCH(Table1[N_ID],INDIRECT(DIR&amp;"!PAJAK["&amp;ID_P&amp;"]"),0)))</f>
        <v/>
      </c>
      <c r="J244" s="78"/>
      <c r="K244" s="78"/>
      <c r="L244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44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44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44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44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44" s="78" t="str">
        <f ca="1">IF(Table1[[#This Row],[NAMA SUPPLIER]]="","",INDEX(conv1[2],MATCH(Table1[[#This Row],[NAMA SUPPLIER]],conv1[1],0)))</f>
        <v/>
      </c>
      <c r="R244" s="78" t="str">
        <f ca="1">IF(Table1[[#This Row],[NO. INVOICE]]="","",MATCH(Table1[[#This Row],[NO. INVOICE]],'[2]REKAP PEMBELIAN'!$C:$C,0))</f>
        <v/>
      </c>
      <c r="S244" s="78"/>
    </row>
    <row r="245" spans="1:19" s="68" customFormat="1" x14ac:dyDescent="0.25">
      <c r="A245" s="78" t="str">
        <f ca="1">IF(Table1[[#This Row],[NAMA SUPPLIER]]="","",MATCH(Table1[[#This Row],[N_ID]],INDIRECT(Table1[[#This Row],[1_h]]&amp;"[N_ID]"),0))</f>
        <v/>
      </c>
      <c r="B245" s="66"/>
      <c r="C245" s="78" t="str">
        <f ca="1">IF(Table1[[#This Row],[N_ID]]="","",INDEX(INDIRECT(POINTER_ROW),MATCH(Table1[N_ID],INDIRECT(DIR&amp;"!PAJAK["&amp;ID_P&amp;"]"),0)))</f>
        <v/>
      </c>
      <c r="D245" s="78" t="str">
        <f ca="1">IF(Table1[[#This Row],[N_ID]]="","",INDEX(INDIRECT(POINTER_ROW),MATCH(Table1[N_ID],INDIRECT(DIR&amp;"!PAJAK["&amp;ID_P&amp;"]"),0)))</f>
        <v/>
      </c>
      <c r="E245" s="79" t="str">
        <f ca="1">IF(Table1[[#This Row],[N_ID]]="","",INDEX(INDIRECT(POINTER_ROW),MATCH(Table1[N_ID],INDIRECT(DIR&amp;"!PAJAK["&amp;ID_P&amp;"]"),0)))</f>
        <v/>
      </c>
      <c r="F245" s="79" t="str">
        <f ca="1">IF(Table1[[#This Row],[N_ID]]="","",INDEX(INDIRECT(POINTER_ROW),MATCH(Table1[N_ID],INDIRECT(DIR&amp;"!PAJAK["&amp;ID_P&amp;"]"),0)))</f>
        <v/>
      </c>
      <c r="G245" s="78" t="str">
        <f ca="1">IF(Table1[[#This Row],[N_ID]]="","",INDEX(INDIRECT(POINTER_ROW),MATCH(Table1[N_ID],INDIRECT(DIR&amp;"!PAJAK["&amp;ID_P&amp;"]"),0)))</f>
        <v/>
      </c>
      <c r="H245" s="73"/>
      <c r="I245" s="78" t="str">
        <f ca="1">IF(Table1[[#This Row],[N_ID]]="","",INDEX(INDIRECT(POINTER_ROW),MATCH(Table1[N_ID],INDIRECT(DIR&amp;"!PAJAK["&amp;ID_P&amp;"]"),0)))</f>
        <v/>
      </c>
      <c r="J245" s="78"/>
      <c r="K245" s="78"/>
      <c r="L245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45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45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45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45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45" s="78" t="str">
        <f ca="1">IF(Table1[[#This Row],[NAMA SUPPLIER]]="","",INDEX(conv1[2],MATCH(Table1[[#This Row],[NAMA SUPPLIER]],conv1[1],0)))</f>
        <v/>
      </c>
      <c r="R245" s="78" t="str">
        <f ca="1">IF(Table1[[#This Row],[NO. INVOICE]]="","",MATCH(Table1[[#This Row],[NO. INVOICE]],'[2]REKAP PEMBELIAN'!$C:$C,0))</f>
        <v/>
      </c>
      <c r="S245" s="78"/>
    </row>
    <row r="246" spans="1:19" s="68" customFormat="1" x14ac:dyDescent="0.25">
      <c r="A246" s="78" t="str">
        <f ca="1">IF(Table1[[#This Row],[NAMA SUPPLIER]]="","",MATCH(Table1[[#This Row],[N_ID]],INDIRECT(Table1[[#This Row],[1_h]]&amp;"[N_ID]"),0))</f>
        <v/>
      </c>
      <c r="B246" s="66"/>
      <c r="C246" s="78" t="str">
        <f ca="1">IF(Table1[[#This Row],[N_ID]]="","",INDEX(INDIRECT(POINTER_ROW),MATCH(Table1[N_ID],INDIRECT(DIR&amp;"!PAJAK["&amp;ID_P&amp;"]"),0)))</f>
        <v/>
      </c>
      <c r="D246" s="78" t="str">
        <f ca="1">IF(Table1[[#This Row],[N_ID]]="","",INDEX(INDIRECT(POINTER_ROW),MATCH(Table1[N_ID],INDIRECT(DIR&amp;"!PAJAK["&amp;ID_P&amp;"]"),0)))</f>
        <v/>
      </c>
      <c r="E246" s="79" t="str">
        <f ca="1">IF(Table1[[#This Row],[N_ID]]="","",INDEX(INDIRECT(POINTER_ROW),MATCH(Table1[N_ID],INDIRECT(DIR&amp;"!PAJAK["&amp;ID_P&amp;"]"),0)))</f>
        <v/>
      </c>
      <c r="F246" s="79" t="str">
        <f ca="1">IF(Table1[[#This Row],[N_ID]]="","",INDEX(INDIRECT(POINTER_ROW),MATCH(Table1[N_ID],INDIRECT(DIR&amp;"!PAJAK["&amp;ID_P&amp;"]"),0)))</f>
        <v/>
      </c>
      <c r="G246" s="78" t="str">
        <f ca="1">IF(Table1[[#This Row],[N_ID]]="","",INDEX(INDIRECT(POINTER_ROW),MATCH(Table1[N_ID],INDIRECT(DIR&amp;"!PAJAK["&amp;ID_P&amp;"]"),0)))</f>
        <v/>
      </c>
      <c r="H246" s="73"/>
      <c r="I246" s="78" t="str">
        <f ca="1">IF(Table1[[#This Row],[N_ID]]="","",INDEX(INDIRECT(POINTER_ROW),MATCH(Table1[N_ID],INDIRECT(DIR&amp;"!PAJAK["&amp;ID_P&amp;"]"),0)))</f>
        <v/>
      </c>
      <c r="J246" s="78"/>
      <c r="K246" s="78"/>
      <c r="L246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46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46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46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46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46" s="78" t="str">
        <f ca="1">IF(Table1[[#This Row],[NAMA SUPPLIER]]="","",INDEX(conv1[2],MATCH(Table1[[#This Row],[NAMA SUPPLIER]],conv1[1],0)))</f>
        <v/>
      </c>
      <c r="R246" s="78" t="str">
        <f ca="1">IF(Table1[[#This Row],[NO. INVOICE]]="","",MATCH(Table1[[#This Row],[NO. INVOICE]],'[2]REKAP PEMBELIAN'!$C:$C,0))</f>
        <v/>
      </c>
      <c r="S246" s="78"/>
    </row>
    <row r="247" spans="1:19" x14ac:dyDescent="0.25">
      <c r="A247" s="78" t="str">
        <f ca="1">IF(Table1[[#This Row],[NAMA SUPPLIER]]="","",MATCH(Table1[[#This Row],[N_ID]],INDIRECT(Table1[[#This Row],[1_h]]&amp;"[N_ID]"),0))</f>
        <v/>
      </c>
      <c r="C247" s="78" t="str">
        <f ca="1">IF(Table1[[#This Row],[N_ID]]="","",INDEX(INDIRECT(POINTER_ROW),MATCH(Table1[N_ID],INDIRECT(DIR&amp;"!PAJAK["&amp;ID_P&amp;"]"),0)))</f>
        <v/>
      </c>
      <c r="D247" s="78" t="str">
        <f ca="1">IF(Table1[[#This Row],[N_ID]]="","",INDEX(INDIRECT(POINTER_ROW),MATCH(Table1[N_ID],INDIRECT(DIR&amp;"!PAJAK["&amp;ID_P&amp;"]"),0)))</f>
        <v/>
      </c>
      <c r="E247" s="79" t="str">
        <f ca="1">IF(Table1[[#This Row],[N_ID]]="","",INDEX(INDIRECT(POINTER_ROW),MATCH(Table1[N_ID],INDIRECT(DIR&amp;"!PAJAK["&amp;ID_P&amp;"]"),0)))</f>
        <v/>
      </c>
      <c r="F247" s="79" t="str">
        <f ca="1">IF(Table1[[#This Row],[N_ID]]="","",INDEX(INDIRECT(POINTER_ROW),MATCH(Table1[N_ID],INDIRECT(DIR&amp;"!PAJAK["&amp;ID_P&amp;"]"),0)))</f>
        <v/>
      </c>
      <c r="G247" s="78" t="str">
        <f ca="1">IF(Table1[[#This Row],[N_ID]]="","",INDEX(INDIRECT(POINTER_ROW),MATCH(Table1[N_ID],INDIRECT(DIR&amp;"!PAJAK["&amp;ID_P&amp;"]"),0)))</f>
        <v/>
      </c>
      <c r="H247" s="73"/>
      <c r="I247" s="78" t="str">
        <f ca="1">IF(Table1[[#This Row],[N_ID]]="","",INDEX(INDIRECT(POINTER_ROW),MATCH(Table1[N_ID],INDIRECT(DIR&amp;"!PAJAK["&amp;ID_P&amp;"]"),0)))</f>
        <v/>
      </c>
      <c r="J247" s="78"/>
      <c r="K247" s="78"/>
      <c r="L247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47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47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47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47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47" s="78" t="str">
        <f ca="1">IF(Table1[[#This Row],[NAMA SUPPLIER]]="","",INDEX(conv1[2],MATCH(Table1[[#This Row],[NAMA SUPPLIER]],conv1[1],0)))</f>
        <v/>
      </c>
      <c r="R247" s="78" t="str">
        <f ca="1">IF(Table1[[#This Row],[NO. INVOICE]]="","",MATCH(Table1[[#This Row],[NO. INVOICE]],'[2]REKAP PEMBELIAN'!$C:$C,0))</f>
        <v/>
      </c>
      <c r="S247" s="78"/>
    </row>
    <row r="248" spans="1:19" x14ac:dyDescent="0.25">
      <c r="A248" s="18" t="str">
        <f ca="1">IF(Table1[[#This Row],[NAMA SUPPLIER]]="","",MATCH(Table1[[#This Row],[N_ID]],INDIRECT(Table1[[#This Row],[1_h]]&amp;"[N_ID]"),0))</f>
        <v/>
      </c>
      <c r="C248" s="18" t="str">
        <f ca="1">IF(Table1[[#This Row],[N_ID]]="","",INDEX(INDIRECT(POINTER_ROW),MATCH(Table1[N_ID],INDIRECT(DIR&amp;"!PAJAK["&amp;ID_P&amp;"]"),0)))</f>
        <v/>
      </c>
      <c r="D248" s="18" t="str">
        <f ca="1">IF(Table1[[#This Row],[N_ID]]="","",INDEX(INDIRECT(POINTER_ROW),MATCH(Table1[N_ID],INDIRECT(DIR&amp;"!PAJAK["&amp;ID_P&amp;"]"),0)))</f>
        <v/>
      </c>
      <c r="E248" s="70" t="str">
        <f ca="1">IF(Table1[[#This Row],[N_ID]]="","",INDEX(INDIRECT(POINTER_ROW),MATCH(Table1[N_ID],INDIRECT(DIR&amp;"!PAJAK["&amp;ID_P&amp;"]"),0)))</f>
        <v/>
      </c>
      <c r="F248" s="70" t="str">
        <f ca="1">IF(Table1[[#This Row],[N_ID]]="","",INDEX(INDIRECT(POINTER_ROW),MATCH(Table1[N_ID],INDIRECT(DIR&amp;"!PAJAK["&amp;ID_P&amp;"]"),0)))</f>
        <v/>
      </c>
      <c r="G248" s="18" t="str">
        <f ca="1">IF(Table1[[#This Row],[N_ID]]="","",INDEX(INDIRECT(POINTER_ROW),MATCH(Table1[N_ID],INDIRECT(DIR&amp;"!PAJAK["&amp;ID_P&amp;"]"),0)))</f>
        <v/>
      </c>
      <c r="H248" s="18"/>
      <c r="I248" s="18" t="str">
        <f ca="1">IF(Table1[[#This Row],[N_ID]]="","",INDEX(INDIRECT(POINTER_ROW),MATCH(Table1[N_ID],INDIRECT(DIR&amp;"!PAJAK["&amp;ID_P&amp;"]"),0)))</f>
        <v/>
      </c>
      <c r="J248" s="18"/>
      <c r="K248" s="18"/>
      <c r="L24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48" s="7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4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4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48" s="72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48" s="18" t="str">
        <f ca="1">IF(Table1[[#This Row],[NAMA SUPPLIER]]="","",INDEX(conv1[2],MATCH(Table1[[#This Row],[NAMA SUPPLIER]],conv1[1],0)))</f>
        <v/>
      </c>
      <c r="R248" s="18" t="str">
        <f ca="1">IF(Table1[[#This Row],[NO. INVOICE]]="","",MATCH(Table1[[#This Row],[NO. INVOICE]],'[2]REKAP PEMBELIAN'!$C:$C,0))</f>
        <v/>
      </c>
      <c r="S248" s="19"/>
    </row>
    <row r="249" spans="1:19" x14ac:dyDescent="0.25">
      <c r="A249" s="78" t="str">
        <f ca="1">IF(Table1[[#This Row],[NAMA SUPPLIER]]="","",MATCH(Table1[[#This Row],[N_ID]],INDIRECT(Table1[[#This Row],[1_h]]&amp;"[N_ID]"),0))</f>
        <v/>
      </c>
      <c r="C249" s="78" t="str">
        <f ca="1">IF(Table1[[#This Row],[N_ID]]="","",INDEX(INDIRECT(POINTER_ROW),MATCH(Table1[N_ID],INDIRECT(DIR&amp;"!PAJAK["&amp;ID_P&amp;"]"),0)))</f>
        <v/>
      </c>
      <c r="D249" s="78" t="str">
        <f ca="1">IF(Table1[[#This Row],[N_ID]]="","",INDEX(INDIRECT(POINTER_ROW),MATCH(Table1[N_ID],INDIRECT(DIR&amp;"!PAJAK["&amp;ID_P&amp;"]"),0)))</f>
        <v/>
      </c>
      <c r="E249" s="79" t="str">
        <f ca="1">IF(Table1[[#This Row],[N_ID]]="","",INDEX(INDIRECT(POINTER_ROW),MATCH(Table1[N_ID],INDIRECT(DIR&amp;"!PAJAK["&amp;ID_P&amp;"]"),0)))</f>
        <v/>
      </c>
      <c r="F249" s="79" t="str">
        <f ca="1">IF(Table1[[#This Row],[N_ID]]="","",INDEX(INDIRECT(POINTER_ROW),MATCH(Table1[N_ID],INDIRECT(DIR&amp;"!PAJAK["&amp;ID_P&amp;"]"),0)))</f>
        <v/>
      </c>
      <c r="G249" s="78" t="str">
        <f ca="1">IF(Table1[[#This Row],[N_ID]]="","",INDEX(INDIRECT(POINTER_ROW),MATCH(Table1[N_ID],INDIRECT(DIR&amp;"!PAJAK["&amp;ID_P&amp;"]"),0)))</f>
        <v/>
      </c>
      <c r="H249" s="73"/>
      <c r="I249" s="78" t="str">
        <f ca="1">IF(Table1[[#This Row],[N_ID]]="","",INDEX(INDIRECT(POINTER_ROW),MATCH(Table1[N_ID],INDIRECT(DIR&amp;"!PAJAK["&amp;ID_P&amp;"]"),0)))</f>
        <v/>
      </c>
      <c r="J249" s="78"/>
      <c r="K249" s="78"/>
      <c r="L249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49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49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49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49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49" s="78" t="str">
        <f ca="1">IF(Table1[[#This Row],[NAMA SUPPLIER]]="","",INDEX(conv1[2],MATCH(Table1[[#This Row],[NAMA SUPPLIER]],conv1[1],0)))</f>
        <v/>
      </c>
      <c r="R249" s="78" t="str">
        <f ca="1">IF(Table1[[#This Row],[NO. INVOICE]]="","",MATCH(Table1[[#This Row],[NO. INVOICE]],'[2]REKAP PEMBELIAN'!$C:$C,0))</f>
        <v/>
      </c>
      <c r="S249" s="78"/>
    </row>
    <row r="250" spans="1:19" x14ac:dyDescent="0.25">
      <c r="A250" s="78" t="str">
        <f ca="1">IF(Table1[[#This Row],[NAMA SUPPLIER]]="","",MATCH(Table1[[#This Row],[N_ID]],INDIRECT(Table1[[#This Row],[1_h]]&amp;"[N_ID]"),0))</f>
        <v/>
      </c>
      <c r="C250" s="78" t="str">
        <f ca="1">IF(Table1[[#This Row],[N_ID]]="","",INDEX(INDIRECT(POINTER_ROW),MATCH(Table1[N_ID],INDIRECT(DIR&amp;"!PAJAK["&amp;ID_P&amp;"]"),0)))</f>
        <v/>
      </c>
      <c r="D250" s="78" t="str">
        <f ca="1">IF(Table1[[#This Row],[N_ID]]="","",INDEX(INDIRECT(POINTER_ROW),MATCH(Table1[N_ID],INDIRECT(DIR&amp;"!PAJAK["&amp;ID_P&amp;"]"),0)))</f>
        <v/>
      </c>
      <c r="E250" s="79" t="str">
        <f ca="1">IF(Table1[[#This Row],[N_ID]]="","",INDEX(INDIRECT(POINTER_ROW),MATCH(Table1[N_ID],INDIRECT(DIR&amp;"!PAJAK["&amp;ID_P&amp;"]"),0)))</f>
        <v/>
      </c>
      <c r="F250" s="79" t="str">
        <f ca="1">IF(Table1[[#This Row],[N_ID]]="","",INDEX(INDIRECT(POINTER_ROW),MATCH(Table1[N_ID],INDIRECT(DIR&amp;"!PAJAK["&amp;ID_P&amp;"]"),0)))</f>
        <v/>
      </c>
      <c r="G250" s="78" t="str">
        <f ca="1">IF(Table1[[#This Row],[N_ID]]="","",INDEX(INDIRECT(POINTER_ROW),MATCH(Table1[N_ID],INDIRECT(DIR&amp;"!PAJAK["&amp;ID_P&amp;"]"),0)))</f>
        <v/>
      </c>
      <c r="H250" s="78"/>
      <c r="I250" s="78" t="str">
        <f ca="1">IF(Table1[[#This Row],[N_ID]]="","",INDEX(INDIRECT(POINTER_ROW),MATCH(Table1[N_ID],INDIRECT(DIR&amp;"!PAJAK["&amp;ID_P&amp;"]"),0)))</f>
        <v/>
      </c>
      <c r="J250" s="78"/>
      <c r="K250" s="78"/>
      <c r="L250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M250" s="80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N250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O250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P250" s="81" t="str">
        <f ca="1">IF(Table1[[#This Row],[N_ID]]="","",INDEX(INDIRECT(DIR&amp;"!"&amp;Table1[[#This Row],[1_h]]&amp;"["&amp;Table1[#Headers]&amp;"]"),MATCH(Table1[[#This Row],[ID]],INDIRECT(DIR&amp;"!"&amp;Table1[[#This Row],[1_h]]&amp;POINTER_ROW),0)))</f>
        <v/>
      </c>
      <c r="Q250" s="78" t="str">
        <f ca="1">IF(Table1[[#This Row],[NAMA SUPPLIER]]="","",INDEX(conv1[2],MATCH(Table1[[#This Row],[NAMA SUPPLIER]],conv1[1],0)))</f>
        <v/>
      </c>
      <c r="R250" s="78" t="str">
        <f ca="1">IF(Table1[[#This Row],[NO. INVOICE]]="","",MATCH(Table1[[#This Row],[NO. INVOICE]],'[2]REKAP PEMBELIAN'!$C:$C,0))</f>
        <v/>
      </c>
      <c r="S250" s="78"/>
    </row>
  </sheetData>
  <conditionalFormatting sqref="B251:B1048576 B229:B247 B100:B227 B35:B98 B2:B33">
    <cfRule type="duplicateValues" dxfId="14" priority="7"/>
  </conditionalFormatting>
  <conditionalFormatting sqref="G1 G3:G1048576">
    <cfRule type="duplicateValues" dxfId="13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Y9"/>
  <sheetViews>
    <sheetView zoomScale="85" zoomScaleNormal="85" workbookViewId="0">
      <selection activeCell="G7" sqref="G7"/>
    </sheetView>
  </sheetViews>
  <sheetFormatPr defaultRowHeight="15" x14ac:dyDescent="0.25"/>
  <cols>
    <col min="1" max="1" width="15.7109375" bestFit="1" customWidth="1"/>
    <col min="2" max="2" width="4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27.5703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4.140625" bestFit="1" customWidth="1"/>
    <col min="21" max="21" width="15.7109375" customWidth="1"/>
    <col min="22" max="22" width="12.7109375" customWidth="1"/>
    <col min="23" max="23" width="5.140625" customWidth="1"/>
    <col min="24" max="24" width="10.42578125" customWidth="1"/>
    <col min="25" max="25" width="2.140625" customWidth="1"/>
  </cols>
  <sheetData>
    <row r="2" spans="1:25" s="17" customFormat="1" ht="15" customHeight="1" x14ac:dyDescent="0.25">
      <c r="A2" s="6" t="s">
        <v>0</v>
      </c>
      <c r="B2" s="6" t="s">
        <v>18</v>
      </c>
      <c r="C2" s="6" t="s">
        <v>19</v>
      </c>
      <c r="D2" s="6" t="s">
        <v>2</v>
      </c>
      <c r="E2" s="6" t="s">
        <v>20</v>
      </c>
      <c r="F2" s="6" t="s">
        <v>21</v>
      </c>
      <c r="G2" s="7" t="s">
        <v>22</v>
      </c>
      <c r="H2" s="7" t="s">
        <v>23</v>
      </c>
      <c r="I2" s="6" t="s">
        <v>24</v>
      </c>
      <c r="J2" s="12" t="s">
        <v>25</v>
      </c>
      <c r="K2" s="6" t="s">
        <v>26</v>
      </c>
      <c r="L2" s="6" t="s">
        <v>27</v>
      </c>
      <c r="M2" s="6" t="s">
        <v>28</v>
      </c>
      <c r="N2" s="8" t="s">
        <v>29</v>
      </c>
      <c r="O2" s="9" t="s">
        <v>30</v>
      </c>
      <c r="P2" s="9" t="s">
        <v>31</v>
      </c>
      <c r="Q2" s="8" t="s">
        <v>32</v>
      </c>
      <c r="R2" s="8" t="s">
        <v>33</v>
      </c>
      <c r="S2" s="8" t="s">
        <v>34</v>
      </c>
      <c r="T2" s="8" t="s">
        <v>40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</row>
    <row r="3" spans="1:25" s="17" customFormat="1" x14ac:dyDescent="0.25">
      <c r="A3" s="11"/>
      <c r="B3" s="24" t="str">
        <f>IF(LIE[[#This Row],[N_ID]]="","",INDEX(Table1[ID],MATCH(LIE[[#This Row],[N_ID]],Table1[N_ID],0)))</f>
        <v/>
      </c>
      <c r="C3" s="24" t="str">
        <f>IF(LIE[[#This Row],[ID NOTA]]="","",HYPERLINK("[NOTA_.xlsx]NOTA!e"&amp;INDEX([4]!PAJAK[//],MATCH(LIE[[#This Row],[ID NOTA]],[4]!PAJAK[ID],0)),"&gt;") )</f>
        <v/>
      </c>
      <c r="D3" s="24" t="str">
        <f>IF(LIE[[#This Row],[ID NOTA]]="","",INDEX(Table1[QB],MATCH(LIE[[#This Row],[ID NOTA]],Table1[ID],0)))</f>
        <v/>
      </c>
      <c r="E3" s="24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>#N/A</v>
      </c>
      <c r="F3" s="24"/>
      <c r="G3" s="26" t="str">
        <f>IF(LIE[[#This Row],[ID NOTA]]="","",INDEX([4]!NOTA[TGL_H],MATCH(LIE[[#This Row],[ID NOTA]],[4]!NOTA[ID],0)))</f>
        <v/>
      </c>
      <c r="H3" s="26" t="str">
        <f>IF(LIE[[#This Row],[ID NOTA]]="","",INDEX([4]!NOTA[TGL.NOTA],MATCH(LIE[[#This Row],[ID NOTA]],[4]!NOTA[ID],0)))</f>
        <v/>
      </c>
      <c r="I3" s="18" t="str">
        <f>IF(LIE[[#This Row],[ID NOTA]]="","",INDEX([4]!NOTA[NO.NOTA],MATCH(LIE[[#This Row],[ID NOTA]],[4]!NOTA[ID],0)))</f>
        <v/>
      </c>
      <c r="J3" s="18" t="e">
        <f ca="1">IF(LIE[[#This Row],[//]]="","",INDEX([3]!db[NB PAJAK],LIE[[#This Row],[stt]]-1))</f>
        <v>#N/A</v>
      </c>
      <c r="K3" s="24" t="e">
        <f ca="1">IF(LIE[[#This Row],[//]]="","",INDEX([4]!NOTA[C],LIE[[#This Row],[//]]-2))</f>
        <v>#N/A</v>
      </c>
      <c r="L3" s="24" t="e">
        <f ca="1">IF(LIE[[#This Row],[//]]="","",INDEX([4]!NOTA[QTY],LIE[[#This Row],[//]]-2))</f>
        <v>#N/A</v>
      </c>
      <c r="M3" s="24" t="e">
        <f ca="1">IF(LIE[[#This Row],[//]]="","",INDEX([4]!NOTA[STN],LIE[[#This Row],[//]]-2))</f>
        <v>#N/A</v>
      </c>
      <c r="N3" s="27" t="e">
        <f ca="1">IF(LIE[[#This Row],[//]]="","",INDEX([4]!NOTA[HARGA SATUAN],LIE[[#This Row],[//]]-2))</f>
        <v>#N/A</v>
      </c>
      <c r="O3" s="28" t="e">
        <f ca="1">IF(LIE[[#This Row],[//]]="","",IF(INDEX([4]!NOTA[DISC 1],LIE[[#This Row],[//]]-2)="","",INDEX([4]!NOTA[DISC 1],LIE[[#This Row],[//]]-2)))</f>
        <v>#N/A</v>
      </c>
      <c r="P3" s="28" t="e">
        <f ca="1">IF(LIE[[#This Row],[//]]="","",IF(INDEX([4]!NOTA[DISC 2],LIE[[#This Row],[//]]-2)="","",INDEX([4]!NOTA[DISC 2],LIE[[#This Row],[//]]-2)))</f>
        <v>#N/A</v>
      </c>
      <c r="Q3" s="22" t="e">
        <f ca="1">IF(LIE[[#This Row],[//]]="","",INDEX([4]!NOTA[JUMLAH],LIE[[#This Row],[//]]-2)*(100%-IF(ISNUMBER(LIE[[#This Row],[DISC 1 (%)]]),LIE[[#This Row],[DISC 1 (%)]],0)))</f>
        <v>#N/A</v>
      </c>
      <c r="R3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>#N/A</v>
      </c>
      <c r="S3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>#N/A</v>
      </c>
      <c r="T3" s="22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18" t="e">
        <f ca="1">IF(LIE[[#This Row],[//]]="","",INDEX([4]!NOTA[NAMA BARANG],LIE[[#This Row],[//]]-2))</f>
        <v>#N/A</v>
      </c>
      <c r="V3" s="18" t="e">
        <f ca="1">LOWER(SUBSTITUTE(SUBSTITUTE(SUBSTITUTE(SUBSTITUTE(SUBSTITUTE(SUBSTITUTE(SUBSTITUTE(LIE[[#This Row],[N.B.nota]]," ",""),"-",""),"(",""),")",""),".",""),",",""),"/",""))</f>
        <v>#N/A</v>
      </c>
      <c r="W3" s="18" t="e">
        <f ca="1">IF(LIE[[#This Row],[concat]]="","",MATCH(LIE[[#This Row],[concat]],[3]!db[NB NOTA_C],0)+1)</f>
        <v>#N/A</v>
      </c>
      <c r="X3" s="18" t="e">
        <f ca="1">IF(LIE[[#This Row],[N.B.nota]]="","",ADDRESS(ROW(LIE[QB]),COLUMN(LIE[QB]))&amp;":"&amp;ADDRESS(ROW(),COLUMN(LIE[QB])))</f>
        <v>#N/A</v>
      </c>
      <c r="Y3" s="18" t="e">
        <f ca="1">IF(LIE[[#This Row],[//]]="","",HYPERLINK("[..\\DB.xlsx]DB!e"&amp;MATCH(LIE[[#This Row],[concat]],[3]!db[NB NOTA_C],0)+1,"&gt;"))</f>
        <v>#N/A</v>
      </c>
    </row>
    <row r="4" spans="1:25" s="17" customFormat="1" x14ac:dyDescent="0.25">
      <c r="A4" s="11"/>
      <c r="B4" s="24" t="str">
        <f>IF(LIE[[#This Row],[N_ID]]="","",INDEX(Table1[ID],MATCH(LIE[[#This Row],[N_ID]],Table1[N_ID],0)))</f>
        <v/>
      </c>
      <c r="C4" s="24" t="str">
        <f>IF(LIE[[#This Row],[ID NOTA]]="","",HYPERLINK("[NOTA_.xlsx]NOTA!e"&amp;INDEX([4]!PAJAK[//],MATCH(LIE[[#This Row],[ID NOTA]],[4]!PAJAK[ID],0)),"&gt;") )</f>
        <v/>
      </c>
      <c r="D4" s="24" t="str">
        <f>IF(LIE[[#This Row],[ID NOTA]]="","",INDEX(Table1[QB],MATCH(LIE[[#This Row],[ID NOTA]],Table1[ID],0)))</f>
        <v/>
      </c>
      <c r="E4" s="24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>#N/A</v>
      </c>
      <c r="F4" s="24"/>
      <c r="G4" s="26" t="str">
        <f>IF(LIE[[#This Row],[ID NOTA]]="","",INDEX([4]!NOTA[TGL_H],MATCH(LIE[[#This Row],[ID NOTA]],[4]!NOTA[ID],0)))</f>
        <v/>
      </c>
      <c r="H4" s="26" t="str">
        <f>IF(LIE[[#This Row],[ID NOTA]]="","",INDEX([4]!NOTA[TGL.NOTA],MATCH(LIE[[#This Row],[ID NOTA]],[4]!NOTA[ID],0)))</f>
        <v/>
      </c>
      <c r="I4" s="18" t="str">
        <f>IF(LIE[[#This Row],[ID NOTA]]="","",INDEX([4]!NOTA[NO.NOTA],MATCH(LIE[[#This Row],[ID NOTA]],[4]!NOTA[ID],0)))</f>
        <v/>
      </c>
      <c r="J4" s="18" t="e">
        <f ca="1">IF(LIE[[#This Row],[//]]="","",INDEX([3]!db[NB PAJAK],LIE[[#This Row],[stt]]-1))</f>
        <v>#N/A</v>
      </c>
      <c r="K4" s="24" t="e">
        <f ca="1">IF(LIE[[#This Row],[//]]="","",INDEX([4]!NOTA[C],LIE[[#This Row],[//]]-2))</f>
        <v>#N/A</v>
      </c>
      <c r="L4" s="24" t="e">
        <f ca="1">IF(LIE[[#This Row],[//]]="","",INDEX([4]!NOTA[QTY],LIE[[#This Row],[//]]-2))</f>
        <v>#N/A</v>
      </c>
      <c r="M4" s="24" t="e">
        <f ca="1">IF(LIE[[#This Row],[//]]="","",INDEX([4]!NOTA[STN],LIE[[#This Row],[//]]-2))</f>
        <v>#N/A</v>
      </c>
      <c r="N4" s="27" t="e">
        <f ca="1">IF(LIE[[#This Row],[//]]="","",INDEX([4]!NOTA[HARGA SATUAN],LIE[[#This Row],[//]]-2))</f>
        <v>#N/A</v>
      </c>
      <c r="O4" s="28" t="e">
        <f ca="1">IF(LIE[[#This Row],[//]]="","",IF(INDEX([4]!NOTA[DISC 1],LIE[[#This Row],[//]]-2)="","",INDEX([4]!NOTA[DISC 1],LIE[[#This Row],[//]]-2)))</f>
        <v>#N/A</v>
      </c>
      <c r="P4" s="28" t="e">
        <f ca="1">IF(LIE[[#This Row],[//]]="","",IF(INDEX([4]!NOTA[DISC 2],LIE[[#This Row],[//]]-2)="","",INDEX([4]!NOTA[DISC 2],LIE[[#This Row],[//]]-2)))</f>
        <v>#N/A</v>
      </c>
      <c r="Q4" s="22" t="e">
        <f ca="1">IF(LIE[[#This Row],[//]]="","",INDEX([4]!NOTA[JUMLAH],LIE[[#This Row],[//]]-2)*(100%-IF(ISNUMBER(LIE[[#This Row],[DISC 1 (%)]]),LIE[[#This Row],[DISC 1 (%)]],0)))</f>
        <v>#N/A</v>
      </c>
      <c r="R4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>#N/A</v>
      </c>
      <c r="S4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>#N/A</v>
      </c>
      <c r="T4" s="22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18" t="e">
        <f ca="1">IF(LIE[[#This Row],[//]]="","",INDEX([4]!NOTA[NAMA BARANG],LIE[[#This Row],[//]]-2))</f>
        <v>#N/A</v>
      </c>
      <c r="V4" s="18" t="e">
        <f ca="1">LOWER(SUBSTITUTE(SUBSTITUTE(SUBSTITUTE(SUBSTITUTE(SUBSTITUTE(SUBSTITUTE(SUBSTITUTE(LIE[[#This Row],[N.B.nota]]," ",""),"-",""),"(",""),")",""),".",""),",",""),"/",""))</f>
        <v>#N/A</v>
      </c>
      <c r="W4" s="18" t="e">
        <f ca="1">IF(LIE[[#This Row],[concat]]="","",MATCH(LIE[[#This Row],[concat]],[3]!db[NB NOTA_C],0)+1)</f>
        <v>#N/A</v>
      </c>
      <c r="X4" s="18" t="e">
        <f ca="1">IF(LIE[[#This Row],[N.B.nota]]="","",ADDRESS(ROW(LIE[QB]),COLUMN(LIE[QB]))&amp;":"&amp;ADDRESS(ROW(),COLUMN(LIE[QB])))</f>
        <v>#N/A</v>
      </c>
      <c r="Y4" s="18" t="e">
        <f ca="1">IF(LIE[[#This Row],[//]]="","",HYPERLINK("[..\\DB.xlsx]DB!e"&amp;MATCH(LIE[[#This Row],[concat]],[3]!db[NB NOTA_C],0)+1,"&gt;"))</f>
        <v>#N/A</v>
      </c>
    </row>
    <row r="5" spans="1:25" x14ac:dyDescent="0.25">
      <c r="A5" s="11"/>
      <c r="B5" s="24" t="str">
        <f>IF(LIE[[#This Row],[N_ID]]="","",INDEX(Table1[ID],MATCH(LIE[[#This Row],[N_ID]],Table1[N_ID],0)))</f>
        <v/>
      </c>
      <c r="C5" s="24" t="str">
        <f>IF(LIE[[#This Row],[ID NOTA]]="","",HYPERLINK("[NOTA_.xlsx]NOTA!e"&amp;INDEX([4]!PAJAK[//],MATCH(LIE[[#This Row],[ID NOTA]],[4]!PAJAK[ID],0)),"&gt;") )</f>
        <v/>
      </c>
      <c r="D5" s="24" t="str">
        <f>IF(LIE[[#This Row],[ID NOTA]]="","",INDEX(Table1[QB],MATCH(LIE[[#This Row],[ID NOTA]],Table1[ID],0)))</f>
        <v/>
      </c>
      <c r="E5" s="24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>#N/A</v>
      </c>
      <c r="F5" s="24"/>
      <c r="G5" s="26" t="str">
        <f>IF(LIE[[#This Row],[ID NOTA]]="","",INDEX([4]!NOTA[TGL_H],MATCH(LIE[[#This Row],[ID NOTA]],[4]!NOTA[ID],0)))</f>
        <v/>
      </c>
      <c r="H5" s="26" t="str">
        <f>IF(LIE[[#This Row],[ID NOTA]]="","",INDEX([4]!NOTA[TGL.NOTA],MATCH(LIE[[#This Row],[ID NOTA]],[4]!NOTA[ID],0)))</f>
        <v/>
      </c>
      <c r="I5" s="18" t="str">
        <f>IF(LIE[[#This Row],[ID NOTA]]="","",INDEX([4]!NOTA[NO.NOTA],MATCH(LIE[[#This Row],[ID NOTA]],[4]!NOTA[ID],0)))</f>
        <v/>
      </c>
      <c r="J5" s="18" t="e">
        <f ca="1">IF(LIE[[#This Row],[//]]="","",INDEX([3]!db[NB PAJAK],LIE[[#This Row],[stt]]-1))</f>
        <v>#N/A</v>
      </c>
      <c r="K5" s="24" t="e">
        <f ca="1">IF(LIE[[#This Row],[//]]="","",INDEX([4]!NOTA[C],LIE[[#This Row],[//]]-2))</f>
        <v>#N/A</v>
      </c>
      <c r="L5" s="24" t="e">
        <f ca="1">IF(LIE[[#This Row],[//]]="","",INDEX([4]!NOTA[QTY],LIE[[#This Row],[//]]-2))</f>
        <v>#N/A</v>
      </c>
      <c r="M5" s="24" t="e">
        <f ca="1">IF(LIE[[#This Row],[//]]="","",INDEX([4]!NOTA[STN],LIE[[#This Row],[//]]-2))</f>
        <v>#N/A</v>
      </c>
      <c r="N5" s="27" t="e">
        <f ca="1">IF(LIE[[#This Row],[//]]="","",INDEX([4]!NOTA[HARGA SATUAN],LIE[[#This Row],[//]]-2))</f>
        <v>#N/A</v>
      </c>
      <c r="O5" s="28" t="e">
        <f ca="1">IF(LIE[[#This Row],[//]]="","",IF(INDEX([4]!NOTA[DISC 1],LIE[[#This Row],[//]]-2)="","",INDEX([4]!NOTA[DISC 1],LIE[[#This Row],[//]]-2)))</f>
        <v>#N/A</v>
      </c>
      <c r="P5" s="28" t="e">
        <f ca="1">IF(LIE[[#This Row],[//]]="","",IF(INDEX([4]!NOTA[DISC 2],LIE[[#This Row],[//]]-2)="","",INDEX([4]!NOTA[DISC 2],LIE[[#This Row],[//]]-2)))</f>
        <v>#N/A</v>
      </c>
      <c r="Q5" s="22" t="e">
        <f ca="1">IF(LIE[[#This Row],[//]]="","",INDEX([4]!NOTA[JUMLAH],LIE[[#This Row],[//]]-2)*(100%-IF(ISNUMBER(LIE[[#This Row],[DISC 1 (%)]]),LIE[[#This Row],[DISC 1 (%)]],0)))</f>
        <v>#N/A</v>
      </c>
      <c r="R5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>#N/A</v>
      </c>
      <c r="S5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>#N/A</v>
      </c>
      <c r="T5" s="22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18" t="e">
        <f ca="1">IF(LIE[[#This Row],[//]]="","",INDEX([4]!NOTA[NAMA BARANG],LIE[[#This Row],[//]]-2))</f>
        <v>#N/A</v>
      </c>
      <c r="V5" s="18" t="e">
        <f ca="1">LOWER(SUBSTITUTE(SUBSTITUTE(SUBSTITUTE(SUBSTITUTE(SUBSTITUTE(SUBSTITUTE(SUBSTITUTE(LIE[[#This Row],[N.B.nota]]," ",""),"-",""),"(",""),")",""),".",""),",",""),"/",""))</f>
        <v>#N/A</v>
      </c>
      <c r="W5" s="18" t="e">
        <f ca="1">IF(LIE[[#This Row],[concat]]="","",MATCH(LIE[[#This Row],[concat]],[3]!db[NB NOTA_C],0)+1)</f>
        <v>#N/A</v>
      </c>
      <c r="X5" s="18" t="e">
        <f ca="1">IF(LIE[[#This Row],[N.B.nota]]="","",ADDRESS(ROW(LIE[QB]),COLUMN(LIE[QB]))&amp;":"&amp;ADDRESS(ROW(),COLUMN(LIE[QB])))</f>
        <v>#N/A</v>
      </c>
      <c r="Y5" s="18" t="e">
        <f ca="1">IF(LIE[[#This Row],[//]]="","",HYPERLINK("[..\\DB.xlsx]DB!e"&amp;MATCH(LIE[[#This Row],[concat]],[3]!db[NB NOTA_C],0)+1,"&gt;"))</f>
        <v>#N/A</v>
      </c>
    </row>
    <row r="6" spans="1:25" x14ac:dyDescent="0.25">
      <c r="A6" s="11"/>
      <c r="B6" s="24" t="str">
        <f>IF(LIE[[#This Row],[N_ID]]="","",INDEX(Table1[ID],MATCH(LIE[[#This Row],[N_ID]],Table1[N_ID],0)))</f>
        <v/>
      </c>
      <c r="C6" s="24" t="str">
        <f>IF(LIE[[#This Row],[ID NOTA]]="","",HYPERLINK("[NOTA_.xlsx]NOTA!e"&amp;INDEX([4]!PAJAK[//],MATCH(LIE[[#This Row],[ID NOTA]],[4]!PAJAK[ID],0)),"&gt;") )</f>
        <v/>
      </c>
      <c r="D6" s="24" t="str">
        <f>IF(LIE[[#This Row],[ID NOTA]]="","",INDEX(Table1[QB],MATCH(LIE[[#This Row],[ID NOTA]],Table1[ID],0)))</f>
        <v/>
      </c>
      <c r="E6" s="24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>#N/A</v>
      </c>
      <c r="F6" s="24"/>
      <c r="G6" s="26" t="str">
        <f>IF(LIE[[#This Row],[ID NOTA]]="","",INDEX([4]!NOTA[TGL_H],MATCH(LIE[[#This Row],[ID NOTA]],[4]!NOTA[ID],0)))</f>
        <v/>
      </c>
      <c r="H6" s="26" t="str">
        <f>IF(LIE[[#This Row],[ID NOTA]]="","",INDEX([4]!NOTA[TGL.NOTA],MATCH(LIE[[#This Row],[ID NOTA]],[4]!NOTA[ID],0)))</f>
        <v/>
      </c>
      <c r="I6" s="18" t="str">
        <f>IF(LIE[[#This Row],[ID NOTA]]="","",INDEX([4]!NOTA[NO.NOTA],MATCH(LIE[[#This Row],[ID NOTA]],[4]!NOTA[ID],0)))</f>
        <v/>
      </c>
      <c r="J6" s="18" t="e">
        <f ca="1">IF(LIE[[#This Row],[//]]="","",INDEX([3]!db[NB PAJAK],LIE[[#This Row],[stt]]-1))</f>
        <v>#N/A</v>
      </c>
      <c r="K6" s="24" t="e">
        <f ca="1">IF(LIE[[#This Row],[//]]="","",INDEX([4]!NOTA[C],LIE[[#This Row],[//]]-2))</f>
        <v>#N/A</v>
      </c>
      <c r="L6" s="24" t="e">
        <f ca="1">IF(LIE[[#This Row],[//]]="","",INDEX([4]!NOTA[QTY],LIE[[#This Row],[//]]-2))</f>
        <v>#N/A</v>
      </c>
      <c r="M6" s="24" t="e">
        <f ca="1">IF(LIE[[#This Row],[//]]="","",INDEX([4]!NOTA[STN],LIE[[#This Row],[//]]-2))</f>
        <v>#N/A</v>
      </c>
      <c r="N6" s="27" t="e">
        <f ca="1">IF(LIE[[#This Row],[//]]="","",INDEX([4]!NOTA[HARGA SATUAN],LIE[[#This Row],[//]]-2))</f>
        <v>#N/A</v>
      </c>
      <c r="O6" s="28" t="e">
        <f ca="1">IF(LIE[[#This Row],[//]]="","",IF(INDEX([4]!NOTA[DISC 1],LIE[[#This Row],[//]]-2)="","",INDEX([4]!NOTA[DISC 1],LIE[[#This Row],[//]]-2)))</f>
        <v>#N/A</v>
      </c>
      <c r="P6" s="28" t="e">
        <f ca="1">IF(LIE[[#This Row],[//]]="","",IF(INDEX([4]!NOTA[DISC 2],LIE[[#This Row],[//]]-2)="","",INDEX([4]!NOTA[DISC 2],LIE[[#This Row],[//]]-2)))</f>
        <v>#N/A</v>
      </c>
      <c r="Q6" s="22" t="e">
        <f ca="1">IF(LIE[[#This Row],[//]]="","",INDEX([4]!NOTA[JUMLAH],LIE[[#This Row],[//]]-2)*(100%-IF(ISNUMBER(LIE[[#This Row],[DISC 1 (%)]]),LIE[[#This Row],[DISC 1 (%)]],0)))</f>
        <v>#N/A</v>
      </c>
      <c r="R6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>#N/A</v>
      </c>
      <c r="S6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>#N/A</v>
      </c>
      <c r="T6" s="22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18" t="e">
        <f ca="1">IF(LIE[[#This Row],[//]]="","",INDEX([4]!NOTA[NAMA BARANG],LIE[[#This Row],[//]]-2))</f>
        <v>#N/A</v>
      </c>
      <c r="V6" s="18" t="e">
        <f ca="1">LOWER(SUBSTITUTE(SUBSTITUTE(SUBSTITUTE(SUBSTITUTE(SUBSTITUTE(SUBSTITUTE(SUBSTITUTE(LIE[[#This Row],[N.B.nota]]," ",""),"-",""),"(",""),")",""),".",""),",",""),"/",""))</f>
        <v>#N/A</v>
      </c>
      <c r="W6" s="18" t="e">
        <f ca="1">IF(LIE[[#This Row],[concat]]="","",MATCH(LIE[[#This Row],[concat]],[3]!db[NB NOTA_C],0)+1)</f>
        <v>#N/A</v>
      </c>
      <c r="X6" s="18" t="e">
        <f ca="1">IF(LIE[[#This Row],[N.B.nota]]="","",ADDRESS(ROW(LIE[QB]),COLUMN(LIE[QB]))&amp;":"&amp;ADDRESS(ROW(),COLUMN(LIE[QB])))</f>
        <v>#N/A</v>
      </c>
      <c r="Y6" s="18" t="e">
        <f ca="1">IF(LIE[[#This Row],[//]]="","",HYPERLINK("[..\\DB.xlsx]DB!e"&amp;MATCH(LIE[[#This Row],[concat]],[3]!db[NB NOTA_C],0)+1,"&gt;"))</f>
        <v>#N/A</v>
      </c>
    </row>
    <row r="7" spans="1:25" x14ac:dyDescent="0.25">
      <c r="A7" s="11"/>
      <c r="B7" s="24" t="str">
        <f>IF(LIE[[#This Row],[N_ID]]="","",INDEX(Table1[ID],MATCH(LIE[[#This Row],[N_ID]],Table1[N_ID],0)))</f>
        <v/>
      </c>
      <c r="C7" s="24" t="str">
        <f>IF(LIE[[#This Row],[ID NOTA]]="","",HYPERLINK("[NOTA_.xlsx]NOTA!e"&amp;INDEX([4]!PAJAK[//],MATCH(LIE[[#This Row],[ID NOTA]],[4]!PAJAK[ID],0)),"&gt;") )</f>
        <v/>
      </c>
      <c r="D7" s="24" t="str">
        <f>IF(LIE[[#This Row],[ID NOTA]]="","",INDEX(Table1[QB],MATCH(LIE[[#This Row],[ID NOTA]],Table1[ID],0)))</f>
        <v/>
      </c>
      <c r="E7" s="24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>#N/A</v>
      </c>
      <c r="F7" s="24"/>
      <c r="G7" s="26" t="str">
        <f>IF(LIE[[#This Row],[ID NOTA]]="","",INDEX([4]!NOTA[TGL_H],MATCH(LIE[[#This Row],[ID NOTA]],[4]!NOTA[ID],0)))</f>
        <v/>
      </c>
      <c r="H7" s="26" t="str">
        <f>IF(LIE[[#This Row],[ID NOTA]]="","",INDEX([4]!NOTA[TGL.NOTA],MATCH(LIE[[#This Row],[ID NOTA]],[4]!NOTA[ID],0)))</f>
        <v/>
      </c>
      <c r="I7" s="18" t="str">
        <f>IF(LIE[[#This Row],[ID NOTA]]="","",INDEX([4]!NOTA[NO.NOTA],MATCH(LIE[[#This Row],[ID NOTA]],[4]!NOTA[ID],0)))</f>
        <v/>
      </c>
      <c r="J7" s="18" t="e">
        <f ca="1">IF(LIE[[#This Row],[//]]="","",INDEX([3]!db[NB PAJAK],LIE[[#This Row],[stt]]-1))</f>
        <v>#N/A</v>
      </c>
      <c r="K7" s="24" t="e">
        <f ca="1">IF(LIE[[#This Row],[//]]="","",INDEX([4]!NOTA[C],LIE[[#This Row],[//]]-2))</f>
        <v>#N/A</v>
      </c>
      <c r="L7" s="24" t="e">
        <f ca="1">IF(LIE[[#This Row],[//]]="","",INDEX([4]!NOTA[QTY],LIE[[#This Row],[//]]-2))</f>
        <v>#N/A</v>
      </c>
      <c r="M7" s="24" t="e">
        <f ca="1">IF(LIE[[#This Row],[//]]="","",INDEX([4]!NOTA[STN],LIE[[#This Row],[//]]-2))</f>
        <v>#N/A</v>
      </c>
      <c r="N7" s="27" t="e">
        <f ca="1">IF(LIE[[#This Row],[//]]="","",INDEX([4]!NOTA[HARGA SATUAN],LIE[[#This Row],[//]]-2))</f>
        <v>#N/A</v>
      </c>
      <c r="O7" s="28" t="e">
        <f ca="1">IF(LIE[[#This Row],[//]]="","",IF(INDEX([4]!NOTA[DISC 1],LIE[[#This Row],[//]]-2)="","",INDEX([4]!NOTA[DISC 1],LIE[[#This Row],[//]]-2)))</f>
        <v>#N/A</v>
      </c>
      <c r="P7" s="28" t="e">
        <f ca="1">IF(LIE[[#This Row],[//]]="","",IF(INDEX([4]!NOTA[DISC 2],LIE[[#This Row],[//]]-2)="","",INDEX([4]!NOTA[DISC 2],LIE[[#This Row],[//]]-2)))</f>
        <v>#N/A</v>
      </c>
      <c r="Q7" s="22" t="e">
        <f ca="1">IF(LIE[[#This Row],[//]]="","",INDEX([4]!NOTA[JUMLAH],LIE[[#This Row],[//]]-2)*(100%-IF(ISNUMBER(LIE[[#This Row],[DISC 1 (%)]]),LIE[[#This Row],[DISC 1 (%)]],0)))</f>
        <v>#N/A</v>
      </c>
      <c r="R7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>#N/A</v>
      </c>
      <c r="S7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>#N/A</v>
      </c>
      <c r="T7" s="22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7" s="18" t="e">
        <f ca="1">IF(LIE[[#This Row],[//]]="","",INDEX([4]!NOTA[NAMA BARANG],LIE[[#This Row],[//]]-2))</f>
        <v>#N/A</v>
      </c>
      <c r="V7" s="18" t="e">
        <f ca="1">LOWER(SUBSTITUTE(SUBSTITUTE(SUBSTITUTE(SUBSTITUTE(SUBSTITUTE(SUBSTITUTE(SUBSTITUTE(LIE[[#This Row],[N.B.nota]]," ",""),"-",""),"(",""),")",""),".",""),",",""),"/",""))</f>
        <v>#N/A</v>
      </c>
      <c r="W7" s="18" t="e">
        <f ca="1">IF(LIE[[#This Row],[concat]]="","",MATCH(LIE[[#This Row],[concat]],[3]!db[NB NOTA_C],0)+1)</f>
        <v>#N/A</v>
      </c>
      <c r="X7" s="18" t="e">
        <f ca="1">IF(LIE[[#This Row],[N.B.nota]]="","",ADDRESS(ROW(LIE[QB]),COLUMN(LIE[QB]))&amp;":"&amp;ADDRESS(ROW(),COLUMN(LIE[QB])))</f>
        <v>#N/A</v>
      </c>
      <c r="Y7" s="18" t="e">
        <f ca="1">IF(LIE[[#This Row],[//]]="","",HYPERLINK("[..\\DB.xlsx]DB!e"&amp;MATCH(LIE[[#This Row],[concat]],[3]!db[NB NOTA_C],0)+1,"&gt;"))</f>
        <v>#N/A</v>
      </c>
    </row>
    <row r="8" spans="1:25" x14ac:dyDescent="0.25">
      <c r="A8" s="11"/>
      <c r="B8" s="24" t="str">
        <f>IF(LIE[[#This Row],[N_ID]]="","",INDEX(Table1[ID],MATCH(LIE[[#This Row],[N_ID]],Table1[N_ID],0)))</f>
        <v/>
      </c>
      <c r="C8" s="24" t="str">
        <f>IF(LIE[[#This Row],[ID NOTA]]="","",HYPERLINK("[NOTA_.xlsx]NOTA!e"&amp;INDEX([4]!PAJAK[//],MATCH(LIE[[#This Row],[ID NOTA]],[4]!PAJAK[ID],0)),"&gt;") )</f>
        <v/>
      </c>
      <c r="D8" s="24" t="str">
        <f>IF(LIE[[#This Row],[ID NOTA]]="","",INDEX(Table1[QB],MATCH(LIE[[#This Row],[ID NOTA]],Table1[ID],0)))</f>
        <v/>
      </c>
      <c r="E8" s="24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>#N/A</v>
      </c>
      <c r="F8" s="24"/>
      <c r="G8" s="26" t="str">
        <f>IF(LIE[[#This Row],[ID NOTA]]="","",INDEX([4]!NOTA[TGL_H],MATCH(LIE[[#This Row],[ID NOTA]],[4]!NOTA[ID],0)))</f>
        <v/>
      </c>
      <c r="H8" s="26" t="str">
        <f>IF(LIE[[#This Row],[ID NOTA]]="","",INDEX([4]!NOTA[TGL.NOTA],MATCH(LIE[[#This Row],[ID NOTA]],[4]!NOTA[ID],0)))</f>
        <v/>
      </c>
      <c r="I8" s="18" t="str">
        <f>IF(LIE[[#This Row],[ID NOTA]]="","",INDEX([4]!NOTA[NO.NOTA],MATCH(LIE[[#This Row],[ID NOTA]],[4]!NOTA[ID],0)))</f>
        <v/>
      </c>
      <c r="J8" s="18" t="e">
        <f ca="1">IF(LIE[[#This Row],[//]]="","",INDEX([3]!db[NB PAJAK],LIE[[#This Row],[stt]]-1))</f>
        <v>#N/A</v>
      </c>
      <c r="K8" s="24" t="e">
        <f ca="1">IF(LIE[[#This Row],[//]]="","",INDEX([4]!NOTA[C],LIE[[#This Row],[//]]-2))</f>
        <v>#N/A</v>
      </c>
      <c r="L8" s="24" t="e">
        <f ca="1">IF(LIE[[#This Row],[//]]="","",INDEX([4]!NOTA[QTY],LIE[[#This Row],[//]]-2))</f>
        <v>#N/A</v>
      </c>
      <c r="M8" s="24" t="e">
        <f ca="1">IF(LIE[[#This Row],[//]]="","",INDEX([4]!NOTA[STN],LIE[[#This Row],[//]]-2))</f>
        <v>#N/A</v>
      </c>
      <c r="N8" s="27" t="e">
        <f ca="1">IF(LIE[[#This Row],[//]]="","",INDEX([4]!NOTA[HARGA SATUAN],LIE[[#This Row],[//]]-2))</f>
        <v>#N/A</v>
      </c>
      <c r="O8" s="28" t="e">
        <f ca="1">IF(LIE[[#This Row],[//]]="","",IF(INDEX([4]!NOTA[DISC 1],LIE[[#This Row],[//]]-2)="","",INDEX([4]!NOTA[DISC 1],LIE[[#This Row],[//]]-2)))</f>
        <v>#N/A</v>
      </c>
      <c r="P8" s="28" t="e">
        <f ca="1">IF(LIE[[#This Row],[//]]="","",IF(INDEX([4]!NOTA[DISC 2],LIE[[#This Row],[//]]-2)="","",INDEX([4]!NOTA[DISC 2],LIE[[#This Row],[//]]-2)))</f>
        <v>#N/A</v>
      </c>
      <c r="Q8" s="22" t="e">
        <f ca="1">IF(LIE[[#This Row],[//]]="","",INDEX([4]!NOTA[JUMLAH],LIE[[#This Row],[//]]-2)*(100%-IF(ISNUMBER(LIE[[#This Row],[DISC 1 (%)]]),LIE[[#This Row],[DISC 1 (%)]],0)))</f>
        <v>#N/A</v>
      </c>
      <c r="R8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>#N/A</v>
      </c>
      <c r="S8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>#N/A</v>
      </c>
      <c r="T8" s="22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8" s="18" t="e">
        <f ca="1">IF(LIE[[#This Row],[//]]="","",INDEX([4]!NOTA[NAMA BARANG],LIE[[#This Row],[//]]-2))</f>
        <v>#N/A</v>
      </c>
      <c r="V8" s="18" t="e">
        <f ca="1">LOWER(SUBSTITUTE(SUBSTITUTE(SUBSTITUTE(SUBSTITUTE(SUBSTITUTE(SUBSTITUTE(SUBSTITUTE(LIE[[#This Row],[N.B.nota]]," ",""),"-",""),"(",""),")",""),".",""),",",""),"/",""))</f>
        <v>#N/A</v>
      </c>
      <c r="W8" s="18" t="e">
        <f ca="1">IF(LIE[[#This Row],[concat]]="","",MATCH(LIE[[#This Row],[concat]],[3]!db[NB NOTA_C],0)+1)</f>
        <v>#N/A</v>
      </c>
      <c r="X8" s="18" t="e">
        <f ca="1">IF(LIE[[#This Row],[N.B.nota]]="","",ADDRESS(ROW(LIE[QB]),COLUMN(LIE[QB]))&amp;":"&amp;ADDRESS(ROW(),COLUMN(LIE[QB])))</f>
        <v>#N/A</v>
      </c>
      <c r="Y8" s="18" t="e">
        <f ca="1">IF(LIE[[#This Row],[//]]="","",HYPERLINK("[..\\DB.xlsx]DB!e"&amp;MATCH(LIE[[#This Row],[concat]],[3]!db[NB NOTA_C],0)+1,"&gt;"))</f>
        <v>#N/A</v>
      </c>
    </row>
    <row r="9" spans="1:25" x14ac:dyDescent="0.25">
      <c r="A9" s="11"/>
      <c r="B9" s="24" t="str">
        <f>IF(LIE[[#This Row],[N_ID]]="","",INDEX(Table1[ID],MATCH(LIE[[#This Row],[N_ID]],Table1[N_ID],0)))</f>
        <v/>
      </c>
      <c r="C9" s="24" t="str">
        <f>IF(LIE[[#This Row],[ID NOTA]]="","",HYPERLINK("[NOTA_.xlsx]NOTA!e"&amp;INDEX([4]!PAJAK[//],MATCH(LIE[[#This Row],[ID NOTA]],[4]!PAJAK[ID],0)),"&gt;") )</f>
        <v/>
      </c>
      <c r="D9" s="24" t="str">
        <f>IF(LIE[[#This Row],[ID NOTA]]="","",INDEX(Table1[QB],MATCH(LIE[[#This Row],[ID NOTA]],Table1[ID],0)))</f>
        <v/>
      </c>
      <c r="E9" s="24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>#N/A</v>
      </c>
      <c r="F9" s="24"/>
      <c r="G9" s="26" t="str">
        <f>IF(LIE[[#This Row],[ID NOTA]]="","",INDEX([4]!NOTA[TGL_H],MATCH(LIE[[#This Row],[ID NOTA]],[4]!NOTA[ID],0)))</f>
        <v/>
      </c>
      <c r="H9" s="26" t="str">
        <f>IF(LIE[[#This Row],[ID NOTA]]="","",INDEX([4]!NOTA[TGL.NOTA],MATCH(LIE[[#This Row],[ID NOTA]],[4]!NOTA[ID],0)))</f>
        <v/>
      </c>
      <c r="I9" s="18" t="str">
        <f>IF(LIE[[#This Row],[ID NOTA]]="","",INDEX([4]!NOTA[NO.NOTA],MATCH(LIE[[#This Row],[ID NOTA]],[4]!NOTA[ID],0)))</f>
        <v/>
      </c>
      <c r="J9" s="18" t="e">
        <f ca="1">IF(LIE[[#This Row],[//]]="","",INDEX([3]!db[NB PAJAK],LIE[[#This Row],[stt]]-1))</f>
        <v>#N/A</v>
      </c>
      <c r="K9" s="24" t="e">
        <f ca="1">IF(LIE[[#This Row],[//]]="","",INDEX([4]!NOTA[C],LIE[[#This Row],[//]]-2))</f>
        <v>#N/A</v>
      </c>
      <c r="L9" s="24" t="e">
        <f ca="1">IF(LIE[[#This Row],[//]]="","",INDEX([4]!NOTA[QTY],LIE[[#This Row],[//]]-2))</f>
        <v>#N/A</v>
      </c>
      <c r="M9" s="24" t="e">
        <f ca="1">IF(LIE[[#This Row],[//]]="","",INDEX([4]!NOTA[STN],LIE[[#This Row],[//]]-2))</f>
        <v>#N/A</v>
      </c>
      <c r="N9" s="27" t="e">
        <f ca="1">IF(LIE[[#This Row],[//]]="","",INDEX([4]!NOTA[HARGA SATUAN],LIE[[#This Row],[//]]-2))</f>
        <v>#N/A</v>
      </c>
      <c r="O9" s="28" t="e">
        <f ca="1">IF(LIE[[#This Row],[//]]="","",IF(INDEX([4]!NOTA[DISC 1],LIE[[#This Row],[//]]-2)="","",INDEX([4]!NOTA[DISC 1],LIE[[#This Row],[//]]-2)))</f>
        <v>#N/A</v>
      </c>
      <c r="P9" s="28" t="e">
        <f ca="1">IF(LIE[[#This Row],[//]]="","",IF(INDEX([4]!NOTA[DISC 2],LIE[[#This Row],[//]]-2)="","",INDEX([4]!NOTA[DISC 2],LIE[[#This Row],[//]]-2)))</f>
        <v>#N/A</v>
      </c>
      <c r="Q9" s="22" t="e">
        <f ca="1">IF(LIE[[#This Row],[//]]="","",INDEX([4]!NOTA[JUMLAH],LIE[[#This Row],[//]]-2)*(100%-IF(ISNUMBER(LIE[[#This Row],[DISC 1 (%)]]),LIE[[#This Row],[DISC 1 (%)]],0)))</f>
        <v>#N/A</v>
      </c>
      <c r="R9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>#N/A</v>
      </c>
      <c r="S9" s="27" t="e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>#N/A</v>
      </c>
      <c r="T9" s="22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9" s="18" t="e">
        <f ca="1">IF(LIE[[#This Row],[//]]="","",INDEX([4]!NOTA[NAMA BARANG],LIE[[#This Row],[//]]-2))</f>
        <v>#N/A</v>
      </c>
      <c r="V9" s="18" t="e">
        <f ca="1">LOWER(SUBSTITUTE(SUBSTITUTE(SUBSTITUTE(SUBSTITUTE(SUBSTITUTE(SUBSTITUTE(SUBSTITUTE(LIE[[#This Row],[N.B.nota]]," ",""),"-",""),"(",""),")",""),".",""),",",""),"/",""))</f>
        <v>#N/A</v>
      </c>
      <c r="W9" s="18" t="e">
        <f ca="1">IF(LIE[[#This Row],[concat]]="","",MATCH(LIE[[#This Row],[concat]],[3]!db[NB NOTA_C],0)+1)</f>
        <v>#N/A</v>
      </c>
      <c r="X9" s="18" t="e">
        <f ca="1">IF(LIE[[#This Row],[N.B.nota]]="","",ADDRESS(ROW(LIE[QB]),COLUMN(LIE[QB]))&amp;":"&amp;ADDRESS(ROW(),COLUMN(LIE[QB])))</f>
        <v>#N/A</v>
      </c>
      <c r="Y9" s="18" t="e">
        <f ca="1">IF(LIE[[#This Row],[//]]="","",HYPERLINK("[..\\DB.xlsx]DB!e"&amp;MATCH(LIE[[#This Row],[concat]],[3]!db[NB NOTA_C],0)+1,"&gt;"))</f>
        <v>#N/A</v>
      </c>
    </row>
  </sheetData>
  <conditionalFormatting sqref="A3:A9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E18"/>
  <sheetViews>
    <sheetView workbookViewId="0">
      <selection activeCell="E28" sqref="E28"/>
    </sheetView>
  </sheetViews>
  <sheetFormatPr defaultRowHeight="15" x14ac:dyDescent="0.25"/>
  <cols>
    <col min="1" max="1" width="36.42578125" customWidth="1"/>
    <col min="2" max="2" width="18.140625" customWidth="1"/>
    <col min="4" max="4" width="11" customWidth="1"/>
    <col min="5" max="5" width="37.28515625" customWidth="1"/>
  </cols>
  <sheetData>
    <row r="2" spans="1:5" x14ac:dyDescent="0.25">
      <c r="A2" t="s">
        <v>16</v>
      </c>
      <c r="B2" t="s">
        <v>17</v>
      </c>
      <c r="D2" t="s">
        <v>61</v>
      </c>
      <c r="E2" t="s">
        <v>62</v>
      </c>
    </row>
    <row r="3" spans="1:5" x14ac:dyDescent="0.25">
      <c r="A3" t="s">
        <v>41</v>
      </c>
      <c r="B3" t="s">
        <v>14</v>
      </c>
      <c r="D3" t="s">
        <v>65</v>
      </c>
      <c r="E3" s="62" t="s">
        <v>63</v>
      </c>
    </row>
    <row r="4" spans="1:5" x14ac:dyDescent="0.25">
      <c r="A4" t="s">
        <v>42</v>
      </c>
      <c r="B4" t="s">
        <v>15</v>
      </c>
      <c r="D4" t="s">
        <v>66</v>
      </c>
      <c r="E4" s="63" t="s">
        <v>74</v>
      </c>
    </row>
    <row r="5" spans="1:5" x14ac:dyDescent="0.25">
      <c r="A5" t="s">
        <v>43</v>
      </c>
      <c r="B5" t="str">
        <f>"J_UTAMA"</f>
        <v>J_UTAMA</v>
      </c>
      <c r="D5" t="s">
        <v>67</v>
      </c>
      <c r="E5" s="63" t="s">
        <v>64</v>
      </c>
    </row>
    <row r="6" spans="1:5" x14ac:dyDescent="0.25">
      <c r="A6" t="s">
        <v>44</v>
      </c>
      <c r="B6" t="s">
        <v>45</v>
      </c>
      <c r="D6" t="s">
        <v>69</v>
      </c>
      <c r="E6" s="64" t="s">
        <v>73</v>
      </c>
    </row>
    <row r="7" spans="1:5" x14ac:dyDescent="0.25">
      <c r="A7" t="s">
        <v>48</v>
      </c>
      <c r="B7" t="s">
        <v>47</v>
      </c>
      <c r="D7" t="s">
        <v>70</v>
      </c>
      <c r="E7" s="63" t="s">
        <v>71</v>
      </c>
    </row>
    <row r="8" spans="1:5" x14ac:dyDescent="0.25">
      <c r="A8" t="s">
        <v>50</v>
      </c>
      <c r="B8" t="s">
        <v>49</v>
      </c>
      <c r="D8" t="s">
        <v>68</v>
      </c>
      <c r="E8" s="64" t="str">
        <f>"'"&amp;E3&amp;E4&amp;"\"&amp;E5&amp;"\"&amp;E6&amp;E7&amp;"'"</f>
        <v>'D:\kerja\BANK EXP\BARU\2023\01 JAN\NOTA.XLSX'</v>
      </c>
    </row>
    <row r="9" spans="1:5" x14ac:dyDescent="0.25">
      <c r="A9" t="s">
        <v>54</v>
      </c>
      <c r="B9" t="s">
        <v>55</v>
      </c>
      <c r="D9" t="s">
        <v>75</v>
      </c>
      <c r="E9" s="63" t="s">
        <v>75</v>
      </c>
    </row>
    <row r="10" spans="1:5" x14ac:dyDescent="0.25">
      <c r="A10" t="s">
        <v>58</v>
      </c>
      <c r="B10" t="s">
        <v>57</v>
      </c>
      <c r="D10" t="s">
        <v>93</v>
      </c>
      <c r="E10" s="63" t="s">
        <v>94</v>
      </c>
    </row>
    <row r="11" spans="1:5" x14ac:dyDescent="0.25">
      <c r="A11" t="s">
        <v>59</v>
      </c>
      <c r="B11" t="s">
        <v>60</v>
      </c>
      <c r="D11" t="s">
        <v>92</v>
      </c>
      <c r="E11" s="64" t="str">
        <f>PATH&amp;DB_NAME</f>
        <v>D:\kerja\BANK EXP\BARU\DB.XLSX</v>
      </c>
    </row>
    <row r="12" spans="1:5" x14ac:dyDescent="0.25">
      <c r="E12" s="63"/>
    </row>
    <row r="13" spans="1:5" x14ac:dyDescent="0.25">
      <c r="E13" s="63"/>
    </row>
    <row r="14" spans="1:5" x14ac:dyDescent="0.25">
      <c r="E14" s="63"/>
    </row>
    <row r="15" spans="1:5" x14ac:dyDescent="0.25">
      <c r="E15" t="str">
        <f ca="1">INDIRECT(E16)</f>
        <v/>
      </c>
    </row>
    <row r="16" spans="1:5" x14ac:dyDescent="0.25">
      <c r="D16" t="s">
        <v>72</v>
      </c>
      <c r="E16" t="str">
        <f>DIR&amp;"!PAJAK[ID]"</f>
        <v>'D:\kerja\BANK EXP\BARU\2023\01 JAN\NOTA.XLSX'!PAJAK[ID]</v>
      </c>
    </row>
    <row r="17" spans="5:5" x14ac:dyDescent="0.25">
      <c r="E17" t="e">
        <f>_xlfn.IFNA(INDEX([5]!PAJAK[ID],MATCH(D16,[5]!PAJAK[ID_P],0)),"")</f>
        <v>#REF!</v>
      </c>
    </row>
    <row r="18" spans="5:5" x14ac:dyDescent="0.25">
      <c r="E18" t="str">
        <f ca="1">SUBSTITUTE(MID(CELL("filename"),SEARCH("[",CELL("filename"))+1, SEARCH("]",CELL("filename"))-SEARCH("[",CELL("filename"))-1),".xlsx","")</f>
        <v>DICT_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862"/>
  <sheetViews>
    <sheetView zoomScale="70" zoomScaleNormal="70" workbookViewId="0">
      <selection activeCell="J24" sqref="J24"/>
    </sheetView>
  </sheetViews>
  <sheetFormatPr defaultRowHeight="20.100000000000001" customHeight="1" x14ac:dyDescent="0.25"/>
  <cols>
    <col min="1" max="1" width="18.85546875" style="31" customWidth="1"/>
    <col min="2" max="2" width="3.85546875" style="31" customWidth="1"/>
    <col min="3" max="3" width="5" style="48" customWidth="1"/>
    <col min="4" max="4" width="3.85546875" style="31" customWidth="1"/>
    <col min="5" max="5" width="5" style="31" customWidth="1"/>
    <col min="6" max="6" width="9.28515625" style="31" bestFit="1" customWidth="1"/>
    <col min="7" max="8" width="12" style="31" customWidth="1"/>
    <col min="9" max="9" width="10.7109375" style="31" customWidth="1"/>
    <col min="10" max="10" width="65.28515625" style="31" customWidth="1"/>
    <col min="11" max="11" width="3.85546875" style="31" customWidth="1"/>
    <col min="12" max="12" width="2.5703125" style="31" customWidth="1"/>
    <col min="13" max="13" width="5.85546875" style="31" customWidth="1"/>
    <col min="14" max="14" width="14.28515625" style="31" customWidth="1"/>
    <col min="15" max="15" width="8.28515625" style="31" customWidth="1"/>
    <col min="16" max="16" width="6.140625" style="31" customWidth="1"/>
    <col min="17" max="17" width="15.42578125" style="31" customWidth="1"/>
    <col min="18" max="18" width="15" style="31" customWidth="1"/>
    <col min="19" max="19" width="15.42578125" style="31" customWidth="1"/>
    <col min="20" max="20" width="5.85546875" style="31" hidden="1" customWidth="1"/>
    <col min="21" max="21" width="61.140625" style="31" customWidth="1"/>
    <col min="22" max="22" width="44.5703125" style="31" customWidth="1"/>
    <col min="23" max="23" width="6.28515625" style="31" customWidth="1"/>
    <col min="24" max="24" width="14.28515625" style="31" customWidth="1"/>
    <col min="25" max="25" width="3.7109375" style="31" customWidth="1"/>
    <col min="26" max="26" width="3.85546875" style="31" customWidth="1"/>
    <col min="27" max="16384" width="9.140625" style="31"/>
  </cols>
  <sheetData>
    <row r="1" spans="1:26" ht="20.100000000000001" customHeight="1" x14ac:dyDescent="0.25">
      <c r="E1" s="31" t="str">
        <f>ID_P</f>
        <v>ID_P</v>
      </c>
      <c r="G1" s="31" t="s">
        <v>80</v>
      </c>
      <c r="H1" s="31" t="s">
        <v>76</v>
      </c>
      <c r="I1" s="31" t="s">
        <v>77</v>
      </c>
      <c r="K1" s="31" t="s">
        <v>26</v>
      </c>
      <c r="L1" s="48" t="s">
        <v>81</v>
      </c>
      <c r="M1" s="48" t="s">
        <v>82</v>
      </c>
      <c r="N1" s="31" t="s">
        <v>91</v>
      </c>
      <c r="O1" s="31" t="s">
        <v>84</v>
      </c>
      <c r="P1" s="31" t="s">
        <v>89</v>
      </c>
      <c r="Q1" s="31" t="s">
        <v>85</v>
      </c>
      <c r="R1" s="31" t="s">
        <v>33</v>
      </c>
      <c r="S1" s="82" t="s">
        <v>88</v>
      </c>
      <c r="T1" s="31" t="s">
        <v>40</v>
      </c>
      <c r="U1" s="31" t="s">
        <v>25</v>
      </c>
    </row>
    <row r="2" spans="1:26" ht="20.100000000000001" customHeight="1" x14ac:dyDescent="0.25">
      <c r="E2" s="31" t="str">
        <f>DIR&amp;"!NOTA"&amp;"["&amp;E1&amp;"]"</f>
        <v>'D:\kerja\BANK EXP\BARU\2023\01 JAN\NOTA.XLSX'!NOTA[ID_P]</v>
      </c>
      <c r="G2" s="31" t="str">
        <f t="shared" ref="G2:U2" si="0">DIR&amp;"!NOTA"&amp;"["&amp;G1&amp;"]"</f>
        <v>'D:\kerja\BANK EXP\BARU\2023\01 JAN\NOTA.XLSX'!NOTA[TGL_H]</v>
      </c>
      <c r="H2" s="31" t="str">
        <f t="shared" si="0"/>
        <v>'D:\kerja\BANK EXP\BARU\2023\01 JAN\NOTA.XLSX'!NOTA[TGL.NOTA]</v>
      </c>
      <c r="I2" s="31" t="str">
        <f t="shared" si="0"/>
        <v>'D:\kerja\BANK EXP\BARU\2023\01 JAN\NOTA.XLSX'!NOTA[NO.NOTA]</v>
      </c>
      <c r="K2" s="31" t="str">
        <f t="shared" si="0"/>
        <v>'D:\kerja\BANK EXP\BARU\2023\01 JAN\NOTA.XLSX'!NOTA[C]</v>
      </c>
      <c r="L2" s="31" t="str">
        <f t="shared" si="0"/>
        <v>'D:\kerja\BANK EXP\BARU\2023\01 JAN\NOTA.XLSX'!NOTA[QTY]</v>
      </c>
      <c r="M2" s="31" t="str">
        <f t="shared" si="0"/>
        <v>'D:\kerja\BANK EXP\BARU\2023\01 JAN\NOTA.XLSX'!NOTA[STN]</v>
      </c>
      <c r="N2" s="31" t="str">
        <f t="shared" si="0"/>
        <v>'D:\kerja\BANK EXP\BARU\2023\01 JAN\NOTA.XLSX'!NOTA[HARGA/ CTN_H]</v>
      </c>
      <c r="O2" s="31" t="str">
        <f t="shared" si="0"/>
        <v>'D:\kerja\BANK EXP\BARU\2023\01 JAN\NOTA.XLSX'!NOTA[DISC 1]</v>
      </c>
      <c r="P2" s="31" t="str">
        <f t="shared" si="0"/>
        <v>'D:\kerja\BANK EXP\BARU\2023\01 JAN\NOTA.XLSX'!NOTA[DISC 2]</v>
      </c>
      <c r="Q2" s="31" t="str">
        <f t="shared" si="0"/>
        <v>'D:\kerja\BANK EXP\BARU\2023\01 JAN\NOTA.XLSX'!NOTA[JUMLAH]</v>
      </c>
      <c r="R2" s="31" t="str">
        <f t="shared" si="0"/>
        <v>'D:\kerja\BANK EXP\BARU\2023\01 JAN\NOTA.XLSX'!NOTA[DISC TOTAL]</v>
      </c>
      <c r="S2" s="31" t="str">
        <f t="shared" si="0"/>
        <v>'D:\kerja\BANK EXP\BARU\2023\01 JAN\NOTA.XLSX'!NOTA[TOTAL INVOICE]</v>
      </c>
      <c r="T2" s="31" t="str">
        <f t="shared" si="0"/>
        <v>'D:\kerja\BANK EXP\BARU\2023\01 JAN\NOTA.XLSX'!NOTA[KETERANGAN]</v>
      </c>
      <c r="U2" s="31" t="str">
        <f t="shared" si="0"/>
        <v>'D:\kerja\BANK EXP\BARU\2023\01 JAN\NOTA.XLSX'!NOTA[NAMA BARANG]</v>
      </c>
    </row>
    <row r="3" spans="1:26" ht="20.100000000000001" customHeight="1" x14ac:dyDescent="0.25">
      <c r="A3" s="34" t="s">
        <v>0</v>
      </c>
      <c r="B3" s="34" t="s">
        <v>18</v>
      </c>
      <c r="C3" s="34" t="s">
        <v>19</v>
      </c>
      <c r="D3" s="34" t="s">
        <v>2</v>
      </c>
      <c r="E3" s="34" t="s">
        <v>20</v>
      </c>
      <c r="F3" s="34" t="s">
        <v>21</v>
      </c>
      <c r="G3" s="39" t="s">
        <v>22</v>
      </c>
      <c r="H3" s="39" t="s">
        <v>23</v>
      </c>
      <c r="I3" s="34" t="s">
        <v>24</v>
      </c>
      <c r="J3" s="34" t="s">
        <v>25</v>
      </c>
      <c r="K3" s="34" t="s">
        <v>26</v>
      </c>
      <c r="L3" s="34" t="s">
        <v>27</v>
      </c>
      <c r="M3" s="34" t="s">
        <v>28</v>
      </c>
      <c r="N3" s="42" t="s">
        <v>29</v>
      </c>
      <c r="O3" s="49" t="s">
        <v>30</v>
      </c>
      <c r="P3" s="49" t="s">
        <v>31</v>
      </c>
      <c r="Q3" s="42" t="s">
        <v>32</v>
      </c>
      <c r="R3" s="42" t="s">
        <v>33</v>
      </c>
      <c r="S3" s="42" t="s">
        <v>34</v>
      </c>
      <c r="T3" s="42" t="s">
        <v>40</v>
      </c>
      <c r="U3" s="34" t="s">
        <v>35</v>
      </c>
      <c r="V3" s="34" t="s">
        <v>36</v>
      </c>
      <c r="W3" s="34" t="s">
        <v>37</v>
      </c>
      <c r="X3" s="34" t="s">
        <v>38</v>
      </c>
      <c r="Y3" s="34" t="s">
        <v>39</v>
      </c>
      <c r="Z3" s="34" t="s">
        <v>86</v>
      </c>
    </row>
    <row r="4" spans="1:26" ht="20.100000000000001" customHeight="1" x14ac:dyDescent="0.25">
      <c r="A4" s="43" t="s">
        <v>95</v>
      </c>
      <c r="B4" s="48">
        <f ca="1">IF(KENKO[[#This Row],[N_ID]]="","",INDEX(Table1[ID],MATCH(KENKO[[#This Row],[N_ID]],Table1[N_ID],0)))</f>
        <v>9</v>
      </c>
      <c r="C4" s="48" t="str">
        <f ca="1">IF(KENKO[[#This Row],[//]]="","",HYPERLINK("["&amp;SUBSTITUTE(DIR,"'","")&amp;"]NOTA!D"&amp;KENKO[[#This Row],[//]]+2,"&gt;"))</f>
        <v>&gt;</v>
      </c>
      <c r="D4" s="48">
        <f ca="1">IF(KENKO[[#This Row],[ID NOTA]]="","",INDEX(Table1[QB],MATCH(KENKO[[#This Row],[ID NOTA]],Table1[ID],0)))</f>
        <v>10</v>
      </c>
      <c r="E4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29</v>
      </c>
      <c r="F4" s="48"/>
      <c r="G4" s="30">
        <f ca="1">IF(KENKO[[#This Row],[N_ID]]="","",INDEX(INDIRECT($2:$2),KENKO[[#This Row],[//]]))</f>
        <v>44931</v>
      </c>
      <c r="H4" s="30">
        <f ca="1">IF(KENKO[[#This Row],[N_ID]]="","",INDEX(INDIRECT($2:$2),KENKO[[#This Row],[//]]))</f>
        <v>44928</v>
      </c>
      <c r="I4" s="31" t="str">
        <f ca="1">IF(KENKO[[#This Row],[N_ID]]="","",INDEX(INDIRECT($2:$2),KENKO[[#This Row],[//]]))</f>
        <v>23010016</v>
      </c>
      <c r="J4" s="35" t="str">
        <f ca="1">IF(KENKO[[#This Row],[//]]="","",INDEX([3]!db[NB PAJAK],KENKO[[#This Row],[stt]]-1))</f>
        <v>PENSIL KENKO 2B-0810 FLOURESCENT</v>
      </c>
      <c r="K4" s="48">
        <f ca="1">IF(KENKO[[#This Row],[//]]="","",IF(INDEX(INDIRECT($2:$2),KENKO[[#This Row],[//]])="","",INDEX(INDIRECT($2:$2),KENKO[[#This Row],[//]])))</f>
        <v>1</v>
      </c>
      <c r="L4" s="48" t="str">
        <f ca="1">IF(KENKO[[#This Row],[//]]="","",IF(KENKO[[#This Row],[C]]="",INDEX(INDIRECT($2:$2),KENKO[[#This Row],[//]]),""))</f>
        <v/>
      </c>
      <c r="M4" s="48" t="str">
        <f ca="1">IF(KENKO[[#This Row],[//]]="","",IF(KENKO[[#This Row],[C]]="",INDEX(INDIRECT($2:$2),KENKO[[#This Row],[//]]),""))</f>
        <v/>
      </c>
      <c r="N4" s="33">
        <f ca="1">IF(KENKO[[#This Row],[//]]="","",INDEX(INDIRECT($2:$2),KENKO[[#This Row],[//]])/IF(KENKO[[#This Row],[C]]="",KENKO[[#This Row],[JMLH BRG]],1))</f>
        <v>2304000</v>
      </c>
      <c r="O4" s="44">
        <f ca="1">IF(KENKO[[#This Row],[//]]="","",INDEX(INDIRECT($2:$2),KENKO[[#This Row],[//]]))</f>
        <v>0.17</v>
      </c>
      <c r="P4" s="44" t="str">
        <f ca="1">IF(KENKO[[#This Row],[//]]="","",IF(INDEX(INDIRECT($2:$2),KENKO[[#This Row],[//]])="","",INDEX(INDIRECT($2:$2),KENKO[[#This Row],[//]])))</f>
        <v/>
      </c>
      <c r="Q4" s="33">
        <f ca="1">IF(KENKO[[#This Row],[//]]="","",INDEX(INDIRECT($2:$2),KENKO[[#This Row],[//]]))</f>
        <v>2304000</v>
      </c>
      <c r="R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" s="45" t="str">
        <f ca="1">IF(KENKO[[#This Row],[//]]="","",IF(INDEX(INDIRECT($2:$2),KENKO[[#This Row],[//]])="","",INDEX(INDIRECT($2:$2),KENKO[[#This Row],[//]])))</f>
        <v/>
      </c>
      <c r="U4" s="35" t="str">
        <f ca="1">IF(KENKO[[#This Row],[//]]="","",INDEX(INDIRECT($2:$2),KENKO[[#This Row],[//]]))</f>
        <v>KENKO PENCIL 2B 0810 FLUORESCENT</v>
      </c>
      <c r="V4" s="31" t="str">
        <f ca="1">LOWER(SUBSTITUTE(SUBSTITUTE(SUBSTITUTE(SUBSTITUTE(SUBSTITUTE(SUBSTITUTE(SUBSTITUTE(SUBSTITUTE(KENKO[[#This Row],[N.B.nota]]," ",""),"-",""),"(",""),")",""),".",""),",",""),"/",""),"""",""))</f>
        <v>kenkopencil2b0810fluorescent</v>
      </c>
      <c r="W4" s="31">
        <f ca="1">IF(KENKO[[#This Row],[concat]]="","",MATCH(KENKO[[#This Row],[concat]],[3]!db[NB NOTA_C],0)+1)</f>
        <v>1190</v>
      </c>
      <c r="X4" s="31" t="str">
        <f ca="1">IF(KENKO[[#This Row],[N.B.nota]]="","",ADDRESS(ROW(KENKO[QB]),COLUMN(KENKO[QB]))&amp;":"&amp;ADDRESS(ROW(),COLUMN(KENKO[QB])))</f>
        <v>$D$4:$D$4</v>
      </c>
      <c r="Y4" s="46" t="str">
        <f ca="1">IF(KENKO[[#This Row],[//]]="","",HYPERLINK("["&amp;DB_PATH&amp;"]DB!e"&amp;KENKO[[#This Row],[stt]],"&gt;"))</f>
        <v>&gt;</v>
      </c>
      <c r="Z4" s="32">
        <f ca="1">IF(KENKO[[#This Row],[ID NOTA]]="",INDIRECT(ADDRESS(ROW()-1,COLUMN())),KENKO[[#This Row],[ID NOTA]])</f>
        <v>9</v>
      </c>
    </row>
    <row r="5" spans="1:26" ht="20.100000000000001" customHeight="1" x14ac:dyDescent="0.25">
      <c r="A5" s="43"/>
      <c r="B5" s="48" t="str">
        <f>IF(KENKO[[#This Row],[N_ID]]="","",INDEX(Table1[ID],MATCH(KENKO[[#This Row],[N_ID]],Table1[N_ID],0)))</f>
        <v/>
      </c>
      <c r="C5" s="48" t="str">
        <f ca="1">IF(KENKO[[#This Row],[//]]="","",HYPERLINK("["&amp;SUBSTITUTE(DIR,"'","")&amp;"]NOTA!D"&amp;KENKO[[#This Row],[//]]+2,"&gt;"))</f>
        <v>&gt;</v>
      </c>
      <c r="D5" s="48" t="str">
        <f>IF(KENKO[[#This Row],[ID NOTA]]="","",INDEX(Table1[QB],MATCH(KENKO[[#This Row],[ID NOTA]],Table1[ID],0)))</f>
        <v/>
      </c>
      <c r="E5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30</v>
      </c>
      <c r="F5" s="48"/>
      <c r="G5" s="30" t="str">
        <f ca="1">IF(KENKO[[#This Row],[N_ID]]="","",INDEX(INDIRECT($2:$2),KENKO[[#This Row],[//]]))</f>
        <v/>
      </c>
      <c r="H5" s="30" t="str">
        <f ca="1">IF(KENKO[[#This Row],[N_ID]]="","",INDEX(INDIRECT($2:$2),KENKO[[#This Row],[//]]))</f>
        <v/>
      </c>
      <c r="I5" s="31" t="str">
        <f ca="1">IF(KENKO[[#This Row],[N_ID]]="","",INDEX(INDIRECT($2:$2),KENKO[[#This Row],[//]]))</f>
        <v/>
      </c>
      <c r="J5" s="35" t="str">
        <f ca="1">IF(KENKO[[#This Row],[//]]="","",INDEX([3]!db[NB PAJAK],KENKO[[#This Row],[stt]]-1))</f>
        <v>PENSIL KENKO 2B-6906 BATIK</v>
      </c>
      <c r="K5" s="48">
        <f ca="1">IF(KENKO[[#This Row],[//]]="","",IF(INDEX(INDIRECT($2:$2),KENKO[[#This Row],[//]])="","",INDEX(INDIRECT($2:$2),KENKO[[#This Row],[//]])))</f>
        <v>1</v>
      </c>
      <c r="L5" s="48" t="str">
        <f ca="1">IF(KENKO[[#This Row],[//]]="","",IF(KENKO[[#This Row],[C]]="",INDEX(INDIRECT($2:$2),KENKO[[#This Row],[//]]),""))</f>
        <v/>
      </c>
      <c r="M5" s="48" t="str">
        <f ca="1">IF(KENKO[[#This Row],[//]]="","",IF(KENKO[[#This Row],[C]]="",INDEX(INDIRECT($2:$2),KENKO[[#This Row],[//]]),""))</f>
        <v/>
      </c>
      <c r="N5" s="33">
        <f ca="1">IF(KENKO[[#This Row],[//]]="","",INDEX(INDIRECT($2:$2),KENKO[[#This Row],[//]])/IF(KENKO[[#This Row],[C]]="",KENKO[[#This Row],[JMLH BRG]],1))</f>
        <v>2256000</v>
      </c>
      <c r="O5" s="44">
        <f ca="1">IF(KENKO[[#This Row],[//]]="","",INDEX(INDIRECT($2:$2),KENKO[[#This Row],[//]]))</f>
        <v>0.17</v>
      </c>
      <c r="P5" s="44" t="str">
        <f ca="1">IF(KENKO[[#This Row],[//]]="","",IF(INDEX(INDIRECT($2:$2),KENKO[[#This Row],[//]])="","",INDEX(INDIRECT($2:$2),KENKO[[#This Row],[//]])))</f>
        <v/>
      </c>
      <c r="Q5" s="33">
        <f ca="1">IF(KENKO[[#This Row],[//]]="","",INDEX(INDIRECT($2:$2),KENKO[[#This Row],[//]]))</f>
        <v>2256000</v>
      </c>
      <c r="R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" s="45" t="str">
        <f ca="1">IF(KENKO[[#This Row],[//]]="","",IF(INDEX(INDIRECT($2:$2),KENKO[[#This Row],[//]])="","",INDEX(INDIRECT($2:$2),KENKO[[#This Row],[//]])))</f>
        <v/>
      </c>
      <c r="U5" s="35" t="str">
        <f ca="1">IF(KENKO[[#This Row],[//]]="","",INDEX(INDIRECT($2:$2),KENKO[[#This Row],[//]]))</f>
        <v>KENKO PENCIL 2B-6906 BTK BATIK</v>
      </c>
      <c r="V5" s="31" t="str">
        <f ca="1">LOWER(SUBSTITUTE(SUBSTITUTE(SUBSTITUTE(SUBSTITUTE(SUBSTITUTE(SUBSTITUTE(SUBSTITUTE(SUBSTITUTE(KENKO[[#This Row],[N.B.nota]]," ",""),"-",""),"(",""),")",""),".",""),",",""),"/",""),"""",""))</f>
        <v>kenkopencil2b6906btkbatik</v>
      </c>
      <c r="W5" s="31">
        <f ca="1">IF(KENKO[[#This Row],[concat]]="","",MATCH(KENKO[[#This Row],[concat]],[3]!db[NB NOTA_C],0)+1)</f>
        <v>1202</v>
      </c>
      <c r="X5" s="31" t="str">
        <f ca="1">IF(KENKO[[#This Row],[N.B.nota]]="","",ADDRESS(ROW(KENKO[QB]),COLUMN(KENKO[QB]))&amp;":"&amp;ADDRESS(ROW(),COLUMN(KENKO[QB])))</f>
        <v>$D$4:$D$5</v>
      </c>
      <c r="Y5" s="46" t="str">
        <f ca="1">IF(KENKO[[#This Row],[//]]="","",HYPERLINK("["&amp;DB_PATH&amp;"]DB!e"&amp;KENKO[[#This Row],[stt]],"&gt;"))</f>
        <v>&gt;</v>
      </c>
      <c r="Z5" s="32">
        <f ca="1">IF(KENKO[[#This Row],[//]]="","",IF(KENKO[[#This Row],[ID NOTA]]="",Z4,KENKO[[#This Row],[ID NOTA]]))</f>
        <v>9</v>
      </c>
    </row>
    <row r="6" spans="1:26" ht="20.100000000000001" customHeight="1" x14ac:dyDescent="0.25">
      <c r="A6" s="43"/>
      <c r="B6" s="48" t="str">
        <f>IF(KENKO[[#This Row],[N_ID]]="","",INDEX(Table1[ID],MATCH(KENKO[[#This Row],[N_ID]],Table1[N_ID],0)))</f>
        <v/>
      </c>
      <c r="C6" s="48" t="str">
        <f ca="1">IF(KENKO[[#This Row],[//]]="","",HYPERLINK("["&amp;SUBSTITUTE(DIR,"'","")&amp;"]NOTA!D"&amp;KENKO[[#This Row],[//]]+2,"&gt;"))</f>
        <v>&gt;</v>
      </c>
      <c r="D6" s="48" t="str">
        <f>IF(KENKO[[#This Row],[ID NOTA]]="","",INDEX(Table1[QB],MATCH(KENKO[[#This Row],[ID NOTA]],Table1[ID],0)))</f>
        <v/>
      </c>
      <c r="E6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31</v>
      </c>
      <c r="F6" s="48"/>
      <c r="G6" s="30" t="str">
        <f ca="1">IF(KENKO[[#This Row],[N_ID]]="","",INDEX(INDIRECT($2:$2),KENKO[[#This Row],[//]]))</f>
        <v/>
      </c>
      <c r="H6" s="30" t="str">
        <f ca="1">IF(KENKO[[#This Row],[N_ID]]="","",INDEX(INDIRECT($2:$2),KENKO[[#This Row],[//]]))</f>
        <v/>
      </c>
      <c r="I6" s="31" t="str">
        <f ca="1">IF(KENKO[[#This Row],[N_ID]]="","",INDEX(INDIRECT($2:$2),KENKO[[#This Row],[//]]))</f>
        <v/>
      </c>
      <c r="J6" s="35" t="str">
        <f ca="1">IF(KENKO[[#This Row],[//]]="","",INDEX([3]!db[NB PAJAK],KENKO[[#This Row],[stt]]-1))</f>
        <v>CORRECTION FLUID KENKO KE-108</v>
      </c>
      <c r="K6" s="48">
        <f ca="1">IF(KENKO[[#This Row],[//]]="","",IF(INDEX(INDIRECT($2:$2),KENKO[[#This Row],[//]])="","",INDEX(INDIRECT($2:$2),KENKO[[#This Row],[//]])))</f>
        <v>4</v>
      </c>
      <c r="L6" s="48" t="str">
        <f ca="1">IF(KENKO[[#This Row],[//]]="","",IF(KENKO[[#This Row],[C]]="",INDEX(INDIRECT($2:$2),KENKO[[#This Row],[//]]),""))</f>
        <v/>
      </c>
      <c r="M6" s="48" t="str">
        <f ca="1">IF(KENKO[[#This Row],[//]]="","",IF(KENKO[[#This Row],[C]]="",INDEX(INDIRECT($2:$2),KENKO[[#This Row],[//]]),""))</f>
        <v/>
      </c>
      <c r="N6" s="33">
        <f ca="1">IF(KENKO[[#This Row],[//]]="","",INDEX(INDIRECT($2:$2),KENKO[[#This Row],[//]])/IF(KENKO[[#This Row],[C]]="",KENKO[[#This Row],[JMLH BRG]],1))</f>
        <v>1695600</v>
      </c>
      <c r="O6" s="44">
        <f ca="1">IF(KENKO[[#This Row],[//]]="","",INDEX(INDIRECT($2:$2),KENKO[[#This Row],[//]]))</f>
        <v>0.17</v>
      </c>
      <c r="P6" s="44" t="str">
        <f ca="1">IF(KENKO[[#This Row],[//]]="","",IF(INDEX(INDIRECT($2:$2),KENKO[[#This Row],[//]])="","",INDEX(INDIRECT($2:$2),KENKO[[#This Row],[//]])))</f>
        <v/>
      </c>
      <c r="Q6" s="33">
        <f ca="1">IF(KENKO[[#This Row],[//]]="","",INDEX(INDIRECT($2:$2),KENKO[[#This Row],[//]]))</f>
        <v>6782400</v>
      </c>
      <c r="R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" s="45" t="str">
        <f ca="1">IF(KENKO[[#This Row],[//]]="","",IF(INDEX(INDIRECT($2:$2),KENKO[[#This Row],[//]])="","",INDEX(INDIRECT($2:$2),KENKO[[#This Row],[//]])))</f>
        <v/>
      </c>
      <c r="U6" s="35" t="str">
        <f ca="1">IF(KENKO[[#This Row],[//]]="","",INDEX(INDIRECT($2:$2),KENKO[[#This Row],[//]]))</f>
        <v>KENKO CORRECTION FLUID KE-108</v>
      </c>
      <c r="V6" s="31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6" s="31">
        <f ca="1">IF(KENKO[[#This Row],[concat]]="","",MATCH(KENKO[[#This Row],[concat]],[3]!db[NB NOTA_C],0)+1)</f>
        <v>1067</v>
      </c>
      <c r="X6" s="31" t="str">
        <f ca="1">IF(KENKO[[#This Row],[N.B.nota]]="","",ADDRESS(ROW(KENKO[QB]),COLUMN(KENKO[QB]))&amp;":"&amp;ADDRESS(ROW(),COLUMN(KENKO[QB])))</f>
        <v>$D$4:$D$6</v>
      </c>
      <c r="Y6" s="46" t="str">
        <f ca="1">IF(KENKO[[#This Row],[//]]="","",HYPERLINK("["&amp;DB_PATH&amp;"]DB!e"&amp;KENKO[[#This Row],[stt]],"&gt;"))</f>
        <v>&gt;</v>
      </c>
      <c r="Z6" s="32">
        <f ca="1">IF(KENKO[[#This Row],[//]]="","",IF(KENKO[[#This Row],[ID NOTA]]="",Z4,KENKO[[#This Row],[ID NOTA]]))</f>
        <v>9</v>
      </c>
    </row>
    <row r="7" spans="1:26" ht="20.100000000000001" customHeight="1" x14ac:dyDescent="0.25">
      <c r="A7" s="43"/>
      <c r="B7" s="48" t="str">
        <f>IF(KENKO[[#This Row],[N_ID]]="","",INDEX(Table1[ID],MATCH(KENKO[[#This Row],[N_ID]],Table1[N_ID],0)))</f>
        <v/>
      </c>
      <c r="C7" s="48" t="str">
        <f ca="1">IF(KENKO[[#This Row],[//]]="","",HYPERLINK("["&amp;SUBSTITUTE(DIR,"'","")&amp;"]NOTA!D"&amp;KENKO[[#This Row],[//]]+2,"&gt;"))</f>
        <v>&gt;</v>
      </c>
      <c r="D7" s="48" t="str">
        <f>IF(KENKO[[#This Row],[ID NOTA]]="","",INDEX(Table1[QB],MATCH(KENKO[[#This Row],[ID NOTA]],Table1[ID],0)))</f>
        <v/>
      </c>
      <c r="E7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32</v>
      </c>
      <c r="F7" s="48"/>
      <c r="G7" s="30" t="str">
        <f ca="1">IF(KENKO[[#This Row],[N_ID]]="","",INDEX(INDIRECT($2:$2),KENKO[[#This Row],[//]]))</f>
        <v/>
      </c>
      <c r="H7" s="30" t="str">
        <f ca="1">IF(KENKO[[#This Row],[N_ID]]="","",INDEX(INDIRECT($2:$2),KENKO[[#This Row],[//]]))</f>
        <v/>
      </c>
      <c r="I7" s="31" t="str">
        <f ca="1">IF(KENKO[[#This Row],[N_ID]]="","",INDEX(INDIRECT($2:$2),KENKO[[#This Row],[//]]))</f>
        <v/>
      </c>
      <c r="J7" s="35" t="str">
        <f ca="1">IF(KENKO[[#This Row],[//]]="","",INDEX([3]!db[NB PAJAK],KENKO[[#This Row],[stt]]-1))</f>
        <v>PENSIL WARNA KENKO CP-12HALF CLASSIC (PENDEK)</v>
      </c>
      <c r="K7" s="48">
        <f ca="1">IF(KENKO[[#This Row],[//]]="","",IF(INDEX(INDIRECT($2:$2),KENKO[[#This Row],[//]])="","",INDEX(INDIRECT($2:$2),KENKO[[#This Row],[//]])))</f>
        <v>1</v>
      </c>
      <c r="L7" s="48" t="str">
        <f ca="1">IF(KENKO[[#This Row],[//]]="","",IF(KENKO[[#This Row],[C]]="",INDEX(INDIRECT($2:$2),KENKO[[#This Row],[//]]),""))</f>
        <v/>
      </c>
      <c r="M7" s="48" t="str">
        <f ca="1">IF(KENKO[[#This Row],[//]]="","",IF(KENKO[[#This Row],[C]]="",INDEX(INDIRECT($2:$2),KENKO[[#This Row],[//]]),""))</f>
        <v/>
      </c>
      <c r="N7" s="33">
        <f ca="1">IF(KENKO[[#This Row],[//]]="","",INDEX(INDIRECT($2:$2),KENKO[[#This Row],[//]])/IF(KENKO[[#This Row],[C]]="",KENKO[[#This Row],[JMLH BRG]],1))</f>
        <v>3801600</v>
      </c>
      <c r="O7" s="44">
        <f ca="1">IF(KENKO[[#This Row],[//]]="","",INDEX(INDIRECT($2:$2),KENKO[[#This Row],[//]]))</f>
        <v>0.17</v>
      </c>
      <c r="P7" s="44" t="str">
        <f ca="1">IF(KENKO[[#This Row],[//]]="","",IF(INDEX(INDIRECT($2:$2),KENKO[[#This Row],[//]])="","",INDEX(INDIRECT($2:$2),KENKO[[#This Row],[//]])))</f>
        <v/>
      </c>
      <c r="Q7" s="33">
        <f ca="1">IF(KENKO[[#This Row],[//]]="","",INDEX(INDIRECT($2:$2),KENKO[[#This Row],[//]]))</f>
        <v>3801600</v>
      </c>
      <c r="R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" s="45" t="str">
        <f ca="1">IF(KENKO[[#This Row],[//]]="","",IF(INDEX(INDIRECT($2:$2),KENKO[[#This Row],[//]])="","",INDEX(INDIRECT($2:$2),KENKO[[#This Row],[//]])))</f>
        <v/>
      </c>
      <c r="U7" s="35" t="str">
        <f ca="1">IF(KENKO[[#This Row],[//]]="","",INDEX(INDIRECT($2:$2),KENKO[[#This Row],[//]]))</f>
        <v>KENKO COLOR PENCIL CP-12HALF CLASSIC</v>
      </c>
      <c r="V7" s="31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7" s="31">
        <f ca="1">IF(KENKO[[#This Row],[concat]]="","",MATCH(KENKO[[#This Row],[concat]],[3]!db[NB NOTA_C],0)+1)</f>
        <v>1055</v>
      </c>
      <c r="X7" s="31" t="str">
        <f ca="1">IF(KENKO[[#This Row],[N.B.nota]]="","",ADDRESS(ROW(KENKO[QB]),COLUMN(KENKO[QB]))&amp;":"&amp;ADDRESS(ROW(),COLUMN(KENKO[QB])))</f>
        <v>$D$4:$D$7</v>
      </c>
      <c r="Y7" s="46" t="str">
        <f ca="1">IF(KENKO[[#This Row],[//]]="","",HYPERLINK("["&amp;DB_PATH&amp;"]DB!e"&amp;KENKO[[#This Row],[stt]],"&gt;"))</f>
        <v>&gt;</v>
      </c>
      <c r="Z7" s="32">
        <f ca="1">IF(KENKO[[#This Row],[//]]="","",IF(KENKO[[#This Row],[ID NOTA]]="",Z4,KENKO[[#This Row],[ID NOTA]]))</f>
        <v>9</v>
      </c>
    </row>
    <row r="8" spans="1:26" ht="20.100000000000001" customHeight="1" x14ac:dyDescent="0.25">
      <c r="A8" s="43"/>
      <c r="B8" s="48" t="str">
        <f>IF(KENKO[[#This Row],[N_ID]]="","",INDEX(Table1[ID],MATCH(KENKO[[#This Row],[N_ID]],Table1[N_ID],0)))</f>
        <v/>
      </c>
      <c r="C8" s="48" t="str">
        <f ca="1">IF(KENKO[[#This Row],[//]]="","",HYPERLINK("["&amp;SUBSTITUTE(DIR,"'","")&amp;"]NOTA!D"&amp;KENKO[[#This Row],[//]]+2,"&gt;"))</f>
        <v>&gt;</v>
      </c>
      <c r="D8" s="48" t="str">
        <f>IF(KENKO[[#This Row],[ID NOTA]]="","",INDEX(Table1[QB],MATCH(KENKO[[#This Row],[ID NOTA]],Table1[ID],0)))</f>
        <v/>
      </c>
      <c r="E8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33</v>
      </c>
      <c r="F8" s="48"/>
      <c r="G8" s="30" t="str">
        <f ca="1">IF(KENKO[[#This Row],[N_ID]]="","",INDEX(INDIRECT($2:$2),KENKO[[#This Row],[//]]))</f>
        <v/>
      </c>
      <c r="H8" s="30" t="str">
        <f ca="1">IF(KENKO[[#This Row],[N_ID]]="","",INDEX(INDIRECT($2:$2),KENKO[[#This Row],[//]]))</f>
        <v/>
      </c>
      <c r="I8" s="31" t="str">
        <f ca="1">IF(KENKO[[#This Row],[N_ID]]="","",INDEX(INDIRECT($2:$2),KENKO[[#This Row],[//]]))</f>
        <v/>
      </c>
      <c r="J8" s="35" t="str">
        <f ca="1">IF(KENKO[[#This Row],[//]]="","",INDEX([3]!db[NB PAJAK],KENKO[[#This Row],[stt]]-1))</f>
        <v>PENSIL WARNA KENKO CP-12F CLASSIC (PANJANG)</v>
      </c>
      <c r="K8" s="48">
        <f ca="1">IF(KENKO[[#This Row],[//]]="","",IF(INDEX(INDIRECT($2:$2),KENKO[[#This Row],[//]])="","",INDEX(INDIRECT($2:$2),KENKO[[#This Row],[//]])))</f>
        <v>2</v>
      </c>
      <c r="L8" s="48" t="str">
        <f ca="1">IF(KENKO[[#This Row],[//]]="","",IF(KENKO[[#This Row],[C]]="",INDEX(INDIRECT($2:$2),KENKO[[#This Row],[//]]),""))</f>
        <v/>
      </c>
      <c r="M8" s="48" t="str">
        <f ca="1">IF(KENKO[[#This Row],[//]]="","",IF(KENKO[[#This Row],[C]]="",INDEX(INDIRECT($2:$2),KENKO[[#This Row],[//]]),""))</f>
        <v/>
      </c>
      <c r="N8" s="33">
        <f ca="1">IF(KENKO[[#This Row],[//]]="","",INDEX(INDIRECT($2:$2),KENKO[[#This Row],[//]])/IF(KENKO[[#This Row],[C]]="",KENKO[[#This Row],[JMLH BRG]],1))</f>
        <v>2980800</v>
      </c>
      <c r="O8" s="44">
        <f ca="1">IF(KENKO[[#This Row],[//]]="","",INDEX(INDIRECT($2:$2),KENKO[[#This Row],[//]]))</f>
        <v>0.17</v>
      </c>
      <c r="P8" s="44" t="str">
        <f ca="1">IF(KENKO[[#This Row],[//]]="","",IF(INDEX(INDIRECT($2:$2),KENKO[[#This Row],[//]])="","",INDEX(INDIRECT($2:$2),KENKO[[#This Row],[//]])))</f>
        <v/>
      </c>
      <c r="Q8" s="33">
        <f ca="1">IF(KENKO[[#This Row],[//]]="","",INDEX(INDIRECT($2:$2),KENKO[[#This Row],[//]]))</f>
        <v>5961600</v>
      </c>
      <c r="R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" s="45" t="str">
        <f ca="1">IF(KENKO[[#This Row],[//]]="","",IF(INDEX(INDIRECT($2:$2),KENKO[[#This Row],[//]])="","",INDEX(INDIRECT($2:$2),KENKO[[#This Row],[//]])))</f>
        <v/>
      </c>
      <c r="U8" s="35" t="str">
        <f ca="1">IF(KENKO[[#This Row],[//]]="","",INDEX(INDIRECT($2:$2),KENKO[[#This Row],[//]]))</f>
        <v>KENKO 12 COLOR PENCIL CP-12F CLASSIC</v>
      </c>
      <c r="V8" s="31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8" s="31">
        <f ca="1">IF(KENKO[[#This Row],[concat]]="","",MATCH(KENKO[[#This Row],[concat]],[3]!db[NB NOTA_C],0)+1)</f>
        <v>1003</v>
      </c>
      <c r="X8" s="31" t="str">
        <f ca="1">IF(KENKO[[#This Row],[N.B.nota]]="","",ADDRESS(ROW(KENKO[QB]),COLUMN(KENKO[QB]))&amp;":"&amp;ADDRESS(ROW(),COLUMN(KENKO[QB])))</f>
        <v>$D$4:$D$8</v>
      </c>
      <c r="Y8" s="46" t="str">
        <f ca="1">IF(KENKO[[#This Row],[//]]="","",HYPERLINK("["&amp;DB_PATH&amp;"]DB!e"&amp;KENKO[[#This Row],[stt]],"&gt;"))</f>
        <v>&gt;</v>
      </c>
      <c r="Z8" s="32">
        <f ca="1">IF(KENKO[[#This Row],[//]]="","",IF(KENKO[[#This Row],[ID NOTA]]="",Z4,KENKO[[#This Row],[ID NOTA]]))</f>
        <v>9</v>
      </c>
    </row>
    <row r="9" spans="1:26" ht="20.100000000000001" customHeight="1" x14ac:dyDescent="0.25">
      <c r="A9" s="43"/>
      <c r="B9" s="48" t="str">
        <f>IF(KENKO[[#This Row],[N_ID]]="","",INDEX(Table1[ID],MATCH(KENKO[[#This Row],[N_ID]],Table1[N_ID],0)))</f>
        <v/>
      </c>
      <c r="C9" s="48" t="str">
        <f ca="1">IF(KENKO[[#This Row],[//]]="","",HYPERLINK("["&amp;SUBSTITUTE(DIR,"'","")&amp;"]NOTA!D"&amp;KENKO[[#This Row],[//]]+2,"&gt;"))</f>
        <v>&gt;</v>
      </c>
      <c r="D9" s="48" t="str">
        <f>IF(KENKO[[#This Row],[ID NOTA]]="","",INDEX(Table1[QB],MATCH(KENKO[[#This Row],[ID NOTA]],Table1[ID],0)))</f>
        <v/>
      </c>
      <c r="E9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34</v>
      </c>
      <c r="F9" s="48"/>
      <c r="G9" s="30" t="str">
        <f ca="1">IF(KENKO[[#This Row],[N_ID]]="","",INDEX(INDIRECT($2:$2),KENKO[[#This Row],[//]]))</f>
        <v/>
      </c>
      <c r="H9" s="30" t="str">
        <f ca="1">IF(KENKO[[#This Row],[N_ID]]="","",INDEX(INDIRECT($2:$2),KENKO[[#This Row],[//]]))</f>
        <v/>
      </c>
      <c r="I9" s="31" t="str">
        <f ca="1">IF(KENKO[[#This Row],[N_ID]]="","",INDEX(INDIRECT($2:$2),KENKO[[#This Row],[//]]))</f>
        <v/>
      </c>
      <c r="J9" s="35" t="str">
        <f ca="1">IF(KENKO[[#This Row],[//]]="","",INDEX([3]!db[NB PAJAK],KENKO[[#This Row],[stt]]-1))</f>
        <v>GEL PEN KENKO KE-200 HITAM</v>
      </c>
      <c r="K9" s="48">
        <f ca="1">IF(KENKO[[#This Row],[//]]="","",IF(INDEX(INDIRECT($2:$2),KENKO[[#This Row],[//]])="","",INDEX(INDIRECT($2:$2),KENKO[[#This Row],[//]])))</f>
        <v>1</v>
      </c>
      <c r="L9" s="48" t="str">
        <f ca="1">IF(KENKO[[#This Row],[//]]="","",IF(KENKO[[#This Row],[C]]="",INDEX(INDIRECT($2:$2),KENKO[[#This Row],[//]]),""))</f>
        <v/>
      </c>
      <c r="M9" s="48" t="str">
        <f ca="1">IF(KENKO[[#This Row],[//]]="","",IF(KENKO[[#This Row],[C]]="",INDEX(INDIRECT($2:$2),KENKO[[#This Row],[//]]),""))</f>
        <v/>
      </c>
      <c r="N9" s="33">
        <f ca="1">IF(KENKO[[#This Row],[//]]="","",INDEX(INDIRECT($2:$2),KENKO[[#This Row],[//]])/IF(KENKO[[#This Row],[C]]="",KENKO[[#This Row],[JMLH BRG]],1))</f>
        <v>3542400</v>
      </c>
      <c r="O9" s="44">
        <f ca="1">IF(KENKO[[#This Row],[//]]="","",INDEX(INDIRECT($2:$2),KENKO[[#This Row],[//]]))</f>
        <v>0.17</v>
      </c>
      <c r="P9" s="44" t="str">
        <f ca="1">IF(KENKO[[#This Row],[//]]="","",IF(INDEX(INDIRECT($2:$2),KENKO[[#This Row],[//]])="","",INDEX(INDIRECT($2:$2),KENKO[[#This Row],[//]])))</f>
        <v/>
      </c>
      <c r="Q9" s="33">
        <f ca="1">IF(KENKO[[#This Row],[//]]="","",INDEX(INDIRECT($2:$2),KENKO[[#This Row],[//]]))</f>
        <v>3542400</v>
      </c>
      <c r="R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9" s="45" t="str">
        <f ca="1">IF(KENKO[[#This Row],[//]]="","",IF(INDEX(INDIRECT($2:$2),KENKO[[#This Row],[//]])="","",INDEX(INDIRECT($2:$2),KENKO[[#This Row],[//]])))</f>
        <v/>
      </c>
      <c r="U9" s="35" t="str">
        <f ca="1">IF(KENKO[[#This Row],[//]]="","",INDEX(INDIRECT($2:$2),KENKO[[#This Row],[//]]))</f>
        <v>KENKO GEL PEN KE-200 BLACK</v>
      </c>
      <c r="V9" s="31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9" s="31">
        <f ca="1">IF(KENKO[[#This Row],[concat]]="","",MATCH(KENKO[[#This Row],[concat]],[3]!db[NB NOTA_C],0)+1)</f>
        <v>1130</v>
      </c>
      <c r="X9" s="31" t="str">
        <f ca="1">IF(KENKO[[#This Row],[N.B.nota]]="","",ADDRESS(ROW(KENKO[QB]),COLUMN(KENKO[QB]))&amp;":"&amp;ADDRESS(ROW(),COLUMN(KENKO[QB])))</f>
        <v>$D$4:$D$9</v>
      </c>
      <c r="Y9" s="46" t="str">
        <f ca="1">IF(KENKO[[#This Row],[//]]="","",HYPERLINK("["&amp;DB_PATH&amp;"]DB!e"&amp;KENKO[[#This Row],[stt]],"&gt;"))</f>
        <v>&gt;</v>
      </c>
      <c r="Z9" s="32">
        <f ca="1">IF(KENKO[[#This Row],[//]]="","",IF(KENKO[[#This Row],[ID NOTA]]="",Z4,KENKO[[#This Row],[ID NOTA]]))</f>
        <v>9</v>
      </c>
    </row>
    <row r="10" spans="1:26" ht="20.100000000000001" customHeight="1" x14ac:dyDescent="0.25">
      <c r="A10" s="43"/>
      <c r="B10" s="48" t="str">
        <f>IF(KENKO[[#This Row],[N_ID]]="","",INDEX(Table1[ID],MATCH(KENKO[[#This Row],[N_ID]],Table1[N_ID],0)))</f>
        <v/>
      </c>
      <c r="C10" s="48" t="str">
        <f ca="1">IF(KENKO[[#This Row],[//]]="","",HYPERLINK("["&amp;SUBSTITUTE(DIR,"'","")&amp;"]NOTA!D"&amp;KENKO[[#This Row],[//]]+2,"&gt;"))</f>
        <v>&gt;</v>
      </c>
      <c r="D10" s="48" t="str">
        <f>IF(KENKO[[#This Row],[ID NOTA]]="","",INDEX(Table1[QB],MATCH(KENKO[[#This Row],[ID NOTA]],Table1[ID],0)))</f>
        <v/>
      </c>
      <c r="E10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35</v>
      </c>
      <c r="F10" s="48"/>
      <c r="G10" s="30" t="str">
        <f ca="1">IF(KENKO[[#This Row],[N_ID]]="","",INDEX(INDIRECT($2:$2),KENKO[[#This Row],[//]]))</f>
        <v/>
      </c>
      <c r="H10" s="30" t="str">
        <f ca="1">IF(KENKO[[#This Row],[N_ID]]="","",INDEX(INDIRECT($2:$2),KENKO[[#This Row],[//]]))</f>
        <v/>
      </c>
      <c r="I10" s="31" t="str">
        <f ca="1">IF(KENKO[[#This Row],[N_ID]]="","",INDEX(INDIRECT($2:$2),KENKO[[#This Row],[//]]))</f>
        <v/>
      </c>
      <c r="J10" s="35" t="str">
        <f ca="1">IF(KENKO[[#This Row],[//]]="","",INDEX([3]!db[NB PAJAK],KENKO[[#This Row],[stt]]-1))</f>
        <v>PENSIL KENKO 2B-3181 TRIANGULAR  HITAM CAP MERAH</v>
      </c>
      <c r="K10" s="48">
        <f ca="1">IF(KENKO[[#This Row],[//]]="","",IF(INDEX(INDIRECT($2:$2),KENKO[[#This Row],[//]])="","",INDEX(INDIRECT($2:$2),KENKO[[#This Row],[//]])))</f>
        <v>2</v>
      </c>
      <c r="L10" s="48" t="str">
        <f ca="1">IF(KENKO[[#This Row],[//]]="","",IF(KENKO[[#This Row],[C]]="",INDEX(INDIRECT($2:$2),KENKO[[#This Row],[//]]),""))</f>
        <v/>
      </c>
      <c r="M10" s="48" t="str">
        <f ca="1">IF(KENKO[[#This Row],[//]]="","",IF(KENKO[[#This Row],[C]]="",INDEX(INDIRECT($2:$2),KENKO[[#This Row],[//]]),""))</f>
        <v/>
      </c>
      <c r="N10" s="33">
        <f ca="1">IF(KENKO[[#This Row],[//]]="","",INDEX(INDIRECT($2:$2),KENKO[[#This Row],[//]])/IF(KENKO[[#This Row],[C]]="",KENKO[[#This Row],[JMLH BRG]],1))</f>
        <v>2112000</v>
      </c>
      <c r="O10" s="44">
        <f ca="1">IF(KENKO[[#This Row],[//]]="","",INDEX(INDIRECT($2:$2),KENKO[[#This Row],[//]]))</f>
        <v>0.17</v>
      </c>
      <c r="P10" s="44" t="str">
        <f ca="1">IF(KENKO[[#This Row],[//]]="","",IF(INDEX(INDIRECT($2:$2),KENKO[[#This Row],[//]])="","",INDEX(INDIRECT($2:$2),KENKO[[#This Row],[//]])))</f>
        <v/>
      </c>
      <c r="Q10" s="33">
        <f ca="1">IF(KENKO[[#This Row],[//]]="","",INDEX(INDIRECT($2:$2),KENKO[[#This Row],[//]]))</f>
        <v>4224000</v>
      </c>
      <c r="R1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0" s="45" t="str">
        <f ca="1">IF(KENKO[[#This Row],[//]]="","",IF(INDEX(INDIRECT($2:$2),KENKO[[#This Row],[//]])="","",INDEX(INDIRECT($2:$2),KENKO[[#This Row],[//]])))</f>
        <v/>
      </c>
      <c r="U10" s="35" t="str">
        <f ca="1">IF(KENKO[[#This Row],[//]]="","",INDEX(INDIRECT($2:$2),KENKO[[#This Row],[//]]))</f>
        <v>KENKO PENCIL 2B-3181 HITAM CAP MERAH</v>
      </c>
      <c r="V10" s="31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0" s="31">
        <f ca="1">IF(KENKO[[#This Row],[concat]]="","",MATCH(KENKO[[#This Row],[concat]],[3]!db[NB NOTA_C],0)+1)</f>
        <v>1193</v>
      </c>
      <c r="X10" s="31" t="str">
        <f ca="1">IF(KENKO[[#This Row],[N.B.nota]]="","",ADDRESS(ROW(KENKO[QB]),COLUMN(KENKO[QB]))&amp;":"&amp;ADDRESS(ROW(),COLUMN(KENKO[QB])))</f>
        <v>$D$4:$D$10</v>
      </c>
      <c r="Y10" s="46" t="str">
        <f ca="1">IF(KENKO[[#This Row],[//]]="","",HYPERLINK("["&amp;DB_PATH&amp;"]DB!e"&amp;KENKO[[#This Row],[stt]],"&gt;"))</f>
        <v>&gt;</v>
      </c>
      <c r="Z10" s="32">
        <f ca="1">IF(KENKO[[#This Row],[//]]="","",IF(KENKO[[#This Row],[ID NOTA]]="",Z4,KENKO[[#This Row],[ID NOTA]]))</f>
        <v>9</v>
      </c>
    </row>
    <row r="11" spans="1:26" ht="20.100000000000001" customHeight="1" x14ac:dyDescent="0.25">
      <c r="A11" s="43"/>
      <c r="B11" s="48" t="str">
        <f>IF(KENKO[[#This Row],[N_ID]]="","",INDEX(Table1[ID],MATCH(KENKO[[#This Row],[N_ID]],Table1[N_ID],0)))</f>
        <v/>
      </c>
      <c r="C11" s="48" t="str">
        <f ca="1">IF(KENKO[[#This Row],[//]]="","",HYPERLINK("["&amp;SUBSTITUTE(DIR,"'","")&amp;"]NOTA!D"&amp;KENKO[[#This Row],[//]]+2,"&gt;"))</f>
        <v>&gt;</v>
      </c>
      <c r="D11" s="48" t="str">
        <f>IF(KENKO[[#This Row],[ID NOTA]]="","",INDEX(Table1[QB],MATCH(KENKO[[#This Row],[ID NOTA]],Table1[ID],0)))</f>
        <v/>
      </c>
      <c r="E11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36</v>
      </c>
      <c r="F11" s="48"/>
      <c r="G11" s="30" t="str">
        <f ca="1">IF(KENKO[[#This Row],[N_ID]]="","",INDEX(INDIRECT($2:$2),KENKO[[#This Row],[//]]))</f>
        <v/>
      </c>
      <c r="H11" s="30" t="str">
        <f ca="1">IF(KENKO[[#This Row],[N_ID]]="","",INDEX(INDIRECT($2:$2),KENKO[[#This Row],[//]]))</f>
        <v/>
      </c>
      <c r="I11" s="31" t="str">
        <f ca="1">IF(KENKO[[#This Row],[N_ID]]="","",INDEX(INDIRECT($2:$2),KENKO[[#This Row],[//]]))</f>
        <v/>
      </c>
      <c r="J11" s="35" t="str">
        <f ca="1">IF(KENKO[[#This Row],[//]]="","",INDEX([3]!db[NB PAJAK],KENKO[[#This Row],[stt]]-1))</f>
        <v>GEL PEN KENKO KE-16 DOT N DOT HITAM</v>
      </c>
      <c r="K11" s="48">
        <f ca="1">IF(KENKO[[#This Row],[//]]="","",IF(INDEX(INDIRECT($2:$2),KENKO[[#This Row],[//]])="","",INDEX(INDIRECT($2:$2),KENKO[[#This Row],[//]])))</f>
        <v>2</v>
      </c>
      <c r="L11" s="48" t="str">
        <f ca="1">IF(KENKO[[#This Row],[//]]="","",IF(KENKO[[#This Row],[C]]="",INDEX(INDIRECT($2:$2),KENKO[[#This Row],[//]]),""))</f>
        <v/>
      </c>
      <c r="M11" s="48" t="str">
        <f ca="1">IF(KENKO[[#This Row],[//]]="","",IF(KENKO[[#This Row],[C]]="",INDEX(INDIRECT($2:$2),KENKO[[#This Row],[//]]),""))</f>
        <v/>
      </c>
      <c r="N11" s="33">
        <f ca="1">IF(KENKO[[#This Row],[//]]="","",INDEX(INDIRECT($2:$2),KENKO[[#This Row],[//]])/IF(KENKO[[#This Row],[C]]="",KENKO[[#This Row],[JMLH BRG]],1))</f>
        <v>3758400</v>
      </c>
      <c r="O11" s="44">
        <f ca="1">IF(KENKO[[#This Row],[//]]="","",INDEX(INDIRECT($2:$2),KENKO[[#This Row],[//]]))</f>
        <v>0.17</v>
      </c>
      <c r="P11" s="44" t="str">
        <f ca="1">IF(KENKO[[#This Row],[//]]="","",IF(INDEX(INDIRECT($2:$2),KENKO[[#This Row],[//]])="","",INDEX(INDIRECT($2:$2),KENKO[[#This Row],[//]])))</f>
        <v/>
      </c>
      <c r="Q11" s="33">
        <f ca="1">IF(KENKO[[#This Row],[//]]="","",INDEX(INDIRECT($2:$2),KENKO[[#This Row],[//]]))</f>
        <v>7516800</v>
      </c>
      <c r="R1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1" s="45" t="str">
        <f ca="1">IF(KENKO[[#This Row],[//]]="","",IF(INDEX(INDIRECT($2:$2),KENKO[[#This Row],[//]])="","",INDEX(INDIRECT($2:$2),KENKO[[#This Row],[//]])))</f>
        <v/>
      </c>
      <c r="U11" s="35" t="str">
        <f ca="1">IF(KENKO[[#This Row],[//]]="","",INDEX(INDIRECT($2:$2),KENKO[[#This Row],[//]]))</f>
        <v>KENKO GEL PEN KE-16 DOT N DOT BLACK</v>
      </c>
      <c r="V11" s="31" t="str">
        <f ca="1">LOWER(SUBSTITUTE(SUBSTITUTE(SUBSTITUTE(SUBSTITUTE(SUBSTITUTE(SUBSTITUTE(SUBSTITUTE(SUBSTITUTE(KENKO[[#This Row],[N.B.nota]]," ",""),"-",""),"(",""),")",""),".",""),",",""),"/",""),"""",""))</f>
        <v>kenkogelpenke16dotndotblack</v>
      </c>
      <c r="W11" s="31">
        <f ca="1">IF(KENKO[[#This Row],[concat]]="","",MATCH(KENKO[[#This Row],[concat]],[3]!db[NB NOTA_C],0)+1)</f>
        <v>1129</v>
      </c>
      <c r="X11" s="31" t="str">
        <f ca="1">IF(KENKO[[#This Row],[N.B.nota]]="","",ADDRESS(ROW(KENKO[QB]),COLUMN(KENKO[QB]))&amp;":"&amp;ADDRESS(ROW(),COLUMN(KENKO[QB])))</f>
        <v>$D$4:$D$11</v>
      </c>
      <c r="Y11" s="46" t="str">
        <f ca="1">IF(KENKO[[#This Row],[//]]="","",HYPERLINK("["&amp;DB_PATH&amp;"]DB!e"&amp;KENKO[[#This Row],[stt]],"&gt;"))</f>
        <v>&gt;</v>
      </c>
      <c r="Z11" s="32">
        <f ca="1">IF(KENKO[[#This Row],[//]]="","",IF(KENKO[[#This Row],[ID NOTA]]="",Z4,KENKO[[#This Row],[ID NOTA]]))</f>
        <v>9</v>
      </c>
    </row>
    <row r="12" spans="1:26" ht="20.100000000000001" customHeight="1" x14ac:dyDescent="0.25">
      <c r="A12" s="43"/>
      <c r="B12" s="48" t="str">
        <f>IF(KENKO[[#This Row],[N_ID]]="","",INDEX(Table1[ID],MATCH(KENKO[[#This Row],[N_ID]],Table1[N_ID],0)))</f>
        <v/>
      </c>
      <c r="C12" s="48" t="str">
        <f ca="1">IF(KENKO[[#This Row],[//]]="","",HYPERLINK("["&amp;SUBSTITUTE(DIR,"'","")&amp;"]NOTA!D"&amp;KENKO[[#This Row],[//]]+2,"&gt;"))</f>
        <v>&gt;</v>
      </c>
      <c r="D12" s="48" t="str">
        <f>IF(KENKO[[#This Row],[ID NOTA]]="","",INDEX(Table1[QB],MATCH(KENKO[[#This Row],[ID NOTA]],Table1[ID],0)))</f>
        <v/>
      </c>
      <c r="E12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37</v>
      </c>
      <c r="F12" s="48"/>
      <c r="G12" s="30" t="str">
        <f ca="1">IF(KENKO[[#This Row],[N_ID]]="","",INDEX(INDIRECT($2:$2),KENKO[[#This Row],[//]]))</f>
        <v/>
      </c>
      <c r="H12" s="30" t="str">
        <f ca="1">IF(KENKO[[#This Row],[N_ID]]="","",INDEX(INDIRECT($2:$2),KENKO[[#This Row],[//]]))</f>
        <v/>
      </c>
      <c r="I12" s="31" t="str">
        <f ca="1">IF(KENKO[[#This Row],[N_ID]]="","",INDEX(INDIRECT($2:$2),KENKO[[#This Row],[//]]))</f>
        <v/>
      </c>
      <c r="J12" s="35" t="str">
        <f ca="1">IF(KENKO[[#This Row],[//]]="","",INDEX([3]!db[NB PAJAK],KENKO[[#This Row],[stt]]-1))</f>
        <v>TAPE DISPENSER KENKO TD-323 (1" &amp; 3" CORE)</v>
      </c>
      <c r="K12" s="48">
        <f ca="1">IF(KENKO[[#This Row],[//]]="","",IF(INDEX(INDIRECT($2:$2),KENKO[[#This Row],[//]])="","",INDEX(INDIRECT($2:$2),KENKO[[#This Row],[//]])))</f>
        <v>2</v>
      </c>
      <c r="L12" s="48" t="str">
        <f ca="1">IF(KENKO[[#This Row],[//]]="","",IF(KENKO[[#This Row],[C]]="",INDEX(INDIRECT($2:$2),KENKO[[#This Row],[//]]),""))</f>
        <v/>
      </c>
      <c r="M12" s="48" t="str">
        <f ca="1">IF(KENKO[[#This Row],[//]]="","",IF(KENKO[[#This Row],[C]]="",INDEX(INDIRECT($2:$2),KENKO[[#This Row],[//]]),""))</f>
        <v/>
      </c>
      <c r="N12" s="33">
        <f ca="1">IF(KENKO[[#This Row],[//]]="","",INDEX(INDIRECT($2:$2),KENKO[[#This Row],[//]])/IF(KENKO[[#This Row],[C]]="",KENKO[[#This Row],[JMLH BRG]],1))</f>
        <v>462000</v>
      </c>
      <c r="O12" s="44">
        <f ca="1">IF(KENKO[[#This Row],[//]]="","",INDEX(INDIRECT($2:$2),KENKO[[#This Row],[//]]))</f>
        <v>0.17</v>
      </c>
      <c r="P12" s="44" t="str">
        <f ca="1">IF(KENKO[[#This Row],[//]]="","",IF(INDEX(INDIRECT($2:$2),KENKO[[#This Row],[//]])="","",INDEX(INDIRECT($2:$2),KENKO[[#This Row],[//]])))</f>
        <v/>
      </c>
      <c r="Q12" s="33">
        <f ca="1">IF(KENKO[[#This Row],[//]]="","",INDEX(INDIRECT($2:$2),KENKO[[#This Row],[//]]))</f>
        <v>924000</v>
      </c>
      <c r="R1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2" s="45" t="str">
        <f ca="1">IF(KENKO[[#This Row],[//]]="","",IF(INDEX(INDIRECT($2:$2),KENKO[[#This Row],[//]])="","",INDEX(INDIRECT($2:$2),KENKO[[#This Row],[//]])))</f>
        <v/>
      </c>
      <c r="U12" s="35" t="str">
        <f ca="1">IF(KENKO[[#This Row],[//]]="","",INDEX(INDIRECT($2:$2),KENKO[[#This Row],[//]]))</f>
        <v>KENKO TAPE DISPENSER TD-323 (1" &amp; 3" CORE)</v>
      </c>
      <c r="V12" s="31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2" s="31">
        <f ca="1">IF(KENKO[[#This Row],[concat]]="","",MATCH(KENKO[[#This Row],[concat]],[3]!db[NB NOTA_C],0)+1)</f>
        <v>1265</v>
      </c>
      <c r="X12" s="31" t="str">
        <f ca="1">IF(KENKO[[#This Row],[N.B.nota]]="","",ADDRESS(ROW(KENKO[QB]),COLUMN(KENKO[QB]))&amp;":"&amp;ADDRESS(ROW(),COLUMN(KENKO[QB])))</f>
        <v>$D$4:$D$12</v>
      </c>
      <c r="Y12" s="46" t="str">
        <f ca="1">IF(KENKO[[#This Row],[//]]="","",HYPERLINK("["&amp;DB_PATH&amp;"]DB!e"&amp;KENKO[[#This Row],[stt]],"&gt;"))</f>
        <v>&gt;</v>
      </c>
      <c r="Z12" s="32">
        <f ca="1">IF(KENKO[[#This Row],[//]]="","",IF(KENKO[[#This Row],[ID NOTA]]="",Z4,KENKO[[#This Row],[ID NOTA]]))</f>
        <v>9</v>
      </c>
    </row>
    <row r="13" spans="1:26" ht="20.100000000000001" customHeight="1" x14ac:dyDescent="0.25">
      <c r="A13" s="43"/>
      <c r="B13" s="48" t="str">
        <f>IF(KENKO[[#This Row],[N_ID]]="","",INDEX(Table1[ID],MATCH(KENKO[[#This Row],[N_ID]],Table1[N_ID],0)))</f>
        <v/>
      </c>
      <c r="C13" s="48" t="str">
        <f ca="1">IF(KENKO[[#This Row],[//]]="","",HYPERLINK("["&amp;SUBSTITUTE(DIR,"'","")&amp;"]NOTA!D"&amp;KENKO[[#This Row],[//]]+2,"&gt;"))</f>
        <v>&gt;</v>
      </c>
      <c r="D13" s="48" t="str">
        <f>IF(KENKO[[#This Row],[ID NOTA]]="","",INDEX(Table1[QB],MATCH(KENKO[[#This Row],[ID NOTA]],Table1[ID],0)))</f>
        <v/>
      </c>
      <c r="E13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38</v>
      </c>
      <c r="F13" s="48"/>
      <c r="G13" s="30" t="str">
        <f ca="1">IF(KENKO[[#This Row],[N_ID]]="","",INDEX(INDIRECT($2:$2),KENKO[[#This Row],[//]]))</f>
        <v/>
      </c>
      <c r="H13" s="30" t="str">
        <f ca="1">IF(KENKO[[#This Row],[N_ID]]="","",INDEX(INDIRECT($2:$2),KENKO[[#This Row],[//]]))</f>
        <v/>
      </c>
      <c r="I13" s="31" t="str">
        <f ca="1">IF(KENKO[[#This Row],[N_ID]]="","",INDEX(INDIRECT($2:$2),KENKO[[#This Row],[//]]))</f>
        <v/>
      </c>
      <c r="J13" s="35" t="str">
        <f ca="1">IF(KENKO[[#This Row],[//]]="","",INDEX([3]!db[NB PAJAK],KENKO[[#This Row],[stt]]-1))</f>
        <v>PUNCH KENKO NO. 85XL</v>
      </c>
      <c r="K13" s="48">
        <f ca="1">IF(KENKO[[#This Row],[//]]="","",IF(INDEX(INDIRECT($2:$2),KENKO[[#This Row],[//]])="","",INDEX(INDIRECT($2:$2),KENKO[[#This Row],[//]])))</f>
        <v>1</v>
      </c>
      <c r="L13" s="48" t="str">
        <f ca="1">IF(KENKO[[#This Row],[//]]="","",IF(KENKO[[#This Row],[C]]="",INDEX(INDIRECT($2:$2),KENKO[[#This Row],[//]]),""))</f>
        <v/>
      </c>
      <c r="M13" s="48" t="str">
        <f ca="1">IF(KENKO[[#This Row],[//]]="","",IF(KENKO[[#This Row],[C]]="",INDEX(INDIRECT($2:$2),KENKO[[#This Row],[//]]),""))</f>
        <v/>
      </c>
      <c r="N13" s="33">
        <f ca="1">IF(KENKO[[#This Row],[//]]="","",INDEX(INDIRECT($2:$2),KENKO[[#This Row],[//]])/IF(KENKO[[#This Row],[C]]="",KENKO[[#This Row],[JMLH BRG]],1))</f>
        <v>1416000</v>
      </c>
      <c r="O13" s="44">
        <f ca="1">IF(KENKO[[#This Row],[//]]="","",INDEX(INDIRECT($2:$2),KENKO[[#This Row],[//]]))</f>
        <v>0.17</v>
      </c>
      <c r="P13" s="44" t="str">
        <f ca="1">IF(KENKO[[#This Row],[//]]="","",IF(INDEX(INDIRECT($2:$2),KENKO[[#This Row],[//]])="","",INDEX(INDIRECT($2:$2),KENKO[[#This Row],[//]])))</f>
        <v/>
      </c>
      <c r="Q13" s="33">
        <f ca="1">IF(KENKO[[#This Row],[//]]="","",INDEX(INDIRECT($2:$2),KENKO[[#This Row],[//]]))</f>
        <v>1416000</v>
      </c>
      <c r="R13" s="33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>6583896</v>
      </c>
      <c r="S13" s="33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>32144904</v>
      </c>
      <c r="T13" s="45" t="str">
        <f ca="1">IF(KENKO[[#This Row],[//]]="","",IF(INDEX(INDIRECT($2:$2),KENKO[[#This Row],[//]])="","",INDEX(INDIRECT($2:$2),KENKO[[#This Row],[//]])))</f>
        <v/>
      </c>
      <c r="U13" s="35" t="str">
        <f ca="1">IF(KENKO[[#This Row],[//]]="","",INDEX(INDIRECT($2:$2),KENKO[[#This Row],[//]]))</f>
        <v>KENKO PUNCH NO.85 XL</v>
      </c>
      <c r="V13" s="31" t="str">
        <f ca="1">LOWER(SUBSTITUTE(SUBSTITUTE(SUBSTITUTE(SUBSTITUTE(SUBSTITUTE(SUBSTITUTE(SUBSTITUTE(SUBSTITUTE(KENKO[[#This Row],[N.B.nota]]," ",""),"-",""),"(",""),")",""),".",""),",",""),"/",""),"""",""))</f>
        <v>kenkopunchno85xl</v>
      </c>
      <c r="W13" s="31">
        <f ca="1">IF(KENKO[[#This Row],[concat]]="","",MATCH(KENKO[[#This Row],[concat]],[3]!db[NB NOTA_C],0)+1)</f>
        <v>1222</v>
      </c>
      <c r="X13" s="31" t="str">
        <f ca="1">IF(KENKO[[#This Row],[N.B.nota]]="","",ADDRESS(ROW(KENKO[QB]),COLUMN(KENKO[QB]))&amp;":"&amp;ADDRESS(ROW(),COLUMN(KENKO[QB])))</f>
        <v>$D$4:$D$13</v>
      </c>
      <c r="Y13" s="46" t="str">
        <f ca="1">IF(KENKO[[#This Row],[//]]="","",HYPERLINK("["&amp;DB_PATH&amp;"]DB!e"&amp;KENKO[[#This Row],[stt]],"&gt;"))</f>
        <v>&gt;</v>
      </c>
      <c r="Z13" s="32">
        <f ca="1">IF(KENKO[[#This Row],[//]]="","",IF(KENKO[[#This Row],[ID NOTA]]="",Z4,KENKO[[#This Row],[ID NOTA]]))</f>
        <v>9</v>
      </c>
    </row>
    <row r="14" spans="1:26" ht="20.100000000000001" customHeight="1" x14ac:dyDescent="0.25">
      <c r="A14" s="43"/>
      <c r="B14" s="48" t="str">
        <f>IF(KENKO[[#This Row],[N_ID]]="","",INDEX(Table1[ID],MATCH(KENKO[[#This Row],[N_ID]],Table1[N_ID],0)))</f>
        <v/>
      </c>
      <c r="C14" s="48" t="str">
        <f ca="1">IF(KENKO[[#This Row],[//]]="","",HYPERLINK("["&amp;SUBSTITUTE(DIR,"'","")&amp;"]NOTA!D"&amp;KENKO[[#This Row],[//]]+2,"&gt;"))</f>
        <v/>
      </c>
      <c r="D14" s="48" t="str">
        <f>IF(KENKO[[#This Row],[ID NOTA]]="","",INDEX(Table1[QB],MATCH(KENKO[[#This Row],[ID NOTA]],Table1[ID],0)))</f>
        <v/>
      </c>
      <c r="E14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4" s="48"/>
      <c r="G14" s="30" t="str">
        <f ca="1">IF(KENKO[[#This Row],[N_ID]]="","",INDEX(INDIRECT($2:$2),KENKO[[#This Row],[//]]))</f>
        <v/>
      </c>
      <c r="H14" s="30" t="str">
        <f ca="1">IF(KENKO[[#This Row],[N_ID]]="","",INDEX(INDIRECT($2:$2),KENKO[[#This Row],[//]]))</f>
        <v/>
      </c>
      <c r="I14" s="31" t="str">
        <f ca="1">IF(KENKO[[#This Row],[N_ID]]="","",INDEX(INDIRECT($2:$2),KENKO[[#This Row],[//]]))</f>
        <v/>
      </c>
      <c r="J14" s="35" t="str">
        <f ca="1">IF(KENKO[[#This Row],[//]]="","",INDEX([3]!db[NB PAJAK],KENKO[[#This Row],[stt]]-1))</f>
        <v/>
      </c>
      <c r="K14" s="48" t="str">
        <f ca="1">IF(KENKO[[#This Row],[//]]="","",IF(INDEX(INDIRECT($2:$2),KENKO[[#This Row],[//]])="","",INDEX(INDIRECT($2:$2),KENKO[[#This Row],[//]])))</f>
        <v/>
      </c>
      <c r="L14" s="48" t="str">
        <f ca="1">IF(KENKO[[#This Row],[//]]="","",IF(KENKO[[#This Row],[C]]="",INDEX(INDIRECT($2:$2),KENKO[[#This Row],[//]]),""))</f>
        <v/>
      </c>
      <c r="M14" s="48" t="str">
        <f ca="1">IF(KENKO[[#This Row],[//]]="","",IF(KENKO[[#This Row],[C]]="",INDEX(INDIRECT($2:$2),KENKO[[#This Row],[//]]),""))</f>
        <v/>
      </c>
      <c r="N14" s="33" t="str">
        <f ca="1">IF(KENKO[[#This Row],[//]]="","",INDEX(INDIRECT($2:$2),KENKO[[#This Row],[//]])/IF(KENKO[[#This Row],[C]]="",KENKO[[#This Row],[JMLH BRG]],1))</f>
        <v/>
      </c>
      <c r="O14" s="44" t="str">
        <f ca="1">IF(KENKO[[#This Row],[//]]="","",INDEX(INDIRECT($2:$2),KENKO[[#This Row],[//]]))</f>
        <v/>
      </c>
      <c r="P14" s="44" t="str">
        <f ca="1">IF(KENKO[[#This Row],[//]]="","",IF(INDEX(INDIRECT($2:$2),KENKO[[#This Row],[//]])="","",INDEX(INDIRECT($2:$2),KENKO[[#This Row],[//]])))</f>
        <v/>
      </c>
      <c r="Q14" s="33" t="str">
        <f ca="1">IF(KENKO[[#This Row],[//]]="","",INDEX(INDIRECT($2:$2),KENKO[[#This Row],[//]]))</f>
        <v/>
      </c>
      <c r="R1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4" s="45" t="str">
        <f ca="1">IF(KENKO[[#This Row],[//]]="","",IF(INDEX(INDIRECT($2:$2),KENKO[[#This Row],[//]])="","",INDEX(INDIRECT($2:$2),KENKO[[#This Row],[//]])))</f>
        <v/>
      </c>
      <c r="U14" s="35" t="str">
        <f ca="1">IF(KENKO[[#This Row],[//]]="","",INDEX(INDIRECT($2:$2),KENKO[[#This Row],[//]]))</f>
        <v/>
      </c>
      <c r="V14" s="31" t="str">
        <f ca="1">LOWER(SUBSTITUTE(SUBSTITUTE(SUBSTITUTE(SUBSTITUTE(SUBSTITUTE(SUBSTITUTE(SUBSTITUTE(SUBSTITUTE(KENKO[[#This Row],[N.B.nota]]," ",""),"-",""),"(",""),")",""),".",""),",",""),"/",""),"""",""))</f>
        <v/>
      </c>
      <c r="W14" s="31" t="str">
        <f ca="1">IF(KENKO[[#This Row],[concat]]="","",MATCH(KENKO[[#This Row],[concat]],[3]!db[NB NOTA_C],0)+1)</f>
        <v/>
      </c>
      <c r="X14" s="31" t="str">
        <f ca="1">IF(KENKO[[#This Row],[N.B.nota]]="","",ADDRESS(ROW(KENKO[QB]),COLUMN(KENKO[QB]))&amp;":"&amp;ADDRESS(ROW(),COLUMN(KENKO[QB])))</f>
        <v/>
      </c>
      <c r="Y14" s="46" t="str">
        <f ca="1">IF(KENKO[[#This Row],[//]]="","",HYPERLINK("["&amp;DB_PATH&amp;"]DB!e"&amp;KENKO[[#This Row],[stt]],"&gt;"))</f>
        <v/>
      </c>
      <c r="Z14" s="32" t="str">
        <f ca="1">IF(KENKO[[#This Row],[//]]="","",IF(KENKO[[#This Row],[ID NOTA]]="",Z4,KENKO[[#This Row],[ID NOTA]]))</f>
        <v/>
      </c>
    </row>
    <row r="15" spans="1:26" ht="20.100000000000001" customHeight="1" x14ac:dyDescent="0.25">
      <c r="A15" s="43" t="s">
        <v>96</v>
      </c>
      <c r="B15" s="48">
        <f ca="1">IF(KENKO[[#This Row],[N_ID]]="","",INDEX(Table1[ID],MATCH(KENKO[[#This Row],[N_ID]],Table1[N_ID],0)))</f>
        <v>10</v>
      </c>
      <c r="C15" s="48" t="str">
        <f ca="1">IF(KENKO[[#This Row],[//]]="","",HYPERLINK("["&amp;SUBSTITUTE(DIR,"'","")&amp;"]NOTA!D"&amp;KENKO[[#This Row],[//]]+2,"&gt;"))</f>
        <v>&gt;</v>
      </c>
      <c r="D15" s="48">
        <f ca="1">IF(KENKO[[#This Row],[ID NOTA]]="","",INDEX(Table1[QB],MATCH(KENKO[[#This Row],[ID NOTA]],Table1[ID],0)))</f>
        <v>8</v>
      </c>
      <c r="E15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40</v>
      </c>
      <c r="F15" s="48"/>
      <c r="G15" s="30">
        <f ca="1">IF(KENKO[[#This Row],[N_ID]]="","",INDEX(INDIRECT($2:$2),KENKO[[#This Row],[//]]))</f>
        <v>44931</v>
      </c>
      <c r="H15" s="30">
        <f ca="1">IF(KENKO[[#This Row],[N_ID]]="","",INDEX(INDIRECT($2:$2),KENKO[[#This Row],[//]]))</f>
        <v>44928</v>
      </c>
      <c r="I15" s="31" t="str">
        <f ca="1">IF(KENKO[[#This Row],[N_ID]]="","",INDEX(INDIRECT($2:$2),KENKO[[#This Row],[//]]))</f>
        <v>23010019</v>
      </c>
      <c r="J15" s="35" t="str">
        <f ca="1">IF(KENKO[[#This Row],[//]]="","",INDEX([3]!db[NB PAJAK],KENKO[[#This Row],[stt]]-1))</f>
        <v>STAPLER KENKO HD-10</v>
      </c>
      <c r="K15" s="48">
        <f ca="1">IF(KENKO[[#This Row],[//]]="","",IF(INDEX(INDIRECT($2:$2),KENKO[[#This Row],[//]])="","",INDEX(INDIRECT($2:$2),KENKO[[#This Row],[//]])))</f>
        <v>4</v>
      </c>
      <c r="L15" s="48" t="str">
        <f ca="1">IF(KENKO[[#This Row],[//]]="","",IF(KENKO[[#This Row],[C]]="",INDEX(INDIRECT($2:$2),KENKO[[#This Row],[//]]),""))</f>
        <v/>
      </c>
      <c r="M15" s="48" t="str">
        <f ca="1">IF(KENKO[[#This Row],[//]]="","",IF(KENKO[[#This Row],[C]]="",INDEX(INDIRECT($2:$2),KENKO[[#This Row],[//]]),""))</f>
        <v/>
      </c>
      <c r="N15" s="33">
        <f ca="1">IF(KENKO[[#This Row],[//]]="","",INDEX(INDIRECT($2:$2),KENKO[[#This Row],[//]])/IF(KENKO[[#This Row],[C]]="",KENKO[[#This Row],[JMLH BRG]],1))</f>
        <v>1860000</v>
      </c>
      <c r="O15" s="44">
        <f ca="1">IF(KENKO[[#This Row],[//]]="","",INDEX(INDIRECT($2:$2),KENKO[[#This Row],[//]]))</f>
        <v>0.17</v>
      </c>
      <c r="P15" s="44" t="str">
        <f ca="1">IF(KENKO[[#This Row],[//]]="","",IF(INDEX(INDIRECT($2:$2),KENKO[[#This Row],[//]])="","",INDEX(INDIRECT($2:$2),KENKO[[#This Row],[//]])))</f>
        <v/>
      </c>
      <c r="Q15" s="33">
        <f ca="1">IF(KENKO[[#This Row],[//]]="","",INDEX(INDIRECT($2:$2),KENKO[[#This Row],[//]]))</f>
        <v>7440000</v>
      </c>
      <c r="R1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5" s="45" t="str">
        <f ca="1">IF(KENKO[[#This Row],[//]]="","",IF(INDEX(INDIRECT($2:$2),KENKO[[#This Row],[//]])="","",INDEX(INDIRECT($2:$2),KENKO[[#This Row],[//]])))</f>
        <v/>
      </c>
      <c r="U15" s="35" t="str">
        <f ca="1">IF(KENKO[[#This Row],[//]]="","",INDEX(INDIRECT($2:$2),KENKO[[#This Row],[//]]))</f>
        <v>KENKO STAPLER HD-10</v>
      </c>
      <c r="V15" s="31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5" s="31">
        <f ca="1">IF(KENKO[[#This Row],[concat]]="","",MATCH(KENKO[[#This Row],[concat]],[3]!db[NB NOTA_C],0)+1)</f>
        <v>1250</v>
      </c>
      <c r="X15" s="31" t="str">
        <f ca="1">IF(KENKO[[#This Row],[N.B.nota]]="","",ADDRESS(ROW(KENKO[QB]),COLUMN(KENKO[QB]))&amp;":"&amp;ADDRESS(ROW(),COLUMN(KENKO[QB])))</f>
        <v>$D$4:$D$15</v>
      </c>
      <c r="Y15" s="46" t="str">
        <f ca="1">IF(KENKO[[#This Row],[//]]="","",HYPERLINK("["&amp;DB_PATH&amp;"]DB!e"&amp;KENKO[[#This Row],[stt]],"&gt;"))</f>
        <v>&gt;</v>
      </c>
      <c r="Z15" s="32">
        <f ca="1">IF(KENKO[[#This Row],[//]]="","",IF(KENKO[[#This Row],[ID NOTA]]="",Z4,KENKO[[#This Row],[ID NOTA]]))</f>
        <v>10</v>
      </c>
    </row>
    <row r="16" spans="1:26" ht="20.100000000000001" customHeight="1" x14ac:dyDescent="0.25">
      <c r="A16" s="43"/>
      <c r="B16" s="48" t="str">
        <f>IF(KENKO[[#This Row],[N_ID]]="","",INDEX(Table1[ID],MATCH(KENKO[[#This Row],[N_ID]],Table1[N_ID],0)))</f>
        <v/>
      </c>
      <c r="C16" s="48" t="str">
        <f ca="1">IF(KENKO[[#This Row],[//]]="","",HYPERLINK("["&amp;SUBSTITUTE(DIR,"'","")&amp;"]NOTA!D"&amp;KENKO[[#This Row],[//]]+2,"&gt;"))</f>
        <v>&gt;</v>
      </c>
      <c r="D16" s="48" t="str">
        <f>IF(KENKO[[#This Row],[ID NOTA]]="","",INDEX(Table1[QB],MATCH(KENKO[[#This Row],[ID NOTA]],Table1[ID],0)))</f>
        <v/>
      </c>
      <c r="E16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41</v>
      </c>
      <c r="F16" s="48"/>
      <c r="G16" s="30" t="str">
        <f ca="1">IF(KENKO[[#This Row],[N_ID]]="","",INDEX(INDIRECT($2:$2),KENKO[[#This Row],[//]]))</f>
        <v/>
      </c>
      <c r="H16" s="30" t="str">
        <f ca="1">IF(KENKO[[#This Row],[N_ID]]="","",INDEX(INDIRECT($2:$2),KENKO[[#This Row],[//]]))</f>
        <v/>
      </c>
      <c r="I16" s="31" t="str">
        <f ca="1">IF(KENKO[[#This Row],[N_ID]]="","",INDEX(INDIRECT($2:$2),KENKO[[#This Row],[//]]))</f>
        <v/>
      </c>
      <c r="J16" s="35" t="str">
        <f ca="1">IF(KENKO[[#This Row],[//]]="","",INDEX([3]!db[NB PAJAK],KENKO[[#This Row],[stt]]-1))</f>
        <v>PENSIL KENKO 2B-3282 HITAM CAP BINTANG</v>
      </c>
      <c r="K16" s="48">
        <f ca="1">IF(KENKO[[#This Row],[//]]="","",IF(INDEX(INDIRECT($2:$2),KENKO[[#This Row],[//]])="","",INDEX(INDIRECT($2:$2),KENKO[[#This Row],[//]])))</f>
        <v>2</v>
      </c>
      <c r="L16" s="48" t="str">
        <f ca="1">IF(KENKO[[#This Row],[//]]="","",IF(KENKO[[#This Row],[C]]="",INDEX(INDIRECT($2:$2),KENKO[[#This Row],[//]]),""))</f>
        <v/>
      </c>
      <c r="M16" s="48" t="str">
        <f ca="1">IF(KENKO[[#This Row],[//]]="","",IF(KENKO[[#This Row],[C]]="",INDEX(INDIRECT($2:$2),KENKO[[#This Row],[//]]),""))</f>
        <v/>
      </c>
      <c r="N16" s="33">
        <f ca="1">IF(KENKO[[#This Row],[//]]="","",INDEX(INDIRECT($2:$2),KENKO[[#This Row],[//]])/IF(KENKO[[#This Row],[C]]="",KENKO[[#This Row],[JMLH BRG]],1))</f>
        <v>2448000</v>
      </c>
      <c r="O16" s="44">
        <f ca="1">IF(KENKO[[#This Row],[//]]="","",INDEX(INDIRECT($2:$2),KENKO[[#This Row],[//]]))</f>
        <v>0.17</v>
      </c>
      <c r="P16" s="44" t="str">
        <f ca="1">IF(KENKO[[#This Row],[//]]="","",IF(INDEX(INDIRECT($2:$2),KENKO[[#This Row],[//]])="","",INDEX(INDIRECT($2:$2),KENKO[[#This Row],[//]])))</f>
        <v/>
      </c>
      <c r="Q16" s="33">
        <f ca="1">IF(KENKO[[#This Row],[//]]="","",INDEX(INDIRECT($2:$2),KENKO[[#This Row],[//]]))</f>
        <v>4896000</v>
      </c>
      <c r="R1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6" s="45" t="str">
        <f ca="1">IF(KENKO[[#This Row],[//]]="","",IF(INDEX(INDIRECT($2:$2),KENKO[[#This Row],[//]])="","",INDEX(INDIRECT($2:$2),KENKO[[#This Row],[//]])))</f>
        <v/>
      </c>
      <c r="U16" s="35" t="str">
        <f ca="1">IF(KENKO[[#This Row],[//]]="","",INDEX(INDIRECT($2:$2),KENKO[[#This Row],[//]]))</f>
        <v>KENKO PENCIL 2B-3282 HITAM BINTANG</v>
      </c>
      <c r="V16" s="31" t="str">
        <f ca="1">LOWER(SUBSTITUTE(SUBSTITUTE(SUBSTITUTE(SUBSTITUTE(SUBSTITUTE(SUBSTITUTE(SUBSTITUTE(SUBSTITUTE(KENKO[[#This Row],[N.B.nota]]," ",""),"-",""),"(",""),")",""),".",""),",",""),"/",""),"""",""))</f>
        <v>kenkopencil2b3282hitambintang</v>
      </c>
      <c r="W16" s="31">
        <f ca="1">IF(KENKO[[#This Row],[concat]]="","",MATCH(KENKO[[#This Row],[concat]],[3]!db[NB NOTA_C],0)+1)</f>
        <v>1194</v>
      </c>
      <c r="X16" s="31" t="str">
        <f ca="1">IF(KENKO[[#This Row],[N.B.nota]]="","",ADDRESS(ROW(KENKO[QB]),COLUMN(KENKO[QB]))&amp;":"&amp;ADDRESS(ROW(),COLUMN(KENKO[QB])))</f>
        <v>$D$4:$D$16</v>
      </c>
      <c r="Y16" s="46" t="str">
        <f ca="1">IF(KENKO[[#This Row],[//]]="","",HYPERLINK("["&amp;DB_PATH&amp;"]DB!e"&amp;KENKO[[#This Row],[stt]],"&gt;"))</f>
        <v>&gt;</v>
      </c>
      <c r="Z16" s="32">
        <f ca="1">IF(KENKO[[#This Row],[//]]="","",IF(KENKO[[#This Row],[ID NOTA]]="",Z15,KENKO[[#This Row],[ID NOTA]]))</f>
        <v>10</v>
      </c>
    </row>
    <row r="17" spans="1:26" ht="20.100000000000001" customHeight="1" x14ac:dyDescent="0.25">
      <c r="A17" s="43"/>
      <c r="B17" s="48" t="str">
        <f>IF(KENKO[[#This Row],[N_ID]]="","",INDEX(Table1[ID],MATCH(KENKO[[#This Row],[N_ID]],Table1[N_ID],0)))</f>
        <v/>
      </c>
      <c r="C17" s="48" t="str">
        <f ca="1">IF(KENKO[[#This Row],[//]]="","",HYPERLINK("["&amp;SUBSTITUTE(DIR,"'","")&amp;"]NOTA!D"&amp;KENKO[[#This Row],[//]]+2,"&gt;"))</f>
        <v>&gt;</v>
      </c>
      <c r="D17" s="48" t="str">
        <f>IF(KENKO[[#This Row],[ID NOTA]]="","",INDEX(Table1[QB],MATCH(KENKO[[#This Row],[ID NOTA]],Table1[ID],0)))</f>
        <v/>
      </c>
      <c r="E17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42</v>
      </c>
      <c r="F17" s="48"/>
      <c r="G17" s="30" t="str">
        <f ca="1">IF(KENKO[[#This Row],[N_ID]]="","",INDEX(INDIRECT($2:$2),KENKO[[#This Row],[//]]))</f>
        <v/>
      </c>
      <c r="H17" s="30" t="str">
        <f ca="1">IF(KENKO[[#This Row],[N_ID]]="","",INDEX(INDIRECT($2:$2),KENKO[[#This Row],[//]]))</f>
        <v/>
      </c>
      <c r="I17" s="31" t="str">
        <f ca="1">IF(KENKO[[#This Row],[N_ID]]="","",INDEX(INDIRECT($2:$2),KENKO[[#This Row],[//]]))</f>
        <v/>
      </c>
      <c r="J17" s="35" t="str">
        <f ca="1">IF(KENKO[[#This Row],[//]]="","",INDEX([3]!db[NB PAJAK],KENKO[[#This Row],[stt]]-1))</f>
        <v>PENSIL KENKO 2B-6373 METALIK</v>
      </c>
      <c r="K17" s="48">
        <f ca="1">IF(KENKO[[#This Row],[//]]="","",IF(INDEX(INDIRECT($2:$2),KENKO[[#This Row],[//]])="","",INDEX(INDIRECT($2:$2),KENKO[[#This Row],[//]])))</f>
        <v>2</v>
      </c>
      <c r="L17" s="48" t="str">
        <f ca="1">IF(KENKO[[#This Row],[//]]="","",IF(KENKO[[#This Row],[C]]="",INDEX(INDIRECT($2:$2),KENKO[[#This Row],[//]]),""))</f>
        <v/>
      </c>
      <c r="M17" s="48" t="str">
        <f ca="1">IF(KENKO[[#This Row],[//]]="","",IF(KENKO[[#This Row],[C]]="",INDEX(INDIRECT($2:$2),KENKO[[#This Row],[//]]),""))</f>
        <v/>
      </c>
      <c r="N17" s="33">
        <f ca="1">IF(KENKO[[#This Row],[//]]="","",INDEX(INDIRECT($2:$2),KENKO[[#This Row],[//]])/IF(KENKO[[#This Row],[C]]="",KENKO[[#This Row],[JMLH BRG]],1))</f>
        <v>2160000</v>
      </c>
      <c r="O17" s="44">
        <f ca="1">IF(KENKO[[#This Row],[//]]="","",INDEX(INDIRECT($2:$2),KENKO[[#This Row],[//]]))</f>
        <v>0.17</v>
      </c>
      <c r="P17" s="44" t="str">
        <f ca="1">IF(KENKO[[#This Row],[//]]="","",IF(INDEX(INDIRECT($2:$2),KENKO[[#This Row],[//]])="","",INDEX(INDIRECT($2:$2),KENKO[[#This Row],[//]])))</f>
        <v/>
      </c>
      <c r="Q17" s="33">
        <f ca="1">IF(KENKO[[#This Row],[//]]="","",INDEX(INDIRECT($2:$2),KENKO[[#This Row],[//]]))</f>
        <v>4320000</v>
      </c>
      <c r="R1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7" s="45" t="str">
        <f ca="1">IF(KENKO[[#This Row],[//]]="","",IF(INDEX(INDIRECT($2:$2),KENKO[[#This Row],[//]])="","",INDEX(INDIRECT($2:$2),KENKO[[#This Row],[//]])))</f>
        <v/>
      </c>
      <c r="U17" s="35" t="str">
        <f ca="1">IF(KENKO[[#This Row],[//]]="","",INDEX(INDIRECT($2:$2),KENKO[[#This Row],[//]]))</f>
        <v>KENKO PENCIL 2B-6373 METALLIC</v>
      </c>
      <c r="V17" s="31" t="str">
        <f ca="1">LOWER(SUBSTITUTE(SUBSTITUTE(SUBSTITUTE(SUBSTITUTE(SUBSTITUTE(SUBSTITUTE(SUBSTITUTE(SUBSTITUTE(KENKO[[#This Row],[N.B.nota]]," ",""),"-",""),"(",""),")",""),".",""),",",""),"/",""),"""",""))</f>
        <v>kenkopencil2b6373metallic</v>
      </c>
      <c r="W17" s="31">
        <f ca="1">IF(KENKO[[#This Row],[concat]]="","",MATCH(KENKO[[#This Row],[concat]],[3]!db[NB NOTA_C],0)+1)</f>
        <v>1198</v>
      </c>
      <c r="X17" s="31" t="str">
        <f ca="1">IF(KENKO[[#This Row],[N.B.nota]]="","",ADDRESS(ROW(KENKO[QB]),COLUMN(KENKO[QB]))&amp;":"&amp;ADDRESS(ROW(),COLUMN(KENKO[QB])))</f>
        <v>$D$4:$D$17</v>
      </c>
      <c r="Y17" s="46" t="str">
        <f ca="1">IF(KENKO[[#This Row],[//]]="","",HYPERLINK("["&amp;DB_PATH&amp;"]DB!e"&amp;KENKO[[#This Row],[stt]],"&gt;"))</f>
        <v>&gt;</v>
      </c>
      <c r="Z17" s="32">
        <f ca="1">IF(KENKO[[#This Row],[//]]="","",IF(KENKO[[#This Row],[ID NOTA]]="",Z15,KENKO[[#This Row],[ID NOTA]]))</f>
        <v>10</v>
      </c>
    </row>
    <row r="18" spans="1:26" ht="20.100000000000001" customHeight="1" x14ac:dyDescent="0.25">
      <c r="A18" s="43"/>
      <c r="B18" s="48" t="str">
        <f>IF(KENKO[[#This Row],[N_ID]]="","",INDEX(Table1[ID],MATCH(KENKO[[#This Row],[N_ID]],Table1[N_ID],0)))</f>
        <v/>
      </c>
      <c r="C18" s="48" t="str">
        <f ca="1">IF(KENKO[[#This Row],[//]]="","",HYPERLINK("["&amp;SUBSTITUTE(DIR,"'","")&amp;"]NOTA!D"&amp;KENKO[[#This Row],[//]]+2,"&gt;"))</f>
        <v>&gt;</v>
      </c>
      <c r="D18" s="48" t="str">
        <f>IF(KENKO[[#This Row],[ID NOTA]]="","",INDEX(Table1[QB],MATCH(KENKO[[#This Row],[ID NOTA]],Table1[ID],0)))</f>
        <v/>
      </c>
      <c r="E18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43</v>
      </c>
      <c r="F18" s="48"/>
      <c r="G18" s="30" t="str">
        <f ca="1">IF(KENKO[[#This Row],[N_ID]]="","",INDEX(INDIRECT($2:$2),KENKO[[#This Row],[//]]))</f>
        <v/>
      </c>
      <c r="H18" s="30" t="str">
        <f ca="1">IF(KENKO[[#This Row],[N_ID]]="","",INDEX(INDIRECT($2:$2),KENKO[[#This Row],[//]]))</f>
        <v/>
      </c>
      <c r="I18" s="31" t="str">
        <f ca="1">IF(KENKO[[#This Row],[N_ID]]="","",INDEX(INDIRECT($2:$2),KENKO[[#This Row],[//]]))</f>
        <v/>
      </c>
      <c r="J18" s="35" t="str">
        <f ca="1">IF(KENKO[[#This Row],[//]]="","",INDEX([3]!db[NB PAJAK],KENKO[[#This Row],[stt]]-1))</f>
        <v>CORRECTION TAPE KENKO CT-802N (8M x 5MM)</v>
      </c>
      <c r="K18" s="48">
        <f ca="1">IF(KENKO[[#This Row],[//]]="","",IF(INDEX(INDIRECT($2:$2),KENKO[[#This Row],[//]])="","",INDEX(INDIRECT($2:$2),KENKO[[#This Row],[//]])))</f>
        <v>1</v>
      </c>
      <c r="L18" s="48" t="str">
        <f ca="1">IF(KENKO[[#This Row],[//]]="","",IF(KENKO[[#This Row],[C]]="",INDEX(INDIRECT($2:$2),KENKO[[#This Row],[//]]),""))</f>
        <v/>
      </c>
      <c r="M18" s="48" t="str">
        <f ca="1">IF(KENKO[[#This Row],[//]]="","",IF(KENKO[[#This Row],[C]]="",INDEX(INDIRECT($2:$2),KENKO[[#This Row],[//]]),""))</f>
        <v/>
      </c>
      <c r="N18" s="33">
        <f ca="1">IF(KENKO[[#This Row],[//]]="","",INDEX(INDIRECT($2:$2),KENKO[[#This Row],[//]])/IF(KENKO[[#This Row],[C]]="",KENKO[[#This Row],[JMLH BRG]],1))</f>
        <v>2448000</v>
      </c>
      <c r="O18" s="44">
        <f ca="1">IF(KENKO[[#This Row],[//]]="","",INDEX(INDIRECT($2:$2),KENKO[[#This Row],[//]]))</f>
        <v>0.17</v>
      </c>
      <c r="P18" s="44" t="str">
        <f ca="1">IF(KENKO[[#This Row],[//]]="","",IF(INDEX(INDIRECT($2:$2),KENKO[[#This Row],[//]])="","",INDEX(INDIRECT($2:$2),KENKO[[#This Row],[//]])))</f>
        <v/>
      </c>
      <c r="Q18" s="33">
        <f ca="1">IF(KENKO[[#This Row],[//]]="","",INDEX(INDIRECT($2:$2),KENKO[[#This Row],[//]]))</f>
        <v>2448000</v>
      </c>
      <c r="R1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8" s="45" t="str">
        <f ca="1">IF(KENKO[[#This Row],[//]]="","",IF(INDEX(INDIRECT($2:$2),KENKO[[#This Row],[//]])="","",INDEX(INDIRECT($2:$2),KENKO[[#This Row],[//]])))</f>
        <v/>
      </c>
      <c r="U18" s="35" t="str">
        <f ca="1">IF(KENKO[[#This Row],[//]]="","",INDEX(INDIRECT($2:$2),KENKO[[#This Row],[//]]))</f>
        <v>KENKO CORRECTION TAPE CT-802N (8M X 5MM)</v>
      </c>
      <c r="V18" s="31" t="str">
        <f ca="1">LOWER(SUBSTITUTE(SUBSTITUTE(SUBSTITUTE(SUBSTITUTE(SUBSTITUTE(SUBSTITUTE(SUBSTITUTE(SUBSTITUTE(KENKO[[#This Row],[N.B.nota]]," ",""),"-",""),"(",""),")",""),".",""),",",""),"/",""),"""",""))</f>
        <v>kenkocorrectiontapect802n8mx5mm</v>
      </c>
      <c r="W18" s="31">
        <f ca="1">IF(KENKO[[#This Row],[concat]]="","",MATCH(KENKO[[#This Row],[concat]],[3]!db[NB NOTA_C],0)+1)</f>
        <v>1082</v>
      </c>
      <c r="X18" s="31" t="str">
        <f ca="1">IF(KENKO[[#This Row],[N.B.nota]]="","",ADDRESS(ROW(KENKO[QB]),COLUMN(KENKO[QB]))&amp;":"&amp;ADDRESS(ROW(),COLUMN(KENKO[QB])))</f>
        <v>$D$4:$D$18</v>
      </c>
      <c r="Y18" s="46" t="str">
        <f ca="1">IF(KENKO[[#This Row],[//]]="","",HYPERLINK("["&amp;DB_PATH&amp;"]DB!e"&amp;KENKO[[#This Row],[stt]],"&gt;"))</f>
        <v>&gt;</v>
      </c>
      <c r="Z18" s="32">
        <f ca="1">IF(KENKO[[#This Row],[//]]="","",IF(KENKO[[#This Row],[ID NOTA]]="",Z15,KENKO[[#This Row],[ID NOTA]]))</f>
        <v>10</v>
      </c>
    </row>
    <row r="19" spans="1:26" ht="20.100000000000001" customHeight="1" x14ac:dyDescent="0.25">
      <c r="A19" s="43"/>
      <c r="B19" s="48" t="str">
        <f>IF(KENKO[[#This Row],[N_ID]]="","",INDEX(Table1[ID],MATCH(KENKO[[#This Row],[N_ID]],Table1[N_ID],0)))</f>
        <v/>
      </c>
      <c r="C19" s="48" t="str">
        <f ca="1">IF(KENKO[[#This Row],[//]]="","",HYPERLINK("["&amp;SUBSTITUTE(DIR,"'","")&amp;"]NOTA!D"&amp;KENKO[[#This Row],[//]]+2,"&gt;"))</f>
        <v>&gt;</v>
      </c>
      <c r="D19" s="48" t="str">
        <f>IF(KENKO[[#This Row],[ID NOTA]]="","",INDEX(Table1[QB],MATCH(KENKO[[#This Row],[ID NOTA]],Table1[ID],0)))</f>
        <v/>
      </c>
      <c r="E19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44</v>
      </c>
      <c r="F19" s="48"/>
      <c r="G19" s="30" t="str">
        <f ca="1">IF(KENKO[[#This Row],[N_ID]]="","",INDEX(INDIRECT($2:$2),KENKO[[#This Row],[//]]))</f>
        <v/>
      </c>
      <c r="H19" s="30" t="str">
        <f ca="1">IF(KENKO[[#This Row],[N_ID]]="","",INDEX(INDIRECT($2:$2),KENKO[[#This Row],[//]]))</f>
        <v/>
      </c>
      <c r="I19" s="31" t="str">
        <f ca="1">IF(KENKO[[#This Row],[N_ID]]="","",INDEX(INDIRECT($2:$2),KENKO[[#This Row],[//]]))</f>
        <v/>
      </c>
      <c r="J19" s="35" t="str">
        <f ca="1">IF(KENKO[[#This Row],[//]]="","",INDEX([3]!db[NB PAJAK],KENKO[[#This Row],[stt]]-1))</f>
        <v>CORRECTION TAPE KENKO CT-902 (12M x 5MM)</v>
      </c>
      <c r="K19" s="48">
        <f ca="1">IF(KENKO[[#This Row],[//]]="","",IF(INDEX(INDIRECT($2:$2),KENKO[[#This Row],[//]])="","",INDEX(INDIRECT($2:$2),KENKO[[#This Row],[//]])))</f>
        <v>3</v>
      </c>
      <c r="L19" s="48" t="str">
        <f ca="1">IF(KENKO[[#This Row],[//]]="","",IF(KENKO[[#This Row],[C]]="",INDEX(INDIRECT($2:$2),KENKO[[#This Row],[//]]),""))</f>
        <v/>
      </c>
      <c r="M19" s="48" t="str">
        <f ca="1">IF(KENKO[[#This Row],[//]]="","",IF(KENKO[[#This Row],[C]]="",INDEX(INDIRECT($2:$2),KENKO[[#This Row],[//]]),""))</f>
        <v/>
      </c>
      <c r="N19" s="33">
        <f ca="1">IF(KENKO[[#This Row],[//]]="","",INDEX(INDIRECT($2:$2),KENKO[[#This Row],[//]])/IF(KENKO[[#This Row],[C]]="",KENKO[[#This Row],[JMLH BRG]],1))</f>
        <v>2880000</v>
      </c>
      <c r="O19" s="44">
        <f ca="1">IF(KENKO[[#This Row],[//]]="","",INDEX(INDIRECT($2:$2),KENKO[[#This Row],[//]]))</f>
        <v>0.17</v>
      </c>
      <c r="P19" s="44" t="str">
        <f ca="1">IF(KENKO[[#This Row],[//]]="","",IF(INDEX(INDIRECT($2:$2),KENKO[[#This Row],[//]])="","",INDEX(INDIRECT($2:$2),KENKO[[#This Row],[//]])))</f>
        <v/>
      </c>
      <c r="Q19" s="33">
        <f ca="1">IF(KENKO[[#This Row],[//]]="","",INDEX(INDIRECT($2:$2),KENKO[[#This Row],[//]]))</f>
        <v>8640000</v>
      </c>
      <c r="R1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9" s="45" t="str">
        <f ca="1">IF(KENKO[[#This Row],[//]]="","",IF(INDEX(INDIRECT($2:$2),KENKO[[#This Row],[//]])="","",INDEX(INDIRECT($2:$2),KENKO[[#This Row],[//]])))</f>
        <v/>
      </c>
      <c r="U19" s="35" t="str">
        <f ca="1">IF(KENKO[[#This Row],[//]]="","",INDEX(INDIRECT($2:$2),KENKO[[#This Row],[//]]))</f>
        <v>KENKO CORRECTION TAPE CT-902 (12M X 5MM)</v>
      </c>
      <c r="V19" s="31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9" s="31">
        <f ca="1">IF(KENKO[[#This Row],[concat]]="","",MATCH(KENKO[[#This Row],[concat]],[3]!db[NB NOTA_C],0)+1)</f>
        <v>1086</v>
      </c>
      <c r="X19" s="31" t="str">
        <f ca="1">IF(KENKO[[#This Row],[N.B.nota]]="","",ADDRESS(ROW(KENKO[QB]),COLUMN(KENKO[QB]))&amp;":"&amp;ADDRESS(ROW(),COLUMN(KENKO[QB])))</f>
        <v>$D$4:$D$19</v>
      </c>
      <c r="Y19" s="46" t="str">
        <f ca="1">IF(KENKO[[#This Row],[//]]="","",HYPERLINK("["&amp;DB_PATH&amp;"]DB!e"&amp;KENKO[[#This Row],[stt]],"&gt;"))</f>
        <v>&gt;</v>
      </c>
      <c r="Z19" s="32">
        <f ca="1">IF(KENKO[[#This Row],[//]]="","",IF(KENKO[[#This Row],[ID NOTA]]="",Z15,KENKO[[#This Row],[ID NOTA]]))</f>
        <v>10</v>
      </c>
    </row>
    <row r="20" spans="1:26" ht="20.100000000000001" customHeight="1" x14ac:dyDescent="0.25">
      <c r="A20" s="43"/>
      <c r="B20" s="48" t="str">
        <f>IF(KENKO[[#This Row],[N_ID]]="","",INDEX(Table1[ID],MATCH(KENKO[[#This Row],[N_ID]],Table1[N_ID],0)))</f>
        <v/>
      </c>
      <c r="C20" s="48" t="str">
        <f ca="1">IF(KENKO[[#This Row],[//]]="","",HYPERLINK("["&amp;SUBSTITUTE(DIR,"'","")&amp;"]NOTA!D"&amp;KENKO[[#This Row],[//]]+2,"&gt;"))</f>
        <v>&gt;</v>
      </c>
      <c r="D20" s="48" t="str">
        <f>IF(KENKO[[#This Row],[ID NOTA]]="","",INDEX(Table1[QB],MATCH(KENKO[[#This Row],[ID NOTA]],Table1[ID],0)))</f>
        <v/>
      </c>
      <c r="E20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45</v>
      </c>
      <c r="F20" s="48"/>
      <c r="G20" s="30" t="str">
        <f ca="1">IF(KENKO[[#This Row],[N_ID]]="","",INDEX(INDIRECT($2:$2),KENKO[[#This Row],[//]]))</f>
        <v/>
      </c>
      <c r="H20" s="30" t="str">
        <f ca="1">IF(KENKO[[#This Row],[N_ID]]="","",INDEX(INDIRECT($2:$2),KENKO[[#This Row],[//]]))</f>
        <v/>
      </c>
      <c r="I20" s="31" t="str">
        <f ca="1">IF(KENKO[[#This Row],[N_ID]]="","",INDEX(INDIRECT($2:$2),KENKO[[#This Row],[//]]))</f>
        <v/>
      </c>
      <c r="J20" s="35" t="str">
        <f ca="1">IF(KENKO[[#This Row],[//]]="","",INDEX([3]!db[NB PAJAK],KENKO[[#This Row],[stt]]-1))</f>
        <v>GEL PEN KENKO HI-TECH-H 0.28 MM BIRU</v>
      </c>
      <c r="K20" s="48">
        <f ca="1">IF(KENKO[[#This Row],[//]]="","",IF(INDEX(INDIRECT($2:$2),KENKO[[#This Row],[//]])="","",INDEX(INDIRECT($2:$2),KENKO[[#This Row],[//]])))</f>
        <v>2</v>
      </c>
      <c r="L20" s="48" t="str">
        <f ca="1">IF(KENKO[[#This Row],[//]]="","",IF(KENKO[[#This Row],[C]]="",INDEX(INDIRECT($2:$2),KENKO[[#This Row],[//]]),""))</f>
        <v/>
      </c>
      <c r="M20" s="48" t="str">
        <f ca="1">IF(KENKO[[#This Row],[//]]="","",IF(KENKO[[#This Row],[C]]="",INDEX(INDIRECT($2:$2),KENKO[[#This Row],[//]]),""))</f>
        <v/>
      </c>
      <c r="N20" s="33">
        <f ca="1">IF(KENKO[[#This Row],[//]]="","",INDEX(INDIRECT($2:$2),KENKO[[#This Row],[//]])/IF(KENKO[[#This Row],[C]]="",KENKO[[#This Row],[JMLH BRG]],1))</f>
        <v>5616000</v>
      </c>
      <c r="O20" s="44">
        <f ca="1">IF(KENKO[[#This Row],[//]]="","",INDEX(INDIRECT($2:$2),KENKO[[#This Row],[//]]))</f>
        <v>0.17</v>
      </c>
      <c r="P20" s="44" t="str">
        <f ca="1">IF(KENKO[[#This Row],[//]]="","",IF(INDEX(INDIRECT($2:$2),KENKO[[#This Row],[//]])="","",INDEX(INDIRECT($2:$2),KENKO[[#This Row],[//]])))</f>
        <v/>
      </c>
      <c r="Q20" s="33">
        <f ca="1">IF(KENKO[[#This Row],[//]]="","",INDEX(INDIRECT($2:$2),KENKO[[#This Row],[//]]))</f>
        <v>11232000</v>
      </c>
      <c r="R2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0" s="45" t="str">
        <f ca="1">IF(KENKO[[#This Row],[//]]="","",IF(INDEX(INDIRECT($2:$2),KENKO[[#This Row],[//]])="","",INDEX(INDIRECT($2:$2),KENKO[[#This Row],[//]])))</f>
        <v/>
      </c>
      <c r="U20" s="35" t="str">
        <f ca="1">IF(KENKO[[#This Row],[//]]="","",INDEX(INDIRECT($2:$2),KENKO[[#This Row],[//]]))</f>
        <v>KENKO GEL PEN HI-TECH-H 0.28MM BLUE</v>
      </c>
      <c r="V20" s="31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20" s="31">
        <f ca="1">IF(KENKO[[#This Row],[concat]]="","",MATCH(KENKO[[#This Row],[concat]],[3]!db[NB NOTA_C],0)+1)</f>
        <v>1114</v>
      </c>
      <c r="X20" s="31" t="str">
        <f ca="1">IF(KENKO[[#This Row],[N.B.nota]]="","",ADDRESS(ROW(KENKO[QB]),COLUMN(KENKO[QB]))&amp;":"&amp;ADDRESS(ROW(),COLUMN(KENKO[QB])))</f>
        <v>$D$4:$D$20</v>
      </c>
      <c r="Y20" s="46" t="str">
        <f ca="1">IF(KENKO[[#This Row],[//]]="","",HYPERLINK("["&amp;DB_PATH&amp;"]DB!e"&amp;KENKO[[#This Row],[stt]],"&gt;"))</f>
        <v>&gt;</v>
      </c>
      <c r="Z20" s="32">
        <f ca="1">IF(KENKO[[#This Row],[//]]="","",IF(KENKO[[#This Row],[ID NOTA]]="",Z15,KENKO[[#This Row],[ID NOTA]]))</f>
        <v>10</v>
      </c>
    </row>
    <row r="21" spans="1:26" ht="20.100000000000001" customHeight="1" x14ac:dyDescent="0.25">
      <c r="A21" s="43"/>
      <c r="B21" s="48" t="str">
        <f>IF(KENKO[[#This Row],[N_ID]]="","",INDEX(Table1[ID],MATCH(KENKO[[#This Row],[N_ID]],Table1[N_ID],0)))</f>
        <v/>
      </c>
      <c r="C21" s="48" t="str">
        <f ca="1">IF(KENKO[[#This Row],[//]]="","",HYPERLINK("["&amp;SUBSTITUTE(DIR,"'","")&amp;"]NOTA!D"&amp;KENKO[[#This Row],[//]]+2,"&gt;"))</f>
        <v>&gt;</v>
      </c>
      <c r="D21" s="48" t="str">
        <f>IF(KENKO[[#This Row],[ID NOTA]]="","",INDEX(Table1[QB],MATCH(KENKO[[#This Row],[ID NOTA]],Table1[ID],0)))</f>
        <v/>
      </c>
      <c r="E21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46</v>
      </c>
      <c r="F21" s="48"/>
      <c r="G21" s="30" t="str">
        <f ca="1">IF(KENKO[[#This Row],[N_ID]]="","",INDEX(INDIRECT($2:$2),KENKO[[#This Row],[//]]))</f>
        <v/>
      </c>
      <c r="H21" s="30" t="str">
        <f ca="1">IF(KENKO[[#This Row],[N_ID]]="","",INDEX(INDIRECT($2:$2),KENKO[[#This Row],[//]]))</f>
        <v/>
      </c>
      <c r="I21" s="31" t="str">
        <f ca="1">IF(KENKO[[#This Row],[N_ID]]="","",INDEX(INDIRECT($2:$2),KENKO[[#This Row],[//]]))</f>
        <v/>
      </c>
      <c r="J21" s="35" t="str">
        <f ca="1">IF(KENKO[[#This Row],[//]]="","",INDEX([3]!db[NB PAJAK],KENKO[[#This Row],[stt]]-1))</f>
        <v>GEL PEN KENKO KE-303ER T-GEL ERASABLE HITAM</v>
      </c>
      <c r="K21" s="48">
        <f ca="1">IF(KENKO[[#This Row],[//]]="","",IF(INDEX(INDIRECT($2:$2),KENKO[[#This Row],[//]])="","",INDEX(INDIRECT($2:$2),KENKO[[#This Row],[//]])))</f>
        <v>3</v>
      </c>
      <c r="L21" s="48" t="str">
        <f ca="1">IF(KENKO[[#This Row],[//]]="","",IF(KENKO[[#This Row],[C]]="",INDEX(INDIRECT($2:$2),KENKO[[#This Row],[//]]),""))</f>
        <v/>
      </c>
      <c r="M21" s="48" t="str">
        <f ca="1">IF(KENKO[[#This Row],[//]]="","",IF(KENKO[[#This Row],[C]]="",INDEX(INDIRECT($2:$2),KENKO[[#This Row],[//]]),""))</f>
        <v/>
      </c>
      <c r="N21" s="33">
        <f ca="1">IF(KENKO[[#This Row],[//]]="","",INDEX(INDIRECT($2:$2),KENKO[[#This Row],[//]])/IF(KENKO[[#This Row],[C]]="",KENKO[[#This Row],[JMLH BRG]],1))</f>
        <v>3456000</v>
      </c>
      <c r="O21" s="44">
        <f ca="1">IF(KENKO[[#This Row],[//]]="","",INDEX(INDIRECT($2:$2),KENKO[[#This Row],[//]]))</f>
        <v>0.17</v>
      </c>
      <c r="P21" s="44" t="str">
        <f ca="1">IF(KENKO[[#This Row],[//]]="","",IF(INDEX(INDIRECT($2:$2),KENKO[[#This Row],[//]])="","",INDEX(INDIRECT($2:$2),KENKO[[#This Row],[//]])))</f>
        <v/>
      </c>
      <c r="Q21" s="33">
        <f ca="1">IF(KENKO[[#This Row],[//]]="","",INDEX(INDIRECT($2:$2),KENKO[[#This Row],[//]]))</f>
        <v>10368000</v>
      </c>
      <c r="R2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1" s="45" t="str">
        <f ca="1">IF(KENKO[[#This Row],[//]]="","",IF(INDEX(INDIRECT($2:$2),KENKO[[#This Row],[//]])="","",INDEX(INDIRECT($2:$2),KENKO[[#This Row],[//]])))</f>
        <v/>
      </c>
      <c r="U21" s="35" t="str">
        <f ca="1">IF(KENKO[[#This Row],[//]]="","",INDEX(INDIRECT($2:$2),KENKO[[#This Row],[//]]))</f>
        <v>KENKO GEL PEN T-GEL ERASABLE KE-303ER BLACK</v>
      </c>
      <c r="V21" s="31" t="str">
        <f ca="1">LOWER(SUBSTITUTE(SUBSTITUTE(SUBSTITUTE(SUBSTITUTE(SUBSTITUTE(SUBSTITUTE(SUBSTITUTE(SUBSTITUTE(KENKO[[#This Row],[N.B.nota]]," ",""),"-",""),"(",""),")",""),".",""),",",""),"/",""),"""",""))</f>
        <v>kenkogelpentgelerasableke303erblack</v>
      </c>
      <c r="W21" s="31">
        <f ca="1">IF(KENKO[[#This Row],[concat]]="","",MATCH(KENKO[[#This Row],[concat]],[3]!db[NB NOTA_C],0)+1)</f>
        <v>1143</v>
      </c>
      <c r="X21" s="31" t="str">
        <f ca="1">IF(KENKO[[#This Row],[N.B.nota]]="","",ADDRESS(ROW(KENKO[QB]),COLUMN(KENKO[QB]))&amp;":"&amp;ADDRESS(ROW(),COLUMN(KENKO[QB])))</f>
        <v>$D$4:$D$21</v>
      </c>
      <c r="Y21" s="46" t="str">
        <f ca="1">IF(KENKO[[#This Row],[//]]="","",HYPERLINK("["&amp;DB_PATH&amp;"]DB!e"&amp;KENKO[[#This Row],[stt]],"&gt;"))</f>
        <v>&gt;</v>
      </c>
      <c r="Z21" s="32">
        <f ca="1">IF(KENKO[[#This Row],[//]]="","",IF(KENKO[[#This Row],[ID NOTA]]="",Z15,KENKO[[#This Row],[ID NOTA]]))</f>
        <v>10</v>
      </c>
    </row>
    <row r="22" spans="1:26" ht="20.100000000000001" customHeight="1" x14ac:dyDescent="0.25">
      <c r="A22" s="43"/>
      <c r="B22" s="48" t="str">
        <f>IF(KENKO[[#This Row],[N_ID]]="","",INDEX(Table1[ID],MATCH(KENKO[[#This Row],[N_ID]],Table1[N_ID],0)))</f>
        <v/>
      </c>
      <c r="C22" s="48" t="str">
        <f ca="1">IF(KENKO[[#This Row],[//]]="","",HYPERLINK("["&amp;SUBSTITUTE(DIR,"'","")&amp;"]NOTA!D"&amp;KENKO[[#This Row],[//]]+2,"&gt;"))</f>
        <v>&gt;</v>
      </c>
      <c r="D22" s="48" t="str">
        <f>IF(KENKO[[#This Row],[ID NOTA]]="","",INDEX(Table1[QB],MATCH(KENKO[[#This Row],[ID NOTA]],Table1[ID],0)))</f>
        <v/>
      </c>
      <c r="E22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47</v>
      </c>
      <c r="F22" s="48"/>
      <c r="G22" s="30" t="str">
        <f ca="1">IF(KENKO[[#This Row],[N_ID]]="","",INDEX(INDIRECT($2:$2),KENKO[[#This Row],[//]]))</f>
        <v/>
      </c>
      <c r="H22" s="30" t="str">
        <f ca="1">IF(KENKO[[#This Row],[N_ID]]="","",INDEX(INDIRECT($2:$2),KENKO[[#This Row],[//]]))</f>
        <v/>
      </c>
      <c r="I22" s="31" t="str">
        <f ca="1">IF(KENKO[[#This Row],[N_ID]]="","",INDEX(INDIRECT($2:$2),KENKO[[#This Row],[//]]))</f>
        <v/>
      </c>
      <c r="J22" s="35" t="str">
        <f ca="1">IF(KENKO[[#This Row],[//]]="","",INDEX([3]!db[NB PAJAK],KENKO[[#This Row],[stt]]-1))</f>
        <v>GEL PEN KENKO KE-303 T-GEL TRIANGULAR HITAM</v>
      </c>
      <c r="K22" s="48">
        <f ca="1">IF(KENKO[[#This Row],[//]]="","",IF(INDEX(INDIRECT($2:$2),KENKO[[#This Row],[//]])="","",INDEX(INDIRECT($2:$2),KENKO[[#This Row],[//]])))</f>
        <v>5</v>
      </c>
      <c r="L22" s="48" t="str">
        <f ca="1">IF(KENKO[[#This Row],[//]]="","",IF(KENKO[[#This Row],[C]]="",INDEX(INDIRECT($2:$2),KENKO[[#This Row],[//]]),""))</f>
        <v/>
      </c>
      <c r="M22" s="48" t="str">
        <f ca="1">IF(KENKO[[#This Row],[//]]="","",IF(KENKO[[#This Row],[C]]="",INDEX(INDIRECT($2:$2),KENKO[[#This Row],[//]]),""))</f>
        <v/>
      </c>
      <c r="N22" s="33">
        <f ca="1">IF(KENKO[[#This Row],[//]]="","",INDEX(INDIRECT($2:$2),KENKO[[#This Row],[//]])/IF(KENKO[[#This Row],[C]]="",KENKO[[#This Row],[JMLH BRG]],1))</f>
        <v>3110400</v>
      </c>
      <c r="O22" s="44">
        <f ca="1">IF(KENKO[[#This Row],[//]]="","",INDEX(INDIRECT($2:$2),KENKO[[#This Row],[//]]))</f>
        <v>0.17</v>
      </c>
      <c r="P22" s="44" t="str">
        <f ca="1">IF(KENKO[[#This Row],[//]]="","",IF(INDEX(INDIRECT($2:$2),KENKO[[#This Row],[//]])="","",INDEX(INDIRECT($2:$2),KENKO[[#This Row],[//]])))</f>
        <v/>
      </c>
      <c r="Q22" s="33">
        <f ca="1">IF(KENKO[[#This Row],[//]]="","",INDEX(INDIRECT($2:$2),KENKO[[#This Row],[//]]))</f>
        <v>15552000</v>
      </c>
      <c r="R22" s="33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>11032320</v>
      </c>
      <c r="S22" s="33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>53863680</v>
      </c>
      <c r="T22" s="45" t="str">
        <f ca="1">IF(KENKO[[#This Row],[//]]="","",IF(INDEX(INDIRECT($2:$2),KENKO[[#This Row],[//]])="","",INDEX(INDIRECT($2:$2),KENKO[[#This Row],[//]])))</f>
        <v/>
      </c>
      <c r="U22" s="35" t="str">
        <f ca="1">IF(KENKO[[#This Row],[//]]="","",INDEX(INDIRECT($2:$2),KENKO[[#This Row],[//]]))</f>
        <v>KENKO GEL PEN KE-303 T-GEL TRIANGULAR BLACK</v>
      </c>
      <c r="V22" s="31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22" s="31">
        <f ca="1">IF(KENKO[[#This Row],[concat]]="","",MATCH(KENKO[[#This Row],[concat]],[3]!db[NB NOTA_C],0)+1)</f>
        <v>1132</v>
      </c>
      <c r="X22" s="31" t="str">
        <f ca="1">IF(KENKO[[#This Row],[N.B.nota]]="","",ADDRESS(ROW(KENKO[QB]),COLUMN(KENKO[QB]))&amp;":"&amp;ADDRESS(ROW(),COLUMN(KENKO[QB])))</f>
        <v>$D$4:$D$22</v>
      </c>
      <c r="Y22" s="46" t="str">
        <f ca="1">IF(KENKO[[#This Row],[//]]="","",HYPERLINK("["&amp;DB_PATH&amp;"]DB!e"&amp;KENKO[[#This Row],[stt]],"&gt;"))</f>
        <v>&gt;</v>
      </c>
      <c r="Z22" s="32">
        <f ca="1">IF(KENKO[[#This Row],[//]]="","",IF(KENKO[[#This Row],[ID NOTA]]="",Z15,KENKO[[#This Row],[ID NOTA]]))</f>
        <v>10</v>
      </c>
    </row>
    <row r="23" spans="1:26" ht="20.100000000000001" customHeight="1" x14ac:dyDescent="0.25">
      <c r="A23" s="43"/>
      <c r="B23" s="48" t="str">
        <f>IF(KENKO[[#This Row],[N_ID]]="","",INDEX(Table1[ID],MATCH(KENKO[[#This Row],[N_ID]],Table1[N_ID],0)))</f>
        <v/>
      </c>
      <c r="C23" s="48" t="str">
        <f ca="1">IF(KENKO[[#This Row],[//]]="","",HYPERLINK("["&amp;SUBSTITUTE(DIR,"'","")&amp;"]NOTA!D"&amp;KENKO[[#This Row],[//]]+2,"&gt;"))</f>
        <v/>
      </c>
      <c r="D23" s="48" t="str">
        <f>IF(KENKO[[#This Row],[ID NOTA]]="","",INDEX(Table1[QB],MATCH(KENKO[[#This Row],[ID NOTA]],Table1[ID],0)))</f>
        <v/>
      </c>
      <c r="E23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3" s="48"/>
      <c r="G23" s="30" t="str">
        <f ca="1">IF(KENKO[[#This Row],[N_ID]]="","",INDEX(INDIRECT($2:$2),KENKO[[#This Row],[//]]))</f>
        <v/>
      </c>
      <c r="H23" s="30" t="str">
        <f ca="1">IF(KENKO[[#This Row],[N_ID]]="","",INDEX(INDIRECT($2:$2),KENKO[[#This Row],[//]]))</f>
        <v/>
      </c>
      <c r="I23" s="31" t="str">
        <f ca="1">IF(KENKO[[#This Row],[N_ID]]="","",INDEX(INDIRECT($2:$2),KENKO[[#This Row],[//]]))</f>
        <v/>
      </c>
      <c r="J23" s="35" t="str">
        <f ca="1">IF(KENKO[[#This Row],[//]]="","",INDEX([3]!db[NB PAJAK],KENKO[[#This Row],[stt]]-1))</f>
        <v/>
      </c>
      <c r="K23" s="48" t="str">
        <f ca="1">IF(KENKO[[#This Row],[//]]="","",IF(INDEX(INDIRECT($2:$2),KENKO[[#This Row],[//]])="","",INDEX(INDIRECT($2:$2),KENKO[[#This Row],[//]])))</f>
        <v/>
      </c>
      <c r="L23" s="48" t="str">
        <f ca="1">IF(KENKO[[#This Row],[//]]="","",IF(KENKO[[#This Row],[C]]="",INDEX(INDIRECT($2:$2),KENKO[[#This Row],[//]]),""))</f>
        <v/>
      </c>
      <c r="M23" s="48" t="str">
        <f ca="1">IF(KENKO[[#This Row],[//]]="","",IF(KENKO[[#This Row],[C]]="",INDEX(INDIRECT($2:$2),KENKO[[#This Row],[//]]),""))</f>
        <v/>
      </c>
      <c r="N23" s="33" t="str">
        <f ca="1">IF(KENKO[[#This Row],[//]]="","",INDEX(INDIRECT($2:$2),KENKO[[#This Row],[//]])/IF(KENKO[[#This Row],[C]]="",KENKO[[#This Row],[JMLH BRG]],1))</f>
        <v/>
      </c>
      <c r="O23" s="44" t="str">
        <f ca="1">IF(KENKO[[#This Row],[//]]="","",INDEX(INDIRECT($2:$2),KENKO[[#This Row],[//]]))</f>
        <v/>
      </c>
      <c r="P23" s="44" t="str">
        <f ca="1">IF(KENKO[[#This Row],[//]]="","",IF(INDEX(INDIRECT($2:$2),KENKO[[#This Row],[//]])="","",INDEX(INDIRECT($2:$2),KENKO[[#This Row],[//]])))</f>
        <v/>
      </c>
      <c r="Q23" s="33" t="str">
        <f ca="1">IF(KENKO[[#This Row],[//]]="","",INDEX(INDIRECT($2:$2),KENKO[[#This Row],[//]]))</f>
        <v/>
      </c>
      <c r="R2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3" s="45" t="str">
        <f ca="1">IF(KENKO[[#This Row],[//]]="","",IF(INDEX(INDIRECT($2:$2),KENKO[[#This Row],[//]])="","",INDEX(INDIRECT($2:$2),KENKO[[#This Row],[//]])))</f>
        <v/>
      </c>
      <c r="U23" s="35" t="str">
        <f ca="1">IF(KENKO[[#This Row],[//]]="","",INDEX(INDIRECT($2:$2),KENKO[[#This Row],[//]]))</f>
        <v/>
      </c>
      <c r="V23" s="31" t="str">
        <f ca="1">LOWER(SUBSTITUTE(SUBSTITUTE(SUBSTITUTE(SUBSTITUTE(SUBSTITUTE(SUBSTITUTE(SUBSTITUTE(SUBSTITUTE(KENKO[[#This Row],[N.B.nota]]," ",""),"-",""),"(",""),")",""),".",""),",",""),"/",""),"""",""))</f>
        <v/>
      </c>
      <c r="W23" s="31" t="str">
        <f ca="1">IF(KENKO[[#This Row],[concat]]="","",MATCH(KENKO[[#This Row],[concat]],[3]!db[NB NOTA_C],0)+1)</f>
        <v/>
      </c>
      <c r="X23" s="31" t="str">
        <f ca="1">IF(KENKO[[#This Row],[N.B.nota]]="","",ADDRESS(ROW(KENKO[QB]),COLUMN(KENKO[QB]))&amp;":"&amp;ADDRESS(ROW(),COLUMN(KENKO[QB])))</f>
        <v/>
      </c>
      <c r="Y23" s="46" t="str">
        <f ca="1">IF(KENKO[[#This Row],[//]]="","",HYPERLINK("["&amp;DB_PATH&amp;"]DB!e"&amp;KENKO[[#This Row],[stt]],"&gt;"))</f>
        <v/>
      </c>
      <c r="Z23" s="32" t="str">
        <f ca="1">IF(KENKO[[#This Row],[//]]="","",IF(KENKO[[#This Row],[ID NOTA]]="",Z15,KENKO[[#This Row],[ID NOTA]]))</f>
        <v/>
      </c>
    </row>
    <row r="24" spans="1:26" ht="20.100000000000001" customHeight="1" x14ac:dyDescent="0.25">
      <c r="A24" s="43" t="s">
        <v>97</v>
      </c>
      <c r="B24" s="48">
        <f ca="1">IF(KENKO[[#This Row],[N_ID]]="","",INDEX(Table1[ID],MATCH(KENKO[[#This Row],[N_ID]],Table1[N_ID],0)))</f>
        <v>8</v>
      </c>
      <c r="C24" s="48" t="str">
        <f ca="1">IF(KENKO[[#This Row],[//]]="","",HYPERLINK("["&amp;SUBSTITUTE(DIR,"'","")&amp;"]NOTA!D"&amp;KENKO[[#This Row],[//]]+2,"&gt;"))</f>
        <v>&gt;</v>
      </c>
      <c r="D24" s="48">
        <f ca="1">IF(KENKO[[#This Row],[ID NOTA]]="","",INDEX(Table1[QB],MATCH(KENKO[[#This Row],[ID NOTA]],Table1[ID],0)))</f>
        <v>1</v>
      </c>
      <c r="E24" s="48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>27</v>
      </c>
      <c r="F24" s="48"/>
      <c r="G24" s="30">
        <f ca="1">IF(KENKO[[#This Row],[N_ID]]="","",INDEX(INDIRECT($2:$2),KENKO[[#This Row],[//]]))</f>
        <v>44931</v>
      </c>
      <c r="H24" s="30">
        <f ca="1">IF(KENKO[[#This Row],[N_ID]]="","",INDEX(INDIRECT($2:$2),KENKO[[#This Row],[//]]))</f>
        <v>44929</v>
      </c>
      <c r="I24" s="31" t="str">
        <f ca="1">IF(KENKO[[#This Row],[N_ID]]="","",INDEX(INDIRECT($2:$2),KENKO[[#This Row],[//]]))</f>
        <v>23010093</v>
      </c>
      <c r="J24" s="35" t="str">
        <f ca="1">IF(KENKO[[#This Row],[//]]="","",INDEX([3]!db[NB PAJAK],KENKO[[#This Row],[stt]]-1))</f>
        <v>STAPLER KENKO HD-10</v>
      </c>
      <c r="K24" s="48">
        <f ca="1">IF(KENKO[[#This Row],[//]]="","",IF(INDEX(INDIRECT($2:$2),KENKO[[#This Row],[//]])="","",INDEX(INDIRECT($2:$2),KENKO[[#This Row],[//]])))</f>
        <v>5</v>
      </c>
      <c r="L24" s="48" t="str">
        <f ca="1">IF(KENKO[[#This Row],[//]]="","",IF(KENKO[[#This Row],[C]]="",INDEX(INDIRECT($2:$2),KENKO[[#This Row],[//]]),""))</f>
        <v/>
      </c>
      <c r="M24" s="48" t="str">
        <f ca="1">IF(KENKO[[#This Row],[//]]="","",IF(KENKO[[#This Row],[C]]="",INDEX(INDIRECT($2:$2),KENKO[[#This Row],[//]]),""))</f>
        <v/>
      </c>
      <c r="N24" s="33">
        <f ca="1">IF(KENKO[[#This Row],[//]]="","",INDEX(INDIRECT($2:$2),KENKO[[#This Row],[//]])/IF(KENKO[[#This Row],[C]]="",KENKO[[#This Row],[JMLH BRG]],1))</f>
        <v>1860000</v>
      </c>
      <c r="O24" s="44">
        <f ca="1">IF(KENKO[[#This Row],[//]]="","",INDEX(INDIRECT($2:$2),KENKO[[#This Row],[//]]))</f>
        <v>0.17</v>
      </c>
      <c r="P24" s="44" t="str">
        <f ca="1">IF(KENKO[[#This Row],[//]]="","",IF(INDEX(INDIRECT($2:$2),KENKO[[#This Row],[//]])="","",INDEX(INDIRECT($2:$2),KENKO[[#This Row],[//]])))</f>
        <v/>
      </c>
      <c r="Q24" s="33">
        <f ca="1">IF(KENKO[[#This Row],[//]]="","",INDEX(INDIRECT($2:$2),KENKO[[#This Row],[//]]))</f>
        <v>9300000</v>
      </c>
      <c r="R24" s="33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>1581000</v>
      </c>
      <c r="S24" s="33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>7719000</v>
      </c>
      <c r="T24" s="45" t="str">
        <f ca="1">IF(KENKO[[#This Row],[//]]="","",IF(INDEX(INDIRECT($2:$2),KENKO[[#This Row],[//]])="","",INDEX(INDIRECT($2:$2),KENKO[[#This Row],[//]])))</f>
        <v/>
      </c>
      <c r="U24" s="35" t="str">
        <f ca="1">IF(KENKO[[#This Row],[//]]="","",INDEX(INDIRECT($2:$2),KENKO[[#This Row],[//]]))</f>
        <v>KENKO STAPLER HD-10</v>
      </c>
      <c r="V24" s="31" t="str">
        <f ca="1">LOWER(SUBSTITUTE(SUBSTITUTE(SUBSTITUTE(SUBSTITUTE(SUBSTITUTE(SUBSTITUTE(SUBSTITUTE(SUBSTITUTE(KENKO[[#This Row],[N.B.nota]]," ",""),"-",""),"(",""),")",""),".",""),",",""),"/",""),"""",""))</f>
        <v>kenkostaplerhd10</v>
      </c>
      <c r="W24" s="31">
        <f ca="1">IF(KENKO[[#This Row],[concat]]="","",MATCH(KENKO[[#This Row],[concat]],[3]!db[NB NOTA_C],0)+1)</f>
        <v>1250</v>
      </c>
      <c r="X24" s="31" t="str">
        <f ca="1">IF(KENKO[[#This Row],[N.B.nota]]="","",ADDRESS(ROW(KENKO[QB]),COLUMN(KENKO[QB]))&amp;":"&amp;ADDRESS(ROW(),COLUMN(KENKO[QB])))</f>
        <v>$D$4:$D$24</v>
      </c>
      <c r="Y24" s="46" t="str">
        <f ca="1">IF(KENKO[[#This Row],[//]]="","",HYPERLINK("["&amp;DB_PATH&amp;"]DB!e"&amp;KENKO[[#This Row],[stt]],"&gt;"))</f>
        <v>&gt;</v>
      </c>
      <c r="Z24" s="32">
        <f ca="1">IF(KENKO[[#This Row],[//]]="","",IF(KENKO[[#This Row],[ID NOTA]]="",Z4,KENKO[[#This Row],[ID NOTA]]))</f>
        <v>8</v>
      </c>
    </row>
    <row r="25" spans="1:26" ht="20.100000000000001" customHeight="1" x14ac:dyDescent="0.25">
      <c r="A25" s="43"/>
      <c r="B25" s="48" t="str">
        <f>IF(KENKO[[#This Row],[N_ID]]="","",INDEX(Table1[ID],MATCH(KENKO[[#This Row],[N_ID]],Table1[N_ID],0)))</f>
        <v/>
      </c>
      <c r="C25" s="48" t="str">
        <f ca="1">IF(KENKO[[#This Row],[//]]="","",HYPERLINK("["&amp;SUBSTITUTE(DIR,"'","")&amp;"]NOTA!D"&amp;KENKO[[#This Row],[//]]+2,"&gt;"))</f>
        <v/>
      </c>
      <c r="D25" s="48" t="str">
        <f>IF(KENKO[[#This Row],[ID NOTA]]="","",INDEX(Table1[QB],MATCH(KENKO[[#This Row],[ID NOTA]],Table1[ID],0)))</f>
        <v/>
      </c>
      <c r="E25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5" s="48"/>
      <c r="G25" s="30" t="str">
        <f ca="1">IF(KENKO[[#This Row],[N_ID]]="","",INDEX(INDIRECT($2:$2),KENKO[[#This Row],[//]]))</f>
        <v/>
      </c>
      <c r="H25" s="30" t="str">
        <f ca="1">IF(KENKO[[#This Row],[N_ID]]="","",INDEX(INDIRECT($2:$2),KENKO[[#This Row],[//]]))</f>
        <v/>
      </c>
      <c r="I25" s="31" t="str">
        <f ca="1">IF(KENKO[[#This Row],[N_ID]]="","",INDEX(INDIRECT($2:$2),KENKO[[#This Row],[//]]))</f>
        <v/>
      </c>
      <c r="J25" s="35" t="str">
        <f ca="1">IF(KENKO[[#This Row],[//]]="","",INDEX([3]!db[NB PAJAK],KENKO[[#This Row],[stt]]-1))</f>
        <v/>
      </c>
      <c r="K25" s="48" t="str">
        <f ca="1">IF(KENKO[[#This Row],[//]]="","",IF(INDEX(INDIRECT($2:$2),KENKO[[#This Row],[//]])="","",INDEX(INDIRECT($2:$2),KENKO[[#This Row],[//]])))</f>
        <v/>
      </c>
      <c r="L25" s="48" t="str">
        <f ca="1">IF(KENKO[[#This Row],[//]]="","",IF(KENKO[[#This Row],[C]]="",INDEX(INDIRECT($2:$2),KENKO[[#This Row],[//]]),""))</f>
        <v/>
      </c>
      <c r="M25" s="48" t="str">
        <f ca="1">IF(KENKO[[#This Row],[//]]="","",IF(KENKO[[#This Row],[C]]="",INDEX(INDIRECT($2:$2),KENKO[[#This Row],[//]]),""))</f>
        <v/>
      </c>
      <c r="N25" s="33" t="str">
        <f ca="1">IF(KENKO[[#This Row],[//]]="","",INDEX(INDIRECT($2:$2),KENKO[[#This Row],[//]])/IF(KENKO[[#This Row],[C]]="",KENKO[[#This Row],[JMLH BRG]],1))</f>
        <v/>
      </c>
      <c r="O25" s="44" t="str">
        <f ca="1">IF(KENKO[[#This Row],[//]]="","",INDEX(INDIRECT($2:$2),KENKO[[#This Row],[//]]))</f>
        <v/>
      </c>
      <c r="P25" s="44" t="str">
        <f ca="1">IF(KENKO[[#This Row],[//]]="","",IF(INDEX(INDIRECT($2:$2),KENKO[[#This Row],[//]])="","",INDEX(INDIRECT($2:$2),KENKO[[#This Row],[//]])))</f>
        <v/>
      </c>
      <c r="Q25" s="33" t="str">
        <f ca="1">IF(KENKO[[#This Row],[//]]="","",INDEX(INDIRECT($2:$2),KENKO[[#This Row],[//]]))</f>
        <v/>
      </c>
      <c r="R2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5" s="45" t="str">
        <f ca="1">IF(KENKO[[#This Row],[//]]="","",IF(INDEX(INDIRECT($2:$2),KENKO[[#This Row],[//]])="","",INDEX(INDIRECT($2:$2),KENKO[[#This Row],[//]])))</f>
        <v/>
      </c>
      <c r="U25" s="35" t="str">
        <f ca="1">IF(KENKO[[#This Row],[//]]="","",INDEX(INDIRECT($2:$2),KENKO[[#This Row],[//]]))</f>
        <v/>
      </c>
      <c r="V25" s="31" t="str">
        <f ca="1">LOWER(SUBSTITUTE(SUBSTITUTE(SUBSTITUTE(SUBSTITUTE(SUBSTITUTE(SUBSTITUTE(SUBSTITUTE(SUBSTITUTE(KENKO[[#This Row],[N.B.nota]]," ",""),"-",""),"(",""),")",""),".",""),",",""),"/",""),"""",""))</f>
        <v/>
      </c>
      <c r="W25" s="31" t="str">
        <f ca="1">IF(KENKO[[#This Row],[concat]]="","",MATCH(KENKO[[#This Row],[concat]],[3]!db[NB NOTA_C],0)+1)</f>
        <v/>
      </c>
      <c r="X25" s="31" t="str">
        <f ca="1">IF(KENKO[[#This Row],[N.B.nota]]="","",ADDRESS(ROW(KENKO[QB]),COLUMN(KENKO[QB]))&amp;":"&amp;ADDRESS(ROW(),COLUMN(KENKO[QB])))</f>
        <v/>
      </c>
      <c r="Y25" s="46" t="str">
        <f ca="1">IF(KENKO[[#This Row],[//]]="","",HYPERLINK("["&amp;DB_PATH&amp;"]DB!e"&amp;KENKO[[#This Row],[stt]],"&gt;"))</f>
        <v/>
      </c>
      <c r="Z25" s="32" t="str">
        <f ca="1">IF(KENKO[[#This Row],[//]]="","",IF(KENKO[[#This Row],[ID NOTA]]="",Z4,KENKO[[#This Row],[ID NOTA]]))</f>
        <v/>
      </c>
    </row>
    <row r="26" spans="1:26" ht="20.100000000000001" customHeight="1" x14ac:dyDescent="0.25">
      <c r="A26" s="43"/>
      <c r="B26" s="48" t="str">
        <f>IF(KENKO[[#This Row],[N_ID]]="","",INDEX(Table1[ID],MATCH(KENKO[[#This Row],[N_ID]],Table1[N_ID],0)))</f>
        <v/>
      </c>
      <c r="C26" s="48" t="str">
        <f ca="1">IF(KENKO[[#This Row],[//]]="","",HYPERLINK("["&amp;SUBSTITUTE(DIR,"'","")&amp;"]NOTA!D"&amp;KENKO[[#This Row],[//]]+2,"&gt;"))</f>
        <v/>
      </c>
      <c r="D26" s="48" t="str">
        <f>IF(KENKO[[#This Row],[ID NOTA]]="","",INDEX(Table1[QB],MATCH(KENKO[[#This Row],[ID NOTA]],Table1[ID],0)))</f>
        <v/>
      </c>
      <c r="E26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6" s="48"/>
      <c r="G26" s="30" t="str">
        <f ca="1">IF(KENKO[[#This Row],[N_ID]]="","",INDEX(INDIRECT($2:$2),KENKO[[#This Row],[//]]))</f>
        <v/>
      </c>
      <c r="H26" s="30" t="str">
        <f ca="1">IF(KENKO[[#This Row],[N_ID]]="","",INDEX(INDIRECT($2:$2),KENKO[[#This Row],[//]]))</f>
        <v/>
      </c>
      <c r="I26" s="31" t="str">
        <f ca="1">IF(KENKO[[#This Row],[N_ID]]="","",INDEX(INDIRECT($2:$2),KENKO[[#This Row],[//]]))</f>
        <v/>
      </c>
      <c r="J26" s="35" t="str">
        <f ca="1">IF(KENKO[[#This Row],[//]]="","",INDEX([3]!db[NB PAJAK],KENKO[[#This Row],[stt]]-1))</f>
        <v/>
      </c>
      <c r="K26" s="48" t="str">
        <f ca="1">IF(KENKO[[#This Row],[//]]="","",IF(INDEX(INDIRECT($2:$2),KENKO[[#This Row],[//]])="","",INDEX(INDIRECT($2:$2),KENKO[[#This Row],[//]])))</f>
        <v/>
      </c>
      <c r="L26" s="48" t="str">
        <f ca="1">IF(KENKO[[#This Row],[//]]="","",IF(KENKO[[#This Row],[C]]="",INDEX(INDIRECT($2:$2),KENKO[[#This Row],[//]]),""))</f>
        <v/>
      </c>
      <c r="M26" s="48" t="str">
        <f ca="1">IF(KENKO[[#This Row],[//]]="","",IF(KENKO[[#This Row],[C]]="",INDEX(INDIRECT($2:$2),KENKO[[#This Row],[//]]),""))</f>
        <v/>
      </c>
      <c r="N26" s="33" t="str">
        <f ca="1">IF(KENKO[[#This Row],[//]]="","",INDEX(INDIRECT($2:$2),KENKO[[#This Row],[//]])/IF(KENKO[[#This Row],[C]]="",KENKO[[#This Row],[JMLH BRG]],1))</f>
        <v/>
      </c>
      <c r="O26" s="44" t="str">
        <f ca="1">IF(KENKO[[#This Row],[//]]="","",INDEX(INDIRECT($2:$2),KENKO[[#This Row],[//]]))</f>
        <v/>
      </c>
      <c r="P26" s="44" t="str">
        <f ca="1">IF(KENKO[[#This Row],[//]]="","",IF(INDEX(INDIRECT($2:$2),KENKO[[#This Row],[//]])="","",INDEX(INDIRECT($2:$2),KENKO[[#This Row],[//]])))</f>
        <v/>
      </c>
      <c r="Q26" s="33" t="str">
        <f ca="1">IF(KENKO[[#This Row],[//]]="","",INDEX(INDIRECT($2:$2),KENKO[[#This Row],[//]]))</f>
        <v/>
      </c>
      <c r="R2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6" s="45" t="str">
        <f ca="1">IF(KENKO[[#This Row],[//]]="","",IF(INDEX(INDIRECT($2:$2),KENKO[[#This Row],[//]])="","",INDEX(INDIRECT($2:$2),KENKO[[#This Row],[//]])))</f>
        <v/>
      </c>
      <c r="U26" s="35" t="str">
        <f ca="1">IF(KENKO[[#This Row],[//]]="","",INDEX(INDIRECT($2:$2),KENKO[[#This Row],[//]]))</f>
        <v/>
      </c>
      <c r="V26" s="31" t="str">
        <f ca="1">LOWER(SUBSTITUTE(SUBSTITUTE(SUBSTITUTE(SUBSTITUTE(SUBSTITUTE(SUBSTITUTE(SUBSTITUTE(SUBSTITUTE(KENKO[[#This Row],[N.B.nota]]," ",""),"-",""),"(",""),")",""),".",""),",",""),"/",""),"""",""))</f>
        <v/>
      </c>
      <c r="W26" s="31" t="str">
        <f ca="1">IF(KENKO[[#This Row],[concat]]="","",MATCH(KENKO[[#This Row],[concat]],[3]!db[NB NOTA_C],0)+1)</f>
        <v/>
      </c>
      <c r="X26" s="31" t="str">
        <f ca="1">IF(KENKO[[#This Row],[N.B.nota]]="","",ADDRESS(ROW(KENKO[QB]),COLUMN(KENKO[QB]))&amp;":"&amp;ADDRESS(ROW(),COLUMN(KENKO[QB])))</f>
        <v/>
      </c>
      <c r="Y26" s="46" t="str">
        <f ca="1">IF(KENKO[[#This Row],[//]]="","",HYPERLINK("["&amp;DB_PATH&amp;"]DB!e"&amp;KENKO[[#This Row],[stt]],"&gt;"))</f>
        <v/>
      </c>
      <c r="Z26" s="32" t="str">
        <f ca="1">IF(KENKO[[#This Row],[//]]="","",IF(KENKO[[#This Row],[ID NOTA]]="",Z4,KENKO[[#This Row],[ID NOTA]]))</f>
        <v/>
      </c>
    </row>
    <row r="27" spans="1:26" ht="20.100000000000001" customHeight="1" x14ac:dyDescent="0.25">
      <c r="A27" s="43"/>
      <c r="B27" s="48" t="str">
        <f>IF(KENKO[[#This Row],[N_ID]]="","",INDEX(Table1[ID],MATCH(KENKO[[#This Row],[N_ID]],Table1[N_ID],0)))</f>
        <v/>
      </c>
      <c r="C27" s="48" t="str">
        <f ca="1">IF(KENKO[[#This Row],[//]]="","",HYPERLINK("["&amp;SUBSTITUTE(DIR,"'","")&amp;"]NOTA!D"&amp;KENKO[[#This Row],[//]]+2,"&gt;"))</f>
        <v/>
      </c>
      <c r="D27" s="48" t="str">
        <f>IF(KENKO[[#This Row],[ID NOTA]]="","",INDEX(Table1[QB],MATCH(KENKO[[#This Row],[ID NOTA]],Table1[ID],0)))</f>
        <v/>
      </c>
      <c r="E27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7" s="48"/>
      <c r="G27" s="30" t="str">
        <f ca="1">IF(KENKO[[#This Row],[N_ID]]="","",INDEX(INDIRECT($2:$2),KENKO[[#This Row],[//]]))</f>
        <v/>
      </c>
      <c r="H27" s="30" t="str">
        <f ca="1">IF(KENKO[[#This Row],[N_ID]]="","",INDEX(INDIRECT($2:$2),KENKO[[#This Row],[//]]))</f>
        <v/>
      </c>
      <c r="I27" s="31" t="str">
        <f ca="1">IF(KENKO[[#This Row],[N_ID]]="","",INDEX(INDIRECT($2:$2),KENKO[[#This Row],[//]]))</f>
        <v/>
      </c>
      <c r="J27" s="35" t="str">
        <f ca="1">IF(KENKO[[#This Row],[//]]="","",INDEX([3]!db[NB PAJAK],KENKO[[#This Row],[stt]]-1))</f>
        <v/>
      </c>
      <c r="K27" s="48" t="str">
        <f ca="1">IF(KENKO[[#This Row],[//]]="","",IF(INDEX(INDIRECT($2:$2),KENKO[[#This Row],[//]])="","",INDEX(INDIRECT($2:$2),KENKO[[#This Row],[//]])))</f>
        <v/>
      </c>
      <c r="L27" s="48" t="str">
        <f ca="1">IF(KENKO[[#This Row],[//]]="","",IF(KENKO[[#This Row],[C]]="",INDEX(INDIRECT($2:$2),KENKO[[#This Row],[//]]),""))</f>
        <v/>
      </c>
      <c r="M27" s="48" t="str">
        <f ca="1">IF(KENKO[[#This Row],[//]]="","",IF(KENKO[[#This Row],[C]]="",INDEX(INDIRECT($2:$2),KENKO[[#This Row],[//]]),""))</f>
        <v/>
      </c>
      <c r="N27" s="33" t="str">
        <f ca="1">IF(KENKO[[#This Row],[//]]="","",INDEX(INDIRECT($2:$2),KENKO[[#This Row],[//]])/IF(KENKO[[#This Row],[C]]="",KENKO[[#This Row],[JMLH BRG]],1))</f>
        <v/>
      </c>
      <c r="O27" s="44" t="str">
        <f ca="1">IF(KENKO[[#This Row],[//]]="","",INDEX(INDIRECT($2:$2),KENKO[[#This Row],[//]]))</f>
        <v/>
      </c>
      <c r="P27" s="44" t="str">
        <f ca="1">IF(KENKO[[#This Row],[//]]="","",IF(INDEX(INDIRECT($2:$2),KENKO[[#This Row],[//]])="","",INDEX(INDIRECT($2:$2),KENKO[[#This Row],[//]])))</f>
        <v/>
      </c>
      <c r="Q27" s="33" t="str">
        <f ca="1">IF(KENKO[[#This Row],[//]]="","",INDEX(INDIRECT($2:$2),KENKO[[#This Row],[//]]))</f>
        <v/>
      </c>
      <c r="R2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7" s="45" t="str">
        <f ca="1">IF(KENKO[[#This Row],[//]]="","",IF(INDEX(INDIRECT($2:$2),KENKO[[#This Row],[//]])="","",INDEX(INDIRECT($2:$2),KENKO[[#This Row],[//]])))</f>
        <v/>
      </c>
      <c r="U27" s="35" t="str">
        <f ca="1">IF(KENKO[[#This Row],[//]]="","",INDEX(INDIRECT($2:$2),KENKO[[#This Row],[//]]))</f>
        <v/>
      </c>
      <c r="V27" s="31" t="str">
        <f ca="1">LOWER(SUBSTITUTE(SUBSTITUTE(SUBSTITUTE(SUBSTITUTE(SUBSTITUTE(SUBSTITUTE(SUBSTITUTE(SUBSTITUTE(KENKO[[#This Row],[N.B.nota]]," ",""),"-",""),"(",""),")",""),".",""),",",""),"/",""),"""",""))</f>
        <v/>
      </c>
      <c r="W27" s="31" t="str">
        <f ca="1">IF(KENKO[[#This Row],[concat]]="","",MATCH(KENKO[[#This Row],[concat]],[3]!db[NB NOTA_C],0)+1)</f>
        <v/>
      </c>
      <c r="X27" s="31" t="str">
        <f ca="1">IF(KENKO[[#This Row],[N.B.nota]]="","",ADDRESS(ROW(KENKO[QB]),COLUMN(KENKO[QB]))&amp;":"&amp;ADDRESS(ROW(),COLUMN(KENKO[QB])))</f>
        <v/>
      </c>
      <c r="Y27" s="46" t="str">
        <f ca="1">IF(KENKO[[#This Row],[//]]="","",HYPERLINK("["&amp;DB_PATH&amp;"]DB!e"&amp;KENKO[[#This Row],[stt]],"&gt;"))</f>
        <v/>
      </c>
      <c r="Z27" s="32" t="str">
        <f ca="1">IF(KENKO[[#This Row],[//]]="","",IF(KENKO[[#This Row],[ID NOTA]]="",Z26,KENKO[[#This Row],[ID NOTA]]))</f>
        <v/>
      </c>
    </row>
    <row r="28" spans="1:26" ht="20.100000000000001" customHeight="1" x14ac:dyDescent="0.25">
      <c r="A28" s="43"/>
      <c r="B28" s="48" t="str">
        <f>IF(KENKO[[#This Row],[N_ID]]="","",INDEX(Table1[ID],MATCH(KENKO[[#This Row],[N_ID]],Table1[N_ID],0)))</f>
        <v/>
      </c>
      <c r="C28" s="48" t="str">
        <f ca="1">IF(KENKO[[#This Row],[//]]="","",HYPERLINK("["&amp;SUBSTITUTE(DIR,"'","")&amp;"]NOTA!D"&amp;KENKO[[#This Row],[//]]+2,"&gt;"))</f>
        <v/>
      </c>
      <c r="D28" s="48" t="str">
        <f>IF(KENKO[[#This Row],[ID NOTA]]="","",INDEX(Table1[QB],MATCH(KENKO[[#This Row],[ID NOTA]],Table1[ID],0)))</f>
        <v/>
      </c>
      <c r="E28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8" s="48"/>
      <c r="G28" s="30" t="str">
        <f ca="1">IF(KENKO[[#This Row],[N_ID]]="","",INDEX(INDIRECT($2:$2),KENKO[[#This Row],[//]]))</f>
        <v/>
      </c>
      <c r="H28" s="30" t="str">
        <f ca="1">IF(KENKO[[#This Row],[N_ID]]="","",INDEX(INDIRECT($2:$2),KENKO[[#This Row],[//]]))</f>
        <v/>
      </c>
      <c r="I28" s="31" t="str">
        <f ca="1">IF(KENKO[[#This Row],[N_ID]]="","",INDEX(INDIRECT($2:$2),KENKO[[#This Row],[//]]))</f>
        <v/>
      </c>
      <c r="J28" s="35" t="str">
        <f ca="1">IF(KENKO[[#This Row],[//]]="","",INDEX([3]!db[NB PAJAK],KENKO[[#This Row],[stt]]-1))</f>
        <v/>
      </c>
      <c r="K28" s="48" t="str">
        <f ca="1">IF(KENKO[[#This Row],[//]]="","",IF(INDEX(INDIRECT($2:$2),KENKO[[#This Row],[//]])="","",INDEX(INDIRECT($2:$2),KENKO[[#This Row],[//]])))</f>
        <v/>
      </c>
      <c r="L28" s="48" t="str">
        <f ca="1">IF(KENKO[[#This Row],[//]]="","",IF(KENKO[[#This Row],[C]]="",INDEX(INDIRECT($2:$2),KENKO[[#This Row],[//]]),""))</f>
        <v/>
      </c>
      <c r="M28" s="48" t="str">
        <f ca="1">IF(KENKO[[#This Row],[//]]="","",IF(KENKO[[#This Row],[C]]="",INDEX(INDIRECT($2:$2),KENKO[[#This Row],[//]]),""))</f>
        <v/>
      </c>
      <c r="N28" s="33" t="str">
        <f ca="1">IF(KENKO[[#This Row],[//]]="","",INDEX(INDIRECT($2:$2),KENKO[[#This Row],[//]])/IF(KENKO[[#This Row],[C]]="",KENKO[[#This Row],[JMLH BRG]],1))</f>
        <v/>
      </c>
      <c r="O28" s="44" t="str">
        <f ca="1">IF(KENKO[[#This Row],[//]]="","",INDEX(INDIRECT($2:$2),KENKO[[#This Row],[//]]))</f>
        <v/>
      </c>
      <c r="P28" s="44" t="str">
        <f ca="1">IF(KENKO[[#This Row],[//]]="","",IF(INDEX(INDIRECT($2:$2),KENKO[[#This Row],[//]])="","",INDEX(INDIRECT($2:$2),KENKO[[#This Row],[//]])))</f>
        <v/>
      </c>
      <c r="Q28" s="33" t="str">
        <f ca="1">IF(KENKO[[#This Row],[//]]="","",INDEX(INDIRECT($2:$2),KENKO[[#This Row],[//]]))</f>
        <v/>
      </c>
      <c r="R2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8" s="45" t="str">
        <f ca="1">IF(KENKO[[#This Row],[//]]="","",IF(INDEX(INDIRECT($2:$2),KENKO[[#This Row],[//]])="","",INDEX(INDIRECT($2:$2),KENKO[[#This Row],[//]])))</f>
        <v/>
      </c>
      <c r="U28" s="35" t="str">
        <f ca="1">IF(KENKO[[#This Row],[//]]="","",INDEX(INDIRECT($2:$2),KENKO[[#This Row],[//]]))</f>
        <v/>
      </c>
      <c r="V28" s="31" t="str">
        <f ca="1">LOWER(SUBSTITUTE(SUBSTITUTE(SUBSTITUTE(SUBSTITUTE(SUBSTITUTE(SUBSTITUTE(SUBSTITUTE(SUBSTITUTE(KENKO[[#This Row],[N.B.nota]]," ",""),"-",""),"(",""),")",""),".",""),",",""),"/",""),"""",""))</f>
        <v/>
      </c>
      <c r="W28" s="31" t="str">
        <f ca="1">IF(KENKO[[#This Row],[concat]]="","",MATCH(KENKO[[#This Row],[concat]],[3]!db[NB NOTA_C],0)+1)</f>
        <v/>
      </c>
      <c r="X28" s="31" t="str">
        <f ca="1">IF(KENKO[[#This Row],[N.B.nota]]="","",ADDRESS(ROW(KENKO[QB]),COLUMN(KENKO[QB]))&amp;":"&amp;ADDRESS(ROW(),COLUMN(KENKO[QB])))</f>
        <v/>
      </c>
      <c r="Y28" s="46" t="str">
        <f ca="1">IF(KENKO[[#This Row],[//]]="","",HYPERLINK("["&amp;DB_PATH&amp;"]DB!e"&amp;KENKO[[#This Row],[stt]],"&gt;"))</f>
        <v/>
      </c>
      <c r="Z28" s="32" t="str">
        <f ca="1">IF(KENKO[[#This Row],[//]]="","",IF(KENKO[[#This Row],[ID NOTA]]="",Z26,KENKO[[#This Row],[ID NOTA]]))</f>
        <v/>
      </c>
    </row>
    <row r="29" spans="1:26" ht="20.100000000000001" customHeight="1" x14ac:dyDescent="0.25">
      <c r="A29" s="43"/>
      <c r="B29" s="48" t="str">
        <f>IF(KENKO[[#This Row],[N_ID]]="","",INDEX(Table1[ID],MATCH(KENKO[[#This Row],[N_ID]],Table1[N_ID],0)))</f>
        <v/>
      </c>
      <c r="C29" s="48" t="str">
        <f ca="1">IF(KENKO[[#This Row],[//]]="","",HYPERLINK("["&amp;SUBSTITUTE(DIR,"'","")&amp;"]NOTA!D"&amp;KENKO[[#This Row],[//]]+2,"&gt;"))</f>
        <v/>
      </c>
      <c r="D29" s="48" t="str">
        <f>IF(KENKO[[#This Row],[ID NOTA]]="","",INDEX(Table1[QB],MATCH(KENKO[[#This Row],[ID NOTA]],Table1[ID],0)))</f>
        <v/>
      </c>
      <c r="E29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9" s="48"/>
      <c r="G29" s="30" t="str">
        <f ca="1">IF(KENKO[[#This Row],[N_ID]]="","",INDEX(INDIRECT($2:$2),KENKO[[#This Row],[//]]))</f>
        <v/>
      </c>
      <c r="H29" s="30" t="str">
        <f ca="1">IF(KENKO[[#This Row],[N_ID]]="","",INDEX(INDIRECT($2:$2),KENKO[[#This Row],[//]]))</f>
        <v/>
      </c>
      <c r="I29" s="31" t="str">
        <f ca="1">IF(KENKO[[#This Row],[N_ID]]="","",INDEX(INDIRECT($2:$2),KENKO[[#This Row],[//]]))</f>
        <v/>
      </c>
      <c r="J29" s="35" t="str">
        <f ca="1">IF(KENKO[[#This Row],[//]]="","",INDEX([3]!db[NB PAJAK],KENKO[[#This Row],[stt]]-1))</f>
        <v/>
      </c>
      <c r="K29" s="48" t="str">
        <f ca="1">IF(KENKO[[#This Row],[//]]="","",IF(INDEX(INDIRECT($2:$2),KENKO[[#This Row],[//]])="","",INDEX(INDIRECT($2:$2),KENKO[[#This Row],[//]])))</f>
        <v/>
      </c>
      <c r="L29" s="48" t="str">
        <f ca="1">IF(KENKO[[#This Row],[//]]="","",IF(KENKO[[#This Row],[C]]="",INDEX(INDIRECT($2:$2),KENKO[[#This Row],[//]]),""))</f>
        <v/>
      </c>
      <c r="M29" s="48" t="str">
        <f ca="1">IF(KENKO[[#This Row],[//]]="","",IF(KENKO[[#This Row],[C]]="",INDEX(INDIRECT($2:$2),KENKO[[#This Row],[//]]),""))</f>
        <v/>
      </c>
      <c r="N29" s="33" t="str">
        <f ca="1">IF(KENKO[[#This Row],[//]]="","",INDEX(INDIRECT($2:$2),KENKO[[#This Row],[//]])/IF(KENKO[[#This Row],[C]]="",KENKO[[#This Row],[JMLH BRG]],1))</f>
        <v/>
      </c>
      <c r="O29" s="44" t="str">
        <f ca="1">IF(KENKO[[#This Row],[//]]="","",INDEX(INDIRECT($2:$2),KENKO[[#This Row],[//]]))</f>
        <v/>
      </c>
      <c r="P29" s="44" t="str">
        <f ca="1">IF(KENKO[[#This Row],[//]]="","",IF(INDEX(INDIRECT($2:$2),KENKO[[#This Row],[//]])="","",INDEX(INDIRECT($2:$2),KENKO[[#This Row],[//]])))</f>
        <v/>
      </c>
      <c r="Q29" s="33" t="str">
        <f ca="1">IF(KENKO[[#This Row],[//]]="","",INDEX(INDIRECT($2:$2),KENKO[[#This Row],[//]]))</f>
        <v/>
      </c>
      <c r="R2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9" s="45" t="str">
        <f ca="1">IF(KENKO[[#This Row],[//]]="","",IF(INDEX(INDIRECT($2:$2),KENKO[[#This Row],[//]])="","",INDEX(INDIRECT($2:$2),KENKO[[#This Row],[//]])))</f>
        <v/>
      </c>
      <c r="U29" s="35" t="str">
        <f ca="1">IF(KENKO[[#This Row],[//]]="","",INDEX(INDIRECT($2:$2),KENKO[[#This Row],[//]]))</f>
        <v/>
      </c>
      <c r="V29" s="31" t="str">
        <f ca="1">LOWER(SUBSTITUTE(SUBSTITUTE(SUBSTITUTE(SUBSTITUTE(SUBSTITUTE(SUBSTITUTE(SUBSTITUTE(SUBSTITUTE(KENKO[[#This Row],[N.B.nota]]," ",""),"-",""),"(",""),")",""),".",""),",",""),"/",""),"""",""))</f>
        <v/>
      </c>
      <c r="W29" s="31" t="str">
        <f ca="1">IF(KENKO[[#This Row],[concat]]="","",MATCH(KENKO[[#This Row],[concat]],[3]!db[NB NOTA_C],0)+1)</f>
        <v/>
      </c>
      <c r="X29" s="31" t="str">
        <f ca="1">IF(KENKO[[#This Row],[N.B.nota]]="","",ADDRESS(ROW(KENKO[QB]),COLUMN(KENKO[QB]))&amp;":"&amp;ADDRESS(ROW(),COLUMN(KENKO[QB])))</f>
        <v/>
      </c>
      <c r="Y29" s="46" t="str">
        <f ca="1">IF(KENKO[[#This Row],[//]]="","",HYPERLINK("["&amp;DB_PATH&amp;"]DB!e"&amp;KENKO[[#This Row],[stt]],"&gt;"))</f>
        <v/>
      </c>
      <c r="Z29" s="32" t="str">
        <f ca="1">IF(KENKO[[#This Row],[//]]="","",IF(KENKO[[#This Row],[ID NOTA]]="",Z26,KENKO[[#This Row],[ID NOTA]]))</f>
        <v/>
      </c>
    </row>
    <row r="30" spans="1:26" ht="20.100000000000001" customHeight="1" x14ac:dyDescent="0.25">
      <c r="A30" s="43"/>
      <c r="B30" s="48" t="str">
        <f>IF(KENKO[[#This Row],[N_ID]]="","",INDEX(Table1[ID],MATCH(KENKO[[#This Row],[N_ID]],Table1[N_ID],0)))</f>
        <v/>
      </c>
      <c r="C30" s="48" t="str">
        <f ca="1">IF(KENKO[[#This Row],[//]]="","",HYPERLINK("["&amp;SUBSTITUTE(DIR,"'","")&amp;"]NOTA!D"&amp;KENKO[[#This Row],[//]]+2,"&gt;"))</f>
        <v/>
      </c>
      <c r="D30" s="48" t="str">
        <f>IF(KENKO[[#This Row],[ID NOTA]]="","",INDEX(Table1[QB],MATCH(KENKO[[#This Row],[ID NOTA]],Table1[ID],0)))</f>
        <v/>
      </c>
      <c r="E30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0" s="48"/>
      <c r="G30" s="30" t="str">
        <f ca="1">IF(KENKO[[#This Row],[N_ID]]="","",INDEX(INDIRECT($2:$2),KENKO[[#This Row],[//]]))</f>
        <v/>
      </c>
      <c r="H30" s="30" t="str">
        <f ca="1">IF(KENKO[[#This Row],[N_ID]]="","",INDEX(INDIRECT($2:$2),KENKO[[#This Row],[//]]))</f>
        <v/>
      </c>
      <c r="I30" s="31" t="str">
        <f ca="1">IF(KENKO[[#This Row],[N_ID]]="","",INDEX(INDIRECT($2:$2),KENKO[[#This Row],[//]]))</f>
        <v/>
      </c>
      <c r="J30" s="35" t="str">
        <f ca="1">IF(KENKO[[#This Row],[//]]="","",INDEX([3]!db[NB PAJAK],KENKO[[#This Row],[stt]]-1))</f>
        <v/>
      </c>
      <c r="K30" s="48" t="str">
        <f ca="1">IF(KENKO[[#This Row],[//]]="","",IF(INDEX(INDIRECT($2:$2),KENKO[[#This Row],[//]])="","",INDEX(INDIRECT($2:$2),KENKO[[#This Row],[//]])))</f>
        <v/>
      </c>
      <c r="L30" s="48" t="str">
        <f ca="1">IF(KENKO[[#This Row],[//]]="","",IF(KENKO[[#This Row],[C]]="",INDEX(INDIRECT($2:$2),KENKO[[#This Row],[//]]),""))</f>
        <v/>
      </c>
      <c r="M30" s="48" t="str">
        <f ca="1">IF(KENKO[[#This Row],[//]]="","",IF(KENKO[[#This Row],[C]]="",INDEX(INDIRECT($2:$2),KENKO[[#This Row],[//]]),""))</f>
        <v/>
      </c>
      <c r="N30" s="33" t="str">
        <f ca="1">IF(KENKO[[#This Row],[//]]="","",INDEX(INDIRECT($2:$2),KENKO[[#This Row],[//]])/IF(KENKO[[#This Row],[C]]="",KENKO[[#This Row],[JMLH BRG]],1))</f>
        <v/>
      </c>
      <c r="O30" s="44" t="str">
        <f ca="1">IF(KENKO[[#This Row],[//]]="","",INDEX(INDIRECT($2:$2),KENKO[[#This Row],[//]]))</f>
        <v/>
      </c>
      <c r="P30" s="44" t="str">
        <f ca="1">IF(KENKO[[#This Row],[//]]="","",IF(INDEX(INDIRECT($2:$2),KENKO[[#This Row],[//]])="","",INDEX(INDIRECT($2:$2),KENKO[[#This Row],[//]])))</f>
        <v/>
      </c>
      <c r="Q30" s="33" t="str">
        <f ca="1">IF(KENKO[[#This Row],[//]]="","",INDEX(INDIRECT($2:$2),KENKO[[#This Row],[//]]))</f>
        <v/>
      </c>
      <c r="R3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0" s="45" t="str">
        <f ca="1">IF(KENKO[[#This Row],[//]]="","",IF(INDEX(INDIRECT($2:$2),KENKO[[#This Row],[//]])="","",INDEX(INDIRECT($2:$2),KENKO[[#This Row],[//]])))</f>
        <v/>
      </c>
      <c r="U30" s="35" t="str">
        <f ca="1">IF(KENKO[[#This Row],[//]]="","",INDEX(INDIRECT($2:$2),KENKO[[#This Row],[//]]))</f>
        <v/>
      </c>
      <c r="V30" s="31" t="str">
        <f ca="1">LOWER(SUBSTITUTE(SUBSTITUTE(SUBSTITUTE(SUBSTITUTE(SUBSTITUTE(SUBSTITUTE(SUBSTITUTE(SUBSTITUTE(KENKO[[#This Row],[N.B.nota]]," ",""),"-",""),"(",""),")",""),".",""),",",""),"/",""),"""",""))</f>
        <v/>
      </c>
      <c r="W30" s="31" t="str">
        <f ca="1">IF(KENKO[[#This Row],[concat]]="","",MATCH(KENKO[[#This Row],[concat]],[3]!db[NB NOTA_C],0)+1)</f>
        <v/>
      </c>
      <c r="X30" s="31" t="str">
        <f ca="1">IF(KENKO[[#This Row],[N.B.nota]]="","",ADDRESS(ROW(KENKO[QB]),COLUMN(KENKO[QB]))&amp;":"&amp;ADDRESS(ROW(),COLUMN(KENKO[QB])))</f>
        <v/>
      </c>
      <c r="Y30" s="46" t="str">
        <f ca="1">IF(KENKO[[#This Row],[//]]="","",HYPERLINK("["&amp;DB_PATH&amp;"]DB!e"&amp;KENKO[[#This Row],[stt]],"&gt;"))</f>
        <v/>
      </c>
      <c r="Z30" s="32" t="str">
        <f ca="1">IF(KENKO[[#This Row],[//]]="","",IF(KENKO[[#This Row],[ID NOTA]]="",Z26,KENKO[[#This Row],[ID NOTA]]))</f>
        <v/>
      </c>
    </row>
    <row r="31" spans="1:26" ht="20.100000000000001" customHeight="1" x14ac:dyDescent="0.25">
      <c r="A31" s="43"/>
      <c r="B31" s="48" t="str">
        <f>IF(KENKO[[#This Row],[N_ID]]="","",INDEX(Table1[ID],MATCH(KENKO[[#This Row],[N_ID]],Table1[N_ID],0)))</f>
        <v/>
      </c>
      <c r="C31" s="48" t="str">
        <f ca="1">IF(KENKO[[#This Row],[//]]="","",HYPERLINK("["&amp;SUBSTITUTE(DIR,"'","")&amp;"]NOTA!D"&amp;KENKO[[#This Row],[//]]+2,"&gt;"))</f>
        <v/>
      </c>
      <c r="D31" s="48" t="str">
        <f>IF(KENKO[[#This Row],[ID NOTA]]="","",INDEX(Table1[QB],MATCH(KENKO[[#This Row],[ID NOTA]],Table1[ID],0)))</f>
        <v/>
      </c>
      <c r="E31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1" s="48"/>
      <c r="G31" s="30" t="str">
        <f ca="1">IF(KENKO[[#This Row],[N_ID]]="","",INDEX(INDIRECT($2:$2),KENKO[[#This Row],[//]]))</f>
        <v/>
      </c>
      <c r="H31" s="30" t="str">
        <f ca="1">IF(KENKO[[#This Row],[N_ID]]="","",INDEX(INDIRECT($2:$2),KENKO[[#This Row],[//]]))</f>
        <v/>
      </c>
      <c r="I31" s="31" t="str">
        <f ca="1">IF(KENKO[[#This Row],[N_ID]]="","",INDEX(INDIRECT($2:$2),KENKO[[#This Row],[//]]))</f>
        <v/>
      </c>
      <c r="J31" s="35" t="str">
        <f ca="1">IF(KENKO[[#This Row],[//]]="","",INDEX([3]!db[NB PAJAK],KENKO[[#This Row],[stt]]-1))</f>
        <v/>
      </c>
      <c r="K31" s="48" t="str">
        <f ca="1">IF(KENKO[[#This Row],[//]]="","",IF(INDEX(INDIRECT($2:$2),KENKO[[#This Row],[//]])="","",INDEX(INDIRECT($2:$2),KENKO[[#This Row],[//]])))</f>
        <v/>
      </c>
      <c r="L31" s="48" t="str">
        <f ca="1">IF(KENKO[[#This Row],[//]]="","",IF(KENKO[[#This Row],[C]]="",INDEX(INDIRECT($2:$2),KENKO[[#This Row],[//]]),""))</f>
        <v/>
      </c>
      <c r="M31" s="48" t="str">
        <f ca="1">IF(KENKO[[#This Row],[//]]="","",IF(KENKO[[#This Row],[C]]="",INDEX(INDIRECT($2:$2),KENKO[[#This Row],[//]]),""))</f>
        <v/>
      </c>
      <c r="N31" s="33" t="str">
        <f ca="1">IF(KENKO[[#This Row],[//]]="","",INDEX(INDIRECT($2:$2),KENKO[[#This Row],[//]])/IF(KENKO[[#This Row],[C]]="",KENKO[[#This Row],[JMLH BRG]],1))</f>
        <v/>
      </c>
      <c r="O31" s="44" t="str">
        <f ca="1">IF(KENKO[[#This Row],[//]]="","",INDEX(INDIRECT($2:$2),KENKO[[#This Row],[//]]))</f>
        <v/>
      </c>
      <c r="P31" s="44" t="str">
        <f ca="1">IF(KENKO[[#This Row],[//]]="","",IF(INDEX(INDIRECT($2:$2),KENKO[[#This Row],[//]])="","",INDEX(INDIRECT($2:$2),KENKO[[#This Row],[//]])))</f>
        <v/>
      </c>
      <c r="Q31" s="33" t="str">
        <f ca="1">IF(KENKO[[#This Row],[//]]="","",INDEX(INDIRECT($2:$2),KENKO[[#This Row],[//]]))</f>
        <v/>
      </c>
      <c r="R3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1" s="45" t="str">
        <f ca="1">IF(KENKO[[#This Row],[//]]="","",IF(INDEX(INDIRECT($2:$2),KENKO[[#This Row],[//]])="","",INDEX(INDIRECT($2:$2),KENKO[[#This Row],[//]])))</f>
        <v/>
      </c>
      <c r="U31" s="35" t="str">
        <f ca="1">IF(KENKO[[#This Row],[//]]="","",INDEX(INDIRECT($2:$2),KENKO[[#This Row],[//]]))</f>
        <v/>
      </c>
      <c r="V31" s="31" t="str">
        <f ca="1">LOWER(SUBSTITUTE(SUBSTITUTE(SUBSTITUTE(SUBSTITUTE(SUBSTITUTE(SUBSTITUTE(SUBSTITUTE(SUBSTITUTE(KENKO[[#This Row],[N.B.nota]]," ",""),"-",""),"(",""),")",""),".",""),",",""),"/",""),"""",""))</f>
        <v/>
      </c>
      <c r="W31" s="31" t="str">
        <f ca="1">IF(KENKO[[#This Row],[concat]]="","",MATCH(KENKO[[#This Row],[concat]],[3]!db[NB NOTA_C],0)+1)</f>
        <v/>
      </c>
      <c r="X31" s="31" t="str">
        <f ca="1">IF(KENKO[[#This Row],[N.B.nota]]="","",ADDRESS(ROW(KENKO[QB]),COLUMN(KENKO[QB]))&amp;":"&amp;ADDRESS(ROW(),COLUMN(KENKO[QB])))</f>
        <v/>
      </c>
      <c r="Y31" s="46" t="str">
        <f ca="1">IF(KENKO[[#This Row],[//]]="","",HYPERLINK("["&amp;DB_PATH&amp;"]DB!e"&amp;KENKO[[#This Row],[stt]],"&gt;"))</f>
        <v/>
      </c>
      <c r="Z31" s="32" t="str">
        <f ca="1">IF(KENKO[[#This Row],[//]]="","",IF(KENKO[[#This Row],[ID NOTA]]="",Z26,KENKO[[#This Row],[ID NOTA]]))</f>
        <v/>
      </c>
    </row>
    <row r="32" spans="1:26" ht="20.100000000000001" customHeight="1" x14ac:dyDescent="0.25">
      <c r="A32" s="43"/>
      <c r="B32" s="48" t="str">
        <f>IF(KENKO[[#This Row],[N_ID]]="","",INDEX(Table1[ID],MATCH(KENKO[[#This Row],[N_ID]],Table1[N_ID],0)))</f>
        <v/>
      </c>
      <c r="C32" s="48" t="str">
        <f ca="1">IF(KENKO[[#This Row],[//]]="","",HYPERLINK("["&amp;SUBSTITUTE(DIR,"'","")&amp;"]NOTA!D"&amp;KENKO[[#This Row],[//]]+2,"&gt;"))</f>
        <v/>
      </c>
      <c r="D32" s="48" t="str">
        <f>IF(KENKO[[#This Row],[ID NOTA]]="","",INDEX(Table1[QB],MATCH(KENKO[[#This Row],[ID NOTA]],Table1[ID],0)))</f>
        <v/>
      </c>
      <c r="E32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2" s="48"/>
      <c r="G32" s="30" t="str">
        <f ca="1">IF(KENKO[[#This Row],[N_ID]]="","",INDEX(INDIRECT($2:$2),KENKO[[#This Row],[//]]))</f>
        <v/>
      </c>
      <c r="H32" s="30" t="str">
        <f ca="1">IF(KENKO[[#This Row],[N_ID]]="","",INDEX(INDIRECT($2:$2),KENKO[[#This Row],[//]]))</f>
        <v/>
      </c>
      <c r="I32" s="31" t="str">
        <f ca="1">IF(KENKO[[#This Row],[N_ID]]="","",INDEX(INDIRECT($2:$2),KENKO[[#This Row],[//]]))</f>
        <v/>
      </c>
      <c r="J32" s="35" t="str">
        <f ca="1">IF(KENKO[[#This Row],[//]]="","",INDEX([3]!db[NB PAJAK],KENKO[[#This Row],[stt]]-1))</f>
        <v/>
      </c>
      <c r="K32" s="48" t="str">
        <f ca="1">IF(KENKO[[#This Row],[//]]="","",IF(INDEX(INDIRECT($2:$2),KENKO[[#This Row],[//]])="","",INDEX(INDIRECT($2:$2),KENKO[[#This Row],[//]])))</f>
        <v/>
      </c>
      <c r="L32" s="48" t="str">
        <f ca="1">IF(KENKO[[#This Row],[//]]="","",IF(KENKO[[#This Row],[C]]="",INDEX(INDIRECT($2:$2),KENKO[[#This Row],[//]]),""))</f>
        <v/>
      </c>
      <c r="M32" s="48" t="str">
        <f ca="1">IF(KENKO[[#This Row],[//]]="","",IF(KENKO[[#This Row],[C]]="",INDEX(INDIRECT($2:$2),KENKO[[#This Row],[//]]),""))</f>
        <v/>
      </c>
      <c r="N32" s="33" t="str">
        <f ca="1">IF(KENKO[[#This Row],[//]]="","",INDEX(INDIRECT($2:$2),KENKO[[#This Row],[//]])/IF(KENKO[[#This Row],[C]]="",KENKO[[#This Row],[JMLH BRG]],1))</f>
        <v/>
      </c>
      <c r="O32" s="44" t="str">
        <f ca="1">IF(KENKO[[#This Row],[//]]="","",INDEX(INDIRECT($2:$2),KENKO[[#This Row],[//]]))</f>
        <v/>
      </c>
      <c r="P32" s="44" t="str">
        <f ca="1">IF(KENKO[[#This Row],[//]]="","",IF(INDEX(INDIRECT($2:$2),KENKO[[#This Row],[//]])="","",INDEX(INDIRECT($2:$2),KENKO[[#This Row],[//]])))</f>
        <v/>
      </c>
      <c r="Q32" s="33" t="str">
        <f ca="1">IF(KENKO[[#This Row],[//]]="","",INDEX(INDIRECT($2:$2),KENKO[[#This Row],[//]]))</f>
        <v/>
      </c>
      <c r="R3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2" s="45" t="str">
        <f ca="1">IF(KENKO[[#This Row],[//]]="","",IF(INDEX(INDIRECT($2:$2),KENKO[[#This Row],[//]])="","",INDEX(INDIRECT($2:$2),KENKO[[#This Row],[//]])))</f>
        <v/>
      </c>
      <c r="U32" s="35" t="str">
        <f ca="1">IF(KENKO[[#This Row],[//]]="","",INDEX(INDIRECT($2:$2),KENKO[[#This Row],[//]]))</f>
        <v/>
      </c>
      <c r="V32" s="31" t="str">
        <f ca="1">LOWER(SUBSTITUTE(SUBSTITUTE(SUBSTITUTE(SUBSTITUTE(SUBSTITUTE(SUBSTITUTE(SUBSTITUTE(SUBSTITUTE(KENKO[[#This Row],[N.B.nota]]," ",""),"-",""),"(",""),")",""),".",""),",",""),"/",""),"""",""))</f>
        <v/>
      </c>
      <c r="W32" s="31" t="str">
        <f ca="1">IF(KENKO[[#This Row],[concat]]="","",MATCH(KENKO[[#This Row],[concat]],[3]!db[NB NOTA_C],0)+1)</f>
        <v/>
      </c>
      <c r="X32" s="31" t="str">
        <f ca="1">IF(KENKO[[#This Row],[N.B.nota]]="","",ADDRESS(ROW(KENKO[QB]),COLUMN(KENKO[QB]))&amp;":"&amp;ADDRESS(ROW(),COLUMN(KENKO[QB])))</f>
        <v/>
      </c>
      <c r="Y32" s="46" t="str">
        <f ca="1">IF(KENKO[[#This Row],[//]]="","",HYPERLINK("["&amp;DB_PATH&amp;"]DB!e"&amp;KENKO[[#This Row],[stt]],"&gt;"))</f>
        <v/>
      </c>
      <c r="Z32" s="32" t="str">
        <f ca="1">IF(KENKO[[#This Row],[//]]="","",IF(KENKO[[#This Row],[ID NOTA]]="",Z26,KENKO[[#This Row],[ID NOTA]]))</f>
        <v/>
      </c>
    </row>
    <row r="33" spans="1:26" ht="20.100000000000001" customHeight="1" x14ac:dyDescent="0.25">
      <c r="A33" s="43"/>
      <c r="B33" s="48" t="str">
        <f>IF(KENKO[[#This Row],[N_ID]]="","",INDEX(Table1[ID],MATCH(KENKO[[#This Row],[N_ID]],Table1[N_ID],0)))</f>
        <v/>
      </c>
      <c r="C33" s="48" t="str">
        <f ca="1">IF(KENKO[[#This Row],[//]]="","",HYPERLINK("["&amp;SUBSTITUTE(DIR,"'","")&amp;"]NOTA!D"&amp;KENKO[[#This Row],[//]]+2,"&gt;"))</f>
        <v/>
      </c>
      <c r="D33" s="48" t="str">
        <f>IF(KENKO[[#This Row],[ID NOTA]]="","",INDEX(Table1[QB],MATCH(KENKO[[#This Row],[ID NOTA]],Table1[ID],0)))</f>
        <v/>
      </c>
      <c r="E33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3" s="48"/>
      <c r="G33" s="30" t="str">
        <f ca="1">IF(KENKO[[#This Row],[N_ID]]="","",INDEX(INDIRECT($2:$2),KENKO[[#This Row],[//]]))</f>
        <v/>
      </c>
      <c r="H33" s="30" t="str">
        <f ca="1">IF(KENKO[[#This Row],[N_ID]]="","",INDEX(INDIRECT($2:$2),KENKO[[#This Row],[//]]))</f>
        <v/>
      </c>
      <c r="I33" s="31" t="str">
        <f ca="1">IF(KENKO[[#This Row],[N_ID]]="","",INDEX(INDIRECT($2:$2),KENKO[[#This Row],[//]]))</f>
        <v/>
      </c>
      <c r="J33" s="35" t="str">
        <f ca="1">IF(KENKO[[#This Row],[//]]="","",INDEX([3]!db[NB PAJAK],KENKO[[#This Row],[stt]]-1))</f>
        <v/>
      </c>
      <c r="K33" s="48" t="str">
        <f ca="1">IF(KENKO[[#This Row],[//]]="","",IF(INDEX(INDIRECT($2:$2),KENKO[[#This Row],[//]])="","",INDEX(INDIRECT($2:$2),KENKO[[#This Row],[//]])))</f>
        <v/>
      </c>
      <c r="L33" s="48" t="str">
        <f ca="1">IF(KENKO[[#This Row],[//]]="","",IF(KENKO[[#This Row],[C]]="",INDEX(INDIRECT($2:$2),KENKO[[#This Row],[//]]),""))</f>
        <v/>
      </c>
      <c r="M33" s="48" t="str">
        <f ca="1">IF(KENKO[[#This Row],[//]]="","",IF(KENKO[[#This Row],[C]]="",INDEX(INDIRECT($2:$2),KENKO[[#This Row],[//]]),""))</f>
        <v/>
      </c>
      <c r="N33" s="33" t="str">
        <f ca="1">IF(KENKO[[#This Row],[//]]="","",INDEX(INDIRECT($2:$2),KENKO[[#This Row],[//]])/IF(KENKO[[#This Row],[C]]="",KENKO[[#This Row],[JMLH BRG]],1))</f>
        <v/>
      </c>
      <c r="O33" s="44" t="str">
        <f ca="1">IF(KENKO[[#This Row],[//]]="","",INDEX(INDIRECT($2:$2),KENKO[[#This Row],[//]]))</f>
        <v/>
      </c>
      <c r="P33" s="44" t="str">
        <f ca="1">IF(KENKO[[#This Row],[//]]="","",IF(INDEX(INDIRECT($2:$2),KENKO[[#This Row],[//]])="","",INDEX(INDIRECT($2:$2),KENKO[[#This Row],[//]])))</f>
        <v/>
      </c>
      <c r="Q33" s="33" t="str">
        <f ca="1">IF(KENKO[[#This Row],[//]]="","",INDEX(INDIRECT($2:$2),KENKO[[#This Row],[//]]))</f>
        <v/>
      </c>
      <c r="R3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3" s="45" t="str">
        <f ca="1">IF(KENKO[[#This Row],[//]]="","",IF(INDEX(INDIRECT($2:$2),KENKO[[#This Row],[//]])="","",INDEX(INDIRECT($2:$2),KENKO[[#This Row],[//]])))</f>
        <v/>
      </c>
      <c r="U33" s="35" t="str">
        <f ca="1">IF(KENKO[[#This Row],[//]]="","",INDEX(INDIRECT($2:$2),KENKO[[#This Row],[//]]))</f>
        <v/>
      </c>
      <c r="V33" s="31" t="str">
        <f ca="1">LOWER(SUBSTITUTE(SUBSTITUTE(SUBSTITUTE(SUBSTITUTE(SUBSTITUTE(SUBSTITUTE(SUBSTITUTE(SUBSTITUTE(KENKO[[#This Row],[N.B.nota]]," ",""),"-",""),"(",""),")",""),".",""),",",""),"/",""),"""",""))</f>
        <v/>
      </c>
      <c r="W33" s="31" t="str">
        <f ca="1">IF(KENKO[[#This Row],[concat]]="","",MATCH(KENKO[[#This Row],[concat]],[3]!db[NB NOTA_C],0)+1)</f>
        <v/>
      </c>
      <c r="X33" s="31" t="str">
        <f ca="1">IF(KENKO[[#This Row],[N.B.nota]]="","",ADDRESS(ROW(KENKO[QB]),COLUMN(KENKO[QB]))&amp;":"&amp;ADDRESS(ROW(),COLUMN(KENKO[QB])))</f>
        <v/>
      </c>
      <c r="Y33" s="46" t="str">
        <f ca="1">IF(KENKO[[#This Row],[//]]="","",HYPERLINK("["&amp;DB_PATH&amp;"]DB!e"&amp;KENKO[[#This Row],[stt]],"&gt;"))</f>
        <v/>
      </c>
      <c r="Z33" s="32" t="str">
        <f ca="1">IF(KENKO[[#This Row],[//]]="","",IF(KENKO[[#This Row],[ID NOTA]]="",Z26,KENKO[[#This Row],[ID NOTA]]))</f>
        <v/>
      </c>
    </row>
    <row r="34" spans="1:26" ht="20.100000000000001" customHeight="1" x14ac:dyDescent="0.25">
      <c r="A34" s="43"/>
      <c r="B34" s="48" t="str">
        <f>IF(KENKO[[#This Row],[N_ID]]="","",INDEX(Table1[ID],MATCH(KENKO[[#This Row],[N_ID]],Table1[N_ID],0)))</f>
        <v/>
      </c>
      <c r="C34" s="48" t="str">
        <f ca="1">IF(KENKO[[#This Row],[//]]="","",HYPERLINK("["&amp;SUBSTITUTE(DIR,"'","")&amp;"]NOTA!D"&amp;KENKO[[#This Row],[//]]+2,"&gt;"))</f>
        <v/>
      </c>
      <c r="D34" s="48" t="str">
        <f>IF(KENKO[[#This Row],[ID NOTA]]="","",INDEX(Table1[QB],MATCH(KENKO[[#This Row],[ID NOTA]],Table1[ID],0)))</f>
        <v/>
      </c>
      <c r="E34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4" s="48"/>
      <c r="G34" s="30" t="str">
        <f ca="1">IF(KENKO[[#This Row],[N_ID]]="","",INDEX(INDIRECT($2:$2),KENKO[[#This Row],[//]]))</f>
        <v/>
      </c>
      <c r="H34" s="30" t="str">
        <f ca="1">IF(KENKO[[#This Row],[N_ID]]="","",INDEX(INDIRECT($2:$2),KENKO[[#This Row],[//]]))</f>
        <v/>
      </c>
      <c r="I34" s="31" t="str">
        <f ca="1">IF(KENKO[[#This Row],[N_ID]]="","",INDEX(INDIRECT($2:$2),KENKO[[#This Row],[//]]))</f>
        <v/>
      </c>
      <c r="J34" s="35" t="str">
        <f ca="1">IF(KENKO[[#This Row],[//]]="","",INDEX([3]!db[NB PAJAK],KENKO[[#This Row],[stt]]-1))</f>
        <v/>
      </c>
      <c r="K34" s="48" t="str">
        <f ca="1">IF(KENKO[[#This Row],[//]]="","",IF(INDEX(INDIRECT($2:$2),KENKO[[#This Row],[//]])="","",INDEX(INDIRECT($2:$2),KENKO[[#This Row],[//]])))</f>
        <v/>
      </c>
      <c r="L34" s="48" t="str">
        <f ca="1">IF(KENKO[[#This Row],[//]]="","",IF(KENKO[[#This Row],[C]]="",INDEX(INDIRECT($2:$2),KENKO[[#This Row],[//]]),""))</f>
        <v/>
      </c>
      <c r="M34" s="48" t="str">
        <f ca="1">IF(KENKO[[#This Row],[//]]="","",IF(KENKO[[#This Row],[C]]="",INDEX(INDIRECT($2:$2),KENKO[[#This Row],[//]]),""))</f>
        <v/>
      </c>
      <c r="N34" s="33" t="str">
        <f ca="1">IF(KENKO[[#This Row],[//]]="","",INDEX(INDIRECT($2:$2),KENKO[[#This Row],[//]])/IF(KENKO[[#This Row],[C]]="",KENKO[[#This Row],[JMLH BRG]],1))</f>
        <v/>
      </c>
      <c r="O34" s="44" t="str">
        <f ca="1">IF(KENKO[[#This Row],[//]]="","",INDEX(INDIRECT($2:$2),KENKO[[#This Row],[//]]))</f>
        <v/>
      </c>
      <c r="P34" s="44" t="str">
        <f ca="1">IF(KENKO[[#This Row],[//]]="","",IF(INDEX(INDIRECT($2:$2),KENKO[[#This Row],[//]])="","",INDEX(INDIRECT($2:$2),KENKO[[#This Row],[//]])))</f>
        <v/>
      </c>
      <c r="Q34" s="33" t="str">
        <f ca="1">IF(KENKO[[#This Row],[//]]="","",INDEX(INDIRECT($2:$2),KENKO[[#This Row],[//]]))</f>
        <v/>
      </c>
      <c r="R3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4" s="45" t="str">
        <f ca="1">IF(KENKO[[#This Row],[//]]="","",IF(INDEX(INDIRECT($2:$2),KENKO[[#This Row],[//]])="","",INDEX(INDIRECT($2:$2),KENKO[[#This Row],[//]])))</f>
        <v/>
      </c>
      <c r="U34" s="35" t="str">
        <f ca="1">IF(KENKO[[#This Row],[//]]="","",INDEX(INDIRECT($2:$2),KENKO[[#This Row],[//]]))</f>
        <v/>
      </c>
      <c r="V34" s="31" t="str">
        <f ca="1">LOWER(SUBSTITUTE(SUBSTITUTE(SUBSTITUTE(SUBSTITUTE(SUBSTITUTE(SUBSTITUTE(SUBSTITUTE(SUBSTITUTE(KENKO[[#This Row],[N.B.nota]]," ",""),"-",""),"(",""),")",""),".",""),",",""),"/",""),"""",""))</f>
        <v/>
      </c>
      <c r="W34" s="31" t="str">
        <f ca="1">IF(KENKO[[#This Row],[concat]]="","",MATCH(KENKO[[#This Row],[concat]],[3]!db[NB NOTA_C],0)+1)</f>
        <v/>
      </c>
      <c r="X34" s="31" t="str">
        <f ca="1">IF(KENKO[[#This Row],[N.B.nota]]="","",ADDRESS(ROW(KENKO[QB]),COLUMN(KENKO[QB]))&amp;":"&amp;ADDRESS(ROW(),COLUMN(KENKO[QB])))</f>
        <v/>
      </c>
      <c r="Y34" s="46" t="str">
        <f ca="1">IF(KENKO[[#This Row],[//]]="","",HYPERLINK("["&amp;DB_PATH&amp;"]DB!e"&amp;KENKO[[#This Row],[stt]],"&gt;"))</f>
        <v/>
      </c>
      <c r="Z34" s="32" t="str">
        <f ca="1">IF(KENKO[[#This Row],[//]]="","",IF(KENKO[[#This Row],[ID NOTA]]="",Z4,KENKO[[#This Row],[ID NOTA]]))</f>
        <v/>
      </c>
    </row>
    <row r="35" spans="1:26" ht="20.100000000000001" customHeight="1" x14ac:dyDescent="0.25">
      <c r="A35" s="43"/>
      <c r="B35" s="48" t="str">
        <f>IF(KENKO[[#This Row],[N_ID]]="","",INDEX(Table1[ID],MATCH(KENKO[[#This Row],[N_ID]],Table1[N_ID],0)))</f>
        <v/>
      </c>
      <c r="C35" s="48" t="str">
        <f ca="1">IF(KENKO[[#This Row],[//]]="","",HYPERLINK("["&amp;SUBSTITUTE(DIR,"'","")&amp;"]NOTA!D"&amp;KENKO[[#This Row],[//]]+2,"&gt;"))</f>
        <v/>
      </c>
      <c r="D35" s="48" t="str">
        <f>IF(KENKO[[#This Row],[ID NOTA]]="","",INDEX(Table1[QB],MATCH(KENKO[[#This Row],[ID NOTA]],Table1[ID],0)))</f>
        <v/>
      </c>
      <c r="E35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5" s="48"/>
      <c r="G35" s="30" t="str">
        <f ca="1">IF(KENKO[[#This Row],[N_ID]]="","",INDEX(INDIRECT($2:$2),KENKO[[#This Row],[//]]))</f>
        <v/>
      </c>
      <c r="H35" s="30" t="str">
        <f ca="1">IF(KENKO[[#This Row],[N_ID]]="","",INDEX(INDIRECT($2:$2),KENKO[[#This Row],[//]]))</f>
        <v/>
      </c>
      <c r="I35" s="31" t="str">
        <f ca="1">IF(KENKO[[#This Row],[N_ID]]="","",INDEX(INDIRECT($2:$2),KENKO[[#This Row],[//]]))</f>
        <v/>
      </c>
      <c r="J35" s="35" t="str">
        <f ca="1">IF(KENKO[[#This Row],[//]]="","",INDEX([3]!db[NB PAJAK],KENKO[[#This Row],[stt]]-1))</f>
        <v/>
      </c>
      <c r="K35" s="48" t="str">
        <f ca="1">IF(KENKO[[#This Row],[//]]="","",IF(INDEX(INDIRECT($2:$2),KENKO[[#This Row],[//]])="","",INDEX(INDIRECT($2:$2),KENKO[[#This Row],[//]])))</f>
        <v/>
      </c>
      <c r="L35" s="48" t="str">
        <f ca="1">IF(KENKO[[#This Row],[//]]="","",IF(KENKO[[#This Row],[C]]="",INDEX(INDIRECT($2:$2),KENKO[[#This Row],[//]]),""))</f>
        <v/>
      </c>
      <c r="M35" s="48" t="str">
        <f ca="1">IF(KENKO[[#This Row],[//]]="","",IF(KENKO[[#This Row],[C]]="",INDEX(INDIRECT($2:$2),KENKO[[#This Row],[//]]),""))</f>
        <v/>
      </c>
      <c r="N35" s="33" t="str">
        <f ca="1">IF(KENKO[[#This Row],[//]]="","",INDEX(INDIRECT($2:$2),KENKO[[#This Row],[//]])/IF(KENKO[[#This Row],[C]]="",KENKO[[#This Row],[JMLH BRG]],1))</f>
        <v/>
      </c>
      <c r="O35" s="44" t="str">
        <f ca="1">IF(KENKO[[#This Row],[//]]="","",INDEX(INDIRECT($2:$2),KENKO[[#This Row],[//]]))</f>
        <v/>
      </c>
      <c r="P35" s="44" t="str">
        <f ca="1">IF(KENKO[[#This Row],[//]]="","",IF(INDEX(INDIRECT($2:$2),KENKO[[#This Row],[//]])="","",INDEX(INDIRECT($2:$2),KENKO[[#This Row],[//]])))</f>
        <v/>
      </c>
      <c r="Q35" s="33" t="str">
        <f ca="1">IF(KENKO[[#This Row],[//]]="","",INDEX(INDIRECT($2:$2),KENKO[[#This Row],[//]]))</f>
        <v/>
      </c>
      <c r="R3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5" s="45" t="str">
        <f ca="1">IF(KENKO[[#This Row],[//]]="","",IF(INDEX(INDIRECT($2:$2),KENKO[[#This Row],[//]])="","",INDEX(INDIRECT($2:$2),KENKO[[#This Row],[//]])))</f>
        <v/>
      </c>
      <c r="U35" s="35" t="str">
        <f ca="1">IF(KENKO[[#This Row],[//]]="","",INDEX(INDIRECT($2:$2),KENKO[[#This Row],[//]]))</f>
        <v/>
      </c>
      <c r="V35" s="31" t="str">
        <f ca="1">LOWER(SUBSTITUTE(SUBSTITUTE(SUBSTITUTE(SUBSTITUTE(SUBSTITUTE(SUBSTITUTE(SUBSTITUTE(SUBSTITUTE(KENKO[[#This Row],[N.B.nota]]," ",""),"-",""),"(",""),")",""),".",""),",",""),"/",""),"""",""))</f>
        <v/>
      </c>
      <c r="W35" s="31" t="str">
        <f ca="1">IF(KENKO[[#This Row],[concat]]="","",MATCH(KENKO[[#This Row],[concat]],[3]!db[NB NOTA_C],0)+1)</f>
        <v/>
      </c>
      <c r="X35" s="31" t="str">
        <f ca="1">IF(KENKO[[#This Row],[N.B.nota]]="","",ADDRESS(ROW(KENKO[QB]),COLUMN(KENKO[QB]))&amp;":"&amp;ADDRESS(ROW(),COLUMN(KENKO[QB])))</f>
        <v/>
      </c>
      <c r="Y35" s="46" t="str">
        <f ca="1">IF(KENKO[[#This Row],[//]]="","",HYPERLINK("["&amp;DB_PATH&amp;"]DB!e"&amp;KENKO[[#This Row],[stt]],"&gt;"))</f>
        <v/>
      </c>
      <c r="Z35" s="32" t="str">
        <f ca="1">IF(KENKO[[#This Row],[//]]="","",IF(KENKO[[#This Row],[ID NOTA]]="",Z34,KENKO[[#This Row],[ID NOTA]]))</f>
        <v/>
      </c>
    </row>
    <row r="36" spans="1:26" ht="20.100000000000001" customHeight="1" x14ac:dyDescent="0.25">
      <c r="A36" s="43"/>
      <c r="B36" s="48" t="str">
        <f>IF(KENKO[[#This Row],[N_ID]]="","",INDEX(Table1[ID],MATCH(KENKO[[#This Row],[N_ID]],Table1[N_ID],0)))</f>
        <v/>
      </c>
      <c r="C36" s="48" t="str">
        <f ca="1">IF(KENKO[[#This Row],[//]]="","",HYPERLINK("["&amp;SUBSTITUTE(DIR,"'","")&amp;"]NOTA!D"&amp;KENKO[[#This Row],[//]]+2,"&gt;"))</f>
        <v/>
      </c>
      <c r="D36" s="48" t="str">
        <f>IF(KENKO[[#This Row],[ID NOTA]]="","",INDEX(Table1[QB],MATCH(KENKO[[#This Row],[ID NOTA]],Table1[ID],0)))</f>
        <v/>
      </c>
      <c r="E36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6" s="48"/>
      <c r="G36" s="30" t="str">
        <f ca="1">IF(KENKO[[#This Row],[N_ID]]="","",INDEX(INDIRECT($2:$2),KENKO[[#This Row],[//]]))</f>
        <v/>
      </c>
      <c r="H36" s="30" t="str">
        <f ca="1">IF(KENKO[[#This Row],[N_ID]]="","",INDEX(INDIRECT($2:$2),KENKO[[#This Row],[//]]))</f>
        <v/>
      </c>
      <c r="I36" s="31" t="str">
        <f ca="1">IF(KENKO[[#This Row],[N_ID]]="","",INDEX(INDIRECT($2:$2),KENKO[[#This Row],[//]]))</f>
        <v/>
      </c>
      <c r="J36" s="35" t="str">
        <f ca="1">IF(KENKO[[#This Row],[//]]="","",INDEX([3]!db[NB PAJAK],KENKO[[#This Row],[stt]]-1))</f>
        <v/>
      </c>
      <c r="K36" s="48" t="str">
        <f ca="1">IF(KENKO[[#This Row],[//]]="","",IF(INDEX(INDIRECT($2:$2),KENKO[[#This Row],[//]])="","",INDEX(INDIRECT($2:$2),KENKO[[#This Row],[//]])))</f>
        <v/>
      </c>
      <c r="L36" s="48" t="str">
        <f ca="1">IF(KENKO[[#This Row],[//]]="","",IF(KENKO[[#This Row],[C]]="",INDEX(INDIRECT($2:$2),KENKO[[#This Row],[//]]),""))</f>
        <v/>
      </c>
      <c r="M36" s="48" t="str">
        <f ca="1">IF(KENKO[[#This Row],[//]]="","",IF(KENKO[[#This Row],[C]]="",INDEX(INDIRECT($2:$2),KENKO[[#This Row],[//]]),""))</f>
        <v/>
      </c>
      <c r="N36" s="33" t="str">
        <f ca="1">IF(KENKO[[#This Row],[//]]="","",INDEX(INDIRECT($2:$2),KENKO[[#This Row],[//]])/IF(KENKO[[#This Row],[C]]="",KENKO[[#This Row],[JMLH BRG]],1))</f>
        <v/>
      </c>
      <c r="O36" s="44" t="str">
        <f ca="1">IF(KENKO[[#This Row],[//]]="","",INDEX(INDIRECT($2:$2),KENKO[[#This Row],[//]]))</f>
        <v/>
      </c>
      <c r="P36" s="44" t="str">
        <f ca="1">IF(KENKO[[#This Row],[//]]="","",IF(INDEX(INDIRECT($2:$2),KENKO[[#This Row],[//]])="","",INDEX(INDIRECT($2:$2),KENKO[[#This Row],[//]])))</f>
        <v/>
      </c>
      <c r="Q36" s="33" t="str">
        <f ca="1">IF(KENKO[[#This Row],[//]]="","",INDEX(INDIRECT($2:$2),KENKO[[#This Row],[//]]))</f>
        <v/>
      </c>
      <c r="R3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6" s="45" t="str">
        <f ca="1">IF(KENKO[[#This Row],[//]]="","",IF(INDEX(INDIRECT($2:$2),KENKO[[#This Row],[//]])="","",INDEX(INDIRECT($2:$2),KENKO[[#This Row],[//]])))</f>
        <v/>
      </c>
      <c r="U36" s="35" t="str">
        <f ca="1">IF(KENKO[[#This Row],[//]]="","",INDEX(INDIRECT($2:$2),KENKO[[#This Row],[//]]))</f>
        <v/>
      </c>
      <c r="V36" s="31" t="str">
        <f ca="1">LOWER(SUBSTITUTE(SUBSTITUTE(SUBSTITUTE(SUBSTITUTE(SUBSTITUTE(SUBSTITUTE(SUBSTITUTE(SUBSTITUTE(KENKO[[#This Row],[N.B.nota]]," ",""),"-",""),"(",""),")",""),".",""),",",""),"/",""),"""",""))</f>
        <v/>
      </c>
      <c r="W36" s="31" t="str">
        <f ca="1">IF(KENKO[[#This Row],[concat]]="","",MATCH(KENKO[[#This Row],[concat]],[3]!db[NB NOTA_C],0)+1)</f>
        <v/>
      </c>
      <c r="X36" s="31" t="str">
        <f ca="1">IF(KENKO[[#This Row],[N.B.nota]]="","",ADDRESS(ROW(KENKO[QB]),COLUMN(KENKO[QB]))&amp;":"&amp;ADDRESS(ROW(),COLUMN(KENKO[QB])))</f>
        <v/>
      </c>
      <c r="Y36" s="46" t="str">
        <f ca="1">IF(KENKO[[#This Row],[//]]="","",HYPERLINK("["&amp;DB_PATH&amp;"]DB!e"&amp;KENKO[[#This Row],[stt]],"&gt;"))</f>
        <v/>
      </c>
      <c r="Z36" s="32" t="str">
        <f ca="1">IF(KENKO[[#This Row],[//]]="","",IF(KENKO[[#This Row],[ID NOTA]]="",Z34,KENKO[[#This Row],[ID NOTA]]))</f>
        <v/>
      </c>
    </row>
    <row r="37" spans="1:26" ht="20.100000000000001" customHeight="1" x14ac:dyDescent="0.25">
      <c r="A37" s="43"/>
      <c r="B37" s="48" t="str">
        <f>IF(KENKO[[#This Row],[N_ID]]="","",INDEX(Table1[ID],MATCH(KENKO[[#This Row],[N_ID]],Table1[N_ID],0)))</f>
        <v/>
      </c>
      <c r="C37" s="48" t="str">
        <f ca="1">IF(KENKO[[#This Row],[//]]="","",HYPERLINK("["&amp;SUBSTITUTE(DIR,"'","")&amp;"]NOTA!D"&amp;KENKO[[#This Row],[//]]+2,"&gt;"))</f>
        <v/>
      </c>
      <c r="D37" s="48" t="str">
        <f>IF(KENKO[[#This Row],[ID NOTA]]="","",INDEX(Table1[QB],MATCH(KENKO[[#This Row],[ID NOTA]],Table1[ID],0)))</f>
        <v/>
      </c>
      <c r="E37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7" s="48"/>
      <c r="G37" s="30" t="str">
        <f ca="1">IF(KENKO[[#This Row],[N_ID]]="","",INDEX(INDIRECT($2:$2),KENKO[[#This Row],[//]]))</f>
        <v/>
      </c>
      <c r="H37" s="30" t="str">
        <f ca="1">IF(KENKO[[#This Row],[N_ID]]="","",INDEX(INDIRECT($2:$2),KENKO[[#This Row],[//]]))</f>
        <v/>
      </c>
      <c r="I37" s="31" t="str">
        <f ca="1">IF(KENKO[[#This Row],[N_ID]]="","",INDEX(INDIRECT($2:$2),KENKO[[#This Row],[//]]))</f>
        <v/>
      </c>
      <c r="J37" s="35" t="str">
        <f ca="1">IF(KENKO[[#This Row],[//]]="","",INDEX([3]!db[NB PAJAK],KENKO[[#This Row],[stt]]-1))</f>
        <v/>
      </c>
      <c r="K37" s="48" t="str">
        <f ca="1">IF(KENKO[[#This Row],[//]]="","",IF(INDEX(INDIRECT($2:$2),KENKO[[#This Row],[//]])="","",INDEX(INDIRECT($2:$2),KENKO[[#This Row],[//]])))</f>
        <v/>
      </c>
      <c r="L37" s="48" t="str">
        <f ca="1">IF(KENKO[[#This Row],[//]]="","",IF(KENKO[[#This Row],[C]]="",INDEX(INDIRECT($2:$2),KENKO[[#This Row],[//]]),""))</f>
        <v/>
      </c>
      <c r="M37" s="48" t="str">
        <f ca="1">IF(KENKO[[#This Row],[//]]="","",IF(KENKO[[#This Row],[C]]="",INDEX(INDIRECT($2:$2),KENKO[[#This Row],[//]]),""))</f>
        <v/>
      </c>
      <c r="N37" s="33" t="str">
        <f ca="1">IF(KENKO[[#This Row],[//]]="","",INDEX(INDIRECT($2:$2),KENKO[[#This Row],[//]])/IF(KENKO[[#This Row],[C]]="",KENKO[[#This Row],[JMLH BRG]],1))</f>
        <v/>
      </c>
      <c r="O37" s="44" t="str">
        <f ca="1">IF(KENKO[[#This Row],[//]]="","",INDEX(INDIRECT($2:$2),KENKO[[#This Row],[//]]))</f>
        <v/>
      </c>
      <c r="P37" s="44" t="str">
        <f ca="1">IF(KENKO[[#This Row],[//]]="","",IF(INDEX(INDIRECT($2:$2),KENKO[[#This Row],[//]])="","",INDEX(INDIRECT($2:$2),KENKO[[#This Row],[//]])))</f>
        <v/>
      </c>
      <c r="Q37" s="33" t="str">
        <f ca="1">IF(KENKO[[#This Row],[//]]="","",INDEX(INDIRECT($2:$2),KENKO[[#This Row],[//]]))</f>
        <v/>
      </c>
      <c r="R3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7" s="45" t="str">
        <f ca="1">IF(KENKO[[#This Row],[//]]="","",IF(INDEX(INDIRECT($2:$2),KENKO[[#This Row],[//]])="","",INDEX(INDIRECT($2:$2),KENKO[[#This Row],[//]])))</f>
        <v/>
      </c>
      <c r="U37" s="35" t="str">
        <f ca="1">IF(KENKO[[#This Row],[//]]="","",INDEX(INDIRECT($2:$2),KENKO[[#This Row],[//]]))</f>
        <v/>
      </c>
      <c r="V37" s="31" t="str">
        <f ca="1">LOWER(SUBSTITUTE(SUBSTITUTE(SUBSTITUTE(SUBSTITUTE(SUBSTITUTE(SUBSTITUTE(SUBSTITUTE(SUBSTITUTE(KENKO[[#This Row],[N.B.nota]]," ",""),"-",""),"(",""),")",""),".",""),",",""),"/",""),"""",""))</f>
        <v/>
      </c>
      <c r="W37" s="31" t="str">
        <f ca="1">IF(KENKO[[#This Row],[concat]]="","",MATCH(KENKO[[#This Row],[concat]],[3]!db[NB NOTA_C],0)+1)</f>
        <v/>
      </c>
      <c r="X37" s="31" t="str">
        <f ca="1">IF(KENKO[[#This Row],[N.B.nota]]="","",ADDRESS(ROW(KENKO[QB]),COLUMN(KENKO[QB]))&amp;":"&amp;ADDRESS(ROW(),COLUMN(KENKO[QB])))</f>
        <v/>
      </c>
      <c r="Y37" s="46" t="str">
        <f ca="1">IF(KENKO[[#This Row],[//]]="","",HYPERLINK("["&amp;DB_PATH&amp;"]DB!e"&amp;KENKO[[#This Row],[stt]],"&gt;"))</f>
        <v/>
      </c>
      <c r="Z37" s="32" t="str">
        <f ca="1">IF(KENKO[[#This Row],[//]]="","",IF(KENKO[[#This Row],[ID NOTA]]="",Z34,KENKO[[#This Row],[ID NOTA]]))</f>
        <v/>
      </c>
    </row>
    <row r="38" spans="1:26" ht="20.100000000000001" customHeight="1" x14ac:dyDescent="0.25">
      <c r="A38" s="43"/>
      <c r="B38" s="48" t="str">
        <f>IF(KENKO[[#This Row],[N_ID]]="","",INDEX(Table1[ID],MATCH(KENKO[[#This Row],[N_ID]],Table1[N_ID],0)))</f>
        <v/>
      </c>
      <c r="C38" s="48" t="str">
        <f ca="1">IF(KENKO[[#This Row],[//]]="","",HYPERLINK("["&amp;SUBSTITUTE(DIR,"'","")&amp;"]NOTA!D"&amp;KENKO[[#This Row],[//]]+2,"&gt;"))</f>
        <v/>
      </c>
      <c r="D38" s="48" t="str">
        <f>IF(KENKO[[#This Row],[ID NOTA]]="","",INDEX(Table1[QB],MATCH(KENKO[[#This Row],[ID NOTA]],Table1[ID],0)))</f>
        <v/>
      </c>
      <c r="E38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8" s="48"/>
      <c r="G38" s="30" t="str">
        <f ca="1">IF(KENKO[[#This Row],[N_ID]]="","",INDEX(INDIRECT($2:$2),KENKO[[#This Row],[//]]))</f>
        <v/>
      </c>
      <c r="H38" s="30" t="str">
        <f ca="1">IF(KENKO[[#This Row],[N_ID]]="","",INDEX(INDIRECT($2:$2),KENKO[[#This Row],[//]]))</f>
        <v/>
      </c>
      <c r="I38" s="31" t="str">
        <f ca="1">IF(KENKO[[#This Row],[N_ID]]="","",INDEX(INDIRECT($2:$2),KENKO[[#This Row],[//]]))</f>
        <v/>
      </c>
      <c r="J38" s="35" t="str">
        <f ca="1">IF(KENKO[[#This Row],[//]]="","",INDEX([3]!db[NB PAJAK],KENKO[[#This Row],[stt]]-1))</f>
        <v/>
      </c>
      <c r="K38" s="48" t="str">
        <f ca="1">IF(KENKO[[#This Row],[//]]="","",IF(INDEX(INDIRECT($2:$2),KENKO[[#This Row],[//]])="","",INDEX(INDIRECT($2:$2),KENKO[[#This Row],[//]])))</f>
        <v/>
      </c>
      <c r="L38" s="48" t="str">
        <f ca="1">IF(KENKO[[#This Row],[//]]="","",IF(KENKO[[#This Row],[C]]="",INDEX(INDIRECT($2:$2),KENKO[[#This Row],[//]]),""))</f>
        <v/>
      </c>
      <c r="M38" s="48" t="str">
        <f ca="1">IF(KENKO[[#This Row],[//]]="","",IF(KENKO[[#This Row],[C]]="",INDEX(INDIRECT($2:$2),KENKO[[#This Row],[//]]),""))</f>
        <v/>
      </c>
      <c r="N38" s="33" t="str">
        <f ca="1">IF(KENKO[[#This Row],[//]]="","",INDEX(INDIRECT($2:$2),KENKO[[#This Row],[//]])/IF(KENKO[[#This Row],[C]]="",KENKO[[#This Row],[JMLH BRG]],1))</f>
        <v/>
      </c>
      <c r="O38" s="44" t="str">
        <f ca="1">IF(KENKO[[#This Row],[//]]="","",INDEX(INDIRECT($2:$2),KENKO[[#This Row],[//]]))</f>
        <v/>
      </c>
      <c r="P38" s="44" t="str">
        <f ca="1">IF(KENKO[[#This Row],[//]]="","",IF(INDEX(INDIRECT($2:$2),KENKO[[#This Row],[//]])="","",INDEX(INDIRECT($2:$2),KENKO[[#This Row],[//]])))</f>
        <v/>
      </c>
      <c r="Q38" s="33" t="str">
        <f ca="1">IF(KENKO[[#This Row],[//]]="","",INDEX(INDIRECT($2:$2),KENKO[[#This Row],[//]]))</f>
        <v/>
      </c>
      <c r="R3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8" s="45" t="str">
        <f ca="1">IF(KENKO[[#This Row],[//]]="","",IF(INDEX(INDIRECT($2:$2),KENKO[[#This Row],[//]])="","",INDEX(INDIRECT($2:$2),KENKO[[#This Row],[//]])))</f>
        <v/>
      </c>
      <c r="U38" s="35" t="str">
        <f ca="1">IF(KENKO[[#This Row],[//]]="","",INDEX(INDIRECT($2:$2),KENKO[[#This Row],[//]]))</f>
        <v/>
      </c>
      <c r="V38" s="31" t="str">
        <f ca="1">LOWER(SUBSTITUTE(SUBSTITUTE(SUBSTITUTE(SUBSTITUTE(SUBSTITUTE(SUBSTITUTE(SUBSTITUTE(SUBSTITUTE(KENKO[[#This Row],[N.B.nota]]," ",""),"-",""),"(",""),")",""),".",""),",",""),"/",""),"""",""))</f>
        <v/>
      </c>
      <c r="W38" s="31" t="str">
        <f ca="1">IF(KENKO[[#This Row],[concat]]="","",MATCH(KENKO[[#This Row],[concat]],[3]!db[NB NOTA_C],0)+1)</f>
        <v/>
      </c>
      <c r="X38" s="31" t="str">
        <f ca="1">IF(KENKO[[#This Row],[N.B.nota]]="","",ADDRESS(ROW(KENKO[QB]),COLUMN(KENKO[QB]))&amp;":"&amp;ADDRESS(ROW(),COLUMN(KENKO[QB])))</f>
        <v/>
      </c>
      <c r="Y38" s="46" t="str">
        <f ca="1">IF(KENKO[[#This Row],[//]]="","",HYPERLINK("["&amp;DB_PATH&amp;"]DB!e"&amp;KENKO[[#This Row],[stt]],"&gt;"))</f>
        <v/>
      </c>
      <c r="Z38" s="32" t="str">
        <f ca="1">IF(KENKO[[#This Row],[//]]="","",IF(KENKO[[#This Row],[ID NOTA]]="",Z37,KENKO[[#This Row],[ID NOTA]]))</f>
        <v/>
      </c>
    </row>
    <row r="39" spans="1:26" ht="20.100000000000001" customHeight="1" x14ac:dyDescent="0.25">
      <c r="A39" s="43"/>
      <c r="B39" s="48" t="str">
        <f>IF(KENKO[[#This Row],[N_ID]]="","",INDEX(Table1[ID],MATCH(KENKO[[#This Row],[N_ID]],Table1[N_ID],0)))</f>
        <v/>
      </c>
      <c r="C39" s="48" t="str">
        <f ca="1">IF(KENKO[[#This Row],[//]]="","",HYPERLINK("["&amp;SUBSTITUTE(DIR,"'","")&amp;"]NOTA!D"&amp;KENKO[[#This Row],[//]]+2,"&gt;"))</f>
        <v/>
      </c>
      <c r="D39" s="48" t="str">
        <f>IF(KENKO[[#This Row],[ID NOTA]]="","",INDEX(Table1[QB],MATCH(KENKO[[#This Row],[ID NOTA]],Table1[ID],0)))</f>
        <v/>
      </c>
      <c r="E39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9" s="48"/>
      <c r="G39" s="30" t="str">
        <f ca="1">IF(KENKO[[#This Row],[N_ID]]="","",INDEX(INDIRECT($2:$2),KENKO[[#This Row],[//]]))</f>
        <v/>
      </c>
      <c r="H39" s="30" t="str">
        <f ca="1">IF(KENKO[[#This Row],[N_ID]]="","",INDEX(INDIRECT($2:$2),KENKO[[#This Row],[//]]))</f>
        <v/>
      </c>
      <c r="I39" s="31" t="str">
        <f ca="1">IF(KENKO[[#This Row],[N_ID]]="","",INDEX(INDIRECT($2:$2),KENKO[[#This Row],[//]]))</f>
        <v/>
      </c>
      <c r="J39" s="35" t="str">
        <f ca="1">IF(KENKO[[#This Row],[//]]="","",INDEX([3]!db[NB PAJAK],KENKO[[#This Row],[stt]]-1))</f>
        <v/>
      </c>
      <c r="K39" s="48" t="str">
        <f ca="1">IF(KENKO[[#This Row],[//]]="","",IF(INDEX(INDIRECT($2:$2),KENKO[[#This Row],[//]])="","",INDEX(INDIRECT($2:$2),KENKO[[#This Row],[//]])))</f>
        <v/>
      </c>
      <c r="L39" s="48" t="str">
        <f ca="1">IF(KENKO[[#This Row],[//]]="","",IF(KENKO[[#This Row],[C]]="",INDEX(INDIRECT($2:$2),KENKO[[#This Row],[//]]),""))</f>
        <v/>
      </c>
      <c r="M39" s="48" t="str">
        <f ca="1">IF(KENKO[[#This Row],[//]]="","",IF(KENKO[[#This Row],[C]]="",INDEX(INDIRECT($2:$2),KENKO[[#This Row],[//]]),""))</f>
        <v/>
      </c>
      <c r="N39" s="33" t="str">
        <f ca="1">IF(KENKO[[#This Row],[//]]="","",INDEX(INDIRECT($2:$2),KENKO[[#This Row],[//]])/IF(KENKO[[#This Row],[C]]="",KENKO[[#This Row],[JMLH BRG]],1))</f>
        <v/>
      </c>
      <c r="O39" s="44" t="str">
        <f ca="1">IF(KENKO[[#This Row],[//]]="","",INDEX(INDIRECT($2:$2),KENKO[[#This Row],[//]]))</f>
        <v/>
      </c>
      <c r="P39" s="44" t="str">
        <f ca="1">IF(KENKO[[#This Row],[//]]="","",IF(INDEX(INDIRECT($2:$2),KENKO[[#This Row],[//]])="","",INDEX(INDIRECT($2:$2),KENKO[[#This Row],[//]])))</f>
        <v/>
      </c>
      <c r="Q39" s="33" t="str">
        <f ca="1">IF(KENKO[[#This Row],[//]]="","",INDEX(INDIRECT($2:$2),KENKO[[#This Row],[//]]))</f>
        <v/>
      </c>
      <c r="R3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9" s="45" t="str">
        <f ca="1">IF(KENKO[[#This Row],[//]]="","",IF(INDEX(INDIRECT($2:$2),KENKO[[#This Row],[//]])="","",INDEX(INDIRECT($2:$2),KENKO[[#This Row],[//]])))</f>
        <v/>
      </c>
      <c r="U39" s="35" t="str">
        <f ca="1">IF(KENKO[[#This Row],[//]]="","",INDEX(INDIRECT($2:$2),KENKO[[#This Row],[//]]))</f>
        <v/>
      </c>
      <c r="V39" s="31" t="str">
        <f ca="1">LOWER(SUBSTITUTE(SUBSTITUTE(SUBSTITUTE(SUBSTITUTE(SUBSTITUTE(SUBSTITUTE(SUBSTITUTE(SUBSTITUTE(KENKO[[#This Row],[N.B.nota]]," ",""),"-",""),"(",""),")",""),".",""),",",""),"/",""),"""",""))</f>
        <v/>
      </c>
      <c r="W39" s="31" t="str">
        <f ca="1">IF(KENKO[[#This Row],[concat]]="","",MATCH(KENKO[[#This Row],[concat]],[3]!db[NB NOTA_C],0)+1)</f>
        <v/>
      </c>
      <c r="X39" s="31" t="str">
        <f ca="1">IF(KENKO[[#This Row],[N.B.nota]]="","",ADDRESS(ROW(KENKO[QB]),COLUMN(KENKO[QB]))&amp;":"&amp;ADDRESS(ROW(),COLUMN(KENKO[QB])))</f>
        <v/>
      </c>
      <c r="Y39" s="46" t="str">
        <f ca="1">IF(KENKO[[#This Row],[//]]="","",HYPERLINK("["&amp;DB_PATH&amp;"]DB!e"&amp;KENKO[[#This Row],[stt]],"&gt;"))</f>
        <v/>
      </c>
      <c r="Z39" s="32" t="str">
        <f ca="1">IF(KENKO[[#This Row],[//]]="","",IF(KENKO[[#This Row],[ID NOTA]]="",Z34,KENKO[[#This Row],[ID NOTA]]))</f>
        <v/>
      </c>
    </row>
    <row r="40" spans="1:26" ht="20.100000000000001" customHeight="1" x14ac:dyDescent="0.25">
      <c r="A40" s="43"/>
      <c r="B40" s="48" t="str">
        <f>IF(KENKO[[#This Row],[N_ID]]="","",INDEX(Table1[ID],MATCH(KENKO[[#This Row],[N_ID]],Table1[N_ID],0)))</f>
        <v/>
      </c>
      <c r="C40" s="48" t="str">
        <f ca="1">IF(KENKO[[#This Row],[//]]="","",HYPERLINK("["&amp;SUBSTITUTE(DIR,"'","")&amp;"]NOTA!D"&amp;KENKO[[#This Row],[//]]+2,"&gt;"))</f>
        <v/>
      </c>
      <c r="D40" s="48" t="str">
        <f>IF(KENKO[[#This Row],[ID NOTA]]="","",INDEX(Table1[QB],MATCH(KENKO[[#This Row],[ID NOTA]],Table1[ID],0)))</f>
        <v/>
      </c>
      <c r="E40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0" s="48"/>
      <c r="G40" s="30" t="str">
        <f ca="1">IF(KENKO[[#This Row],[N_ID]]="","",INDEX(INDIRECT($2:$2),KENKO[[#This Row],[//]]))</f>
        <v/>
      </c>
      <c r="H40" s="30" t="str">
        <f ca="1">IF(KENKO[[#This Row],[N_ID]]="","",INDEX(INDIRECT($2:$2),KENKO[[#This Row],[//]]))</f>
        <v/>
      </c>
      <c r="I40" s="31" t="str">
        <f ca="1">IF(KENKO[[#This Row],[N_ID]]="","",INDEX(INDIRECT($2:$2),KENKO[[#This Row],[//]]))</f>
        <v/>
      </c>
      <c r="J40" s="35" t="str">
        <f ca="1">IF(KENKO[[#This Row],[//]]="","",INDEX([3]!db[NB PAJAK],KENKO[[#This Row],[stt]]-1))</f>
        <v/>
      </c>
      <c r="K40" s="48" t="str">
        <f ca="1">IF(KENKO[[#This Row],[//]]="","",IF(INDEX(INDIRECT($2:$2),KENKO[[#This Row],[//]])="","",INDEX(INDIRECT($2:$2),KENKO[[#This Row],[//]])))</f>
        <v/>
      </c>
      <c r="L40" s="48" t="str">
        <f ca="1">IF(KENKO[[#This Row],[//]]="","",IF(KENKO[[#This Row],[C]]="",INDEX(INDIRECT($2:$2),KENKO[[#This Row],[//]]),""))</f>
        <v/>
      </c>
      <c r="M40" s="48" t="str">
        <f ca="1">IF(KENKO[[#This Row],[//]]="","",IF(KENKO[[#This Row],[C]]="",INDEX(INDIRECT($2:$2),KENKO[[#This Row],[//]]),""))</f>
        <v/>
      </c>
      <c r="N40" s="33" t="str">
        <f ca="1">IF(KENKO[[#This Row],[//]]="","",INDEX(INDIRECT($2:$2),KENKO[[#This Row],[//]])/IF(KENKO[[#This Row],[C]]="",KENKO[[#This Row],[JMLH BRG]],1))</f>
        <v/>
      </c>
      <c r="O40" s="44" t="str">
        <f ca="1">IF(KENKO[[#This Row],[//]]="","",INDEX(INDIRECT($2:$2),KENKO[[#This Row],[//]]))</f>
        <v/>
      </c>
      <c r="P40" s="44" t="str">
        <f ca="1">IF(KENKO[[#This Row],[//]]="","",IF(INDEX(INDIRECT($2:$2),KENKO[[#This Row],[//]])="","",INDEX(INDIRECT($2:$2),KENKO[[#This Row],[//]])))</f>
        <v/>
      </c>
      <c r="Q40" s="33" t="str">
        <f ca="1">IF(KENKO[[#This Row],[//]]="","",INDEX(INDIRECT($2:$2),KENKO[[#This Row],[//]]))</f>
        <v/>
      </c>
      <c r="R4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0" s="45" t="str">
        <f ca="1">IF(KENKO[[#This Row],[//]]="","",IF(INDEX(INDIRECT($2:$2),KENKO[[#This Row],[//]])="","",INDEX(INDIRECT($2:$2),KENKO[[#This Row],[//]])))</f>
        <v/>
      </c>
      <c r="U40" s="35" t="str">
        <f ca="1">IF(KENKO[[#This Row],[//]]="","",INDEX(INDIRECT($2:$2),KENKO[[#This Row],[//]]))</f>
        <v/>
      </c>
      <c r="V40" s="31" t="str">
        <f ca="1">LOWER(SUBSTITUTE(SUBSTITUTE(SUBSTITUTE(SUBSTITUTE(SUBSTITUTE(SUBSTITUTE(SUBSTITUTE(SUBSTITUTE(KENKO[[#This Row],[N.B.nota]]," ",""),"-",""),"(",""),")",""),".",""),",",""),"/",""),"""",""))</f>
        <v/>
      </c>
      <c r="W40" s="31" t="str">
        <f ca="1">IF(KENKO[[#This Row],[concat]]="","",MATCH(KENKO[[#This Row],[concat]],[3]!db[NB NOTA_C],0)+1)</f>
        <v/>
      </c>
      <c r="X40" s="31" t="str">
        <f ca="1">IF(KENKO[[#This Row],[N.B.nota]]="","",ADDRESS(ROW(KENKO[QB]),COLUMN(KENKO[QB]))&amp;":"&amp;ADDRESS(ROW(),COLUMN(KENKO[QB])))</f>
        <v/>
      </c>
      <c r="Y40" s="46" t="str">
        <f ca="1">IF(KENKO[[#This Row],[//]]="","",HYPERLINK("["&amp;DB_PATH&amp;"]DB!e"&amp;KENKO[[#This Row],[stt]],"&gt;"))</f>
        <v/>
      </c>
      <c r="Z40" s="32" t="str">
        <f ca="1">IF(KENKO[[#This Row],[//]]="","",IF(KENKO[[#This Row],[ID NOTA]]="",Z39,KENKO[[#This Row],[ID NOTA]]))</f>
        <v/>
      </c>
    </row>
    <row r="41" spans="1:26" ht="20.100000000000001" customHeight="1" x14ac:dyDescent="0.25">
      <c r="A41" s="43"/>
      <c r="B41" s="48" t="str">
        <f>IF(KENKO[[#This Row],[N_ID]]="","",INDEX(Table1[ID],MATCH(KENKO[[#This Row],[N_ID]],Table1[N_ID],0)))</f>
        <v/>
      </c>
      <c r="C41" s="48" t="str">
        <f ca="1">IF(KENKO[[#This Row],[//]]="","",HYPERLINK("["&amp;SUBSTITUTE(DIR,"'","")&amp;"]NOTA!D"&amp;KENKO[[#This Row],[//]]+2,"&gt;"))</f>
        <v/>
      </c>
      <c r="D41" s="48" t="str">
        <f>IF(KENKO[[#This Row],[ID NOTA]]="","",INDEX(Table1[QB],MATCH(KENKO[[#This Row],[ID NOTA]],Table1[ID],0)))</f>
        <v/>
      </c>
      <c r="E41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1" s="48"/>
      <c r="G41" s="30" t="str">
        <f ca="1">IF(KENKO[[#This Row],[N_ID]]="","",INDEX(INDIRECT($2:$2),KENKO[[#This Row],[//]]))</f>
        <v/>
      </c>
      <c r="H41" s="30" t="str">
        <f ca="1">IF(KENKO[[#This Row],[N_ID]]="","",INDEX(INDIRECT($2:$2),KENKO[[#This Row],[//]]))</f>
        <v/>
      </c>
      <c r="I41" s="31" t="str">
        <f ca="1">IF(KENKO[[#This Row],[N_ID]]="","",INDEX(INDIRECT($2:$2),KENKO[[#This Row],[//]]))</f>
        <v/>
      </c>
      <c r="J41" s="35" t="str">
        <f ca="1">IF(KENKO[[#This Row],[//]]="","",INDEX([3]!db[NB PAJAK],KENKO[[#This Row],[stt]]-1))</f>
        <v/>
      </c>
      <c r="K41" s="48" t="str">
        <f ca="1">IF(KENKO[[#This Row],[//]]="","",IF(INDEX(INDIRECT($2:$2),KENKO[[#This Row],[//]])="","",INDEX(INDIRECT($2:$2),KENKO[[#This Row],[//]])))</f>
        <v/>
      </c>
      <c r="L41" s="48" t="str">
        <f ca="1">IF(KENKO[[#This Row],[//]]="","",IF(KENKO[[#This Row],[C]]="",INDEX(INDIRECT($2:$2),KENKO[[#This Row],[//]]),""))</f>
        <v/>
      </c>
      <c r="M41" s="48" t="str">
        <f ca="1">IF(KENKO[[#This Row],[//]]="","",IF(KENKO[[#This Row],[C]]="",INDEX(INDIRECT($2:$2),KENKO[[#This Row],[//]]),""))</f>
        <v/>
      </c>
      <c r="N41" s="33" t="str">
        <f ca="1">IF(KENKO[[#This Row],[//]]="","",INDEX(INDIRECT($2:$2),KENKO[[#This Row],[//]])/IF(KENKO[[#This Row],[C]]="",KENKO[[#This Row],[JMLH BRG]],1))</f>
        <v/>
      </c>
      <c r="O41" s="44" t="str">
        <f ca="1">IF(KENKO[[#This Row],[//]]="","",INDEX(INDIRECT($2:$2),KENKO[[#This Row],[//]]))</f>
        <v/>
      </c>
      <c r="P41" s="44" t="str">
        <f ca="1">IF(KENKO[[#This Row],[//]]="","",IF(INDEX(INDIRECT($2:$2),KENKO[[#This Row],[//]])="","",INDEX(INDIRECT($2:$2),KENKO[[#This Row],[//]])))</f>
        <v/>
      </c>
      <c r="Q41" s="33" t="str">
        <f ca="1">IF(KENKO[[#This Row],[//]]="","",INDEX(INDIRECT($2:$2),KENKO[[#This Row],[//]]))</f>
        <v/>
      </c>
      <c r="R4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1" s="45" t="str">
        <f ca="1">IF(KENKO[[#This Row],[//]]="","",IF(INDEX(INDIRECT($2:$2),KENKO[[#This Row],[//]])="","",INDEX(INDIRECT($2:$2),KENKO[[#This Row],[//]])))</f>
        <v/>
      </c>
      <c r="U41" s="35" t="str">
        <f ca="1">IF(KENKO[[#This Row],[//]]="","",INDEX(INDIRECT($2:$2),KENKO[[#This Row],[//]]))</f>
        <v/>
      </c>
      <c r="V41" s="31" t="str">
        <f ca="1">LOWER(SUBSTITUTE(SUBSTITUTE(SUBSTITUTE(SUBSTITUTE(SUBSTITUTE(SUBSTITUTE(SUBSTITUTE(SUBSTITUTE(KENKO[[#This Row],[N.B.nota]]," ",""),"-",""),"(",""),")",""),".",""),",",""),"/",""),"""",""))</f>
        <v/>
      </c>
      <c r="W41" s="31" t="str">
        <f ca="1">IF(KENKO[[#This Row],[concat]]="","",MATCH(KENKO[[#This Row],[concat]],[3]!db[NB NOTA_C],0)+1)</f>
        <v/>
      </c>
      <c r="X41" s="31" t="str">
        <f ca="1">IF(KENKO[[#This Row],[N.B.nota]]="","",ADDRESS(ROW(KENKO[QB]),COLUMN(KENKO[QB]))&amp;":"&amp;ADDRESS(ROW(),COLUMN(KENKO[QB])))</f>
        <v/>
      </c>
      <c r="Y41" s="46" t="str">
        <f ca="1">IF(KENKO[[#This Row],[//]]="","",HYPERLINK("["&amp;DB_PATH&amp;"]DB!e"&amp;KENKO[[#This Row],[stt]],"&gt;"))</f>
        <v/>
      </c>
      <c r="Z41" s="32" t="str">
        <f ca="1">IF(KENKO[[#This Row],[//]]="","",IF(KENKO[[#This Row],[ID NOTA]]="",Z34,KENKO[[#This Row],[ID NOTA]]))</f>
        <v/>
      </c>
    </row>
    <row r="42" spans="1:26" ht="20.100000000000001" customHeight="1" x14ac:dyDescent="0.25">
      <c r="A42" s="43"/>
      <c r="B42" s="48" t="str">
        <f>IF(KENKO[[#This Row],[N_ID]]="","",INDEX(Table1[ID],MATCH(KENKO[[#This Row],[N_ID]],Table1[N_ID],0)))</f>
        <v/>
      </c>
      <c r="C42" s="48" t="str">
        <f ca="1">IF(KENKO[[#This Row],[//]]="","",HYPERLINK("["&amp;SUBSTITUTE(DIR,"'","")&amp;"]NOTA!D"&amp;KENKO[[#This Row],[//]]+2,"&gt;"))</f>
        <v/>
      </c>
      <c r="D42" s="48" t="str">
        <f>IF(KENKO[[#This Row],[ID NOTA]]="","",INDEX(Table1[QB],MATCH(KENKO[[#This Row],[ID NOTA]],Table1[ID],0)))</f>
        <v/>
      </c>
      <c r="E42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2" s="48"/>
      <c r="G42" s="30" t="str">
        <f ca="1">IF(KENKO[[#This Row],[N_ID]]="","",INDEX(INDIRECT($2:$2),KENKO[[#This Row],[//]]))</f>
        <v/>
      </c>
      <c r="H42" s="30" t="str">
        <f ca="1">IF(KENKO[[#This Row],[N_ID]]="","",INDEX(INDIRECT($2:$2),KENKO[[#This Row],[//]]))</f>
        <v/>
      </c>
      <c r="I42" s="31" t="str">
        <f ca="1">IF(KENKO[[#This Row],[N_ID]]="","",INDEX(INDIRECT($2:$2),KENKO[[#This Row],[//]]))</f>
        <v/>
      </c>
      <c r="J42" s="35" t="str">
        <f ca="1">IF(KENKO[[#This Row],[//]]="","",INDEX([3]!db[NB PAJAK],KENKO[[#This Row],[stt]]-1))</f>
        <v/>
      </c>
      <c r="K42" s="48" t="str">
        <f ca="1">IF(KENKO[[#This Row],[//]]="","",IF(INDEX(INDIRECT($2:$2),KENKO[[#This Row],[//]])="","",INDEX(INDIRECT($2:$2),KENKO[[#This Row],[//]])))</f>
        <v/>
      </c>
      <c r="L42" s="48" t="str">
        <f ca="1">IF(KENKO[[#This Row],[//]]="","",IF(KENKO[[#This Row],[C]]="",INDEX(INDIRECT($2:$2),KENKO[[#This Row],[//]]),""))</f>
        <v/>
      </c>
      <c r="M42" s="48" t="str">
        <f ca="1">IF(KENKO[[#This Row],[//]]="","",IF(KENKO[[#This Row],[C]]="",INDEX(INDIRECT($2:$2),KENKO[[#This Row],[//]]),""))</f>
        <v/>
      </c>
      <c r="N42" s="33" t="str">
        <f ca="1">IF(KENKO[[#This Row],[//]]="","",INDEX(INDIRECT($2:$2),KENKO[[#This Row],[//]])/IF(KENKO[[#This Row],[C]]="",KENKO[[#This Row],[JMLH BRG]],1))</f>
        <v/>
      </c>
      <c r="O42" s="44" t="str">
        <f ca="1">IF(KENKO[[#This Row],[//]]="","",INDEX(INDIRECT($2:$2),KENKO[[#This Row],[//]]))</f>
        <v/>
      </c>
      <c r="P42" s="44" t="str">
        <f ca="1">IF(KENKO[[#This Row],[//]]="","",IF(INDEX(INDIRECT($2:$2),KENKO[[#This Row],[//]])="","",INDEX(INDIRECT($2:$2),KENKO[[#This Row],[//]])))</f>
        <v/>
      </c>
      <c r="Q42" s="33" t="str">
        <f ca="1">IF(KENKO[[#This Row],[//]]="","",INDEX(INDIRECT($2:$2),KENKO[[#This Row],[//]]))</f>
        <v/>
      </c>
      <c r="R4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2" s="45" t="str">
        <f ca="1">IF(KENKO[[#This Row],[//]]="","",IF(INDEX(INDIRECT($2:$2),KENKO[[#This Row],[//]])="","",INDEX(INDIRECT($2:$2),KENKO[[#This Row],[//]])))</f>
        <v/>
      </c>
      <c r="U42" s="35" t="str">
        <f ca="1">IF(KENKO[[#This Row],[//]]="","",INDEX(INDIRECT($2:$2),KENKO[[#This Row],[//]]))</f>
        <v/>
      </c>
      <c r="V42" s="31" t="str">
        <f ca="1">LOWER(SUBSTITUTE(SUBSTITUTE(SUBSTITUTE(SUBSTITUTE(SUBSTITUTE(SUBSTITUTE(SUBSTITUTE(SUBSTITUTE(KENKO[[#This Row],[N.B.nota]]," ",""),"-",""),"(",""),")",""),".",""),",",""),"/",""),"""",""))</f>
        <v/>
      </c>
      <c r="W42" s="31" t="str">
        <f ca="1">IF(KENKO[[#This Row],[concat]]="","",MATCH(KENKO[[#This Row],[concat]],[3]!db[NB NOTA_C],0)+1)</f>
        <v/>
      </c>
      <c r="X42" s="31" t="str">
        <f ca="1">IF(KENKO[[#This Row],[N.B.nota]]="","",ADDRESS(ROW(KENKO[QB]),COLUMN(KENKO[QB]))&amp;":"&amp;ADDRESS(ROW(),COLUMN(KENKO[QB])))</f>
        <v/>
      </c>
      <c r="Y42" s="46" t="str">
        <f ca="1">IF(KENKO[[#This Row],[//]]="","",HYPERLINK("["&amp;DB_PATH&amp;"]DB!e"&amp;KENKO[[#This Row],[stt]],"&gt;"))</f>
        <v/>
      </c>
      <c r="Z42" s="32" t="str">
        <f ca="1">IF(KENKO[[#This Row],[//]]="","",IF(KENKO[[#This Row],[ID NOTA]]="",Z41,KENKO[[#This Row],[ID NOTA]]))</f>
        <v/>
      </c>
    </row>
    <row r="43" spans="1:26" ht="20.100000000000001" customHeight="1" x14ac:dyDescent="0.25">
      <c r="A43" s="43"/>
      <c r="B43" s="48" t="str">
        <f>IF(KENKO[[#This Row],[N_ID]]="","",INDEX(Table1[ID],MATCH(KENKO[[#This Row],[N_ID]],Table1[N_ID],0)))</f>
        <v/>
      </c>
      <c r="C43" s="48" t="str">
        <f ca="1">IF(KENKO[[#This Row],[//]]="","",HYPERLINK("["&amp;SUBSTITUTE(DIR,"'","")&amp;"]NOTA!D"&amp;KENKO[[#This Row],[//]]+2,"&gt;"))</f>
        <v/>
      </c>
      <c r="D43" s="48" t="str">
        <f>IF(KENKO[[#This Row],[ID NOTA]]="","",INDEX(Table1[QB],MATCH(KENKO[[#This Row],[ID NOTA]],Table1[ID],0)))</f>
        <v/>
      </c>
      <c r="E43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3" s="48"/>
      <c r="G43" s="30" t="str">
        <f ca="1">IF(KENKO[[#This Row],[N_ID]]="","",INDEX(INDIRECT($2:$2),KENKO[[#This Row],[//]]))</f>
        <v/>
      </c>
      <c r="H43" s="30" t="str">
        <f ca="1">IF(KENKO[[#This Row],[N_ID]]="","",INDEX(INDIRECT($2:$2),KENKO[[#This Row],[//]]))</f>
        <v/>
      </c>
      <c r="I43" s="31" t="str">
        <f ca="1">IF(KENKO[[#This Row],[N_ID]]="","",INDEX(INDIRECT($2:$2),KENKO[[#This Row],[//]]))</f>
        <v/>
      </c>
      <c r="J43" s="35" t="str">
        <f ca="1">IF(KENKO[[#This Row],[//]]="","",INDEX([3]!db[NB PAJAK],KENKO[[#This Row],[stt]]-1))</f>
        <v/>
      </c>
      <c r="K43" s="48" t="str">
        <f ca="1">IF(KENKO[[#This Row],[//]]="","",IF(INDEX(INDIRECT($2:$2),KENKO[[#This Row],[//]])="","",INDEX(INDIRECT($2:$2),KENKO[[#This Row],[//]])))</f>
        <v/>
      </c>
      <c r="L43" s="48" t="str">
        <f ca="1">IF(KENKO[[#This Row],[//]]="","",IF(KENKO[[#This Row],[C]]="",INDEX(INDIRECT($2:$2),KENKO[[#This Row],[//]]),""))</f>
        <v/>
      </c>
      <c r="M43" s="48" t="str">
        <f ca="1">IF(KENKO[[#This Row],[//]]="","",IF(KENKO[[#This Row],[C]]="",INDEX(INDIRECT($2:$2),KENKO[[#This Row],[//]]),""))</f>
        <v/>
      </c>
      <c r="N43" s="33" t="str">
        <f ca="1">IF(KENKO[[#This Row],[//]]="","",INDEX(INDIRECT($2:$2),KENKO[[#This Row],[//]])/IF(KENKO[[#This Row],[C]]="",KENKO[[#This Row],[JMLH BRG]],1))</f>
        <v/>
      </c>
      <c r="O43" s="44" t="str">
        <f ca="1">IF(KENKO[[#This Row],[//]]="","",INDEX(INDIRECT($2:$2),KENKO[[#This Row],[//]]))</f>
        <v/>
      </c>
      <c r="P43" s="44" t="str">
        <f ca="1">IF(KENKO[[#This Row],[//]]="","",IF(INDEX(INDIRECT($2:$2),KENKO[[#This Row],[//]])="","",INDEX(INDIRECT($2:$2),KENKO[[#This Row],[//]])))</f>
        <v/>
      </c>
      <c r="Q43" s="33" t="str">
        <f ca="1">IF(KENKO[[#This Row],[//]]="","",INDEX(INDIRECT($2:$2),KENKO[[#This Row],[//]]))</f>
        <v/>
      </c>
      <c r="R4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3" s="45" t="str">
        <f ca="1">IF(KENKO[[#This Row],[//]]="","",IF(INDEX(INDIRECT($2:$2),KENKO[[#This Row],[//]])="","",INDEX(INDIRECT($2:$2),KENKO[[#This Row],[//]])))</f>
        <v/>
      </c>
      <c r="U43" s="35" t="str">
        <f ca="1">IF(KENKO[[#This Row],[//]]="","",INDEX(INDIRECT($2:$2),KENKO[[#This Row],[//]]))</f>
        <v/>
      </c>
      <c r="V43" s="31" t="str">
        <f ca="1">LOWER(SUBSTITUTE(SUBSTITUTE(SUBSTITUTE(SUBSTITUTE(SUBSTITUTE(SUBSTITUTE(SUBSTITUTE(SUBSTITUTE(KENKO[[#This Row],[N.B.nota]]," ",""),"-",""),"(",""),")",""),".",""),",",""),"/",""),"""",""))</f>
        <v/>
      </c>
      <c r="W43" s="31" t="str">
        <f ca="1">IF(KENKO[[#This Row],[concat]]="","",MATCH(KENKO[[#This Row],[concat]],[3]!db[NB NOTA_C],0)+1)</f>
        <v/>
      </c>
      <c r="X43" s="31" t="str">
        <f ca="1">IF(KENKO[[#This Row],[N.B.nota]]="","",ADDRESS(ROW(KENKO[QB]),COLUMN(KENKO[QB]))&amp;":"&amp;ADDRESS(ROW(),COLUMN(KENKO[QB])))</f>
        <v/>
      </c>
      <c r="Y43" s="46" t="str">
        <f ca="1">IF(KENKO[[#This Row],[//]]="","",HYPERLINK("["&amp;DB_PATH&amp;"]DB!e"&amp;KENKO[[#This Row],[stt]],"&gt;"))</f>
        <v/>
      </c>
      <c r="Z43" s="32" t="str">
        <f ca="1">IF(KENKO[[#This Row],[//]]="","",IF(KENKO[[#This Row],[ID NOTA]]="",Z41,KENKO[[#This Row],[ID NOTA]]))</f>
        <v/>
      </c>
    </row>
    <row r="44" spans="1:26" ht="20.100000000000001" customHeight="1" x14ac:dyDescent="0.25">
      <c r="A44" s="43"/>
      <c r="B44" s="48" t="str">
        <f>IF(KENKO[[#This Row],[N_ID]]="","",INDEX(Table1[ID],MATCH(KENKO[[#This Row],[N_ID]],Table1[N_ID],0)))</f>
        <v/>
      </c>
      <c r="C44" s="48" t="str">
        <f ca="1">IF(KENKO[[#This Row],[//]]="","",HYPERLINK("["&amp;SUBSTITUTE(DIR,"'","")&amp;"]NOTA!D"&amp;KENKO[[#This Row],[//]]+2,"&gt;"))</f>
        <v/>
      </c>
      <c r="D44" s="48" t="str">
        <f>IF(KENKO[[#This Row],[ID NOTA]]="","",INDEX(Table1[QB],MATCH(KENKO[[#This Row],[ID NOTA]],Table1[ID],0)))</f>
        <v/>
      </c>
      <c r="E44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4" s="48"/>
      <c r="G44" s="30" t="str">
        <f ca="1">IF(KENKO[[#This Row],[N_ID]]="","",INDEX(INDIRECT($2:$2),KENKO[[#This Row],[//]]))</f>
        <v/>
      </c>
      <c r="H44" s="30" t="str">
        <f ca="1">IF(KENKO[[#This Row],[N_ID]]="","",INDEX(INDIRECT($2:$2),KENKO[[#This Row],[//]]))</f>
        <v/>
      </c>
      <c r="I44" s="31" t="str">
        <f ca="1">IF(KENKO[[#This Row],[N_ID]]="","",INDEX(INDIRECT($2:$2),KENKO[[#This Row],[//]]))</f>
        <v/>
      </c>
      <c r="J44" s="35" t="str">
        <f ca="1">IF(KENKO[[#This Row],[//]]="","",INDEX([3]!db[NB PAJAK],KENKO[[#This Row],[stt]]-1))</f>
        <v/>
      </c>
      <c r="K44" s="48" t="str">
        <f ca="1">IF(KENKO[[#This Row],[//]]="","",IF(INDEX(INDIRECT($2:$2),KENKO[[#This Row],[//]])="","",INDEX(INDIRECT($2:$2),KENKO[[#This Row],[//]])))</f>
        <v/>
      </c>
      <c r="L44" s="48" t="str">
        <f ca="1">IF(KENKO[[#This Row],[//]]="","",IF(KENKO[[#This Row],[C]]="",INDEX(INDIRECT($2:$2),KENKO[[#This Row],[//]]),""))</f>
        <v/>
      </c>
      <c r="M44" s="48" t="str">
        <f ca="1">IF(KENKO[[#This Row],[//]]="","",IF(KENKO[[#This Row],[C]]="",INDEX(INDIRECT($2:$2),KENKO[[#This Row],[//]]),""))</f>
        <v/>
      </c>
      <c r="N44" s="33" t="str">
        <f ca="1">IF(KENKO[[#This Row],[//]]="","",INDEX(INDIRECT($2:$2),KENKO[[#This Row],[//]])/IF(KENKO[[#This Row],[C]]="",KENKO[[#This Row],[JMLH BRG]],1))</f>
        <v/>
      </c>
      <c r="O44" s="44" t="str">
        <f ca="1">IF(KENKO[[#This Row],[//]]="","",INDEX(INDIRECT($2:$2),KENKO[[#This Row],[//]]))</f>
        <v/>
      </c>
      <c r="P44" s="44" t="str">
        <f ca="1">IF(KENKO[[#This Row],[//]]="","",IF(INDEX(INDIRECT($2:$2),KENKO[[#This Row],[//]])="","",INDEX(INDIRECT($2:$2),KENKO[[#This Row],[//]])))</f>
        <v/>
      </c>
      <c r="Q44" s="33" t="str">
        <f ca="1">IF(KENKO[[#This Row],[//]]="","",INDEX(INDIRECT($2:$2),KENKO[[#This Row],[//]]))</f>
        <v/>
      </c>
      <c r="R4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4" s="45" t="str">
        <f ca="1">IF(KENKO[[#This Row],[//]]="","",IF(INDEX(INDIRECT($2:$2),KENKO[[#This Row],[//]])="","",INDEX(INDIRECT($2:$2),KENKO[[#This Row],[//]])))</f>
        <v/>
      </c>
      <c r="U44" s="35" t="str">
        <f ca="1">IF(KENKO[[#This Row],[//]]="","",INDEX(INDIRECT($2:$2),KENKO[[#This Row],[//]]))</f>
        <v/>
      </c>
      <c r="V44" s="31" t="str">
        <f ca="1">LOWER(SUBSTITUTE(SUBSTITUTE(SUBSTITUTE(SUBSTITUTE(SUBSTITUTE(SUBSTITUTE(SUBSTITUTE(SUBSTITUTE(KENKO[[#This Row],[N.B.nota]]," ",""),"-",""),"(",""),")",""),".",""),",",""),"/",""),"""",""))</f>
        <v/>
      </c>
      <c r="W44" s="31" t="str">
        <f ca="1">IF(KENKO[[#This Row],[concat]]="","",MATCH(KENKO[[#This Row],[concat]],[3]!db[NB NOTA_C],0)+1)</f>
        <v/>
      </c>
      <c r="X44" s="31" t="str">
        <f ca="1">IF(KENKO[[#This Row],[N.B.nota]]="","",ADDRESS(ROW(KENKO[QB]),COLUMN(KENKO[QB]))&amp;":"&amp;ADDRESS(ROW(),COLUMN(KENKO[QB])))</f>
        <v/>
      </c>
      <c r="Y44" s="46" t="str">
        <f ca="1">IF(KENKO[[#This Row],[//]]="","",HYPERLINK("["&amp;DB_PATH&amp;"]DB!e"&amp;KENKO[[#This Row],[stt]],"&gt;"))</f>
        <v/>
      </c>
      <c r="Z44" s="32" t="str">
        <f ca="1">IF(KENKO[[#This Row],[//]]="","",IF(KENKO[[#This Row],[ID NOTA]]="",Z41,KENKO[[#This Row],[ID NOTA]]))</f>
        <v/>
      </c>
    </row>
    <row r="45" spans="1:26" ht="20.100000000000001" customHeight="1" x14ac:dyDescent="0.25">
      <c r="A45" s="43"/>
      <c r="B45" s="48" t="str">
        <f>IF(KENKO[[#This Row],[N_ID]]="","",INDEX(Table1[ID],MATCH(KENKO[[#This Row],[N_ID]],Table1[N_ID],0)))</f>
        <v/>
      </c>
      <c r="C45" s="48" t="str">
        <f ca="1">IF(KENKO[[#This Row],[//]]="","",HYPERLINK("["&amp;SUBSTITUTE(DIR,"'","")&amp;"]NOTA!D"&amp;KENKO[[#This Row],[//]]+2,"&gt;"))</f>
        <v/>
      </c>
      <c r="D45" s="48" t="str">
        <f>IF(KENKO[[#This Row],[ID NOTA]]="","",INDEX(Table1[QB],MATCH(KENKO[[#This Row],[ID NOTA]],Table1[ID],0)))</f>
        <v/>
      </c>
      <c r="E45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5" s="48"/>
      <c r="G45" s="30" t="str">
        <f ca="1">IF(KENKO[[#This Row],[N_ID]]="","",INDEX(INDIRECT($2:$2),KENKO[[#This Row],[//]]))</f>
        <v/>
      </c>
      <c r="H45" s="30" t="str">
        <f ca="1">IF(KENKO[[#This Row],[N_ID]]="","",INDEX(INDIRECT($2:$2),KENKO[[#This Row],[//]]))</f>
        <v/>
      </c>
      <c r="I45" s="31" t="str">
        <f ca="1">IF(KENKO[[#This Row],[N_ID]]="","",INDEX(INDIRECT($2:$2),KENKO[[#This Row],[//]]))</f>
        <v/>
      </c>
      <c r="J45" s="35" t="str">
        <f ca="1">IF(KENKO[[#This Row],[//]]="","",INDEX([3]!db[NB PAJAK],KENKO[[#This Row],[stt]]-1))</f>
        <v/>
      </c>
      <c r="K45" s="48" t="str">
        <f ca="1">IF(KENKO[[#This Row],[//]]="","",IF(INDEX(INDIRECT($2:$2),KENKO[[#This Row],[//]])="","",INDEX(INDIRECT($2:$2),KENKO[[#This Row],[//]])))</f>
        <v/>
      </c>
      <c r="L45" s="48" t="str">
        <f ca="1">IF(KENKO[[#This Row],[//]]="","",IF(KENKO[[#This Row],[C]]="",INDEX(INDIRECT($2:$2),KENKO[[#This Row],[//]]),""))</f>
        <v/>
      </c>
      <c r="M45" s="48" t="str">
        <f ca="1">IF(KENKO[[#This Row],[//]]="","",IF(KENKO[[#This Row],[C]]="",INDEX(INDIRECT($2:$2),KENKO[[#This Row],[//]]),""))</f>
        <v/>
      </c>
      <c r="N45" s="33" t="str">
        <f ca="1">IF(KENKO[[#This Row],[//]]="","",INDEX(INDIRECT($2:$2),KENKO[[#This Row],[//]])/IF(KENKO[[#This Row],[C]]="",KENKO[[#This Row],[JMLH BRG]],1))</f>
        <v/>
      </c>
      <c r="O45" s="44" t="str">
        <f ca="1">IF(KENKO[[#This Row],[//]]="","",INDEX(INDIRECT($2:$2),KENKO[[#This Row],[//]]))</f>
        <v/>
      </c>
      <c r="P45" s="44" t="str">
        <f ca="1">IF(KENKO[[#This Row],[//]]="","",IF(INDEX(INDIRECT($2:$2),KENKO[[#This Row],[//]])="","",INDEX(INDIRECT($2:$2),KENKO[[#This Row],[//]])))</f>
        <v/>
      </c>
      <c r="Q45" s="33" t="str">
        <f ca="1">IF(KENKO[[#This Row],[//]]="","",INDEX(INDIRECT($2:$2),KENKO[[#This Row],[//]]))</f>
        <v/>
      </c>
      <c r="R4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5" s="45" t="str">
        <f ca="1">IF(KENKO[[#This Row],[//]]="","",IF(INDEX(INDIRECT($2:$2),KENKO[[#This Row],[//]])="","",INDEX(INDIRECT($2:$2),KENKO[[#This Row],[//]])))</f>
        <v/>
      </c>
      <c r="U45" s="35" t="str">
        <f ca="1">IF(KENKO[[#This Row],[//]]="","",INDEX(INDIRECT($2:$2),KENKO[[#This Row],[//]]))</f>
        <v/>
      </c>
      <c r="V45" s="31" t="str">
        <f ca="1">LOWER(SUBSTITUTE(SUBSTITUTE(SUBSTITUTE(SUBSTITUTE(SUBSTITUTE(SUBSTITUTE(SUBSTITUTE(SUBSTITUTE(KENKO[[#This Row],[N.B.nota]]," ",""),"-",""),"(",""),")",""),".",""),",",""),"/",""),"""",""))</f>
        <v/>
      </c>
      <c r="W45" s="31" t="str">
        <f ca="1">IF(KENKO[[#This Row],[concat]]="","",MATCH(KENKO[[#This Row],[concat]],[3]!db[NB NOTA_C],0)+1)</f>
        <v/>
      </c>
      <c r="X45" s="31" t="str">
        <f ca="1">IF(KENKO[[#This Row],[N.B.nota]]="","",ADDRESS(ROW(KENKO[QB]),COLUMN(KENKO[QB]))&amp;":"&amp;ADDRESS(ROW(),COLUMN(KENKO[QB])))</f>
        <v/>
      </c>
      <c r="Y45" s="46" t="str">
        <f ca="1">IF(KENKO[[#This Row],[//]]="","",HYPERLINK("["&amp;DB_PATH&amp;"]DB!e"&amp;KENKO[[#This Row],[stt]],"&gt;"))</f>
        <v/>
      </c>
      <c r="Z45" s="32" t="str">
        <f ca="1">IF(KENKO[[#This Row],[//]]="","",IF(KENKO[[#This Row],[ID NOTA]]="",Z41,KENKO[[#This Row],[ID NOTA]]))</f>
        <v/>
      </c>
    </row>
    <row r="46" spans="1:26" ht="20.100000000000001" customHeight="1" x14ac:dyDescent="0.25">
      <c r="A46" s="43"/>
      <c r="B46" s="48" t="str">
        <f>IF(KENKO[[#This Row],[N_ID]]="","",INDEX(Table1[ID],MATCH(KENKO[[#This Row],[N_ID]],Table1[N_ID],0)))</f>
        <v/>
      </c>
      <c r="C46" s="48" t="str">
        <f ca="1">IF(KENKO[[#This Row],[//]]="","",HYPERLINK("["&amp;SUBSTITUTE(DIR,"'","")&amp;"]NOTA!D"&amp;KENKO[[#This Row],[//]]+2,"&gt;"))</f>
        <v/>
      </c>
      <c r="D46" s="48" t="str">
        <f>IF(KENKO[[#This Row],[ID NOTA]]="","",INDEX(Table1[QB],MATCH(KENKO[[#This Row],[ID NOTA]],Table1[ID],0)))</f>
        <v/>
      </c>
      <c r="E46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6" s="48"/>
      <c r="G46" s="30" t="str">
        <f ca="1">IF(KENKO[[#This Row],[N_ID]]="","",INDEX(INDIRECT($2:$2),KENKO[[#This Row],[//]]))</f>
        <v/>
      </c>
      <c r="H46" s="30" t="str">
        <f ca="1">IF(KENKO[[#This Row],[N_ID]]="","",INDEX(INDIRECT($2:$2),KENKO[[#This Row],[//]]))</f>
        <v/>
      </c>
      <c r="I46" s="31" t="str">
        <f ca="1">IF(KENKO[[#This Row],[N_ID]]="","",INDEX(INDIRECT($2:$2),KENKO[[#This Row],[//]]))</f>
        <v/>
      </c>
      <c r="J46" s="35" t="str">
        <f ca="1">IF(KENKO[[#This Row],[//]]="","",INDEX([3]!db[NB PAJAK],KENKO[[#This Row],[stt]]-1))</f>
        <v/>
      </c>
      <c r="K46" s="48" t="str">
        <f ca="1">IF(KENKO[[#This Row],[//]]="","",IF(INDEX(INDIRECT($2:$2),KENKO[[#This Row],[//]])="","",INDEX(INDIRECT($2:$2),KENKO[[#This Row],[//]])))</f>
        <v/>
      </c>
      <c r="L46" s="48" t="str">
        <f ca="1">IF(KENKO[[#This Row],[//]]="","",IF(KENKO[[#This Row],[C]]="",INDEX(INDIRECT($2:$2),KENKO[[#This Row],[//]]),""))</f>
        <v/>
      </c>
      <c r="M46" s="48" t="str">
        <f ca="1">IF(KENKO[[#This Row],[//]]="","",IF(KENKO[[#This Row],[C]]="",INDEX(INDIRECT($2:$2),KENKO[[#This Row],[//]]),""))</f>
        <v/>
      </c>
      <c r="N46" s="33" t="str">
        <f ca="1">IF(KENKO[[#This Row],[//]]="","",INDEX(INDIRECT($2:$2),KENKO[[#This Row],[//]])/IF(KENKO[[#This Row],[C]]="",KENKO[[#This Row],[JMLH BRG]],1))</f>
        <v/>
      </c>
      <c r="O46" s="44" t="str">
        <f ca="1">IF(KENKO[[#This Row],[//]]="","",INDEX(INDIRECT($2:$2),KENKO[[#This Row],[//]]))</f>
        <v/>
      </c>
      <c r="P46" s="44" t="str">
        <f ca="1">IF(KENKO[[#This Row],[//]]="","",IF(INDEX(INDIRECT($2:$2),KENKO[[#This Row],[//]])="","",INDEX(INDIRECT($2:$2),KENKO[[#This Row],[//]])))</f>
        <v/>
      </c>
      <c r="Q46" s="33" t="str">
        <f ca="1">IF(KENKO[[#This Row],[//]]="","",INDEX(INDIRECT($2:$2),KENKO[[#This Row],[//]]))</f>
        <v/>
      </c>
      <c r="R4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6" s="45" t="str">
        <f ca="1">IF(KENKO[[#This Row],[//]]="","",IF(INDEX(INDIRECT($2:$2),KENKO[[#This Row],[//]])="","",INDEX(INDIRECT($2:$2),KENKO[[#This Row],[//]])))</f>
        <v/>
      </c>
      <c r="U46" s="35" t="str">
        <f ca="1">IF(KENKO[[#This Row],[//]]="","",INDEX(INDIRECT($2:$2),KENKO[[#This Row],[//]]))</f>
        <v/>
      </c>
      <c r="V46" s="31" t="str">
        <f ca="1">LOWER(SUBSTITUTE(SUBSTITUTE(SUBSTITUTE(SUBSTITUTE(SUBSTITUTE(SUBSTITUTE(SUBSTITUTE(SUBSTITUTE(KENKO[[#This Row],[N.B.nota]]," ",""),"-",""),"(",""),")",""),".",""),",",""),"/",""),"""",""))</f>
        <v/>
      </c>
      <c r="W46" s="31" t="str">
        <f ca="1">IF(KENKO[[#This Row],[concat]]="","",MATCH(KENKO[[#This Row],[concat]],[3]!db[NB NOTA_C],0)+1)</f>
        <v/>
      </c>
      <c r="X46" s="31" t="str">
        <f ca="1">IF(KENKO[[#This Row],[N.B.nota]]="","",ADDRESS(ROW(KENKO[QB]),COLUMN(KENKO[QB]))&amp;":"&amp;ADDRESS(ROW(),COLUMN(KENKO[QB])))</f>
        <v/>
      </c>
      <c r="Y46" s="46" t="str">
        <f ca="1">IF(KENKO[[#This Row],[//]]="","",HYPERLINK("["&amp;DB_PATH&amp;"]DB!e"&amp;KENKO[[#This Row],[stt]],"&gt;"))</f>
        <v/>
      </c>
      <c r="Z46" s="32" t="str">
        <f ca="1">IF(KENKO[[#This Row],[//]]="","",IF(KENKO[[#This Row],[ID NOTA]]="",Z41,KENKO[[#This Row],[ID NOTA]]))</f>
        <v/>
      </c>
    </row>
    <row r="47" spans="1:26" ht="20.100000000000001" customHeight="1" x14ac:dyDescent="0.25">
      <c r="A47" s="43"/>
      <c r="B47" s="48" t="str">
        <f>IF(KENKO[[#This Row],[N_ID]]="","",INDEX(Table1[ID],MATCH(KENKO[[#This Row],[N_ID]],Table1[N_ID],0)))</f>
        <v/>
      </c>
      <c r="C47" s="48" t="str">
        <f ca="1">IF(KENKO[[#This Row],[//]]="","",HYPERLINK("["&amp;SUBSTITUTE(DIR,"'","")&amp;"]NOTA!D"&amp;KENKO[[#This Row],[//]]+2,"&gt;"))</f>
        <v/>
      </c>
      <c r="D47" s="48" t="str">
        <f>IF(KENKO[[#This Row],[ID NOTA]]="","",INDEX(Table1[QB],MATCH(KENKO[[#This Row],[ID NOTA]],Table1[ID],0)))</f>
        <v/>
      </c>
      <c r="E47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7" s="48"/>
      <c r="G47" s="30" t="str">
        <f ca="1">IF(KENKO[[#This Row],[N_ID]]="","",INDEX(INDIRECT($2:$2),KENKO[[#This Row],[//]]))</f>
        <v/>
      </c>
      <c r="H47" s="30" t="str">
        <f ca="1">IF(KENKO[[#This Row],[N_ID]]="","",INDEX(INDIRECT($2:$2),KENKO[[#This Row],[//]]))</f>
        <v/>
      </c>
      <c r="I47" s="31" t="str">
        <f ca="1">IF(KENKO[[#This Row],[N_ID]]="","",INDEX(INDIRECT($2:$2),KENKO[[#This Row],[//]]))</f>
        <v/>
      </c>
      <c r="J47" s="35" t="str">
        <f ca="1">IF(KENKO[[#This Row],[//]]="","",INDEX([3]!db[NB PAJAK],KENKO[[#This Row],[stt]]-1))</f>
        <v/>
      </c>
      <c r="K47" s="48" t="str">
        <f ca="1">IF(KENKO[[#This Row],[//]]="","",IF(INDEX(INDIRECT($2:$2),KENKO[[#This Row],[//]])="","",INDEX(INDIRECT($2:$2),KENKO[[#This Row],[//]])))</f>
        <v/>
      </c>
      <c r="L47" s="48" t="str">
        <f ca="1">IF(KENKO[[#This Row],[//]]="","",IF(KENKO[[#This Row],[C]]="",INDEX(INDIRECT($2:$2),KENKO[[#This Row],[//]]),""))</f>
        <v/>
      </c>
      <c r="M47" s="48" t="str">
        <f ca="1">IF(KENKO[[#This Row],[//]]="","",IF(KENKO[[#This Row],[C]]="",INDEX(INDIRECT($2:$2),KENKO[[#This Row],[//]]),""))</f>
        <v/>
      </c>
      <c r="N47" s="33" t="str">
        <f ca="1">IF(KENKO[[#This Row],[//]]="","",INDEX(INDIRECT($2:$2),KENKO[[#This Row],[//]])/IF(KENKO[[#This Row],[C]]="",KENKO[[#This Row],[JMLH BRG]],1))</f>
        <v/>
      </c>
      <c r="O47" s="44" t="str">
        <f ca="1">IF(KENKO[[#This Row],[//]]="","",INDEX(INDIRECT($2:$2),KENKO[[#This Row],[//]]))</f>
        <v/>
      </c>
      <c r="P47" s="44" t="str">
        <f ca="1">IF(KENKO[[#This Row],[//]]="","",IF(INDEX(INDIRECT($2:$2),KENKO[[#This Row],[//]])="","",INDEX(INDIRECT($2:$2),KENKO[[#This Row],[//]])))</f>
        <v/>
      </c>
      <c r="Q47" s="33" t="str">
        <f ca="1">IF(KENKO[[#This Row],[//]]="","",INDEX(INDIRECT($2:$2),KENKO[[#This Row],[//]]))</f>
        <v/>
      </c>
      <c r="R4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7" s="45" t="str">
        <f ca="1">IF(KENKO[[#This Row],[//]]="","",IF(INDEX(INDIRECT($2:$2),KENKO[[#This Row],[//]])="","",INDEX(INDIRECT($2:$2),KENKO[[#This Row],[//]])))</f>
        <v/>
      </c>
      <c r="U47" s="35" t="str">
        <f ca="1">IF(KENKO[[#This Row],[//]]="","",INDEX(INDIRECT($2:$2),KENKO[[#This Row],[//]]))</f>
        <v/>
      </c>
      <c r="V47" s="31" t="str">
        <f ca="1">LOWER(SUBSTITUTE(SUBSTITUTE(SUBSTITUTE(SUBSTITUTE(SUBSTITUTE(SUBSTITUTE(SUBSTITUTE(SUBSTITUTE(KENKO[[#This Row],[N.B.nota]]," ",""),"-",""),"(",""),")",""),".",""),",",""),"/",""),"""",""))</f>
        <v/>
      </c>
      <c r="W47" s="31" t="str">
        <f ca="1">IF(KENKO[[#This Row],[concat]]="","",MATCH(KENKO[[#This Row],[concat]],[3]!db[NB NOTA_C],0)+1)</f>
        <v/>
      </c>
      <c r="X47" s="31" t="str">
        <f ca="1">IF(KENKO[[#This Row],[N.B.nota]]="","",ADDRESS(ROW(KENKO[QB]),COLUMN(KENKO[QB]))&amp;":"&amp;ADDRESS(ROW(),COLUMN(KENKO[QB])))</f>
        <v/>
      </c>
      <c r="Y47" s="46" t="str">
        <f ca="1">IF(KENKO[[#This Row],[//]]="","",HYPERLINK("["&amp;DB_PATH&amp;"]DB!e"&amp;KENKO[[#This Row],[stt]],"&gt;"))</f>
        <v/>
      </c>
      <c r="Z47" s="32" t="str">
        <f ca="1">IF(KENKO[[#This Row],[//]]="","",IF(KENKO[[#This Row],[ID NOTA]]="",Z41,KENKO[[#This Row],[ID NOTA]]))</f>
        <v/>
      </c>
    </row>
    <row r="48" spans="1:26" ht="20.100000000000001" customHeight="1" x14ac:dyDescent="0.25">
      <c r="A48" s="43"/>
      <c r="B48" s="48" t="str">
        <f>IF(KENKO[[#This Row],[N_ID]]="","",INDEX(Table1[ID],MATCH(KENKO[[#This Row],[N_ID]],Table1[N_ID],0)))</f>
        <v/>
      </c>
      <c r="C48" s="48" t="str">
        <f ca="1">IF(KENKO[[#This Row],[//]]="","",HYPERLINK("["&amp;SUBSTITUTE(DIR,"'","")&amp;"]NOTA!D"&amp;KENKO[[#This Row],[//]]+2,"&gt;"))</f>
        <v/>
      </c>
      <c r="D48" s="48" t="str">
        <f>IF(KENKO[[#This Row],[ID NOTA]]="","",INDEX(Table1[QB],MATCH(KENKO[[#This Row],[ID NOTA]],Table1[ID],0)))</f>
        <v/>
      </c>
      <c r="E48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8" s="48"/>
      <c r="G48" s="30" t="str">
        <f ca="1">IF(KENKO[[#This Row],[N_ID]]="","",INDEX(INDIRECT($2:$2),KENKO[[#This Row],[//]]))</f>
        <v/>
      </c>
      <c r="H48" s="30" t="str">
        <f ca="1">IF(KENKO[[#This Row],[N_ID]]="","",INDEX(INDIRECT($2:$2),KENKO[[#This Row],[//]]))</f>
        <v/>
      </c>
      <c r="I48" s="31" t="str">
        <f ca="1">IF(KENKO[[#This Row],[N_ID]]="","",INDEX(INDIRECT($2:$2),KENKO[[#This Row],[//]]))</f>
        <v/>
      </c>
      <c r="J48" s="35" t="str">
        <f ca="1">IF(KENKO[[#This Row],[//]]="","",INDEX([3]!db[NB PAJAK],KENKO[[#This Row],[stt]]-1))</f>
        <v/>
      </c>
      <c r="K48" s="48" t="str">
        <f ca="1">IF(KENKO[[#This Row],[//]]="","",IF(INDEX(INDIRECT($2:$2),KENKO[[#This Row],[//]])="","",INDEX(INDIRECT($2:$2),KENKO[[#This Row],[//]])))</f>
        <v/>
      </c>
      <c r="L48" s="48" t="str">
        <f ca="1">IF(KENKO[[#This Row],[//]]="","",IF(KENKO[[#This Row],[C]]="",INDEX(INDIRECT($2:$2),KENKO[[#This Row],[//]]),""))</f>
        <v/>
      </c>
      <c r="M48" s="48" t="str">
        <f ca="1">IF(KENKO[[#This Row],[//]]="","",IF(KENKO[[#This Row],[C]]="",INDEX(INDIRECT($2:$2),KENKO[[#This Row],[//]]),""))</f>
        <v/>
      </c>
      <c r="N48" s="33" t="str">
        <f ca="1">IF(KENKO[[#This Row],[//]]="","",INDEX(INDIRECT($2:$2),KENKO[[#This Row],[//]])/IF(KENKO[[#This Row],[C]]="",KENKO[[#This Row],[JMLH BRG]],1))</f>
        <v/>
      </c>
      <c r="O48" s="44" t="str">
        <f ca="1">IF(KENKO[[#This Row],[//]]="","",INDEX(INDIRECT($2:$2),KENKO[[#This Row],[//]]))</f>
        <v/>
      </c>
      <c r="P48" s="44" t="str">
        <f ca="1">IF(KENKO[[#This Row],[//]]="","",IF(INDEX(INDIRECT($2:$2),KENKO[[#This Row],[//]])="","",INDEX(INDIRECT($2:$2),KENKO[[#This Row],[//]])))</f>
        <v/>
      </c>
      <c r="Q48" s="33" t="str">
        <f ca="1">IF(KENKO[[#This Row],[//]]="","",INDEX(INDIRECT($2:$2),KENKO[[#This Row],[//]]))</f>
        <v/>
      </c>
      <c r="R4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8" s="45" t="str">
        <f ca="1">IF(KENKO[[#This Row],[//]]="","",IF(INDEX(INDIRECT($2:$2),KENKO[[#This Row],[//]])="","",INDEX(INDIRECT($2:$2),KENKO[[#This Row],[//]])))</f>
        <v/>
      </c>
      <c r="U48" s="35" t="str">
        <f ca="1">IF(KENKO[[#This Row],[//]]="","",INDEX(INDIRECT($2:$2),KENKO[[#This Row],[//]]))</f>
        <v/>
      </c>
      <c r="V48" s="31" t="str">
        <f ca="1">LOWER(SUBSTITUTE(SUBSTITUTE(SUBSTITUTE(SUBSTITUTE(SUBSTITUTE(SUBSTITUTE(SUBSTITUTE(SUBSTITUTE(KENKO[[#This Row],[N.B.nota]]," ",""),"-",""),"(",""),")",""),".",""),",",""),"/",""),"""",""))</f>
        <v/>
      </c>
      <c r="W48" s="31" t="str">
        <f ca="1">IF(KENKO[[#This Row],[concat]]="","",MATCH(KENKO[[#This Row],[concat]],[3]!db[NB NOTA_C],0)+1)</f>
        <v/>
      </c>
      <c r="X48" s="31" t="str">
        <f ca="1">IF(KENKO[[#This Row],[N.B.nota]]="","",ADDRESS(ROW(KENKO[QB]),COLUMN(KENKO[QB]))&amp;":"&amp;ADDRESS(ROW(),COLUMN(KENKO[QB])))</f>
        <v/>
      </c>
      <c r="Y48" s="46" t="str">
        <f ca="1">IF(KENKO[[#This Row],[//]]="","",HYPERLINK("["&amp;DB_PATH&amp;"]DB!e"&amp;KENKO[[#This Row],[stt]],"&gt;"))</f>
        <v/>
      </c>
      <c r="Z48" s="32" t="str">
        <f ca="1">IF(KENKO[[#This Row],[//]]="","",IF(KENKO[[#This Row],[ID NOTA]]="",Z41,KENKO[[#This Row],[ID NOTA]]))</f>
        <v/>
      </c>
    </row>
    <row r="49" spans="1:26" ht="20.100000000000001" customHeight="1" x14ac:dyDescent="0.25">
      <c r="A49" s="43"/>
      <c r="B49" s="48" t="str">
        <f>IF(KENKO[[#This Row],[N_ID]]="","",INDEX(Table1[ID],MATCH(KENKO[[#This Row],[N_ID]],Table1[N_ID],0)))</f>
        <v/>
      </c>
      <c r="C49" s="48" t="str">
        <f ca="1">IF(KENKO[[#This Row],[//]]="","",HYPERLINK("["&amp;SUBSTITUTE(DIR,"'","")&amp;"]NOTA!D"&amp;KENKO[[#This Row],[//]]+2,"&gt;"))</f>
        <v/>
      </c>
      <c r="D49" s="48" t="str">
        <f>IF(KENKO[[#This Row],[ID NOTA]]="","",INDEX(Table1[QB],MATCH(KENKO[[#This Row],[ID NOTA]],Table1[ID],0)))</f>
        <v/>
      </c>
      <c r="E49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9" s="48"/>
      <c r="G49" s="30" t="str">
        <f ca="1">IF(KENKO[[#This Row],[N_ID]]="","",INDEX(INDIRECT($2:$2),KENKO[[#This Row],[//]]))</f>
        <v/>
      </c>
      <c r="H49" s="30" t="str">
        <f ca="1">IF(KENKO[[#This Row],[N_ID]]="","",INDEX(INDIRECT($2:$2),KENKO[[#This Row],[//]]))</f>
        <v/>
      </c>
      <c r="I49" s="31" t="str">
        <f ca="1">IF(KENKO[[#This Row],[N_ID]]="","",INDEX(INDIRECT($2:$2),KENKO[[#This Row],[//]]))</f>
        <v/>
      </c>
      <c r="J49" s="35" t="str">
        <f ca="1">IF(KENKO[[#This Row],[//]]="","",INDEX([3]!db[NB PAJAK],KENKO[[#This Row],[stt]]-1))</f>
        <v/>
      </c>
      <c r="K49" s="48" t="str">
        <f ca="1">IF(KENKO[[#This Row],[//]]="","",IF(INDEX(INDIRECT($2:$2),KENKO[[#This Row],[//]])="","",INDEX(INDIRECT($2:$2),KENKO[[#This Row],[//]])))</f>
        <v/>
      </c>
      <c r="L49" s="48" t="str">
        <f ca="1">IF(KENKO[[#This Row],[//]]="","",IF(KENKO[[#This Row],[C]]="",INDEX(INDIRECT($2:$2),KENKO[[#This Row],[//]]),""))</f>
        <v/>
      </c>
      <c r="M49" s="48" t="str">
        <f ca="1">IF(KENKO[[#This Row],[//]]="","",IF(KENKO[[#This Row],[C]]="",INDEX(INDIRECT($2:$2),KENKO[[#This Row],[//]]),""))</f>
        <v/>
      </c>
      <c r="N49" s="33" t="str">
        <f ca="1">IF(KENKO[[#This Row],[//]]="","",INDEX(INDIRECT($2:$2),KENKO[[#This Row],[//]])/IF(KENKO[[#This Row],[C]]="",KENKO[[#This Row],[JMLH BRG]],1))</f>
        <v/>
      </c>
      <c r="O49" s="44" t="str">
        <f ca="1">IF(KENKO[[#This Row],[//]]="","",INDEX(INDIRECT($2:$2),KENKO[[#This Row],[//]]))</f>
        <v/>
      </c>
      <c r="P49" s="44" t="str">
        <f ca="1">IF(KENKO[[#This Row],[//]]="","",IF(INDEX(INDIRECT($2:$2),KENKO[[#This Row],[//]])="","",INDEX(INDIRECT($2:$2),KENKO[[#This Row],[//]])))</f>
        <v/>
      </c>
      <c r="Q49" s="33" t="str">
        <f ca="1">IF(KENKO[[#This Row],[//]]="","",INDEX(INDIRECT($2:$2),KENKO[[#This Row],[//]]))</f>
        <v/>
      </c>
      <c r="R4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9" s="45" t="str">
        <f ca="1">IF(KENKO[[#This Row],[//]]="","",IF(INDEX(INDIRECT($2:$2),KENKO[[#This Row],[//]])="","",INDEX(INDIRECT($2:$2),KENKO[[#This Row],[//]])))</f>
        <v/>
      </c>
      <c r="U49" s="35" t="str">
        <f ca="1">IF(KENKO[[#This Row],[//]]="","",INDEX(INDIRECT($2:$2),KENKO[[#This Row],[//]]))</f>
        <v/>
      </c>
      <c r="V49" s="31" t="str">
        <f ca="1">LOWER(SUBSTITUTE(SUBSTITUTE(SUBSTITUTE(SUBSTITUTE(SUBSTITUTE(SUBSTITUTE(SUBSTITUTE(SUBSTITUTE(KENKO[[#This Row],[N.B.nota]]," ",""),"-",""),"(",""),")",""),".",""),",",""),"/",""),"""",""))</f>
        <v/>
      </c>
      <c r="W49" s="31" t="str">
        <f ca="1">IF(KENKO[[#This Row],[concat]]="","",MATCH(KENKO[[#This Row],[concat]],[3]!db[NB NOTA_C],0)+1)</f>
        <v/>
      </c>
      <c r="X49" s="31" t="str">
        <f ca="1">IF(KENKO[[#This Row],[N.B.nota]]="","",ADDRESS(ROW(KENKO[QB]),COLUMN(KENKO[QB]))&amp;":"&amp;ADDRESS(ROW(),COLUMN(KENKO[QB])))</f>
        <v/>
      </c>
      <c r="Y49" s="46" t="str">
        <f ca="1">IF(KENKO[[#This Row],[//]]="","",HYPERLINK("["&amp;DB_PATH&amp;"]DB!e"&amp;KENKO[[#This Row],[stt]],"&gt;"))</f>
        <v/>
      </c>
      <c r="Z49" s="32" t="str">
        <f ca="1">IF(KENKO[[#This Row],[//]]="","",IF(KENKO[[#This Row],[ID NOTA]]="",Z34,KENKO[[#This Row],[ID NOTA]]))</f>
        <v/>
      </c>
    </row>
    <row r="50" spans="1:26" ht="20.100000000000001" customHeight="1" x14ac:dyDescent="0.25">
      <c r="A50" s="43"/>
      <c r="B50" s="48" t="str">
        <f>IF(KENKO[[#This Row],[N_ID]]="","",INDEX(Table1[ID],MATCH(KENKO[[#This Row],[N_ID]],Table1[N_ID],0)))</f>
        <v/>
      </c>
      <c r="C50" s="48" t="str">
        <f ca="1">IF(KENKO[[#This Row],[//]]="","",HYPERLINK("["&amp;SUBSTITUTE(DIR,"'","")&amp;"]NOTA!D"&amp;KENKO[[#This Row],[//]]+2,"&gt;"))</f>
        <v/>
      </c>
      <c r="D50" s="48" t="str">
        <f>IF(KENKO[[#This Row],[ID NOTA]]="","",INDEX(Table1[QB],MATCH(KENKO[[#This Row],[ID NOTA]],Table1[ID],0)))</f>
        <v/>
      </c>
      <c r="E50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0" s="48"/>
      <c r="G50" s="30" t="str">
        <f ca="1">IF(KENKO[[#This Row],[N_ID]]="","",INDEX(INDIRECT($2:$2),KENKO[[#This Row],[//]]))</f>
        <v/>
      </c>
      <c r="H50" s="30" t="str">
        <f ca="1">IF(KENKO[[#This Row],[N_ID]]="","",INDEX(INDIRECT($2:$2),KENKO[[#This Row],[//]]))</f>
        <v/>
      </c>
      <c r="I50" s="31" t="str">
        <f ca="1">IF(KENKO[[#This Row],[N_ID]]="","",INDEX(INDIRECT($2:$2),KENKO[[#This Row],[//]]))</f>
        <v/>
      </c>
      <c r="J50" s="35" t="str">
        <f ca="1">IF(KENKO[[#This Row],[//]]="","",INDEX([3]!db[NB PAJAK],KENKO[[#This Row],[stt]]-1))</f>
        <v/>
      </c>
      <c r="K50" s="48" t="str">
        <f ca="1">IF(KENKO[[#This Row],[//]]="","",IF(INDEX(INDIRECT($2:$2),KENKO[[#This Row],[//]])="","",INDEX(INDIRECT($2:$2),KENKO[[#This Row],[//]])))</f>
        <v/>
      </c>
      <c r="L50" s="48" t="str">
        <f ca="1">IF(KENKO[[#This Row],[//]]="","",IF(KENKO[[#This Row],[C]]="",INDEX(INDIRECT($2:$2),KENKO[[#This Row],[//]]),""))</f>
        <v/>
      </c>
      <c r="M50" s="48" t="str">
        <f ca="1">IF(KENKO[[#This Row],[//]]="","",IF(KENKO[[#This Row],[C]]="",INDEX(INDIRECT($2:$2),KENKO[[#This Row],[//]]),""))</f>
        <v/>
      </c>
      <c r="N50" s="33" t="str">
        <f ca="1">IF(KENKO[[#This Row],[//]]="","",INDEX(INDIRECT($2:$2),KENKO[[#This Row],[//]])/IF(KENKO[[#This Row],[C]]="",KENKO[[#This Row],[JMLH BRG]],1))</f>
        <v/>
      </c>
      <c r="O50" s="44" t="str">
        <f ca="1">IF(KENKO[[#This Row],[//]]="","",INDEX(INDIRECT($2:$2),KENKO[[#This Row],[//]]))</f>
        <v/>
      </c>
      <c r="P50" s="44" t="str">
        <f ca="1">IF(KENKO[[#This Row],[//]]="","",IF(INDEX(INDIRECT($2:$2),KENKO[[#This Row],[//]])="","",INDEX(INDIRECT($2:$2),KENKO[[#This Row],[//]])))</f>
        <v/>
      </c>
      <c r="Q50" s="33" t="str">
        <f ca="1">IF(KENKO[[#This Row],[//]]="","",INDEX(INDIRECT($2:$2),KENKO[[#This Row],[//]]))</f>
        <v/>
      </c>
      <c r="R5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0" s="45" t="str">
        <f ca="1">IF(KENKO[[#This Row],[//]]="","",IF(INDEX(INDIRECT($2:$2),KENKO[[#This Row],[//]])="","",INDEX(INDIRECT($2:$2),KENKO[[#This Row],[//]])))</f>
        <v/>
      </c>
      <c r="U50" s="35" t="str">
        <f ca="1">IF(KENKO[[#This Row],[//]]="","",INDEX(INDIRECT($2:$2),KENKO[[#This Row],[//]]))</f>
        <v/>
      </c>
      <c r="V50" s="31" t="str">
        <f ca="1">LOWER(SUBSTITUTE(SUBSTITUTE(SUBSTITUTE(SUBSTITUTE(SUBSTITUTE(SUBSTITUTE(SUBSTITUTE(SUBSTITUTE(KENKO[[#This Row],[N.B.nota]]," ",""),"-",""),"(",""),")",""),".",""),",",""),"/",""),"""",""))</f>
        <v/>
      </c>
      <c r="W50" s="31" t="str">
        <f ca="1">IF(KENKO[[#This Row],[concat]]="","",MATCH(KENKO[[#This Row],[concat]],[3]!db[NB NOTA_C],0)+1)</f>
        <v/>
      </c>
      <c r="X50" s="31" t="str">
        <f ca="1">IF(KENKO[[#This Row],[N.B.nota]]="","",ADDRESS(ROW(KENKO[QB]),COLUMN(KENKO[QB]))&amp;":"&amp;ADDRESS(ROW(),COLUMN(KENKO[QB])))</f>
        <v/>
      </c>
      <c r="Y50" s="46" t="str">
        <f ca="1">IF(KENKO[[#This Row],[//]]="","",HYPERLINK("["&amp;DB_PATH&amp;"]DB!e"&amp;KENKO[[#This Row],[stt]],"&gt;"))</f>
        <v/>
      </c>
      <c r="Z50" s="32" t="str">
        <f ca="1">IF(KENKO[[#This Row],[//]]="","",IF(KENKO[[#This Row],[ID NOTA]]="",Z49,KENKO[[#This Row],[ID NOTA]]))</f>
        <v/>
      </c>
    </row>
    <row r="51" spans="1:26" ht="20.100000000000001" customHeight="1" x14ac:dyDescent="0.25">
      <c r="A51" s="43"/>
      <c r="B51" s="48" t="str">
        <f>IF(KENKO[[#This Row],[N_ID]]="","",INDEX(Table1[ID],MATCH(KENKO[[#This Row],[N_ID]],Table1[N_ID],0)))</f>
        <v/>
      </c>
      <c r="C51" s="48" t="str">
        <f ca="1">IF(KENKO[[#This Row],[//]]="","",HYPERLINK("["&amp;SUBSTITUTE(DIR,"'","")&amp;"]NOTA!D"&amp;KENKO[[#This Row],[//]]+2,"&gt;"))</f>
        <v/>
      </c>
      <c r="D51" s="48" t="str">
        <f>IF(KENKO[[#This Row],[ID NOTA]]="","",INDEX(Table1[QB],MATCH(KENKO[[#This Row],[ID NOTA]],Table1[ID],0)))</f>
        <v/>
      </c>
      <c r="E51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1" s="48"/>
      <c r="G51" s="30" t="str">
        <f ca="1">IF(KENKO[[#This Row],[N_ID]]="","",INDEX(INDIRECT($2:$2),KENKO[[#This Row],[//]]))</f>
        <v/>
      </c>
      <c r="H51" s="30" t="str">
        <f ca="1">IF(KENKO[[#This Row],[N_ID]]="","",INDEX(INDIRECT($2:$2),KENKO[[#This Row],[//]]))</f>
        <v/>
      </c>
      <c r="I51" s="31" t="str">
        <f ca="1">IF(KENKO[[#This Row],[N_ID]]="","",INDEX(INDIRECT($2:$2),KENKO[[#This Row],[//]]))</f>
        <v/>
      </c>
      <c r="J51" s="35" t="str">
        <f ca="1">IF(KENKO[[#This Row],[//]]="","",INDEX([3]!db[NB PAJAK],KENKO[[#This Row],[stt]]-1))</f>
        <v/>
      </c>
      <c r="K51" s="48" t="str">
        <f ca="1">IF(KENKO[[#This Row],[//]]="","",IF(INDEX(INDIRECT($2:$2),KENKO[[#This Row],[//]])="","",INDEX(INDIRECT($2:$2),KENKO[[#This Row],[//]])))</f>
        <v/>
      </c>
      <c r="L51" s="48" t="str">
        <f ca="1">IF(KENKO[[#This Row],[//]]="","",IF(KENKO[[#This Row],[C]]="",INDEX(INDIRECT($2:$2),KENKO[[#This Row],[//]]),""))</f>
        <v/>
      </c>
      <c r="M51" s="48" t="str">
        <f ca="1">IF(KENKO[[#This Row],[//]]="","",IF(KENKO[[#This Row],[C]]="",INDEX(INDIRECT($2:$2),KENKO[[#This Row],[//]]),""))</f>
        <v/>
      </c>
      <c r="N51" s="33" t="str">
        <f ca="1">IF(KENKO[[#This Row],[//]]="","",INDEX(INDIRECT($2:$2),KENKO[[#This Row],[//]])/IF(KENKO[[#This Row],[C]]="",KENKO[[#This Row],[JMLH BRG]],1))</f>
        <v/>
      </c>
      <c r="O51" s="44" t="str">
        <f ca="1">IF(KENKO[[#This Row],[//]]="","",INDEX(INDIRECT($2:$2),KENKO[[#This Row],[//]]))</f>
        <v/>
      </c>
      <c r="P51" s="44" t="str">
        <f ca="1">IF(KENKO[[#This Row],[//]]="","",IF(INDEX(INDIRECT($2:$2),KENKO[[#This Row],[//]])="","",INDEX(INDIRECT($2:$2),KENKO[[#This Row],[//]])))</f>
        <v/>
      </c>
      <c r="Q51" s="33" t="str">
        <f ca="1">IF(KENKO[[#This Row],[//]]="","",INDEX(INDIRECT($2:$2),KENKO[[#This Row],[//]]))</f>
        <v/>
      </c>
      <c r="R5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1" s="45" t="str">
        <f ca="1">IF(KENKO[[#This Row],[//]]="","",IF(INDEX(INDIRECT($2:$2),KENKO[[#This Row],[//]])="","",INDEX(INDIRECT($2:$2),KENKO[[#This Row],[//]])))</f>
        <v/>
      </c>
      <c r="U51" s="35" t="str">
        <f ca="1">IF(KENKO[[#This Row],[//]]="","",INDEX(INDIRECT($2:$2),KENKO[[#This Row],[//]]))</f>
        <v/>
      </c>
      <c r="V51" s="31" t="str">
        <f ca="1">LOWER(SUBSTITUTE(SUBSTITUTE(SUBSTITUTE(SUBSTITUTE(SUBSTITUTE(SUBSTITUTE(SUBSTITUTE(SUBSTITUTE(KENKO[[#This Row],[N.B.nota]]," ",""),"-",""),"(",""),")",""),".",""),",",""),"/",""),"""",""))</f>
        <v/>
      </c>
      <c r="W51" s="31" t="str">
        <f ca="1">IF(KENKO[[#This Row],[concat]]="","",MATCH(KENKO[[#This Row],[concat]],[3]!db[NB NOTA_C],0)+1)</f>
        <v/>
      </c>
      <c r="X51" s="31" t="str">
        <f ca="1">IF(KENKO[[#This Row],[N.B.nota]]="","",ADDRESS(ROW(KENKO[QB]),COLUMN(KENKO[QB]))&amp;":"&amp;ADDRESS(ROW(),COLUMN(KENKO[QB])))</f>
        <v/>
      </c>
      <c r="Y51" s="46" t="str">
        <f ca="1">IF(KENKO[[#This Row],[//]]="","",HYPERLINK("["&amp;DB_PATH&amp;"]DB!e"&amp;KENKO[[#This Row],[stt]],"&gt;"))</f>
        <v/>
      </c>
      <c r="Z51" s="32" t="str">
        <f ca="1">IF(KENKO[[#This Row],[//]]="","",IF(KENKO[[#This Row],[ID NOTA]]="",Z49,KENKO[[#This Row],[ID NOTA]]))</f>
        <v/>
      </c>
    </row>
    <row r="52" spans="1:26" ht="20.100000000000001" customHeight="1" x14ac:dyDescent="0.25">
      <c r="A52" s="43"/>
      <c r="B52" s="48" t="str">
        <f>IF(KENKO[[#This Row],[N_ID]]="","",INDEX(Table1[ID],MATCH(KENKO[[#This Row],[N_ID]],Table1[N_ID],0)))</f>
        <v/>
      </c>
      <c r="C52" s="48" t="str">
        <f ca="1">IF(KENKO[[#This Row],[//]]="","",HYPERLINK("["&amp;SUBSTITUTE(DIR,"'","")&amp;"]NOTA!D"&amp;KENKO[[#This Row],[//]]+2,"&gt;"))</f>
        <v/>
      </c>
      <c r="D52" s="48" t="str">
        <f>IF(KENKO[[#This Row],[ID NOTA]]="","",INDEX(Table1[QB],MATCH(KENKO[[#This Row],[ID NOTA]],Table1[ID],0)))</f>
        <v/>
      </c>
      <c r="E52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2" s="48"/>
      <c r="G52" s="30" t="str">
        <f ca="1">IF(KENKO[[#This Row],[N_ID]]="","",INDEX(INDIRECT($2:$2),KENKO[[#This Row],[//]]))</f>
        <v/>
      </c>
      <c r="H52" s="30" t="str">
        <f ca="1">IF(KENKO[[#This Row],[N_ID]]="","",INDEX(INDIRECT($2:$2),KENKO[[#This Row],[//]]))</f>
        <v/>
      </c>
      <c r="I52" s="31" t="str">
        <f ca="1">IF(KENKO[[#This Row],[N_ID]]="","",INDEX(INDIRECT($2:$2),KENKO[[#This Row],[//]]))</f>
        <v/>
      </c>
      <c r="J52" s="35" t="str">
        <f ca="1">IF(KENKO[[#This Row],[//]]="","",INDEX([3]!db[NB PAJAK],KENKO[[#This Row],[stt]]-1))</f>
        <v/>
      </c>
      <c r="K52" s="48" t="str">
        <f ca="1">IF(KENKO[[#This Row],[//]]="","",IF(INDEX(INDIRECT($2:$2),KENKO[[#This Row],[//]])="","",INDEX(INDIRECT($2:$2),KENKO[[#This Row],[//]])))</f>
        <v/>
      </c>
      <c r="L52" s="48" t="str">
        <f ca="1">IF(KENKO[[#This Row],[//]]="","",IF(KENKO[[#This Row],[C]]="",INDEX(INDIRECT($2:$2),KENKO[[#This Row],[//]]),""))</f>
        <v/>
      </c>
      <c r="M52" s="48" t="str">
        <f ca="1">IF(KENKO[[#This Row],[//]]="","",IF(KENKO[[#This Row],[C]]="",INDEX(INDIRECT($2:$2),KENKO[[#This Row],[//]]),""))</f>
        <v/>
      </c>
      <c r="N52" s="33" t="str">
        <f ca="1">IF(KENKO[[#This Row],[//]]="","",INDEX(INDIRECT($2:$2),KENKO[[#This Row],[//]])/IF(KENKO[[#This Row],[C]]="",KENKO[[#This Row],[JMLH BRG]],1))</f>
        <v/>
      </c>
      <c r="O52" s="44" t="str">
        <f ca="1">IF(KENKO[[#This Row],[//]]="","",INDEX(INDIRECT($2:$2),KENKO[[#This Row],[//]]))</f>
        <v/>
      </c>
      <c r="P52" s="44" t="str">
        <f ca="1">IF(KENKO[[#This Row],[//]]="","",IF(INDEX(INDIRECT($2:$2),KENKO[[#This Row],[//]])="","",INDEX(INDIRECT($2:$2),KENKO[[#This Row],[//]])))</f>
        <v/>
      </c>
      <c r="Q52" s="33" t="str">
        <f ca="1">IF(KENKO[[#This Row],[//]]="","",INDEX(INDIRECT($2:$2),KENKO[[#This Row],[//]]))</f>
        <v/>
      </c>
      <c r="R5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2" s="45" t="str">
        <f ca="1">IF(KENKO[[#This Row],[//]]="","",IF(INDEX(INDIRECT($2:$2),KENKO[[#This Row],[//]])="","",INDEX(INDIRECT($2:$2),KENKO[[#This Row],[//]])))</f>
        <v/>
      </c>
      <c r="U52" s="35" t="str">
        <f ca="1">IF(KENKO[[#This Row],[//]]="","",INDEX(INDIRECT($2:$2),KENKO[[#This Row],[//]]))</f>
        <v/>
      </c>
      <c r="V52" s="31" t="str">
        <f ca="1">LOWER(SUBSTITUTE(SUBSTITUTE(SUBSTITUTE(SUBSTITUTE(SUBSTITUTE(SUBSTITUTE(SUBSTITUTE(SUBSTITUTE(KENKO[[#This Row],[N.B.nota]]," ",""),"-",""),"(",""),")",""),".",""),",",""),"/",""),"""",""))</f>
        <v/>
      </c>
      <c r="W52" s="31" t="str">
        <f ca="1">IF(KENKO[[#This Row],[concat]]="","",MATCH(KENKO[[#This Row],[concat]],[3]!db[NB NOTA_C],0)+1)</f>
        <v/>
      </c>
      <c r="X52" s="31" t="str">
        <f ca="1">IF(KENKO[[#This Row],[N.B.nota]]="","",ADDRESS(ROW(KENKO[QB]),COLUMN(KENKO[QB]))&amp;":"&amp;ADDRESS(ROW(),COLUMN(KENKO[QB])))</f>
        <v/>
      </c>
      <c r="Y52" s="46" t="str">
        <f ca="1">IF(KENKO[[#This Row],[//]]="","",HYPERLINK("["&amp;DB_PATH&amp;"]DB!e"&amp;KENKO[[#This Row],[stt]],"&gt;"))</f>
        <v/>
      </c>
      <c r="Z52" s="32" t="str">
        <f ca="1">IF(KENKO[[#This Row],[//]]="","",IF(KENKO[[#This Row],[ID NOTA]]="",Z49,KENKO[[#This Row],[ID NOTA]]))</f>
        <v/>
      </c>
    </row>
    <row r="53" spans="1:26" ht="20.100000000000001" customHeight="1" x14ac:dyDescent="0.25">
      <c r="A53" s="43"/>
      <c r="B53" s="48" t="str">
        <f>IF(KENKO[[#This Row],[N_ID]]="","",INDEX(Table1[ID],MATCH(KENKO[[#This Row],[N_ID]],Table1[N_ID],0)))</f>
        <v/>
      </c>
      <c r="C53" s="48" t="str">
        <f ca="1">IF(KENKO[[#This Row],[//]]="","",HYPERLINK("["&amp;SUBSTITUTE(DIR,"'","")&amp;"]NOTA!D"&amp;KENKO[[#This Row],[//]]+2,"&gt;"))</f>
        <v/>
      </c>
      <c r="D53" s="48" t="str">
        <f>IF(KENKO[[#This Row],[ID NOTA]]="","",INDEX(Table1[QB],MATCH(KENKO[[#This Row],[ID NOTA]],Table1[ID],0)))</f>
        <v/>
      </c>
      <c r="E53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3" s="48"/>
      <c r="G53" s="30" t="str">
        <f ca="1">IF(KENKO[[#This Row],[N_ID]]="","",INDEX(INDIRECT($2:$2),KENKO[[#This Row],[//]]))</f>
        <v/>
      </c>
      <c r="H53" s="30" t="str">
        <f ca="1">IF(KENKO[[#This Row],[N_ID]]="","",INDEX(INDIRECT($2:$2),KENKO[[#This Row],[//]]))</f>
        <v/>
      </c>
      <c r="I53" s="31" t="str">
        <f ca="1">IF(KENKO[[#This Row],[N_ID]]="","",INDEX(INDIRECT($2:$2),KENKO[[#This Row],[//]]))</f>
        <v/>
      </c>
      <c r="J53" s="35" t="str">
        <f ca="1">IF(KENKO[[#This Row],[//]]="","",INDEX([3]!db[NB PAJAK],KENKO[[#This Row],[stt]]-1))</f>
        <v/>
      </c>
      <c r="K53" s="48" t="str">
        <f ca="1">IF(KENKO[[#This Row],[//]]="","",IF(INDEX(INDIRECT($2:$2),KENKO[[#This Row],[//]])="","",INDEX(INDIRECT($2:$2),KENKO[[#This Row],[//]])))</f>
        <v/>
      </c>
      <c r="L53" s="48" t="str">
        <f ca="1">IF(KENKO[[#This Row],[//]]="","",IF(KENKO[[#This Row],[C]]="",INDEX(INDIRECT($2:$2),KENKO[[#This Row],[//]]),""))</f>
        <v/>
      </c>
      <c r="M53" s="48" t="str">
        <f ca="1">IF(KENKO[[#This Row],[//]]="","",IF(KENKO[[#This Row],[C]]="",INDEX(INDIRECT($2:$2),KENKO[[#This Row],[//]]),""))</f>
        <v/>
      </c>
      <c r="N53" s="33" t="str">
        <f ca="1">IF(KENKO[[#This Row],[//]]="","",INDEX(INDIRECT($2:$2),KENKO[[#This Row],[//]])/IF(KENKO[[#This Row],[C]]="",KENKO[[#This Row],[JMLH BRG]],1))</f>
        <v/>
      </c>
      <c r="O53" s="44" t="str">
        <f ca="1">IF(KENKO[[#This Row],[//]]="","",INDEX(INDIRECT($2:$2),KENKO[[#This Row],[//]]))</f>
        <v/>
      </c>
      <c r="P53" s="44" t="str">
        <f ca="1">IF(KENKO[[#This Row],[//]]="","",IF(INDEX(INDIRECT($2:$2),KENKO[[#This Row],[//]])="","",INDEX(INDIRECT($2:$2),KENKO[[#This Row],[//]])))</f>
        <v/>
      </c>
      <c r="Q53" s="33" t="str">
        <f ca="1">IF(KENKO[[#This Row],[//]]="","",INDEX(INDIRECT($2:$2),KENKO[[#This Row],[//]]))</f>
        <v/>
      </c>
      <c r="R5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3" s="45" t="str">
        <f ca="1">IF(KENKO[[#This Row],[//]]="","",IF(INDEX(INDIRECT($2:$2),KENKO[[#This Row],[//]])="","",INDEX(INDIRECT($2:$2),KENKO[[#This Row],[//]])))</f>
        <v/>
      </c>
      <c r="U53" s="35" t="str">
        <f ca="1">IF(KENKO[[#This Row],[//]]="","",INDEX(INDIRECT($2:$2),KENKO[[#This Row],[//]]))</f>
        <v/>
      </c>
      <c r="V53" s="31" t="str">
        <f ca="1">LOWER(SUBSTITUTE(SUBSTITUTE(SUBSTITUTE(SUBSTITUTE(SUBSTITUTE(SUBSTITUTE(SUBSTITUTE(SUBSTITUTE(KENKO[[#This Row],[N.B.nota]]," ",""),"-",""),"(",""),")",""),".",""),",",""),"/",""),"""",""))</f>
        <v/>
      </c>
      <c r="W53" s="31" t="str">
        <f ca="1">IF(KENKO[[#This Row],[concat]]="","",MATCH(KENKO[[#This Row],[concat]],[3]!db[NB NOTA_C],0)+1)</f>
        <v/>
      </c>
      <c r="X53" s="31" t="str">
        <f ca="1">IF(KENKO[[#This Row],[N.B.nota]]="","",ADDRESS(ROW(KENKO[QB]),COLUMN(KENKO[QB]))&amp;":"&amp;ADDRESS(ROW(),COLUMN(KENKO[QB])))</f>
        <v/>
      </c>
      <c r="Y53" s="46" t="str">
        <f ca="1">IF(KENKO[[#This Row],[//]]="","",HYPERLINK("["&amp;DB_PATH&amp;"]DB!e"&amp;KENKO[[#This Row],[stt]],"&gt;"))</f>
        <v/>
      </c>
      <c r="Z53" s="32" t="str">
        <f ca="1">IF(KENKO[[#This Row],[//]]="","",IF(KENKO[[#This Row],[ID NOTA]]="",Z49,KENKO[[#This Row],[ID NOTA]]))</f>
        <v/>
      </c>
    </row>
    <row r="54" spans="1:26" ht="20.100000000000001" customHeight="1" x14ac:dyDescent="0.25">
      <c r="A54" s="43"/>
      <c r="B54" s="48" t="str">
        <f>IF(KENKO[[#This Row],[N_ID]]="","",INDEX(Table1[ID],MATCH(KENKO[[#This Row],[N_ID]],Table1[N_ID],0)))</f>
        <v/>
      </c>
      <c r="C54" s="48" t="str">
        <f ca="1">IF(KENKO[[#This Row],[//]]="","",HYPERLINK("["&amp;SUBSTITUTE(DIR,"'","")&amp;"]NOTA!D"&amp;KENKO[[#This Row],[//]]+2,"&gt;"))</f>
        <v/>
      </c>
      <c r="D54" s="48" t="str">
        <f>IF(KENKO[[#This Row],[ID NOTA]]="","",INDEX(Table1[QB],MATCH(KENKO[[#This Row],[ID NOTA]],Table1[ID],0)))</f>
        <v/>
      </c>
      <c r="E54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4" s="48"/>
      <c r="G54" s="30" t="str">
        <f ca="1">IF(KENKO[[#This Row],[N_ID]]="","",INDEX(INDIRECT($2:$2),KENKO[[#This Row],[//]]))</f>
        <v/>
      </c>
      <c r="H54" s="30" t="str">
        <f ca="1">IF(KENKO[[#This Row],[N_ID]]="","",INDEX(INDIRECT($2:$2),KENKO[[#This Row],[//]]))</f>
        <v/>
      </c>
      <c r="I54" s="31" t="str">
        <f ca="1">IF(KENKO[[#This Row],[N_ID]]="","",INDEX(INDIRECT($2:$2),KENKO[[#This Row],[//]]))</f>
        <v/>
      </c>
      <c r="J54" s="35" t="str">
        <f ca="1">IF(KENKO[[#This Row],[//]]="","",INDEX([3]!db[NB PAJAK],KENKO[[#This Row],[stt]]-1))</f>
        <v/>
      </c>
      <c r="K54" s="48" t="str">
        <f ca="1">IF(KENKO[[#This Row],[//]]="","",IF(INDEX(INDIRECT($2:$2),KENKO[[#This Row],[//]])="","",INDEX(INDIRECT($2:$2),KENKO[[#This Row],[//]])))</f>
        <v/>
      </c>
      <c r="L54" s="48" t="str">
        <f ca="1">IF(KENKO[[#This Row],[//]]="","",IF(KENKO[[#This Row],[C]]="",INDEX(INDIRECT($2:$2),KENKO[[#This Row],[//]]),""))</f>
        <v/>
      </c>
      <c r="M54" s="48" t="str">
        <f ca="1">IF(KENKO[[#This Row],[//]]="","",IF(KENKO[[#This Row],[C]]="",INDEX(INDIRECT($2:$2),KENKO[[#This Row],[//]]),""))</f>
        <v/>
      </c>
      <c r="N54" s="33" t="str">
        <f ca="1">IF(KENKO[[#This Row],[//]]="","",INDEX(INDIRECT($2:$2),KENKO[[#This Row],[//]])/IF(KENKO[[#This Row],[C]]="",KENKO[[#This Row],[JMLH BRG]],1))</f>
        <v/>
      </c>
      <c r="O54" s="44" t="str">
        <f ca="1">IF(KENKO[[#This Row],[//]]="","",INDEX(INDIRECT($2:$2),KENKO[[#This Row],[//]]))</f>
        <v/>
      </c>
      <c r="P54" s="44" t="str">
        <f ca="1">IF(KENKO[[#This Row],[//]]="","",IF(INDEX(INDIRECT($2:$2),KENKO[[#This Row],[//]])="","",INDEX(INDIRECT($2:$2),KENKO[[#This Row],[//]])))</f>
        <v/>
      </c>
      <c r="Q54" s="33" t="str">
        <f ca="1">IF(KENKO[[#This Row],[//]]="","",INDEX(INDIRECT($2:$2),KENKO[[#This Row],[//]]))</f>
        <v/>
      </c>
      <c r="R5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4" s="45" t="str">
        <f ca="1">IF(KENKO[[#This Row],[//]]="","",IF(INDEX(INDIRECT($2:$2),KENKO[[#This Row],[//]])="","",INDEX(INDIRECT($2:$2),KENKO[[#This Row],[//]])))</f>
        <v/>
      </c>
      <c r="U54" s="35" t="str">
        <f ca="1">IF(KENKO[[#This Row],[//]]="","",INDEX(INDIRECT($2:$2),KENKO[[#This Row],[//]]))</f>
        <v/>
      </c>
      <c r="V54" s="31" t="str">
        <f ca="1">LOWER(SUBSTITUTE(SUBSTITUTE(SUBSTITUTE(SUBSTITUTE(SUBSTITUTE(SUBSTITUTE(SUBSTITUTE(SUBSTITUTE(KENKO[[#This Row],[N.B.nota]]," ",""),"-",""),"(",""),")",""),".",""),",",""),"/",""),"""",""))</f>
        <v/>
      </c>
      <c r="W54" s="31" t="str">
        <f ca="1">IF(KENKO[[#This Row],[concat]]="","",MATCH(KENKO[[#This Row],[concat]],[3]!db[NB NOTA_C],0)+1)</f>
        <v/>
      </c>
      <c r="X54" s="31" t="str">
        <f ca="1">IF(KENKO[[#This Row],[N.B.nota]]="","",ADDRESS(ROW(KENKO[QB]),COLUMN(KENKO[QB]))&amp;":"&amp;ADDRESS(ROW(),COLUMN(KENKO[QB])))</f>
        <v/>
      </c>
      <c r="Y54" s="46" t="str">
        <f ca="1">IF(KENKO[[#This Row],[//]]="","",HYPERLINK("["&amp;DB_PATH&amp;"]DB!e"&amp;KENKO[[#This Row],[stt]],"&gt;"))</f>
        <v/>
      </c>
      <c r="Z54" s="32" t="str">
        <f ca="1">IF(KENKO[[#This Row],[//]]="","",IF(KENKO[[#This Row],[ID NOTA]]="",Z49,KENKO[[#This Row],[ID NOTA]]))</f>
        <v/>
      </c>
    </row>
    <row r="55" spans="1:26" ht="20.100000000000001" customHeight="1" x14ac:dyDescent="0.25">
      <c r="A55" s="43"/>
      <c r="B55" s="48" t="str">
        <f>IF(KENKO[[#This Row],[N_ID]]="","",INDEX(Table1[ID],MATCH(KENKO[[#This Row],[N_ID]],Table1[N_ID],0)))</f>
        <v/>
      </c>
      <c r="C55" s="48" t="str">
        <f ca="1">IF(KENKO[[#This Row],[//]]="","",HYPERLINK("["&amp;SUBSTITUTE(DIR,"'","")&amp;"]NOTA!D"&amp;KENKO[[#This Row],[//]]+2,"&gt;"))</f>
        <v/>
      </c>
      <c r="D55" s="48" t="str">
        <f>IF(KENKO[[#This Row],[ID NOTA]]="","",INDEX(Table1[QB],MATCH(KENKO[[#This Row],[ID NOTA]],Table1[ID],0)))</f>
        <v/>
      </c>
      <c r="E55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5" s="48"/>
      <c r="G55" s="30" t="str">
        <f ca="1">IF(KENKO[[#This Row],[N_ID]]="","",INDEX(INDIRECT($2:$2),KENKO[[#This Row],[//]]))</f>
        <v/>
      </c>
      <c r="H55" s="30" t="str">
        <f ca="1">IF(KENKO[[#This Row],[N_ID]]="","",INDEX(INDIRECT($2:$2),KENKO[[#This Row],[//]]))</f>
        <v/>
      </c>
      <c r="I55" s="31" t="str">
        <f ca="1">IF(KENKO[[#This Row],[N_ID]]="","",INDEX(INDIRECT($2:$2),KENKO[[#This Row],[//]]))</f>
        <v/>
      </c>
      <c r="J55" s="35" t="str">
        <f ca="1">IF(KENKO[[#This Row],[//]]="","",INDEX([3]!db[NB PAJAK],KENKO[[#This Row],[stt]]-1))</f>
        <v/>
      </c>
      <c r="K55" s="48" t="str">
        <f ca="1">IF(KENKO[[#This Row],[//]]="","",IF(INDEX(INDIRECT($2:$2),KENKO[[#This Row],[//]])="","",INDEX(INDIRECT($2:$2),KENKO[[#This Row],[//]])))</f>
        <v/>
      </c>
      <c r="L55" s="48" t="str">
        <f ca="1">IF(KENKO[[#This Row],[//]]="","",IF(KENKO[[#This Row],[C]]="",INDEX(INDIRECT($2:$2),KENKO[[#This Row],[//]]),""))</f>
        <v/>
      </c>
      <c r="M55" s="48" t="str">
        <f ca="1">IF(KENKO[[#This Row],[//]]="","",IF(KENKO[[#This Row],[C]]="",INDEX(INDIRECT($2:$2),KENKO[[#This Row],[//]]),""))</f>
        <v/>
      </c>
      <c r="N55" s="33" t="str">
        <f ca="1">IF(KENKO[[#This Row],[//]]="","",INDEX(INDIRECT($2:$2),KENKO[[#This Row],[//]])/IF(KENKO[[#This Row],[C]]="",KENKO[[#This Row],[JMLH BRG]],1))</f>
        <v/>
      </c>
      <c r="O55" s="44" t="str">
        <f ca="1">IF(KENKO[[#This Row],[//]]="","",INDEX(INDIRECT($2:$2),KENKO[[#This Row],[//]]))</f>
        <v/>
      </c>
      <c r="P55" s="44" t="str">
        <f ca="1">IF(KENKO[[#This Row],[//]]="","",IF(INDEX(INDIRECT($2:$2),KENKO[[#This Row],[//]])="","",INDEX(INDIRECT($2:$2),KENKO[[#This Row],[//]])))</f>
        <v/>
      </c>
      <c r="Q55" s="33" t="str">
        <f ca="1">IF(KENKO[[#This Row],[//]]="","",INDEX(INDIRECT($2:$2),KENKO[[#This Row],[//]]))</f>
        <v/>
      </c>
      <c r="R5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5" s="45" t="str">
        <f ca="1">IF(KENKO[[#This Row],[//]]="","",IF(INDEX(INDIRECT($2:$2),KENKO[[#This Row],[//]])="","",INDEX(INDIRECT($2:$2),KENKO[[#This Row],[//]])))</f>
        <v/>
      </c>
      <c r="U55" s="35" t="str">
        <f ca="1">IF(KENKO[[#This Row],[//]]="","",INDEX(INDIRECT($2:$2),KENKO[[#This Row],[//]]))</f>
        <v/>
      </c>
      <c r="V55" s="31" t="str">
        <f ca="1">LOWER(SUBSTITUTE(SUBSTITUTE(SUBSTITUTE(SUBSTITUTE(SUBSTITUTE(SUBSTITUTE(SUBSTITUTE(SUBSTITUTE(KENKO[[#This Row],[N.B.nota]]," ",""),"-",""),"(",""),")",""),".",""),",",""),"/",""),"""",""))</f>
        <v/>
      </c>
      <c r="W55" s="31" t="str">
        <f ca="1">IF(KENKO[[#This Row],[concat]]="","",MATCH(KENKO[[#This Row],[concat]],[3]!db[NB NOTA_C],0)+1)</f>
        <v/>
      </c>
      <c r="X55" s="31" t="str">
        <f ca="1">IF(KENKO[[#This Row],[N.B.nota]]="","",ADDRESS(ROW(KENKO[QB]),COLUMN(KENKO[QB]))&amp;":"&amp;ADDRESS(ROW(),COLUMN(KENKO[QB])))</f>
        <v/>
      </c>
      <c r="Y55" s="46" t="str">
        <f ca="1">IF(KENKO[[#This Row],[//]]="","",HYPERLINK("["&amp;DB_PATH&amp;"]DB!e"&amp;KENKO[[#This Row],[stt]],"&gt;"))</f>
        <v/>
      </c>
      <c r="Z55" s="32" t="str">
        <f ca="1">IF(KENKO[[#This Row],[//]]="","",IF(KENKO[[#This Row],[ID NOTA]]="",Z49,KENKO[[#This Row],[ID NOTA]]))</f>
        <v/>
      </c>
    </row>
    <row r="56" spans="1:26" ht="20.100000000000001" customHeight="1" x14ac:dyDescent="0.25">
      <c r="A56" s="43"/>
      <c r="B56" s="48" t="str">
        <f>IF(KENKO[[#This Row],[N_ID]]="","",INDEX(Table1[ID],MATCH(KENKO[[#This Row],[N_ID]],Table1[N_ID],0)))</f>
        <v/>
      </c>
      <c r="C56" s="48" t="str">
        <f ca="1">IF(KENKO[[#This Row],[//]]="","",HYPERLINK("["&amp;SUBSTITUTE(DIR,"'","")&amp;"]NOTA!D"&amp;KENKO[[#This Row],[//]]+2,"&gt;"))</f>
        <v/>
      </c>
      <c r="D56" s="48" t="str">
        <f>IF(KENKO[[#This Row],[ID NOTA]]="","",INDEX(Table1[QB],MATCH(KENKO[[#This Row],[ID NOTA]],Table1[ID],0)))</f>
        <v/>
      </c>
      <c r="E56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6" s="48"/>
      <c r="G56" s="30" t="str">
        <f ca="1">IF(KENKO[[#This Row],[N_ID]]="","",INDEX(INDIRECT($2:$2),KENKO[[#This Row],[//]]))</f>
        <v/>
      </c>
      <c r="H56" s="30" t="str">
        <f ca="1">IF(KENKO[[#This Row],[N_ID]]="","",INDEX(INDIRECT($2:$2),KENKO[[#This Row],[//]]))</f>
        <v/>
      </c>
      <c r="I56" s="31" t="str">
        <f ca="1">IF(KENKO[[#This Row],[N_ID]]="","",INDEX(INDIRECT($2:$2),KENKO[[#This Row],[//]]))</f>
        <v/>
      </c>
      <c r="J56" s="35" t="str">
        <f ca="1">IF(KENKO[[#This Row],[//]]="","",INDEX([3]!db[NB PAJAK],KENKO[[#This Row],[stt]]-1))</f>
        <v/>
      </c>
      <c r="K56" s="48" t="str">
        <f ca="1">IF(KENKO[[#This Row],[//]]="","",IF(INDEX(INDIRECT($2:$2),KENKO[[#This Row],[//]])="","",INDEX(INDIRECT($2:$2),KENKO[[#This Row],[//]])))</f>
        <v/>
      </c>
      <c r="L56" s="48" t="str">
        <f ca="1">IF(KENKO[[#This Row],[//]]="","",IF(KENKO[[#This Row],[C]]="",INDEX(INDIRECT($2:$2),KENKO[[#This Row],[//]]),""))</f>
        <v/>
      </c>
      <c r="M56" s="48" t="str">
        <f ca="1">IF(KENKO[[#This Row],[//]]="","",IF(KENKO[[#This Row],[C]]="",INDEX(INDIRECT($2:$2),KENKO[[#This Row],[//]]),""))</f>
        <v/>
      </c>
      <c r="N56" s="33" t="str">
        <f ca="1">IF(KENKO[[#This Row],[//]]="","",INDEX(INDIRECT($2:$2),KENKO[[#This Row],[//]])/IF(KENKO[[#This Row],[C]]="",KENKO[[#This Row],[JMLH BRG]],1))</f>
        <v/>
      </c>
      <c r="O56" s="44" t="str">
        <f ca="1">IF(KENKO[[#This Row],[//]]="","",INDEX(INDIRECT($2:$2),KENKO[[#This Row],[//]]))</f>
        <v/>
      </c>
      <c r="P56" s="44" t="str">
        <f ca="1">IF(KENKO[[#This Row],[//]]="","",IF(INDEX(INDIRECT($2:$2),KENKO[[#This Row],[//]])="","",INDEX(INDIRECT($2:$2),KENKO[[#This Row],[//]])))</f>
        <v/>
      </c>
      <c r="Q56" s="33" t="str">
        <f ca="1">IF(KENKO[[#This Row],[//]]="","",INDEX(INDIRECT($2:$2),KENKO[[#This Row],[//]]))</f>
        <v/>
      </c>
      <c r="R5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6" s="45" t="str">
        <f ca="1">IF(KENKO[[#This Row],[//]]="","",IF(INDEX(INDIRECT($2:$2),KENKO[[#This Row],[//]])="","",INDEX(INDIRECT($2:$2),KENKO[[#This Row],[//]])))</f>
        <v/>
      </c>
      <c r="U56" s="35" t="str">
        <f ca="1">IF(KENKO[[#This Row],[//]]="","",INDEX(INDIRECT($2:$2),KENKO[[#This Row],[//]]))</f>
        <v/>
      </c>
      <c r="V56" s="31" t="str">
        <f ca="1">LOWER(SUBSTITUTE(SUBSTITUTE(SUBSTITUTE(SUBSTITUTE(SUBSTITUTE(SUBSTITUTE(SUBSTITUTE(SUBSTITUTE(KENKO[[#This Row],[N.B.nota]]," ",""),"-",""),"(",""),")",""),".",""),",",""),"/",""),"""",""))</f>
        <v/>
      </c>
      <c r="W56" s="31" t="str">
        <f ca="1">IF(KENKO[[#This Row],[concat]]="","",MATCH(KENKO[[#This Row],[concat]],[3]!db[NB NOTA_C],0)+1)</f>
        <v/>
      </c>
      <c r="X56" s="31" t="str">
        <f ca="1">IF(KENKO[[#This Row],[N.B.nota]]="","",ADDRESS(ROW(KENKO[QB]),COLUMN(KENKO[QB]))&amp;":"&amp;ADDRESS(ROW(),COLUMN(KENKO[QB])))</f>
        <v/>
      </c>
      <c r="Y56" s="46" t="str">
        <f ca="1">IF(KENKO[[#This Row],[//]]="","",HYPERLINK("["&amp;DB_PATH&amp;"]DB!e"&amp;KENKO[[#This Row],[stt]],"&gt;"))</f>
        <v/>
      </c>
      <c r="Z56" s="32" t="str">
        <f ca="1">IF(KENKO[[#This Row],[//]]="","",IF(KENKO[[#This Row],[ID NOTA]]="",Z34,KENKO[[#This Row],[ID NOTA]]))</f>
        <v/>
      </c>
    </row>
    <row r="57" spans="1:26" ht="20.100000000000001" customHeight="1" x14ac:dyDescent="0.25">
      <c r="A57" s="43"/>
      <c r="B57" s="48" t="str">
        <f>IF(KENKO[[#This Row],[N_ID]]="","",INDEX(Table1[ID],MATCH(KENKO[[#This Row],[N_ID]],Table1[N_ID],0)))</f>
        <v/>
      </c>
      <c r="C57" s="48" t="str">
        <f ca="1">IF(KENKO[[#This Row],[//]]="","",HYPERLINK("["&amp;SUBSTITUTE(DIR,"'","")&amp;"]NOTA!D"&amp;KENKO[[#This Row],[//]]+2,"&gt;"))</f>
        <v/>
      </c>
      <c r="D57" s="48" t="str">
        <f>IF(KENKO[[#This Row],[ID NOTA]]="","",INDEX(Table1[QB],MATCH(KENKO[[#This Row],[ID NOTA]],Table1[ID],0)))</f>
        <v/>
      </c>
      <c r="E57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7" s="48"/>
      <c r="G57" s="30" t="str">
        <f ca="1">IF(KENKO[[#This Row],[N_ID]]="","",INDEX(INDIRECT($2:$2),KENKO[[#This Row],[//]]))</f>
        <v/>
      </c>
      <c r="H57" s="30" t="str">
        <f ca="1">IF(KENKO[[#This Row],[N_ID]]="","",INDEX(INDIRECT($2:$2),KENKO[[#This Row],[//]]))</f>
        <v/>
      </c>
      <c r="I57" s="31" t="str">
        <f ca="1">IF(KENKO[[#This Row],[N_ID]]="","",INDEX(INDIRECT($2:$2),KENKO[[#This Row],[//]]))</f>
        <v/>
      </c>
      <c r="J57" s="35" t="str">
        <f ca="1">IF(KENKO[[#This Row],[//]]="","",INDEX([3]!db[NB PAJAK],KENKO[[#This Row],[stt]]-1))</f>
        <v/>
      </c>
      <c r="K57" s="48" t="str">
        <f ca="1">IF(KENKO[[#This Row],[//]]="","",IF(INDEX(INDIRECT($2:$2),KENKO[[#This Row],[//]])="","",INDEX(INDIRECT($2:$2),KENKO[[#This Row],[//]])))</f>
        <v/>
      </c>
      <c r="L57" s="48" t="str">
        <f ca="1">IF(KENKO[[#This Row],[//]]="","",IF(KENKO[[#This Row],[C]]="",INDEX(INDIRECT($2:$2),KENKO[[#This Row],[//]]),""))</f>
        <v/>
      </c>
      <c r="M57" s="48" t="str">
        <f ca="1">IF(KENKO[[#This Row],[//]]="","",IF(KENKO[[#This Row],[C]]="",INDEX(INDIRECT($2:$2),KENKO[[#This Row],[//]]),""))</f>
        <v/>
      </c>
      <c r="N57" s="33" t="str">
        <f ca="1">IF(KENKO[[#This Row],[//]]="","",INDEX(INDIRECT($2:$2),KENKO[[#This Row],[//]])/IF(KENKO[[#This Row],[C]]="",KENKO[[#This Row],[JMLH BRG]],1))</f>
        <v/>
      </c>
      <c r="O57" s="44" t="str">
        <f ca="1">IF(KENKO[[#This Row],[//]]="","",INDEX(INDIRECT($2:$2),KENKO[[#This Row],[//]]))</f>
        <v/>
      </c>
      <c r="P57" s="44" t="str">
        <f ca="1">IF(KENKO[[#This Row],[//]]="","",IF(INDEX(INDIRECT($2:$2),KENKO[[#This Row],[//]])="","",INDEX(INDIRECT($2:$2),KENKO[[#This Row],[//]])))</f>
        <v/>
      </c>
      <c r="Q57" s="33" t="str">
        <f ca="1">IF(KENKO[[#This Row],[//]]="","",INDEX(INDIRECT($2:$2),KENKO[[#This Row],[//]]))</f>
        <v/>
      </c>
      <c r="R5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7" s="45" t="str">
        <f ca="1">IF(KENKO[[#This Row],[//]]="","",IF(INDEX(INDIRECT($2:$2),KENKO[[#This Row],[//]])="","",INDEX(INDIRECT($2:$2),KENKO[[#This Row],[//]])))</f>
        <v/>
      </c>
      <c r="U57" s="35" t="str">
        <f ca="1">IF(KENKO[[#This Row],[//]]="","",INDEX(INDIRECT($2:$2),KENKO[[#This Row],[//]]))</f>
        <v/>
      </c>
      <c r="V57" s="31" t="str">
        <f ca="1">LOWER(SUBSTITUTE(SUBSTITUTE(SUBSTITUTE(SUBSTITUTE(SUBSTITUTE(SUBSTITUTE(SUBSTITUTE(SUBSTITUTE(KENKO[[#This Row],[N.B.nota]]," ",""),"-",""),"(",""),")",""),".",""),",",""),"/",""),"""",""))</f>
        <v/>
      </c>
      <c r="W57" s="31" t="str">
        <f ca="1">IF(KENKO[[#This Row],[concat]]="","",MATCH(KENKO[[#This Row],[concat]],[3]!db[NB NOTA_C],0)+1)</f>
        <v/>
      </c>
      <c r="X57" s="31" t="str">
        <f ca="1">IF(KENKO[[#This Row],[N.B.nota]]="","",ADDRESS(ROW(KENKO[QB]),COLUMN(KENKO[QB]))&amp;":"&amp;ADDRESS(ROW(),COLUMN(KENKO[QB])))</f>
        <v/>
      </c>
      <c r="Y57" s="46" t="str">
        <f ca="1">IF(KENKO[[#This Row],[//]]="","",HYPERLINK("["&amp;DB_PATH&amp;"]DB!e"&amp;KENKO[[#This Row],[stt]],"&gt;"))</f>
        <v/>
      </c>
      <c r="Z57" s="32" t="str">
        <f ca="1">IF(KENKO[[#This Row],[//]]="","",IF(KENKO[[#This Row],[ID NOTA]]="",Z56,KENKO[[#This Row],[ID NOTA]]))</f>
        <v/>
      </c>
    </row>
    <row r="58" spans="1:26" ht="20.100000000000001" customHeight="1" x14ac:dyDescent="0.25">
      <c r="A58" s="43"/>
      <c r="B58" s="48" t="str">
        <f>IF(KENKO[[#This Row],[N_ID]]="","",INDEX(Table1[ID],MATCH(KENKO[[#This Row],[N_ID]],Table1[N_ID],0)))</f>
        <v/>
      </c>
      <c r="C58" s="48" t="str">
        <f ca="1">IF(KENKO[[#This Row],[//]]="","",HYPERLINK("["&amp;SUBSTITUTE(DIR,"'","")&amp;"]NOTA!D"&amp;KENKO[[#This Row],[//]]+2,"&gt;"))</f>
        <v/>
      </c>
      <c r="D58" s="48" t="str">
        <f>IF(KENKO[[#This Row],[ID NOTA]]="","",INDEX(Table1[QB],MATCH(KENKO[[#This Row],[ID NOTA]],Table1[ID],0)))</f>
        <v/>
      </c>
      <c r="E58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8" s="48"/>
      <c r="G58" s="30" t="str">
        <f ca="1">IF(KENKO[[#This Row],[N_ID]]="","",INDEX(INDIRECT($2:$2),KENKO[[#This Row],[//]]))</f>
        <v/>
      </c>
      <c r="H58" s="30" t="str">
        <f ca="1">IF(KENKO[[#This Row],[N_ID]]="","",INDEX(INDIRECT($2:$2),KENKO[[#This Row],[//]]))</f>
        <v/>
      </c>
      <c r="I58" s="31" t="str">
        <f ca="1">IF(KENKO[[#This Row],[N_ID]]="","",INDEX(INDIRECT($2:$2),KENKO[[#This Row],[//]]))</f>
        <v/>
      </c>
      <c r="J58" s="35" t="str">
        <f ca="1">IF(KENKO[[#This Row],[//]]="","",INDEX([3]!db[NB PAJAK],KENKO[[#This Row],[stt]]-1))</f>
        <v/>
      </c>
      <c r="K58" s="48" t="str">
        <f ca="1">IF(KENKO[[#This Row],[//]]="","",IF(INDEX(INDIRECT($2:$2),KENKO[[#This Row],[//]])="","",INDEX(INDIRECT($2:$2),KENKO[[#This Row],[//]])))</f>
        <v/>
      </c>
      <c r="L58" s="48" t="str">
        <f ca="1">IF(KENKO[[#This Row],[//]]="","",IF(KENKO[[#This Row],[C]]="",INDEX(INDIRECT($2:$2),KENKO[[#This Row],[//]]),""))</f>
        <v/>
      </c>
      <c r="M58" s="48" t="str">
        <f ca="1">IF(KENKO[[#This Row],[//]]="","",IF(KENKO[[#This Row],[C]]="",INDEX(INDIRECT($2:$2),KENKO[[#This Row],[//]]),""))</f>
        <v/>
      </c>
      <c r="N58" s="33" t="str">
        <f ca="1">IF(KENKO[[#This Row],[//]]="","",INDEX(INDIRECT($2:$2),KENKO[[#This Row],[//]])/IF(KENKO[[#This Row],[C]]="",KENKO[[#This Row],[JMLH BRG]],1))</f>
        <v/>
      </c>
      <c r="O58" s="44" t="str">
        <f ca="1">IF(KENKO[[#This Row],[//]]="","",INDEX(INDIRECT($2:$2),KENKO[[#This Row],[//]]))</f>
        <v/>
      </c>
      <c r="P58" s="44" t="str">
        <f ca="1">IF(KENKO[[#This Row],[//]]="","",IF(INDEX(INDIRECT($2:$2),KENKO[[#This Row],[//]])="","",INDEX(INDIRECT($2:$2),KENKO[[#This Row],[//]])))</f>
        <v/>
      </c>
      <c r="Q58" s="33" t="str">
        <f ca="1">IF(KENKO[[#This Row],[//]]="","",INDEX(INDIRECT($2:$2),KENKO[[#This Row],[//]]))</f>
        <v/>
      </c>
      <c r="R5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8" s="45" t="str">
        <f ca="1">IF(KENKO[[#This Row],[//]]="","",IF(INDEX(INDIRECT($2:$2),KENKO[[#This Row],[//]])="","",INDEX(INDIRECT($2:$2),KENKO[[#This Row],[//]])))</f>
        <v/>
      </c>
      <c r="U58" s="35" t="str">
        <f ca="1">IF(KENKO[[#This Row],[//]]="","",INDEX(INDIRECT($2:$2),KENKO[[#This Row],[//]]))</f>
        <v/>
      </c>
      <c r="V58" s="31" t="str">
        <f ca="1">LOWER(SUBSTITUTE(SUBSTITUTE(SUBSTITUTE(SUBSTITUTE(SUBSTITUTE(SUBSTITUTE(SUBSTITUTE(SUBSTITUTE(KENKO[[#This Row],[N.B.nota]]," ",""),"-",""),"(",""),")",""),".",""),",",""),"/",""),"""",""))</f>
        <v/>
      </c>
      <c r="W58" s="31" t="str">
        <f ca="1">IF(KENKO[[#This Row],[concat]]="","",MATCH(KENKO[[#This Row],[concat]],[3]!db[NB NOTA_C],0)+1)</f>
        <v/>
      </c>
      <c r="X58" s="31" t="str">
        <f ca="1">IF(KENKO[[#This Row],[N.B.nota]]="","",ADDRESS(ROW(KENKO[QB]),COLUMN(KENKO[QB]))&amp;":"&amp;ADDRESS(ROW(),COLUMN(KENKO[QB])))</f>
        <v/>
      </c>
      <c r="Y58" s="46" t="str">
        <f ca="1">IF(KENKO[[#This Row],[//]]="","",HYPERLINK("["&amp;DB_PATH&amp;"]DB!e"&amp;KENKO[[#This Row],[stt]],"&gt;"))</f>
        <v/>
      </c>
      <c r="Z58" s="32" t="str">
        <f ca="1">IF(KENKO[[#This Row],[//]]="","",IF(KENKO[[#This Row],[ID NOTA]]="",Z56,KENKO[[#This Row],[ID NOTA]]))</f>
        <v/>
      </c>
    </row>
    <row r="59" spans="1:26" ht="20.100000000000001" customHeight="1" x14ac:dyDescent="0.25">
      <c r="A59" s="43"/>
      <c r="B59" s="48" t="str">
        <f>IF(KENKO[[#This Row],[N_ID]]="","",INDEX(Table1[ID],MATCH(KENKO[[#This Row],[N_ID]],Table1[N_ID],0)))</f>
        <v/>
      </c>
      <c r="C59" s="48" t="str">
        <f ca="1">IF(KENKO[[#This Row],[//]]="","",HYPERLINK("["&amp;SUBSTITUTE(DIR,"'","")&amp;"]NOTA!D"&amp;KENKO[[#This Row],[//]]+2,"&gt;"))</f>
        <v/>
      </c>
      <c r="D59" s="48" t="str">
        <f>IF(KENKO[[#This Row],[ID NOTA]]="","",INDEX(Table1[QB],MATCH(KENKO[[#This Row],[ID NOTA]],Table1[ID],0)))</f>
        <v/>
      </c>
      <c r="E59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9" s="48"/>
      <c r="G59" s="30" t="str">
        <f ca="1">IF(KENKO[[#This Row],[N_ID]]="","",INDEX(INDIRECT($2:$2),KENKO[[#This Row],[//]]))</f>
        <v/>
      </c>
      <c r="H59" s="30" t="str">
        <f ca="1">IF(KENKO[[#This Row],[N_ID]]="","",INDEX(INDIRECT($2:$2),KENKO[[#This Row],[//]]))</f>
        <v/>
      </c>
      <c r="I59" s="31" t="str">
        <f ca="1">IF(KENKO[[#This Row],[N_ID]]="","",INDEX(INDIRECT($2:$2),KENKO[[#This Row],[//]]))</f>
        <v/>
      </c>
      <c r="J59" s="35" t="str">
        <f ca="1">IF(KENKO[[#This Row],[//]]="","",INDEX([3]!db[NB PAJAK],KENKO[[#This Row],[stt]]-1))</f>
        <v/>
      </c>
      <c r="K59" s="48" t="str">
        <f ca="1">IF(KENKO[[#This Row],[//]]="","",IF(INDEX(INDIRECT($2:$2),KENKO[[#This Row],[//]])="","",INDEX(INDIRECT($2:$2),KENKO[[#This Row],[//]])))</f>
        <v/>
      </c>
      <c r="L59" s="48" t="str">
        <f ca="1">IF(KENKO[[#This Row],[//]]="","",IF(KENKO[[#This Row],[C]]="",INDEX(INDIRECT($2:$2),KENKO[[#This Row],[//]]),""))</f>
        <v/>
      </c>
      <c r="M59" s="48" t="str">
        <f ca="1">IF(KENKO[[#This Row],[//]]="","",IF(KENKO[[#This Row],[C]]="",INDEX(INDIRECT($2:$2),KENKO[[#This Row],[//]]),""))</f>
        <v/>
      </c>
      <c r="N59" s="33" t="str">
        <f ca="1">IF(KENKO[[#This Row],[//]]="","",INDEX(INDIRECT($2:$2),KENKO[[#This Row],[//]])/IF(KENKO[[#This Row],[C]]="",KENKO[[#This Row],[JMLH BRG]],1))</f>
        <v/>
      </c>
      <c r="O59" s="44" t="str">
        <f ca="1">IF(KENKO[[#This Row],[//]]="","",INDEX(INDIRECT($2:$2),KENKO[[#This Row],[//]]))</f>
        <v/>
      </c>
      <c r="P59" s="44" t="str">
        <f ca="1">IF(KENKO[[#This Row],[//]]="","",IF(INDEX(INDIRECT($2:$2),KENKO[[#This Row],[//]])="","",INDEX(INDIRECT($2:$2),KENKO[[#This Row],[//]])))</f>
        <v/>
      </c>
      <c r="Q59" s="33" t="str">
        <f ca="1">IF(KENKO[[#This Row],[//]]="","",INDEX(INDIRECT($2:$2),KENKO[[#This Row],[//]]))</f>
        <v/>
      </c>
      <c r="R5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9" s="45" t="str">
        <f ca="1">IF(KENKO[[#This Row],[//]]="","",IF(INDEX(INDIRECT($2:$2),KENKO[[#This Row],[//]])="","",INDEX(INDIRECT($2:$2),KENKO[[#This Row],[//]])))</f>
        <v/>
      </c>
      <c r="U59" s="35" t="str">
        <f ca="1">IF(KENKO[[#This Row],[//]]="","",INDEX(INDIRECT($2:$2),KENKO[[#This Row],[//]]))</f>
        <v/>
      </c>
      <c r="V59" s="31" t="str">
        <f ca="1">LOWER(SUBSTITUTE(SUBSTITUTE(SUBSTITUTE(SUBSTITUTE(SUBSTITUTE(SUBSTITUTE(SUBSTITUTE(SUBSTITUTE(KENKO[[#This Row],[N.B.nota]]," ",""),"-",""),"(",""),")",""),".",""),",",""),"/",""),"""",""))</f>
        <v/>
      </c>
      <c r="W59" s="31" t="str">
        <f ca="1">IF(KENKO[[#This Row],[concat]]="","",MATCH(KENKO[[#This Row],[concat]],[3]!db[NB NOTA_C],0)+1)</f>
        <v/>
      </c>
      <c r="X59" s="31" t="str">
        <f ca="1">IF(KENKO[[#This Row],[N.B.nota]]="","",ADDRESS(ROW(KENKO[QB]),COLUMN(KENKO[QB]))&amp;":"&amp;ADDRESS(ROW(),COLUMN(KENKO[QB])))</f>
        <v/>
      </c>
      <c r="Y59" s="46" t="str">
        <f ca="1">IF(KENKO[[#This Row],[//]]="","",HYPERLINK("["&amp;DB_PATH&amp;"]DB!e"&amp;KENKO[[#This Row],[stt]],"&gt;"))</f>
        <v/>
      </c>
      <c r="Z59" s="32" t="str">
        <f ca="1">IF(KENKO[[#This Row],[//]]="","",IF(KENKO[[#This Row],[ID NOTA]]="",Z56,KENKO[[#This Row],[ID NOTA]]))</f>
        <v/>
      </c>
    </row>
    <row r="60" spans="1:26" ht="20.100000000000001" customHeight="1" x14ac:dyDescent="0.25">
      <c r="A60" s="43"/>
      <c r="B60" s="48" t="str">
        <f>IF(KENKO[[#This Row],[N_ID]]="","",INDEX(Table1[ID],MATCH(KENKO[[#This Row],[N_ID]],Table1[N_ID],0)))</f>
        <v/>
      </c>
      <c r="C60" s="48" t="str">
        <f ca="1">IF(KENKO[[#This Row],[//]]="","",HYPERLINK("["&amp;SUBSTITUTE(DIR,"'","")&amp;"]NOTA!D"&amp;KENKO[[#This Row],[//]]+2,"&gt;"))</f>
        <v/>
      </c>
      <c r="D60" s="48" t="str">
        <f>IF(KENKO[[#This Row],[ID NOTA]]="","",INDEX(Table1[QB],MATCH(KENKO[[#This Row],[ID NOTA]],Table1[ID],0)))</f>
        <v/>
      </c>
      <c r="E60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0" s="48"/>
      <c r="G60" s="30" t="str">
        <f ca="1">IF(KENKO[[#This Row],[N_ID]]="","",INDEX(INDIRECT($2:$2),KENKO[[#This Row],[//]]))</f>
        <v/>
      </c>
      <c r="H60" s="30" t="str">
        <f ca="1">IF(KENKO[[#This Row],[N_ID]]="","",INDEX(INDIRECT($2:$2),KENKO[[#This Row],[//]]))</f>
        <v/>
      </c>
      <c r="I60" s="31" t="str">
        <f ca="1">IF(KENKO[[#This Row],[N_ID]]="","",INDEX(INDIRECT($2:$2),KENKO[[#This Row],[//]]))</f>
        <v/>
      </c>
      <c r="J60" s="35" t="str">
        <f ca="1">IF(KENKO[[#This Row],[//]]="","",INDEX([3]!db[NB PAJAK],KENKO[[#This Row],[stt]]-1))</f>
        <v/>
      </c>
      <c r="K60" s="48" t="str">
        <f ca="1">IF(KENKO[[#This Row],[//]]="","",IF(INDEX(INDIRECT($2:$2),KENKO[[#This Row],[//]])="","",INDEX(INDIRECT($2:$2),KENKO[[#This Row],[//]])))</f>
        <v/>
      </c>
      <c r="L60" s="48" t="str">
        <f ca="1">IF(KENKO[[#This Row],[//]]="","",IF(KENKO[[#This Row],[C]]="",INDEX(INDIRECT($2:$2),KENKO[[#This Row],[//]]),""))</f>
        <v/>
      </c>
      <c r="M60" s="48" t="str">
        <f ca="1">IF(KENKO[[#This Row],[//]]="","",IF(KENKO[[#This Row],[C]]="",INDEX(INDIRECT($2:$2),KENKO[[#This Row],[//]]),""))</f>
        <v/>
      </c>
      <c r="N60" s="33" t="str">
        <f ca="1">IF(KENKO[[#This Row],[//]]="","",INDEX(INDIRECT($2:$2),KENKO[[#This Row],[//]])/IF(KENKO[[#This Row],[C]]="",KENKO[[#This Row],[JMLH BRG]],1))</f>
        <v/>
      </c>
      <c r="O60" s="44" t="str">
        <f ca="1">IF(KENKO[[#This Row],[//]]="","",INDEX(INDIRECT($2:$2),KENKO[[#This Row],[//]]))</f>
        <v/>
      </c>
      <c r="P60" s="44" t="str">
        <f ca="1">IF(KENKO[[#This Row],[//]]="","",IF(INDEX(INDIRECT($2:$2),KENKO[[#This Row],[//]])="","",INDEX(INDIRECT($2:$2),KENKO[[#This Row],[//]])))</f>
        <v/>
      </c>
      <c r="Q60" s="33" t="str">
        <f ca="1">IF(KENKO[[#This Row],[//]]="","",INDEX(INDIRECT($2:$2),KENKO[[#This Row],[//]]))</f>
        <v/>
      </c>
      <c r="R6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0" s="45" t="str">
        <f ca="1">IF(KENKO[[#This Row],[//]]="","",IF(INDEX(INDIRECT($2:$2),KENKO[[#This Row],[//]])="","",INDEX(INDIRECT($2:$2),KENKO[[#This Row],[//]])))</f>
        <v/>
      </c>
      <c r="U60" s="35" t="str">
        <f ca="1">IF(KENKO[[#This Row],[//]]="","",INDEX(INDIRECT($2:$2),KENKO[[#This Row],[//]]))</f>
        <v/>
      </c>
      <c r="V60" s="31" t="str">
        <f ca="1">LOWER(SUBSTITUTE(SUBSTITUTE(SUBSTITUTE(SUBSTITUTE(SUBSTITUTE(SUBSTITUTE(SUBSTITUTE(SUBSTITUTE(KENKO[[#This Row],[N.B.nota]]," ",""),"-",""),"(",""),")",""),".",""),",",""),"/",""),"""",""))</f>
        <v/>
      </c>
      <c r="W60" s="31" t="str">
        <f ca="1">IF(KENKO[[#This Row],[concat]]="","",MATCH(KENKO[[#This Row],[concat]],[3]!db[NB NOTA_C],0)+1)</f>
        <v/>
      </c>
      <c r="X60" s="31" t="str">
        <f ca="1">IF(KENKO[[#This Row],[N.B.nota]]="","",ADDRESS(ROW(KENKO[QB]),COLUMN(KENKO[QB]))&amp;":"&amp;ADDRESS(ROW(),COLUMN(KENKO[QB])))</f>
        <v/>
      </c>
      <c r="Y60" s="46" t="str">
        <f ca="1">IF(KENKO[[#This Row],[//]]="","",HYPERLINK("["&amp;DB_PATH&amp;"]DB!e"&amp;KENKO[[#This Row],[stt]],"&gt;"))</f>
        <v/>
      </c>
      <c r="Z60" s="32" t="str">
        <f ca="1">IF(KENKO[[#This Row],[//]]="","",IF(KENKO[[#This Row],[ID NOTA]]="",Z56,KENKO[[#This Row],[ID NOTA]]))</f>
        <v/>
      </c>
    </row>
    <row r="61" spans="1:26" ht="20.100000000000001" customHeight="1" x14ac:dyDescent="0.25">
      <c r="A61" s="43"/>
      <c r="B61" s="48" t="str">
        <f>IF(KENKO[[#This Row],[N_ID]]="","",INDEX(Table1[ID],MATCH(KENKO[[#This Row],[N_ID]],Table1[N_ID],0)))</f>
        <v/>
      </c>
      <c r="C61" s="48" t="str">
        <f ca="1">IF(KENKO[[#This Row],[//]]="","",HYPERLINK("["&amp;SUBSTITUTE(DIR,"'","")&amp;"]NOTA!D"&amp;KENKO[[#This Row],[//]]+2,"&gt;"))</f>
        <v/>
      </c>
      <c r="D61" s="48" t="str">
        <f>IF(KENKO[[#This Row],[ID NOTA]]="","",INDEX(Table1[QB],MATCH(KENKO[[#This Row],[ID NOTA]],Table1[ID],0)))</f>
        <v/>
      </c>
      <c r="E61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1" s="48"/>
      <c r="G61" s="30" t="str">
        <f ca="1">IF(KENKO[[#This Row],[N_ID]]="","",INDEX(INDIRECT($2:$2),KENKO[[#This Row],[//]]))</f>
        <v/>
      </c>
      <c r="H61" s="30" t="str">
        <f ca="1">IF(KENKO[[#This Row],[N_ID]]="","",INDEX(INDIRECT($2:$2),KENKO[[#This Row],[//]]))</f>
        <v/>
      </c>
      <c r="I61" s="31" t="str">
        <f ca="1">IF(KENKO[[#This Row],[N_ID]]="","",INDEX(INDIRECT($2:$2),KENKO[[#This Row],[//]]))</f>
        <v/>
      </c>
      <c r="J61" s="35" t="str">
        <f ca="1">IF(KENKO[[#This Row],[//]]="","",INDEX([3]!db[NB PAJAK],KENKO[[#This Row],[stt]]-1))</f>
        <v/>
      </c>
      <c r="K61" s="48" t="str">
        <f ca="1">IF(KENKO[[#This Row],[//]]="","",IF(INDEX(INDIRECT($2:$2),KENKO[[#This Row],[//]])="","",INDEX(INDIRECT($2:$2),KENKO[[#This Row],[//]])))</f>
        <v/>
      </c>
      <c r="L61" s="48" t="str">
        <f ca="1">IF(KENKO[[#This Row],[//]]="","",IF(KENKO[[#This Row],[C]]="",INDEX(INDIRECT($2:$2),KENKO[[#This Row],[//]]),""))</f>
        <v/>
      </c>
      <c r="M61" s="48" t="str">
        <f ca="1">IF(KENKO[[#This Row],[//]]="","",IF(KENKO[[#This Row],[C]]="",INDEX(INDIRECT($2:$2),KENKO[[#This Row],[//]]),""))</f>
        <v/>
      </c>
      <c r="N61" s="33" t="str">
        <f ca="1">IF(KENKO[[#This Row],[//]]="","",INDEX(INDIRECT($2:$2),KENKO[[#This Row],[//]])/IF(KENKO[[#This Row],[C]]="",KENKO[[#This Row],[JMLH BRG]],1))</f>
        <v/>
      </c>
      <c r="O61" s="44" t="str">
        <f ca="1">IF(KENKO[[#This Row],[//]]="","",INDEX(INDIRECT($2:$2),KENKO[[#This Row],[//]]))</f>
        <v/>
      </c>
      <c r="P61" s="44" t="str">
        <f ca="1">IF(KENKO[[#This Row],[//]]="","",IF(INDEX(INDIRECT($2:$2),KENKO[[#This Row],[//]])="","",INDEX(INDIRECT($2:$2),KENKO[[#This Row],[//]])))</f>
        <v/>
      </c>
      <c r="Q61" s="33" t="str">
        <f ca="1">IF(KENKO[[#This Row],[//]]="","",INDEX(INDIRECT($2:$2),KENKO[[#This Row],[//]]))</f>
        <v/>
      </c>
      <c r="R6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1" s="45" t="str">
        <f ca="1">IF(KENKO[[#This Row],[//]]="","",IF(INDEX(INDIRECT($2:$2),KENKO[[#This Row],[//]])="","",INDEX(INDIRECT($2:$2),KENKO[[#This Row],[//]])))</f>
        <v/>
      </c>
      <c r="U61" s="35" t="str">
        <f ca="1">IF(KENKO[[#This Row],[//]]="","",INDEX(INDIRECT($2:$2),KENKO[[#This Row],[//]]))</f>
        <v/>
      </c>
      <c r="V61" s="31" t="str">
        <f ca="1">LOWER(SUBSTITUTE(SUBSTITUTE(SUBSTITUTE(SUBSTITUTE(SUBSTITUTE(SUBSTITUTE(SUBSTITUTE(SUBSTITUTE(KENKO[[#This Row],[N.B.nota]]," ",""),"-",""),"(",""),")",""),".",""),",",""),"/",""),"""",""))</f>
        <v/>
      </c>
      <c r="W61" s="31" t="str">
        <f ca="1">IF(KENKO[[#This Row],[concat]]="","",MATCH(KENKO[[#This Row],[concat]],[3]!db[NB NOTA_C],0)+1)</f>
        <v/>
      </c>
      <c r="X61" s="31" t="str">
        <f ca="1">IF(KENKO[[#This Row],[N.B.nota]]="","",ADDRESS(ROW(KENKO[QB]),COLUMN(KENKO[QB]))&amp;":"&amp;ADDRESS(ROW(),COLUMN(KENKO[QB])))</f>
        <v/>
      </c>
      <c r="Y61" s="46" t="str">
        <f ca="1">IF(KENKO[[#This Row],[//]]="","",HYPERLINK("["&amp;DB_PATH&amp;"]DB!e"&amp;KENKO[[#This Row],[stt]],"&gt;"))</f>
        <v/>
      </c>
      <c r="Z61" s="32" t="str">
        <f ca="1">IF(KENKO[[#This Row],[//]]="","",IF(KENKO[[#This Row],[ID NOTA]]="",Z56,KENKO[[#This Row],[ID NOTA]]))</f>
        <v/>
      </c>
    </row>
    <row r="62" spans="1:26" ht="20.100000000000001" customHeight="1" x14ac:dyDescent="0.25">
      <c r="A62" s="43"/>
      <c r="B62" s="48" t="str">
        <f>IF(KENKO[[#This Row],[N_ID]]="","",INDEX(Table1[ID],MATCH(KENKO[[#This Row],[N_ID]],Table1[N_ID],0)))</f>
        <v/>
      </c>
      <c r="C62" s="48" t="str">
        <f ca="1">IF(KENKO[[#This Row],[//]]="","",HYPERLINK("["&amp;SUBSTITUTE(DIR,"'","")&amp;"]NOTA!D"&amp;KENKO[[#This Row],[//]]+2,"&gt;"))</f>
        <v/>
      </c>
      <c r="D62" s="48" t="str">
        <f>IF(KENKO[[#This Row],[ID NOTA]]="","",INDEX(Table1[QB],MATCH(KENKO[[#This Row],[ID NOTA]],Table1[ID],0)))</f>
        <v/>
      </c>
      <c r="E62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2" s="48"/>
      <c r="G62" s="30" t="str">
        <f ca="1">IF(KENKO[[#This Row],[N_ID]]="","",INDEX(INDIRECT($2:$2),KENKO[[#This Row],[//]]))</f>
        <v/>
      </c>
      <c r="H62" s="30" t="str">
        <f ca="1">IF(KENKO[[#This Row],[N_ID]]="","",INDEX(INDIRECT($2:$2),KENKO[[#This Row],[//]]))</f>
        <v/>
      </c>
      <c r="I62" s="31" t="str">
        <f ca="1">IF(KENKO[[#This Row],[N_ID]]="","",INDEX(INDIRECT($2:$2),KENKO[[#This Row],[//]]))</f>
        <v/>
      </c>
      <c r="J62" s="35" t="str">
        <f ca="1">IF(KENKO[[#This Row],[//]]="","",INDEX([3]!db[NB PAJAK],KENKO[[#This Row],[stt]]-1))</f>
        <v/>
      </c>
      <c r="K62" s="48" t="str">
        <f ca="1">IF(KENKO[[#This Row],[//]]="","",IF(INDEX(INDIRECT($2:$2),KENKO[[#This Row],[//]])="","",INDEX(INDIRECT($2:$2),KENKO[[#This Row],[//]])))</f>
        <v/>
      </c>
      <c r="L62" s="48" t="str">
        <f ca="1">IF(KENKO[[#This Row],[//]]="","",IF(KENKO[[#This Row],[C]]="",INDEX(INDIRECT($2:$2),KENKO[[#This Row],[//]]),""))</f>
        <v/>
      </c>
      <c r="M62" s="48" t="str">
        <f ca="1">IF(KENKO[[#This Row],[//]]="","",IF(KENKO[[#This Row],[C]]="",INDEX(INDIRECT($2:$2),KENKO[[#This Row],[//]]),""))</f>
        <v/>
      </c>
      <c r="N62" s="33" t="str">
        <f ca="1">IF(KENKO[[#This Row],[//]]="","",INDEX(INDIRECT($2:$2),KENKO[[#This Row],[//]])/IF(KENKO[[#This Row],[C]]="",KENKO[[#This Row],[JMLH BRG]],1))</f>
        <v/>
      </c>
      <c r="O62" s="44" t="str">
        <f ca="1">IF(KENKO[[#This Row],[//]]="","",INDEX(INDIRECT($2:$2),KENKO[[#This Row],[//]]))</f>
        <v/>
      </c>
      <c r="P62" s="44" t="str">
        <f ca="1">IF(KENKO[[#This Row],[//]]="","",IF(INDEX(INDIRECT($2:$2),KENKO[[#This Row],[//]])="","",INDEX(INDIRECT($2:$2),KENKO[[#This Row],[//]])))</f>
        <v/>
      </c>
      <c r="Q62" s="33" t="str">
        <f ca="1">IF(KENKO[[#This Row],[//]]="","",INDEX(INDIRECT($2:$2),KENKO[[#This Row],[//]]))</f>
        <v/>
      </c>
      <c r="R6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2" s="45" t="str">
        <f ca="1">IF(KENKO[[#This Row],[//]]="","",IF(INDEX(INDIRECT($2:$2),KENKO[[#This Row],[//]])="","",INDEX(INDIRECT($2:$2),KENKO[[#This Row],[//]])))</f>
        <v/>
      </c>
      <c r="U62" s="35" t="str">
        <f ca="1">IF(KENKO[[#This Row],[//]]="","",INDEX(INDIRECT($2:$2),KENKO[[#This Row],[//]]))</f>
        <v/>
      </c>
      <c r="V62" s="31" t="str">
        <f ca="1">LOWER(SUBSTITUTE(SUBSTITUTE(SUBSTITUTE(SUBSTITUTE(SUBSTITUTE(SUBSTITUTE(SUBSTITUTE(SUBSTITUTE(KENKO[[#This Row],[N.B.nota]]," ",""),"-",""),"(",""),")",""),".",""),",",""),"/",""),"""",""))</f>
        <v/>
      </c>
      <c r="W62" s="31" t="str">
        <f ca="1">IF(KENKO[[#This Row],[concat]]="","",MATCH(KENKO[[#This Row],[concat]],[3]!db[NB NOTA_C],0)+1)</f>
        <v/>
      </c>
      <c r="X62" s="31" t="str">
        <f ca="1">IF(KENKO[[#This Row],[N.B.nota]]="","",ADDRESS(ROW(KENKO[QB]),COLUMN(KENKO[QB]))&amp;":"&amp;ADDRESS(ROW(),COLUMN(KENKO[QB])))</f>
        <v/>
      </c>
      <c r="Y62" s="46" t="str">
        <f ca="1">IF(KENKO[[#This Row],[//]]="","",HYPERLINK("["&amp;DB_PATH&amp;"]DB!e"&amp;KENKO[[#This Row],[stt]],"&gt;"))</f>
        <v/>
      </c>
      <c r="Z62" s="32" t="str">
        <f ca="1">IF(KENKO[[#This Row],[//]]="","",IF(KENKO[[#This Row],[ID NOTA]]="",Z56,KENKO[[#This Row],[ID NOTA]]))</f>
        <v/>
      </c>
    </row>
    <row r="63" spans="1:26" ht="20.100000000000001" customHeight="1" x14ac:dyDescent="0.25">
      <c r="A63" s="43"/>
      <c r="B63" s="48" t="str">
        <f>IF(KENKO[[#This Row],[N_ID]]="","",INDEX(Table1[ID],MATCH(KENKO[[#This Row],[N_ID]],Table1[N_ID],0)))</f>
        <v/>
      </c>
      <c r="C63" s="48" t="str">
        <f ca="1">IF(KENKO[[#This Row],[//]]="","",HYPERLINK("["&amp;SUBSTITUTE(DIR,"'","")&amp;"]NOTA!D"&amp;KENKO[[#This Row],[//]]+2,"&gt;"))</f>
        <v/>
      </c>
      <c r="D63" s="48" t="str">
        <f>IF(KENKO[[#This Row],[ID NOTA]]="","",INDEX(Table1[QB],MATCH(KENKO[[#This Row],[ID NOTA]],Table1[ID],0)))</f>
        <v/>
      </c>
      <c r="E63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3" s="48"/>
      <c r="G63" s="30" t="str">
        <f ca="1">IF(KENKO[[#This Row],[N_ID]]="","",INDEX(INDIRECT($2:$2),KENKO[[#This Row],[//]]))</f>
        <v/>
      </c>
      <c r="H63" s="30" t="str">
        <f ca="1">IF(KENKO[[#This Row],[N_ID]]="","",INDEX(INDIRECT($2:$2),KENKO[[#This Row],[//]]))</f>
        <v/>
      </c>
      <c r="I63" s="31" t="str">
        <f ca="1">IF(KENKO[[#This Row],[N_ID]]="","",INDEX(INDIRECT($2:$2),KENKO[[#This Row],[//]]))</f>
        <v/>
      </c>
      <c r="J63" s="35" t="str">
        <f ca="1">IF(KENKO[[#This Row],[//]]="","",INDEX([3]!db[NB PAJAK],KENKO[[#This Row],[stt]]-1))</f>
        <v/>
      </c>
      <c r="K63" s="48" t="str">
        <f ca="1">IF(KENKO[[#This Row],[//]]="","",IF(INDEX(INDIRECT($2:$2),KENKO[[#This Row],[//]])="","",INDEX(INDIRECT($2:$2),KENKO[[#This Row],[//]])))</f>
        <v/>
      </c>
      <c r="L63" s="48" t="str">
        <f ca="1">IF(KENKO[[#This Row],[//]]="","",IF(KENKO[[#This Row],[C]]="",INDEX(INDIRECT($2:$2),KENKO[[#This Row],[//]]),""))</f>
        <v/>
      </c>
      <c r="M63" s="48" t="str">
        <f ca="1">IF(KENKO[[#This Row],[//]]="","",IF(KENKO[[#This Row],[C]]="",INDEX(INDIRECT($2:$2),KENKO[[#This Row],[//]]),""))</f>
        <v/>
      </c>
      <c r="N63" s="33" t="str">
        <f ca="1">IF(KENKO[[#This Row],[//]]="","",INDEX(INDIRECT($2:$2),KENKO[[#This Row],[//]])/IF(KENKO[[#This Row],[C]]="",KENKO[[#This Row],[JMLH BRG]],1))</f>
        <v/>
      </c>
      <c r="O63" s="44" t="str">
        <f ca="1">IF(KENKO[[#This Row],[//]]="","",INDEX(INDIRECT($2:$2),KENKO[[#This Row],[//]]))</f>
        <v/>
      </c>
      <c r="P63" s="44" t="str">
        <f ca="1">IF(KENKO[[#This Row],[//]]="","",IF(INDEX(INDIRECT($2:$2),KENKO[[#This Row],[//]])="","",INDEX(INDIRECT($2:$2),KENKO[[#This Row],[//]])))</f>
        <v/>
      </c>
      <c r="Q63" s="33" t="str">
        <f ca="1">IF(KENKO[[#This Row],[//]]="","",INDEX(INDIRECT($2:$2),KENKO[[#This Row],[//]]))</f>
        <v/>
      </c>
      <c r="R6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3" s="45" t="str">
        <f ca="1">IF(KENKO[[#This Row],[//]]="","",IF(INDEX(INDIRECT($2:$2),KENKO[[#This Row],[//]])="","",INDEX(INDIRECT($2:$2),KENKO[[#This Row],[//]])))</f>
        <v/>
      </c>
      <c r="U63" s="35" t="str">
        <f ca="1">IF(KENKO[[#This Row],[//]]="","",INDEX(INDIRECT($2:$2),KENKO[[#This Row],[//]]))</f>
        <v/>
      </c>
      <c r="V63" s="31" t="str">
        <f ca="1">LOWER(SUBSTITUTE(SUBSTITUTE(SUBSTITUTE(SUBSTITUTE(SUBSTITUTE(SUBSTITUTE(SUBSTITUTE(SUBSTITUTE(KENKO[[#This Row],[N.B.nota]]," ",""),"-",""),"(",""),")",""),".",""),",",""),"/",""),"""",""))</f>
        <v/>
      </c>
      <c r="W63" s="31" t="str">
        <f ca="1">IF(KENKO[[#This Row],[concat]]="","",MATCH(KENKO[[#This Row],[concat]],[3]!db[NB NOTA_C],0)+1)</f>
        <v/>
      </c>
      <c r="X63" s="31" t="str">
        <f ca="1">IF(KENKO[[#This Row],[N.B.nota]]="","",ADDRESS(ROW(KENKO[QB]),COLUMN(KENKO[QB]))&amp;":"&amp;ADDRESS(ROW(),COLUMN(KENKO[QB])))</f>
        <v/>
      </c>
      <c r="Y63" s="46" t="str">
        <f ca="1">IF(KENKO[[#This Row],[//]]="","",HYPERLINK("["&amp;DB_PATH&amp;"]DB!e"&amp;KENKO[[#This Row],[stt]],"&gt;"))</f>
        <v/>
      </c>
      <c r="Z63" s="32" t="str">
        <f ca="1">IF(KENKO[[#This Row],[//]]="","",IF(KENKO[[#This Row],[ID NOTA]]="",Z56,KENKO[[#This Row],[ID NOTA]]))</f>
        <v/>
      </c>
    </row>
    <row r="64" spans="1:26" ht="20.100000000000001" customHeight="1" x14ac:dyDescent="0.25">
      <c r="A64" s="43"/>
      <c r="B64" s="48" t="str">
        <f>IF(KENKO[[#This Row],[N_ID]]="","",INDEX(Table1[ID],MATCH(KENKO[[#This Row],[N_ID]],Table1[N_ID],0)))</f>
        <v/>
      </c>
      <c r="C64" s="48" t="str">
        <f ca="1">IF(KENKO[[#This Row],[//]]="","",HYPERLINK("["&amp;SUBSTITUTE(DIR,"'","")&amp;"]NOTA!D"&amp;KENKO[[#This Row],[//]]+2,"&gt;"))</f>
        <v/>
      </c>
      <c r="D64" s="48" t="str">
        <f>IF(KENKO[[#This Row],[ID NOTA]]="","",INDEX(Table1[QB],MATCH(KENKO[[#This Row],[ID NOTA]],Table1[ID],0)))</f>
        <v/>
      </c>
      <c r="E64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4" s="48"/>
      <c r="G64" s="30" t="str">
        <f ca="1">IF(KENKO[[#This Row],[N_ID]]="","",INDEX(INDIRECT($2:$2),KENKO[[#This Row],[//]]))</f>
        <v/>
      </c>
      <c r="H64" s="30" t="str">
        <f ca="1">IF(KENKO[[#This Row],[N_ID]]="","",INDEX(INDIRECT($2:$2),KENKO[[#This Row],[//]]))</f>
        <v/>
      </c>
      <c r="I64" s="31" t="str">
        <f ca="1">IF(KENKO[[#This Row],[N_ID]]="","",INDEX(INDIRECT($2:$2),KENKO[[#This Row],[//]]))</f>
        <v/>
      </c>
      <c r="J64" s="35" t="str">
        <f ca="1">IF(KENKO[[#This Row],[//]]="","",INDEX([3]!db[NB PAJAK],KENKO[[#This Row],[stt]]-1))</f>
        <v/>
      </c>
      <c r="K64" s="48" t="str">
        <f ca="1">IF(KENKO[[#This Row],[//]]="","",IF(INDEX(INDIRECT($2:$2),KENKO[[#This Row],[//]])="","",INDEX(INDIRECT($2:$2),KENKO[[#This Row],[//]])))</f>
        <v/>
      </c>
      <c r="L64" s="48" t="str">
        <f ca="1">IF(KENKO[[#This Row],[//]]="","",IF(KENKO[[#This Row],[C]]="",INDEX(INDIRECT($2:$2),KENKO[[#This Row],[//]]),""))</f>
        <v/>
      </c>
      <c r="M64" s="48" t="str">
        <f ca="1">IF(KENKO[[#This Row],[//]]="","",IF(KENKO[[#This Row],[C]]="",INDEX(INDIRECT($2:$2),KENKO[[#This Row],[//]]),""))</f>
        <v/>
      </c>
      <c r="N64" s="33" t="str">
        <f ca="1">IF(KENKO[[#This Row],[//]]="","",INDEX(INDIRECT($2:$2),KENKO[[#This Row],[//]])/IF(KENKO[[#This Row],[C]]="",KENKO[[#This Row],[JMLH BRG]],1))</f>
        <v/>
      </c>
      <c r="O64" s="44" t="str">
        <f ca="1">IF(KENKO[[#This Row],[//]]="","",INDEX(INDIRECT($2:$2),KENKO[[#This Row],[//]]))</f>
        <v/>
      </c>
      <c r="P64" s="44" t="str">
        <f ca="1">IF(KENKO[[#This Row],[//]]="","",IF(INDEX(INDIRECT($2:$2),KENKO[[#This Row],[//]])="","",INDEX(INDIRECT($2:$2),KENKO[[#This Row],[//]])))</f>
        <v/>
      </c>
      <c r="Q64" s="33" t="str">
        <f ca="1">IF(KENKO[[#This Row],[//]]="","",INDEX(INDIRECT($2:$2),KENKO[[#This Row],[//]]))</f>
        <v/>
      </c>
      <c r="R6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4" s="45" t="str">
        <f ca="1">IF(KENKO[[#This Row],[//]]="","",IF(INDEX(INDIRECT($2:$2),KENKO[[#This Row],[//]])="","",INDEX(INDIRECT($2:$2),KENKO[[#This Row],[//]])))</f>
        <v/>
      </c>
      <c r="U64" s="35" t="str">
        <f ca="1">IF(KENKO[[#This Row],[//]]="","",INDEX(INDIRECT($2:$2),KENKO[[#This Row],[//]]))</f>
        <v/>
      </c>
      <c r="V64" s="31" t="str">
        <f ca="1">LOWER(SUBSTITUTE(SUBSTITUTE(SUBSTITUTE(SUBSTITUTE(SUBSTITUTE(SUBSTITUTE(SUBSTITUTE(SUBSTITUTE(KENKO[[#This Row],[N.B.nota]]," ",""),"-",""),"(",""),")",""),".",""),",",""),"/",""),"""",""))</f>
        <v/>
      </c>
      <c r="W64" s="31" t="str">
        <f ca="1">IF(KENKO[[#This Row],[concat]]="","",MATCH(KENKO[[#This Row],[concat]],[3]!db[NB NOTA_C],0)+1)</f>
        <v/>
      </c>
      <c r="X64" s="31" t="str">
        <f ca="1">IF(KENKO[[#This Row],[N.B.nota]]="","",ADDRESS(ROW(KENKO[QB]),COLUMN(KENKO[QB]))&amp;":"&amp;ADDRESS(ROW(),COLUMN(KENKO[QB])))</f>
        <v/>
      </c>
      <c r="Y64" s="46" t="str">
        <f ca="1">IF(KENKO[[#This Row],[//]]="","",HYPERLINK("["&amp;DB_PATH&amp;"]DB!e"&amp;KENKO[[#This Row],[stt]],"&gt;"))</f>
        <v/>
      </c>
      <c r="Z64" s="32" t="str">
        <f ca="1">IF(KENKO[[#This Row],[//]]="","",IF(KENKO[[#This Row],[ID NOTA]]="",Z56,KENKO[[#This Row],[ID NOTA]]))</f>
        <v/>
      </c>
    </row>
    <row r="65" spans="1:26" ht="20.100000000000001" customHeight="1" x14ac:dyDescent="0.25">
      <c r="A65" s="43"/>
      <c r="B65" s="48" t="str">
        <f>IF(KENKO[[#This Row],[N_ID]]="","",INDEX(Table1[ID],MATCH(KENKO[[#This Row],[N_ID]],Table1[N_ID],0)))</f>
        <v/>
      </c>
      <c r="C65" s="48" t="str">
        <f ca="1">IF(KENKO[[#This Row],[//]]="","",HYPERLINK("["&amp;SUBSTITUTE(DIR,"'","")&amp;"]NOTA!D"&amp;KENKO[[#This Row],[//]]+2,"&gt;"))</f>
        <v/>
      </c>
      <c r="D65" s="48" t="str">
        <f>IF(KENKO[[#This Row],[ID NOTA]]="","",INDEX(Table1[QB],MATCH(KENKO[[#This Row],[ID NOTA]],Table1[ID],0)))</f>
        <v/>
      </c>
      <c r="E65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5" s="48"/>
      <c r="G65" s="30" t="str">
        <f ca="1">IF(KENKO[[#This Row],[N_ID]]="","",INDEX(INDIRECT($2:$2),KENKO[[#This Row],[//]]))</f>
        <v/>
      </c>
      <c r="H65" s="30" t="str">
        <f ca="1">IF(KENKO[[#This Row],[N_ID]]="","",INDEX(INDIRECT($2:$2),KENKO[[#This Row],[//]]))</f>
        <v/>
      </c>
      <c r="I65" s="31" t="str">
        <f ca="1">IF(KENKO[[#This Row],[N_ID]]="","",INDEX(INDIRECT($2:$2),KENKO[[#This Row],[//]]))</f>
        <v/>
      </c>
      <c r="J65" s="35" t="str">
        <f ca="1">IF(KENKO[[#This Row],[//]]="","",INDEX([3]!db[NB PAJAK],KENKO[[#This Row],[stt]]-1))</f>
        <v/>
      </c>
      <c r="K65" s="48" t="str">
        <f ca="1">IF(KENKO[[#This Row],[//]]="","",IF(INDEX(INDIRECT($2:$2),KENKO[[#This Row],[//]])="","",INDEX(INDIRECT($2:$2),KENKO[[#This Row],[//]])))</f>
        <v/>
      </c>
      <c r="L65" s="48" t="str">
        <f ca="1">IF(KENKO[[#This Row],[//]]="","",IF(KENKO[[#This Row],[C]]="",INDEX(INDIRECT($2:$2),KENKO[[#This Row],[//]]),""))</f>
        <v/>
      </c>
      <c r="M65" s="48" t="str">
        <f ca="1">IF(KENKO[[#This Row],[//]]="","",IF(KENKO[[#This Row],[C]]="",INDEX(INDIRECT($2:$2),KENKO[[#This Row],[//]]),""))</f>
        <v/>
      </c>
      <c r="N65" s="33" t="str">
        <f ca="1">IF(KENKO[[#This Row],[//]]="","",INDEX(INDIRECT($2:$2),KENKO[[#This Row],[//]])/IF(KENKO[[#This Row],[C]]="",KENKO[[#This Row],[JMLH BRG]],1))</f>
        <v/>
      </c>
      <c r="O65" s="44" t="str">
        <f ca="1">IF(KENKO[[#This Row],[//]]="","",INDEX(INDIRECT($2:$2),KENKO[[#This Row],[//]]))</f>
        <v/>
      </c>
      <c r="P65" s="44" t="str">
        <f ca="1">IF(KENKO[[#This Row],[//]]="","",IF(INDEX(INDIRECT($2:$2),KENKO[[#This Row],[//]])="","",INDEX(INDIRECT($2:$2),KENKO[[#This Row],[//]])))</f>
        <v/>
      </c>
      <c r="Q65" s="33" t="str">
        <f ca="1">IF(KENKO[[#This Row],[//]]="","",INDEX(INDIRECT($2:$2),KENKO[[#This Row],[//]]))</f>
        <v/>
      </c>
      <c r="R6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5" s="45" t="str">
        <f ca="1">IF(KENKO[[#This Row],[//]]="","",IF(INDEX(INDIRECT($2:$2),KENKO[[#This Row],[//]])="","",INDEX(INDIRECT($2:$2),KENKO[[#This Row],[//]])))</f>
        <v/>
      </c>
      <c r="U65" s="35" t="str">
        <f ca="1">IF(KENKO[[#This Row],[//]]="","",INDEX(INDIRECT($2:$2),KENKO[[#This Row],[//]]))</f>
        <v/>
      </c>
      <c r="V65" s="31" t="str">
        <f ca="1">LOWER(SUBSTITUTE(SUBSTITUTE(SUBSTITUTE(SUBSTITUTE(SUBSTITUTE(SUBSTITUTE(SUBSTITUTE(SUBSTITUTE(KENKO[[#This Row],[N.B.nota]]," ",""),"-",""),"(",""),")",""),".",""),",",""),"/",""),"""",""))</f>
        <v/>
      </c>
      <c r="W65" s="31" t="str">
        <f ca="1">IF(KENKO[[#This Row],[concat]]="","",MATCH(KENKO[[#This Row],[concat]],[3]!db[NB NOTA_C],0)+1)</f>
        <v/>
      </c>
      <c r="X65" s="31" t="str">
        <f ca="1">IF(KENKO[[#This Row],[N.B.nota]]="","",ADDRESS(ROW(KENKO[QB]),COLUMN(KENKO[QB]))&amp;":"&amp;ADDRESS(ROW(),COLUMN(KENKO[QB])))</f>
        <v/>
      </c>
      <c r="Y65" s="46" t="str">
        <f ca="1">IF(KENKO[[#This Row],[//]]="","",HYPERLINK("["&amp;DB_PATH&amp;"]DB!e"&amp;KENKO[[#This Row],[stt]],"&gt;"))</f>
        <v/>
      </c>
      <c r="Z65" s="32" t="str">
        <f ca="1">IF(KENKO[[#This Row],[//]]="","",IF(KENKO[[#This Row],[ID NOTA]]="",Z34,KENKO[[#This Row],[ID NOTA]]))</f>
        <v/>
      </c>
    </row>
    <row r="66" spans="1:26" ht="20.100000000000001" customHeight="1" x14ac:dyDescent="0.25">
      <c r="A66" s="43"/>
      <c r="B66" s="48" t="str">
        <f>IF(KENKO[[#This Row],[N_ID]]="","",INDEX(Table1[ID],MATCH(KENKO[[#This Row],[N_ID]],Table1[N_ID],0)))</f>
        <v/>
      </c>
      <c r="C66" s="48" t="str">
        <f ca="1">IF(KENKO[[#This Row],[//]]="","",HYPERLINK("["&amp;SUBSTITUTE(DIR,"'","")&amp;"]NOTA!D"&amp;KENKO[[#This Row],[//]]+2,"&gt;"))</f>
        <v/>
      </c>
      <c r="D66" s="48" t="str">
        <f>IF(KENKO[[#This Row],[ID NOTA]]="","",INDEX(Table1[QB],MATCH(KENKO[[#This Row],[ID NOTA]],Table1[ID],0)))</f>
        <v/>
      </c>
      <c r="E66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6" s="48"/>
      <c r="G66" s="30" t="str">
        <f ca="1">IF(KENKO[[#This Row],[N_ID]]="","",INDEX(INDIRECT($2:$2),KENKO[[#This Row],[//]]))</f>
        <v/>
      </c>
      <c r="H66" s="30" t="str">
        <f ca="1">IF(KENKO[[#This Row],[N_ID]]="","",INDEX(INDIRECT($2:$2),KENKO[[#This Row],[//]]))</f>
        <v/>
      </c>
      <c r="I66" s="31" t="str">
        <f ca="1">IF(KENKO[[#This Row],[N_ID]]="","",INDEX(INDIRECT($2:$2),KENKO[[#This Row],[//]]))</f>
        <v/>
      </c>
      <c r="J66" s="35" t="str">
        <f ca="1">IF(KENKO[[#This Row],[//]]="","",INDEX([3]!db[NB PAJAK],KENKO[[#This Row],[stt]]-1))</f>
        <v/>
      </c>
      <c r="K66" s="48" t="str">
        <f ca="1">IF(KENKO[[#This Row],[//]]="","",IF(INDEX(INDIRECT($2:$2),KENKO[[#This Row],[//]])="","",INDEX(INDIRECT($2:$2),KENKO[[#This Row],[//]])))</f>
        <v/>
      </c>
      <c r="L66" s="48" t="str">
        <f ca="1">IF(KENKO[[#This Row],[//]]="","",IF(KENKO[[#This Row],[C]]="",INDEX(INDIRECT($2:$2),KENKO[[#This Row],[//]]),""))</f>
        <v/>
      </c>
      <c r="M66" s="48" t="str">
        <f ca="1">IF(KENKO[[#This Row],[//]]="","",IF(KENKO[[#This Row],[C]]="",INDEX(INDIRECT($2:$2),KENKO[[#This Row],[//]]),""))</f>
        <v/>
      </c>
      <c r="N66" s="33" t="str">
        <f ca="1">IF(KENKO[[#This Row],[//]]="","",INDEX(INDIRECT($2:$2),KENKO[[#This Row],[//]])/IF(KENKO[[#This Row],[C]]="",KENKO[[#This Row],[JMLH BRG]],1))</f>
        <v/>
      </c>
      <c r="O66" s="44" t="str">
        <f ca="1">IF(KENKO[[#This Row],[//]]="","",INDEX(INDIRECT($2:$2),KENKO[[#This Row],[//]]))</f>
        <v/>
      </c>
      <c r="P66" s="44" t="str">
        <f ca="1">IF(KENKO[[#This Row],[//]]="","",IF(INDEX(INDIRECT($2:$2),KENKO[[#This Row],[//]])="","",INDEX(INDIRECT($2:$2),KENKO[[#This Row],[//]])))</f>
        <v/>
      </c>
      <c r="Q66" s="33" t="str">
        <f ca="1">IF(KENKO[[#This Row],[//]]="","",INDEX(INDIRECT($2:$2),KENKO[[#This Row],[//]]))</f>
        <v/>
      </c>
      <c r="R6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6" s="45" t="str">
        <f ca="1">IF(KENKO[[#This Row],[//]]="","",IF(INDEX(INDIRECT($2:$2),KENKO[[#This Row],[//]])="","",INDEX(INDIRECT($2:$2),KENKO[[#This Row],[//]])))</f>
        <v/>
      </c>
      <c r="U66" s="35" t="str">
        <f ca="1">IF(KENKO[[#This Row],[//]]="","",INDEX(INDIRECT($2:$2),KENKO[[#This Row],[//]]))</f>
        <v/>
      </c>
      <c r="V66" s="31" t="str">
        <f ca="1">LOWER(SUBSTITUTE(SUBSTITUTE(SUBSTITUTE(SUBSTITUTE(SUBSTITUTE(SUBSTITUTE(SUBSTITUTE(SUBSTITUTE(KENKO[[#This Row],[N.B.nota]]," ",""),"-",""),"(",""),")",""),".",""),",",""),"/",""),"""",""))</f>
        <v/>
      </c>
      <c r="W66" s="31" t="str">
        <f ca="1">IF(KENKO[[#This Row],[concat]]="","",MATCH(KENKO[[#This Row],[concat]],[3]!db[NB NOTA_C],0)+1)</f>
        <v/>
      </c>
      <c r="X66" s="31" t="str">
        <f ca="1">IF(KENKO[[#This Row],[N.B.nota]]="","",ADDRESS(ROW(KENKO[QB]),COLUMN(KENKO[QB]))&amp;":"&amp;ADDRESS(ROW(),COLUMN(KENKO[QB])))</f>
        <v/>
      </c>
      <c r="Y66" s="46" t="str">
        <f ca="1">IF(KENKO[[#This Row],[//]]="","",HYPERLINK("["&amp;DB_PATH&amp;"]DB!e"&amp;KENKO[[#This Row],[stt]],"&gt;"))</f>
        <v/>
      </c>
      <c r="Z66" s="32" t="str">
        <f ca="1">IF(KENKO[[#This Row],[//]]="","",IF(KENKO[[#This Row],[ID NOTA]]="",Z65,KENKO[[#This Row],[ID NOTA]]))</f>
        <v/>
      </c>
    </row>
    <row r="67" spans="1:26" ht="20.100000000000001" customHeight="1" x14ac:dyDescent="0.25">
      <c r="A67" s="43"/>
      <c r="B67" s="48" t="str">
        <f>IF(KENKO[[#This Row],[N_ID]]="","",INDEX(Table1[ID],MATCH(KENKO[[#This Row],[N_ID]],Table1[N_ID],0)))</f>
        <v/>
      </c>
      <c r="C67" s="48" t="str">
        <f ca="1">IF(KENKO[[#This Row],[//]]="","",HYPERLINK("["&amp;SUBSTITUTE(DIR,"'","")&amp;"]NOTA!D"&amp;KENKO[[#This Row],[//]]+2,"&gt;"))</f>
        <v/>
      </c>
      <c r="D67" s="48" t="str">
        <f>IF(KENKO[[#This Row],[ID NOTA]]="","",INDEX(Table1[QB],MATCH(KENKO[[#This Row],[ID NOTA]],Table1[ID],0)))</f>
        <v/>
      </c>
      <c r="E67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7" s="48"/>
      <c r="G67" s="30" t="str">
        <f ca="1">IF(KENKO[[#This Row],[N_ID]]="","",INDEX(INDIRECT($2:$2),KENKO[[#This Row],[//]]))</f>
        <v/>
      </c>
      <c r="H67" s="30" t="str">
        <f ca="1">IF(KENKO[[#This Row],[N_ID]]="","",INDEX(INDIRECT($2:$2),KENKO[[#This Row],[//]]))</f>
        <v/>
      </c>
      <c r="I67" s="31" t="str">
        <f ca="1">IF(KENKO[[#This Row],[N_ID]]="","",INDEX(INDIRECT($2:$2),KENKO[[#This Row],[//]]))</f>
        <v/>
      </c>
      <c r="J67" s="35" t="str">
        <f ca="1">IF(KENKO[[#This Row],[//]]="","",INDEX([3]!db[NB PAJAK],KENKO[[#This Row],[stt]]-1))</f>
        <v/>
      </c>
      <c r="K67" s="48" t="str">
        <f ca="1">IF(KENKO[[#This Row],[//]]="","",IF(INDEX(INDIRECT($2:$2),KENKO[[#This Row],[//]])="","",INDEX(INDIRECT($2:$2),KENKO[[#This Row],[//]])))</f>
        <v/>
      </c>
      <c r="L67" s="48" t="str">
        <f ca="1">IF(KENKO[[#This Row],[//]]="","",IF(KENKO[[#This Row],[C]]="",INDEX(INDIRECT($2:$2),KENKO[[#This Row],[//]]),""))</f>
        <v/>
      </c>
      <c r="M67" s="48" t="str">
        <f ca="1">IF(KENKO[[#This Row],[//]]="","",IF(KENKO[[#This Row],[C]]="",INDEX(INDIRECT($2:$2),KENKO[[#This Row],[//]]),""))</f>
        <v/>
      </c>
      <c r="N67" s="33" t="str">
        <f ca="1">IF(KENKO[[#This Row],[//]]="","",INDEX(INDIRECT($2:$2),KENKO[[#This Row],[//]])/IF(KENKO[[#This Row],[C]]="",KENKO[[#This Row],[JMLH BRG]],1))</f>
        <v/>
      </c>
      <c r="O67" s="44" t="str">
        <f ca="1">IF(KENKO[[#This Row],[//]]="","",INDEX(INDIRECT($2:$2),KENKO[[#This Row],[//]]))</f>
        <v/>
      </c>
      <c r="P67" s="44" t="str">
        <f ca="1">IF(KENKO[[#This Row],[//]]="","",IF(INDEX(INDIRECT($2:$2),KENKO[[#This Row],[//]])="","",INDEX(INDIRECT($2:$2),KENKO[[#This Row],[//]])))</f>
        <v/>
      </c>
      <c r="Q67" s="33" t="str">
        <f ca="1">IF(KENKO[[#This Row],[//]]="","",INDEX(INDIRECT($2:$2),KENKO[[#This Row],[//]]))</f>
        <v/>
      </c>
      <c r="R6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7" s="45" t="str">
        <f ca="1">IF(KENKO[[#This Row],[//]]="","",IF(INDEX(INDIRECT($2:$2),KENKO[[#This Row],[//]])="","",INDEX(INDIRECT($2:$2),KENKO[[#This Row],[//]])))</f>
        <v/>
      </c>
      <c r="U67" s="35" t="str">
        <f ca="1">IF(KENKO[[#This Row],[//]]="","",INDEX(INDIRECT($2:$2),KENKO[[#This Row],[//]]))</f>
        <v/>
      </c>
      <c r="V67" s="31" t="str">
        <f ca="1">LOWER(SUBSTITUTE(SUBSTITUTE(SUBSTITUTE(SUBSTITUTE(SUBSTITUTE(SUBSTITUTE(SUBSTITUTE(SUBSTITUTE(KENKO[[#This Row],[N.B.nota]]," ",""),"-",""),"(",""),")",""),".",""),",",""),"/",""),"""",""))</f>
        <v/>
      </c>
      <c r="W67" s="31" t="str">
        <f ca="1">IF(KENKO[[#This Row],[concat]]="","",MATCH(KENKO[[#This Row],[concat]],[3]!db[NB NOTA_C],0)+1)</f>
        <v/>
      </c>
      <c r="X67" s="31" t="str">
        <f ca="1">IF(KENKO[[#This Row],[N.B.nota]]="","",ADDRESS(ROW(KENKO[QB]),COLUMN(KENKO[QB]))&amp;":"&amp;ADDRESS(ROW(),COLUMN(KENKO[QB])))</f>
        <v/>
      </c>
      <c r="Y67" s="46" t="str">
        <f ca="1">IF(KENKO[[#This Row],[//]]="","",HYPERLINK("["&amp;DB_PATH&amp;"]DB!e"&amp;KENKO[[#This Row],[stt]],"&gt;"))</f>
        <v/>
      </c>
      <c r="Z67" s="32" t="str">
        <f ca="1">IF(KENKO[[#This Row],[//]]="","",IF(KENKO[[#This Row],[ID NOTA]]="",Z65,KENKO[[#This Row],[ID NOTA]]))</f>
        <v/>
      </c>
    </row>
    <row r="68" spans="1:26" ht="20.100000000000001" customHeight="1" x14ac:dyDescent="0.25">
      <c r="A68" s="43"/>
      <c r="B68" s="48" t="str">
        <f>IF(KENKO[[#This Row],[N_ID]]="","",INDEX(Table1[ID],MATCH(KENKO[[#This Row],[N_ID]],Table1[N_ID],0)))</f>
        <v/>
      </c>
      <c r="C68" s="48" t="str">
        <f ca="1">IF(KENKO[[#This Row],[//]]="","",HYPERLINK("["&amp;SUBSTITUTE(DIR,"'","")&amp;"]NOTA!D"&amp;KENKO[[#This Row],[//]]+2,"&gt;"))</f>
        <v/>
      </c>
      <c r="D68" s="48" t="str">
        <f>IF(KENKO[[#This Row],[ID NOTA]]="","",INDEX(Table1[QB],MATCH(KENKO[[#This Row],[ID NOTA]],Table1[ID],0)))</f>
        <v/>
      </c>
      <c r="E68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8" s="48"/>
      <c r="G68" s="30" t="str">
        <f ca="1">IF(KENKO[[#This Row],[N_ID]]="","",INDEX(INDIRECT($2:$2),KENKO[[#This Row],[//]]))</f>
        <v/>
      </c>
      <c r="H68" s="30" t="str">
        <f ca="1">IF(KENKO[[#This Row],[N_ID]]="","",INDEX(INDIRECT($2:$2),KENKO[[#This Row],[//]]))</f>
        <v/>
      </c>
      <c r="I68" s="31" t="str">
        <f ca="1">IF(KENKO[[#This Row],[N_ID]]="","",INDEX(INDIRECT($2:$2),KENKO[[#This Row],[//]]))</f>
        <v/>
      </c>
      <c r="J68" s="35" t="str">
        <f ca="1">IF(KENKO[[#This Row],[//]]="","",INDEX([3]!db[NB PAJAK],KENKO[[#This Row],[stt]]-1))</f>
        <v/>
      </c>
      <c r="K68" s="48" t="str">
        <f ca="1">IF(KENKO[[#This Row],[//]]="","",IF(INDEX(INDIRECT($2:$2),KENKO[[#This Row],[//]])="","",INDEX(INDIRECT($2:$2),KENKO[[#This Row],[//]])))</f>
        <v/>
      </c>
      <c r="L68" s="48" t="str">
        <f ca="1">IF(KENKO[[#This Row],[//]]="","",IF(KENKO[[#This Row],[C]]="",INDEX(INDIRECT($2:$2),KENKO[[#This Row],[//]]),""))</f>
        <v/>
      </c>
      <c r="M68" s="48" t="str">
        <f ca="1">IF(KENKO[[#This Row],[//]]="","",IF(KENKO[[#This Row],[C]]="",INDEX(INDIRECT($2:$2),KENKO[[#This Row],[//]]),""))</f>
        <v/>
      </c>
      <c r="N68" s="33" t="str">
        <f ca="1">IF(KENKO[[#This Row],[//]]="","",INDEX(INDIRECT($2:$2),KENKO[[#This Row],[//]])/IF(KENKO[[#This Row],[C]]="",KENKO[[#This Row],[JMLH BRG]],1))</f>
        <v/>
      </c>
      <c r="O68" s="44" t="str">
        <f ca="1">IF(KENKO[[#This Row],[//]]="","",INDEX(INDIRECT($2:$2),KENKO[[#This Row],[//]]))</f>
        <v/>
      </c>
      <c r="P68" s="44" t="str">
        <f ca="1">IF(KENKO[[#This Row],[//]]="","",IF(INDEX(INDIRECT($2:$2),KENKO[[#This Row],[//]])="","",INDEX(INDIRECT($2:$2),KENKO[[#This Row],[//]])))</f>
        <v/>
      </c>
      <c r="Q68" s="33" t="str">
        <f ca="1">IF(KENKO[[#This Row],[//]]="","",INDEX(INDIRECT($2:$2),KENKO[[#This Row],[//]]))</f>
        <v/>
      </c>
      <c r="R6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8" s="45" t="str">
        <f ca="1">IF(KENKO[[#This Row],[//]]="","",IF(INDEX(INDIRECT($2:$2),KENKO[[#This Row],[//]])="","",INDEX(INDIRECT($2:$2),KENKO[[#This Row],[//]])))</f>
        <v/>
      </c>
      <c r="U68" s="35" t="str">
        <f ca="1">IF(KENKO[[#This Row],[//]]="","",INDEX(INDIRECT($2:$2),KENKO[[#This Row],[//]]))</f>
        <v/>
      </c>
      <c r="V68" s="31" t="str">
        <f ca="1">LOWER(SUBSTITUTE(SUBSTITUTE(SUBSTITUTE(SUBSTITUTE(SUBSTITUTE(SUBSTITUTE(SUBSTITUTE(SUBSTITUTE(KENKO[[#This Row],[N.B.nota]]," ",""),"-",""),"(",""),")",""),".",""),",",""),"/",""),"""",""))</f>
        <v/>
      </c>
      <c r="W68" s="31" t="str">
        <f ca="1">IF(KENKO[[#This Row],[concat]]="","",MATCH(KENKO[[#This Row],[concat]],[3]!db[NB NOTA_C],0)+1)</f>
        <v/>
      </c>
      <c r="X68" s="31" t="str">
        <f ca="1">IF(KENKO[[#This Row],[N.B.nota]]="","",ADDRESS(ROW(KENKO[QB]),COLUMN(KENKO[QB]))&amp;":"&amp;ADDRESS(ROW(),COLUMN(KENKO[QB])))</f>
        <v/>
      </c>
      <c r="Y68" s="46" t="str">
        <f ca="1">IF(KENKO[[#This Row],[//]]="","",HYPERLINK("["&amp;DB_PATH&amp;"]DB!e"&amp;KENKO[[#This Row],[stt]],"&gt;"))</f>
        <v/>
      </c>
      <c r="Z68" s="32" t="str">
        <f ca="1">IF(KENKO[[#This Row],[//]]="","",IF(KENKO[[#This Row],[ID NOTA]]="",Z65,KENKO[[#This Row],[ID NOTA]]))</f>
        <v/>
      </c>
    </row>
    <row r="69" spans="1:26" ht="20.100000000000001" customHeight="1" x14ac:dyDescent="0.25">
      <c r="A69" s="43"/>
      <c r="B69" s="48" t="str">
        <f>IF(KENKO[[#This Row],[N_ID]]="","",INDEX(Table1[ID],MATCH(KENKO[[#This Row],[N_ID]],Table1[N_ID],0)))</f>
        <v/>
      </c>
      <c r="C69" s="48" t="str">
        <f ca="1">IF(KENKO[[#This Row],[//]]="","",HYPERLINK("["&amp;SUBSTITUTE(DIR,"'","")&amp;"]NOTA!D"&amp;KENKO[[#This Row],[//]]+2,"&gt;"))</f>
        <v/>
      </c>
      <c r="D69" s="48" t="str">
        <f>IF(KENKO[[#This Row],[ID NOTA]]="","",INDEX(Table1[QB],MATCH(KENKO[[#This Row],[ID NOTA]],Table1[ID],0)))</f>
        <v/>
      </c>
      <c r="E69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9" s="48"/>
      <c r="G69" s="30" t="str">
        <f ca="1">IF(KENKO[[#This Row],[N_ID]]="","",INDEX(INDIRECT($2:$2),KENKO[[#This Row],[//]]))</f>
        <v/>
      </c>
      <c r="H69" s="30" t="str">
        <f ca="1">IF(KENKO[[#This Row],[N_ID]]="","",INDEX(INDIRECT($2:$2),KENKO[[#This Row],[//]]))</f>
        <v/>
      </c>
      <c r="I69" s="31" t="str">
        <f ca="1">IF(KENKO[[#This Row],[N_ID]]="","",INDEX(INDIRECT($2:$2),KENKO[[#This Row],[//]]))</f>
        <v/>
      </c>
      <c r="J69" s="35" t="str">
        <f ca="1">IF(KENKO[[#This Row],[//]]="","",INDEX([3]!db[NB PAJAK],KENKO[[#This Row],[stt]]-1))</f>
        <v/>
      </c>
      <c r="K69" s="48" t="str">
        <f ca="1">IF(KENKO[[#This Row],[//]]="","",IF(INDEX(INDIRECT($2:$2),KENKO[[#This Row],[//]])="","",INDEX(INDIRECT($2:$2),KENKO[[#This Row],[//]])))</f>
        <v/>
      </c>
      <c r="L69" s="48" t="str">
        <f ca="1">IF(KENKO[[#This Row],[//]]="","",IF(KENKO[[#This Row],[C]]="",INDEX(INDIRECT($2:$2),KENKO[[#This Row],[//]]),""))</f>
        <v/>
      </c>
      <c r="M69" s="48" t="str">
        <f ca="1">IF(KENKO[[#This Row],[//]]="","",IF(KENKO[[#This Row],[C]]="",INDEX(INDIRECT($2:$2),KENKO[[#This Row],[//]]),""))</f>
        <v/>
      </c>
      <c r="N69" s="33" t="str">
        <f ca="1">IF(KENKO[[#This Row],[//]]="","",INDEX(INDIRECT($2:$2),KENKO[[#This Row],[//]])/IF(KENKO[[#This Row],[C]]="",KENKO[[#This Row],[JMLH BRG]],1))</f>
        <v/>
      </c>
      <c r="O69" s="44" t="str">
        <f ca="1">IF(KENKO[[#This Row],[//]]="","",INDEX(INDIRECT($2:$2),KENKO[[#This Row],[//]]))</f>
        <v/>
      </c>
      <c r="P69" s="44" t="str">
        <f ca="1">IF(KENKO[[#This Row],[//]]="","",IF(INDEX(INDIRECT($2:$2),KENKO[[#This Row],[//]])="","",INDEX(INDIRECT($2:$2),KENKO[[#This Row],[//]])))</f>
        <v/>
      </c>
      <c r="Q69" s="33" t="str">
        <f ca="1">IF(KENKO[[#This Row],[//]]="","",INDEX(INDIRECT($2:$2),KENKO[[#This Row],[//]]))</f>
        <v/>
      </c>
      <c r="R6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9" s="45" t="str">
        <f ca="1">IF(KENKO[[#This Row],[//]]="","",IF(INDEX(INDIRECT($2:$2),KENKO[[#This Row],[//]])="","",INDEX(INDIRECT($2:$2),KENKO[[#This Row],[//]])))</f>
        <v/>
      </c>
      <c r="U69" s="35" t="str">
        <f ca="1">IF(KENKO[[#This Row],[//]]="","",INDEX(INDIRECT($2:$2),KENKO[[#This Row],[//]]))</f>
        <v/>
      </c>
      <c r="V69" s="31" t="str">
        <f ca="1">LOWER(SUBSTITUTE(SUBSTITUTE(SUBSTITUTE(SUBSTITUTE(SUBSTITUTE(SUBSTITUTE(SUBSTITUTE(SUBSTITUTE(KENKO[[#This Row],[N.B.nota]]," ",""),"-",""),"(",""),")",""),".",""),",",""),"/",""),"""",""))</f>
        <v/>
      </c>
      <c r="W69" s="31" t="str">
        <f ca="1">IF(KENKO[[#This Row],[concat]]="","",MATCH(KENKO[[#This Row],[concat]],[3]!db[NB NOTA_C],0)+1)</f>
        <v/>
      </c>
      <c r="X69" s="31" t="str">
        <f ca="1">IF(KENKO[[#This Row],[N.B.nota]]="","",ADDRESS(ROW(KENKO[QB]),COLUMN(KENKO[QB]))&amp;":"&amp;ADDRESS(ROW(),COLUMN(KENKO[QB])))</f>
        <v/>
      </c>
      <c r="Y69" s="46" t="str">
        <f ca="1">IF(KENKO[[#This Row],[//]]="","",HYPERLINK("["&amp;DB_PATH&amp;"]DB!e"&amp;KENKO[[#This Row],[stt]],"&gt;"))</f>
        <v/>
      </c>
      <c r="Z69" s="32" t="str">
        <f ca="1">IF(KENKO[[#This Row],[//]]="","",IF(KENKO[[#This Row],[ID NOTA]]="",Z65,KENKO[[#This Row],[ID NOTA]]))</f>
        <v/>
      </c>
    </row>
    <row r="70" spans="1:26" ht="20.100000000000001" customHeight="1" x14ac:dyDescent="0.25">
      <c r="A70" s="43"/>
      <c r="B70" s="48" t="str">
        <f>IF(KENKO[[#This Row],[N_ID]]="","",INDEX(Table1[ID],MATCH(KENKO[[#This Row],[N_ID]],Table1[N_ID],0)))</f>
        <v/>
      </c>
      <c r="C70" s="48" t="str">
        <f ca="1">IF(KENKO[[#This Row],[//]]="","",HYPERLINK("["&amp;SUBSTITUTE(DIR,"'","")&amp;"]NOTA!D"&amp;KENKO[[#This Row],[//]]+2,"&gt;"))</f>
        <v/>
      </c>
      <c r="D70" s="48" t="str">
        <f>IF(KENKO[[#This Row],[ID NOTA]]="","",INDEX(Table1[QB],MATCH(KENKO[[#This Row],[ID NOTA]],Table1[ID],0)))</f>
        <v/>
      </c>
      <c r="E70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0" s="48"/>
      <c r="G70" s="30" t="str">
        <f ca="1">IF(KENKO[[#This Row],[N_ID]]="","",INDEX(INDIRECT($2:$2),KENKO[[#This Row],[//]]))</f>
        <v/>
      </c>
      <c r="H70" s="30" t="str">
        <f ca="1">IF(KENKO[[#This Row],[N_ID]]="","",INDEX(INDIRECT($2:$2),KENKO[[#This Row],[//]]))</f>
        <v/>
      </c>
      <c r="I70" s="31" t="str">
        <f ca="1">IF(KENKO[[#This Row],[N_ID]]="","",INDEX(INDIRECT($2:$2),KENKO[[#This Row],[//]]))</f>
        <v/>
      </c>
      <c r="J70" s="35" t="str">
        <f ca="1">IF(KENKO[[#This Row],[//]]="","",INDEX([3]!db[NB PAJAK],KENKO[[#This Row],[stt]]-1))</f>
        <v/>
      </c>
      <c r="K70" s="48" t="str">
        <f ca="1">IF(KENKO[[#This Row],[//]]="","",IF(INDEX(INDIRECT($2:$2),KENKO[[#This Row],[//]])="","",INDEX(INDIRECT($2:$2),KENKO[[#This Row],[//]])))</f>
        <v/>
      </c>
      <c r="L70" s="48" t="str">
        <f ca="1">IF(KENKO[[#This Row],[//]]="","",IF(KENKO[[#This Row],[C]]="",INDEX(INDIRECT($2:$2),KENKO[[#This Row],[//]]),""))</f>
        <v/>
      </c>
      <c r="M70" s="48" t="str">
        <f ca="1">IF(KENKO[[#This Row],[//]]="","",IF(KENKO[[#This Row],[C]]="",INDEX(INDIRECT($2:$2),KENKO[[#This Row],[//]]),""))</f>
        <v/>
      </c>
      <c r="N70" s="33" t="str">
        <f ca="1">IF(KENKO[[#This Row],[//]]="","",INDEX(INDIRECT($2:$2),KENKO[[#This Row],[//]])/IF(KENKO[[#This Row],[C]]="",KENKO[[#This Row],[JMLH BRG]],1))</f>
        <v/>
      </c>
      <c r="O70" s="44" t="str">
        <f ca="1">IF(KENKO[[#This Row],[//]]="","",INDEX(INDIRECT($2:$2),KENKO[[#This Row],[//]]))</f>
        <v/>
      </c>
      <c r="P70" s="44" t="str">
        <f ca="1">IF(KENKO[[#This Row],[//]]="","",IF(INDEX(INDIRECT($2:$2),KENKO[[#This Row],[//]])="","",INDEX(INDIRECT($2:$2),KENKO[[#This Row],[//]])))</f>
        <v/>
      </c>
      <c r="Q70" s="33" t="str">
        <f ca="1">IF(KENKO[[#This Row],[//]]="","",INDEX(INDIRECT($2:$2),KENKO[[#This Row],[//]]))</f>
        <v/>
      </c>
      <c r="R7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0" s="45" t="str">
        <f ca="1">IF(KENKO[[#This Row],[//]]="","",IF(INDEX(INDIRECT($2:$2),KENKO[[#This Row],[//]])="","",INDEX(INDIRECT($2:$2),KENKO[[#This Row],[//]])))</f>
        <v/>
      </c>
      <c r="U70" s="35" t="str">
        <f ca="1">IF(KENKO[[#This Row],[//]]="","",INDEX(INDIRECT($2:$2),KENKO[[#This Row],[//]]))</f>
        <v/>
      </c>
      <c r="V70" s="31" t="str">
        <f ca="1">LOWER(SUBSTITUTE(SUBSTITUTE(SUBSTITUTE(SUBSTITUTE(SUBSTITUTE(SUBSTITUTE(SUBSTITUTE(SUBSTITUTE(KENKO[[#This Row],[N.B.nota]]," ",""),"-",""),"(",""),")",""),".",""),",",""),"/",""),"""",""))</f>
        <v/>
      </c>
      <c r="W70" s="31" t="str">
        <f ca="1">IF(KENKO[[#This Row],[concat]]="","",MATCH(KENKO[[#This Row],[concat]],[3]!db[NB NOTA_C],0)+1)</f>
        <v/>
      </c>
      <c r="X70" s="31" t="str">
        <f ca="1">IF(KENKO[[#This Row],[N.B.nota]]="","",ADDRESS(ROW(KENKO[QB]),COLUMN(KENKO[QB]))&amp;":"&amp;ADDRESS(ROW(),COLUMN(KENKO[QB])))</f>
        <v/>
      </c>
      <c r="Y70" s="46" t="str">
        <f ca="1">IF(KENKO[[#This Row],[//]]="","",HYPERLINK("["&amp;DB_PATH&amp;"]DB!e"&amp;KENKO[[#This Row],[stt]],"&gt;"))</f>
        <v/>
      </c>
      <c r="Z70" s="32" t="str">
        <f ca="1">IF(KENKO[[#This Row],[//]]="","",IF(KENKO[[#This Row],[ID NOTA]]="",Z34,KENKO[[#This Row],[ID NOTA]]))</f>
        <v/>
      </c>
    </row>
    <row r="71" spans="1:26" ht="20.100000000000001" customHeight="1" x14ac:dyDescent="0.25">
      <c r="A71" s="43"/>
      <c r="B71" s="48" t="str">
        <f>IF(KENKO[[#This Row],[N_ID]]="","",INDEX(Table1[ID],MATCH(KENKO[[#This Row],[N_ID]],Table1[N_ID],0)))</f>
        <v/>
      </c>
      <c r="C71" s="48" t="str">
        <f ca="1">IF(KENKO[[#This Row],[//]]="","",HYPERLINK("["&amp;SUBSTITUTE(DIR,"'","")&amp;"]NOTA!D"&amp;KENKO[[#This Row],[//]]+2,"&gt;"))</f>
        <v/>
      </c>
      <c r="D71" s="48" t="str">
        <f>IF(KENKO[[#This Row],[ID NOTA]]="","",INDEX(Table1[QB],MATCH(KENKO[[#This Row],[ID NOTA]],Table1[ID],0)))</f>
        <v/>
      </c>
      <c r="E71" s="48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1" s="48"/>
      <c r="G71" s="30" t="str">
        <f ca="1">IF(KENKO[[#This Row],[N_ID]]="","",INDEX(INDIRECT($2:$2),KENKO[[#This Row],[//]]))</f>
        <v/>
      </c>
      <c r="H71" s="30" t="str">
        <f ca="1">IF(KENKO[[#This Row],[N_ID]]="","",INDEX(INDIRECT($2:$2),KENKO[[#This Row],[//]]))</f>
        <v/>
      </c>
      <c r="I71" s="31" t="str">
        <f ca="1">IF(KENKO[[#This Row],[N_ID]]="","",INDEX(INDIRECT($2:$2),KENKO[[#This Row],[//]]))</f>
        <v/>
      </c>
      <c r="J71" s="35" t="str">
        <f ca="1">IF(KENKO[[#This Row],[//]]="","",INDEX([3]!db[NB PAJAK],KENKO[[#This Row],[stt]]-1))</f>
        <v/>
      </c>
      <c r="K71" s="48" t="str">
        <f ca="1">IF(KENKO[[#This Row],[//]]="","",IF(INDEX(INDIRECT($2:$2),KENKO[[#This Row],[//]])="","",INDEX(INDIRECT($2:$2),KENKO[[#This Row],[//]])))</f>
        <v/>
      </c>
      <c r="L71" s="48" t="str">
        <f ca="1">IF(KENKO[[#This Row],[//]]="","",IF(KENKO[[#This Row],[C]]="",INDEX(INDIRECT($2:$2),KENKO[[#This Row],[//]]),""))</f>
        <v/>
      </c>
      <c r="M71" s="48" t="str">
        <f ca="1">IF(KENKO[[#This Row],[//]]="","",IF(KENKO[[#This Row],[C]]="",INDEX(INDIRECT($2:$2),KENKO[[#This Row],[//]]),""))</f>
        <v/>
      </c>
      <c r="N71" s="33" t="str">
        <f ca="1">IF(KENKO[[#This Row],[//]]="","",INDEX(INDIRECT($2:$2),KENKO[[#This Row],[//]])/IF(KENKO[[#This Row],[C]]="",KENKO[[#This Row],[JMLH BRG]],1))</f>
        <v/>
      </c>
      <c r="O71" s="44" t="str">
        <f ca="1">IF(KENKO[[#This Row],[//]]="","",INDEX(INDIRECT($2:$2),KENKO[[#This Row],[//]]))</f>
        <v/>
      </c>
      <c r="P71" s="44" t="str">
        <f ca="1">IF(KENKO[[#This Row],[//]]="","",IF(INDEX(INDIRECT($2:$2),KENKO[[#This Row],[//]])="","",INDEX(INDIRECT($2:$2),KENKO[[#This Row],[//]])))</f>
        <v/>
      </c>
      <c r="Q71" s="33" t="str">
        <f ca="1">IF(KENKO[[#This Row],[//]]="","",INDEX(INDIRECT($2:$2),KENKO[[#This Row],[//]]))</f>
        <v/>
      </c>
      <c r="R7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1" s="45" t="str">
        <f ca="1">IF(KENKO[[#This Row],[//]]="","",IF(INDEX(INDIRECT($2:$2),KENKO[[#This Row],[//]])="","",INDEX(INDIRECT($2:$2),KENKO[[#This Row],[//]])))</f>
        <v/>
      </c>
      <c r="U71" s="35" t="str">
        <f ca="1">IF(KENKO[[#This Row],[//]]="","",INDEX(INDIRECT($2:$2),KENKO[[#This Row],[//]]))</f>
        <v/>
      </c>
      <c r="V71" s="31" t="str">
        <f ca="1">LOWER(SUBSTITUTE(SUBSTITUTE(SUBSTITUTE(SUBSTITUTE(SUBSTITUTE(SUBSTITUTE(SUBSTITUTE(SUBSTITUTE(KENKO[[#This Row],[N.B.nota]]," ",""),"-",""),"(",""),")",""),".",""),",",""),"/",""),"""",""))</f>
        <v/>
      </c>
      <c r="W71" s="31" t="str">
        <f ca="1">IF(KENKO[[#This Row],[concat]]="","",MATCH(KENKO[[#This Row],[concat]],[3]!db[NB NOTA_C],0)+1)</f>
        <v/>
      </c>
      <c r="X71" s="31" t="str">
        <f ca="1">IF(KENKO[[#This Row],[N.B.nota]]="","",ADDRESS(ROW(KENKO[QB]),COLUMN(KENKO[QB]))&amp;":"&amp;ADDRESS(ROW(),COLUMN(KENKO[QB])))</f>
        <v/>
      </c>
      <c r="Y71" s="46" t="str">
        <f ca="1">IF(KENKO[[#This Row],[//]]="","",HYPERLINK("["&amp;DB_PATH&amp;"]DB!e"&amp;KENKO[[#This Row],[stt]],"&gt;"))</f>
        <v/>
      </c>
      <c r="Z71" s="32" t="str">
        <f ca="1">IF(KENKO[[#This Row],[//]]="","",IF(KENKO[[#This Row],[ID NOTA]]="",Z70,KENKO[[#This Row],[ID NOTA]]))</f>
        <v/>
      </c>
    </row>
    <row r="72" spans="1:26" ht="20.100000000000001" customHeight="1" x14ac:dyDescent="0.25">
      <c r="A72" s="43"/>
      <c r="B72" s="29" t="str">
        <f>IF(KENKO[[#This Row],[N_ID]]="","",INDEX(Table1[ID],MATCH(KENKO[[#This Row],[N_ID]],Table1[N_ID],0)))</f>
        <v/>
      </c>
      <c r="C72" s="29" t="str">
        <f ca="1">IF(KENKO[[#This Row],[//]]="","",HYPERLINK("["&amp;SUBSTITUTE(DIR,"'","")&amp;"]NOTA!D"&amp;KENKO[[#This Row],[//]]+2,"&gt;"))</f>
        <v/>
      </c>
      <c r="D72" s="29" t="str">
        <f>IF(KENKO[[#This Row],[ID NOTA]]="","",INDEX(Table1[QB],MATCH(KENKO[[#This Row],[ID NOTA]],Table1[ID],0)))</f>
        <v/>
      </c>
      <c r="E7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2" s="29"/>
      <c r="G72" s="39" t="str">
        <f ca="1">IF(KENKO[[#This Row],[N_ID]]="","",INDEX(INDIRECT($2:$2),KENKO[[#This Row],[//]]))</f>
        <v/>
      </c>
      <c r="H72" s="39" t="str">
        <f ca="1">IF(KENKO[[#This Row],[N_ID]]="","",INDEX(INDIRECT($2:$2),KENKO[[#This Row],[//]]))</f>
        <v/>
      </c>
      <c r="I72" s="47" t="str">
        <f ca="1">IF(KENKO[[#This Row],[N_ID]]="","",INDEX(INDIRECT($2:$2),KENKO[[#This Row],[//]]))</f>
        <v/>
      </c>
      <c r="J72" s="47" t="str">
        <f ca="1">IF(KENKO[[#This Row],[//]]="","",INDEX([3]!db[NB PAJAK],KENKO[[#This Row],[stt]]-1))</f>
        <v/>
      </c>
      <c r="K72" s="29" t="str">
        <f ca="1">IF(KENKO[[#This Row],[//]]="","",IF(INDEX(INDIRECT($2:$2),KENKO[[#This Row],[//]])="","",INDEX(INDIRECT($2:$2),KENKO[[#This Row],[//]])))</f>
        <v/>
      </c>
      <c r="L72" s="29" t="str">
        <f ca="1">IF(KENKO[[#This Row],[//]]="","",IF(KENKO[[#This Row],[C]]="",INDEX(INDIRECT($2:$2),KENKO[[#This Row],[//]]),""))</f>
        <v/>
      </c>
      <c r="M72" s="29" t="str">
        <f ca="1">IF(KENKO[[#This Row],[//]]="","",IF(KENKO[[#This Row],[C]]="",INDEX(INDIRECT($2:$2),KENKO[[#This Row],[//]]),""))</f>
        <v/>
      </c>
      <c r="N72" s="40" t="str">
        <f ca="1">IF(KENKO[[#This Row],[//]]="","",INDEX(INDIRECT($2:$2),KENKO[[#This Row],[//]])/IF(KENKO[[#This Row],[C]]="",KENKO[[#This Row],[JMLH BRG]],1))</f>
        <v/>
      </c>
      <c r="O72" s="41" t="str">
        <f ca="1">IF(KENKO[[#This Row],[//]]="","",INDEX(INDIRECT($2:$2),KENKO[[#This Row],[//]]))</f>
        <v/>
      </c>
      <c r="P72" s="41" t="str">
        <f ca="1">IF(KENKO[[#This Row],[//]]="","",IF(INDEX(INDIRECT($2:$2),KENKO[[#This Row],[//]])="","",INDEX(INDIRECT($2:$2),KENKO[[#This Row],[//]])))</f>
        <v/>
      </c>
      <c r="Q72" s="42" t="str">
        <f ca="1">IF(KENKO[[#This Row],[//]]="","",INDEX(INDIRECT($2:$2),KENKO[[#This Row],[//]]))</f>
        <v/>
      </c>
      <c r="R7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2" s="50" t="str">
        <f ca="1">IF(KENKO[[#This Row],[//]]="","",IF(INDEX(INDIRECT($2:$2),KENKO[[#This Row],[//]])="","",INDEX(INDIRECT($2:$2),KENKO[[#This Row],[//]])))</f>
        <v/>
      </c>
      <c r="U72" s="47" t="str">
        <f ca="1">IF(KENKO[[#This Row],[//]]="","",INDEX(INDIRECT($2:$2),KENKO[[#This Row],[//]]))</f>
        <v/>
      </c>
      <c r="V72" s="47" t="str">
        <f ca="1">LOWER(SUBSTITUTE(SUBSTITUTE(SUBSTITUTE(SUBSTITUTE(SUBSTITUTE(SUBSTITUTE(SUBSTITUTE(SUBSTITUTE(KENKO[[#This Row],[N.B.nota]]," ",""),"-",""),"(",""),")",""),".",""),",",""),"/",""),"""",""))</f>
        <v/>
      </c>
      <c r="W72" s="51" t="str">
        <f ca="1">IF(KENKO[[#This Row],[concat]]="","",MATCH(KENKO[[#This Row],[concat]],[3]!db[NB NOTA_C],0)+1)</f>
        <v/>
      </c>
      <c r="X72" s="47" t="str">
        <f ca="1">IF(KENKO[[#This Row],[N.B.nota]]="","",ADDRESS(ROW(KENKO[QB]),COLUMN(KENKO[QB]))&amp;":"&amp;ADDRESS(ROW(),COLUMN(KENKO[QB])))</f>
        <v/>
      </c>
      <c r="Y72" s="46" t="str">
        <f ca="1">IF(KENKO[[#This Row],[//]]="","",HYPERLINK("["&amp;DB_PATH&amp;"]DB!e"&amp;KENKO[[#This Row],[stt]],"&gt;"))</f>
        <v/>
      </c>
      <c r="Z72" s="32" t="str">
        <f ca="1">IF(KENKO[[#This Row],[//]]="","",IF(KENKO[[#This Row],[ID NOTA]]="",Z4,KENKO[[#This Row],[ID NOTA]]))</f>
        <v/>
      </c>
    </row>
    <row r="73" spans="1:26" ht="20.100000000000001" customHeight="1" x14ac:dyDescent="0.25">
      <c r="A73" s="43"/>
      <c r="B73" s="29" t="str">
        <f>IF(KENKO[[#This Row],[N_ID]]="","",INDEX(Table1[ID],MATCH(KENKO[[#This Row],[N_ID]],Table1[N_ID],0)))</f>
        <v/>
      </c>
      <c r="C73" s="29" t="str">
        <f ca="1">IF(KENKO[[#This Row],[//]]="","",HYPERLINK("["&amp;SUBSTITUTE(DIR,"'","")&amp;"]NOTA!D"&amp;KENKO[[#This Row],[//]]+2,"&gt;"))</f>
        <v/>
      </c>
      <c r="D73" s="29" t="str">
        <f>IF(KENKO[[#This Row],[ID NOTA]]="","",INDEX(Table1[QB],MATCH(KENKO[[#This Row],[ID NOTA]],Table1[ID],0)))</f>
        <v/>
      </c>
      <c r="E7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3" s="29"/>
      <c r="G73" s="39" t="str">
        <f ca="1">IF(KENKO[[#This Row],[N_ID]]="","",INDEX(INDIRECT($2:$2),KENKO[[#This Row],[//]]))</f>
        <v/>
      </c>
      <c r="H73" s="39" t="str">
        <f ca="1">IF(KENKO[[#This Row],[N_ID]]="","",INDEX(INDIRECT($2:$2),KENKO[[#This Row],[//]]))</f>
        <v/>
      </c>
      <c r="I73" s="47" t="str">
        <f ca="1">IF(KENKO[[#This Row],[N_ID]]="","",INDEX(INDIRECT($2:$2),KENKO[[#This Row],[//]]))</f>
        <v/>
      </c>
      <c r="J73" s="47" t="str">
        <f ca="1">IF(KENKO[[#This Row],[//]]="","",INDEX([3]!db[NB PAJAK],KENKO[[#This Row],[stt]]-1))</f>
        <v/>
      </c>
      <c r="K73" s="29" t="str">
        <f ca="1">IF(KENKO[[#This Row],[//]]="","",IF(INDEX(INDIRECT($2:$2),KENKO[[#This Row],[//]])="","",INDEX(INDIRECT($2:$2),KENKO[[#This Row],[//]])))</f>
        <v/>
      </c>
      <c r="L73" s="29" t="str">
        <f ca="1">IF(KENKO[[#This Row],[//]]="","",IF(KENKO[[#This Row],[C]]="",INDEX(INDIRECT($2:$2),KENKO[[#This Row],[//]]),""))</f>
        <v/>
      </c>
      <c r="M73" s="29" t="str">
        <f ca="1">IF(KENKO[[#This Row],[//]]="","",IF(KENKO[[#This Row],[C]]="",INDEX(INDIRECT($2:$2),KENKO[[#This Row],[//]]),""))</f>
        <v/>
      </c>
      <c r="N73" s="40" t="str">
        <f ca="1">IF(KENKO[[#This Row],[//]]="","",INDEX(INDIRECT($2:$2),KENKO[[#This Row],[//]])/IF(KENKO[[#This Row],[C]]="",KENKO[[#This Row],[JMLH BRG]],1))</f>
        <v/>
      </c>
      <c r="O73" s="41" t="str">
        <f ca="1">IF(KENKO[[#This Row],[//]]="","",INDEX(INDIRECT($2:$2),KENKO[[#This Row],[//]]))</f>
        <v/>
      </c>
      <c r="P73" s="41" t="str">
        <f ca="1">IF(KENKO[[#This Row],[//]]="","",IF(INDEX(INDIRECT($2:$2),KENKO[[#This Row],[//]])="","",INDEX(INDIRECT($2:$2),KENKO[[#This Row],[//]])))</f>
        <v/>
      </c>
      <c r="Q73" s="42" t="str">
        <f ca="1">IF(KENKO[[#This Row],[//]]="","",INDEX(INDIRECT($2:$2),KENKO[[#This Row],[//]]))</f>
        <v/>
      </c>
      <c r="R7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3" s="50" t="str">
        <f ca="1">IF(KENKO[[#This Row],[//]]="","",IF(INDEX(INDIRECT($2:$2),KENKO[[#This Row],[//]])="","",INDEX(INDIRECT($2:$2),KENKO[[#This Row],[//]])))</f>
        <v/>
      </c>
      <c r="U73" s="47" t="str">
        <f ca="1">IF(KENKO[[#This Row],[//]]="","",INDEX(INDIRECT($2:$2),KENKO[[#This Row],[//]]))</f>
        <v/>
      </c>
      <c r="V73" s="47" t="str">
        <f ca="1">LOWER(SUBSTITUTE(SUBSTITUTE(SUBSTITUTE(SUBSTITUTE(SUBSTITUTE(SUBSTITUTE(SUBSTITUTE(SUBSTITUTE(KENKO[[#This Row],[N.B.nota]]," ",""),"-",""),"(",""),")",""),".",""),",",""),"/",""),"""",""))</f>
        <v/>
      </c>
      <c r="W73" s="51" t="str">
        <f ca="1">IF(KENKO[[#This Row],[concat]]="","",MATCH(KENKO[[#This Row],[concat]],[3]!db[NB NOTA_C],0)+1)</f>
        <v/>
      </c>
      <c r="X73" s="47" t="str">
        <f ca="1">IF(KENKO[[#This Row],[N.B.nota]]="","",ADDRESS(ROW(KENKO[QB]),COLUMN(KENKO[QB]))&amp;":"&amp;ADDRESS(ROW(),COLUMN(KENKO[QB])))</f>
        <v/>
      </c>
      <c r="Y73" s="46" t="str">
        <f ca="1">IF(KENKO[[#This Row],[//]]="","",HYPERLINK("["&amp;DB_PATH&amp;"]DB!e"&amp;KENKO[[#This Row],[stt]],"&gt;"))</f>
        <v/>
      </c>
      <c r="Z73" s="32" t="str">
        <f ca="1">IF(KENKO[[#This Row],[//]]="","",IF(KENKO[[#This Row],[ID NOTA]]="",Z72,KENKO[[#This Row],[ID NOTA]]))</f>
        <v/>
      </c>
    </row>
    <row r="74" spans="1:26" ht="20.100000000000001" customHeight="1" x14ac:dyDescent="0.25">
      <c r="A74" s="43"/>
      <c r="B74" s="29" t="str">
        <f>IF(KENKO[[#This Row],[N_ID]]="","",INDEX(Table1[ID],MATCH(KENKO[[#This Row],[N_ID]],Table1[N_ID],0)))</f>
        <v/>
      </c>
      <c r="C74" s="29" t="str">
        <f ca="1">IF(KENKO[[#This Row],[//]]="","",HYPERLINK("["&amp;SUBSTITUTE(DIR,"'","")&amp;"]NOTA!D"&amp;KENKO[[#This Row],[//]]+2,"&gt;"))</f>
        <v/>
      </c>
      <c r="D74" s="29" t="str">
        <f>IF(KENKO[[#This Row],[ID NOTA]]="","",INDEX(Table1[QB],MATCH(KENKO[[#This Row],[ID NOTA]],Table1[ID],0)))</f>
        <v/>
      </c>
      <c r="E7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4" s="29"/>
      <c r="G74" s="39" t="str">
        <f ca="1">IF(KENKO[[#This Row],[N_ID]]="","",INDEX(INDIRECT($2:$2),KENKO[[#This Row],[//]]))</f>
        <v/>
      </c>
      <c r="H74" s="39" t="str">
        <f ca="1">IF(KENKO[[#This Row],[N_ID]]="","",INDEX(INDIRECT($2:$2),KENKO[[#This Row],[//]]))</f>
        <v/>
      </c>
      <c r="I74" s="47" t="str">
        <f ca="1">IF(KENKO[[#This Row],[N_ID]]="","",INDEX(INDIRECT($2:$2),KENKO[[#This Row],[//]]))</f>
        <v/>
      </c>
      <c r="J74" s="47" t="str">
        <f ca="1">IF(KENKO[[#This Row],[//]]="","",INDEX([3]!db[NB PAJAK],KENKO[[#This Row],[stt]]-1))</f>
        <v/>
      </c>
      <c r="K74" s="29" t="str">
        <f ca="1">IF(KENKO[[#This Row],[//]]="","",IF(INDEX(INDIRECT($2:$2),KENKO[[#This Row],[//]])="","",INDEX(INDIRECT($2:$2),KENKO[[#This Row],[//]])))</f>
        <v/>
      </c>
      <c r="L74" s="29" t="str">
        <f ca="1">IF(KENKO[[#This Row],[//]]="","",IF(KENKO[[#This Row],[C]]="",INDEX(INDIRECT($2:$2),KENKO[[#This Row],[//]]),""))</f>
        <v/>
      </c>
      <c r="M74" s="29" t="str">
        <f ca="1">IF(KENKO[[#This Row],[//]]="","",IF(KENKO[[#This Row],[C]]="",INDEX(INDIRECT($2:$2),KENKO[[#This Row],[//]]),""))</f>
        <v/>
      </c>
      <c r="N74" s="40" t="str">
        <f ca="1">IF(KENKO[[#This Row],[//]]="","",INDEX(INDIRECT($2:$2),KENKO[[#This Row],[//]])/IF(KENKO[[#This Row],[C]]="",KENKO[[#This Row],[JMLH BRG]],1))</f>
        <v/>
      </c>
      <c r="O74" s="41" t="str">
        <f ca="1">IF(KENKO[[#This Row],[//]]="","",INDEX(INDIRECT($2:$2),KENKO[[#This Row],[//]]))</f>
        <v/>
      </c>
      <c r="P74" s="41" t="str">
        <f ca="1">IF(KENKO[[#This Row],[//]]="","",IF(INDEX(INDIRECT($2:$2),KENKO[[#This Row],[//]])="","",INDEX(INDIRECT($2:$2),KENKO[[#This Row],[//]])))</f>
        <v/>
      </c>
      <c r="Q74" s="42" t="str">
        <f ca="1">IF(KENKO[[#This Row],[//]]="","",INDEX(INDIRECT($2:$2),KENKO[[#This Row],[//]]))</f>
        <v/>
      </c>
      <c r="R7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4" s="50" t="str">
        <f ca="1">IF(KENKO[[#This Row],[//]]="","",IF(INDEX(INDIRECT($2:$2),KENKO[[#This Row],[//]])="","",INDEX(INDIRECT($2:$2),KENKO[[#This Row],[//]])))</f>
        <v/>
      </c>
      <c r="U74" s="47" t="str">
        <f ca="1">IF(KENKO[[#This Row],[//]]="","",INDEX(INDIRECT($2:$2),KENKO[[#This Row],[//]]))</f>
        <v/>
      </c>
      <c r="V74" s="47" t="str">
        <f ca="1">LOWER(SUBSTITUTE(SUBSTITUTE(SUBSTITUTE(SUBSTITUTE(SUBSTITUTE(SUBSTITUTE(SUBSTITUTE(SUBSTITUTE(KENKO[[#This Row],[N.B.nota]]," ",""),"-",""),"(",""),")",""),".",""),",",""),"/",""),"""",""))</f>
        <v/>
      </c>
      <c r="W74" s="51" t="str">
        <f ca="1">IF(KENKO[[#This Row],[concat]]="","",MATCH(KENKO[[#This Row],[concat]],[3]!db[NB NOTA_C],0)+1)</f>
        <v/>
      </c>
      <c r="X74" s="47" t="str">
        <f ca="1">IF(KENKO[[#This Row],[N.B.nota]]="","",ADDRESS(ROW(KENKO[QB]),COLUMN(KENKO[QB]))&amp;":"&amp;ADDRESS(ROW(),COLUMN(KENKO[QB])))</f>
        <v/>
      </c>
      <c r="Y74" s="46" t="str">
        <f ca="1">IF(KENKO[[#This Row],[//]]="","",HYPERLINK("["&amp;DB_PATH&amp;"]DB!e"&amp;KENKO[[#This Row],[stt]],"&gt;"))</f>
        <v/>
      </c>
      <c r="Z74" s="32" t="str">
        <f ca="1">IF(KENKO[[#This Row],[//]]="","",IF(KENKO[[#This Row],[ID NOTA]]="",Z72,KENKO[[#This Row],[ID NOTA]]))</f>
        <v/>
      </c>
    </row>
    <row r="75" spans="1:26" ht="20.100000000000001" customHeight="1" x14ac:dyDescent="0.25">
      <c r="A75" s="43"/>
      <c r="B75" s="29" t="str">
        <f>IF(KENKO[[#This Row],[N_ID]]="","",INDEX(Table1[ID],MATCH(KENKO[[#This Row],[N_ID]],Table1[N_ID],0)))</f>
        <v/>
      </c>
      <c r="C75" s="29" t="str">
        <f ca="1">IF(KENKO[[#This Row],[//]]="","",HYPERLINK("["&amp;SUBSTITUTE(DIR,"'","")&amp;"]NOTA!D"&amp;KENKO[[#This Row],[//]]+2,"&gt;"))</f>
        <v/>
      </c>
      <c r="D75" s="29" t="str">
        <f>IF(KENKO[[#This Row],[ID NOTA]]="","",INDEX(Table1[QB],MATCH(KENKO[[#This Row],[ID NOTA]],Table1[ID],0)))</f>
        <v/>
      </c>
      <c r="E7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5" s="29"/>
      <c r="G75" s="39" t="str">
        <f ca="1">IF(KENKO[[#This Row],[N_ID]]="","",INDEX(INDIRECT($2:$2),KENKO[[#This Row],[//]]))</f>
        <v/>
      </c>
      <c r="H75" s="39" t="str">
        <f ca="1">IF(KENKO[[#This Row],[N_ID]]="","",INDEX(INDIRECT($2:$2),KENKO[[#This Row],[//]]))</f>
        <v/>
      </c>
      <c r="I75" s="47" t="str">
        <f ca="1">IF(KENKO[[#This Row],[N_ID]]="","",INDEX(INDIRECT($2:$2),KENKO[[#This Row],[//]]))</f>
        <v/>
      </c>
      <c r="J75" s="47" t="str">
        <f ca="1">IF(KENKO[[#This Row],[//]]="","",INDEX([3]!db[NB PAJAK],KENKO[[#This Row],[stt]]-1))</f>
        <v/>
      </c>
      <c r="K75" s="29" t="str">
        <f ca="1">IF(KENKO[[#This Row],[//]]="","",IF(INDEX(INDIRECT($2:$2),KENKO[[#This Row],[//]])="","",INDEX(INDIRECT($2:$2),KENKO[[#This Row],[//]])))</f>
        <v/>
      </c>
      <c r="L75" s="29" t="str">
        <f ca="1">IF(KENKO[[#This Row],[//]]="","",IF(KENKO[[#This Row],[C]]="",INDEX(INDIRECT($2:$2),KENKO[[#This Row],[//]]),""))</f>
        <v/>
      </c>
      <c r="M75" s="29" t="str">
        <f ca="1">IF(KENKO[[#This Row],[//]]="","",IF(KENKO[[#This Row],[C]]="",INDEX(INDIRECT($2:$2),KENKO[[#This Row],[//]]),""))</f>
        <v/>
      </c>
      <c r="N75" s="40" t="str">
        <f ca="1">IF(KENKO[[#This Row],[//]]="","",INDEX(INDIRECT($2:$2),KENKO[[#This Row],[//]])/IF(KENKO[[#This Row],[C]]="",KENKO[[#This Row],[JMLH BRG]],1))</f>
        <v/>
      </c>
      <c r="O75" s="41" t="str">
        <f ca="1">IF(KENKO[[#This Row],[//]]="","",INDEX(INDIRECT($2:$2),KENKO[[#This Row],[//]]))</f>
        <v/>
      </c>
      <c r="P75" s="41" t="str">
        <f ca="1">IF(KENKO[[#This Row],[//]]="","",IF(INDEX(INDIRECT($2:$2),KENKO[[#This Row],[//]])="","",INDEX(INDIRECT($2:$2),KENKO[[#This Row],[//]])))</f>
        <v/>
      </c>
      <c r="Q75" s="42" t="str">
        <f ca="1">IF(KENKO[[#This Row],[//]]="","",INDEX(INDIRECT($2:$2),KENKO[[#This Row],[//]]))</f>
        <v/>
      </c>
      <c r="R7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5" s="50" t="str">
        <f ca="1">IF(KENKO[[#This Row],[//]]="","",IF(INDEX(INDIRECT($2:$2),KENKO[[#This Row],[//]])="","",INDEX(INDIRECT($2:$2),KENKO[[#This Row],[//]])))</f>
        <v/>
      </c>
      <c r="U75" s="47" t="str">
        <f ca="1">IF(KENKO[[#This Row],[//]]="","",INDEX(INDIRECT($2:$2),KENKO[[#This Row],[//]]))</f>
        <v/>
      </c>
      <c r="V75" s="47" t="str">
        <f ca="1">LOWER(SUBSTITUTE(SUBSTITUTE(SUBSTITUTE(SUBSTITUTE(SUBSTITUTE(SUBSTITUTE(SUBSTITUTE(SUBSTITUTE(KENKO[[#This Row],[N.B.nota]]," ",""),"-",""),"(",""),")",""),".",""),",",""),"/",""),"""",""))</f>
        <v/>
      </c>
      <c r="W75" s="51" t="str">
        <f ca="1">IF(KENKO[[#This Row],[concat]]="","",MATCH(KENKO[[#This Row],[concat]],[3]!db[NB NOTA_C],0)+1)</f>
        <v/>
      </c>
      <c r="X75" s="47" t="str">
        <f ca="1">IF(KENKO[[#This Row],[N.B.nota]]="","",ADDRESS(ROW(KENKO[QB]),COLUMN(KENKO[QB]))&amp;":"&amp;ADDRESS(ROW(),COLUMN(KENKO[QB])))</f>
        <v/>
      </c>
      <c r="Y75" s="46" t="str">
        <f ca="1">IF(KENKO[[#This Row],[//]]="","",HYPERLINK("["&amp;DB_PATH&amp;"]DB!e"&amp;KENKO[[#This Row],[stt]],"&gt;"))</f>
        <v/>
      </c>
      <c r="Z75" s="32" t="str">
        <f ca="1">IF(KENKO[[#This Row],[//]]="","",IF(KENKO[[#This Row],[ID NOTA]]="",Z72,KENKO[[#This Row],[ID NOTA]]))</f>
        <v/>
      </c>
    </row>
    <row r="76" spans="1:26" ht="20.100000000000001" customHeight="1" x14ac:dyDescent="0.25">
      <c r="A76" s="43"/>
      <c r="B76" s="29" t="str">
        <f>IF(KENKO[[#This Row],[N_ID]]="","",INDEX(Table1[ID],MATCH(KENKO[[#This Row],[N_ID]],Table1[N_ID],0)))</f>
        <v/>
      </c>
      <c r="C76" s="29" t="str">
        <f ca="1">IF(KENKO[[#This Row],[//]]="","",HYPERLINK("["&amp;SUBSTITUTE(DIR,"'","")&amp;"]NOTA!D"&amp;KENKO[[#This Row],[//]]+2,"&gt;"))</f>
        <v/>
      </c>
      <c r="D76" s="29" t="str">
        <f>IF(KENKO[[#This Row],[ID NOTA]]="","",INDEX(Table1[QB],MATCH(KENKO[[#This Row],[ID NOTA]],Table1[ID],0)))</f>
        <v/>
      </c>
      <c r="E7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6" s="29"/>
      <c r="G76" s="39" t="str">
        <f ca="1">IF(KENKO[[#This Row],[N_ID]]="","",INDEX(INDIRECT($2:$2),KENKO[[#This Row],[//]]))</f>
        <v/>
      </c>
      <c r="H76" s="39" t="str">
        <f ca="1">IF(KENKO[[#This Row],[N_ID]]="","",INDEX(INDIRECT($2:$2),KENKO[[#This Row],[//]]))</f>
        <v/>
      </c>
      <c r="I76" s="47" t="str">
        <f ca="1">IF(KENKO[[#This Row],[N_ID]]="","",INDEX(INDIRECT($2:$2),KENKO[[#This Row],[//]]))</f>
        <v/>
      </c>
      <c r="J76" s="47" t="str">
        <f ca="1">IF(KENKO[[#This Row],[//]]="","",INDEX([3]!db[NB PAJAK],KENKO[[#This Row],[stt]]-1))</f>
        <v/>
      </c>
      <c r="K76" s="29" t="str">
        <f ca="1">IF(KENKO[[#This Row],[//]]="","",IF(INDEX(INDIRECT($2:$2),KENKO[[#This Row],[//]])="","",INDEX(INDIRECT($2:$2),KENKO[[#This Row],[//]])))</f>
        <v/>
      </c>
      <c r="L76" s="29" t="str">
        <f ca="1">IF(KENKO[[#This Row],[//]]="","",IF(KENKO[[#This Row],[C]]="",INDEX(INDIRECT($2:$2),KENKO[[#This Row],[//]]),""))</f>
        <v/>
      </c>
      <c r="M76" s="29" t="str">
        <f ca="1">IF(KENKO[[#This Row],[//]]="","",IF(KENKO[[#This Row],[C]]="",INDEX(INDIRECT($2:$2),KENKO[[#This Row],[//]]),""))</f>
        <v/>
      </c>
      <c r="N76" s="40" t="str">
        <f ca="1">IF(KENKO[[#This Row],[//]]="","",INDEX(INDIRECT($2:$2),KENKO[[#This Row],[//]])/IF(KENKO[[#This Row],[C]]="",KENKO[[#This Row],[JMLH BRG]],1))</f>
        <v/>
      </c>
      <c r="O76" s="41" t="str">
        <f ca="1">IF(KENKO[[#This Row],[//]]="","",INDEX(INDIRECT($2:$2),KENKO[[#This Row],[//]]))</f>
        <v/>
      </c>
      <c r="P76" s="41" t="str">
        <f ca="1">IF(KENKO[[#This Row],[//]]="","",IF(INDEX(INDIRECT($2:$2),KENKO[[#This Row],[//]])="","",INDEX(INDIRECT($2:$2),KENKO[[#This Row],[//]])))</f>
        <v/>
      </c>
      <c r="Q76" s="42" t="str">
        <f ca="1">IF(KENKO[[#This Row],[//]]="","",INDEX(INDIRECT($2:$2),KENKO[[#This Row],[//]]))</f>
        <v/>
      </c>
      <c r="R7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6" s="50" t="str">
        <f ca="1">IF(KENKO[[#This Row],[//]]="","",IF(INDEX(INDIRECT($2:$2),KENKO[[#This Row],[//]])="","",INDEX(INDIRECT($2:$2),KENKO[[#This Row],[//]])))</f>
        <v/>
      </c>
      <c r="U76" s="47" t="str">
        <f ca="1">IF(KENKO[[#This Row],[//]]="","",INDEX(INDIRECT($2:$2),KENKO[[#This Row],[//]]))</f>
        <v/>
      </c>
      <c r="V76" s="47" t="str">
        <f ca="1">LOWER(SUBSTITUTE(SUBSTITUTE(SUBSTITUTE(SUBSTITUTE(SUBSTITUTE(SUBSTITUTE(SUBSTITUTE(SUBSTITUTE(KENKO[[#This Row],[N.B.nota]]," ",""),"-",""),"(",""),")",""),".",""),",",""),"/",""),"""",""))</f>
        <v/>
      </c>
      <c r="W76" s="51" t="str">
        <f ca="1">IF(KENKO[[#This Row],[concat]]="","",MATCH(KENKO[[#This Row],[concat]],[3]!db[NB NOTA_C],0)+1)</f>
        <v/>
      </c>
      <c r="X76" s="47" t="str">
        <f ca="1">IF(KENKO[[#This Row],[N.B.nota]]="","",ADDRESS(ROW(KENKO[QB]),COLUMN(KENKO[QB]))&amp;":"&amp;ADDRESS(ROW(),COLUMN(KENKO[QB])))</f>
        <v/>
      </c>
      <c r="Y76" s="46" t="str">
        <f ca="1">IF(KENKO[[#This Row],[//]]="","",HYPERLINK("["&amp;DB_PATH&amp;"]DB!e"&amp;KENKO[[#This Row],[stt]],"&gt;"))</f>
        <v/>
      </c>
      <c r="Z76" s="32" t="str">
        <f ca="1">IF(KENKO[[#This Row],[//]]="","",IF(KENKO[[#This Row],[ID NOTA]]="",Z72,KENKO[[#This Row],[ID NOTA]]))</f>
        <v/>
      </c>
    </row>
    <row r="77" spans="1:26" ht="20.100000000000001" customHeight="1" x14ac:dyDescent="0.25">
      <c r="A77" s="43"/>
      <c r="B77" s="29" t="str">
        <f>IF(KENKO[[#This Row],[N_ID]]="","",INDEX(Table1[ID],MATCH(KENKO[[#This Row],[N_ID]],Table1[N_ID],0)))</f>
        <v/>
      </c>
      <c r="C77" s="29" t="str">
        <f ca="1">IF(KENKO[[#This Row],[//]]="","",HYPERLINK("["&amp;SUBSTITUTE(DIR,"'","")&amp;"]NOTA!D"&amp;KENKO[[#This Row],[//]]+2,"&gt;"))</f>
        <v/>
      </c>
      <c r="D77" s="29" t="str">
        <f>IF(KENKO[[#This Row],[ID NOTA]]="","",INDEX(Table1[QB],MATCH(KENKO[[#This Row],[ID NOTA]],Table1[ID],0)))</f>
        <v/>
      </c>
      <c r="E7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7" s="29"/>
      <c r="G77" s="39" t="str">
        <f ca="1">IF(KENKO[[#This Row],[N_ID]]="","",INDEX(INDIRECT($2:$2),KENKO[[#This Row],[//]]))</f>
        <v/>
      </c>
      <c r="H77" s="39" t="str">
        <f ca="1">IF(KENKO[[#This Row],[N_ID]]="","",INDEX(INDIRECT($2:$2),KENKO[[#This Row],[//]]))</f>
        <v/>
      </c>
      <c r="I77" s="47" t="str">
        <f ca="1">IF(KENKO[[#This Row],[N_ID]]="","",INDEX(INDIRECT($2:$2),KENKO[[#This Row],[//]]))</f>
        <v/>
      </c>
      <c r="J77" s="47" t="str">
        <f ca="1">IF(KENKO[[#This Row],[//]]="","",INDEX([3]!db[NB PAJAK],KENKO[[#This Row],[stt]]-1))</f>
        <v/>
      </c>
      <c r="K77" s="29" t="str">
        <f ca="1">IF(KENKO[[#This Row],[//]]="","",IF(INDEX(INDIRECT($2:$2),KENKO[[#This Row],[//]])="","",INDEX(INDIRECT($2:$2),KENKO[[#This Row],[//]])))</f>
        <v/>
      </c>
      <c r="L77" s="29" t="str">
        <f ca="1">IF(KENKO[[#This Row],[//]]="","",IF(KENKO[[#This Row],[C]]="",INDEX(INDIRECT($2:$2),KENKO[[#This Row],[//]]),""))</f>
        <v/>
      </c>
      <c r="M77" s="29" t="str">
        <f ca="1">IF(KENKO[[#This Row],[//]]="","",IF(KENKO[[#This Row],[C]]="",INDEX(INDIRECT($2:$2),KENKO[[#This Row],[//]]),""))</f>
        <v/>
      </c>
      <c r="N77" s="40" t="str">
        <f ca="1">IF(KENKO[[#This Row],[//]]="","",INDEX(INDIRECT($2:$2),KENKO[[#This Row],[//]])/IF(KENKO[[#This Row],[C]]="",KENKO[[#This Row],[JMLH BRG]],1))</f>
        <v/>
      </c>
      <c r="O77" s="41" t="str">
        <f ca="1">IF(KENKO[[#This Row],[//]]="","",INDEX(INDIRECT($2:$2),KENKO[[#This Row],[//]]))</f>
        <v/>
      </c>
      <c r="P77" s="41" t="str">
        <f ca="1">IF(KENKO[[#This Row],[//]]="","",IF(INDEX(INDIRECT($2:$2),KENKO[[#This Row],[//]])="","",INDEX(INDIRECT($2:$2),KENKO[[#This Row],[//]])))</f>
        <v/>
      </c>
      <c r="Q77" s="42" t="str">
        <f ca="1">IF(KENKO[[#This Row],[//]]="","",INDEX(INDIRECT($2:$2),KENKO[[#This Row],[//]]))</f>
        <v/>
      </c>
      <c r="R7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7" s="50" t="str">
        <f ca="1">IF(KENKO[[#This Row],[//]]="","",IF(INDEX(INDIRECT($2:$2),KENKO[[#This Row],[//]])="","",INDEX(INDIRECT($2:$2),KENKO[[#This Row],[//]])))</f>
        <v/>
      </c>
      <c r="U77" s="47" t="str">
        <f ca="1">IF(KENKO[[#This Row],[//]]="","",INDEX(INDIRECT($2:$2),KENKO[[#This Row],[//]]))</f>
        <v/>
      </c>
      <c r="V77" s="47" t="str">
        <f ca="1">LOWER(SUBSTITUTE(SUBSTITUTE(SUBSTITUTE(SUBSTITUTE(SUBSTITUTE(SUBSTITUTE(SUBSTITUTE(SUBSTITUTE(KENKO[[#This Row],[N.B.nota]]," ",""),"-",""),"(",""),")",""),".",""),",",""),"/",""),"""",""))</f>
        <v/>
      </c>
      <c r="W77" s="51" t="str">
        <f ca="1">IF(KENKO[[#This Row],[concat]]="","",MATCH(KENKO[[#This Row],[concat]],[3]!db[NB NOTA_C],0)+1)</f>
        <v/>
      </c>
      <c r="X77" s="47" t="str">
        <f ca="1">IF(KENKO[[#This Row],[N.B.nota]]="","",ADDRESS(ROW(KENKO[QB]),COLUMN(KENKO[QB]))&amp;":"&amp;ADDRESS(ROW(),COLUMN(KENKO[QB])))</f>
        <v/>
      </c>
      <c r="Y77" s="46" t="str">
        <f ca="1">IF(KENKO[[#This Row],[//]]="","",HYPERLINK("["&amp;DB_PATH&amp;"]DB!e"&amp;KENKO[[#This Row],[stt]],"&gt;"))</f>
        <v/>
      </c>
      <c r="Z77" s="32" t="str">
        <f ca="1">IF(KENKO[[#This Row],[//]]="","",IF(KENKO[[#This Row],[ID NOTA]]="",Z72,KENKO[[#This Row],[ID NOTA]]))</f>
        <v/>
      </c>
    </row>
    <row r="78" spans="1:26" ht="20.100000000000001" customHeight="1" x14ac:dyDescent="0.25">
      <c r="A78" s="43"/>
      <c r="B78" s="29" t="str">
        <f>IF(KENKO[[#This Row],[N_ID]]="","",INDEX(Table1[ID],MATCH(KENKO[[#This Row],[N_ID]],Table1[N_ID],0)))</f>
        <v/>
      </c>
      <c r="C78" s="29" t="str">
        <f ca="1">IF(KENKO[[#This Row],[//]]="","",HYPERLINK("["&amp;SUBSTITUTE(DIR,"'","")&amp;"]NOTA!D"&amp;KENKO[[#This Row],[//]]+2,"&gt;"))</f>
        <v/>
      </c>
      <c r="D78" s="29" t="str">
        <f>IF(KENKO[[#This Row],[ID NOTA]]="","",INDEX(Table1[QB],MATCH(KENKO[[#This Row],[ID NOTA]],Table1[ID],0)))</f>
        <v/>
      </c>
      <c r="E7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8" s="29"/>
      <c r="G78" s="39" t="str">
        <f ca="1">IF(KENKO[[#This Row],[N_ID]]="","",INDEX(INDIRECT($2:$2),KENKO[[#This Row],[//]]))</f>
        <v/>
      </c>
      <c r="H78" s="39" t="str">
        <f ca="1">IF(KENKO[[#This Row],[N_ID]]="","",INDEX(INDIRECT($2:$2),KENKO[[#This Row],[//]]))</f>
        <v/>
      </c>
      <c r="I78" s="47" t="str">
        <f ca="1">IF(KENKO[[#This Row],[N_ID]]="","",INDEX(INDIRECT($2:$2),KENKO[[#This Row],[//]]))</f>
        <v/>
      </c>
      <c r="J78" s="47" t="str">
        <f ca="1">IF(KENKO[[#This Row],[//]]="","",INDEX([3]!db[NB PAJAK],KENKO[[#This Row],[stt]]-1))</f>
        <v/>
      </c>
      <c r="K78" s="29" t="str">
        <f ca="1">IF(KENKO[[#This Row],[//]]="","",IF(INDEX(INDIRECT($2:$2),KENKO[[#This Row],[//]])="","",INDEX(INDIRECT($2:$2),KENKO[[#This Row],[//]])))</f>
        <v/>
      </c>
      <c r="L78" s="29" t="str">
        <f ca="1">IF(KENKO[[#This Row],[//]]="","",IF(KENKO[[#This Row],[C]]="",INDEX(INDIRECT($2:$2),KENKO[[#This Row],[//]]),""))</f>
        <v/>
      </c>
      <c r="M78" s="29" t="str">
        <f ca="1">IF(KENKO[[#This Row],[//]]="","",IF(KENKO[[#This Row],[C]]="",INDEX(INDIRECT($2:$2),KENKO[[#This Row],[//]]),""))</f>
        <v/>
      </c>
      <c r="N78" s="40" t="str">
        <f ca="1">IF(KENKO[[#This Row],[//]]="","",INDEX(INDIRECT($2:$2),KENKO[[#This Row],[//]])/IF(KENKO[[#This Row],[C]]="",KENKO[[#This Row],[JMLH BRG]],1))</f>
        <v/>
      </c>
      <c r="O78" s="41" t="str">
        <f ca="1">IF(KENKO[[#This Row],[//]]="","",INDEX(INDIRECT($2:$2),KENKO[[#This Row],[//]]))</f>
        <v/>
      </c>
      <c r="P78" s="41" t="str">
        <f ca="1">IF(KENKO[[#This Row],[//]]="","",IF(INDEX(INDIRECT($2:$2),KENKO[[#This Row],[//]])="","",INDEX(INDIRECT($2:$2),KENKO[[#This Row],[//]])))</f>
        <v/>
      </c>
      <c r="Q78" s="42" t="str">
        <f ca="1">IF(KENKO[[#This Row],[//]]="","",INDEX(INDIRECT($2:$2),KENKO[[#This Row],[//]]))</f>
        <v/>
      </c>
      <c r="R7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8" s="50" t="str">
        <f ca="1">IF(KENKO[[#This Row],[//]]="","",IF(INDEX(INDIRECT($2:$2),KENKO[[#This Row],[//]])="","",INDEX(INDIRECT($2:$2),KENKO[[#This Row],[//]])))</f>
        <v/>
      </c>
      <c r="U78" s="47" t="str">
        <f ca="1">IF(KENKO[[#This Row],[//]]="","",INDEX(INDIRECT($2:$2),KENKO[[#This Row],[//]]))</f>
        <v/>
      </c>
      <c r="V78" s="47" t="str">
        <f ca="1">LOWER(SUBSTITUTE(SUBSTITUTE(SUBSTITUTE(SUBSTITUTE(SUBSTITUTE(SUBSTITUTE(SUBSTITUTE(SUBSTITUTE(KENKO[[#This Row],[N.B.nota]]," ",""),"-",""),"(",""),")",""),".",""),",",""),"/",""),"""",""))</f>
        <v/>
      </c>
      <c r="W78" s="51" t="str">
        <f ca="1">IF(KENKO[[#This Row],[concat]]="","",MATCH(KENKO[[#This Row],[concat]],[3]!db[NB NOTA_C],0)+1)</f>
        <v/>
      </c>
      <c r="X78" s="47" t="str">
        <f ca="1">IF(KENKO[[#This Row],[N.B.nota]]="","",ADDRESS(ROW(KENKO[QB]),COLUMN(KENKO[QB]))&amp;":"&amp;ADDRESS(ROW(),COLUMN(KENKO[QB])))</f>
        <v/>
      </c>
      <c r="Y78" s="46" t="str">
        <f ca="1">IF(KENKO[[#This Row],[//]]="","",HYPERLINK("["&amp;DB_PATH&amp;"]DB!e"&amp;KENKO[[#This Row],[stt]],"&gt;"))</f>
        <v/>
      </c>
      <c r="Z78" s="32" t="str">
        <f ca="1">IF(KENKO[[#This Row],[//]]="","",IF(KENKO[[#This Row],[ID NOTA]]="",Z72,KENKO[[#This Row],[ID NOTA]]))</f>
        <v/>
      </c>
    </row>
    <row r="79" spans="1:26" ht="20.100000000000001" customHeight="1" x14ac:dyDescent="0.25">
      <c r="A79" s="43"/>
      <c r="B79" s="29" t="str">
        <f>IF(KENKO[[#This Row],[N_ID]]="","",INDEX(Table1[ID],MATCH(KENKO[[#This Row],[N_ID]],Table1[N_ID],0)))</f>
        <v/>
      </c>
      <c r="C79" s="29" t="str">
        <f ca="1">IF(KENKO[[#This Row],[//]]="","",HYPERLINK("["&amp;SUBSTITUTE(DIR,"'","")&amp;"]NOTA!D"&amp;KENKO[[#This Row],[//]]+2,"&gt;"))</f>
        <v/>
      </c>
      <c r="D79" s="29" t="str">
        <f>IF(KENKO[[#This Row],[ID NOTA]]="","",INDEX(Table1[QB],MATCH(KENKO[[#This Row],[ID NOTA]],Table1[ID],0)))</f>
        <v/>
      </c>
      <c r="E7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9" s="29"/>
      <c r="G79" s="39" t="str">
        <f ca="1">IF(KENKO[[#This Row],[N_ID]]="","",INDEX(INDIRECT($2:$2),KENKO[[#This Row],[//]]))</f>
        <v/>
      </c>
      <c r="H79" s="39" t="str">
        <f ca="1">IF(KENKO[[#This Row],[N_ID]]="","",INDEX(INDIRECT($2:$2),KENKO[[#This Row],[//]]))</f>
        <v/>
      </c>
      <c r="I79" s="47" t="str">
        <f ca="1">IF(KENKO[[#This Row],[N_ID]]="","",INDEX(INDIRECT($2:$2),KENKO[[#This Row],[//]]))</f>
        <v/>
      </c>
      <c r="J79" s="47" t="str">
        <f ca="1">IF(KENKO[[#This Row],[//]]="","",INDEX([3]!db[NB PAJAK],KENKO[[#This Row],[stt]]-1))</f>
        <v/>
      </c>
      <c r="K79" s="29" t="str">
        <f ca="1">IF(KENKO[[#This Row],[//]]="","",IF(INDEX(INDIRECT($2:$2),KENKO[[#This Row],[//]])="","",INDEX(INDIRECT($2:$2),KENKO[[#This Row],[//]])))</f>
        <v/>
      </c>
      <c r="L79" s="29" t="str">
        <f ca="1">IF(KENKO[[#This Row],[//]]="","",IF(KENKO[[#This Row],[C]]="",INDEX(INDIRECT($2:$2),KENKO[[#This Row],[//]]),""))</f>
        <v/>
      </c>
      <c r="M79" s="29" t="str">
        <f ca="1">IF(KENKO[[#This Row],[//]]="","",IF(KENKO[[#This Row],[C]]="",INDEX(INDIRECT($2:$2),KENKO[[#This Row],[//]]),""))</f>
        <v/>
      </c>
      <c r="N79" s="40" t="str">
        <f ca="1">IF(KENKO[[#This Row],[//]]="","",INDEX(INDIRECT($2:$2),KENKO[[#This Row],[//]])/IF(KENKO[[#This Row],[C]]="",KENKO[[#This Row],[JMLH BRG]],1))</f>
        <v/>
      </c>
      <c r="O79" s="41" t="str">
        <f ca="1">IF(KENKO[[#This Row],[//]]="","",INDEX(INDIRECT($2:$2),KENKO[[#This Row],[//]]))</f>
        <v/>
      </c>
      <c r="P79" s="41" t="str">
        <f ca="1">IF(KENKO[[#This Row],[//]]="","",IF(INDEX(INDIRECT($2:$2),KENKO[[#This Row],[//]])="","",INDEX(INDIRECT($2:$2),KENKO[[#This Row],[//]])))</f>
        <v/>
      </c>
      <c r="Q79" s="42" t="str">
        <f ca="1">IF(KENKO[[#This Row],[//]]="","",INDEX(INDIRECT($2:$2),KENKO[[#This Row],[//]]))</f>
        <v/>
      </c>
      <c r="R7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9" s="50" t="str">
        <f ca="1">IF(KENKO[[#This Row],[//]]="","",IF(INDEX(INDIRECT($2:$2),KENKO[[#This Row],[//]])="","",INDEX(INDIRECT($2:$2),KENKO[[#This Row],[//]])))</f>
        <v/>
      </c>
      <c r="U79" s="47" t="str">
        <f ca="1">IF(KENKO[[#This Row],[//]]="","",INDEX(INDIRECT($2:$2),KENKO[[#This Row],[//]]))</f>
        <v/>
      </c>
      <c r="V79" s="47" t="str">
        <f ca="1">LOWER(SUBSTITUTE(SUBSTITUTE(SUBSTITUTE(SUBSTITUTE(SUBSTITUTE(SUBSTITUTE(SUBSTITUTE(SUBSTITUTE(KENKO[[#This Row],[N.B.nota]]," ",""),"-",""),"(",""),")",""),".",""),",",""),"/",""),"""",""))</f>
        <v/>
      </c>
      <c r="W79" s="51" t="str">
        <f ca="1">IF(KENKO[[#This Row],[concat]]="","",MATCH(KENKO[[#This Row],[concat]],[3]!db[NB NOTA_C],0)+1)</f>
        <v/>
      </c>
      <c r="X79" s="47" t="str">
        <f ca="1">IF(KENKO[[#This Row],[N.B.nota]]="","",ADDRESS(ROW(KENKO[QB]),COLUMN(KENKO[QB]))&amp;":"&amp;ADDRESS(ROW(),COLUMN(KENKO[QB])))</f>
        <v/>
      </c>
      <c r="Y79" s="46" t="str">
        <f ca="1">IF(KENKO[[#This Row],[//]]="","",HYPERLINK("["&amp;DB_PATH&amp;"]DB!e"&amp;KENKO[[#This Row],[stt]],"&gt;"))</f>
        <v/>
      </c>
      <c r="Z79" s="32" t="str">
        <f ca="1">IF(KENKO[[#This Row],[//]]="","",IF(KENKO[[#This Row],[ID NOTA]]="",Z72,KENKO[[#This Row],[ID NOTA]]))</f>
        <v/>
      </c>
    </row>
    <row r="80" spans="1:26" ht="20.100000000000001" customHeight="1" x14ac:dyDescent="0.25">
      <c r="A80" s="43"/>
      <c r="B80" s="29" t="str">
        <f>IF(KENKO[[#This Row],[N_ID]]="","",INDEX(Table1[ID],MATCH(KENKO[[#This Row],[N_ID]],Table1[N_ID],0)))</f>
        <v/>
      </c>
      <c r="C80" s="29" t="str">
        <f ca="1">IF(KENKO[[#This Row],[//]]="","",HYPERLINK("["&amp;SUBSTITUTE(DIR,"'","")&amp;"]NOTA!D"&amp;KENKO[[#This Row],[//]]+2,"&gt;"))</f>
        <v/>
      </c>
      <c r="D80" s="29" t="str">
        <f>IF(KENKO[[#This Row],[ID NOTA]]="","",INDEX(Table1[QB],MATCH(KENKO[[#This Row],[ID NOTA]],Table1[ID],0)))</f>
        <v/>
      </c>
      <c r="E8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0" s="29"/>
      <c r="G80" s="39" t="str">
        <f ca="1">IF(KENKO[[#This Row],[N_ID]]="","",INDEX(INDIRECT($2:$2),KENKO[[#This Row],[//]]))</f>
        <v/>
      </c>
      <c r="H80" s="39" t="str">
        <f ca="1">IF(KENKO[[#This Row],[N_ID]]="","",INDEX(INDIRECT($2:$2),KENKO[[#This Row],[//]]))</f>
        <v/>
      </c>
      <c r="I80" s="47" t="str">
        <f ca="1">IF(KENKO[[#This Row],[N_ID]]="","",INDEX(INDIRECT($2:$2),KENKO[[#This Row],[//]]))</f>
        <v/>
      </c>
      <c r="J80" s="47" t="str">
        <f ca="1">IF(KENKO[[#This Row],[//]]="","",INDEX([3]!db[NB PAJAK],KENKO[[#This Row],[stt]]-1))</f>
        <v/>
      </c>
      <c r="K80" s="29" t="str">
        <f ca="1">IF(KENKO[[#This Row],[//]]="","",IF(INDEX(INDIRECT($2:$2),KENKO[[#This Row],[//]])="","",INDEX(INDIRECT($2:$2),KENKO[[#This Row],[//]])))</f>
        <v/>
      </c>
      <c r="L80" s="29" t="str">
        <f ca="1">IF(KENKO[[#This Row],[//]]="","",IF(KENKO[[#This Row],[C]]="",INDEX(INDIRECT($2:$2),KENKO[[#This Row],[//]]),""))</f>
        <v/>
      </c>
      <c r="M80" s="29" t="str">
        <f ca="1">IF(KENKO[[#This Row],[//]]="","",IF(KENKO[[#This Row],[C]]="",INDEX(INDIRECT($2:$2),KENKO[[#This Row],[//]]),""))</f>
        <v/>
      </c>
      <c r="N80" s="40" t="str">
        <f ca="1">IF(KENKO[[#This Row],[//]]="","",INDEX(INDIRECT($2:$2),KENKO[[#This Row],[//]])/IF(KENKO[[#This Row],[C]]="",KENKO[[#This Row],[JMLH BRG]],1))</f>
        <v/>
      </c>
      <c r="O80" s="41" t="str">
        <f ca="1">IF(KENKO[[#This Row],[//]]="","",INDEX(INDIRECT($2:$2),KENKO[[#This Row],[//]]))</f>
        <v/>
      </c>
      <c r="P80" s="41" t="str">
        <f ca="1">IF(KENKO[[#This Row],[//]]="","",IF(INDEX(INDIRECT($2:$2),KENKO[[#This Row],[//]])="","",INDEX(INDIRECT($2:$2),KENKO[[#This Row],[//]])))</f>
        <v/>
      </c>
      <c r="Q80" s="42" t="str">
        <f ca="1">IF(KENKO[[#This Row],[//]]="","",INDEX(INDIRECT($2:$2),KENKO[[#This Row],[//]]))</f>
        <v/>
      </c>
      <c r="R8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0" s="50" t="str">
        <f ca="1">IF(KENKO[[#This Row],[//]]="","",IF(INDEX(INDIRECT($2:$2),KENKO[[#This Row],[//]])="","",INDEX(INDIRECT($2:$2),KENKO[[#This Row],[//]])))</f>
        <v/>
      </c>
      <c r="U80" s="47" t="str">
        <f ca="1">IF(KENKO[[#This Row],[//]]="","",INDEX(INDIRECT($2:$2),KENKO[[#This Row],[//]]))</f>
        <v/>
      </c>
      <c r="V80" s="47" t="str">
        <f ca="1">LOWER(SUBSTITUTE(SUBSTITUTE(SUBSTITUTE(SUBSTITUTE(SUBSTITUTE(SUBSTITUTE(SUBSTITUTE(SUBSTITUTE(KENKO[[#This Row],[N.B.nota]]," ",""),"-",""),"(",""),")",""),".",""),",",""),"/",""),"""",""))</f>
        <v/>
      </c>
      <c r="W80" s="51" t="str">
        <f ca="1">IF(KENKO[[#This Row],[concat]]="","",MATCH(KENKO[[#This Row],[concat]],[3]!db[NB NOTA_C],0)+1)</f>
        <v/>
      </c>
      <c r="X80" s="47" t="str">
        <f ca="1">IF(KENKO[[#This Row],[N.B.nota]]="","",ADDRESS(ROW(KENKO[QB]),COLUMN(KENKO[QB]))&amp;":"&amp;ADDRESS(ROW(),COLUMN(KENKO[QB])))</f>
        <v/>
      </c>
      <c r="Y80" s="46" t="str">
        <f ca="1">IF(KENKO[[#This Row],[//]]="","",HYPERLINK("["&amp;DB_PATH&amp;"]DB!e"&amp;KENKO[[#This Row],[stt]],"&gt;"))</f>
        <v/>
      </c>
      <c r="Z80" s="32" t="str">
        <f ca="1">IF(KENKO[[#This Row],[//]]="","",IF(KENKO[[#This Row],[ID NOTA]]="",Z72,KENKO[[#This Row],[ID NOTA]]))</f>
        <v/>
      </c>
    </row>
    <row r="81" spans="1:26" ht="20.100000000000001" customHeight="1" x14ac:dyDescent="0.25">
      <c r="A81" s="32"/>
      <c r="B81" s="29" t="str">
        <f>IF(KENKO[[#This Row],[N_ID]]="","",INDEX(Table1[ID],MATCH(KENKO[[#This Row],[N_ID]],Table1[N_ID],0)))</f>
        <v/>
      </c>
      <c r="C81" s="29" t="str">
        <f ca="1">IF(KENKO[[#This Row],[//]]="","",HYPERLINK("["&amp;SUBSTITUTE(DIR,"'","")&amp;"]NOTA!D"&amp;KENKO[[#This Row],[//]]+2,"&gt;"))</f>
        <v/>
      </c>
      <c r="D81" s="29" t="str">
        <f>IF(KENKO[[#This Row],[ID NOTA]]="","",INDEX(Table1[QB],MATCH(KENKO[[#This Row],[ID NOTA]],Table1[ID],0)))</f>
        <v/>
      </c>
      <c r="E8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1" s="29"/>
      <c r="G81" s="39" t="str">
        <f ca="1">IF(KENKO[[#This Row],[N_ID]]="","",INDEX(INDIRECT($2:$2),KENKO[[#This Row],[//]]))</f>
        <v/>
      </c>
      <c r="H81" s="39" t="str">
        <f ca="1">IF(KENKO[[#This Row],[N_ID]]="","",INDEX(INDIRECT($2:$2),KENKO[[#This Row],[//]]))</f>
        <v/>
      </c>
      <c r="I81" s="47" t="str">
        <f ca="1">IF(KENKO[[#This Row],[N_ID]]="","",INDEX(INDIRECT($2:$2),KENKO[[#This Row],[//]]))</f>
        <v/>
      </c>
      <c r="J81" s="47" t="str">
        <f ca="1">IF(KENKO[[#This Row],[//]]="","",INDEX([3]!db[NB PAJAK],KENKO[[#This Row],[stt]]-1))</f>
        <v/>
      </c>
      <c r="K81" s="29" t="str">
        <f ca="1">IF(KENKO[[#This Row],[//]]="","",IF(INDEX(INDIRECT($2:$2),KENKO[[#This Row],[//]])="","",INDEX(INDIRECT($2:$2),KENKO[[#This Row],[//]])))</f>
        <v/>
      </c>
      <c r="L81" s="29" t="str">
        <f ca="1">IF(KENKO[[#This Row],[//]]="","",IF(KENKO[[#This Row],[C]]="",INDEX(INDIRECT($2:$2),KENKO[[#This Row],[//]]),""))</f>
        <v/>
      </c>
      <c r="M81" s="29" t="str">
        <f ca="1">IF(KENKO[[#This Row],[//]]="","",IF(KENKO[[#This Row],[C]]="",INDEX(INDIRECT($2:$2),KENKO[[#This Row],[//]]),""))</f>
        <v/>
      </c>
      <c r="N81" s="40" t="str">
        <f ca="1">IF(KENKO[[#This Row],[//]]="","",INDEX(INDIRECT($2:$2),KENKO[[#This Row],[//]])/IF(KENKO[[#This Row],[C]]="",KENKO[[#This Row],[JMLH BRG]],1))</f>
        <v/>
      </c>
      <c r="O81" s="41" t="str">
        <f ca="1">IF(KENKO[[#This Row],[//]]="","",INDEX(INDIRECT($2:$2),KENKO[[#This Row],[//]]))</f>
        <v/>
      </c>
      <c r="P81" s="41" t="str">
        <f ca="1">IF(KENKO[[#This Row],[//]]="","",IF(INDEX(INDIRECT($2:$2),KENKO[[#This Row],[//]])="","",INDEX(INDIRECT($2:$2),KENKO[[#This Row],[//]])))</f>
        <v/>
      </c>
      <c r="Q81" s="42" t="str">
        <f ca="1">IF(KENKO[[#This Row],[//]]="","",INDEX(INDIRECT($2:$2),KENKO[[#This Row],[//]]))</f>
        <v/>
      </c>
      <c r="R8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1" s="50" t="str">
        <f ca="1">IF(KENKO[[#This Row],[//]]="","",IF(INDEX(INDIRECT($2:$2),KENKO[[#This Row],[//]])="","",INDEX(INDIRECT($2:$2),KENKO[[#This Row],[//]])))</f>
        <v/>
      </c>
      <c r="U81" s="47" t="str">
        <f ca="1">IF(KENKO[[#This Row],[//]]="","",INDEX(INDIRECT($2:$2),KENKO[[#This Row],[//]]))</f>
        <v/>
      </c>
      <c r="V81" s="47" t="str">
        <f ca="1">LOWER(SUBSTITUTE(SUBSTITUTE(SUBSTITUTE(SUBSTITUTE(SUBSTITUTE(SUBSTITUTE(SUBSTITUTE(SUBSTITUTE(KENKO[[#This Row],[N.B.nota]]," ",""),"-",""),"(",""),")",""),".",""),",",""),"/",""),"""",""))</f>
        <v/>
      </c>
      <c r="W81" s="51" t="str">
        <f ca="1">IF(KENKO[[#This Row],[concat]]="","",MATCH(KENKO[[#This Row],[concat]],[3]!db[NB NOTA_C],0)+1)</f>
        <v/>
      </c>
      <c r="X81" s="47" t="str">
        <f ca="1">IF(KENKO[[#This Row],[N.B.nota]]="","",ADDRESS(ROW(KENKO[QB]),COLUMN(KENKO[QB]))&amp;":"&amp;ADDRESS(ROW(),COLUMN(KENKO[QB])))</f>
        <v/>
      </c>
      <c r="Y81" s="46" t="str">
        <f ca="1">IF(KENKO[[#This Row],[//]]="","",HYPERLINK("["&amp;DB_PATH&amp;"]DB!e"&amp;KENKO[[#This Row],[stt]],"&gt;"))</f>
        <v/>
      </c>
      <c r="Z81" s="32" t="str">
        <f ca="1">IF(KENKO[[#This Row],[//]]="","",IF(KENKO[[#This Row],[ID NOTA]]="",Z72,KENKO[[#This Row],[ID NOTA]]))</f>
        <v/>
      </c>
    </row>
    <row r="82" spans="1:26" ht="20.100000000000001" customHeight="1" x14ac:dyDescent="0.25">
      <c r="A82" s="32"/>
      <c r="B82" s="29" t="str">
        <f>IF(KENKO[[#This Row],[N_ID]]="","",INDEX(Table1[ID],MATCH(KENKO[[#This Row],[N_ID]],Table1[N_ID],0)))</f>
        <v/>
      </c>
      <c r="C82" s="29" t="str">
        <f ca="1">IF(KENKO[[#This Row],[//]]="","",HYPERLINK("["&amp;SUBSTITUTE(DIR,"'","")&amp;"]NOTA!D"&amp;KENKO[[#This Row],[//]]+2,"&gt;"))</f>
        <v/>
      </c>
      <c r="D82" s="29" t="str">
        <f>IF(KENKO[[#This Row],[ID NOTA]]="","",INDEX(Table1[QB],MATCH(KENKO[[#This Row],[ID NOTA]],Table1[ID],0)))</f>
        <v/>
      </c>
      <c r="E8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2" s="29"/>
      <c r="G82" s="39" t="str">
        <f ca="1">IF(KENKO[[#This Row],[N_ID]]="","",INDEX(INDIRECT($2:$2),KENKO[[#This Row],[//]]))</f>
        <v/>
      </c>
      <c r="H82" s="39" t="str">
        <f ca="1">IF(KENKO[[#This Row],[N_ID]]="","",INDEX(INDIRECT($2:$2),KENKO[[#This Row],[//]]))</f>
        <v/>
      </c>
      <c r="I82" s="47" t="str">
        <f ca="1">IF(KENKO[[#This Row],[N_ID]]="","",INDEX(INDIRECT($2:$2),KENKO[[#This Row],[//]]))</f>
        <v/>
      </c>
      <c r="J82" s="47" t="str">
        <f ca="1">IF(KENKO[[#This Row],[//]]="","",INDEX([3]!db[NB PAJAK],KENKO[[#This Row],[stt]]-1))</f>
        <v/>
      </c>
      <c r="K82" s="29" t="str">
        <f ca="1">IF(KENKO[[#This Row],[//]]="","",IF(INDEX(INDIRECT($2:$2),KENKO[[#This Row],[//]])="","",INDEX(INDIRECT($2:$2),KENKO[[#This Row],[//]])))</f>
        <v/>
      </c>
      <c r="L82" s="29" t="str">
        <f ca="1">IF(KENKO[[#This Row],[//]]="","",IF(KENKO[[#This Row],[C]]="",INDEX(INDIRECT($2:$2),KENKO[[#This Row],[//]]),""))</f>
        <v/>
      </c>
      <c r="M82" s="29" t="str">
        <f ca="1">IF(KENKO[[#This Row],[//]]="","",IF(KENKO[[#This Row],[C]]="",INDEX(INDIRECT($2:$2),KENKO[[#This Row],[//]]),""))</f>
        <v/>
      </c>
      <c r="N82" s="40" t="str">
        <f ca="1">IF(KENKO[[#This Row],[//]]="","",INDEX(INDIRECT($2:$2),KENKO[[#This Row],[//]])/IF(KENKO[[#This Row],[C]]="",KENKO[[#This Row],[JMLH BRG]],1))</f>
        <v/>
      </c>
      <c r="O82" s="41" t="str">
        <f ca="1">IF(KENKO[[#This Row],[//]]="","",INDEX(INDIRECT($2:$2),KENKO[[#This Row],[//]]))</f>
        <v/>
      </c>
      <c r="P82" s="41" t="str">
        <f ca="1">IF(KENKO[[#This Row],[//]]="","",IF(INDEX(INDIRECT($2:$2),KENKO[[#This Row],[//]])="","",INDEX(INDIRECT($2:$2),KENKO[[#This Row],[//]])))</f>
        <v/>
      </c>
      <c r="Q82" s="42" t="str">
        <f ca="1">IF(KENKO[[#This Row],[//]]="","",INDEX(INDIRECT($2:$2),KENKO[[#This Row],[//]]))</f>
        <v/>
      </c>
      <c r="R8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2" s="50" t="str">
        <f ca="1">IF(KENKO[[#This Row],[//]]="","",IF(INDEX(INDIRECT($2:$2),KENKO[[#This Row],[//]])="","",INDEX(INDIRECT($2:$2),KENKO[[#This Row],[//]])))</f>
        <v/>
      </c>
      <c r="U82" s="47" t="str">
        <f ca="1">IF(KENKO[[#This Row],[//]]="","",INDEX(INDIRECT($2:$2),KENKO[[#This Row],[//]]))</f>
        <v/>
      </c>
      <c r="V82" s="47" t="str">
        <f ca="1">LOWER(SUBSTITUTE(SUBSTITUTE(SUBSTITUTE(SUBSTITUTE(SUBSTITUTE(SUBSTITUTE(SUBSTITUTE(SUBSTITUTE(KENKO[[#This Row],[N.B.nota]]," ",""),"-",""),"(",""),")",""),".",""),",",""),"/",""),"""",""))</f>
        <v/>
      </c>
      <c r="W82" s="51" t="str">
        <f ca="1">IF(KENKO[[#This Row],[concat]]="","",MATCH(KENKO[[#This Row],[concat]],[3]!db[NB NOTA_C],0)+1)</f>
        <v/>
      </c>
      <c r="X82" s="47" t="str">
        <f ca="1">IF(KENKO[[#This Row],[N.B.nota]]="","",ADDRESS(ROW(KENKO[QB]),COLUMN(KENKO[QB]))&amp;":"&amp;ADDRESS(ROW(),COLUMN(KENKO[QB])))</f>
        <v/>
      </c>
      <c r="Y82" s="46" t="str">
        <f ca="1">IF(KENKO[[#This Row],[//]]="","",HYPERLINK("["&amp;DB_PATH&amp;"]DB!e"&amp;KENKO[[#This Row],[stt]],"&gt;"))</f>
        <v/>
      </c>
      <c r="Z82" s="32" t="str">
        <f ca="1">IF(KENKO[[#This Row],[//]]="","",IF(KENKO[[#This Row],[ID NOTA]]="",Z81,KENKO[[#This Row],[ID NOTA]]))</f>
        <v/>
      </c>
    </row>
    <row r="83" spans="1:26" ht="20.100000000000001" customHeight="1" x14ac:dyDescent="0.25">
      <c r="A83" s="32"/>
      <c r="B83" s="29" t="str">
        <f>IF(KENKO[[#This Row],[N_ID]]="","",INDEX(Table1[ID],MATCH(KENKO[[#This Row],[N_ID]],Table1[N_ID],0)))</f>
        <v/>
      </c>
      <c r="C83" s="29" t="str">
        <f ca="1">IF(KENKO[[#This Row],[//]]="","",HYPERLINK("["&amp;SUBSTITUTE(DIR,"'","")&amp;"]NOTA!D"&amp;KENKO[[#This Row],[//]]+2,"&gt;"))</f>
        <v/>
      </c>
      <c r="D83" s="29" t="str">
        <f>IF(KENKO[[#This Row],[ID NOTA]]="","",INDEX(Table1[QB],MATCH(KENKO[[#This Row],[ID NOTA]],Table1[ID],0)))</f>
        <v/>
      </c>
      <c r="E8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3" s="29"/>
      <c r="G83" s="39" t="str">
        <f ca="1">IF(KENKO[[#This Row],[N_ID]]="","",INDEX(INDIRECT($2:$2),KENKO[[#This Row],[//]]))</f>
        <v/>
      </c>
      <c r="H83" s="39" t="str">
        <f ca="1">IF(KENKO[[#This Row],[N_ID]]="","",INDEX(INDIRECT($2:$2),KENKO[[#This Row],[//]]))</f>
        <v/>
      </c>
      <c r="I83" s="47" t="str">
        <f ca="1">IF(KENKO[[#This Row],[N_ID]]="","",INDEX(INDIRECT($2:$2),KENKO[[#This Row],[//]]))</f>
        <v/>
      </c>
      <c r="J83" s="47" t="str">
        <f ca="1">IF(KENKO[[#This Row],[//]]="","",INDEX([3]!db[NB PAJAK],KENKO[[#This Row],[stt]]-1))</f>
        <v/>
      </c>
      <c r="K83" s="29" t="str">
        <f ca="1">IF(KENKO[[#This Row],[//]]="","",IF(INDEX(INDIRECT($2:$2),KENKO[[#This Row],[//]])="","",INDEX(INDIRECT($2:$2),KENKO[[#This Row],[//]])))</f>
        <v/>
      </c>
      <c r="L83" s="29" t="str">
        <f ca="1">IF(KENKO[[#This Row],[//]]="","",IF(KENKO[[#This Row],[C]]="",INDEX(INDIRECT($2:$2),KENKO[[#This Row],[//]]),""))</f>
        <v/>
      </c>
      <c r="M83" s="29" t="str">
        <f ca="1">IF(KENKO[[#This Row],[//]]="","",IF(KENKO[[#This Row],[C]]="",INDEX(INDIRECT($2:$2),KENKO[[#This Row],[//]]),""))</f>
        <v/>
      </c>
      <c r="N83" s="40" t="str">
        <f ca="1">IF(KENKO[[#This Row],[//]]="","",INDEX(INDIRECT($2:$2),KENKO[[#This Row],[//]])/IF(KENKO[[#This Row],[C]]="",KENKO[[#This Row],[JMLH BRG]],1))</f>
        <v/>
      </c>
      <c r="O83" s="41" t="str">
        <f ca="1">IF(KENKO[[#This Row],[//]]="","",INDEX(INDIRECT($2:$2),KENKO[[#This Row],[//]]))</f>
        <v/>
      </c>
      <c r="P83" s="41" t="str">
        <f ca="1">IF(KENKO[[#This Row],[//]]="","",IF(INDEX(INDIRECT($2:$2),KENKO[[#This Row],[//]])="","",INDEX(INDIRECT($2:$2),KENKO[[#This Row],[//]])))</f>
        <v/>
      </c>
      <c r="Q83" s="42" t="str">
        <f ca="1">IF(KENKO[[#This Row],[//]]="","",INDEX(INDIRECT($2:$2),KENKO[[#This Row],[//]]))</f>
        <v/>
      </c>
      <c r="R8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3" s="50" t="str">
        <f ca="1">IF(KENKO[[#This Row],[//]]="","",IF(INDEX(INDIRECT($2:$2),KENKO[[#This Row],[//]])="","",INDEX(INDIRECT($2:$2),KENKO[[#This Row],[//]])))</f>
        <v/>
      </c>
      <c r="U83" s="47" t="str">
        <f ca="1">IF(KENKO[[#This Row],[//]]="","",INDEX(INDIRECT($2:$2),KENKO[[#This Row],[//]]))</f>
        <v/>
      </c>
      <c r="V83" s="47" t="str">
        <f ca="1">LOWER(SUBSTITUTE(SUBSTITUTE(SUBSTITUTE(SUBSTITUTE(SUBSTITUTE(SUBSTITUTE(SUBSTITUTE(SUBSTITUTE(KENKO[[#This Row],[N.B.nota]]," ",""),"-",""),"(",""),")",""),".",""),",",""),"/",""),"""",""))</f>
        <v/>
      </c>
      <c r="W83" s="51" t="str">
        <f ca="1">IF(KENKO[[#This Row],[concat]]="","",MATCH(KENKO[[#This Row],[concat]],[3]!db[NB NOTA_C],0)+1)</f>
        <v/>
      </c>
      <c r="X83" s="47" t="str">
        <f ca="1">IF(KENKO[[#This Row],[N.B.nota]]="","",ADDRESS(ROW(KENKO[QB]),COLUMN(KENKO[QB]))&amp;":"&amp;ADDRESS(ROW(),COLUMN(KENKO[QB])))</f>
        <v/>
      </c>
      <c r="Y83" s="46" t="str">
        <f ca="1">IF(KENKO[[#This Row],[//]]="","",HYPERLINK("["&amp;DB_PATH&amp;"]DB!e"&amp;KENKO[[#This Row],[stt]],"&gt;"))</f>
        <v/>
      </c>
      <c r="Z83" s="32" t="str">
        <f ca="1">IF(KENKO[[#This Row],[//]]="","",IF(KENKO[[#This Row],[ID NOTA]]="",Z81,KENKO[[#This Row],[ID NOTA]]))</f>
        <v/>
      </c>
    </row>
    <row r="84" spans="1:26" ht="20.100000000000001" customHeight="1" x14ac:dyDescent="0.25">
      <c r="A84" s="32"/>
      <c r="B84" s="29" t="str">
        <f>IF(KENKO[[#This Row],[N_ID]]="","",INDEX(Table1[ID],MATCH(KENKO[[#This Row],[N_ID]],Table1[N_ID],0)))</f>
        <v/>
      </c>
      <c r="C84" s="29" t="str">
        <f ca="1">IF(KENKO[[#This Row],[//]]="","",HYPERLINK("["&amp;SUBSTITUTE(DIR,"'","")&amp;"]NOTA!D"&amp;KENKO[[#This Row],[//]]+2,"&gt;"))</f>
        <v/>
      </c>
      <c r="D84" s="29" t="str">
        <f>IF(KENKO[[#This Row],[ID NOTA]]="","",INDEX(Table1[QB],MATCH(KENKO[[#This Row],[ID NOTA]],Table1[ID],0)))</f>
        <v/>
      </c>
      <c r="E8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4" s="29"/>
      <c r="G84" s="39" t="str">
        <f ca="1">IF(KENKO[[#This Row],[N_ID]]="","",INDEX(INDIRECT($2:$2),KENKO[[#This Row],[//]]))</f>
        <v/>
      </c>
      <c r="H84" s="39" t="str">
        <f ca="1">IF(KENKO[[#This Row],[N_ID]]="","",INDEX(INDIRECT($2:$2),KENKO[[#This Row],[//]]))</f>
        <v/>
      </c>
      <c r="I84" s="47" t="str">
        <f ca="1">IF(KENKO[[#This Row],[N_ID]]="","",INDEX(INDIRECT($2:$2),KENKO[[#This Row],[//]]))</f>
        <v/>
      </c>
      <c r="J84" s="47" t="str">
        <f ca="1">IF(KENKO[[#This Row],[//]]="","",INDEX([3]!db[NB PAJAK],KENKO[[#This Row],[stt]]-1))</f>
        <v/>
      </c>
      <c r="K84" s="29" t="str">
        <f ca="1">IF(KENKO[[#This Row],[//]]="","",IF(INDEX(INDIRECT($2:$2),KENKO[[#This Row],[//]])="","",INDEX(INDIRECT($2:$2),KENKO[[#This Row],[//]])))</f>
        <v/>
      </c>
      <c r="L84" s="29" t="str">
        <f ca="1">IF(KENKO[[#This Row],[//]]="","",IF(KENKO[[#This Row],[C]]="",INDEX(INDIRECT($2:$2),KENKO[[#This Row],[//]]),""))</f>
        <v/>
      </c>
      <c r="M84" s="29" t="str">
        <f ca="1">IF(KENKO[[#This Row],[//]]="","",IF(KENKO[[#This Row],[C]]="",INDEX(INDIRECT($2:$2),KENKO[[#This Row],[//]]),""))</f>
        <v/>
      </c>
      <c r="N84" s="40" t="str">
        <f ca="1">IF(KENKO[[#This Row],[//]]="","",INDEX(INDIRECT($2:$2),KENKO[[#This Row],[//]])/IF(KENKO[[#This Row],[C]]="",KENKO[[#This Row],[JMLH BRG]],1))</f>
        <v/>
      </c>
      <c r="O84" s="41" t="str">
        <f ca="1">IF(KENKO[[#This Row],[//]]="","",INDEX(INDIRECT($2:$2),KENKO[[#This Row],[//]]))</f>
        <v/>
      </c>
      <c r="P84" s="41" t="str">
        <f ca="1">IF(KENKO[[#This Row],[//]]="","",IF(INDEX(INDIRECT($2:$2),KENKO[[#This Row],[//]])="","",INDEX(INDIRECT($2:$2),KENKO[[#This Row],[//]])))</f>
        <v/>
      </c>
      <c r="Q84" s="42" t="str">
        <f ca="1">IF(KENKO[[#This Row],[//]]="","",INDEX(INDIRECT($2:$2),KENKO[[#This Row],[//]]))</f>
        <v/>
      </c>
      <c r="R8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4" s="50" t="str">
        <f ca="1">IF(KENKO[[#This Row],[//]]="","",IF(INDEX(INDIRECT($2:$2),KENKO[[#This Row],[//]])="","",INDEX(INDIRECT($2:$2),KENKO[[#This Row],[//]])))</f>
        <v/>
      </c>
      <c r="U84" s="47" t="str">
        <f ca="1">IF(KENKO[[#This Row],[//]]="","",INDEX(INDIRECT($2:$2),KENKO[[#This Row],[//]]))</f>
        <v/>
      </c>
      <c r="V84" s="47" t="str">
        <f ca="1">LOWER(SUBSTITUTE(SUBSTITUTE(SUBSTITUTE(SUBSTITUTE(SUBSTITUTE(SUBSTITUTE(SUBSTITUTE(SUBSTITUTE(KENKO[[#This Row],[N.B.nota]]," ",""),"-",""),"(",""),")",""),".",""),",",""),"/",""),"""",""))</f>
        <v/>
      </c>
      <c r="W84" s="51" t="str">
        <f ca="1">IF(KENKO[[#This Row],[concat]]="","",MATCH(KENKO[[#This Row],[concat]],[3]!db[NB NOTA_C],0)+1)</f>
        <v/>
      </c>
      <c r="X84" s="47" t="str">
        <f ca="1">IF(KENKO[[#This Row],[N.B.nota]]="","",ADDRESS(ROW(KENKO[QB]),COLUMN(KENKO[QB]))&amp;":"&amp;ADDRESS(ROW(),COLUMN(KENKO[QB])))</f>
        <v/>
      </c>
      <c r="Y84" s="46" t="str">
        <f ca="1">IF(KENKO[[#This Row],[//]]="","",HYPERLINK("["&amp;DB_PATH&amp;"]DB!e"&amp;KENKO[[#This Row],[stt]],"&gt;"))</f>
        <v/>
      </c>
      <c r="Z84" s="32" t="str">
        <f ca="1">IF(KENKO[[#This Row],[//]]="","",IF(KENKO[[#This Row],[ID NOTA]]="",Z81,KENKO[[#This Row],[ID NOTA]]))</f>
        <v/>
      </c>
    </row>
    <row r="85" spans="1:26" ht="20.100000000000001" customHeight="1" x14ac:dyDescent="0.25">
      <c r="A85" s="32"/>
      <c r="B85" s="29" t="str">
        <f>IF(KENKO[[#This Row],[N_ID]]="","",INDEX(Table1[ID],MATCH(KENKO[[#This Row],[N_ID]],Table1[N_ID],0)))</f>
        <v/>
      </c>
      <c r="C85" s="29" t="str">
        <f ca="1">IF(KENKO[[#This Row],[//]]="","",HYPERLINK("["&amp;SUBSTITUTE(DIR,"'","")&amp;"]NOTA!D"&amp;KENKO[[#This Row],[//]]+2,"&gt;"))</f>
        <v/>
      </c>
      <c r="D85" s="29" t="str">
        <f>IF(KENKO[[#This Row],[ID NOTA]]="","",INDEX(Table1[QB],MATCH(KENKO[[#This Row],[ID NOTA]],Table1[ID],0)))</f>
        <v/>
      </c>
      <c r="E8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5" s="29"/>
      <c r="G85" s="39" t="str">
        <f ca="1">IF(KENKO[[#This Row],[N_ID]]="","",INDEX(INDIRECT($2:$2),KENKO[[#This Row],[//]]))</f>
        <v/>
      </c>
      <c r="H85" s="39" t="str">
        <f ca="1">IF(KENKO[[#This Row],[N_ID]]="","",INDEX(INDIRECT($2:$2),KENKO[[#This Row],[//]]))</f>
        <v/>
      </c>
      <c r="I85" s="47" t="str">
        <f ca="1">IF(KENKO[[#This Row],[N_ID]]="","",INDEX(INDIRECT($2:$2),KENKO[[#This Row],[//]]))</f>
        <v/>
      </c>
      <c r="J85" s="47" t="str">
        <f ca="1">IF(KENKO[[#This Row],[//]]="","",INDEX([3]!db[NB PAJAK],KENKO[[#This Row],[stt]]-1))</f>
        <v/>
      </c>
      <c r="K85" s="29" t="str">
        <f ca="1">IF(KENKO[[#This Row],[//]]="","",IF(INDEX(INDIRECT($2:$2),KENKO[[#This Row],[//]])="","",INDEX(INDIRECT($2:$2),KENKO[[#This Row],[//]])))</f>
        <v/>
      </c>
      <c r="L85" s="29" t="str">
        <f ca="1">IF(KENKO[[#This Row],[//]]="","",IF(KENKO[[#This Row],[C]]="",INDEX(INDIRECT($2:$2),KENKO[[#This Row],[//]]),""))</f>
        <v/>
      </c>
      <c r="M85" s="29" t="str">
        <f ca="1">IF(KENKO[[#This Row],[//]]="","",IF(KENKO[[#This Row],[C]]="",INDEX(INDIRECT($2:$2),KENKO[[#This Row],[//]]),""))</f>
        <v/>
      </c>
      <c r="N85" s="40" t="str">
        <f ca="1">IF(KENKO[[#This Row],[//]]="","",INDEX(INDIRECT($2:$2),KENKO[[#This Row],[//]])/IF(KENKO[[#This Row],[C]]="",KENKO[[#This Row],[JMLH BRG]],1))</f>
        <v/>
      </c>
      <c r="O85" s="41" t="str">
        <f ca="1">IF(KENKO[[#This Row],[//]]="","",INDEX(INDIRECT($2:$2),KENKO[[#This Row],[//]]))</f>
        <v/>
      </c>
      <c r="P85" s="41" t="str">
        <f ca="1">IF(KENKO[[#This Row],[//]]="","",IF(INDEX(INDIRECT($2:$2),KENKO[[#This Row],[//]])="","",INDEX(INDIRECT($2:$2),KENKO[[#This Row],[//]])))</f>
        <v/>
      </c>
      <c r="Q85" s="42" t="str">
        <f ca="1">IF(KENKO[[#This Row],[//]]="","",INDEX(INDIRECT($2:$2),KENKO[[#This Row],[//]]))</f>
        <v/>
      </c>
      <c r="R8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5" s="50" t="str">
        <f ca="1">IF(KENKO[[#This Row],[//]]="","",IF(INDEX(INDIRECT($2:$2),KENKO[[#This Row],[//]])="","",INDEX(INDIRECT($2:$2),KENKO[[#This Row],[//]])))</f>
        <v/>
      </c>
      <c r="U85" s="47" t="str">
        <f ca="1">IF(KENKO[[#This Row],[//]]="","",INDEX(INDIRECT($2:$2),KENKO[[#This Row],[//]]))</f>
        <v/>
      </c>
      <c r="V85" s="47" t="str">
        <f ca="1">LOWER(SUBSTITUTE(SUBSTITUTE(SUBSTITUTE(SUBSTITUTE(SUBSTITUTE(SUBSTITUTE(SUBSTITUTE(SUBSTITUTE(KENKO[[#This Row],[N.B.nota]]," ",""),"-",""),"(",""),")",""),".",""),",",""),"/",""),"""",""))</f>
        <v/>
      </c>
      <c r="W85" s="51" t="str">
        <f ca="1">IF(KENKO[[#This Row],[concat]]="","",MATCH(KENKO[[#This Row],[concat]],[3]!db[NB NOTA_C],0)+1)</f>
        <v/>
      </c>
      <c r="X85" s="47" t="str">
        <f ca="1">IF(KENKO[[#This Row],[N.B.nota]]="","",ADDRESS(ROW(KENKO[QB]),COLUMN(KENKO[QB]))&amp;":"&amp;ADDRESS(ROW(),COLUMN(KENKO[QB])))</f>
        <v/>
      </c>
      <c r="Y85" s="46" t="str">
        <f ca="1">IF(KENKO[[#This Row],[//]]="","",HYPERLINK("["&amp;DB_PATH&amp;"]DB!e"&amp;KENKO[[#This Row],[stt]],"&gt;"))</f>
        <v/>
      </c>
      <c r="Z85" s="32" t="str">
        <f ca="1">IF(KENKO[[#This Row],[//]]="","",IF(KENKO[[#This Row],[ID NOTA]]="",Z81,KENKO[[#This Row],[ID NOTA]]))</f>
        <v/>
      </c>
    </row>
    <row r="86" spans="1:26" ht="20.100000000000001" customHeight="1" x14ac:dyDescent="0.25">
      <c r="A86" s="32"/>
      <c r="B86" s="29" t="str">
        <f>IF(KENKO[[#This Row],[N_ID]]="","",INDEX(Table1[ID],MATCH(KENKO[[#This Row],[N_ID]],Table1[N_ID],0)))</f>
        <v/>
      </c>
      <c r="C86" s="29" t="str">
        <f ca="1">IF(KENKO[[#This Row],[//]]="","",HYPERLINK("["&amp;SUBSTITUTE(DIR,"'","")&amp;"]NOTA!D"&amp;KENKO[[#This Row],[//]]+2,"&gt;"))</f>
        <v/>
      </c>
      <c r="D86" s="29" t="str">
        <f>IF(KENKO[[#This Row],[ID NOTA]]="","",INDEX(Table1[QB],MATCH(KENKO[[#This Row],[ID NOTA]],Table1[ID],0)))</f>
        <v/>
      </c>
      <c r="E8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6" s="29"/>
      <c r="G86" s="39" t="str">
        <f ca="1">IF(KENKO[[#This Row],[N_ID]]="","",INDEX(INDIRECT($2:$2),KENKO[[#This Row],[//]]))</f>
        <v/>
      </c>
      <c r="H86" s="39" t="str">
        <f ca="1">IF(KENKO[[#This Row],[N_ID]]="","",INDEX(INDIRECT($2:$2),KENKO[[#This Row],[//]]))</f>
        <v/>
      </c>
      <c r="I86" s="47" t="str">
        <f ca="1">IF(KENKO[[#This Row],[N_ID]]="","",INDEX(INDIRECT($2:$2),KENKO[[#This Row],[//]]))</f>
        <v/>
      </c>
      <c r="J86" s="47" t="str">
        <f ca="1">IF(KENKO[[#This Row],[//]]="","",INDEX([3]!db[NB PAJAK],KENKO[[#This Row],[stt]]-1))</f>
        <v/>
      </c>
      <c r="K86" s="29" t="str">
        <f ca="1">IF(KENKO[[#This Row],[//]]="","",IF(INDEX(INDIRECT($2:$2),KENKO[[#This Row],[//]])="","",INDEX(INDIRECT($2:$2),KENKO[[#This Row],[//]])))</f>
        <v/>
      </c>
      <c r="L86" s="29" t="str">
        <f ca="1">IF(KENKO[[#This Row],[//]]="","",IF(KENKO[[#This Row],[C]]="",INDEX(INDIRECT($2:$2),KENKO[[#This Row],[//]]),""))</f>
        <v/>
      </c>
      <c r="M86" s="29" t="str">
        <f ca="1">IF(KENKO[[#This Row],[//]]="","",IF(KENKO[[#This Row],[C]]="",INDEX(INDIRECT($2:$2),KENKO[[#This Row],[//]]),""))</f>
        <v/>
      </c>
      <c r="N86" s="40" t="str">
        <f ca="1">IF(KENKO[[#This Row],[//]]="","",INDEX(INDIRECT($2:$2),KENKO[[#This Row],[//]])/IF(KENKO[[#This Row],[C]]="",KENKO[[#This Row],[JMLH BRG]],1))</f>
        <v/>
      </c>
      <c r="O86" s="41" t="str">
        <f ca="1">IF(KENKO[[#This Row],[//]]="","",INDEX(INDIRECT($2:$2),KENKO[[#This Row],[//]]))</f>
        <v/>
      </c>
      <c r="P86" s="41" t="str">
        <f ca="1">IF(KENKO[[#This Row],[//]]="","",IF(INDEX(INDIRECT($2:$2),KENKO[[#This Row],[//]])="","",INDEX(INDIRECT($2:$2),KENKO[[#This Row],[//]])))</f>
        <v/>
      </c>
      <c r="Q86" s="42" t="str">
        <f ca="1">IF(KENKO[[#This Row],[//]]="","",INDEX(INDIRECT($2:$2),KENKO[[#This Row],[//]]))</f>
        <v/>
      </c>
      <c r="R8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6" s="50" t="str">
        <f ca="1">IF(KENKO[[#This Row],[//]]="","",IF(INDEX(INDIRECT($2:$2),KENKO[[#This Row],[//]])="","",INDEX(INDIRECT($2:$2),KENKO[[#This Row],[//]])))</f>
        <v/>
      </c>
      <c r="U86" s="47" t="str">
        <f ca="1">IF(KENKO[[#This Row],[//]]="","",INDEX(INDIRECT($2:$2),KENKO[[#This Row],[//]]))</f>
        <v/>
      </c>
      <c r="V86" s="47" t="str">
        <f ca="1">LOWER(SUBSTITUTE(SUBSTITUTE(SUBSTITUTE(SUBSTITUTE(SUBSTITUTE(SUBSTITUTE(SUBSTITUTE(SUBSTITUTE(KENKO[[#This Row],[N.B.nota]]," ",""),"-",""),"(",""),")",""),".",""),",",""),"/",""),"""",""))</f>
        <v/>
      </c>
      <c r="W86" s="51" t="str">
        <f ca="1">IF(KENKO[[#This Row],[concat]]="","",MATCH(KENKO[[#This Row],[concat]],[3]!db[NB NOTA_C],0)+1)</f>
        <v/>
      </c>
      <c r="X86" s="47" t="str">
        <f ca="1">IF(KENKO[[#This Row],[N.B.nota]]="","",ADDRESS(ROW(KENKO[QB]),COLUMN(KENKO[QB]))&amp;":"&amp;ADDRESS(ROW(),COLUMN(KENKO[QB])))</f>
        <v/>
      </c>
      <c r="Y86" s="46" t="str">
        <f ca="1">IF(KENKO[[#This Row],[//]]="","",HYPERLINK("["&amp;DB_PATH&amp;"]DB!e"&amp;KENKO[[#This Row],[stt]],"&gt;"))</f>
        <v/>
      </c>
      <c r="Z86" s="32" t="str">
        <f ca="1">IF(KENKO[[#This Row],[//]]="","",IF(KENKO[[#This Row],[ID NOTA]]="",Z81,KENKO[[#This Row],[ID NOTA]]))</f>
        <v/>
      </c>
    </row>
    <row r="87" spans="1:26" ht="20.100000000000001" customHeight="1" x14ac:dyDescent="0.25">
      <c r="A87" s="32"/>
      <c r="B87" s="29" t="str">
        <f>IF(KENKO[[#This Row],[N_ID]]="","",INDEX(Table1[ID],MATCH(KENKO[[#This Row],[N_ID]],Table1[N_ID],0)))</f>
        <v/>
      </c>
      <c r="C87" s="29" t="str">
        <f ca="1">IF(KENKO[[#This Row],[//]]="","",HYPERLINK("["&amp;SUBSTITUTE(DIR,"'","")&amp;"]NOTA!D"&amp;KENKO[[#This Row],[//]]+2,"&gt;"))</f>
        <v/>
      </c>
      <c r="D87" s="29" t="str">
        <f>IF(KENKO[[#This Row],[ID NOTA]]="","",INDEX(Table1[QB],MATCH(KENKO[[#This Row],[ID NOTA]],Table1[ID],0)))</f>
        <v/>
      </c>
      <c r="E8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7" s="29"/>
      <c r="G87" s="39" t="str">
        <f ca="1">IF(KENKO[[#This Row],[N_ID]]="","",INDEX(INDIRECT($2:$2),KENKO[[#This Row],[//]]))</f>
        <v/>
      </c>
      <c r="H87" s="39" t="str">
        <f ca="1">IF(KENKO[[#This Row],[N_ID]]="","",INDEX(INDIRECT($2:$2),KENKO[[#This Row],[//]]))</f>
        <v/>
      </c>
      <c r="I87" s="47" t="str">
        <f ca="1">IF(KENKO[[#This Row],[N_ID]]="","",INDEX(INDIRECT($2:$2),KENKO[[#This Row],[//]]))</f>
        <v/>
      </c>
      <c r="J87" s="47" t="str">
        <f ca="1">IF(KENKO[[#This Row],[//]]="","",INDEX([3]!db[NB PAJAK],KENKO[[#This Row],[stt]]-1))</f>
        <v/>
      </c>
      <c r="K87" s="29" t="str">
        <f ca="1">IF(KENKO[[#This Row],[//]]="","",IF(INDEX(INDIRECT($2:$2),KENKO[[#This Row],[//]])="","",INDEX(INDIRECT($2:$2),KENKO[[#This Row],[//]])))</f>
        <v/>
      </c>
      <c r="L87" s="29" t="str">
        <f ca="1">IF(KENKO[[#This Row],[//]]="","",IF(KENKO[[#This Row],[C]]="",INDEX(INDIRECT($2:$2),KENKO[[#This Row],[//]]),""))</f>
        <v/>
      </c>
      <c r="M87" s="29" t="str">
        <f ca="1">IF(KENKO[[#This Row],[//]]="","",IF(KENKO[[#This Row],[C]]="",INDEX(INDIRECT($2:$2),KENKO[[#This Row],[//]]),""))</f>
        <v/>
      </c>
      <c r="N87" s="40" t="str">
        <f ca="1">IF(KENKO[[#This Row],[//]]="","",INDEX(INDIRECT($2:$2),KENKO[[#This Row],[//]])/IF(KENKO[[#This Row],[C]]="",KENKO[[#This Row],[JMLH BRG]],1))</f>
        <v/>
      </c>
      <c r="O87" s="41" t="str">
        <f ca="1">IF(KENKO[[#This Row],[//]]="","",INDEX(INDIRECT($2:$2),KENKO[[#This Row],[//]]))</f>
        <v/>
      </c>
      <c r="P87" s="41" t="str">
        <f ca="1">IF(KENKO[[#This Row],[//]]="","",IF(INDEX(INDIRECT($2:$2),KENKO[[#This Row],[//]])="","",INDEX(INDIRECT($2:$2),KENKO[[#This Row],[//]])))</f>
        <v/>
      </c>
      <c r="Q87" s="42" t="str">
        <f ca="1">IF(KENKO[[#This Row],[//]]="","",INDEX(INDIRECT($2:$2),KENKO[[#This Row],[//]]))</f>
        <v/>
      </c>
      <c r="R8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7" s="50" t="str">
        <f ca="1">IF(KENKO[[#This Row],[//]]="","",IF(INDEX(INDIRECT($2:$2),KENKO[[#This Row],[//]])="","",INDEX(INDIRECT($2:$2),KENKO[[#This Row],[//]])))</f>
        <v/>
      </c>
      <c r="U87" s="47" t="str">
        <f ca="1">IF(KENKO[[#This Row],[//]]="","",INDEX(INDIRECT($2:$2),KENKO[[#This Row],[//]]))</f>
        <v/>
      </c>
      <c r="V87" s="47" t="str">
        <f ca="1">LOWER(SUBSTITUTE(SUBSTITUTE(SUBSTITUTE(SUBSTITUTE(SUBSTITUTE(SUBSTITUTE(SUBSTITUTE(SUBSTITUTE(KENKO[[#This Row],[N.B.nota]]," ",""),"-",""),"(",""),")",""),".",""),",",""),"/",""),"""",""))</f>
        <v/>
      </c>
      <c r="W87" s="51" t="str">
        <f ca="1">IF(KENKO[[#This Row],[concat]]="","",MATCH(KENKO[[#This Row],[concat]],[3]!db[NB NOTA_C],0)+1)</f>
        <v/>
      </c>
      <c r="X87" s="47" t="str">
        <f ca="1">IF(KENKO[[#This Row],[N.B.nota]]="","",ADDRESS(ROW(KENKO[QB]),COLUMN(KENKO[QB]))&amp;":"&amp;ADDRESS(ROW(),COLUMN(KENKO[QB])))</f>
        <v/>
      </c>
      <c r="Y87" s="46" t="str">
        <f ca="1">IF(KENKO[[#This Row],[//]]="","",HYPERLINK("["&amp;DB_PATH&amp;"]DB!e"&amp;KENKO[[#This Row],[stt]],"&gt;"))</f>
        <v/>
      </c>
      <c r="Z87" s="32" t="str">
        <f ca="1">IF(KENKO[[#This Row],[//]]="","",IF(KENKO[[#This Row],[ID NOTA]]="",Z81,KENKO[[#This Row],[ID NOTA]]))</f>
        <v/>
      </c>
    </row>
    <row r="88" spans="1:26" ht="20.100000000000001" customHeight="1" x14ac:dyDescent="0.25">
      <c r="A88" s="43"/>
      <c r="B88" s="29" t="str">
        <f>IF(KENKO[[#This Row],[N_ID]]="","",INDEX(Table1[ID],MATCH(KENKO[[#This Row],[N_ID]],Table1[N_ID],0)))</f>
        <v/>
      </c>
      <c r="C88" s="29" t="str">
        <f ca="1">IF(KENKO[[#This Row],[//]]="","",HYPERLINK("["&amp;SUBSTITUTE(DIR,"'","")&amp;"]NOTA!D"&amp;KENKO[[#This Row],[//]]+2,"&gt;"))</f>
        <v/>
      </c>
      <c r="D88" s="29" t="str">
        <f>IF(KENKO[[#This Row],[ID NOTA]]="","",INDEX(Table1[QB],MATCH(KENKO[[#This Row],[ID NOTA]],Table1[ID],0)))</f>
        <v/>
      </c>
      <c r="E8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8" s="29"/>
      <c r="G88" s="39" t="str">
        <f ca="1">IF(KENKO[[#This Row],[N_ID]]="","",INDEX(INDIRECT($2:$2),KENKO[[#This Row],[//]]))</f>
        <v/>
      </c>
      <c r="H88" s="39" t="str">
        <f ca="1">IF(KENKO[[#This Row],[N_ID]]="","",INDEX(INDIRECT($2:$2),KENKO[[#This Row],[//]]))</f>
        <v/>
      </c>
      <c r="I88" s="47" t="str">
        <f ca="1">IF(KENKO[[#This Row],[N_ID]]="","",INDEX(INDIRECT($2:$2),KENKO[[#This Row],[//]]))</f>
        <v/>
      </c>
      <c r="J88" s="47" t="str">
        <f ca="1">IF(KENKO[[#This Row],[//]]="","",INDEX([3]!db[NB PAJAK],KENKO[[#This Row],[stt]]-1))</f>
        <v/>
      </c>
      <c r="K88" s="29" t="str">
        <f ca="1">IF(KENKO[[#This Row],[//]]="","",IF(INDEX(INDIRECT($2:$2),KENKO[[#This Row],[//]])="","",INDEX(INDIRECT($2:$2),KENKO[[#This Row],[//]])))</f>
        <v/>
      </c>
      <c r="L88" s="29" t="str">
        <f ca="1">IF(KENKO[[#This Row],[//]]="","",IF(KENKO[[#This Row],[C]]="",INDEX(INDIRECT($2:$2),KENKO[[#This Row],[//]]),""))</f>
        <v/>
      </c>
      <c r="M88" s="29" t="str">
        <f ca="1">IF(KENKO[[#This Row],[//]]="","",IF(KENKO[[#This Row],[C]]="",INDEX(INDIRECT($2:$2),KENKO[[#This Row],[//]]),""))</f>
        <v/>
      </c>
      <c r="N88" s="40" t="str">
        <f ca="1">IF(KENKO[[#This Row],[//]]="","",INDEX(INDIRECT($2:$2),KENKO[[#This Row],[//]])/IF(KENKO[[#This Row],[C]]="",KENKO[[#This Row],[JMLH BRG]],1))</f>
        <v/>
      </c>
      <c r="O88" s="41" t="str">
        <f ca="1">IF(KENKO[[#This Row],[//]]="","",INDEX(INDIRECT($2:$2),KENKO[[#This Row],[//]]))</f>
        <v/>
      </c>
      <c r="P88" s="41" t="str">
        <f ca="1">IF(KENKO[[#This Row],[//]]="","",IF(INDEX(INDIRECT($2:$2),KENKO[[#This Row],[//]])="","",INDEX(INDIRECT($2:$2),KENKO[[#This Row],[//]])))</f>
        <v/>
      </c>
      <c r="Q88" s="42" t="str">
        <f ca="1">IF(KENKO[[#This Row],[//]]="","",INDEX(INDIRECT($2:$2),KENKO[[#This Row],[//]]))</f>
        <v/>
      </c>
      <c r="R8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8" s="50" t="str">
        <f ca="1">IF(KENKO[[#This Row],[//]]="","",IF(INDEX(INDIRECT($2:$2),KENKO[[#This Row],[//]])="","",INDEX(INDIRECT($2:$2),KENKO[[#This Row],[//]])))</f>
        <v/>
      </c>
      <c r="U88" s="47" t="str">
        <f ca="1">IF(KENKO[[#This Row],[//]]="","",INDEX(INDIRECT($2:$2),KENKO[[#This Row],[//]]))</f>
        <v/>
      </c>
      <c r="V88" s="47" t="str">
        <f ca="1">LOWER(SUBSTITUTE(SUBSTITUTE(SUBSTITUTE(SUBSTITUTE(SUBSTITUTE(SUBSTITUTE(SUBSTITUTE(SUBSTITUTE(KENKO[[#This Row],[N.B.nota]]," ",""),"-",""),"(",""),")",""),".",""),",",""),"/",""),"""",""))</f>
        <v/>
      </c>
      <c r="W88" s="51" t="str">
        <f ca="1">IF(KENKO[[#This Row],[concat]]="","",MATCH(KENKO[[#This Row],[concat]],[3]!db[NB NOTA_C],0)+1)</f>
        <v/>
      </c>
      <c r="X88" s="47" t="str">
        <f ca="1">IF(KENKO[[#This Row],[N.B.nota]]="","",ADDRESS(ROW(KENKO[QB]),COLUMN(KENKO[QB]))&amp;":"&amp;ADDRESS(ROW(),COLUMN(KENKO[QB])))</f>
        <v/>
      </c>
      <c r="Y88" s="46" t="str">
        <f ca="1">IF(KENKO[[#This Row],[//]]="","",HYPERLINK("["&amp;DB_PATH&amp;"]DB!e"&amp;KENKO[[#This Row],[stt]],"&gt;"))</f>
        <v/>
      </c>
      <c r="Z88" s="32" t="str">
        <f ca="1">IF(KENKO[[#This Row],[//]]="","",IF(KENKO[[#This Row],[ID NOTA]]="",Z81,KENKO[[#This Row],[ID NOTA]]))</f>
        <v/>
      </c>
    </row>
    <row r="89" spans="1:26" ht="20.100000000000001" customHeight="1" x14ac:dyDescent="0.25">
      <c r="A89" s="43"/>
      <c r="B89" s="29" t="str">
        <f>IF(KENKO[[#This Row],[N_ID]]="","",INDEX(Table1[ID],MATCH(KENKO[[#This Row],[N_ID]],Table1[N_ID],0)))</f>
        <v/>
      </c>
      <c r="C89" s="29" t="str">
        <f ca="1">IF(KENKO[[#This Row],[//]]="","",HYPERLINK("["&amp;SUBSTITUTE(DIR,"'","")&amp;"]NOTA!D"&amp;KENKO[[#This Row],[//]]+2,"&gt;"))</f>
        <v/>
      </c>
      <c r="D89" s="29" t="str">
        <f>IF(KENKO[[#This Row],[ID NOTA]]="","",INDEX(Table1[QB],MATCH(KENKO[[#This Row],[ID NOTA]],Table1[ID],0)))</f>
        <v/>
      </c>
      <c r="E8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9" s="29"/>
      <c r="G89" s="39" t="str">
        <f ca="1">IF(KENKO[[#This Row],[N_ID]]="","",INDEX(INDIRECT($2:$2),KENKO[[#This Row],[//]]))</f>
        <v/>
      </c>
      <c r="H89" s="39" t="str">
        <f ca="1">IF(KENKO[[#This Row],[N_ID]]="","",INDEX(INDIRECT($2:$2),KENKO[[#This Row],[//]]))</f>
        <v/>
      </c>
      <c r="I89" s="47" t="str">
        <f ca="1">IF(KENKO[[#This Row],[N_ID]]="","",INDEX(INDIRECT($2:$2),KENKO[[#This Row],[//]]))</f>
        <v/>
      </c>
      <c r="J89" s="47" t="str">
        <f ca="1">IF(KENKO[[#This Row],[//]]="","",INDEX([3]!db[NB PAJAK],KENKO[[#This Row],[stt]]-1))</f>
        <v/>
      </c>
      <c r="K89" s="29" t="str">
        <f ca="1">IF(KENKO[[#This Row],[//]]="","",IF(INDEX(INDIRECT($2:$2),KENKO[[#This Row],[//]])="","",INDEX(INDIRECT($2:$2),KENKO[[#This Row],[//]])))</f>
        <v/>
      </c>
      <c r="L89" s="29" t="str">
        <f ca="1">IF(KENKO[[#This Row],[//]]="","",IF(KENKO[[#This Row],[C]]="",INDEX(INDIRECT($2:$2),KENKO[[#This Row],[//]]),""))</f>
        <v/>
      </c>
      <c r="M89" s="29" t="str">
        <f ca="1">IF(KENKO[[#This Row],[//]]="","",IF(KENKO[[#This Row],[C]]="",INDEX(INDIRECT($2:$2),KENKO[[#This Row],[//]]),""))</f>
        <v/>
      </c>
      <c r="N89" s="40" t="str">
        <f ca="1">IF(KENKO[[#This Row],[//]]="","",INDEX(INDIRECT($2:$2),KENKO[[#This Row],[//]])/IF(KENKO[[#This Row],[C]]="",KENKO[[#This Row],[JMLH BRG]],1))</f>
        <v/>
      </c>
      <c r="O89" s="41" t="str">
        <f ca="1">IF(KENKO[[#This Row],[//]]="","",INDEX(INDIRECT($2:$2),KENKO[[#This Row],[//]]))</f>
        <v/>
      </c>
      <c r="P89" s="41" t="str">
        <f ca="1">IF(KENKO[[#This Row],[//]]="","",IF(INDEX(INDIRECT($2:$2),KENKO[[#This Row],[//]])="","",INDEX(INDIRECT($2:$2),KENKO[[#This Row],[//]])))</f>
        <v/>
      </c>
      <c r="Q89" s="42" t="str">
        <f ca="1">IF(KENKO[[#This Row],[//]]="","",INDEX(INDIRECT($2:$2),KENKO[[#This Row],[//]]))</f>
        <v/>
      </c>
      <c r="R8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9" s="50" t="str">
        <f ca="1">IF(KENKO[[#This Row],[//]]="","",IF(INDEX(INDIRECT($2:$2),KENKO[[#This Row],[//]])="","",INDEX(INDIRECT($2:$2),KENKO[[#This Row],[//]])))</f>
        <v/>
      </c>
      <c r="U89" s="47" t="str">
        <f ca="1">IF(KENKO[[#This Row],[//]]="","",INDEX(INDIRECT($2:$2),KENKO[[#This Row],[//]]))</f>
        <v/>
      </c>
      <c r="V89" s="47" t="str">
        <f ca="1">LOWER(SUBSTITUTE(SUBSTITUTE(SUBSTITUTE(SUBSTITUTE(SUBSTITUTE(SUBSTITUTE(SUBSTITUTE(SUBSTITUTE(KENKO[[#This Row],[N.B.nota]]," ",""),"-",""),"(",""),")",""),".",""),",",""),"/",""),"""",""))</f>
        <v/>
      </c>
      <c r="W89" s="51" t="str">
        <f ca="1">IF(KENKO[[#This Row],[concat]]="","",MATCH(KENKO[[#This Row],[concat]],[3]!db[NB NOTA_C],0)+1)</f>
        <v/>
      </c>
      <c r="X89" s="47" t="str">
        <f ca="1">IF(KENKO[[#This Row],[N.B.nota]]="","",ADDRESS(ROW(KENKO[QB]),COLUMN(KENKO[QB]))&amp;":"&amp;ADDRESS(ROW(),COLUMN(KENKO[QB])))</f>
        <v/>
      </c>
      <c r="Y89" s="46" t="str">
        <f ca="1">IF(KENKO[[#This Row],[//]]="","",HYPERLINK("["&amp;DB_PATH&amp;"]DB!e"&amp;KENKO[[#This Row],[stt]],"&gt;"))</f>
        <v/>
      </c>
      <c r="Z89" s="32" t="str">
        <f ca="1">IF(KENKO[[#This Row],[//]]="","",IF(KENKO[[#This Row],[ID NOTA]]="",Z88,KENKO[[#This Row],[ID NOTA]]))</f>
        <v/>
      </c>
    </row>
    <row r="90" spans="1:26" ht="20.100000000000001" customHeight="1" x14ac:dyDescent="0.25">
      <c r="A90" s="43"/>
      <c r="B90" s="29" t="str">
        <f>IF(KENKO[[#This Row],[N_ID]]="","",INDEX(Table1[ID],MATCH(KENKO[[#This Row],[N_ID]],Table1[N_ID],0)))</f>
        <v/>
      </c>
      <c r="C90" s="29" t="str">
        <f ca="1">IF(KENKO[[#This Row],[//]]="","",HYPERLINK("["&amp;SUBSTITUTE(DIR,"'","")&amp;"]NOTA!D"&amp;KENKO[[#This Row],[//]]+2,"&gt;"))</f>
        <v/>
      </c>
      <c r="D90" s="29" t="str">
        <f>IF(KENKO[[#This Row],[ID NOTA]]="","",INDEX(Table1[QB],MATCH(KENKO[[#This Row],[ID NOTA]],Table1[ID],0)))</f>
        <v/>
      </c>
      <c r="E9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90" s="29"/>
      <c r="G90" s="39" t="str">
        <f ca="1">IF(KENKO[[#This Row],[N_ID]]="","",INDEX(INDIRECT($2:$2),KENKO[[#This Row],[//]]))</f>
        <v/>
      </c>
      <c r="H90" s="39" t="str">
        <f ca="1">IF(KENKO[[#This Row],[N_ID]]="","",INDEX(INDIRECT($2:$2),KENKO[[#This Row],[//]]))</f>
        <v/>
      </c>
      <c r="I90" s="47" t="str">
        <f ca="1">IF(KENKO[[#This Row],[N_ID]]="","",INDEX(INDIRECT($2:$2),KENKO[[#This Row],[//]]))</f>
        <v/>
      </c>
      <c r="J90" s="47" t="str">
        <f ca="1">IF(KENKO[[#This Row],[//]]="","",INDEX([3]!db[NB PAJAK],KENKO[[#This Row],[stt]]-1))</f>
        <v/>
      </c>
      <c r="K90" s="29" t="str">
        <f ca="1">IF(KENKO[[#This Row],[//]]="","",IF(INDEX(INDIRECT($2:$2),KENKO[[#This Row],[//]])="","",INDEX(INDIRECT($2:$2),KENKO[[#This Row],[//]])))</f>
        <v/>
      </c>
      <c r="L90" s="29" t="str">
        <f ca="1">IF(KENKO[[#This Row],[//]]="","",IF(KENKO[[#This Row],[C]]="",INDEX(INDIRECT($2:$2),KENKO[[#This Row],[//]]),""))</f>
        <v/>
      </c>
      <c r="M90" s="29" t="str">
        <f ca="1">IF(KENKO[[#This Row],[//]]="","",IF(KENKO[[#This Row],[C]]="",INDEX(INDIRECT($2:$2),KENKO[[#This Row],[//]]),""))</f>
        <v/>
      </c>
      <c r="N90" s="40" t="str">
        <f ca="1">IF(KENKO[[#This Row],[//]]="","",INDEX(INDIRECT($2:$2),KENKO[[#This Row],[//]])/IF(KENKO[[#This Row],[C]]="",KENKO[[#This Row],[JMLH BRG]],1))</f>
        <v/>
      </c>
      <c r="O90" s="41" t="str">
        <f ca="1">IF(KENKO[[#This Row],[//]]="","",INDEX(INDIRECT($2:$2),KENKO[[#This Row],[//]]))</f>
        <v/>
      </c>
      <c r="P90" s="41" t="str">
        <f ca="1">IF(KENKO[[#This Row],[//]]="","",IF(INDEX(INDIRECT($2:$2),KENKO[[#This Row],[//]])="","",INDEX(INDIRECT($2:$2),KENKO[[#This Row],[//]])))</f>
        <v/>
      </c>
      <c r="Q90" s="42" t="str">
        <f ca="1">IF(KENKO[[#This Row],[//]]="","",INDEX(INDIRECT($2:$2),KENKO[[#This Row],[//]]))</f>
        <v/>
      </c>
      <c r="R9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9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90" s="50" t="str">
        <f ca="1">IF(KENKO[[#This Row],[//]]="","",IF(INDEX(INDIRECT($2:$2),KENKO[[#This Row],[//]])="","",INDEX(INDIRECT($2:$2),KENKO[[#This Row],[//]])))</f>
        <v/>
      </c>
      <c r="U90" s="47" t="str">
        <f ca="1">IF(KENKO[[#This Row],[//]]="","",INDEX(INDIRECT($2:$2),KENKO[[#This Row],[//]]))</f>
        <v/>
      </c>
      <c r="V90" s="47" t="str">
        <f ca="1">LOWER(SUBSTITUTE(SUBSTITUTE(SUBSTITUTE(SUBSTITUTE(SUBSTITUTE(SUBSTITUTE(SUBSTITUTE(SUBSTITUTE(KENKO[[#This Row],[N.B.nota]]," ",""),"-",""),"(",""),")",""),".",""),",",""),"/",""),"""",""))</f>
        <v/>
      </c>
      <c r="W90" s="51" t="str">
        <f ca="1">IF(KENKO[[#This Row],[concat]]="","",MATCH(KENKO[[#This Row],[concat]],[3]!db[NB NOTA_C],0)+1)</f>
        <v/>
      </c>
      <c r="X90" s="47" t="str">
        <f ca="1">IF(KENKO[[#This Row],[N.B.nota]]="","",ADDRESS(ROW(KENKO[QB]),COLUMN(KENKO[QB]))&amp;":"&amp;ADDRESS(ROW(),COLUMN(KENKO[QB])))</f>
        <v/>
      </c>
      <c r="Y90" s="46" t="str">
        <f ca="1">IF(KENKO[[#This Row],[//]]="","",HYPERLINK("["&amp;DB_PATH&amp;"]DB!e"&amp;KENKO[[#This Row],[stt]],"&gt;"))</f>
        <v/>
      </c>
      <c r="Z90" s="32" t="str">
        <f ca="1">IF(KENKO[[#This Row],[//]]="","",IF(KENKO[[#This Row],[ID NOTA]]="",Z88,KENKO[[#This Row],[ID NOTA]]))</f>
        <v/>
      </c>
    </row>
    <row r="91" spans="1:26" ht="20.100000000000001" customHeight="1" x14ac:dyDescent="0.25">
      <c r="A91" s="43"/>
      <c r="B91" s="29" t="str">
        <f>IF(KENKO[[#This Row],[N_ID]]="","",INDEX(Table1[ID],MATCH(KENKO[[#This Row],[N_ID]],Table1[N_ID],0)))</f>
        <v/>
      </c>
      <c r="C91" s="29" t="str">
        <f ca="1">IF(KENKO[[#This Row],[//]]="","",HYPERLINK("["&amp;SUBSTITUTE(DIR,"'","")&amp;"]NOTA!D"&amp;KENKO[[#This Row],[//]]+2,"&gt;"))</f>
        <v/>
      </c>
      <c r="D91" s="29" t="str">
        <f>IF(KENKO[[#This Row],[ID NOTA]]="","",INDEX(Table1[QB],MATCH(KENKO[[#This Row],[ID NOTA]],Table1[ID],0)))</f>
        <v/>
      </c>
      <c r="E9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91" s="29"/>
      <c r="G91" s="39" t="str">
        <f ca="1">IF(KENKO[[#This Row],[N_ID]]="","",INDEX(INDIRECT($2:$2),KENKO[[#This Row],[//]]))</f>
        <v/>
      </c>
      <c r="H91" s="39" t="str">
        <f ca="1">IF(KENKO[[#This Row],[N_ID]]="","",INDEX(INDIRECT($2:$2),KENKO[[#This Row],[//]]))</f>
        <v/>
      </c>
      <c r="I91" s="47" t="str">
        <f ca="1">IF(KENKO[[#This Row],[N_ID]]="","",INDEX(INDIRECT($2:$2),KENKO[[#This Row],[//]]))</f>
        <v/>
      </c>
      <c r="J91" s="47" t="str">
        <f ca="1">IF(KENKO[[#This Row],[//]]="","",INDEX([3]!db[NB PAJAK],KENKO[[#This Row],[stt]]-1))</f>
        <v/>
      </c>
      <c r="K91" s="29" t="str">
        <f ca="1">IF(KENKO[[#This Row],[//]]="","",IF(INDEX(INDIRECT($2:$2),KENKO[[#This Row],[//]])="","",INDEX(INDIRECT($2:$2),KENKO[[#This Row],[//]])))</f>
        <v/>
      </c>
      <c r="L91" s="29" t="str">
        <f ca="1">IF(KENKO[[#This Row],[//]]="","",IF(KENKO[[#This Row],[C]]="",INDEX(INDIRECT($2:$2),KENKO[[#This Row],[//]]),""))</f>
        <v/>
      </c>
      <c r="M91" s="29" t="str">
        <f ca="1">IF(KENKO[[#This Row],[//]]="","",IF(KENKO[[#This Row],[C]]="",INDEX(INDIRECT($2:$2),KENKO[[#This Row],[//]]),""))</f>
        <v/>
      </c>
      <c r="N91" s="40" t="str">
        <f ca="1">IF(KENKO[[#This Row],[//]]="","",INDEX(INDIRECT($2:$2),KENKO[[#This Row],[//]])/IF(KENKO[[#This Row],[C]]="",KENKO[[#This Row],[JMLH BRG]],1))</f>
        <v/>
      </c>
      <c r="O91" s="41" t="str">
        <f ca="1">IF(KENKO[[#This Row],[//]]="","",INDEX(INDIRECT($2:$2),KENKO[[#This Row],[//]]))</f>
        <v/>
      </c>
      <c r="P91" s="41" t="str">
        <f ca="1">IF(KENKO[[#This Row],[//]]="","",IF(INDEX(INDIRECT($2:$2),KENKO[[#This Row],[//]])="","",INDEX(INDIRECT($2:$2),KENKO[[#This Row],[//]])))</f>
        <v/>
      </c>
      <c r="Q91" s="42" t="str">
        <f ca="1">IF(KENKO[[#This Row],[//]]="","",INDEX(INDIRECT($2:$2),KENKO[[#This Row],[//]]))</f>
        <v/>
      </c>
      <c r="R9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9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91" s="50" t="str">
        <f ca="1">IF(KENKO[[#This Row],[//]]="","",IF(INDEX(INDIRECT($2:$2),KENKO[[#This Row],[//]])="","",INDEX(INDIRECT($2:$2),KENKO[[#This Row],[//]])))</f>
        <v/>
      </c>
      <c r="U91" s="47" t="str">
        <f ca="1">IF(KENKO[[#This Row],[//]]="","",INDEX(INDIRECT($2:$2),KENKO[[#This Row],[//]]))</f>
        <v/>
      </c>
      <c r="V91" s="47" t="str">
        <f ca="1">LOWER(SUBSTITUTE(SUBSTITUTE(SUBSTITUTE(SUBSTITUTE(SUBSTITUTE(SUBSTITUTE(SUBSTITUTE(SUBSTITUTE(KENKO[[#This Row],[N.B.nota]]," ",""),"-",""),"(",""),")",""),".",""),",",""),"/",""),"""",""))</f>
        <v/>
      </c>
      <c r="W91" s="51" t="str">
        <f ca="1">IF(KENKO[[#This Row],[concat]]="","",MATCH(KENKO[[#This Row],[concat]],[3]!db[NB NOTA_C],0)+1)</f>
        <v/>
      </c>
      <c r="X91" s="47" t="str">
        <f ca="1">IF(KENKO[[#This Row],[N.B.nota]]="","",ADDRESS(ROW(KENKO[QB]),COLUMN(KENKO[QB]))&amp;":"&amp;ADDRESS(ROW(),COLUMN(KENKO[QB])))</f>
        <v/>
      </c>
      <c r="Y91" s="46" t="str">
        <f ca="1">IF(KENKO[[#This Row],[//]]="","",HYPERLINK("["&amp;DB_PATH&amp;"]DB!e"&amp;KENKO[[#This Row],[stt]],"&gt;"))</f>
        <v/>
      </c>
      <c r="Z91" s="32" t="str">
        <f ca="1">IF(KENKO[[#This Row],[//]]="","",IF(KENKO[[#This Row],[ID NOTA]]="",Z88,KENKO[[#This Row],[ID NOTA]]))</f>
        <v/>
      </c>
    </row>
    <row r="92" spans="1:26" ht="20.100000000000001" customHeight="1" x14ac:dyDescent="0.25">
      <c r="A92" s="43"/>
      <c r="B92" s="29" t="str">
        <f>IF(KENKO[[#This Row],[N_ID]]="","",INDEX(Table1[ID],MATCH(KENKO[[#This Row],[N_ID]],Table1[N_ID],0)))</f>
        <v/>
      </c>
      <c r="C92" s="29" t="str">
        <f ca="1">IF(KENKO[[#This Row],[//]]="","",HYPERLINK("["&amp;SUBSTITUTE(DIR,"'","")&amp;"]NOTA!D"&amp;KENKO[[#This Row],[//]]+2,"&gt;"))</f>
        <v/>
      </c>
      <c r="D92" s="29" t="str">
        <f>IF(KENKO[[#This Row],[ID NOTA]]="","",INDEX(Table1[QB],MATCH(KENKO[[#This Row],[ID NOTA]],Table1[ID],0)))</f>
        <v/>
      </c>
      <c r="E9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92" s="29"/>
      <c r="G92" s="39" t="str">
        <f ca="1">IF(KENKO[[#This Row],[N_ID]]="","",INDEX(INDIRECT($2:$2),KENKO[[#This Row],[//]]))</f>
        <v/>
      </c>
      <c r="H92" s="39" t="str">
        <f ca="1">IF(KENKO[[#This Row],[N_ID]]="","",INDEX(INDIRECT($2:$2),KENKO[[#This Row],[//]]))</f>
        <v/>
      </c>
      <c r="I92" s="47" t="str">
        <f ca="1">IF(KENKO[[#This Row],[N_ID]]="","",INDEX(INDIRECT($2:$2),KENKO[[#This Row],[//]]))</f>
        <v/>
      </c>
      <c r="J92" s="47" t="str">
        <f ca="1">IF(KENKO[[#This Row],[//]]="","",INDEX([3]!db[NB PAJAK],KENKO[[#This Row],[stt]]-1))</f>
        <v/>
      </c>
      <c r="K92" s="29" t="str">
        <f ca="1">IF(KENKO[[#This Row],[//]]="","",IF(INDEX(INDIRECT($2:$2),KENKO[[#This Row],[//]])="","",INDEX(INDIRECT($2:$2),KENKO[[#This Row],[//]])))</f>
        <v/>
      </c>
      <c r="L92" s="29" t="str">
        <f ca="1">IF(KENKO[[#This Row],[//]]="","",IF(KENKO[[#This Row],[C]]="",INDEX(INDIRECT($2:$2),KENKO[[#This Row],[//]]),""))</f>
        <v/>
      </c>
      <c r="M92" s="29" t="str">
        <f ca="1">IF(KENKO[[#This Row],[//]]="","",IF(KENKO[[#This Row],[C]]="",INDEX(INDIRECT($2:$2),KENKO[[#This Row],[//]]),""))</f>
        <v/>
      </c>
      <c r="N92" s="40" t="str">
        <f ca="1">IF(KENKO[[#This Row],[//]]="","",INDEX(INDIRECT($2:$2),KENKO[[#This Row],[//]])/IF(KENKO[[#This Row],[C]]="",KENKO[[#This Row],[JMLH BRG]],1))</f>
        <v/>
      </c>
      <c r="O92" s="41" t="str">
        <f ca="1">IF(KENKO[[#This Row],[//]]="","",INDEX(INDIRECT($2:$2),KENKO[[#This Row],[//]]))</f>
        <v/>
      </c>
      <c r="P92" s="41" t="str">
        <f ca="1">IF(KENKO[[#This Row],[//]]="","",IF(INDEX(INDIRECT($2:$2),KENKO[[#This Row],[//]])="","",INDEX(INDIRECT($2:$2),KENKO[[#This Row],[//]])))</f>
        <v/>
      </c>
      <c r="Q92" s="42" t="str">
        <f ca="1">IF(KENKO[[#This Row],[//]]="","",INDEX(INDIRECT($2:$2),KENKO[[#This Row],[//]]))</f>
        <v/>
      </c>
      <c r="R9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9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92" s="50" t="str">
        <f ca="1">IF(KENKO[[#This Row],[//]]="","",IF(INDEX(INDIRECT($2:$2),KENKO[[#This Row],[//]])="","",INDEX(INDIRECT($2:$2),KENKO[[#This Row],[//]])))</f>
        <v/>
      </c>
      <c r="U92" s="47" t="str">
        <f ca="1">IF(KENKO[[#This Row],[//]]="","",INDEX(INDIRECT($2:$2),KENKO[[#This Row],[//]]))</f>
        <v/>
      </c>
      <c r="V92" s="47" t="str">
        <f ca="1">LOWER(SUBSTITUTE(SUBSTITUTE(SUBSTITUTE(SUBSTITUTE(SUBSTITUTE(SUBSTITUTE(SUBSTITUTE(SUBSTITUTE(KENKO[[#This Row],[N.B.nota]]," ",""),"-",""),"(",""),")",""),".",""),",",""),"/",""),"""",""))</f>
        <v/>
      </c>
      <c r="W92" s="51" t="str">
        <f ca="1">IF(KENKO[[#This Row],[concat]]="","",MATCH(KENKO[[#This Row],[concat]],[3]!db[NB NOTA_C],0)+1)</f>
        <v/>
      </c>
      <c r="X92" s="47" t="str">
        <f ca="1">IF(KENKO[[#This Row],[N.B.nota]]="","",ADDRESS(ROW(KENKO[QB]),COLUMN(KENKO[QB]))&amp;":"&amp;ADDRESS(ROW(),COLUMN(KENKO[QB])))</f>
        <v/>
      </c>
      <c r="Y92" s="46" t="str">
        <f ca="1">IF(KENKO[[#This Row],[//]]="","",HYPERLINK("["&amp;DB_PATH&amp;"]DB!e"&amp;KENKO[[#This Row],[stt]],"&gt;"))</f>
        <v/>
      </c>
      <c r="Z92" s="32" t="str">
        <f ca="1">IF(KENKO[[#This Row],[//]]="","",IF(KENKO[[#This Row],[ID NOTA]]="",Z88,KENKO[[#This Row],[ID NOTA]]))</f>
        <v/>
      </c>
    </row>
    <row r="93" spans="1:26" ht="20.100000000000001" customHeight="1" x14ac:dyDescent="0.25">
      <c r="A93" s="43"/>
      <c r="B93" s="29" t="str">
        <f>IF(KENKO[[#This Row],[N_ID]]="","",INDEX(Table1[ID],MATCH(KENKO[[#This Row],[N_ID]],Table1[N_ID],0)))</f>
        <v/>
      </c>
      <c r="C93" s="29" t="str">
        <f ca="1">IF(KENKO[[#This Row],[//]]="","",HYPERLINK("["&amp;SUBSTITUTE(DIR,"'","")&amp;"]NOTA!D"&amp;KENKO[[#This Row],[//]]+2,"&gt;"))</f>
        <v/>
      </c>
      <c r="D93" s="29" t="str">
        <f>IF(KENKO[[#This Row],[ID NOTA]]="","",INDEX(Table1[QB],MATCH(KENKO[[#This Row],[ID NOTA]],Table1[ID],0)))</f>
        <v/>
      </c>
      <c r="E9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93" s="29"/>
      <c r="G93" s="39" t="str">
        <f ca="1">IF(KENKO[[#This Row],[N_ID]]="","",INDEX(INDIRECT($2:$2),KENKO[[#This Row],[//]]))</f>
        <v/>
      </c>
      <c r="H93" s="39" t="str">
        <f ca="1">IF(KENKO[[#This Row],[N_ID]]="","",INDEX(INDIRECT($2:$2),KENKO[[#This Row],[//]]))</f>
        <v/>
      </c>
      <c r="I93" s="47" t="str">
        <f ca="1">IF(KENKO[[#This Row],[N_ID]]="","",INDEX(INDIRECT($2:$2),KENKO[[#This Row],[//]]))</f>
        <v/>
      </c>
      <c r="J93" s="47" t="str">
        <f ca="1">IF(KENKO[[#This Row],[//]]="","",INDEX([3]!db[NB PAJAK],KENKO[[#This Row],[stt]]-1))</f>
        <v/>
      </c>
      <c r="K93" s="29" t="str">
        <f ca="1">IF(KENKO[[#This Row],[//]]="","",IF(INDEX(INDIRECT($2:$2),KENKO[[#This Row],[//]])="","",INDEX(INDIRECT($2:$2),KENKO[[#This Row],[//]])))</f>
        <v/>
      </c>
      <c r="L93" s="29" t="str">
        <f ca="1">IF(KENKO[[#This Row],[//]]="","",IF(KENKO[[#This Row],[C]]="",INDEX(INDIRECT($2:$2),KENKO[[#This Row],[//]]),""))</f>
        <v/>
      </c>
      <c r="M93" s="29" t="str">
        <f ca="1">IF(KENKO[[#This Row],[//]]="","",IF(KENKO[[#This Row],[C]]="",INDEX(INDIRECT($2:$2),KENKO[[#This Row],[//]]),""))</f>
        <v/>
      </c>
      <c r="N93" s="40" t="str">
        <f ca="1">IF(KENKO[[#This Row],[//]]="","",INDEX(INDIRECT($2:$2),KENKO[[#This Row],[//]])/IF(KENKO[[#This Row],[C]]="",KENKO[[#This Row],[JMLH BRG]],1))</f>
        <v/>
      </c>
      <c r="O93" s="41" t="str">
        <f ca="1">IF(KENKO[[#This Row],[//]]="","",INDEX(INDIRECT($2:$2),KENKO[[#This Row],[//]]))</f>
        <v/>
      </c>
      <c r="P93" s="41" t="str">
        <f ca="1">IF(KENKO[[#This Row],[//]]="","",IF(INDEX(INDIRECT($2:$2),KENKO[[#This Row],[//]])="","",INDEX(INDIRECT($2:$2),KENKO[[#This Row],[//]])))</f>
        <v/>
      </c>
      <c r="Q93" s="42" t="str">
        <f ca="1">IF(KENKO[[#This Row],[//]]="","",INDEX(INDIRECT($2:$2),KENKO[[#This Row],[//]]))</f>
        <v/>
      </c>
      <c r="R9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9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93" s="50" t="str">
        <f ca="1">IF(KENKO[[#This Row],[//]]="","",IF(INDEX(INDIRECT($2:$2),KENKO[[#This Row],[//]])="","",INDEX(INDIRECT($2:$2),KENKO[[#This Row],[//]])))</f>
        <v/>
      </c>
      <c r="U93" s="47" t="str">
        <f ca="1">IF(KENKO[[#This Row],[//]]="","",INDEX(INDIRECT($2:$2),KENKO[[#This Row],[//]]))</f>
        <v/>
      </c>
      <c r="V93" s="47" t="str">
        <f ca="1">LOWER(SUBSTITUTE(SUBSTITUTE(SUBSTITUTE(SUBSTITUTE(SUBSTITUTE(SUBSTITUTE(SUBSTITUTE(SUBSTITUTE(KENKO[[#This Row],[N.B.nota]]," ",""),"-",""),"(",""),")",""),".",""),",",""),"/",""),"""",""))</f>
        <v/>
      </c>
      <c r="W93" s="51" t="str">
        <f ca="1">IF(KENKO[[#This Row],[concat]]="","",MATCH(KENKO[[#This Row],[concat]],[3]!db[NB NOTA_C],0)+1)</f>
        <v/>
      </c>
      <c r="X93" s="47" t="str">
        <f ca="1">IF(KENKO[[#This Row],[N.B.nota]]="","",ADDRESS(ROW(KENKO[QB]),COLUMN(KENKO[QB]))&amp;":"&amp;ADDRESS(ROW(),COLUMN(KENKO[QB])))</f>
        <v/>
      </c>
      <c r="Y93" s="46" t="str">
        <f ca="1">IF(KENKO[[#This Row],[//]]="","",HYPERLINK("["&amp;DB_PATH&amp;"]DB!e"&amp;KENKO[[#This Row],[stt]],"&gt;"))</f>
        <v/>
      </c>
      <c r="Z93" s="32" t="str">
        <f ca="1">IF(KENKO[[#This Row],[//]]="","",IF(KENKO[[#This Row],[ID NOTA]]="",Z92,KENKO[[#This Row],[ID NOTA]]))</f>
        <v/>
      </c>
    </row>
    <row r="94" spans="1:26" ht="20.100000000000001" customHeight="1" x14ac:dyDescent="0.25">
      <c r="A94" s="43"/>
      <c r="B94" s="29" t="str">
        <f>IF(KENKO[[#This Row],[N_ID]]="","",INDEX(Table1[ID],MATCH(KENKO[[#This Row],[N_ID]],Table1[N_ID],0)))</f>
        <v/>
      </c>
      <c r="C94" s="29" t="str">
        <f ca="1">IF(KENKO[[#This Row],[//]]="","",HYPERLINK("["&amp;SUBSTITUTE(DIR,"'","")&amp;"]NOTA!D"&amp;KENKO[[#This Row],[//]]+2,"&gt;"))</f>
        <v/>
      </c>
      <c r="D94" s="29" t="str">
        <f>IF(KENKO[[#This Row],[ID NOTA]]="","",INDEX(Table1[QB],MATCH(KENKO[[#This Row],[ID NOTA]],Table1[ID],0)))</f>
        <v/>
      </c>
      <c r="E9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94" s="29"/>
      <c r="G94" s="39" t="str">
        <f ca="1">IF(KENKO[[#This Row],[N_ID]]="","",INDEX(INDIRECT($2:$2),KENKO[[#This Row],[//]]))</f>
        <v/>
      </c>
      <c r="H94" s="39" t="str">
        <f ca="1">IF(KENKO[[#This Row],[N_ID]]="","",INDEX(INDIRECT($2:$2),KENKO[[#This Row],[//]]))</f>
        <v/>
      </c>
      <c r="I94" s="47" t="str">
        <f ca="1">IF(KENKO[[#This Row],[N_ID]]="","",INDEX(INDIRECT($2:$2),KENKO[[#This Row],[//]]))</f>
        <v/>
      </c>
      <c r="J94" s="47" t="str">
        <f ca="1">IF(KENKO[[#This Row],[//]]="","",INDEX([3]!db[NB PAJAK],KENKO[[#This Row],[stt]]-1))</f>
        <v/>
      </c>
      <c r="K94" s="29" t="str">
        <f ca="1">IF(KENKO[[#This Row],[//]]="","",IF(INDEX(INDIRECT($2:$2),KENKO[[#This Row],[//]])="","",INDEX(INDIRECT($2:$2),KENKO[[#This Row],[//]])))</f>
        <v/>
      </c>
      <c r="L94" s="29" t="str">
        <f ca="1">IF(KENKO[[#This Row],[//]]="","",IF(KENKO[[#This Row],[C]]="",INDEX(INDIRECT($2:$2),KENKO[[#This Row],[//]]),""))</f>
        <v/>
      </c>
      <c r="M94" s="29" t="str">
        <f ca="1">IF(KENKO[[#This Row],[//]]="","",IF(KENKO[[#This Row],[C]]="",INDEX(INDIRECT($2:$2),KENKO[[#This Row],[//]]),""))</f>
        <v/>
      </c>
      <c r="N94" s="40" t="str">
        <f ca="1">IF(KENKO[[#This Row],[//]]="","",INDEX(INDIRECT($2:$2),KENKO[[#This Row],[//]])/IF(KENKO[[#This Row],[C]]="",KENKO[[#This Row],[JMLH BRG]],1))</f>
        <v/>
      </c>
      <c r="O94" s="41" t="str">
        <f ca="1">IF(KENKO[[#This Row],[//]]="","",INDEX(INDIRECT($2:$2),KENKO[[#This Row],[//]]))</f>
        <v/>
      </c>
      <c r="P94" s="41" t="str">
        <f ca="1">IF(KENKO[[#This Row],[//]]="","",IF(INDEX(INDIRECT($2:$2),KENKO[[#This Row],[//]])="","",INDEX(INDIRECT($2:$2),KENKO[[#This Row],[//]])))</f>
        <v/>
      </c>
      <c r="Q94" s="42" t="str">
        <f ca="1">IF(KENKO[[#This Row],[//]]="","",INDEX(INDIRECT($2:$2),KENKO[[#This Row],[//]]))</f>
        <v/>
      </c>
      <c r="R9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9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94" s="50" t="str">
        <f ca="1">IF(KENKO[[#This Row],[//]]="","",IF(INDEX(INDIRECT($2:$2),KENKO[[#This Row],[//]])="","",INDEX(INDIRECT($2:$2),KENKO[[#This Row],[//]])))</f>
        <v/>
      </c>
      <c r="U94" s="47" t="str">
        <f ca="1">IF(KENKO[[#This Row],[//]]="","",INDEX(INDIRECT($2:$2),KENKO[[#This Row],[//]]))</f>
        <v/>
      </c>
      <c r="V94" s="47" t="str">
        <f ca="1">LOWER(SUBSTITUTE(SUBSTITUTE(SUBSTITUTE(SUBSTITUTE(SUBSTITUTE(SUBSTITUTE(SUBSTITUTE(SUBSTITUTE(KENKO[[#This Row],[N.B.nota]]," ",""),"-",""),"(",""),")",""),".",""),",",""),"/",""),"""",""))</f>
        <v/>
      </c>
      <c r="W94" s="51" t="str">
        <f ca="1">IF(KENKO[[#This Row],[concat]]="","",MATCH(KENKO[[#This Row],[concat]],[3]!db[NB NOTA_C],0)+1)</f>
        <v/>
      </c>
      <c r="X94" s="47" t="str">
        <f ca="1">IF(KENKO[[#This Row],[N.B.nota]]="","",ADDRESS(ROW(KENKO[QB]),COLUMN(KENKO[QB]))&amp;":"&amp;ADDRESS(ROW(),COLUMN(KENKO[QB])))</f>
        <v/>
      </c>
      <c r="Y94" s="46" t="str">
        <f ca="1">IF(KENKO[[#This Row],[//]]="","",HYPERLINK("["&amp;DB_PATH&amp;"]DB!e"&amp;KENKO[[#This Row],[stt]],"&gt;"))</f>
        <v/>
      </c>
      <c r="Z94" s="32" t="str">
        <f ca="1">IF(KENKO[[#This Row],[//]]="","",IF(KENKO[[#This Row],[ID NOTA]]="",Z92,KENKO[[#This Row],[ID NOTA]]))</f>
        <v/>
      </c>
    </row>
    <row r="95" spans="1:26" ht="20.100000000000001" customHeight="1" x14ac:dyDescent="0.25">
      <c r="A95" s="43"/>
      <c r="B95" s="29" t="str">
        <f>IF(KENKO[[#This Row],[N_ID]]="","",INDEX(Table1[ID],MATCH(KENKO[[#This Row],[N_ID]],Table1[N_ID],0)))</f>
        <v/>
      </c>
      <c r="C95" s="29" t="str">
        <f ca="1">IF(KENKO[[#This Row],[//]]="","",HYPERLINK("["&amp;SUBSTITUTE(DIR,"'","")&amp;"]NOTA!D"&amp;KENKO[[#This Row],[//]]+2,"&gt;"))</f>
        <v/>
      </c>
      <c r="D95" s="29" t="str">
        <f>IF(KENKO[[#This Row],[ID NOTA]]="","",INDEX(Table1[QB],MATCH(KENKO[[#This Row],[ID NOTA]],Table1[ID],0)))</f>
        <v/>
      </c>
      <c r="E9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95" s="29"/>
      <c r="G95" s="39" t="str">
        <f ca="1">IF(KENKO[[#This Row],[N_ID]]="","",INDEX(INDIRECT($2:$2),KENKO[[#This Row],[//]]))</f>
        <v/>
      </c>
      <c r="H95" s="39" t="str">
        <f ca="1">IF(KENKO[[#This Row],[N_ID]]="","",INDEX(INDIRECT($2:$2),KENKO[[#This Row],[//]]))</f>
        <v/>
      </c>
      <c r="I95" s="47" t="str">
        <f ca="1">IF(KENKO[[#This Row],[N_ID]]="","",INDEX(INDIRECT($2:$2),KENKO[[#This Row],[//]]))</f>
        <v/>
      </c>
      <c r="J95" s="47" t="str">
        <f ca="1">IF(KENKO[[#This Row],[//]]="","",INDEX([3]!db[NB PAJAK],KENKO[[#This Row],[stt]]-1))</f>
        <v/>
      </c>
      <c r="K95" s="29" t="str">
        <f ca="1">IF(KENKO[[#This Row],[//]]="","",IF(INDEX(INDIRECT($2:$2),KENKO[[#This Row],[//]])="","",INDEX(INDIRECT($2:$2),KENKO[[#This Row],[//]])))</f>
        <v/>
      </c>
      <c r="L95" s="29" t="str">
        <f ca="1">IF(KENKO[[#This Row],[//]]="","",IF(KENKO[[#This Row],[C]]="",INDEX(INDIRECT($2:$2),KENKO[[#This Row],[//]]),""))</f>
        <v/>
      </c>
      <c r="M95" s="29" t="str">
        <f ca="1">IF(KENKO[[#This Row],[//]]="","",IF(KENKO[[#This Row],[C]]="",INDEX(INDIRECT($2:$2),KENKO[[#This Row],[//]]),""))</f>
        <v/>
      </c>
      <c r="N95" s="40" t="str">
        <f ca="1">IF(KENKO[[#This Row],[//]]="","",INDEX(INDIRECT($2:$2),KENKO[[#This Row],[//]])/IF(KENKO[[#This Row],[C]]="",KENKO[[#This Row],[JMLH BRG]],1))</f>
        <v/>
      </c>
      <c r="O95" s="41" t="str">
        <f ca="1">IF(KENKO[[#This Row],[//]]="","",INDEX(INDIRECT($2:$2),KENKO[[#This Row],[//]]))</f>
        <v/>
      </c>
      <c r="P95" s="41" t="str">
        <f ca="1">IF(KENKO[[#This Row],[//]]="","",IF(INDEX(INDIRECT($2:$2),KENKO[[#This Row],[//]])="","",INDEX(INDIRECT($2:$2),KENKO[[#This Row],[//]])))</f>
        <v/>
      </c>
      <c r="Q95" s="42" t="str">
        <f ca="1">IF(KENKO[[#This Row],[//]]="","",INDEX(INDIRECT($2:$2),KENKO[[#This Row],[//]]))</f>
        <v/>
      </c>
      <c r="R9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9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95" s="50" t="str">
        <f ca="1">IF(KENKO[[#This Row],[//]]="","",IF(INDEX(INDIRECT($2:$2),KENKO[[#This Row],[//]])="","",INDEX(INDIRECT($2:$2),KENKO[[#This Row],[//]])))</f>
        <v/>
      </c>
      <c r="U95" s="47" t="str">
        <f ca="1">IF(KENKO[[#This Row],[//]]="","",INDEX(INDIRECT($2:$2),KENKO[[#This Row],[//]]))</f>
        <v/>
      </c>
      <c r="V95" s="47" t="str">
        <f ca="1">LOWER(SUBSTITUTE(SUBSTITUTE(SUBSTITUTE(SUBSTITUTE(SUBSTITUTE(SUBSTITUTE(SUBSTITUTE(SUBSTITUTE(KENKO[[#This Row],[N.B.nota]]," ",""),"-",""),"(",""),")",""),".",""),",",""),"/",""),"""",""))</f>
        <v/>
      </c>
      <c r="W95" s="51" t="str">
        <f ca="1">IF(KENKO[[#This Row],[concat]]="","",MATCH(KENKO[[#This Row],[concat]],[3]!db[NB NOTA_C],0)+1)</f>
        <v/>
      </c>
      <c r="X95" s="47" t="str">
        <f ca="1">IF(KENKO[[#This Row],[N.B.nota]]="","",ADDRESS(ROW(KENKO[QB]),COLUMN(KENKO[QB]))&amp;":"&amp;ADDRESS(ROW(),COLUMN(KENKO[QB])))</f>
        <v/>
      </c>
      <c r="Y95" s="46" t="str">
        <f ca="1">IF(KENKO[[#This Row],[//]]="","",HYPERLINK("["&amp;DB_PATH&amp;"]DB!e"&amp;KENKO[[#This Row],[stt]],"&gt;"))</f>
        <v/>
      </c>
      <c r="Z95" s="32" t="str">
        <f ca="1">IF(KENKO[[#This Row],[//]]="","",IF(KENKO[[#This Row],[ID NOTA]]="",Z92,KENKO[[#This Row],[ID NOTA]]))</f>
        <v/>
      </c>
    </row>
    <row r="96" spans="1:26" ht="20.100000000000001" customHeight="1" x14ac:dyDescent="0.25">
      <c r="A96" s="43"/>
      <c r="B96" s="29" t="str">
        <f>IF(KENKO[[#This Row],[N_ID]]="","",INDEX(Table1[ID],MATCH(KENKO[[#This Row],[N_ID]],Table1[N_ID],0)))</f>
        <v/>
      </c>
      <c r="C96" s="29" t="str">
        <f ca="1">IF(KENKO[[#This Row],[//]]="","",HYPERLINK("["&amp;SUBSTITUTE(DIR,"'","")&amp;"]NOTA!D"&amp;KENKO[[#This Row],[//]]+2,"&gt;"))</f>
        <v/>
      </c>
      <c r="D96" s="29" t="str">
        <f>IF(KENKO[[#This Row],[ID NOTA]]="","",INDEX(Table1[QB],MATCH(KENKO[[#This Row],[ID NOTA]],Table1[ID],0)))</f>
        <v/>
      </c>
      <c r="E9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96" s="29"/>
      <c r="G96" s="39" t="str">
        <f ca="1">IF(KENKO[[#This Row],[N_ID]]="","",INDEX(INDIRECT($2:$2),KENKO[[#This Row],[//]]))</f>
        <v/>
      </c>
      <c r="H96" s="39" t="str">
        <f ca="1">IF(KENKO[[#This Row],[N_ID]]="","",INDEX(INDIRECT($2:$2),KENKO[[#This Row],[//]]))</f>
        <v/>
      </c>
      <c r="I96" s="47" t="str">
        <f ca="1">IF(KENKO[[#This Row],[N_ID]]="","",INDEX(INDIRECT($2:$2),KENKO[[#This Row],[//]]))</f>
        <v/>
      </c>
      <c r="J96" s="47" t="str">
        <f ca="1">IF(KENKO[[#This Row],[//]]="","",INDEX([3]!db[NB PAJAK],KENKO[[#This Row],[stt]]-1))</f>
        <v/>
      </c>
      <c r="K96" s="29" t="str">
        <f ca="1">IF(KENKO[[#This Row],[//]]="","",IF(INDEX(INDIRECT($2:$2),KENKO[[#This Row],[//]])="","",INDEX(INDIRECT($2:$2),KENKO[[#This Row],[//]])))</f>
        <v/>
      </c>
      <c r="L96" s="29" t="str">
        <f ca="1">IF(KENKO[[#This Row],[//]]="","",IF(KENKO[[#This Row],[C]]="",INDEX(INDIRECT($2:$2),KENKO[[#This Row],[//]]),""))</f>
        <v/>
      </c>
      <c r="M96" s="29" t="str">
        <f ca="1">IF(KENKO[[#This Row],[//]]="","",IF(KENKO[[#This Row],[C]]="",INDEX(INDIRECT($2:$2),KENKO[[#This Row],[//]]),""))</f>
        <v/>
      </c>
      <c r="N96" s="40" t="str">
        <f ca="1">IF(KENKO[[#This Row],[//]]="","",INDEX(INDIRECT($2:$2),KENKO[[#This Row],[//]])/IF(KENKO[[#This Row],[C]]="",KENKO[[#This Row],[JMLH BRG]],1))</f>
        <v/>
      </c>
      <c r="O96" s="41" t="str">
        <f ca="1">IF(KENKO[[#This Row],[//]]="","",INDEX(INDIRECT($2:$2),KENKO[[#This Row],[//]]))</f>
        <v/>
      </c>
      <c r="P96" s="41" t="str">
        <f ca="1">IF(KENKO[[#This Row],[//]]="","",IF(INDEX(INDIRECT($2:$2),KENKO[[#This Row],[//]])="","",INDEX(INDIRECT($2:$2),KENKO[[#This Row],[//]])))</f>
        <v/>
      </c>
      <c r="Q96" s="42" t="str">
        <f ca="1">IF(KENKO[[#This Row],[//]]="","",INDEX(INDIRECT($2:$2),KENKO[[#This Row],[//]]))</f>
        <v/>
      </c>
      <c r="R9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9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96" s="50" t="str">
        <f ca="1">IF(KENKO[[#This Row],[//]]="","",IF(INDEX(INDIRECT($2:$2),KENKO[[#This Row],[//]])="","",INDEX(INDIRECT($2:$2),KENKO[[#This Row],[//]])))</f>
        <v/>
      </c>
      <c r="U96" s="47" t="str">
        <f ca="1">IF(KENKO[[#This Row],[//]]="","",INDEX(INDIRECT($2:$2),KENKO[[#This Row],[//]]))</f>
        <v/>
      </c>
      <c r="V96" s="47" t="str">
        <f ca="1">LOWER(SUBSTITUTE(SUBSTITUTE(SUBSTITUTE(SUBSTITUTE(SUBSTITUTE(SUBSTITUTE(SUBSTITUTE(SUBSTITUTE(KENKO[[#This Row],[N.B.nota]]," ",""),"-",""),"(",""),")",""),".",""),",",""),"/",""),"""",""))</f>
        <v/>
      </c>
      <c r="W96" s="51" t="str">
        <f ca="1">IF(KENKO[[#This Row],[concat]]="","",MATCH(KENKO[[#This Row],[concat]],[3]!db[NB NOTA_C],0)+1)</f>
        <v/>
      </c>
      <c r="X96" s="47" t="str">
        <f ca="1">IF(KENKO[[#This Row],[N.B.nota]]="","",ADDRESS(ROW(KENKO[QB]),COLUMN(KENKO[QB]))&amp;":"&amp;ADDRESS(ROW(),COLUMN(KENKO[QB])))</f>
        <v/>
      </c>
      <c r="Y96" s="46" t="str">
        <f ca="1">IF(KENKO[[#This Row],[//]]="","",HYPERLINK("["&amp;DB_PATH&amp;"]DB!e"&amp;KENKO[[#This Row],[stt]],"&gt;"))</f>
        <v/>
      </c>
      <c r="Z96" s="32" t="str">
        <f ca="1">IF(KENKO[[#This Row],[//]]="","",IF(KENKO[[#This Row],[ID NOTA]]="",Z92,KENKO[[#This Row],[ID NOTA]]))</f>
        <v/>
      </c>
    </row>
    <row r="97" spans="1:26" ht="20.100000000000001" customHeight="1" x14ac:dyDescent="0.25">
      <c r="A97" s="43"/>
      <c r="B97" s="29" t="str">
        <f>IF(KENKO[[#This Row],[N_ID]]="","",INDEX(Table1[ID],MATCH(KENKO[[#This Row],[N_ID]],Table1[N_ID],0)))</f>
        <v/>
      </c>
      <c r="C97" s="29" t="str">
        <f ca="1">IF(KENKO[[#This Row],[//]]="","",HYPERLINK("["&amp;SUBSTITUTE(DIR,"'","")&amp;"]NOTA!D"&amp;KENKO[[#This Row],[//]]+2,"&gt;"))</f>
        <v/>
      </c>
      <c r="D97" s="29" t="str">
        <f>IF(KENKO[[#This Row],[ID NOTA]]="","",INDEX(Table1[QB],MATCH(KENKO[[#This Row],[ID NOTA]],Table1[ID],0)))</f>
        <v/>
      </c>
      <c r="E9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97" s="29"/>
      <c r="G97" s="39" t="str">
        <f ca="1">IF(KENKO[[#This Row],[N_ID]]="","",INDEX(INDIRECT($2:$2),KENKO[[#This Row],[//]]))</f>
        <v/>
      </c>
      <c r="H97" s="39" t="str">
        <f ca="1">IF(KENKO[[#This Row],[N_ID]]="","",INDEX(INDIRECT($2:$2),KENKO[[#This Row],[//]]))</f>
        <v/>
      </c>
      <c r="I97" s="47" t="str">
        <f ca="1">IF(KENKO[[#This Row],[N_ID]]="","",INDEX(INDIRECT($2:$2),KENKO[[#This Row],[//]]))</f>
        <v/>
      </c>
      <c r="J97" s="47" t="str">
        <f ca="1">IF(KENKO[[#This Row],[//]]="","",INDEX([3]!db[NB PAJAK],KENKO[[#This Row],[stt]]-1))</f>
        <v/>
      </c>
      <c r="K97" s="29" t="str">
        <f ca="1">IF(KENKO[[#This Row],[//]]="","",IF(INDEX(INDIRECT($2:$2),KENKO[[#This Row],[//]])="","",INDEX(INDIRECT($2:$2),KENKO[[#This Row],[//]])))</f>
        <v/>
      </c>
      <c r="L97" s="29" t="str">
        <f ca="1">IF(KENKO[[#This Row],[//]]="","",IF(KENKO[[#This Row],[C]]="",INDEX(INDIRECT($2:$2),KENKO[[#This Row],[//]]),""))</f>
        <v/>
      </c>
      <c r="M97" s="29" t="str">
        <f ca="1">IF(KENKO[[#This Row],[//]]="","",IF(KENKO[[#This Row],[C]]="",INDEX(INDIRECT($2:$2),KENKO[[#This Row],[//]]),""))</f>
        <v/>
      </c>
      <c r="N97" s="40" t="str">
        <f ca="1">IF(KENKO[[#This Row],[//]]="","",INDEX(INDIRECT($2:$2),KENKO[[#This Row],[//]])/IF(KENKO[[#This Row],[C]]="",KENKO[[#This Row],[JMLH BRG]],1))</f>
        <v/>
      </c>
      <c r="O97" s="41" t="str">
        <f ca="1">IF(KENKO[[#This Row],[//]]="","",INDEX(INDIRECT($2:$2),KENKO[[#This Row],[//]]))</f>
        <v/>
      </c>
      <c r="P97" s="41" t="str">
        <f ca="1">IF(KENKO[[#This Row],[//]]="","",IF(INDEX(INDIRECT($2:$2),KENKO[[#This Row],[//]])="","",INDEX(INDIRECT($2:$2),KENKO[[#This Row],[//]])))</f>
        <v/>
      </c>
      <c r="Q97" s="42" t="str">
        <f ca="1">IF(KENKO[[#This Row],[//]]="","",INDEX(INDIRECT($2:$2),KENKO[[#This Row],[//]]))</f>
        <v/>
      </c>
      <c r="R9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9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97" s="50" t="str">
        <f ca="1">IF(KENKO[[#This Row],[//]]="","",IF(INDEX(INDIRECT($2:$2),KENKO[[#This Row],[//]])="","",INDEX(INDIRECT($2:$2),KENKO[[#This Row],[//]])))</f>
        <v/>
      </c>
      <c r="U97" s="47" t="str">
        <f ca="1">IF(KENKO[[#This Row],[//]]="","",INDEX(INDIRECT($2:$2),KENKO[[#This Row],[//]]))</f>
        <v/>
      </c>
      <c r="V97" s="47" t="str">
        <f ca="1">LOWER(SUBSTITUTE(SUBSTITUTE(SUBSTITUTE(SUBSTITUTE(SUBSTITUTE(SUBSTITUTE(SUBSTITUTE(SUBSTITUTE(KENKO[[#This Row],[N.B.nota]]," ",""),"-",""),"(",""),")",""),".",""),",",""),"/",""),"""",""))</f>
        <v/>
      </c>
      <c r="W97" s="51" t="str">
        <f ca="1">IF(KENKO[[#This Row],[concat]]="","",MATCH(KENKO[[#This Row],[concat]],[3]!db[NB NOTA_C],0)+1)</f>
        <v/>
      </c>
      <c r="X97" s="47" t="str">
        <f ca="1">IF(KENKO[[#This Row],[N.B.nota]]="","",ADDRESS(ROW(KENKO[QB]),COLUMN(KENKO[QB]))&amp;":"&amp;ADDRESS(ROW(),COLUMN(KENKO[QB])))</f>
        <v/>
      </c>
      <c r="Y97" s="46" t="str">
        <f ca="1">IF(KENKO[[#This Row],[//]]="","",HYPERLINK("["&amp;DB_PATH&amp;"]DB!e"&amp;KENKO[[#This Row],[stt]],"&gt;"))</f>
        <v/>
      </c>
      <c r="Z97" s="32" t="str">
        <f ca="1">IF(KENKO[[#This Row],[//]]="","",IF(KENKO[[#This Row],[ID NOTA]]="",Z92,KENKO[[#This Row],[ID NOTA]]))</f>
        <v/>
      </c>
    </row>
    <row r="98" spans="1:26" ht="20.100000000000001" customHeight="1" x14ac:dyDescent="0.25">
      <c r="A98" s="43"/>
      <c r="B98" s="29" t="str">
        <f>IF(KENKO[[#This Row],[N_ID]]="","",INDEX(Table1[ID],MATCH(KENKO[[#This Row],[N_ID]],Table1[N_ID],0)))</f>
        <v/>
      </c>
      <c r="C98" s="29" t="str">
        <f ca="1">IF(KENKO[[#This Row],[//]]="","",HYPERLINK("["&amp;SUBSTITUTE(DIR,"'","")&amp;"]NOTA!D"&amp;KENKO[[#This Row],[//]]+2,"&gt;"))</f>
        <v/>
      </c>
      <c r="D98" s="29" t="str">
        <f>IF(KENKO[[#This Row],[ID NOTA]]="","",INDEX(Table1[QB],MATCH(KENKO[[#This Row],[ID NOTA]],Table1[ID],0)))</f>
        <v/>
      </c>
      <c r="E9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98" s="29"/>
      <c r="G98" s="39" t="str">
        <f ca="1">IF(KENKO[[#This Row],[N_ID]]="","",INDEX(INDIRECT($2:$2),KENKO[[#This Row],[//]]))</f>
        <v/>
      </c>
      <c r="H98" s="39" t="str">
        <f ca="1">IF(KENKO[[#This Row],[N_ID]]="","",INDEX(INDIRECT($2:$2),KENKO[[#This Row],[//]]))</f>
        <v/>
      </c>
      <c r="I98" s="47" t="str">
        <f ca="1">IF(KENKO[[#This Row],[N_ID]]="","",INDEX(INDIRECT($2:$2),KENKO[[#This Row],[//]]))</f>
        <v/>
      </c>
      <c r="J98" s="47" t="str">
        <f ca="1">IF(KENKO[[#This Row],[//]]="","",INDEX([3]!db[NB PAJAK],KENKO[[#This Row],[stt]]-1))</f>
        <v/>
      </c>
      <c r="K98" s="29" t="str">
        <f ca="1">IF(KENKO[[#This Row],[//]]="","",IF(INDEX(INDIRECT($2:$2),KENKO[[#This Row],[//]])="","",INDEX(INDIRECT($2:$2),KENKO[[#This Row],[//]])))</f>
        <v/>
      </c>
      <c r="L98" s="29" t="str">
        <f ca="1">IF(KENKO[[#This Row],[//]]="","",IF(KENKO[[#This Row],[C]]="",INDEX(INDIRECT($2:$2),KENKO[[#This Row],[//]]),""))</f>
        <v/>
      </c>
      <c r="M98" s="29" t="str">
        <f ca="1">IF(KENKO[[#This Row],[//]]="","",IF(KENKO[[#This Row],[C]]="",INDEX(INDIRECT($2:$2),KENKO[[#This Row],[//]]),""))</f>
        <v/>
      </c>
      <c r="N98" s="40" t="str">
        <f ca="1">IF(KENKO[[#This Row],[//]]="","",INDEX(INDIRECT($2:$2),KENKO[[#This Row],[//]])/IF(KENKO[[#This Row],[C]]="",KENKO[[#This Row],[JMLH BRG]],1))</f>
        <v/>
      </c>
      <c r="O98" s="41" t="str">
        <f ca="1">IF(KENKO[[#This Row],[//]]="","",INDEX(INDIRECT($2:$2),KENKO[[#This Row],[//]]))</f>
        <v/>
      </c>
      <c r="P98" s="41" t="str">
        <f ca="1">IF(KENKO[[#This Row],[//]]="","",IF(INDEX(INDIRECT($2:$2),KENKO[[#This Row],[//]])="","",INDEX(INDIRECT($2:$2),KENKO[[#This Row],[//]])))</f>
        <v/>
      </c>
      <c r="Q98" s="42" t="str">
        <f ca="1">IF(KENKO[[#This Row],[//]]="","",INDEX(INDIRECT($2:$2),KENKO[[#This Row],[//]]))</f>
        <v/>
      </c>
      <c r="R9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9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98" s="50" t="str">
        <f ca="1">IF(KENKO[[#This Row],[//]]="","",IF(INDEX(INDIRECT($2:$2),KENKO[[#This Row],[//]])="","",INDEX(INDIRECT($2:$2),KENKO[[#This Row],[//]])))</f>
        <v/>
      </c>
      <c r="U98" s="47" t="str">
        <f ca="1">IF(KENKO[[#This Row],[//]]="","",INDEX(INDIRECT($2:$2),KENKO[[#This Row],[//]]))</f>
        <v/>
      </c>
      <c r="V98" s="47" t="str">
        <f ca="1">LOWER(SUBSTITUTE(SUBSTITUTE(SUBSTITUTE(SUBSTITUTE(SUBSTITUTE(SUBSTITUTE(SUBSTITUTE(SUBSTITUTE(KENKO[[#This Row],[N.B.nota]]," ",""),"-",""),"(",""),")",""),".",""),",",""),"/",""),"""",""))</f>
        <v/>
      </c>
      <c r="W98" s="51" t="str">
        <f ca="1">IF(KENKO[[#This Row],[concat]]="","",MATCH(KENKO[[#This Row],[concat]],[3]!db[NB NOTA_C],0)+1)</f>
        <v/>
      </c>
      <c r="X98" s="47" t="str">
        <f ca="1">IF(KENKO[[#This Row],[N.B.nota]]="","",ADDRESS(ROW(KENKO[QB]),COLUMN(KENKO[QB]))&amp;":"&amp;ADDRESS(ROW(),COLUMN(KENKO[QB])))</f>
        <v/>
      </c>
      <c r="Y98" s="46" t="str">
        <f ca="1">IF(KENKO[[#This Row],[//]]="","",HYPERLINK("["&amp;DB_PATH&amp;"]DB!e"&amp;KENKO[[#This Row],[stt]],"&gt;"))</f>
        <v/>
      </c>
      <c r="Z98" s="32" t="str">
        <f ca="1">IF(KENKO[[#This Row],[//]]="","",IF(KENKO[[#This Row],[ID NOTA]]="",Z92,KENKO[[#This Row],[ID NOTA]]))</f>
        <v/>
      </c>
    </row>
    <row r="99" spans="1:26" ht="20.100000000000001" customHeight="1" x14ac:dyDescent="0.25">
      <c r="A99" s="43"/>
      <c r="B99" s="29" t="str">
        <f>IF(KENKO[[#This Row],[N_ID]]="","",INDEX(Table1[ID],MATCH(KENKO[[#This Row],[N_ID]],Table1[N_ID],0)))</f>
        <v/>
      </c>
      <c r="C99" s="29" t="str">
        <f ca="1">IF(KENKO[[#This Row],[//]]="","",HYPERLINK("["&amp;SUBSTITUTE(DIR,"'","")&amp;"]NOTA!D"&amp;KENKO[[#This Row],[//]]+2,"&gt;"))</f>
        <v/>
      </c>
      <c r="D99" s="29" t="str">
        <f>IF(KENKO[[#This Row],[ID NOTA]]="","",INDEX(Table1[QB],MATCH(KENKO[[#This Row],[ID NOTA]],Table1[ID],0)))</f>
        <v/>
      </c>
      <c r="E9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99" s="29"/>
      <c r="G99" s="39" t="str">
        <f ca="1">IF(KENKO[[#This Row],[N_ID]]="","",INDEX(INDIRECT($2:$2),KENKO[[#This Row],[//]]))</f>
        <v/>
      </c>
      <c r="H99" s="39" t="str">
        <f ca="1">IF(KENKO[[#This Row],[N_ID]]="","",INDEX(INDIRECT($2:$2),KENKO[[#This Row],[//]]))</f>
        <v/>
      </c>
      <c r="I99" s="47" t="str">
        <f ca="1">IF(KENKO[[#This Row],[N_ID]]="","",INDEX(INDIRECT($2:$2),KENKO[[#This Row],[//]]))</f>
        <v/>
      </c>
      <c r="J99" s="47" t="str">
        <f ca="1">IF(KENKO[[#This Row],[//]]="","",INDEX([3]!db[NB PAJAK],KENKO[[#This Row],[stt]]-1))</f>
        <v/>
      </c>
      <c r="K99" s="29" t="str">
        <f ca="1">IF(KENKO[[#This Row],[//]]="","",IF(INDEX(INDIRECT($2:$2),KENKO[[#This Row],[//]])="","",INDEX(INDIRECT($2:$2),KENKO[[#This Row],[//]])))</f>
        <v/>
      </c>
      <c r="L99" s="29" t="str">
        <f ca="1">IF(KENKO[[#This Row],[//]]="","",IF(KENKO[[#This Row],[C]]="",INDEX(INDIRECT($2:$2),KENKO[[#This Row],[//]]),""))</f>
        <v/>
      </c>
      <c r="M99" s="29" t="str">
        <f ca="1">IF(KENKO[[#This Row],[//]]="","",IF(KENKO[[#This Row],[C]]="",INDEX(INDIRECT($2:$2),KENKO[[#This Row],[//]]),""))</f>
        <v/>
      </c>
      <c r="N99" s="40" t="str">
        <f ca="1">IF(KENKO[[#This Row],[//]]="","",INDEX(INDIRECT($2:$2),KENKO[[#This Row],[//]])/IF(KENKO[[#This Row],[C]]="",KENKO[[#This Row],[JMLH BRG]],1))</f>
        <v/>
      </c>
      <c r="O99" s="41" t="str">
        <f ca="1">IF(KENKO[[#This Row],[//]]="","",INDEX(INDIRECT($2:$2),KENKO[[#This Row],[//]]))</f>
        <v/>
      </c>
      <c r="P99" s="41" t="str">
        <f ca="1">IF(KENKO[[#This Row],[//]]="","",IF(INDEX(INDIRECT($2:$2),KENKO[[#This Row],[//]])="","",INDEX(INDIRECT($2:$2),KENKO[[#This Row],[//]])))</f>
        <v/>
      </c>
      <c r="Q99" s="42" t="str">
        <f ca="1">IF(KENKO[[#This Row],[//]]="","",INDEX(INDIRECT($2:$2),KENKO[[#This Row],[//]]))</f>
        <v/>
      </c>
      <c r="R9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9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99" s="50" t="str">
        <f ca="1">IF(KENKO[[#This Row],[//]]="","",IF(INDEX(INDIRECT($2:$2),KENKO[[#This Row],[//]])="","",INDEX(INDIRECT($2:$2),KENKO[[#This Row],[//]])))</f>
        <v/>
      </c>
      <c r="U99" s="47" t="str">
        <f ca="1">IF(KENKO[[#This Row],[//]]="","",INDEX(INDIRECT($2:$2),KENKO[[#This Row],[//]]))</f>
        <v/>
      </c>
      <c r="V99" s="47" t="str">
        <f ca="1">LOWER(SUBSTITUTE(SUBSTITUTE(SUBSTITUTE(SUBSTITUTE(SUBSTITUTE(SUBSTITUTE(SUBSTITUTE(SUBSTITUTE(KENKO[[#This Row],[N.B.nota]]," ",""),"-",""),"(",""),")",""),".",""),",",""),"/",""),"""",""))</f>
        <v/>
      </c>
      <c r="W99" s="51" t="str">
        <f ca="1">IF(KENKO[[#This Row],[concat]]="","",MATCH(KENKO[[#This Row],[concat]],[3]!db[NB NOTA_C],0)+1)</f>
        <v/>
      </c>
      <c r="X99" s="47" t="str">
        <f ca="1">IF(KENKO[[#This Row],[N.B.nota]]="","",ADDRESS(ROW(KENKO[QB]),COLUMN(KENKO[QB]))&amp;":"&amp;ADDRESS(ROW(),COLUMN(KENKO[QB])))</f>
        <v/>
      </c>
      <c r="Y99" s="46" t="str">
        <f ca="1">IF(KENKO[[#This Row],[//]]="","",HYPERLINK("["&amp;DB_PATH&amp;"]DB!e"&amp;KENKO[[#This Row],[stt]],"&gt;"))</f>
        <v/>
      </c>
      <c r="Z99" s="32" t="str">
        <f ca="1">IF(KENKO[[#This Row],[//]]="","",IF(KENKO[[#This Row],[ID NOTA]]="",Z98,KENKO[[#This Row],[ID NOTA]]))</f>
        <v/>
      </c>
    </row>
    <row r="100" spans="1:26" ht="20.100000000000001" customHeight="1" x14ac:dyDescent="0.25">
      <c r="A100" s="43"/>
      <c r="B100" s="29" t="str">
        <f>IF(KENKO[[#This Row],[N_ID]]="","",INDEX(Table1[ID],MATCH(KENKO[[#This Row],[N_ID]],Table1[N_ID],0)))</f>
        <v/>
      </c>
      <c r="C100" s="29" t="str">
        <f ca="1">IF(KENKO[[#This Row],[//]]="","",HYPERLINK("["&amp;SUBSTITUTE(DIR,"'","")&amp;"]NOTA!D"&amp;KENKO[[#This Row],[//]]+2,"&gt;"))</f>
        <v/>
      </c>
      <c r="D100" s="29" t="str">
        <f>IF(KENKO[[#This Row],[ID NOTA]]="","",INDEX(Table1[QB],MATCH(KENKO[[#This Row],[ID NOTA]],Table1[ID],0)))</f>
        <v/>
      </c>
      <c r="E10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00" s="29"/>
      <c r="G100" s="39" t="str">
        <f ca="1">IF(KENKO[[#This Row],[N_ID]]="","",INDEX(INDIRECT($2:$2),KENKO[[#This Row],[//]]))</f>
        <v/>
      </c>
      <c r="H100" s="39" t="str">
        <f ca="1">IF(KENKO[[#This Row],[N_ID]]="","",INDEX(INDIRECT($2:$2),KENKO[[#This Row],[//]]))</f>
        <v/>
      </c>
      <c r="I100" s="47" t="str">
        <f ca="1">IF(KENKO[[#This Row],[N_ID]]="","",INDEX(INDIRECT($2:$2),KENKO[[#This Row],[//]]))</f>
        <v/>
      </c>
      <c r="J100" s="47" t="str">
        <f ca="1">IF(KENKO[[#This Row],[//]]="","",INDEX([3]!db[NB PAJAK],KENKO[[#This Row],[stt]]-1))</f>
        <v/>
      </c>
      <c r="K100" s="29" t="str">
        <f ca="1">IF(KENKO[[#This Row],[//]]="","",IF(INDEX(INDIRECT($2:$2),KENKO[[#This Row],[//]])="","",INDEX(INDIRECT($2:$2),KENKO[[#This Row],[//]])))</f>
        <v/>
      </c>
      <c r="L100" s="29" t="str">
        <f ca="1">IF(KENKO[[#This Row],[//]]="","",IF(KENKO[[#This Row],[C]]="",INDEX(INDIRECT($2:$2),KENKO[[#This Row],[//]]),""))</f>
        <v/>
      </c>
      <c r="M100" s="29" t="str">
        <f ca="1">IF(KENKO[[#This Row],[//]]="","",IF(KENKO[[#This Row],[C]]="",INDEX(INDIRECT($2:$2),KENKO[[#This Row],[//]]),""))</f>
        <v/>
      </c>
      <c r="N100" s="40" t="str">
        <f ca="1">IF(KENKO[[#This Row],[//]]="","",INDEX(INDIRECT($2:$2),KENKO[[#This Row],[//]])/IF(KENKO[[#This Row],[C]]="",KENKO[[#This Row],[JMLH BRG]],1))</f>
        <v/>
      </c>
      <c r="O100" s="41" t="str">
        <f ca="1">IF(KENKO[[#This Row],[//]]="","",INDEX(INDIRECT($2:$2),KENKO[[#This Row],[//]]))</f>
        <v/>
      </c>
      <c r="P100" s="41" t="str">
        <f ca="1">IF(KENKO[[#This Row],[//]]="","",IF(INDEX(INDIRECT($2:$2),KENKO[[#This Row],[//]])="","",INDEX(INDIRECT($2:$2),KENKO[[#This Row],[//]])))</f>
        <v/>
      </c>
      <c r="Q100" s="42" t="str">
        <f ca="1">IF(KENKO[[#This Row],[//]]="","",INDEX(INDIRECT($2:$2),KENKO[[#This Row],[//]]))</f>
        <v/>
      </c>
      <c r="R10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0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00" s="50" t="str">
        <f ca="1">IF(KENKO[[#This Row],[//]]="","",IF(INDEX(INDIRECT($2:$2),KENKO[[#This Row],[//]])="","",INDEX(INDIRECT($2:$2),KENKO[[#This Row],[//]])))</f>
        <v/>
      </c>
      <c r="U100" s="47" t="str">
        <f ca="1">IF(KENKO[[#This Row],[//]]="","",INDEX(INDIRECT($2:$2),KENKO[[#This Row],[//]]))</f>
        <v/>
      </c>
      <c r="V100" s="47" t="str">
        <f ca="1">LOWER(SUBSTITUTE(SUBSTITUTE(SUBSTITUTE(SUBSTITUTE(SUBSTITUTE(SUBSTITUTE(SUBSTITUTE(SUBSTITUTE(KENKO[[#This Row],[N.B.nota]]," ",""),"-",""),"(",""),")",""),".",""),",",""),"/",""),"""",""))</f>
        <v/>
      </c>
      <c r="W100" s="51" t="str">
        <f ca="1">IF(KENKO[[#This Row],[concat]]="","",MATCH(KENKO[[#This Row],[concat]],[3]!db[NB NOTA_C],0)+1)</f>
        <v/>
      </c>
      <c r="X100" s="47" t="str">
        <f ca="1">IF(KENKO[[#This Row],[N.B.nota]]="","",ADDRESS(ROW(KENKO[QB]),COLUMN(KENKO[QB]))&amp;":"&amp;ADDRESS(ROW(),COLUMN(KENKO[QB])))</f>
        <v/>
      </c>
      <c r="Y100" s="46" t="str">
        <f ca="1">IF(KENKO[[#This Row],[//]]="","",HYPERLINK("["&amp;DB_PATH&amp;"]DB!e"&amp;KENKO[[#This Row],[stt]],"&gt;"))</f>
        <v/>
      </c>
      <c r="Z100" s="32" t="str">
        <f ca="1">IF(KENKO[[#This Row],[//]]="","",IF(KENKO[[#This Row],[ID NOTA]]="",Z98,KENKO[[#This Row],[ID NOTA]]))</f>
        <v/>
      </c>
    </row>
    <row r="101" spans="1:26" ht="20.100000000000001" customHeight="1" x14ac:dyDescent="0.25">
      <c r="A101" s="43"/>
      <c r="B101" s="29" t="str">
        <f>IF(KENKO[[#This Row],[N_ID]]="","",INDEX(Table1[ID],MATCH(KENKO[[#This Row],[N_ID]],Table1[N_ID],0)))</f>
        <v/>
      </c>
      <c r="C101" s="29" t="str">
        <f ca="1">IF(KENKO[[#This Row],[//]]="","",HYPERLINK("["&amp;SUBSTITUTE(DIR,"'","")&amp;"]NOTA!D"&amp;KENKO[[#This Row],[//]]+2,"&gt;"))</f>
        <v/>
      </c>
      <c r="D101" s="29" t="str">
        <f>IF(KENKO[[#This Row],[ID NOTA]]="","",INDEX(Table1[QB],MATCH(KENKO[[#This Row],[ID NOTA]],Table1[ID],0)))</f>
        <v/>
      </c>
      <c r="E10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01" s="29"/>
      <c r="G101" s="39" t="str">
        <f ca="1">IF(KENKO[[#This Row],[N_ID]]="","",INDEX(INDIRECT($2:$2),KENKO[[#This Row],[//]]))</f>
        <v/>
      </c>
      <c r="H101" s="39" t="str">
        <f ca="1">IF(KENKO[[#This Row],[N_ID]]="","",INDEX(INDIRECT($2:$2),KENKO[[#This Row],[//]]))</f>
        <v/>
      </c>
      <c r="I101" s="47" t="str">
        <f ca="1">IF(KENKO[[#This Row],[N_ID]]="","",INDEX(INDIRECT($2:$2),KENKO[[#This Row],[//]]))</f>
        <v/>
      </c>
      <c r="J101" s="47" t="str">
        <f ca="1">IF(KENKO[[#This Row],[//]]="","",INDEX([3]!db[NB PAJAK],KENKO[[#This Row],[stt]]-1))</f>
        <v/>
      </c>
      <c r="K101" s="29" t="str">
        <f ca="1">IF(KENKO[[#This Row],[//]]="","",IF(INDEX(INDIRECT($2:$2),KENKO[[#This Row],[//]])="","",INDEX(INDIRECT($2:$2),KENKO[[#This Row],[//]])))</f>
        <v/>
      </c>
      <c r="L101" s="29" t="str">
        <f ca="1">IF(KENKO[[#This Row],[//]]="","",IF(KENKO[[#This Row],[C]]="",INDEX(INDIRECT($2:$2),KENKO[[#This Row],[//]]),""))</f>
        <v/>
      </c>
      <c r="M101" s="29" t="str">
        <f ca="1">IF(KENKO[[#This Row],[//]]="","",IF(KENKO[[#This Row],[C]]="",INDEX(INDIRECT($2:$2),KENKO[[#This Row],[//]]),""))</f>
        <v/>
      </c>
      <c r="N101" s="40" t="str">
        <f ca="1">IF(KENKO[[#This Row],[//]]="","",INDEX(INDIRECT($2:$2),KENKO[[#This Row],[//]])/IF(KENKO[[#This Row],[C]]="",KENKO[[#This Row],[JMLH BRG]],1))</f>
        <v/>
      </c>
      <c r="O101" s="41" t="str">
        <f ca="1">IF(KENKO[[#This Row],[//]]="","",INDEX(INDIRECT($2:$2),KENKO[[#This Row],[//]]))</f>
        <v/>
      </c>
      <c r="P101" s="41" t="str">
        <f ca="1">IF(KENKO[[#This Row],[//]]="","",IF(INDEX(INDIRECT($2:$2),KENKO[[#This Row],[//]])="","",INDEX(INDIRECT($2:$2),KENKO[[#This Row],[//]])))</f>
        <v/>
      </c>
      <c r="Q101" s="42" t="str">
        <f ca="1">IF(KENKO[[#This Row],[//]]="","",INDEX(INDIRECT($2:$2),KENKO[[#This Row],[//]]))</f>
        <v/>
      </c>
      <c r="R10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0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01" s="50" t="str">
        <f ca="1">IF(KENKO[[#This Row],[//]]="","",IF(INDEX(INDIRECT($2:$2),KENKO[[#This Row],[//]])="","",INDEX(INDIRECT($2:$2),KENKO[[#This Row],[//]])))</f>
        <v/>
      </c>
      <c r="U101" s="47" t="str">
        <f ca="1">IF(KENKO[[#This Row],[//]]="","",INDEX(INDIRECT($2:$2),KENKO[[#This Row],[//]]))</f>
        <v/>
      </c>
      <c r="V101" s="47" t="str">
        <f ca="1">LOWER(SUBSTITUTE(SUBSTITUTE(SUBSTITUTE(SUBSTITUTE(SUBSTITUTE(SUBSTITUTE(SUBSTITUTE(SUBSTITUTE(KENKO[[#This Row],[N.B.nota]]," ",""),"-",""),"(",""),")",""),".",""),",",""),"/",""),"""",""))</f>
        <v/>
      </c>
      <c r="W101" s="51" t="str">
        <f ca="1">IF(KENKO[[#This Row],[concat]]="","",MATCH(KENKO[[#This Row],[concat]],[3]!db[NB NOTA_C],0)+1)</f>
        <v/>
      </c>
      <c r="X101" s="47" t="str">
        <f ca="1">IF(KENKO[[#This Row],[N.B.nota]]="","",ADDRESS(ROW(KENKO[QB]),COLUMN(KENKO[QB]))&amp;":"&amp;ADDRESS(ROW(),COLUMN(KENKO[QB])))</f>
        <v/>
      </c>
      <c r="Y101" s="46" t="str">
        <f ca="1">IF(KENKO[[#This Row],[//]]="","",HYPERLINK("["&amp;DB_PATH&amp;"]DB!e"&amp;KENKO[[#This Row],[stt]],"&gt;"))</f>
        <v/>
      </c>
      <c r="Z101" s="32" t="str">
        <f ca="1">IF(KENKO[[#This Row],[//]]="","",IF(KENKO[[#This Row],[ID NOTA]]="",Z98,KENKO[[#This Row],[ID NOTA]]))</f>
        <v/>
      </c>
    </row>
    <row r="102" spans="1:26" ht="20.100000000000001" customHeight="1" x14ac:dyDescent="0.25">
      <c r="A102" s="43"/>
      <c r="B102" s="29" t="str">
        <f>IF(KENKO[[#This Row],[N_ID]]="","",INDEX(Table1[ID],MATCH(KENKO[[#This Row],[N_ID]],Table1[N_ID],0)))</f>
        <v/>
      </c>
      <c r="C102" s="29" t="str">
        <f ca="1">IF(KENKO[[#This Row],[//]]="","",HYPERLINK("["&amp;SUBSTITUTE(DIR,"'","")&amp;"]NOTA!D"&amp;KENKO[[#This Row],[//]]+2,"&gt;"))</f>
        <v/>
      </c>
      <c r="D102" s="29" t="str">
        <f>IF(KENKO[[#This Row],[ID NOTA]]="","",INDEX(Table1[QB],MATCH(KENKO[[#This Row],[ID NOTA]],Table1[ID],0)))</f>
        <v/>
      </c>
      <c r="E10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02" s="29"/>
      <c r="G102" s="39" t="str">
        <f ca="1">IF(KENKO[[#This Row],[N_ID]]="","",INDEX(INDIRECT($2:$2),KENKO[[#This Row],[//]]))</f>
        <v/>
      </c>
      <c r="H102" s="39" t="str">
        <f ca="1">IF(KENKO[[#This Row],[N_ID]]="","",INDEX(INDIRECT($2:$2),KENKO[[#This Row],[//]]))</f>
        <v/>
      </c>
      <c r="I102" s="47" t="str">
        <f ca="1">IF(KENKO[[#This Row],[N_ID]]="","",INDEX(INDIRECT($2:$2),KENKO[[#This Row],[//]]))</f>
        <v/>
      </c>
      <c r="J102" s="47" t="str">
        <f ca="1">IF(KENKO[[#This Row],[//]]="","",INDEX([3]!db[NB PAJAK],KENKO[[#This Row],[stt]]-1))</f>
        <v/>
      </c>
      <c r="K102" s="29" t="str">
        <f ca="1">IF(KENKO[[#This Row],[//]]="","",IF(INDEX(INDIRECT($2:$2),KENKO[[#This Row],[//]])="","",INDEX(INDIRECT($2:$2),KENKO[[#This Row],[//]])))</f>
        <v/>
      </c>
      <c r="L102" s="29" t="str">
        <f ca="1">IF(KENKO[[#This Row],[//]]="","",IF(KENKO[[#This Row],[C]]="",INDEX(INDIRECT($2:$2),KENKO[[#This Row],[//]]),""))</f>
        <v/>
      </c>
      <c r="M102" s="29" t="str">
        <f ca="1">IF(KENKO[[#This Row],[//]]="","",IF(KENKO[[#This Row],[C]]="",INDEX(INDIRECT($2:$2),KENKO[[#This Row],[//]]),""))</f>
        <v/>
      </c>
      <c r="N102" s="40" t="str">
        <f ca="1">IF(KENKO[[#This Row],[//]]="","",INDEX(INDIRECT($2:$2),KENKO[[#This Row],[//]])/IF(KENKO[[#This Row],[C]]="",KENKO[[#This Row],[JMLH BRG]],1))</f>
        <v/>
      </c>
      <c r="O102" s="41" t="str">
        <f ca="1">IF(KENKO[[#This Row],[//]]="","",INDEX(INDIRECT($2:$2),KENKO[[#This Row],[//]]))</f>
        <v/>
      </c>
      <c r="P102" s="41" t="str">
        <f ca="1">IF(KENKO[[#This Row],[//]]="","",IF(INDEX(INDIRECT($2:$2),KENKO[[#This Row],[//]])="","",INDEX(INDIRECT($2:$2),KENKO[[#This Row],[//]])))</f>
        <v/>
      </c>
      <c r="Q102" s="42" t="str">
        <f ca="1">IF(KENKO[[#This Row],[//]]="","",INDEX(INDIRECT($2:$2),KENKO[[#This Row],[//]]))</f>
        <v/>
      </c>
      <c r="R10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0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02" s="50" t="str">
        <f ca="1">IF(KENKO[[#This Row],[//]]="","",IF(INDEX(INDIRECT($2:$2),KENKO[[#This Row],[//]])="","",INDEX(INDIRECT($2:$2),KENKO[[#This Row],[//]])))</f>
        <v/>
      </c>
      <c r="U102" s="47" t="str">
        <f ca="1">IF(KENKO[[#This Row],[//]]="","",INDEX(INDIRECT($2:$2),KENKO[[#This Row],[//]]))</f>
        <v/>
      </c>
      <c r="V102" s="47" t="str">
        <f ca="1">LOWER(SUBSTITUTE(SUBSTITUTE(SUBSTITUTE(SUBSTITUTE(SUBSTITUTE(SUBSTITUTE(SUBSTITUTE(SUBSTITUTE(KENKO[[#This Row],[N.B.nota]]," ",""),"-",""),"(",""),")",""),".",""),",",""),"/",""),"""",""))</f>
        <v/>
      </c>
      <c r="W102" s="51" t="str">
        <f ca="1">IF(KENKO[[#This Row],[concat]]="","",MATCH(KENKO[[#This Row],[concat]],[3]!db[NB NOTA_C],0)+1)</f>
        <v/>
      </c>
      <c r="X102" s="47" t="str">
        <f ca="1">IF(KENKO[[#This Row],[N.B.nota]]="","",ADDRESS(ROW(KENKO[QB]),COLUMN(KENKO[QB]))&amp;":"&amp;ADDRESS(ROW(),COLUMN(KENKO[QB])))</f>
        <v/>
      </c>
      <c r="Y102" s="46" t="str">
        <f ca="1">IF(KENKO[[#This Row],[//]]="","",HYPERLINK("["&amp;DB_PATH&amp;"]DB!e"&amp;KENKO[[#This Row],[stt]],"&gt;"))</f>
        <v/>
      </c>
      <c r="Z102" s="32" t="str">
        <f ca="1">IF(KENKO[[#This Row],[//]]="","",IF(KENKO[[#This Row],[ID NOTA]]="",Z98,KENKO[[#This Row],[ID NOTA]]))</f>
        <v/>
      </c>
    </row>
    <row r="103" spans="1:26" ht="20.100000000000001" customHeight="1" x14ac:dyDescent="0.25">
      <c r="A103" s="43"/>
      <c r="B103" s="29" t="str">
        <f>IF(KENKO[[#This Row],[N_ID]]="","",INDEX(Table1[ID],MATCH(KENKO[[#This Row],[N_ID]],Table1[N_ID],0)))</f>
        <v/>
      </c>
      <c r="C103" s="29" t="str">
        <f ca="1">IF(KENKO[[#This Row],[//]]="","",HYPERLINK("["&amp;SUBSTITUTE(DIR,"'","")&amp;"]NOTA!D"&amp;KENKO[[#This Row],[//]]+2,"&gt;"))</f>
        <v/>
      </c>
      <c r="D103" s="29" t="str">
        <f>IF(KENKO[[#This Row],[ID NOTA]]="","",INDEX(Table1[QB],MATCH(KENKO[[#This Row],[ID NOTA]],Table1[ID],0)))</f>
        <v/>
      </c>
      <c r="E10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03" s="29"/>
      <c r="G103" s="39" t="str">
        <f ca="1">IF(KENKO[[#This Row],[N_ID]]="","",INDEX(INDIRECT($2:$2),KENKO[[#This Row],[//]]))</f>
        <v/>
      </c>
      <c r="H103" s="39" t="str">
        <f ca="1">IF(KENKO[[#This Row],[N_ID]]="","",INDEX(INDIRECT($2:$2),KENKO[[#This Row],[//]]))</f>
        <v/>
      </c>
      <c r="I103" s="47" t="str">
        <f ca="1">IF(KENKO[[#This Row],[N_ID]]="","",INDEX(INDIRECT($2:$2),KENKO[[#This Row],[//]]))</f>
        <v/>
      </c>
      <c r="J103" s="47" t="str">
        <f ca="1">IF(KENKO[[#This Row],[//]]="","",INDEX([3]!db[NB PAJAK],KENKO[[#This Row],[stt]]-1))</f>
        <v/>
      </c>
      <c r="K103" s="29" t="str">
        <f ca="1">IF(KENKO[[#This Row],[//]]="","",IF(INDEX(INDIRECT($2:$2),KENKO[[#This Row],[//]])="","",INDEX(INDIRECT($2:$2),KENKO[[#This Row],[//]])))</f>
        <v/>
      </c>
      <c r="L103" s="29" t="str">
        <f ca="1">IF(KENKO[[#This Row],[//]]="","",IF(KENKO[[#This Row],[C]]="",INDEX(INDIRECT($2:$2),KENKO[[#This Row],[//]]),""))</f>
        <v/>
      </c>
      <c r="M103" s="29" t="str">
        <f ca="1">IF(KENKO[[#This Row],[//]]="","",IF(KENKO[[#This Row],[C]]="",INDEX(INDIRECT($2:$2),KENKO[[#This Row],[//]]),""))</f>
        <v/>
      </c>
      <c r="N103" s="40" t="str">
        <f ca="1">IF(KENKO[[#This Row],[//]]="","",INDEX(INDIRECT($2:$2),KENKO[[#This Row],[//]])/IF(KENKO[[#This Row],[C]]="",KENKO[[#This Row],[JMLH BRG]],1))</f>
        <v/>
      </c>
      <c r="O103" s="41" t="str">
        <f ca="1">IF(KENKO[[#This Row],[//]]="","",INDEX(INDIRECT($2:$2),KENKO[[#This Row],[//]]))</f>
        <v/>
      </c>
      <c r="P103" s="41" t="str">
        <f ca="1">IF(KENKO[[#This Row],[//]]="","",IF(INDEX(INDIRECT($2:$2),KENKO[[#This Row],[//]])="","",INDEX(INDIRECT($2:$2),KENKO[[#This Row],[//]])))</f>
        <v/>
      </c>
      <c r="Q103" s="42" t="str">
        <f ca="1">IF(KENKO[[#This Row],[//]]="","",INDEX(INDIRECT($2:$2),KENKO[[#This Row],[//]]))</f>
        <v/>
      </c>
      <c r="R10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0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03" s="50" t="str">
        <f ca="1">IF(KENKO[[#This Row],[//]]="","",IF(INDEX(INDIRECT($2:$2),KENKO[[#This Row],[//]])="","",INDEX(INDIRECT($2:$2),KENKO[[#This Row],[//]])))</f>
        <v/>
      </c>
      <c r="U103" s="47" t="str">
        <f ca="1">IF(KENKO[[#This Row],[//]]="","",INDEX(INDIRECT($2:$2),KENKO[[#This Row],[//]]))</f>
        <v/>
      </c>
      <c r="V103" s="47" t="str">
        <f ca="1">LOWER(SUBSTITUTE(SUBSTITUTE(SUBSTITUTE(SUBSTITUTE(SUBSTITUTE(SUBSTITUTE(SUBSTITUTE(SUBSTITUTE(KENKO[[#This Row],[N.B.nota]]," ",""),"-",""),"(",""),")",""),".",""),",",""),"/",""),"""",""))</f>
        <v/>
      </c>
      <c r="W103" s="51" t="str">
        <f ca="1">IF(KENKO[[#This Row],[concat]]="","",MATCH(KENKO[[#This Row],[concat]],[3]!db[NB NOTA_C],0)+1)</f>
        <v/>
      </c>
      <c r="X103" s="47" t="str">
        <f ca="1">IF(KENKO[[#This Row],[N.B.nota]]="","",ADDRESS(ROW(KENKO[QB]),COLUMN(KENKO[QB]))&amp;":"&amp;ADDRESS(ROW(),COLUMN(KENKO[QB])))</f>
        <v/>
      </c>
      <c r="Y103" s="46" t="str">
        <f ca="1">IF(KENKO[[#This Row],[//]]="","",HYPERLINK("["&amp;DB_PATH&amp;"]DB!e"&amp;KENKO[[#This Row],[stt]],"&gt;"))</f>
        <v/>
      </c>
      <c r="Z103" s="32" t="str">
        <f ca="1">IF(KENKO[[#This Row],[//]]="","",IF(KENKO[[#This Row],[ID NOTA]]="",Z98,KENKO[[#This Row],[ID NOTA]]))</f>
        <v/>
      </c>
    </row>
    <row r="104" spans="1:26" ht="20.100000000000001" customHeight="1" x14ac:dyDescent="0.25">
      <c r="A104" s="43"/>
      <c r="B104" s="29" t="str">
        <f>IF(KENKO[[#This Row],[N_ID]]="","",INDEX(Table1[ID],MATCH(KENKO[[#This Row],[N_ID]],Table1[N_ID],0)))</f>
        <v/>
      </c>
      <c r="C104" s="29" t="str">
        <f ca="1">IF(KENKO[[#This Row],[//]]="","",HYPERLINK("["&amp;SUBSTITUTE(DIR,"'","")&amp;"]NOTA!D"&amp;KENKO[[#This Row],[//]]+2,"&gt;"))</f>
        <v/>
      </c>
      <c r="D104" s="29" t="str">
        <f>IF(KENKO[[#This Row],[ID NOTA]]="","",INDEX(Table1[QB],MATCH(KENKO[[#This Row],[ID NOTA]],Table1[ID],0)))</f>
        <v/>
      </c>
      <c r="E10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04" s="29"/>
      <c r="G104" s="39" t="str">
        <f ca="1">IF(KENKO[[#This Row],[N_ID]]="","",INDEX(INDIRECT($2:$2),KENKO[[#This Row],[//]]))</f>
        <v/>
      </c>
      <c r="H104" s="39" t="str">
        <f ca="1">IF(KENKO[[#This Row],[N_ID]]="","",INDEX(INDIRECT($2:$2),KENKO[[#This Row],[//]]))</f>
        <v/>
      </c>
      <c r="I104" s="47" t="str">
        <f ca="1">IF(KENKO[[#This Row],[N_ID]]="","",INDEX(INDIRECT($2:$2),KENKO[[#This Row],[//]]))</f>
        <v/>
      </c>
      <c r="J104" s="47" t="str">
        <f ca="1">IF(KENKO[[#This Row],[//]]="","",INDEX([3]!db[NB PAJAK],KENKO[[#This Row],[stt]]-1))</f>
        <v/>
      </c>
      <c r="K104" s="29" t="str">
        <f ca="1">IF(KENKO[[#This Row],[//]]="","",IF(INDEX(INDIRECT($2:$2),KENKO[[#This Row],[//]])="","",INDEX(INDIRECT($2:$2),KENKO[[#This Row],[//]])))</f>
        <v/>
      </c>
      <c r="L104" s="29" t="str">
        <f ca="1">IF(KENKO[[#This Row],[//]]="","",IF(KENKO[[#This Row],[C]]="",INDEX(INDIRECT($2:$2),KENKO[[#This Row],[//]]),""))</f>
        <v/>
      </c>
      <c r="M104" s="29" t="str">
        <f ca="1">IF(KENKO[[#This Row],[//]]="","",IF(KENKO[[#This Row],[C]]="",INDEX(INDIRECT($2:$2),KENKO[[#This Row],[//]]),""))</f>
        <v/>
      </c>
      <c r="N104" s="40" t="str">
        <f ca="1">IF(KENKO[[#This Row],[//]]="","",INDEX(INDIRECT($2:$2),KENKO[[#This Row],[//]])/IF(KENKO[[#This Row],[C]]="",KENKO[[#This Row],[JMLH BRG]],1))</f>
        <v/>
      </c>
      <c r="O104" s="41" t="str">
        <f ca="1">IF(KENKO[[#This Row],[//]]="","",INDEX(INDIRECT($2:$2),KENKO[[#This Row],[//]]))</f>
        <v/>
      </c>
      <c r="P104" s="41" t="str">
        <f ca="1">IF(KENKO[[#This Row],[//]]="","",IF(INDEX(INDIRECT($2:$2),KENKO[[#This Row],[//]])="","",INDEX(INDIRECT($2:$2),KENKO[[#This Row],[//]])))</f>
        <v/>
      </c>
      <c r="Q104" s="42" t="str">
        <f ca="1">IF(KENKO[[#This Row],[//]]="","",INDEX(INDIRECT($2:$2),KENKO[[#This Row],[//]]))</f>
        <v/>
      </c>
      <c r="R10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0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04" s="50" t="str">
        <f ca="1">IF(KENKO[[#This Row],[//]]="","",IF(INDEX(INDIRECT($2:$2),KENKO[[#This Row],[//]])="","",INDEX(INDIRECT($2:$2),KENKO[[#This Row],[//]])))</f>
        <v/>
      </c>
      <c r="U104" s="47" t="str">
        <f ca="1">IF(KENKO[[#This Row],[//]]="","",INDEX(INDIRECT($2:$2),KENKO[[#This Row],[//]]))</f>
        <v/>
      </c>
      <c r="V104" s="47" t="str">
        <f ca="1">LOWER(SUBSTITUTE(SUBSTITUTE(SUBSTITUTE(SUBSTITUTE(SUBSTITUTE(SUBSTITUTE(SUBSTITUTE(SUBSTITUTE(KENKO[[#This Row],[N.B.nota]]," ",""),"-",""),"(",""),")",""),".",""),",",""),"/",""),"""",""))</f>
        <v/>
      </c>
      <c r="W104" s="51" t="str">
        <f ca="1">IF(KENKO[[#This Row],[concat]]="","",MATCH(KENKO[[#This Row],[concat]],[3]!db[NB NOTA_C],0)+1)</f>
        <v/>
      </c>
      <c r="X104" s="47" t="str">
        <f ca="1">IF(KENKO[[#This Row],[N.B.nota]]="","",ADDRESS(ROW(KENKO[QB]),COLUMN(KENKO[QB]))&amp;":"&amp;ADDRESS(ROW(),COLUMN(KENKO[QB])))</f>
        <v/>
      </c>
      <c r="Y104" s="46" t="str">
        <f ca="1">IF(KENKO[[#This Row],[//]]="","",HYPERLINK("["&amp;DB_PATH&amp;"]DB!e"&amp;KENKO[[#This Row],[stt]],"&gt;"))</f>
        <v/>
      </c>
      <c r="Z104" s="32" t="str">
        <f ca="1">IF(KENKO[[#This Row],[//]]="","",IF(KENKO[[#This Row],[ID NOTA]]="",Z98,KENKO[[#This Row],[ID NOTA]]))</f>
        <v/>
      </c>
    </row>
    <row r="105" spans="1:26" ht="20.100000000000001" customHeight="1" x14ac:dyDescent="0.25">
      <c r="A105" s="43"/>
      <c r="B105" s="29" t="str">
        <f>IF(KENKO[[#This Row],[N_ID]]="","",INDEX(Table1[ID],MATCH(KENKO[[#This Row],[N_ID]],Table1[N_ID],0)))</f>
        <v/>
      </c>
      <c r="C105" s="29" t="str">
        <f ca="1">IF(KENKO[[#This Row],[//]]="","",HYPERLINK("["&amp;SUBSTITUTE(DIR,"'","")&amp;"]NOTA!D"&amp;KENKO[[#This Row],[//]]+2,"&gt;"))</f>
        <v/>
      </c>
      <c r="D105" s="29" t="str">
        <f>IF(KENKO[[#This Row],[ID NOTA]]="","",INDEX(Table1[QB],MATCH(KENKO[[#This Row],[ID NOTA]],Table1[ID],0)))</f>
        <v/>
      </c>
      <c r="E10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05" s="29"/>
      <c r="G105" s="39" t="str">
        <f ca="1">IF(KENKO[[#This Row],[N_ID]]="","",INDEX(INDIRECT($2:$2),KENKO[[#This Row],[//]]))</f>
        <v/>
      </c>
      <c r="H105" s="39" t="str">
        <f ca="1">IF(KENKO[[#This Row],[N_ID]]="","",INDEX(INDIRECT($2:$2),KENKO[[#This Row],[//]]))</f>
        <v/>
      </c>
      <c r="I105" s="47" t="str">
        <f ca="1">IF(KENKO[[#This Row],[N_ID]]="","",INDEX(INDIRECT($2:$2),KENKO[[#This Row],[//]]))</f>
        <v/>
      </c>
      <c r="J105" s="47" t="str">
        <f ca="1">IF(KENKO[[#This Row],[//]]="","",INDEX([3]!db[NB PAJAK],KENKO[[#This Row],[stt]]-1))</f>
        <v/>
      </c>
      <c r="K105" s="29" t="str">
        <f ca="1">IF(KENKO[[#This Row],[//]]="","",IF(INDEX(INDIRECT($2:$2),KENKO[[#This Row],[//]])="","",INDEX(INDIRECT($2:$2),KENKO[[#This Row],[//]])))</f>
        <v/>
      </c>
      <c r="L105" s="29" t="str">
        <f ca="1">IF(KENKO[[#This Row],[//]]="","",IF(KENKO[[#This Row],[C]]="",INDEX(INDIRECT($2:$2),KENKO[[#This Row],[//]]),""))</f>
        <v/>
      </c>
      <c r="M105" s="29" t="str">
        <f ca="1">IF(KENKO[[#This Row],[//]]="","",IF(KENKO[[#This Row],[C]]="",INDEX(INDIRECT($2:$2),KENKO[[#This Row],[//]]),""))</f>
        <v/>
      </c>
      <c r="N105" s="40" t="str">
        <f ca="1">IF(KENKO[[#This Row],[//]]="","",INDEX(INDIRECT($2:$2),KENKO[[#This Row],[//]])/IF(KENKO[[#This Row],[C]]="",KENKO[[#This Row],[JMLH BRG]],1))</f>
        <v/>
      </c>
      <c r="O105" s="41" t="str">
        <f ca="1">IF(KENKO[[#This Row],[//]]="","",INDEX(INDIRECT($2:$2),KENKO[[#This Row],[//]]))</f>
        <v/>
      </c>
      <c r="P105" s="41" t="str">
        <f ca="1">IF(KENKO[[#This Row],[//]]="","",IF(INDEX(INDIRECT($2:$2),KENKO[[#This Row],[//]])="","",INDEX(INDIRECT($2:$2),KENKO[[#This Row],[//]])))</f>
        <v/>
      </c>
      <c r="Q105" s="42" t="str">
        <f ca="1">IF(KENKO[[#This Row],[//]]="","",INDEX(INDIRECT($2:$2),KENKO[[#This Row],[//]]))</f>
        <v/>
      </c>
      <c r="R10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0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05" s="50" t="str">
        <f ca="1">IF(KENKO[[#This Row],[//]]="","",IF(INDEX(INDIRECT($2:$2),KENKO[[#This Row],[//]])="","",INDEX(INDIRECT($2:$2),KENKO[[#This Row],[//]])))</f>
        <v/>
      </c>
      <c r="U105" s="47" t="str">
        <f ca="1">IF(KENKO[[#This Row],[//]]="","",INDEX(INDIRECT($2:$2),KENKO[[#This Row],[//]]))</f>
        <v/>
      </c>
      <c r="V105" s="47" t="str">
        <f ca="1">LOWER(SUBSTITUTE(SUBSTITUTE(SUBSTITUTE(SUBSTITUTE(SUBSTITUTE(SUBSTITUTE(SUBSTITUTE(SUBSTITUTE(KENKO[[#This Row],[N.B.nota]]," ",""),"-",""),"(",""),")",""),".",""),",",""),"/",""),"""",""))</f>
        <v/>
      </c>
      <c r="W105" s="51" t="str">
        <f ca="1">IF(KENKO[[#This Row],[concat]]="","",MATCH(KENKO[[#This Row],[concat]],[3]!db[NB NOTA_C],0)+1)</f>
        <v/>
      </c>
      <c r="X105" s="47" t="str">
        <f ca="1">IF(KENKO[[#This Row],[N.B.nota]]="","",ADDRESS(ROW(KENKO[QB]),COLUMN(KENKO[QB]))&amp;":"&amp;ADDRESS(ROW(),COLUMN(KENKO[QB])))</f>
        <v/>
      </c>
      <c r="Y105" s="46" t="str">
        <f ca="1">IF(KENKO[[#This Row],[//]]="","",HYPERLINK("["&amp;DB_PATH&amp;"]DB!e"&amp;KENKO[[#This Row],[stt]],"&gt;"))</f>
        <v/>
      </c>
      <c r="Z105" s="32" t="str">
        <f ca="1">IF(KENKO[[#This Row],[//]]="","",IF(KENKO[[#This Row],[ID NOTA]]="",Z98,KENKO[[#This Row],[ID NOTA]]))</f>
        <v/>
      </c>
    </row>
    <row r="106" spans="1:26" ht="20.100000000000001" customHeight="1" x14ac:dyDescent="0.25">
      <c r="A106" s="43"/>
      <c r="B106" s="29" t="str">
        <f>IF(KENKO[[#This Row],[N_ID]]="","",INDEX(Table1[ID],MATCH(KENKO[[#This Row],[N_ID]],Table1[N_ID],0)))</f>
        <v/>
      </c>
      <c r="C106" s="29" t="str">
        <f ca="1">IF(KENKO[[#This Row],[//]]="","",HYPERLINK("["&amp;SUBSTITUTE(DIR,"'","")&amp;"]NOTA!D"&amp;KENKO[[#This Row],[//]]+2,"&gt;"))</f>
        <v/>
      </c>
      <c r="D106" s="29" t="str">
        <f>IF(KENKO[[#This Row],[ID NOTA]]="","",INDEX(Table1[QB],MATCH(KENKO[[#This Row],[ID NOTA]],Table1[ID],0)))</f>
        <v/>
      </c>
      <c r="E10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06" s="29"/>
      <c r="G106" s="39" t="str">
        <f ca="1">IF(KENKO[[#This Row],[N_ID]]="","",INDEX(INDIRECT($2:$2),KENKO[[#This Row],[//]]))</f>
        <v/>
      </c>
      <c r="H106" s="39" t="str">
        <f ca="1">IF(KENKO[[#This Row],[N_ID]]="","",INDEX(INDIRECT($2:$2),KENKO[[#This Row],[//]]))</f>
        <v/>
      </c>
      <c r="I106" s="47" t="str">
        <f ca="1">IF(KENKO[[#This Row],[N_ID]]="","",INDEX(INDIRECT($2:$2),KENKO[[#This Row],[//]]))</f>
        <v/>
      </c>
      <c r="J106" s="47" t="str">
        <f ca="1">IF(KENKO[[#This Row],[//]]="","",INDEX([3]!db[NB PAJAK],KENKO[[#This Row],[stt]]-1))</f>
        <v/>
      </c>
      <c r="K106" s="29" t="str">
        <f ca="1">IF(KENKO[[#This Row],[//]]="","",IF(INDEX(INDIRECT($2:$2),KENKO[[#This Row],[//]])="","",INDEX(INDIRECT($2:$2),KENKO[[#This Row],[//]])))</f>
        <v/>
      </c>
      <c r="L106" s="29" t="str">
        <f ca="1">IF(KENKO[[#This Row],[//]]="","",IF(KENKO[[#This Row],[C]]="",INDEX(INDIRECT($2:$2),KENKO[[#This Row],[//]]),""))</f>
        <v/>
      </c>
      <c r="M106" s="29" t="str">
        <f ca="1">IF(KENKO[[#This Row],[//]]="","",IF(KENKO[[#This Row],[C]]="",INDEX(INDIRECT($2:$2),KENKO[[#This Row],[//]]),""))</f>
        <v/>
      </c>
      <c r="N106" s="40" t="str">
        <f ca="1">IF(KENKO[[#This Row],[//]]="","",INDEX(INDIRECT($2:$2),KENKO[[#This Row],[//]])/IF(KENKO[[#This Row],[C]]="",KENKO[[#This Row],[JMLH BRG]],1))</f>
        <v/>
      </c>
      <c r="O106" s="41" t="str">
        <f ca="1">IF(KENKO[[#This Row],[//]]="","",INDEX(INDIRECT($2:$2),KENKO[[#This Row],[//]]))</f>
        <v/>
      </c>
      <c r="P106" s="41" t="str">
        <f ca="1">IF(KENKO[[#This Row],[//]]="","",IF(INDEX(INDIRECT($2:$2),KENKO[[#This Row],[//]])="","",INDEX(INDIRECT($2:$2),KENKO[[#This Row],[//]])))</f>
        <v/>
      </c>
      <c r="Q106" s="42" t="str">
        <f ca="1">IF(KENKO[[#This Row],[//]]="","",INDEX(INDIRECT($2:$2),KENKO[[#This Row],[//]]))</f>
        <v/>
      </c>
      <c r="R10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0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06" s="50" t="str">
        <f ca="1">IF(KENKO[[#This Row],[//]]="","",IF(INDEX(INDIRECT($2:$2),KENKO[[#This Row],[//]])="","",INDEX(INDIRECT($2:$2),KENKO[[#This Row],[//]])))</f>
        <v/>
      </c>
      <c r="U106" s="47" t="str">
        <f ca="1">IF(KENKO[[#This Row],[//]]="","",INDEX(INDIRECT($2:$2),KENKO[[#This Row],[//]]))</f>
        <v/>
      </c>
      <c r="V106" s="47" t="str">
        <f ca="1">LOWER(SUBSTITUTE(SUBSTITUTE(SUBSTITUTE(SUBSTITUTE(SUBSTITUTE(SUBSTITUTE(SUBSTITUTE(SUBSTITUTE(KENKO[[#This Row],[N.B.nota]]," ",""),"-",""),"(",""),")",""),".",""),",",""),"/",""),"""",""))</f>
        <v/>
      </c>
      <c r="W106" s="51" t="str">
        <f ca="1">IF(KENKO[[#This Row],[concat]]="","",MATCH(KENKO[[#This Row],[concat]],[3]!db[NB NOTA_C],0)+1)</f>
        <v/>
      </c>
      <c r="X106" s="47" t="str">
        <f ca="1">IF(KENKO[[#This Row],[N.B.nota]]="","",ADDRESS(ROW(KENKO[QB]),COLUMN(KENKO[QB]))&amp;":"&amp;ADDRESS(ROW(),COLUMN(KENKO[QB])))</f>
        <v/>
      </c>
      <c r="Y106" s="46" t="str">
        <f ca="1">IF(KENKO[[#This Row],[//]]="","",HYPERLINK("["&amp;DB_PATH&amp;"]DB!e"&amp;KENKO[[#This Row],[stt]],"&gt;"))</f>
        <v/>
      </c>
      <c r="Z106" s="32" t="str">
        <f ca="1">IF(KENKO[[#This Row],[//]]="","",IF(KENKO[[#This Row],[ID NOTA]]="",Z105,KENKO[[#This Row],[ID NOTA]]))</f>
        <v/>
      </c>
    </row>
    <row r="107" spans="1:26" ht="20.100000000000001" customHeight="1" x14ac:dyDescent="0.25">
      <c r="A107" s="43"/>
      <c r="B107" s="29" t="str">
        <f>IF(KENKO[[#This Row],[N_ID]]="","",INDEX(Table1[ID],MATCH(KENKO[[#This Row],[N_ID]],Table1[N_ID],0)))</f>
        <v/>
      </c>
      <c r="C107" s="29" t="str">
        <f ca="1">IF(KENKO[[#This Row],[//]]="","",HYPERLINK("["&amp;SUBSTITUTE(DIR,"'","")&amp;"]NOTA!D"&amp;KENKO[[#This Row],[//]]+2,"&gt;"))</f>
        <v/>
      </c>
      <c r="D107" s="29" t="str">
        <f>IF(KENKO[[#This Row],[ID NOTA]]="","",INDEX(Table1[QB],MATCH(KENKO[[#This Row],[ID NOTA]],Table1[ID],0)))</f>
        <v/>
      </c>
      <c r="E10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07" s="29"/>
      <c r="G107" s="39" t="str">
        <f ca="1">IF(KENKO[[#This Row],[N_ID]]="","",INDEX(INDIRECT($2:$2),KENKO[[#This Row],[//]]))</f>
        <v/>
      </c>
      <c r="H107" s="39" t="str">
        <f ca="1">IF(KENKO[[#This Row],[N_ID]]="","",INDEX(INDIRECT($2:$2),KENKO[[#This Row],[//]]))</f>
        <v/>
      </c>
      <c r="I107" s="47" t="str">
        <f ca="1">IF(KENKO[[#This Row],[N_ID]]="","",INDEX(INDIRECT($2:$2),KENKO[[#This Row],[//]]))</f>
        <v/>
      </c>
      <c r="J107" s="47" t="str">
        <f ca="1">IF(KENKO[[#This Row],[//]]="","",INDEX([3]!db[NB PAJAK],KENKO[[#This Row],[stt]]-1))</f>
        <v/>
      </c>
      <c r="K107" s="29" t="str">
        <f ca="1">IF(KENKO[[#This Row],[//]]="","",IF(INDEX(INDIRECT($2:$2),KENKO[[#This Row],[//]])="","",INDEX(INDIRECT($2:$2),KENKO[[#This Row],[//]])))</f>
        <v/>
      </c>
      <c r="L107" s="29" t="str">
        <f ca="1">IF(KENKO[[#This Row],[//]]="","",IF(KENKO[[#This Row],[C]]="",INDEX(INDIRECT($2:$2),KENKO[[#This Row],[//]]),""))</f>
        <v/>
      </c>
      <c r="M107" s="29" t="str">
        <f ca="1">IF(KENKO[[#This Row],[//]]="","",IF(KENKO[[#This Row],[C]]="",INDEX(INDIRECT($2:$2),KENKO[[#This Row],[//]]),""))</f>
        <v/>
      </c>
      <c r="N107" s="40" t="str">
        <f ca="1">IF(KENKO[[#This Row],[//]]="","",INDEX(INDIRECT($2:$2),KENKO[[#This Row],[//]])/IF(KENKO[[#This Row],[C]]="",KENKO[[#This Row],[JMLH BRG]],1))</f>
        <v/>
      </c>
      <c r="O107" s="41" t="str">
        <f ca="1">IF(KENKO[[#This Row],[//]]="","",INDEX(INDIRECT($2:$2),KENKO[[#This Row],[//]]))</f>
        <v/>
      </c>
      <c r="P107" s="41" t="str">
        <f ca="1">IF(KENKO[[#This Row],[//]]="","",IF(INDEX(INDIRECT($2:$2),KENKO[[#This Row],[//]])="","",INDEX(INDIRECT($2:$2),KENKO[[#This Row],[//]])))</f>
        <v/>
      </c>
      <c r="Q107" s="42" t="str">
        <f ca="1">IF(KENKO[[#This Row],[//]]="","",INDEX(INDIRECT($2:$2),KENKO[[#This Row],[//]]))</f>
        <v/>
      </c>
      <c r="R10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0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07" s="50" t="str">
        <f ca="1">IF(KENKO[[#This Row],[//]]="","",IF(INDEX(INDIRECT($2:$2),KENKO[[#This Row],[//]])="","",INDEX(INDIRECT($2:$2),KENKO[[#This Row],[//]])))</f>
        <v/>
      </c>
      <c r="U107" s="47" t="str">
        <f ca="1">IF(KENKO[[#This Row],[//]]="","",INDEX(INDIRECT($2:$2),KENKO[[#This Row],[//]]))</f>
        <v/>
      </c>
      <c r="V107" s="47" t="str">
        <f ca="1">LOWER(SUBSTITUTE(SUBSTITUTE(SUBSTITUTE(SUBSTITUTE(SUBSTITUTE(SUBSTITUTE(SUBSTITUTE(SUBSTITUTE(KENKO[[#This Row],[N.B.nota]]," ",""),"-",""),"(",""),")",""),".",""),",",""),"/",""),"""",""))</f>
        <v/>
      </c>
      <c r="W107" s="51" t="str">
        <f ca="1">IF(KENKO[[#This Row],[concat]]="","",MATCH(KENKO[[#This Row],[concat]],[3]!db[NB NOTA_C],0)+1)</f>
        <v/>
      </c>
      <c r="X107" s="47" t="str">
        <f ca="1">IF(KENKO[[#This Row],[N.B.nota]]="","",ADDRESS(ROW(KENKO[QB]),COLUMN(KENKO[QB]))&amp;":"&amp;ADDRESS(ROW(),COLUMN(KENKO[QB])))</f>
        <v/>
      </c>
      <c r="Y107" s="46" t="str">
        <f ca="1">IF(KENKO[[#This Row],[//]]="","",HYPERLINK("["&amp;DB_PATH&amp;"]DB!e"&amp;KENKO[[#This Row],[stt]],"&gt;"))</f>
        <v/>
      </c>
      <c r="Z107" s="32" t="str">
        <f ca="1">IF(KENKO[[#This Row],[//]]="","",IF(KENKO[[#This Row],[ID NOTA]]="",Z105,KENKO[[#This Row],[ID NOTA]]))</f>
        <v/>
      </c>
    </row>
    <row r="108" spans="1:26" ht="20.100000000000001" customHeight="1" x14ac:dyDescent="0.25">
      <c r="A108" s="43"/>
      <c r="B108" s="29" t="str">
        <f>IF(KENKO[[#This Row],[N_ID]]="","",INDEX(Table1[ID],MATCH(KENKO[[#This Row],[N_ID]],Table1[N_ID],0)))</f>
        <v/>
      </c>
      <c r="C108" s="29" t="str">
        <f ca="1">IF(KENKO[[#This Row],[//]]="","",HYPERLINK("["&amp;SUBSTITUTE(DIR,"'","")&amp;"]NOTA!D"&amp;KENKO[[#This Row],[//]]+2,"&gt;"))</f>
        <v/>
      </c>
      <c r="D108" s="29" t="str">
        <f>IF(KENKO[[#This Row],[ID NOTA]]="","",INDEX(Table1[QB],MATCH(KENKO[[#This Row],[ID NOTA]],Table1[ID],0)))</f>
        <v/>
      </c>
      <c r="E10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08" s="29"/>
      <c r="G108" s="39" t="str">
        <f ca="1">IF(KENKO[[#This Row],[N_ID]]="","",INDEX(INDIRECT($2:$2),KENKO[[#This Row],[//]]))</f>
        <v/>
      </c>
      <c r="H108" s="39" t="str">
        <f ca="1">IF(KENKO[[#This Row],[N_ID]]="","",INDEX(INDIRECT($2:$2),KENKO[[#This Row],[//]]))</f>
        <v/>
      </c>
      <c r="I108" s="47" t="str">
        <f ca="1">IF(KENKO[[#This Row],[N_ID]]="","",INDEX(INDIRECT($2:$2),KENKO[[#This Row],[//]]))</f>
        <v/>
      </c>
      <c r="J108" s="47" t="str">
        <f ca="1">IF(KENKO[[#This Row],[//]]="","",INDEX([3]!db[NB PAJAK],KENKO[[#This Row],[stt]]-1))</f>
        <v/>
      </c>
      <c r="K108" s="29" t="str">
        <f ca="1">IF(KENKO[[#This Row],[//]]="","",IF(INDEX(INDIRECT($2:$2),KENKO[[#This Row],[//]])="","",INDEX(INDIRECT($2:$2),KENKO[[#This Row],[//]])))</f>
        <v/>
      </c>
      <c r="L108" s="29" t="str">
        <f ca="1">IF(KENKO[[#This Row],[//]]="","",IF(KENKO[[#This Row],[C]]="",INDEX(INDIRECT($2:$2),KENKO[[#This Row],[//]]),""))</f>
        <v/>
      </c>
      <c r="M108" s="29" t="str">
        <f ca="1">IF(KENKO[[#This Row],[//]]="","",IF(KENKO[[#This Row],[C]]="",INDEX(INDIRECT($2:$2),KENKO[[#This Row],[//]]),""))</f>
        <v/>
      </c>
      <c r="N108" s="40" t="str">
        <f ca="1">IF(KENKO[[#This Row],[//]]="","",INDEX(INDIRECT($2:$2),KENKO[[#This Row],[//]])/IF(KENKO[[#This Row],[C]]="",KENKO[[#This Row],[JMLH BRG]],1))</f>
        <v/>
      </c>
      <c r="O108" s="41" t="str">
        <f ca="1">IF(KENKO[[#This Row],[//]]="","",INDEX(INDIRECT($2:$2),KENKO[[#This Row],[//]]))</f>
        <v/>
      </c>
      <c r="P108" s="41" t="str">
        <f ca="1">IF(KENKO[[#This Row],[//]]="","",IF(INDEX(INDIRECT($2:$2),KENKO[[#This Row],[//]])="","",INDEX(INDIRECT($2:$2),KENKO[[#This Row],[//]])))</f>
        <v/>
      </c>
      <c r="Q108" s="42" t="str">
        <f ca="1">IF(KENKO[[#This Row],[//]]="","",INDEX(INDIRECT($2:$2),KENKO[[#This Row],[//]]))</f>
        <v/>
      </c>
      <c r="R10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0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08" s="50" t="str">
        <f ca="1">IF(KENKO[[#This Row],[//]]="","",IF(INDEX(INDIRECT($2:$2),KENKO[[#This Row],[//]])="","",INDEX(INDIRECT($2:$2),KENKO[[#This Row],[//]])))</f>
        <v/>
      </c>
      <c r="U108" s="47" t="str">
        <f ca="1">IF(KENKO[[#This Row],[//]]="","",INDEX(INDIRECT($2:$2),KENKO[[#This Row],[//]]))</f>
        <v/>
      </c>
      <c r="V108" s="47" t="str">
        <f ca="1">LOWER(SUBSTITUTE(SUBSTITUTE(SUBSTITUTE(SUBSTITUTE(SUBSTITUTE(SUBSTITUTE(SUBSTITUTE(SUBSTITUTE(KENKO[[#This Row],[N.B.nota]]," ",""),"-",""),"(",""),")",""),".",""),",",""),"/",""),"""",""))</f>
        <v/>
      </c>
      <c r="W108" s="51" t="str">
        <f ca="1">IF(KENKO[[#This Row],[concat]]="","",MATCH(KENKO[[#This Row],[concat]],[3]!db[NB NOTA_C],0)+1)</f>
        <v/>
      </c>
      <c r="X108" s="47" t="str">
        <f ca="1">IF(KENKO[[#This Row],[N.B.nota]]="","",ADDRESS(ROW(KENKO[QB]),COLUMN(KENKO[QB]))&amp;":"&amp;ADDRESS(ROW(),COLUMN(KENKO[QB])))</f>
        <v/>
      </c>
      <c r="Y108" s="46" t="str">
        <f ca="1">IF(KENKO[[#This Row],[//]]="","",HYPERLINK("["&amp;DB_PATH&amp;"]DB!e"&amp;KENKO[[#This Row],[stt]],"&gt;"))</f>
        <v/>
      </c>
      <c r="Z108" s="32" t="str">
        <f ca="1">IF(KENKO[[#This Row],[//]]="","",IF(KENKO[[#This Row],[ID NOTA]]="",Z105,KENKO[[#This Row],[ID NOTA]]))</f>
        <v/>
      </c>
    </row>
    <row r="109" spans="1:26" ht="20.100000000000001" customHeight="1" x14ac:dyDescent="0.25">
      <c r="A109" s="43"/>
      <c r="B109" s="29" t="str">
        <f>IF(KENKO[[#This Row],[N_ID]]="","",INDEX(Table1[ID],MATCH(KENKO[[#This Row],[N_ID]],Table1[N_ID],0)))</f>
        <v/>
      </c>
      <c r="C109" s="29" t="str">
        <f ca="1">IF(KENKO[[#This Row],[//]]="","",HYPERLINK("["&amp;SUBSTITUTE(DIR,"'","")&amp;"]NOTA!D"&amp;KENKO[[#This Row],[//]]+2,"&gt;"))</f>
        <v/>
      </c>
      <c r="D109" s="29" t="str">
        <f>IF(KENKO[[#This Row],[ID NOTA]]="","",INDEX(Table1[QB],MATCH(KENKO[[#This Row],[ID NOTA]],Table1[ID],0)))</f>
        <v/>
      </c>
      <c r="E10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09" s="29"/>
      <c r="G109" s="39" t="str">
        <f ca="1">IF(KENKO[[#This Row],[N_ID]]="","",INDEX(INDIRECT($2:$2),KENKO[[#This Row],[//]]))</f>
        <v/>
      </c>
      <c r="H109" s="39" t="str">
        <f ca="1">IF(KENKO[[#This Row],[N_ID]]="","",INDEX(INDIRECT($2:$2),KENKO[[#This Row],[//]]))</f>
        <v/>
      </c>
      <c r="I109" s="47" t="str">
        <f ca="1">IF(KENKO[[#This Row],[N_ID]]="","",INDEX(INDIRECT($2:$2),KENKO[[#This Row],[//]]))</f>
        <v/>
      </c>
      <c r="J109" s="47" t="str">
        <f ca="1">IF(KENKO[[#This Row],[//]]="","",INDEX([3]!db[NB PAJAK],KENKO[[#This Row],[stt]]-1))</f>
        <v/>
      </c>
      <c r="K109" s="29" t="str">
        <f ca="1">IF(KENKO[[#This Row],[//]]="","",IF(INDEX(INDIRECT($2:$2),KENKO[[#This Row],[//]])="","",INDEX(INDIRECT($2:$2),KENKO[[#This Row],[//]])))</f>
        <v/>
      </c>
      <c r="L109" s="29" t="str">
        <f ca="1">IF(KENKO[[#This Row],[//]]="","",IF(KENKO[[#This Row],[C]]="",INDEX(INDIRECT($2:$2),KENKO[[#This Row],[//]]),""))</f>
        <v/>
      </c>
      <c r="M109" s="29" t="str">
        <f ca="1">IF(KENKO[[#This Row],[//]]="","",IF(KENKO[[#This Row],[C]]="",INDEX(INDIRECT($2:$2),KENKO[[#This Row],[//]]),""))</f>
        <v/>
      </c>
      <c r="N109" s="40" t="str">
        <f ca="1">IF(KENKO[[#This Row],[//]]="","",INDEX(INDIRECT($2:$2),KENKO[[#This Row],[//]])/IF(KENKO[[#This Row],[C]]="",KENKO[[#This Row],[JMLH BRG]],1))</f>
        <v/>
      </c>
      <c r="O109" s="41" t="str">
        <f ca="1">IF(KENKO[[#This Row],[//]]="","",INDEX(INDIRECT($2:$2),KENKO[[#This Row],[//]]))</f>
        <v/>
      </c>
      <c r="P109" s="41" t="str">
        <f ca="1">IF(KENKO[[#This Row],[//]]="","",IF(INDEX(INDIRECT($2:$2),KENKO[[#This Row],[//]])="","",INDEX(INDIRECT($2:$2),KENKO[[#This Row],[//]])))</f>
        <v/>
      </c>
      <c r="Q109" s="42" t="str">
        <f ca="1">IF(KENKO[[#This Row],[//]]="","",INDEX(INDIRECT($2:$2),KENKO[[#This Row],[//]]))</f>
        <v/>
      </c>
      <c r="R10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0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09" s="50" t="str">
        <f ca="1">IF(KENKO[[#This Row],[//]]="","",IF(INDEX(INDIRECT($2:$2),KENKO[[#This Row],[//]])="","",INDEX(INDIRECT($2:$2),KENKO[[#This Row],[//]])))</f>
        <v/>
      </c>
      <c r="U109" s="47" t="str">
        <f ca="1">IF(KENKO[[#This Row],[//]]="","",INDEX(INDIRECT($2:$2),KENKO[[#This Row],[//]]))</f>
        <v/>
      </c>
      <c r="V109" s="47" t="str">
        <f ca="1">LOWER(SUBSTITUTE(SUBSTITUTE(SUBSTITUTE(SUBSTITUTE(SUBSTITUTE(SUBSTITUTE(SUBSTITUTE(SUBSTITUTE(KENKO[[#This Row],[N.B.nota]]," ",""),"-",""),"(",""),")",""),".",""),",",""),"/",""),"""",""))</f>
        <v/>
      </c>
      <c r="W109" s="51" t="str">
        <f ca="1">IF(KENKO[[#This Row],[concat]]="","",MATCH(KENKO[[#This Row],[concat]],[3]!db[NB NOTA_C],0)+1)</f>
        <v/>
      </c>
      <c r="X109" s="47" t="str">
        <f ca="1">IF(KENKO[[#This Row],[N.B.nota]]="","",ADDRESS(ROW(KENKO[QB]),COLUMN(KENKO[QB]))&amp;":"&amp;ADDRESS(ROW(),COLUMN(KENKO[QB])))</f>
        <v/>
      </c>
      <c r="Y109" s="46" t="str">
        <f ca="1">IF(KENKO[[#This Row],[//]]="","",HYPERLINK("["&amp;DB_PATH&amp;"]DB!e"&amp;KENKO[[#This Row],[stt]],"&gt;"))</f>
        <v/>
      </c>
      <c r="Z109" s="32" t="str">
        <f ca="1">IF(KENKO[[#This Row],[//]]="","",IF(KENKO[[#This Row],[ID NOTA]]="",Z105,KENKO[[#This Row],[ID NOTA]]))</f>
        <v/>
      </c>
    </row>
    <row r="110" spans="1:26" ht="20.100000000000001" customHeight="1" x14ac:dyDescent="0.25">
      <c r="A110" s="43"/>
      <c r="B110" s="29" t="str">
        <f>IF(KENKO[[#This Row],[N_ID]]="","",INDEX(Table1[ID],MATCH(KENKO[[#This Row],[N_ID]],Table1[N_ID],0)))</f>
        <v/>
      </c>
      <c r="C110" s="29" t="str">
        <f ca="1">IF(KENKO[[#This Row],[//]]="","",HYPERLINK("["&amp;SUBSTITUTE(DIR,"'","")&amp;"]NOTA!D"&amp;KENKO[[#This Row],[//]]+2,"&gt;"))</f>
        <v/>
      </c>
      <c r="D110" s="29" t="str">
        <f>IF(KENKO[[#This Row],[ID NOTA]]="","",INDEX(Table1[QB],MATCH(KENKO[[#This Row],[ID NOTA]],Table1[ID],0)))</f>
        <v/>
      </c>
      <c r="E11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10" s="29"/>
      <c r="G110" s="39" t="str">
        <f ca="1">IF(KENKO[[#This Row],[N_ID]]="","",INDEX(INDIRECT($2:$2),KENKO[[#This Row],[//]]))</f>
        <v/>
      </c>
      <c r="H110" s="39" t="str">
        <f ca="1">IF(KENKO[[#This Row],[N_ID]]="","",INDEX(INDIRECT($2:$2),KENKO[[#This Row],[//]]))</f>
        <v/>
      </c>
      <c r="I110" s="47" t="str">
        <f ca="1">IF(KENKO[[#This Row],[N_ID]]="","",INDEX(INDIRECT($2:$2),KENKO[[#This Row],[//]]))</f>
        <v/>
      </c>
      <c r="J110" s="47" t="str">
        <f ca="1">IF(KENKO[[#This Row],[//]]="","",INDEX([3]!db[NB PAJAK],KENKO[[#This Row],[stt]]-1))</f>
        <v/>
      </c>
      <c r="K110" s="29" t="str">
        <f ca="1">IF(KENKO[[#This Row],[//]]="","",IF(INDEX(INDIRECT($2:$2),KENKO[[#This Row],[//]])="","",INDEX(INDIRECT($2:$2),KENKO[[#This Row],[//]])))</f>
        <v/>
      </c>
      <c r="L110" s="29" t="str">
        <f ca="1">IF(KENKO[[#This Row],[//]]="","",IF(KENKO[[#This Row],[C]]="",INDEX(INDIRECT($2:$2),KENKO[[#This Row],[//]]),""))</f>
        <v/>
      </c>
      <c r="M110" s="29" t="str">
        <f ca="1">IF(KENKO[[#This Row],[//]]="","",IF(KENKO[[#This Row],[C]]="",INDEX(INDIRECT($2:$2),KENKO[[#This Row],[//]]),""))</f>
        <v/>
      </c>
      <c r="N110" s="40" t="str">
        <f ca="1">IF(KENKO[[#This Row],[//]]="","",INDEX(INDIRECT($2:$2),KENKO[[#This Row],[//]])/IF(KENKO[[#This Row],[C]]="",KENKO[[#This Row],[JMLH BRG]],1))</f>
        <v/>
      </c>
      <c r="O110" s="41" t="str">
        <f ca="1">IF(KENKO[[#This Row],[//]]="","",INDEX(INDIRECT($2:$2),KENKO[[#This Row],[//]]))</f>
        <v/>
      </c>
      <c r="P110" s="41" t="str">
        <f ca="1">IF(KENKO[[#This Row],[//]]="","",IF(INDEX(INDIRECT($2:$2),KENKO[[#This Row],[//]])="","",INDEX(INDIRECT($2:$2),KENKO[[#This Row],[//]])))</f>
        <v/>
      </c>
      <c r="Q110" s="42" t="str">
        <f ca="1">IF(KENKO[[#This Row],[//]]="","",INDEX(INDIRECT($2:$2),KENKO[[#This Row],[//]]))</f>
        <v/>
      </c>
      <c r="R11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1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10" s="50" t="str">
        <f ca="1">IF(KENKO[[#This Row],[//]]="","",IF(INDEX(INDIRECT($2:$2),KENKO[[#This Row],[//]])="","",INDEX(INDIRECT($2:$2),KENKO[[#This Row],[//]])))</f>
        <v/>
      </c>
      <c r="U110" s="47" t="str">
        <f ca="1">IF(KENKO[[#This Row],[//]]="","",INDEX(INDIRECT($2:$2),KENKO[[#This Row],[//]]))</f>
        <v/>
      </c>
      <c r="V110" s="47" t="str">
        <f ca="1">LOWER(SUBSTITUTE(SUBSTITUTE(SUBSTITUTE(SUBSTITUTE(SUBSTITUTE(SUBSTITUTE(SUBSTITUTE(SUBSTITUTE(KENKO[[#This Row],[N.B.nota]]," ",""),"-",""),"(",""),")",""),".",""),",",""),"/",""),"""",""))</f>
        <v/>
      </c>
      <c r="W110" s="51" t="str">
        <f ca="1">IF(KENKO[[#This Row],[concat]]="","",MATCH(KENKO[[#This Row],[concat]],[3]!db[NB NOTA_C],0)+1)</f>
        <v/>
      </c>
      <c r="X110" s="47" t="str">
        <f ca="1">IF(KENKO[[#This Row],[N.B.nota]]="","",ADDRESS(ROW(KENKO[QB]),COLUMN(KENKO[QB]))&amp;":"&amp;ADDRESS(ROW(),COLUMN(KENKO[QB])))</f>
        <v/>
      </c>
      <c r="Y110" s="46" t="str">
        <f ca="1">IF(KENKO[[#This Row],[//]]="","",HYPERLINK("["&amp;DB_PATH&amp;"]DB!e"&amp;KENKO[[#This Row],[stt]],"&gt;"))</f>
        <v/>
      </c>
      <c r="Z110" s="32" t="str">
        <f ca="1">IF(KENKO[[#This Row],[//]]="","",IF(KENKO[[#This Row],[ID NOTA]]="",Z105,KENKO[[#This Row],[ID NOTA]]))</f>
        <v/>
      </c>
    </row>
    <row r="111" spans="1:26" ht="20.100000000000001" customHeight="1" x14ac:dyDescent="0.25">
      <c r="A111" s="43"/>
      <c r="B111" s="29" t="str">
        <f>IF(KENKO[[#This Row],[N_ID]]="","",INDEX(Table1[ID],MATCH(KENKO[[#This Row],[N_ID]],Table1[N_ID],0)))</f>
        <v/>
      </c>
      <c r="C111" s="29" t="str">
        <f ca="1">IF(KENKO[[#This Row],[//]]="","",HYPERLINK("["&amp;SUBSTITUTE(DIR,"'","")&amp;"]NOTA!D"&amp;KENKO[[#This Row],[//]]+2,"&gt;"))</f>
        <v/>
      </c>
      <c r="D111" s="29" t="str">
        <f>IF(KENKO[[#This Row],[ID NOTA]]="","",INDEX(Table1[QB],MATCH(KENKO[[#This Row],[ID NOTA]],Table1[ID],0)))</f>
        <v/>
      </c>
      <c r="E11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11" s="29"/>
      <c r="G111" s="39" t="str">
        <f ca="1">IF(KENKO[[#This Row],[N_ID]]="","",INDEX(INDIRECT($2:$2),KENKO[[#This Row],[//]]))</f>
        <v/>
      </c>
      <c r="H111" s="39" t="str">
        <f ca="1">IF(KENKO[[#This Row],[N_ID]]="","",INDEX(INDIRECT($2:$2),KENKO[[#This Row],[//]]))</f>
        <v/>
      </c>
      <c r="I111" s="47" t="str">
        <f ca="1">IF(KENKO[[#This Row],[N_ID]]="","",INDEX(INDIRECT($2:$2),KENKO[[#This Row],[//]]))</f>
        <v/>
      </c>
      <c r="J111" s="47" t="str">
        <f ca="1">IF(KENKO[[#This Row],[//]]="","",INDEX([3]!db[NB PAJAK],KENKO[[#This Row],[stt]]-1))</f>
        <v/>
      </c>
      <c r="K111" s="29" t="str">
        <f ca="1">IF(KENKO[[#This Row],[//]]="","",IF(INDEX(INDIRECT($2:$2),KENKO[[#This Row],[//]])="","",INDEX(INDIRECT($2:$2),KENKO[[#This Row],[//]])))</f>
        <v/>
      </c>
      <c r="L111" s="29" t="str">
        <f ca="1">IF(KENKO[[#This Row],[//]]="","",IF(KENKO[[#This Row],[C]]="",INDEX(INDIRECT($2:$2),KENKO[[#This Row],[//]]),""))</f>
        <v/>
      </c>
      <c r="M111" s="29" t="str">
        <f ca="1">IF(KENKO[[#This Row],[//]]="","",IF(KENKO[[#This Row],[C]]="",INDEX(INDIRECT($2:$2),KENKO[[#This Row],[//]]),""))</f>
        <v/>
      </c>
      <c r="N111" s="40" t="str">
        <f ca="1">IF(KENKO[[#This Row],[//]]="","",INDEX(INDIRECT($2:$2),KENKO[[#This Row],[//]])/IF(KENKO[[#This Row],[C]]="",KENKO[[#This Row],[JMLH BRG]],1))</f>
        <v/>
      </c>
      <c r="O111" s="41" t="str">
        <f ca="1">IF(KENKO[[#This Row],[//]]="","",INDEX(INDIRECT($2:$2),KENKO[[#This Row],[//]]))</f>
        <v/>
      </c>
      <c r="P111" s="41" t="str">
        <f ca="1">IF(KENKO[[#This Row],[//]]="","",IF(INDEX(INDIRECT($2:$2),KENKO[[#This Row],[//]])="","",INDEX(INDIRECT($2:$2),KENKO[[#This Row],[//]])))</f>
        <v/>
      </c>
      <c r="Q111" s="42" t="str">
        <f ca="1">IF(KENKO[[#This Row],[//]]="","",INDEX(INDIRECT($2:$2),KENKO[[#This Row],[//]]))</f>
        <v/>
      </c>
      <c r="R11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1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11" s="50" t="str">
        <f ca="1">IF(KENKO[[#This Row],[//]]="","",IF(INDEX(INDIRECT($2:$2),KENKO[[#This Row],[//]])="","",INDEX(INDIRECT($2:$2),KENKO[[#This Row],[//]])))</f>
        <v/>
      </c>
      <c r="U111" s="47" t="str">
        <f ca="1">IF(KENKO[[#This Row],[//]]="","",INDEX(INDIRECT($2:$2),KENKO[[#This Row],[//]]))</f>
        <v/>
      </c>
      <c r="V111" s="47" t="str">
        <f ca="1">LOWER(SUBSTITUTE(SUBSTITUTE(SUBSTITUTE(SUBSTITUTE(SUBSTITUTE(SUBSTITUTE(SUBSTITUTE(SUBSTITUTE(KENKO[[#This Row],[N.B.nota]]," ",""),"-",""),"(",""),")",""),".",""),",",""),"/",""),"""",""))</f>
        <v/>
      </c>
      <c r="W111" s="51" t="str">
        <f ca="1">IF(KENKO[[#This Row],[concat]]="","",MATCH(KENKO[[#This Row],[concat]],[3]!db[NB NOTA_C],0)+1)</f>
        <v/>
      </c>
      <c r="X111" s="47" t="str">
        <f ca="1">IF(KENKO[[#This Row],[N.B.nota]]="","",ADDRESS(ROW(KENKO[QB]),COLUMN(KENKO[QB]))&amp;":"&amp;ADDRESS(ROW(),COLUMN(KENKO[QB])))</f>
        <v/>
      </c>
      <c r="Y111" s="46" t="str">
        <f ca="1">IF(KENKO[[#This Row],[//]]="","",HYPERLINK("["&amp;DB_PATH&amp;"]DB!e"&amp;KENKO[[#This Row],[stt]],"&gt;"))</f>
        <v/>
      </c>
      <c r="Z111" s="32" t="str">
        <f ca="1">IF(KENKO[[#This Row],[//]]="","",IF(KENKO[[#This Row],[ID NOTA]]="",Z105,KENKO[[#This Row],[ID NOTA]]))</f>
        <v/>
      </c>
    </row>
    <row r="112" spans="1:26" ht="20.100000000000001" customHeight="1" x14ac:dyDescent="0.25">
      <c r="A112" s="43"/>
      <c r="B112" s="29" t="str">
        <f>IF(KENKO[[#This Row],[N_ID]]="","",INDEX(Table1[ID],MATCH(KENKO[[#This Row],[N_ID]],Table1[N_ID],0)))</f>
        <v/>
      </c>
      <c r="C112" s="29" t="str">
        <f ca="1">IF(KENKO[[#This Row],[//]]="","",HYPERLINK("["&amp;SUBSTITUTE(DIR,"'","")&amp;"]NOTA!D"&amp;KENKO[[#This Row],[//]]+2,"&gt;"))</f>
        <v/>
      </c>
      <c r="D112" s="29" t="str">
        <f>IF(KENKO[[#This Row],[ID NOTA]]="","",INDEX(Table1[QB],MATCH(KENKO[[#This Row],[ID NOTA]],Table1[ID],0)))</f>
        <v/>
      </c>
      <c r="E11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12" s="29"/>
      <c r="G112" s="39" t="str">
        <f ca="1">IF(KENKO[[#This Row],[N_ID]]="","",INDEX(INDIRECT($2:$2),KENKO[[#This Row],[//]]))</f>
        <v/>
      </c>
      <c r="H112" s="39" t="str">
        <f ca="1">IF(KENKO[[#This Row],[N_ID]]="","",INDEX(INDIRECT($2:$2),KENKO[[#This Row],[//]]))</f>
        <v/>
      </c>
      <c r="I112" s="47" t="str">
        <f ca="1">IF(KENKO[[#This Row],[N_ID]]="","",INDEX(INDIRECT($2:$2),KENKO[[#This Row],[//]]))</f>
        <v/>
      </c>
      <c r="J112" s="47" t="str">
        <f ca="1">IF(KENKO[[#This Row],[//]]="","",INDEX([3]!db[NB PAJAK],KENKO[[#This Row],[stt]]-1))</f>
        <v/>
      </c>
      <c r="K112" s="29" t="str">
        <f ca="1">IF(KENKO[[#This Row],[//]]="","",IF(INDEX(INDIRECT($2:$2),KENKO[[#This Row],[//]])="","",INDEX(INDIRECT($2:$2),KENKO[[#This Row],[//]])))</f>
        <v/>
      </c>
      <c r="L112" s="29" t="str">
        <f ca="1">IF(KENKO[[#This Row],[//]]="","",IF(KENKO[[#This Row],[C]]="",INDEX(INDIRECT($2:$2),KENKO[[#This Row],[//]]),""))</f>
        <v/>
      </c>
      <c r="M112" s="29" t="str">
        <f ca="1">IF(KENKO[[#This Row],[//]]="","",IF(KENKO[[#This Row],[C]]="",INDEX(INDIRECT($2:$2),KENKO[[#This Row],[//]]),""))</f>
        <v/>
      </c>
      <c r="N112" s="40" t="str">
        <f ca="1">IF(KENKO[[#This Row],[//]]="","",INDEX(INDIRECT($2:$2),KENKO[[#This Row],[//]])/IF(KENKO[[#This Row],[C]]="",KENKO[[#This Row],[JMLH BRG]],1))</f>
        <v/>
      </c>
      <c r="O112" s="41" t="str">
        <f ca="1">IF(KENKO[[#This Row],[//]]="","",INDEX(INDIRECT($2:$2),KENKO[[#This Row],[//]]))</f>
        <v/>
      </c>
      <c r="P112" s="41" t="str">
        <f ca="1">IF(KENKO[[#This Row],[//]]="","",IF(INDEX(INDIRECT($2:$2),KENKO[[#This Row],[//]])="","",INDEX(INDIRECT($2:$2),KENKO[[#This Row],[//]])))</f>
        <v/>
      </c>
      <c r="Q112" s="42" t="str">
        <f ca="1">IF(KENKO[[#This Row],[//]]="","",INDEX(INDIRECT($2:$2),KENKO[[#This Row],[//]]))</f>
        <v/>
      </c>
      <c r="R11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1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12" s="50" t="str">
        <f ca="1">IF(KENKO[[#This Row],[//]]="","",IF(INDEX(INDIRECT($2:$2),KENKO[[#This Row],[//]])="","",INDEX(INDIRECT($2:$2),KENKO[[#This Row],[//]])))</f>
        <v/>
      </c>
      <c r="U112" s="47" t="str">
        <f ca="1">IF(KENKO[[#This Row],[//]]="","",INDEX(INDIRECT($2:$2),KENKO[[#This Row],[//]]))</f>
        <v/>
      </c>
      <c r="V112" s="47" t="str">
        <f ca="1">LOWER(SUBSTITUTE(SUBSTITUTE(SUBSTITUTE(SUBSTITUTE(SUBSTITUTE(SUBSTITUTE(SUBSTITUTE(SUBSTITUTE(KENKO[[#This Row],[N.B.nota]]," ",""),"-",""),"(",""),")",""),".",""),",",""),"/",""),"""",""))</f>
        <v/>
      </c>
      <c r="W112" s="51" t="str">
        <f ca="1">IF(KENKO[[#This Row],[concat]]="","",MATCH(KENKO[[#This Row],[concat]],[3]!db[NB NOTA_C],0)+1)</f>
        <v/>
      </c>
      <c r="X112" s="47" t="str">
        <f ca="1">IF(KENKO[[#This Row],[N.B.nota]]="","",ADDRESS(ROW(KENKO[QB]),COLUMN(KENKO[QB]))&amp;":"&amp;ADDRESS(ROW(),COLUMN(KENKO[QB])))</f>
        <v/>
      </c>
      <c r="Y112" s="46" t="str">
        <f ca="1">IF(KENKO[[#This Row],[//]]="","",HYPERLINK("["&amp;DB_PATH&amp;"]DB!e"&amp;KENKO[[#This Row],[stt]],"&gt;"))</f>
        <v/>
      </c>
      <c r="Z112" s="32" t="str">
        <f ca="1">IF(KENKO[[#This Row],[//]]="","",IF(KENKO[[#This Row],[ID NOTA]]="",Z105,KENKO[[#This Row],[ID NOTA]]))</f>
        <v/>
      </c>
    </row>
    <row r="113" spans="1:26" ht="20.100000000000001" customHeight="1" x14ac:dyDescent="0.25">
      <c r="A113" s="43"/>
      <c r="B113" s="29" t="str">
        <f>IF(KENKO[[#This Row],[N_ID]]="","",INDEX(Table1[ID],MATCH(KENKO[[#This Row],[N_ID]],Table1[N_ID],0)))</f>
        <v/>
      </c>
      <c r="C113" s="29" t="str">
        <f ca="1">IF(KENKO[[#This Row],[//]]="","",HYPERLINK("["&amp;SUBSTITUTE(DIR,"'","")&amp;"]NOTA!D"&amp;KENKO[[#This Row],[//]]+2,"&gt;"))</f>
        <v/>
      </c>
      <c r="D113" s="29" t="str">
        <f>IF(KENKO[[#This Row],[ID NOTA]]="","",INDEX(Table1[QB],MATCH(KENKO[[#This Row],[ID NOTA]],Table1[ID],0)))</f>
        <v/>
      </c>
      <c r="E11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13" s="29"/>
      <c r="G113" s="39" t="str">
        <f ca="1">IF(KENKO[[#This Row],[N_ID]]="","",INDEX(INDIRECT($2:$2),KENKO[[#This Row],[//]]))</f>
        <v/>
      </c>
      <c r="H113" s="39" t="str">
        <f ca="1">IF(KENKO[[#This Row],[N_ID]]="","",INDEX(INDIRECT($2:$2),KENKO[[#This Row],[//]]))</f>
        <v/>
      </c>
      <c r="I113" s="47" t="str">
        <f ca="1">IF(KENKO[[#This Row],[N_ID]]="","",INDEX(INDIRECT($2:$2),KENKO[[#This Row],[//]]))</f>
        <v/>
      </c>
      <c r="J113" s="47" t="str">
        <f ca="1">IF(KENKO[[#This Row],[//]]="","",INDEX([3]!db[NB PAJAK],KENKO[[#This Row],[stt]]-1))</f>
        <v/>
      </c>
      <c r="K113" s="29" t="str">
        <f ca="1">IF(KENKO[[#This Row],[//]]="","",IF(INDEX(INDIRECT($2:$2),KENKO[[#This Row],[//]])="","",INDEX(INDIRECT($2:$2),KENKO[[#This Row],[//]])))</f>
        <v/>
      </c>
      <c r="L113" s="29" t="str">
        <f ca="1">IF(KENKO[[#This Row],[//]]="","",IF(KENKO[[#This Row],[C]]="",INDEX(INDIRECT($2:$2),KENKO[[#This Row],[//]]),""))</f>
        <v/>
      </c>
      <c r="M113" s="29" t="str">
        <f ca="1">IF(KENKO[[#This Row],[//]]="","",IF(KENKO[[#This Row],[C]]="",INDEX(INDIRECT($2:$2),KENKO[[#This Row],[//]]),""))</f>
        <v/>
      </c>
      <c r="N113" s="40" t="str">
        <f ca="1">IF(KENKO[[#This Row],[//]]="","",INDEX(INDIRECT($2:$2),KENKO[[#This Row],[//]])/IF(KENKO[[#This Row],[C]]="",KENKO[[#This Row],[JMLH BRG]],1))</f>
        <v/>
      </c>
      <c r="O113" s="41" t="str">
        <f ca="1">IF(KENKO[[#This Row],[//]]="","",INDEX(INDIRECT($2:$2),KENKO[[#This Row],[//]]))</f>
        <v/>
      </c>
      <c r="P113" s="41" t="str">
        <f ca="1">IF(KENKO[[#This Row],[//]]="","",IF(INDEX(INDIRECT($2:$2),KENKO[[#This Row],[//]])="","",INDEX(INDIRECT($2:$2),KENKO[[#This Row],[//]])))</f>
        <v/>
      </c>
      <c r="Q113" s="42" t="str">
        <f ca="1">IF(KENKO[[#This Row],[//]]="","",INDEX(INDIRECT($2:$2),KENKO[[#This Row],[//]]))</f>
        <v/>
      </c>
      <c r="R11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1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13" s="50" t="str">
        <f ca="1">IF(KENKO[[#This Row],[//]]="","",IF(INDEX(INDIRECT($2:$2),KENKO[[#This Row],[//]])="","",INDEX(INDIRECT($2:$2),KENKO[[#This Row],[//]])))</f>
        <v/>
      </c>
      <c r="U113" s="47" t="str">
        <f ca="1">IF(KENKO[[#This Row],[//]]="","",INDEX(INDIRECT($2:$2),KENKO[[#This Row],[//]]))</f>
        <v/>
      </c>
      <c r="V113" s="47" t="str">
        <f ca="1">LOWER(SUBSTITUTE(SUBSTITUTE(SUBSTITUTE(SUBSTITUTE(SUBSTITUTE(SUBSTITUTE(SUBSTITUTE(SUBSTITUTE(KENKO[[#This Row],[N.B.nota]]," ",""),"-",""),"(",""),")",""),".",""),",",""),"/",""),"""",""))</f>
        <v/>
      </c>
      <c r="W113" s="51" t="str">
        <f ca="1">IF(KENKO[[#This Row],[concat]]="","",MATCH(KENKO[[#This Row],[concat]],[3]!db[NB NOTA_C],0)+1)</f>
        <v/>
      </c>
      <c r="X113" s="47" t="str">
        <f ca="1">IF(KENKO[[#This Row],[N.B.nota]]="","",ADDRESS(ROW(KENKO[QB]),COLUMN(KENKO[QB]))&amp;":"&amp;ADDRESS(ROW(),COLUMN(KENKO[QB])))</f>
        <v/>
      </c>
      <c r="Y113" s="46" t="str">
        <f ca="1">IF(KENKO[[#This Row],[//]]="","",HYPERLINK("["&amp;DB_PATH&amp;"]DB!e"&amp;KENKO[[#This Row],[stt]],"&gt;"))</f>
        <v/>
      </c>
      <c r="Z113" s="32" t="str">
        <f ca="1">IF(KENKO[[#This Row],[//]]="","",IF(KENKO[[#This Row],[ID NOTA]]="",Z105,KENKO[[#This Row],[ID NOTA]]))</f>
        <v/>
      </c>
    </row>
    <row r="114" spans="1:26" ht="20.100000000000001" customHeight="1" x14ac:dyDescent="0.25">
      <c r="A114" s="43"/>
      <c r="B114" s="29" t="str">
        <f>IF(KENKO[[#This Row],[N_ID]]="","",INDEX(Table1[ID],MATCH(KENKO[[#This Row],[N_ID]],Table1[N_ID],0)))</f>
        <v/>
      </c>
      <c r="C114" s="29" t="str">
        <f ca="1">IF(KENKO[[#This Row],[//]]="","",HYPERLINK("["&amp;SUBSTITUTE(DIR,"'","")&amp;"]NOTA!D"&amp;KENKO[[#This Row],[//]]+2,"&gt;"))</f>
        <v/>
      </c>
      <c r="D114" s="29" t="str">
        <f>IF(KENKO[[#This Row],[ID NOTA]]="","",INDEX(Table1[QB],MATCH(KENKO[[#This Row],[ID NOTA]],Table1[ID],0)))</f>
        <v/>
      </c>
      <c r="E11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14" s="29"/>
      <c r="G114" s="39" t="str">
        <f ca="1">IF(KENKO[[#This Row],[N_ID]]="","",INDEX(INDIRECT($2:$2),KENKO[[#This Row],[//]]))</f>
        <v/>
      </c>
      <c r="H114" s="39" t="str">
        <f ca="1">IF(KENKO[[#This Row],[N_ID]]="","",INDEX(INDIRECT($2:$2),KENKO[[#This Row],[//]]))</f>
        <v/>
      </c>
      <c r="I114" s="47" t="str">
        <f ca="1">IF(KENKO[[#This Row],[N_ID]]="","",INDEX(INDIRECT($2:$2),KENKO[[#This Row],[//]]))</f>
        <v/>
      </c>
      <c r="J114" s="47" t="str">
        <f ca="1">IF(KENKO[[#This Row],[//]]="","",INDEX([3]!db[NB PAJAK],KENKO[[#This Row],[stt]]-1))</f>
        <v/>
      </c>
      <c r="K114" s="29" t="str">
        <f ca="1">IF(KENKO[[#This Row],[//]]="","",IF(INDEX(INDIRECT($2:$2),KENKO[[#This Row],[//]])="","",INDEX(INDIRECT($2:$2),KENKO[[#This Row],[//]])))</f>
        <v/>
      </c>
      <c r="L114" s="29" t="str">
        <f ca="1">IF(KENKO[[#This Row],[//]]="","",IF(KENKO[[#This Row],[C]]="",INDEX(INDIRECT($2:$2),KENKO[[#This Row],[//]]),""))</f>
        <v/>
      </c>
      <c r="M114" s="29" t="str">
        <f ca="1">IF(KENKO[[#This Row],[//]]="","",IF(KENKO[[#This Row],[C]]="",INDEX(INDIRECT($2:$2),KENKO[[#This Row],[//]]),""))</f>
        <v/>
      </c>
      <c r="N114" s="40" t="str">
        <f ca="1">IF(KENKO[[#This Row],[//]]="","",INDEX(INDIRECT($2:$2),KENKO[[#This Row],[//]])/IF(KENKO[[#This Row],[C]]="",KENKO[[#This Row],[JMLH BRG]],1))</f>
        <v/>
      </c>
      <c r="O114" s="41" t="str">
        <f ca="1">IF(KENKO[[#This Row],[//]]="","",INDEX(INDIRECT($2:$2),KENKO[[#This Row],[//]]))</f>
        <v/>
      </c>
      <c r="P114" s="41" t="str">
        <f ca="1">IF(KENKO[[#This Row],[//]]="","",IF(INDEX(INDIRECT($2:$2),KENKO[[#This Row],[//]])="","",INDEX(INDIRECT($2:$2),KENKO[[#This Row],[//]])))</f>
        <v/>
      </c>
      <c r="Q114" s="42" t="str">
        <f ca="1">IF(KENKO[[#This Row],[//]]="","",INDEX(INDIRECT($2:$2),KENKO[[#This Row],[//]]))</f>
        <v/>
      </c>
      <c r="R11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1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14" s="50" t="str">
        <f ca="1">IF(KENKO[[#This Row],[//]]="","",IF(INDEX(INDIRECT($2:$2),KENKO[[#This Row],[//]])="","",INDEX(INDIRECT($2:$2),KENKO[[#This Row],[//]])))</f>
        <v/>
      </c>
      <c r="U114" s="47" t="str">
        <f ca="1">IF(KENKO[[#This Row],[//]]="","",INDEX(INDIRECT($2:$2),KENKO[[#This Row],[//]]))</f>
        <v/>
      </c>
      <c r="V114" s="47" t="str">
        <f ca="1">LOWER(SUBSTITUTE(SUBSTITUTE(SUBSTITUTE(SUBSTITUTE(SUBSTITUTE(SUBSTITUTE(SUBSTITUTE(SUBSTITUTE(KENKO[[#This Row],[N.B.nota]]," ",""),"-",""),"(",""),")",""),".",""),",",""),"/",""),"""",""))</f>
        <v/>
      </c>
      <c r="W114" s="51" t="str">
        <f ca="1">IF(KENKO[[#This Row],[concat]]="","",MATCH(KENKO[[#This Row],[concat]],[3]!db[NB NOTA_C],0)+1)</f>
        <v/>
      </c>
      <c r="X114" s="47" t="str">
        <f ca="1">IF(KENKO[[#This Row],[N.B.nota]]="","",ADDRESS(ROW(KENKO[QB]),COLUMN(KENKO[QB]))&amp;":"&amp;ADDRESS(ROW(),COLUMN(KENKO[QB])))</f>
        <v/>
      </c>
      <c r="Y114" s="46" t="str">
        <f ca="1">IF(KENKO[[#This Row],[//]]="","",HYPERLINK("["&amp;DB_PATH&amp;"]DB!e"&amp;KENKO[[#This Row],[stt]],"&gt;"))</f>
        <v/>
      </c>
      <c r="Z114" s="32" t="str">
        <f ca="1">IF(KENKO[[#This Row],[//]]="","",IF(KENKO[[#This Row],[ID NOTA]]="",Z105,KENKO[[#This Row],[ID NOTA]]))</f>
        <v/>
      </c>
    </row>
    <row r="115" spans="1:26" ht="20.100000000000001" customHeight="1" x14ac:dyDescent="0.25">
      <c r="A115" s="43"/>
      <c r="B115" s="29" t="str">
        <f>IF(KENKO[[#This Row],[N_ID]]="","",INDEX(Table1[ID],MATCH(KENKO[[#This Row],[N_ID]],Table1[N_ID],0)))</f>
        <v/>
      </c>
      <c r="C115" s="29" t="str">
        <f ca="1">IF(KENKO[[#This Row],[//]]="","",HYPERLINK("["&amp;SUBSTITUTE(DIR,"'","")&amp;"]NOTA!D"&amp;KENKO[[#This Row],[//]]+2,"&gt;"))</f>
        <v/>
      </c>
      <c r="D115" s="29" t="str">
        <f>IF(KENKO[[#This Row],[ID NOTA]]="","",INDEX(Table1[QB],MATCH(KENKO[[#This Row],[ID NOTA]],Table1[ID],0)))</f>
        <v/>
      </c>
      <c r="E11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15" s="29"/>
      <c r="G115" s="39" t="str">
        <f ca="1">IF(KENKO[[#This Row],[N_ID]]="","",INDEX(INDIRECT($2:$2),KENKO[[#This Row],[//]]))</f>
        <v/>
      </c>
      <c r="H115" s="39" t="str">
        <f ca="1">IF(KENKO[[#This Row],[N_ID]]="","",INDEX(INDIRECT($2:$2),KENKO[[#This Row],[//]]))</f>
        <v/>
      </c>
      <c r="I115" s="47" t="str">
        <f ca="1">IF(KENKO[[#This Row],[N_ID]]="","",INDEX(INDIRECT($2:$2),KENKO[[#This Row],[//]]))</f>
        <v/>
      </c>
      <c r="J115" s="47" t="str">
        <f ca="1">IF(KENKO[[#This Row],[//]]="","",INDEX([3]!db[NB PAJAK],KENKO[[#This Row],[stt]]-1))</f>
        <v/>
      </c>
      <c r="K115" s="29" t="str">
        <f ca="1">IF(KENKO[[#This Row],[//]]="","",IF(INDEX(INDIRECT($2:$2),KENKO[[#This Row],[//]])="","",INDEX(INDIRECT($2:$2),KENKO[[#This Row],[//]])))</f>
        <v/>
      </c>
      <c r="L115" s="29" t="str">
        <f ca="1">IF(KENKO[[#This Row],[//]]="","",IF(KENKO[[#This Row],[C]]="",INDEX(INDIRECT($2:$2),KENKO[[#This Row],[//]]),""))</f>
        <v/>
      </c>
      <c r="M115" s="29" t="str">
        <f ca="1">IF(KENKO[[#This Row],[//]]="","",IF(KENKO[[#This Row],[C]]="",INDEX(INDIRECT($2:$2),KENKO[[#This Row],[//]]),""))</f>
        <v/>
      </c>
      <c r="N115" s="40" t="str">
        <f ca="1">IF(KENKO[[#This Row],[//]]="","",INDEX(INDIRECT($2:$2),KENKO[[#This Row],[//]])/IF(KENKO[[#This Row],[C]]="",KENKO[[#This Row],[JMLH BRG]],1))</f>
        <v/>
      </c>
      <c r="O115" s="41" t="str">
        <f ca="1">IF(KENKO[[#This Row],[//]]="","",INDEX(INDIRECT($2:$2),KENKO[[#This Row],[//]]))</f>
        <v/>
      </c>
      <c r="P115" s="41" t="str">
        <f ca="1">IF(KENKO[[#This Row],[//]]="","",IF(INDEX(INDIRECT($2:$2),KENKO[[#This Row],[//]])="","",INDEX(INDIRECT($2:$2),KENKO[[#This Row],[//]])))</f>
        <v/>
      </c>
      <c r="Q115" s="42" t="str">
        <f ca="1">IF(KENKO[[#This Row],[//]]="","",INDEX(INDIRECT($2:$2),KENKO[[#This Row],[//]]))</f>
        <v/>
      </c>
      <c r="R11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1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15" s="50" t="str">
        <f ca="1">IF(KENKO[[#This Row],[//]]="","",IF(INDEX(INDIRECT($2:$2),KENKO[[#This Row],[//]])="","",INDEX(INDIRECT($2:$2),KENKO[[#This Row],[//]])))</f>
        <v/>
      </c>
      <c r="U115" s="47" t="str">
        <f ca="1">IF(KENKO[[#This Row],[//]]="","",INDEX(INDIRECT($2:$2),KENKO[[#This Row],[//]]))</f>
        <v/>
      </c>
      <c r="V115" s="47" t="str">
        <f ca="1">LOWER(SUBSTITUTE(SUBSTITUTE(SUBSTITUTE(SUBSTITUTE(SUBSTITUTE(SUBSTITUTE(SUBSTITUTE(SUBSTITUTE(KENKO[[#This Row],[N.B.nota]]," ",""),"-",""),"(",""),")",""),".",""),",",""),"/",""),"""",""))</f>
        <v/>
      </c>
      <c r="W115" s="51" t="str">
        <f ca="1">IF(KENKO[[#This Row],[concat]]="","",MATCH(KENKO[[#This Row],[concat]],[3]!db[NB NOTA_C],0)+1)</f>
        <v/>
      </c>
      <c r="X115" s="47" t="str">
        <f ca="1">IF(KENKO[[#This Row],[N.B.nota]]="","",ADDRESS(ROW(KENKO[QB]),COLUMN(KENKO[QB]))&amp;":"&amp;ADDRESS(ROW(),COLUMN(KENKO[QB])))</f>
        <v/>
      </c>
      <c r="Y115" s="46" t="str">
        <f ca="1">IF(KENKO[[#This Row],[//]]="","",HYPERLINK("["&amp;DB_PATH&amp;"]DB!e"&amp;KENKO[[#This Row],[stt]],"&gt;"))</f>
        <v/>
      </c>
      <c r="Z115" s="32" t="str">
        <f ca="1">IF(KENKO[[#This Row],[//]]="","",IF(KENKO[[#This Row],[ID NOTA]]="",Z105,KENKO[[#This Row],[ID NOTA]]))</f>
        <v/>
      </c>
    </row>
    <row r="116" spans="1:26" ht="20.100000000000001" customHeight="1" x14ac:dyDescent="0.25">
      <c r="A116" s="43"/>
      <c r="B116" s="29" t="str">
        <f>IF(KENKO[[#This Row],[N_ID]]="","",INDEX(Table1[ID],MATCH(KENKO[[#This Row],[N_ID]],Table1[N_ID],0)))</f>
        <v/>
      </c>
      <c r="C116" s="29" t="str">
        <f ca="1">IF(KENKO[[#This Row],[//]]="","",HYPERLINK("["&amp;SUBSTITUTE(DIR,"'","")&amp;"]NOTA!D"&amp;KENKO[[#This Row],[//]]+2,"&gt;"))</f>
        <v/>
      </c>
      <c r="D116" s="29" t="str">
        <f>IF(KENKO[[#This Row],[ID NOTA]]="","",INDEX(Table1[QB],MATCH(KENKO[[#This Row],[ID NOTA]],Table1[ID],0)))</f>
        <v/>
      </c>
      <c r="E11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16" s="29"/>
      <c r="G116" s="39" t="str">
        <f ca="1">IF(KENKO[[#This Row],[N_ID]]="","",INDEX(INDIRECT($2:$2),KENKO[[#This Row],[//]]))</f>
        <v/>
      </c>
      <c r="H116" s="39" t="str">
        <f ca="1">IF(KENKO[[#This Row],[N_ID]]="","",INDEX(INDIRECT($2:$2),KENKO[[#This Row],[//]]))</f>
        <v/>
      </c>
      <c r="I116" s="47" t="str">
        <f ca="1">IF(KENKO[[#This Row],[N_ID]]="","",INDEX(INDIRECT($2:$2),KENKO[[#This Row],[//]]))</f>
        <v/>
      </c>
      <c r="J116" s="47" t="str">
        <f ca="1">IF(KENKO[[#This Row],[//]]="","",INDEX([3]!db[NB PAJAK],KENKO[[#This Row],[stt]]-1))</f>
        <v/>
      </c>
      <c r="K116" s="29" t="str">
        <f ca="1">IF(KENKO[[#This Row],[//]]="","",IF(INDEX(INDIRECT($2:$2),KENKO[[#This Row],[//]])="","",INDEX(INDIRECT($2:$2),KENKO[[#This Row],[//]])))</f>
        <v/>
      </c>
      <c r="L116" s="29" t="str">
        <f ca="1">IF(KENKO[[#This Row],[//]]="","",IF(KENKO[[#This Row],[C]]="",INDEX(INDIRECT($2:$2),KENKO[[#This Row],[//]]),""))</f>
        <v/>
      </c>
      <c r="M116" s="29" t="str">
        <f ca="1">IF(KENKO[[#This Row],[//]]="","",IF(KENKO[[#This Row],[C]]="",INDEX(INDIRECT($2:$2),KENKO[[#This Row],[//]]),""))</f>
        <v/>
      </c>
      <c r="N116" s="40" t="str">
        <f ca="1">IF(KENKO[[#This Row],[//]]="","",INDEX(INDIRECT($2:$2),KENKO[[#This Row],[//]])/IF(KENKO[[#This Row],[C]]="",KENKO[[#This Row],[JMLH BRG]],1))</f>
        <v/>
      </c>
      <c r="O116" s="41" t="str">
        <f ca="1">IF(KENKO[[#This Row],[//]]="","",INDEX(INDIRECT($2:$2),KENKO[[#This Row],[//]]))</f>
        <v/>
      </c>
      <c r="P116" s="41" t="str">
        <f ca="1">IF(KENKO[[#This Row],[//]]="","",IF(INDEX(INDIRECT($2:$2),KENKO[[#This Row],[//]])="","",INDEX(INDIRECT($2:$2),KENKO[[#This Row],[//]])))</f>
        <v/>
      </c>
      <c r="Q116" s="42" t="str">
        <f ca="1">IF(KENKO[[#This Row],[//]]="","",INDEX(INDIRECT($2:$2),KENKO[[#This Row],[//]]))</f>
        <v/>
      </c>
      <c r="R11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1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16" s="50" t="str">
        <f ca="1">IF(KENKO[[#This Row],[//]]="","",IF(INDEX(INDIRECT($2:$2),KENKO[[#This Row],[//]])="","",INDEX(INDIRECT($2:$2),KENKO[[#This Row],[//]])))</f>
        <v/>
      </c>
      <c r="U116" s="47" t="str">
        <f ca="1">IF(KENKO[[#This Row],[//]]="","",INDEX(INDIRECT($2:$2),KENKO[[#This Row],[//]]))</f>
        <v/>
      </c>
      <c r="V116" s="47" t="str">
        <f ca="1">LOWER(SUBSTITUTE(SUBSTITUTE(SUBSTITUTE(SUBSTITUTE(SUBSTITUTE(SUBSTITUTE(SUBSTITUTE(SUBSTITUTE(KENKO[[#This Row],[N.B.nota]]," ",""),"-",""),"(",""),")",""),".",""),",",""),"/",""),"""",""))</f>
        <v/>
      </c>
      <c r="W116" s="51" t="str">
        <f ca="1">IF(KENKO[[#This Row],[concat]]="","",MATCH(KENKO[[#This Row],[concat]],[3]!db[NB NOTA_C],0)+1)</f>
        <v/>
      </c>
      <c r="X116" s="47" t="str">
        <f ca="1">IF(KENKO[[#This Row],[N.B.nota]]="","",ADDRESS(ROW(KENKO[QB]),COLUMN(KENKO[QB]))&amp;":"&amp;ADDRESS(ROW(),COLUMN(KENKO[QB])))</f>
        <v/>
      </c>
      <c r="Y116" s="46" t="str">
        <f ca="1">IF(KENKO[[#This Row],[//]]="","",HYPERLINK("["&amp;DB_PATH&amp;"]DB!e"&amp;KENKO[[#This Row],[stt]],"&gt;"))</f>
        <v/>
      </c>
      <c r="Z116" s="32" t="str">
        <f ca="1">IF(KENKO[[#This Row],[//]]="","",IF(KENKO[[#This Row],[ID NOTA]]="",Z105,KENKO[[#This Row],[ID NOTA]]))</f>
        <v/>
      </c>
    </row>
    <row r="117" spans="1:26" ht="20.100000000000001" customHeight="1" x14ac:dyDescent="0.25">
      <c r="A117" s="43"/>
      <c r="B117" s="29" t="str">
        <f>IF(KENKO[[#This Row],[N_ID]]="","",INDEX(Table1[ID],MATCH(KENKO[[#This Row],[N_ID]],Table1[N_ID],0)))</f>
        <v/>
      </c>
      <c r="C117" s="29" t="str">
        <f ca="1">IF(KENKO[[#This Row],[//]]="","",HYPERLINK("["&amp;SUBSTITUTE(DIR,"'","")&amp;"]NOTA!D"&amp;KENKO[[#This Row],[//]]+2,"&gt;"))</f>
        <v/>
      </c>
      <c r="D117" s="29" t="str">
        <f>IF(KENKO[[#This Row],[ID NOTA]]="","",INDEX(Table1[QB],MATCH(KENKO[[#This Row],[ID NOTA]],Table1[ID],0)))</f>
        <v/>
      </c>
      <c r="E11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17" s="29"/>
      <c r="G117" s="39" t="str">
        <f ca="1">IF(KENKO[[#This Row],[N_ID]]="","",INDEX(INDIRECT($2:$2),KENKO[[#This Row],[//]]))</f>
        <v/>
      </c>
      <c r="H117" s="39" t="str">
        <f ca="1">IF(KENKO[[#This Row],[N_ID]]="","",INDEX(INDIRECT($2:$2),KENKO[[#This Row],[//]]))</f>
        <v/>
      </c>
      <c r="I117" s="47" t="str">
        <f ca="1">IF(KENKO[[#This Row],[N_ID]]="","",INDEX(INDIRECT($2:$2),KENKO[[#This Row],[//]]))</f>
        <v/>
      </c>
      <c r="J117" s="47" t="str">
        <f ca="1">IF(KENKO[[#This Row],[//]]="","",INDEX([3]!db[NB PAJAK],KENKO[[#This Row],[stt]]-1))</f>
        <v/>
      </c>
      <c r="K117" s="29" t="str">
        <f ca="1">IF(KENKO[[#This Row],[//]]="","",IF(INDEX(INDIRECT($2:$2),KENKO[[#This Row],[//]])="","",INDEX(INDIRECT($2:$2),KENKO[[#This Row],[//]])))</f>
        <v/>
      </c>
      <c r="L117" s="29" t="str">
        <f ca="1">IF(KENKO[[#This Row],[//]]="","",IF(KENKO[[#This Row],[C]]="",INDEX(INDIRECT($2:$2),KENKO[[#This Row],[//]]),""))</f>
        <v/>
      </c>
      <c r="M117" s="29" t="str">
        <f ca="1">IF(KENKO[[#This Row],[//]]="","",IF(KENKO[[#This Row],[C]]="",INDEX(INDIRECT($2:$2),KENKO[[#This Row],[//]]),""))</f>
        <v/>
      </c>
      <c r="N117" s="40" t="str">
        <f ca="1">IF(KENKO[[#This Row],[//]]="","",INDEX(INDIRECT($2:$2),KENKO[[#This Row],[//]])/IF(KENKO[[#This Row],[C]]="",KENKO[[#This Row],[JMLH BRG]],1))</f>
        <v/>
      </c>
      <c r="O117" s="41" t="str">
        <f ca="1">IF(KENKO[[#This Row],[//]]="","",INDEX(INDIRECT($2:$2),KENKO[[#This Row],[//]]))</f>
        <v/>
      </c>
      <c r="P117" s="41" t="str">
        <f ca="1">IF(KENKO[[#This Row],[//]]="","",IF(INDEX(INDIRECT($2:$2),KENKO[[#This Row],[//]])="","",INDEX(INDIRECT($2:$2),KENKO[[#This Row],[//]])))</f>
        <v/>
      </c>
      <c r="Q117" s="42" t="str">
        <f ca="1">IF(KENKO[[#This Row],[//]]="","",INDEX(INDIRECT($2:$2),KENKO[[#This Row],[//]]))</f>
        <v/>
      </c>
      <c r="R11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1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17" s="50" t="str">
        <f ca="1">IF(KENKO[[#This Row],[//]]="","",IF(INDEX(INDIRECT($2:$2),KENKO[[#This Row],[//]])="","",INDEX(INDIRECT($2:$2),KENKO[[#This Row],[//]])))</f>
        <v/>
      </c>
      <c r="U117" s="47" t="str">
        <f ca="1">IF(KENKO[[#This Row],[//]]="","",INDEX(INDIRECT($2:$2),KENKO[[#This Row],[//]]))</f>
        <v/>
      </c>
      <c r="V117" s="47" t="str">
        <f ca="1">LOWER(SUBSTITUTE(SUBSTITUTE(SUBSTITUTE(SUBSTITUTE(SUBSTITUTE(SUBSTITUTE(SUBSTITUTE(SUBSTITUTE(KENKO[[#This Row],[N.B.nota]]," ",""),"-",""),"(",""),")",""),".",""),",",""),"/",""),"""",""))</f>
        <v/>
      </c>
      <c r="W117" s="51" t="str">
        <f ca="1">IF(KENKO[[#This Row],[concat]]="","",MATCH(KENKO[[#This Row],[concat]],[3]!db[NB NOTA_C],0)+1)</f>
        <v/>
      </c>
      <c r="X117" s="47" t="str">
        <f ca="1">IF(KENKO[[#This Row],[N.B.nota]]="","",ADDRESS(ROW(KENKO[QB]),COLUMN(KENKO[QB]))&amp;":"&amp;ADDRESS(ROW(),COLUMN(KENKO[QB])))</f>
        <v/>
      </c>
      <c r="Y117" s="46" t="str">
        <f ca="1">IF(KENKO[[#This Row],[//]]="","",HYPERLINK("["&amp;DB_PATH&amp;"]DB!e"&amp;KENKO[[#This Row],[stt]],"&gt;"))</f>
        <v/>
      </c>
      <c r="Z117" s="32" t="str">
        <f ca="1">IF(KENKO[[#This Row],[//]]="","",IF(KENKO[[#This Row],[ID NOTA]]="",Z116,KENKO[[#This Row],[ID NOTA]]))</f>
        <v/>
      </c>
    </row>
    <row r="118" spans="1:26" ht="20.100000000000001" customHeight="1" x14ac:dyDescent="0.25">
      <c r="A118" s="43"/>
      <c r="B118" s="29" t="str">
        <f>IF(KENKO[[#This Row],[N_ID]]="","",INDEX(Table1[ID],MATCH(KENKO[[#This Row],[N_ID]],Table1[N_ID],0)))</f>
        <v/>
      </c>
      <c r="C118" s="29" t="str">
        <f ca="1">IF(KENKO[[#This Row],[//]]="","",HYPERLINK("["&amp;SUBSTITUTE(DIR,"'","")&amp;"]NOTA!D"&amp;KENKO[[#This Row],[//]]+2,"&gt;"))</f>
        <v/>
      </c>
      <c r="D118" s="29" t="str">
        <f>IF(KENKO[[#This Row],[ID NOTA]]="","",INDEX(Table1[QB],MATCH(KENKO[[#This Row],[ID NOTA]],Table1[ID],0)))</f>
        <v/>
      </c>
      <c r="E11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18" s="29"/>
      <c r="G118" s="39" t="str">
        <f ca="1">IF(KENKO[[#This Row],[N_ID]]="","",INDEX(INDIRECT($2:$2),KENKO[[#This Row],[//]]))</f>
        <v/>
      </c>
      <c r="H118" s="39" t="str">
        <f ca="1">IF(KENKO[[#This Row],[N_ID]]="","",INDEX(INDIRECT($2:$2),KENKO[[#This Row],[//]]))</f>
        <v/>
      </c>
      <c r="I118" s="47" t="str">
        <f ca="1">IF(KENKO[[#This Row],[N_ID]]="","",INDEX(INDIRECT($2:$2),KENKO[[#This Row],[//]]))</f>
        <v/>
      </c>
      <c r="J118" s="47" t="str">
        <f ca="1">IF(KENKO[[#This Row],[//]]="","",INDEX([3]!db[NB PAJAK],KENKO[[#This Row],[stt]]-1))</f>
        <v/>
      </c>
      <c r="K118" s="29" t="str">
        <f ca="1">IF(KENKO[[#This Row],[//]]="","",IF(INDEX(INDIRECT($2:$2),KENKO[[#This Row],[//]])="","",INDEX(INDIRECT($2:$2),KENKO[[#This Row],[//]])))</f>
        <v/>
      </c>
      <c r="L118" s="29" t="str">
        <f ca="1">IF(KENKO[[#This Row],[//]]="","",IF(KENKO[[#This Row],[C]]="",INDEX(INDIRECT($2:$2),KENKO[[#This Row],[//]]),""))</f>
        <v/>
      </c>
      <c r="M118" s="29" t="str">
        <f ca="1">IF(KENKO[[#This Row],[//]]="","",IF(KENKO[[#This Row],[C]]="",INDEX(INDIRECT($2:$2),KENKO[[#This Row],[//]]),""))</f>
        <v/>
      </c>
      <c r="N118" s="40" t="str">
        <f ca="1">IF(KENKO[[#This Row],[//]]="","",INDEX(INDIRECT($2:$2),KENKO[[#This Row],[//]])/IF(KENKO[[#This Row],[C]]="",KENKO[[#This Row],[JMLH BRG]],1))</f>
        <v/>
      </c>
      <c r="O118" s="41" t="str">
        <f ca="1">IF(KENKO[[#This Row],[//]]="","",INDEX(INDIRECT($2:$2),KENKO[[#This Row],[//]]))</f>
        <v/>
      </c>
      <c r="P118" s="41" t="str">
        <f ca="1">IF(KENKO[[#This Row],[//]]="","",IF(INDEX(INDIRECT($2:$2),KENKO[[#This Row],[//]])="","",INDEX(INDIRECT($2:$2),KENKO[[#This Row],[//]])))</f>
        <v/>
      </c>
      <c r="Q118" s="42" t="str">
        <f ca="1">IF(KENKO[[#This Row],[//]]="","",INDEX(INDIRECT($2:$2),KENKO[[#This Row],[//]]))</f>
        <v/>
      </c>
      <c r="R11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1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18" s="50" t="str">
        <f ca="1">IF(KENKO[[#This Row],[//]]="","",IF(INDEX(INDIRECT($2:$2),KENKO[[#This Row],[//]])="","",INDEX(INDIRECT($2:$2),KENKO[[#This Row],[//]])))</f>
        <v/>
      </c>
      <c r="U118" s="47" t="str">
        <f ca="1">IF(KENKO[[#This Row],[//]]="","",INDEX(INDIRECT($2:$2),KENKO[[#This Row],[//]]))</f>
        <v/>
      </c>
      <c r="V118" s="47" t="str">
        <f ca="1">LOWER(SUBSTITUTE(SUBSTITUTE(SUBSTITUTE(SUBSTITUTE(SUBSTITUTE(SUBSTITUTE(SUBSTITUTE(SUBSTITUTE(KENKO[[#This Row],[N.B.nota]]," ",""),"-",""),"(",""),")",""),".",""),",",""),"/",""),"""",""))</f>
        <v/>
      </c>
      <c r="W118" s="51" t="str">
        <f ca="1">IF(KENKO[[#This Row],[concat]]="","",MATCH(KENKO[[#This Row],[concat]],[3]!db[NB NOTA_C],0)+1)</f>
        <v/>
      </c>
      <c r="X118" s="47" t="str">
        <f ca="1">IF(KENKO[[#This Row],[N.B.nota]]="","",ADDRESS(ROW(KENKO[QB]),COLUMN(KENKO[QB]))&amp;":"&amp;ADDRESS(ROW(),COLUMN(KENKO[QB])))</f>
        <v/>
      </c>
      <c r="Y118" s="46" t="str">
        <f ca="1">IF(KENKO[[#This Row],[//]]="","",HYPERLINK("["&amp;DB_PATH&amp;"]DB!e"&amp;KENKO[[#This Row],[stt]],"&gt;"))</f>
        <v/>
      </c>
      <c r="Z118" s="32" t="str">
        <f ca="1">IF(KENKO[[#This Row],[//]]="","",IF(KENKO[[#This Row],[ID NOTA]]="",Z116,KENKO[[#This Row],[ID NOTA]]))</f>
        <v/>
      </c>
    </row>
    <row r="119" spans="1:26" ht="20.100000000000001" customHeight="1" x14ac:dyDescent="0.25">
      <c r="A119" s="43"/>
      <c r="B119" s="29" t="str">
        <f>IF(KENKO[[#This Row],[N_ID]]="","",INDEX(Table1[ID],MATCH(KENKO[[#This Row],[N_ID]],Table1[N_ID],0)))</f>
        <v/>
      </c>
      <c r="C119" s="29" t="str">
        <f ca="1">IF(KENKO[[#This Row],[//]]="","",HYPERLINK("["&amp;SUBSTITUTE(DIR,"'","")&amp;"]NOTA!D"&amp;KENKO[[#This Row],[//]]+2,"&gt;"))</f>
        <v/>
      </c>
      <c r="D119" s="29" t="str">
        <f>IF(KENKO[[#This Row],[ID NOTA]]="","",INDEX(Table1[QB],MATCH(KENKO[[#This Row],[ID NOTA]],Table1[ID],0)))</f>
        <v/>
      </c>
      <c r="E11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19" s="29"/>
      <c r="G119" s="39" t="str">
        <f ca="1">IF(KENKO[[#This Row],[N_ID]]="","",INDEX(INDIRECT($2:$2),KENKO[[#This Row],[//]]))</f>
        <v/>
      </c>
      <c r="H119" s="39" t="str">
        <f ca="1">IF(KENKO[[#This Row],[N_ID]]="","",INDEX(INDIRECT($2:$2),KENKO[[#This Row],[//]]))</f>
        <v/>
      </c>
      <c r="I119" s="47" t="str">
        <f ca="1">IF(KENKO[[#This Row],[N_ID]]="","",INDEX(INDIRECT($2:$2),KENKO[[#This Row],[//]]))</f>
        <v/>
      </c>
      <c r="J119" s="47" t="str">
        <f ca="1">IF(KENKO[[#This Row],[//]]="","",INDEX([3]!db[NB PAJAK],KENKO[[#This Row],[stt]]-1))</f>
        <v/>
      </c>
      <c r="K119" s="29" t="str">
        <f ca="1">IF(KENKO[[#This Row],[//]]="","",IF(INDEX(INDIRECT($2:$2),KENKO[[#This Row],[//]])="","",INDEX(INDIRECT($2:$2),KENKO[[#This Row],[//]])))</f>
        <v/>
      </c>
      <c r="L119" s="29" t="str">
        <f ca="1">IF(KENKO[[#This Row],[//]]="","",IF(KENKO[[#This Row],[C]]="",INDEX(INDIRECT($2:$2),KENKO[[#This Row],[//]]),""))</f>
        <v/>
      </c>
      <c r="M119" s="29" t="str">
        <f ca="1">IF(KENKO[[#This Row],[//]]="","",IF(KENKO[[#This Row],[C]]="",INDEX(INDIRECT($2:$2),KENKO[[#This Row],[//]]),""))</f>
        <v/>
      </c>
      <c r="N119" s="40" t="str">
        <f ca="1">IF(KENKO[[#This Row],[//]]="","",INDEX(INDIRECT($2:$2),KENKO[[#This Row],[//]])/IF(KENKO[[#This Row],[C]]="",KENKO[[#This Row],[JMLH BRG]],1))</f>
        <v/>
      </c>
      <c r="O119" s="41" t="str">
        <f ca="1">IF(KENKO[[#This Row],[//]]="","",INDEX(INDIRECT($2:$2),KENKO[[#This Row],[//]]))</f>
        <v/>
      </c>
      <c r="P119" s="41" t="str">
        <f ca="1">IF(KENKO[[#This Row],[//]]="","",IF(INDEX(INDIRECT($2:$2),KENKO[[#This Row],[//]])="","",INDEX(INDIRECT($2:$2),KENKO[[#This Row],[//]])))</f>
        <v/>
      </c>
      <c r="Q119" s="42" t="str">
        <f ca="1">IF(KENKO[[#This Row],[//]]="","",INDEX(INDIRECT($2:$2),KENKO[[#This Row],[//]]))</f>
        <v/>
      </c>
      <c r="R11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1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19" s="50" t="str">
        <f ca="1">IF(KENKO[[#This Row],[//]]="","",IF(INDEX(INDIRECT($2:$2),KENKO[[#This Row],[//]])="","",INDEX(INDIRECT($2:$2),KENKO[[#This Row],[//]])))</f>
        <v/>
      </c>
      <c r="U119" s="47" t="str">
        <f ca="1">IF(KENKO[[#This Row],[//]]="","",INDEX(INDIRECT($2:$2),KENKO[[#This Row],[//]]))</f>
        <v/>
      </c>
      <c r="V119" s="47" t="str">
        <f ca="1">LOWER(SUBSTITUTE(SUBSTITUTE(SUBSTITUTE(SUBSTITUTE(SUBSTITUTE(SUBSTITUTE(SUBSTITUTE(SUBSTITUTE(KENKO[[#This Row],[N.B.nota]]," ",""),"-",""),"(",""),")",""),".",""),",",""),"/",""),"""",""))</f>
        <v/>
      </c>
      <c r="W119" s="51" t="str">
        <f ca="1">IF(KENKO[[#This Row],[concat]]="","",MATCH(KENKO[[#This Row],[concat]],[3]!db[NB NOTA_C],0)+1)</f>
        <v/>
      </c>
      <c r="X119" s="47" t="str">
        <f ca="1">IF(KENKO[[#This Row],[N.B.nota]]="","",ADDRESS(ROW(KENKO[QB]),COLUMN(KENKO[QB]))&amp;":"&amp;ADDRESS(ROW(),COLUMN(KENKO[QB])))</f>
        <v/>
      </c>
      <c r="Y119" s="46" t="str">
        <f ca="1">IF(KENKO[[#This Row],[//]]="","",HYPERLINK("["&amp;DB_PATH&amp;"]DB!e"&amp;KENKO[[#This Row],[stt]],"&gt;"))</f>
        <v/>
      </c>
      <c r="Z119" s="32" t="str">
        <f ca="1">IF(KENKO[[#This Row],[//]]="","",IF(KENKO[[#This Row],[ID NOTA]]="",Z116,KENKO[[#This Row],[ID NOTA]]))</f>
        <v/>
      </c>
    </row>
    <row r="120" spans="1:26" ht="20.100000000000001" customHeight="1" x14ac:dyDescent="0.25">
      <c r="A120" s="43"/>
      <c r="B120" s="29" t="str">
        <f>IF(KENKO[[#This Row],[N_ID]]="","",INDEX(Table1[ID],MATCH(KENKO[[#This Row],[N_ID]],Table1[N_ID],0)))</f>
        <v/>
      </c>
      <c r="C120" s="29" t="str">
        <f ca="1">IF(KENKO[[#This Row],[//]]="","",HYPERLINK("["&amp;SUBSTITUTE(DIR,"'","")&amp;"]NOTA!D"&amp;KENKO[[#This Row],[//]]+2,"&gt;"))</f>
        <v/>
      </c>
      <c r="D120" s="29" t="str">
        <f>IF(KENKO[[#This Row],[ID NOTA]]="","",INDEX(Table1[QB],MATCH(KENKO[[#This Row],[ID NOTA]],Table1[ID],0)))</f>
        <v/>
      </c>
      <c r="E12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20" s="29"/>
      <c r="G120" s="39" t="str">
        <f ca="1">IF(KENKO[[#This Row],[N_ID]]="","",INDEX(INDIRECT($2:$2),KENKO[[#This Row],[//]]))</f>
        <v/>
      </c>
      <c r="H120" s="39" t="str">
        <f ca="1">IF(KENKO[[#This Row],[N_ID]]="","",INDEX(INDIRECT($2:$2),KENKO[[#This Row],[//]]))</f>
        <v/>
      </c>
      <c r="I120" s="47" t="str">
        <f ca="1">IF(KENKO[[#This Row],[N_ID]]="","",INDEX(INDIRECT($2:$2),KENKO[[#This Row],[//]]))</f>
        <v/>
      </c>
      <c r="J120" s="47" t="str">
        <f ca="1">IF(KENKO[[#This Row],[//]]="","",INDEX([3]!db[NB PAJAK],KENKO[[#This Row],[stt]]-1))</f>
        <v/>
      </c>
      <c r="K120" s="29" t="str">
        <f ca="1">IF(KENKO[[#This Row],[//]]="","",IF(INDEX(INDIRECT($2:$2),KENKO[[#This Row],[//]])="","",INDEX(INDIRECT($2:$2),KENKO[[#This Row],[//]])))</f>
        <v/>
      </c>
      <c r="L120" s="29" t="str">
        <f ca="1">IF(KENKO[[#This Row],[//]]="","",IF(KENKO[[#This Row],[C]]="",INDEX(INDIRECT($2:$2),KENKO[[#This Row],[//]]),""))</f>
        <v/>
      </c>
      <c r="M120" s="29" t="str">
        <f ca="1">IF(KENKO[[#This Row],[//]]="","",IF(KENKO[[#This Row],[C]]="",INDEX(INDIRECT($2:$2),KENKO[[#This Row],[//]]),""))</f>
        <v/>
      </c>
      <c r="N120" s="40" t="str">
        <f ca="1">IF(KENKO[[#This Row],[//]]="","",INDEX(INDIRECT($2:$2),KENKO[[#This Row],[//]])/IF(KENKO[[#This Row],[C]]="",KENKO[[#This Row],[JMLH BRG]],1))</f>
        <v/>
      </c>
      <c r="O120" s="41" t="str">
        <f ca="1">IF(KENKO[[#This Row],[//]]="","",INDEX(INDIRECT($2:$2),KENKO[[#This Row],[//]]))</f>
        <v/>
      </c>
      <c r="P120" s="41" t="str">
        <f ca="1">IF(KENKO[[#This Row],[//]]="","",IF(INDEX(INDIRECT($2:$2),KENKO[[#This Row],[//]])="","",INDEX(INDIRECT($2:$2),KENKO[[#This Row],[//]])))</f>
        <v/>
      </c>
      <c r="Q120" s="42" t="str">
        <f ca="1">IF(KENKO[[#This Row],[//]]="","",INDEX(INDIRECT($2:$2),KENKO[[#This Row],[//]]))</f>
        <v/>
      </c>
      <c r="R12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2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20" s="50" t="str">
        <f ca="1">IF(KENKO[[#This Row],[//]]="","",IF(INDEX(INDIRECT($2:$2),KENKO[[#This Row],[//]])="","",INDEX(INDIRECT($2:$2),KENKO[[#This Row],[//]])))</f>
        <v/>
      </c>
      <c r="U120" s="47" t="str">
        <f ca="1">IF(KENKO[[#This Row],[//]]="","",INDEX(INDIRECT($2:$2),KENKO[[#This Row],[//]]))</f>
        <v/>
      </c>
      <c r="V120" s="47" t="str">
        <f ca="1">LOWER(SUBSTITUTE(SUBSTITUTE(SUBSTITUTE(SUBSTITUTE(SUBSTITUTE(SUBSTITUTE(SUBSTITUTE(SUBSTITUTE(KENKO[[#This Row],[N.B.nota]]," ",""),"-",""),"(",""),")",""),".",""),",",""),"/",""),"""",""))</f>
        <v/>
      </c>
      <c r="W120" s="51" t="str">
        <f ca="1">IF(KENKO[[#This Row],[concat]]="","",MATCH(KENKO[[#This Row],[concat]],[3]!db[NB NOTA_C],0)+1)</f>
        <v/>
      </c>
      <c r="X120" s="47" t="str">
        <f ca="1">IF(KENKO[[#This Row],[N.B.nota]]="","",ADDRESS(ROW(KENKO[QB]),COLUMN(KENKO[QB]))&amp;":"&amp;ADDRESS(ROW(),COLUMN(KENKO[QB])))</f>
        <v/>
      </c>
      <c r="Y120" s="46" t="str">
        <f ca="1">IF(KENKO[[#This Row],[//]]="","",HYPERLINK("["&amp;DB_PATH&amp;"]DB!e"&amp;KENKO[[#This Row],[stt]],"&gt;"))</f>
        <v/>
      </c>
      <c r="Z120" s="32" t="str">
        <f ca="1">IF(KENKO[[#This Row],[//]]="","",IF(KENKO[[#This Row],[ID NOTA]]="",Z116,KENKO[[#This Row],[ID NOTA]]))</f>
        <v/>
      </c>
    </row>
    <row r="121" spans="1:26" ht="20.100000000000001" customHeight="1" x14ac:dyDescent="0.25">
      <c r="A121" s="43"/>
      <c r="B121" s="29" t="str">
        <f>IF(KENKO[[#This Row],[N_ID]]="","",INDEX(Table1[ID],MATCH(KENKO[[#This Row],[N_ID]],Table1[N_ID],0)))</f>
        <v/>
      </c>
      <c r="C121" s="29" t="str">
        <f ca="1">IF(KENKO[[#This Row],[//]]="","",HYPERLINK("["&amp;SUBSTITUTE(DIR,"'","")&amp;"]NOTA!D"&amp;KENKO[[#This Row],[//]]+2,"&gt;"))</f>
        <v/>
      </c>
      <c r="D121" s="29" t="str">
        <f>IF(KENKO[[#This Row],[ID NOTA]]="","",INDEX(Table1[QB],MATCH(KENKO[[#This Row],[ID NOTA]],Table1[ID],0)))</f>
        <v/>
      </c>
      <c r="E12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21" s="29"/>
      <c r="G121" s="39" t="str">
        <f ca="1">IF(KENKO[[#This Row],[N_ID]]="","",INDEX(INDIRECT($2:$2),KENKO[[#This Row],[//]]))</f>
        <v/>
      </c>
      <c r="H121" s="39" t="str">
        <f ca="1">IF(KENKO[[#This Row],[N_ID]]="","",INDEX(INDIRECT($2:$2),KENKO[[#This Row],[//]]))</f>
        <v/>
      </c>
      <c r="I121" s="47" t="str">
        <f ca="1">IF(KENKO[[#This Row],[N_ID]]="","",INDEX(INDIRECT($2:$2),KENKO[[#This Row],[//]]))</f>
        <v/>
      </c>
      <c r="J121" s="47" t="str">
        <f ca="1">IF(KENKO[[#This Row],[//]]="","",INDEX([3]!db[NB PAJAK],KENKO[[#This Row],[stt]]-1))</f>
        <v/>
      </c>
      <c r="K121" s="29" t="str">
        <f ca="1">IF(KENKO[[#This Row],[//]]="","",IF(INDEX(INDIRECT($2:$2),KENKO[[#This Row],[//]])="","",INDEX(INDIRECT($2:$2),KENKO[[#This Row],[//]])))</f>
        <v/>
      </c>
      <c r="L121" s="29" t="str">
        <f ca="1">IF(KENKO[[#This Row],[//]]="","",IF(KENKO[[#This Row],[C]]="",INDEX(INDIRECT($2:$2),KENKO[[#This Row],[//]]),""))</f>
        <v/>
      </c>
      <c r="M121" s="29" t="str">
        <f ca="1">IF(KENKO[[#This Row],[//]]="","",IF(KENKO[[#This Row],[C]]="",INDEX(INDIRECT($2:$2),KENKO[[#This Row],[//]]),""))</f>
        <v/>
      </c>
      <c r="N121" s="40" t="str">
        <f ca="1">IF(KENKO[[#This Row],[//]]="","",INDEX(INDIRECT($2:$2),KENKO[[#This Row],[//]])/IF(KENKO[[#This Row],[C]]="",KENKO[[#This Row],[JMLH BRG]],1))</f>
        <v/>
      </c>
      <c r="O121" s="41" t="str">
        <f ca="1">IF(KENKO[[#This Row],[//]]="","",INDEX(INDIRECT($2:$2),KENKO[[#This Row],[//]]))</f>
        <v/>
      </c>
      <c r="P121" s="41" t="str">
        <f ca="1">IF(KENKO[[#This Row],[//]]="","",IF(INDEX(INDIRECT($2:$2),KENKO[[#This Row],[//]])="","",INDEX(INDIRECT($2:$2),KENKO[[#This Row],[//]])))</f>
        <v/>
      </c>
      <c r="Q121" s="42" t="str">
        <f ca="1">IF(KENKO[[#This Row],[//]]="","",INDEX(INDIRECT($2:$2),KENKO[[#This Row],[//]]))</f>
        <v/>
      </c>
      <c r="R12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2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21" s="50" t="str">
        <f ca="1">IF(KENKO[[#This Row],[//]]="","",IF(INDEX(INDIRECT($2:$2),KENKO[[#This Row],[//]])="","",INDEX(INDIRECT($2:$2),KENKO[[#This Row],[//]])))</f>
        <v/>
      </c>
      <c r="U121" s="47" t="str">
        <f ca="1">IF(KENKO[[#This Row],[//]]="","",INDEX(INDIRECT($2:$2),KENKO[[#This Row],[//]]))</f>
        <v/>
      </c>
      <c r="V121" s="47" t="str">
        <f ca="1">LOWER(SUBSTITUTE(SUBSTITUTE(SUBSTITUTE(SUBSTITUTE(SUBSTITUTE(SUBSTITUTE(SUBSTITUTE(SUBSTITUTE(KENKO[[#This Row],[N.B.nota]]," ",""),"-",""),"(",""),")",""),".",""),",",""),"/",""),"""",""))</f>
        <v/>
      </c>
      <c r="W121" s="51" t="str">
        <f ca="1">IF(KENKO[[#This Row],[concat]]="","",MATCH(KENKO[[#This Row],[concat]],[3]!db[NB NOTA_C],0)+1)</f>
        <v/>
      </c>
      <c r="X121" s="47" t="str">
        <f ca="1">IF(KENKO[[#This Row],[N.B.nota]]="","",ADDRESS(ROW(KENKO[QB]),COLUMN(KENKO[QB]))&amp;":"&amp;ADDRESS(ROW(),COLUMN(KENKO[QB])))</f>
        <v/>
      </c>
      <c r="Y121" s="46" t="str">
        <f ca="1">IF(KENKO[[#This Row],[//]]="","",HYPERLINK("["&amp;DB_PATH&amp;"]DB!e"&amp;KENKO[[#This Row],[stt]],"&gt;"))</f>
        <v/>
      </c>
      <c r="Z121" s="32" t="str">
        <f ca="1">IF(KENKO[[#This Row],[//]]="","",IF(KENKO[[#This Row],[ID NOTA]]="",Z116,KENKO[[#This Row],[ID NOTA]]))</f>
        <v/>
      </c>
    </row>
    <row r="122" spans="1:26" ht="20.100000000000001" customHeight="1" x14ac:dyDescent="0.25">
      <c r="A122" s="43"/>
      <c r="B122" s="29" t="str">
        <f>IF(KENKO[[#This Row],[N_ID]]="","",INDEX(Table1[ID],MATCH(KENKO[[#This Row],[N_ID]],Table1[N_ID],0)))</f>
        <v/>
      </c>
      <c r="C122" s="29" t="str">
        <f ca="1">IF(KENKO[[#This Row],[//]]="","",HYPERLINK("["&amp;SUBSTITUTE(DIR,"'","")&amp;"]NOTA!D"&amp;KENKO[[#This Row],[//]]+2,"&gt;"))</f>
        <v/>
      </c>
      <c r="D122" s="29" t="str">
        <f>IF(KENKO[[#This Row],[ID NOTA]]="","",INDEX(Table1[QB],MATCH(KENKO[[#This Row],[ID NOTA]],Table1[ID],0)))</f>
        <v/>
      </c>
      <c r="E12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22" s="29"/>
      <c r="G122" s="39" t="str">
        <f ca="1">IF(KENKO[[#This Row],[N_ID]]="","",INDEX(INDIRECT($2:$2),KENKO[[#This Row],[//]]))</f>
        <v/>
      </c>
      <c r="H122" s="39" t="str">
        <f ca="1">IF(KENKO[[#This Row],[N_ID]]="","",INDEX(INDIRECT($2:$2),KENKO[[#This Row],[//]]))</f>
        <v/>
      </c>
      <c r="I122" s="47" t="str">
        <f ca="1">IF(KENKO[[#This Row],[N_ID]]="","",INDEX(INDIRECT($2:$2),KENKO[[#This Row],[//]]))</f>
        <v/>
      </c>
      <c r="J122" s="47" t="str">
        <f ca="1">IF(KENKO[[#This Row],[//]]="","",INDEX([3]!db[NB PAJAK],KENKO[[#This Row],[stt]]-1))</f>
        <v/>
      </c>
      <c r="K122" s="29" t="str">
        <f ca="1">IF(KENKO[[#This Row],[//]]="","",IF(INDEX(INDIRECT($2:$2),KENKO[[#This Row],[//]])="","",INDEX(INDIRECT($2:$2),KENKO[[#This Row],[//]])))</f>
        <v/>
      </c>
      <c r="L122" s="29" t="str">
        <f ca="1">IF(KENKO[[#This Row],[//]]="","",IF(KENKO[[#This Row],[C]]="",INDEX(INDIRECT($2:$2),KENKO[[#This Row],[//]]),""))</f>
        <v/>
      </c>
      <c r="M122" s="29" t="str">
        <f ca="1">IF(KENKO[[#This Row],[//]]="","",IF(KENKO[[#This Row],[C]]="",INDEX(INDIRECT($2:$2),KENKO[[#This Row],[//]]),""))</f>
        <v/>
      </c>
      <c r="N122" s="40" t="str">
        <f ca="1">IF(KENKO[[#This Row],[//]]="","",INDEX(INDIRECT($2:$2),KENKO[[#This Row],[//]])/IF(KENKO[[#This Row],[C]]="",KENKO[[#This Row],[JMLH BRG]],1))</f>
        <v/>
      </c>
      <c r="O122" s="41" t="str">
        <f ca="1">IF(KENKO[[#This Row],[//]]="","",INDEX(INDIRECT($2:$2),KENKO[[#This Row],[//]]))</f>
        <v/>
      </c>
      <c r="P122" s="41" t="str">
        <f ca="1">IF(KENKO[[#This Row],[//]]="","",IF(INDEX(INDIRECT($2:$2),KENKO[[#This Row],[//]])="","",INDEX(INDIRECT($2:$2),KENKO[[#This Row],[//]])))</f>
        <v/>
      </c>
      <c r="Q122" s="42" t="str">
        <f ca="1">IF(KENKO[[#This Row],[//]]="","",INDEX(INDIRECT($2:$2),KENKO[[#This Row],[//]]))</f>
        <v/>
      </c>
      <c r="R12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2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22" s="50" t="str">
        <f ca="1">IF(KENKO[[#This Row],[//]]="","",IF(INDEX(INDIRECT($2:$2),KENKO[[#This Row],[//]])="","",INDEX(INDIRECT($2:$2),KENKO[[#This Row],[//]])))</f>
        <v/>
      </c>
      <c r="U122" s="47" t="str">
        <f ca="1">IF(KENKO[[#This Row],[//]]="","",INDEX(INDIRECT($2:$2),KENKO[[#This Row],[//]]))</f>
        <v/>
      </c>
      <c r="V122" s="47" t="str">
        <f ca="1">LOWER(SUBSTITUTE(SUBSTITUTE(SUBSTITUTE(SUBSTITUTE(SUBSTITUTE(SUBSTITUTE(SUBSTITUTE(SUBSTITUTE(KENKO[[#This Row],[N.B.nota]]," ",""),"-",""),"(",""),")",""),".",""),",",""),"/",""),"""",""))</f>
        <v/>
      </c>
      <c r="W122" s="51" t="str">
        <f ca="1">IF(KENKO[[#This Row],[concat]]="","",MATCH(KENKO[[#This Row],[concat]],[3]!db[NB NOTA_C],0)+1)</f>
        <v/>
      </c>
      <c r="X122" s="47" t="str">
        <f ca="1">IF(KENKO[[#This Row],[N.B.nota]]="","",ADDRESS(ROW(KENKO[QB]),COLUMN(KENKO[QB]))&amp;":"&amp;ADDRESS(ROW(),COLUMN(KENKO[QB])))</f>
        <v/>
      </c>
      <c r="Y122" s="46" t="str">
        <f ca="1">IF(KENKO[[#This Row],[//]]="","",HYPERLINK("["&amp;DB_PATH&amp;"]DB!e"&amp;KENKO[[#This Row],[stt]],"&gt;"))</f>
        <v/>
      </c>
      <c r="Z122" s="32" t="str">
        <f ca="1">IF(KENKO[[#This Row],[//]]="","",IF(KENKO[[#This Row],[ID NOTA]]="",Z116,KENKO[[#This Row],[ID NOTA]]))</f>
        <v/>
      </c>
    </row>
    <row r="123" spans="1:26" ht="20.100000000000001" customHeight="1" x14ac:dyDescent="0.25">
      <c r="A123" s="43"/>
      <c r="B123" s="29" t="str">
        <f>IF(KENKO[[#This Row],[N_ID]]="","",INDEX(Table1[ID],MATCH(KENKO[[#This Row],[N_ID]],Table1[N_ID],0)))</f>
        <v/>
      </c>
      <c r="C123" s="29" t="str">
        <f ca="1">IF(KENKO[[#This Row],[//]]="","",HYPERLINK("["&amp;SUBSTITUTE(DIR,"'","")&amp;"]NOTA!D"&amp;KENKO[[#This Row],[//]]+2,"&gt;"))</f>
        <v/>
      </c>
      <c r="D123" s="29" t="str">
        <f>IF(KENKO[[#This Row],[ID NOTA]]="","",INDEX(Table1[QB],MATCH(KENKO[[#This Row],[ID NOTA]],Table1[ID],0)))</f>
        <v/>
      </c>
      <c r="E12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23" s="29"/>
      <c r="G123" s="39" t="str">
        <f ca="1">IF(KENKO[[#This Row],[N_ID]]="","",INDEX(INDIRECT($2:$2),KENKO[[#This Row],[//]]))</f>
        <v/>
      </c>
      <c r="H123" s="39" t="str">
        <f ca="1">IF(KENKO[[#This Row],[N_ID]]="","",INDEX(INDIRECT($2:$2),KENKO[[#This Row],[//]]))</f>
        <v/>
      </c>
      <c r="I123" s="47" t="str">
        <f ca="1">IF(KENKO[[#This Row],[N_ID]]="","",INDEX(INDIRECT($2:$2),KENKO[[#This Row],[//]]))</f>
        <v/>
      </c>
      <c r="J123" s="47" t="str">
        <f ca="1">IF(KENKO[[#This Row],[//]]="","",INDEX([3]!db[NB PAJAK],KENKO[[#This Row],[stt]]-1))</f>
        <v/>
      </c>
      <c r="K123" s="29" t="str">
        <f ca="1">IF(KENKO[[#This Row],[//]]="","",IF(INDEX(INDIRECT($2:$2),KENKO[[#This Row],[//]])="","",INDEX(INDIRECT($2:$2),KENKO[[#This Row],[//]])))</f>
        <v/>
      </c>
      <c r="L123" s="29" t="str">
        <f ca="1">IF(KENKO[[#This Row],[//]]="","",IF(KENKO[[#This Row],[C]]="",INDEX(INDIRECT($2:$2),KENKO[[#This Row],[//]]),""))</f>
        <v/>
      </c>
      <c r="M123" s="29" t="str">
        <f ca="1">IF(KENKO[[#This Row],[//]]="","",IF(KENKO[[#This Row],[C]]="",INDEX(INDIRECT($2:$2),KENKO[[#This Row],[//]]),""))</f>
        <v/>
      </c>
      <c r="N123" s="40" t="str">
        <f ca="1">IF(KENKO[[#This Row],[//]]="","",INDEX(INDIRECT($2:$2),KENKO[[#This Row],[//]])/IF(KENKO[[#This Row],[C]]="",KENKO[[#This Row],[JMLH BRG]],1))</f>
        <v/>
      </c>
      <c r="O123" s="41" t="str">
        <f ca="1">IF(KENKO[[#This Row],[//]]="","",INDEX(INDIRECT($2:$2),KENKO[[#This Row],[//]]))</f>
        <v/>
      </c>
      <c r="P123" s="41" t="str">
        <f ca="1">IF(KENKO[[#This Row],[//]]="","",IF(INDEX(INDIRECT($2:$2),KENKO[[#This Row],[//]])="","",INDEX(INDIRECT($2:$2),KENKO[[#This Row],[//]])))</f>
        <v/>
      </c>
      <c r="Q123" s="42" t="str">
        <f ca="1">IF(KENKO[[#This Row],[//]]="","",INDEX(INDIRECT($2:$2),KENKO[[#This Row],[//]]))</f>
        <v/>
      </c>
      <c r="R12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2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23" s="50" t="str">
        <f ca="1">IF(KENKO[[#This Row],[//]]="","",IF(INDEX(INDIRECT($2:$2),KENKO[[#This Row],[//]])="","",INDEX(INDIRECT($2:$2),KENKO[[#This Row],[//]])))</f>
        <v/>
      </c>
      <c r="U123" s="47" t="str">
        <f ca="1">IF(KENKO[[#This Row],[//]]="","",INDEX(INDIRECT($2:$2),KENKO[[#This Row],[//]]))</f>
        <v/>
      </c>
      <c r="V123" s="47" t="str">
        <f ca="1">LOWER(SUBSTITUTE(SUBSTITUTE(SUBSTITUTE(SUBSTITUTE(SUBSTITUTE(SUBSTITUTE(SUBSTITUTE(SUBSTITUTE(KENKO[[#This Row],[N.B.nota]]," ",""),"-",""),"(",""),")",""),".",""),",",""),"/",""),"""",""))</f>
        <v/>
      </c>
      <c r="W123" s="51" t="str">
        <f ca="1">IF(KENKO[[#This Row],[concat]]="","",MATCH(KENKO[[#This Row],[concat]],[3]!db[NB NOTA_C],0)+1)</f>
        <v/>
      </c>
      <c r="X123" s="47" t="str">
        <f ca="1">IF(KENKO[[#This Row],[N.B.nota]]="","",ADDRESS(ROW(KENKO[QB]),COLUMN(KENKO[QB]))&amp;":"&amp;ADDRESS(ROW(),COLUMN(KENKO[QB])))</f>
        <v/>
      </c>
      <c r="Y123" s="46" t="str">
        <f ca="1">IF(KENKO[[#This Row],[//]]="","",HYPERLINK("["&amp;DB_PATH&amp;"]DB!e"&amp;KENKO[[#This Row],[stt]],"&gt;"))</f>
        <v/>
      </c>
      <c r="Z123" s="32" t="str">
        <f ca="1">IF(KENKO[[#This Row],[//]]="","",IF(KENKO[[#This Row],[ID NOTA]]="",Z116,KENKO[[#This Row],[ID NOTA]]))</f>
        <v/>
      </c>
    </row>
    <row r="124" spans="1:26" ht="20.100000000000001" customHeight="1" x14ac:dyDescent="0.25">
      <c r="A124" s="43"/>
      <c r="B124" s="29" t="str">
        <f>IF(KENKO[[#This Row],[N_ID]]="","",INDEX(Table1[ID],MATCH(KENKO[[#This Row],[N_ID]],Table1[N_ID],0)))</f>
        <v/>
      </c>
      <c r="C124" s="29" t="str">
        <f ca="1">IF(KENKO[[#This Row],[//]]="","",HYPERLINK("["&amp;SUBSTITUTE(DIR,"'","")&amp;"]NOTA!D"&amp;KENKO[[#This Row],[//]]+2,"&gt;"))</f>
        <v/>
      </c>
      <c r="D124" s="29" t="str">
        <f>IF(KENKO[[#This Row],[ID NOTA]]="","",INDEX(Table1[QB],MATCH(KENKO[[#This Row],[ID NOTA]],Table1[ID],0)))</f>
        <v/>
      </c>
      <c r="E12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24" s="29"/>
      <c r="G124" s="39" t="str">
        <f ca="1">IF(KENKO[[#This Row],[N_ID]]="","",INDEX(INDIRECT($2:$2),KENKO[[#This Row],[//]]))</f>
        <v/>
      </c>
      <c r="H124" s="39" t="str">
        <f ca="1">IF(KENKO[[#This Row],[N_ID]]="","",INDEX(INDIRECT($2:$2),KENKO[[#This Row],[//]]))</f>
        <v/>
      </c>
      <c r="I124" s="47" t="str">
        <f ca="1">IF(KENKO[[#This Row],[N_ID]]="","",INDEX(INDIRECT($2:$2),KENKO[[#This Row],[//]]))</f>
        <v/>
      </c>
      <c r="J124" s="47" t="str">
        <f ca="1">IF(KENKO[[#This Row],[//]]="","",INDEX([3]!db[NB PAJAK],KENKO[[#This Row],[stt]]-1))</f>
        <v/>
      </c>
      <c r="K124" s="29" t="str">
        <f ca="1">IF(KENKO[[#This Row],[//]]="","",IF(INDEX(INDIRECT($2:$2),KENKO[[#This Row],[//]])="","",INDEX(INDIRECT($2:$2),KENKO[[#This Row],[//]])))</f>
        <v/>
      </c>
      <c r="L124" s="29" t="str">
        <f ca="1">IF(KENKO[[#This Row],[//]]="","",IF(KENKO[[#This Row],[C]]="",INDEX(INDIRECT($2:$2),KENKO[[#This Row],[//]]),""))</f>
        <v/>
      </c>
      <c r="M124" s="29" t="str">
        <f ca="1">IF(KENKO[[#This Row],[//]]="","",IF(KENKO[[#This Row],[C]]="",INDEX(INDIRECT($2:$2),KENKO[[#This Row],[//]]),""))</f>
        <v/>
      </c>
      <c r="N124" s="40" t="str">
        <f ca="1">IF(KENKO[[#This Row],[//]]="","",INDEX(INDIRECT($2:$2),KENKO[[#This Row],[//]])/IF(KENKO[[#This Row],[C]]="",KENKO[[#This Row],[JMLH BRG]],1))</f>
        <v/>
      </c>
      <c r="O124" s="41" t="str">
        <f ca="1">IF(KENKO[[#This Row],[//]]="","",INDEX(INDIRECT($2:$2),KENKO[[#This Row],[//]]))</f>
        <v/>
      </c>
      <c r="P124" s="41" t="str">
        <f ca="1">IF(KENKO[[#This Row],[//]]="","",IF(INDEX(INDIRECT($2:$2),KENKO[[#This Row],[//]])="","",INDEX(INDIRECT($2:$2),KENKO[[#This Row],[//]])))</f>
        <v/>
      </c>
      <c r="Q124" s="42" t="str">
        <f ca="1">IF(KENKO[[#This Row],[//]]="","",INDEX(INDIRECT($2:$2),KENKO[[#This Row],[//]]))</f>
        <v/>
      </c>
      <c r="R12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2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24" s="50" t="str">
        <f ca="1">IF(KENKO[[#This Row],[//]]="","",IF(INDEX(INDIRECT($2:$2),KENKO[[#This Row],[//]])="","",INDEX(INDIRECT($2:$2),KENKO[[#This Row],[//]])))</f>
        <v/>
      </c>
      <c r="U124" s="47" t="str">
        <f ca="1">IF(KENKO[[#This Row],[//]]="","",INDEX(INDIRECT($2:$2),KENKO[[#This Row],[//]]))</f>
        <v/>
      </c>
      <c r="V124" s="47" t="str">
        <f ca="1">LOWER(SUBSTITUTE(SUBSTITUTE(SUBSTITUTE(SUBSTITUTE(SUBSTITUTE(SUBSTITUTE(SUBSTITUTE(SUBSTITUTE(KENKO[[#This Row],[N.B.nota]]," ",""),"-",""),"(",""),")",""),".",""),",",""),"/",""),"""",""))</f>
        <v/>
      </c>
      <c r="W124" s="51" t="str">
        <f ca="1">IF(KENKO[[#This Row],[concat]]="","",MATCH(KENKO[[#This Row],[concat]],[3]!db[NB NOTA_C],0)+1)</f>
        <v/>
      </c>
      <c r="X124" s="47" t="str">
        <f ca="1">IF(KENKO[[#This Row],[N.B.nota]]="","",ADDRESS(ROW(KENKO[QB]),COLUMN(KENKO[QB]))&amp;":"&amp;ADDRESS(ROW(),COLUMN(KENKO[QB])))</f>
        <v/>
      </c>
      <c r="Y124" s="46" t="str">
        <f ca="1">IF(KENKO[[#This Row],[//]]="","",HYPERLINK("["&amp;DB_PATH&amp;"]DB!e"&amp;KENKO[[#This Row],[stt]],"&gt;"))</f>
        <v/>
      </c>
      <c r="Z124" s="32" t="str">
        <f ca="1">IF(KENKO[[#This Row],[//]]="","",IF(KENKO[[#This Row],[ID NOTA]]="",Z116,KENKO[[#This Row],[ID NOTA]]))</f>
        <v/>
      </c>
    </row>
    <row r="125" spans="1:26" ht="20.100000000000001" customHeight="1" x14ac:dyDescent="0.25">
      <c r="A125" s="43"/>
      <c r="B125" s="29" t="str">
        <f>IF(KENKO[[#This Row],[N_ID]]="","",INDEX(Table1[ID],MATCH(KENKO[[#This Row],[N_ID]],Table1[N_ID],0)))</f>
        <v/>
      </c>
      <c r="C125" s="29" t="str">
        <f ca="1">IF(KENKO[[#This Row],[//]]="","",HYPERLINK("["&amp;SUBSTITUTE(DIR,"'","")&amp;"]NOTA!D"&amp;KENKO[[#This Row],[//]]+2,"&gt;"))</f>
        <v/>
      </c>
      <c r="D125" s="29" t="str">
        <f>IF(KENKO[[#This Row],[ID NOTA]]="","",INDEX(Table1[QB],MATCH(KENKO[[#This Row],[ID NOTA]],Table1[ID],0)))</f>
        <v/>
      </c>
      <c r="E12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25" s="29"/>
      <c r="G125" s="39" t="str">
        <f ca="1">IF(KENKO[[#This Row],[N_ID]]="","",INDEX(INDIRECT($2:$2),KENKO[[#This Row],[//]]))</f>
        <v/>
      </c>
      <c r="H125" s="39" t="str">
        <f ca="1">IF(KENKO[[#This Row],[N_ID]]="","",INDEX(INDIRECT($2:$2),KENKO[[#This Row],[//]]))</f>
        <v/>
      </c>
      <c r="I125" s="47" t="str">
        <f ca="1">IF(KENKO[[#This Row],[N_ID]]="","",INDEX(INDIRECT($2:$2),KENKO[[#This Row],[//]]))</f>
        <v/>
      </c>
      <c r="J125" s="47" t="str">
        <f ca="1">IF(KENKO[[#This Row],[//]]="","",INDEX([3]!db[NB PAJAK],KENKO[[#This Row],[stt]]-1))</f>
        <v/>
      </c>
      <c r="K125" s="29" t="str">
        <f ca="1">IF(KENKO[[#This Row],[//]]="","",IF(INDEX(INDIRECT($2:$2),KENKO[[#This Row],[//]])="","",INDEX(INDIRECT($2:$2),KENKO[[#This Row],[//]])))</f>
        <v/>
      </c>
      <c r="L125" s="29" t="str">
        <f ca="1">IF(KENKO[[#This Row],[//]]="","",IF(KENKO[[#This Row],[C]]="",INDEX(INDIRECT($2:$2),KENKO[[#This Row],[//]]),""))</f>
        <v/>
      </c>
      <c r="M125" s="29" t="str">
        <f ca="1">IF(KENKO[[#This Row],[//]]="","",IF(KENKO[[#This Row],[C]]="",INDEX(INDIRECT($2:$2),KENKO[[#This Row],[//]]),""))</f>
        <v/>
      </c>
      <c r="N125" s="40" t="str">
        <f ca="1">IF(KENKO[[#This Row],[//]]="","",INDEX(INDIRECT($2:$2),KENKO[[#This Row],[//]])/IF(KENKO[[#This Row],[C]]="",KENKO[[#This Row],[JMLH BRG]],1))</f>
        <v/>
      </c>
      <c r="O125" s="41" t="str">
        <f ca="1">IF(KENKO[[#This Row],[//]]="","",INDEX(INDIRECT($2:$2),KENKO[[#This Row],[//]]))</f>
        <v/>
      </c>
      <c r="P125" s="41" t="str">
        <f ca="1">IF(KENKO[[#This Row],[//]]="","",IF(INDEX(INDIRECT($2:$2),KENKO[[#This Row],[//]])="","",INDEX(INDIRECT($2:$2),KENKO[[#This Row],[//]])))</f>
        <v/>
      </c>
      <c r="Q125" s="42" t="str">
        <f ca="1">IF(KENKO[[#This Row],[//]]="","",INDEX(INDIRECT($2:$2),KENKO[[#This Row],[//]]))</f>
        <v/>
      </c>
      <c r="R12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2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25" s="50" t="str">
        <f ca="1">IF(KENKO[[#This Row],[//]]="","",IF(INDEX(INDIRECT($2:$2),KENKO[[#This Row],[//]])="","",INDEX(INDIRECT($2:$2),KENKO[[#This Row],[//]])))</f>
        <v/>
      </c>
      <c r="U125" s="47" t="str">
        <f ca="1">IF(KENKO[[#This Row],[//]]="","",INDEX(INDIRECT($2:$2),KENKO[[#This Row],[//]]))</f>
        <v/>
      </c>
      <c r="V125" s="47" t="str">
        <f ca="1">LOWER(SUBSTITUTE(SUBSTITUTE(SUBSTITUTE(SUBSTITUTE(SUBSTITUTE(SUBSTITUTE(SUBSTITUTE(SUBSTITUTE(KENKO[[#This Row],[N.B.nota]]," ",""),"-",""),"(",""),")",""),".",""),",",""),"/",""),"""",""))</f>
        <v/>
      </c>
      <c r="W125" s="51" t="str">
        <f ca="1">IF(KENKO[[#This Row],[concat]]="","",MATCH(KENKO[[#This Row],[concat]],[3]!db[NB NOTA_C],0)+1)</f>
        <v/>
      </c>
      <c r="X125" s="47" t="str">
        <f ca="1">IF(KENKO[[#This Row],[N.B.nota]]="","",ADDRESS(ROW(KENKO[QB]),COLUMN(KENKO[QB]))&amp;":"&amp;ADDRESS(ROW(),COLUMN(KENKO[QB])))</f>
        <v/>
      </c>
      <c r="Y125" s="46" t="str">
        <f ca="1">IF(KENKO[[#This Row],[//]]="","",HYPERLINK("["&amp;DB_PATH&amp;"]DB!e"&amp;KENKO[[#This Row],[stt]],"&gt;"))</f>
        <v/>
      </c>
      <c r="Z125" s="32" t="str">
        <f ca="1">IF(KENKO[[#This Row],[//]]="","",IF(KENKO[[#This Row],[ID NOTA]]="",Z124,KENKO[[#This Row],[ID NOTA]]))</f>
        <v/>
      </c>
    </row>
    <row r="126" spans="1:26" ht="20.100000000000001" customHeight="1" x14ac:dyDescent="0.25">
      <c r="A126" s="43"/>
      <c r="B126" s="29" t="str">
        <f>IF(KENKO[[#This Row],[N_ID]]="","",INDEX(Table1[ID],MATCH(KENKO[[#This Row],[N_ID]],Table1[N_ID],0)))</f>
        <v/>
      </c>
      <c r="C126" s="29" t="str">
        <f ca="1">IF(KENKO[[#This Row],[//]]="","",HYPERLINK("["&amp;SUBSTITUTE(DIR,"'","")&amp;"]NOTA!D"&amp;KENKO[[#This Row],[//]]+2,"&gt;"))</f>
        <v/>
      </c>
      <c r="D126" s="29" t="str">
        <f>IF(KENKO[[#This Row],[ID NOTA]]="","",INDEX(Table1[QB],MATCH(KENKO[[#This Row],[ID NOTA]],Table1[ID],0)))</f>
        <v/>
      </c>
      <c r="E12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26" s="29"/>
      <c r="G126" s="39" t="str">
        <f ca="1">IF(KENKO[[#This Row],[N_ID]]="","",INDEX(INDIRECT($2:$2),KENKO[[#This Row],[//]]))</f>
        <v/>
      </c>
      <c r="H126" s="39" t="str">
        <f ca="1">IF(KENKO[[#This Row],[N_ID]]="","",INDEX(INDIRECT($2:$2),KENKO[[#This Row],[//]]))</f>
        <v/>
      </c>
      <c r="I126" s="47" t="str">
        <f ca="1">IF(KENKO[[#This Row],[N_ID]]="","",INDEX(INDIRECT($2:$2),KENKO[[#This Row],[//]]))</f>
        <v/>
      </c>
      <c r="J126" s="47" t="str">
        <f ca="1">IF(KENKO[[#This Row],[//]]="","",INDEX([3]!db[NB PAJAK],KENKO[[#This Row],[stt]]-1))</f>
        <v/>
      </c>
      <c r="K126" s="29" t="str">
        <f ca="1">IF(KENKO[[#This Row],[//]]="","",IF(INDEX(INDIRECT($2:$2),KENKO[[#This Row],[//]])="","",INDEX(INDIRECT($2:$2),KENKO[[#This Row],[//]])))</f>
        <v/>
      </c>
      <c r="L126" s="29" t="str">
        <f ca="1">IF(KENKO[[#This Row],[//]]="","",IF(KENKO[[#This Row],[C]]="",INDEX(INDIRECT($2:$2),KENKO[[#This Row],[//]]),""))</f>
        <v/>
      </c>
      <c r="M126" s="29" t="str">
        <f ca="1">IF(KENKO[[#This Row],[//]]="","",IF(KENKO[[#This Row],[C]]="",INDEX(INDIRECT($2:$2),KENKO[[#This Row],[//]]),""))</f>
        <v/>
      </c>
      <c r="N126" s="40" t="str">
        <f ca="1">IF(KENKO[[#This Row],[//]]="","",INDEX(INDIRECT($2:$2),KENKO[[#This Row],[//]])/IF(KENKO[[#This Row],[C]]="",KENKO[[#This Row],[JMLH BRG]],1))</f>
        <v/>
      </c>
      <c r="O126" s="41" t="str">
        <f ca="1">IF(KENKO[[#This Row],[//]]="","",INDEX(INDIRECT($2:$2),KENKO[[#This Row],[//]]))</f>
        <v/>
      </c>
      <c r="P126" s="41" t="str">
        <f ca="1">IF(KENKO[[#This Row],[//]]="","",IF(INDEX(INDIRECT($2:$2),KENKO[[#This Row],[//]])="","",INDEX(INDIRECT($2:$2),KENKO[[#This Row],[//]])))</f>
        <v/>
      </c>
      <c r="Q126" s="42" t="str">
        <f ca="1">IF(KENKO[[#This Row],[//]]="","",INDEX(INDIRECT($2:$2),KENKO[[#This Row],[//]]))</f>
        <v/>
      </c>
      <c r="R12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2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26" s="50" t="str">
        <f ca="1">IF(KENKO[[#This Row],[//]]="","",IF(INDEX(INDIRECT($2:$2),KENKO[[#This Row],[//]])="","",INDEX(INDIRECT($2:$2),KENKO[[#This Row],[//]])))</f>
        <v/>
      </c>
      <c r="U126" s="47" t="str">
        <f ca="1">IF(KENKO[[#This Row],[//]]="","",INDEX(INDIRECT($2:$2),KENKO[[#This Row],[//]]))</f>
        <v/>
      </c>
      <c r="V126" s="47" t="str">
        <f ca="1">LOWER(SUBSTITUTE(SUBSTITUTE(SUBSTITUTE(SUBSTITUTE(SUBSTITUTE(SUBSTITUTE(SUBSTITUTE(SUBSTITUTE(KENKO[[#This Row],[N.B.nota]]," ",""),"-",""),"(",""),")",""),".",""),",",""),"/",""),"""",""))</f>
        <v/>
      </c>
      <c r="W126" s="51" t="str">
        <f ca="1">IF(KENKO[[#This Row],[concat]]="","",MATCH(KENKO[[#This Row],[concat]],[3]!db[NB NOTA_C],0)+1)</f>
        <v/>
      </c>
      <c r="X126" s="47" t="str">
        <f ca="1">IF(KENKO[[#This Row],[N.B.nota]]="","",ADDRESS(ROW(KENKO[QB]),COLUMN(KENKO[QB]))&amp;":"&amp;ADDRESS(ROW(),COLUMN(KENKO[QB])))</f>
        <v/>
      </c>
      <c r="Y126" s="46" t="str">
        <f ca="1">IF(KENKO[[#This Row],[//]]="","",HYPERLINK("["&amp;DB_PATH&amp;"]DB!e"&amp;KENKO[[#This Row],[stt]],"&gt;"))</f>
        <v/>
      </c>
      <c r="Z126" s="32" t="str">
        <f ca="1">IF(KENKO[[#This Row],[//]]="","",IF(KENKO[[#This Row],[ID NOTA]]="",Z124,KENKO[[#This Row],[ID NOTA]]))</f>
        <v/>
      </c>
    </row>
    <row r="127" spans="1:26" ht="20.100000000000001" customHeight="1" x14ac:dyDescent="0.25">
      <c r="A127" s="43"/>
      <c r="B127" s="29" t="str">
        <f>IF(KENKO[[#This Row],[N_ID]]="","",INDEX(Table1[ID],MATCH(KENKO[[#This Row],[N_ID]],Table1[N_ID],0)))</f>
        <v/>
      </c>
      <c r="C127" s="29" t="str">
        <f ca="1">IF(KENKO[[#This Row],[//]]="","",HYPERLINK("["&amp;SUBSTITUTE(DIR,"'","")&amp;"]NOTA!D"&amp;KENKO[[#This Row],[//]]+2,"&gt;"))</f>
        <v/>
      </c>
      <c r="D127" s="29" t="str">
        <f>IF(KENKO[[#This Row],[ID NOTA]]="","",INDEX(Table1[QB],MATCH(KENKO[[#This Row],[ID NOTA]],Table1[ID],0)))</f>
        <v/>
      </c>
      <c r="E12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27" s="29"/>
      <c r="G127" s="39" t="str">
        <f ca="1">IF(KENKO[[#This Row],[N_ID]]="","",INDEX(INDIRECT($2:$2),KENKO[[#This Row],[//]]))</f>
        <v/>
      </c>
      <c r="H127" s="39" t="str">
        <f ca="1">IF(KENKO[[#This Row],[N_ID]]="","",INDEX(INDIRECT($2:$2),KENKO[[#This Row],[//]]))</f>
        <v/>
      </c>
      <c r="I127" s="47" t="str">
        <f ca="1">IF(KENKO[[#This Row],[N_ID]]="","",INDEX(INDIRECT($2:$2),KENKO[[#This Row],[//]]))</f>
        <v/>
      </c>
      <c r="J127" s="47" t="str">
        <f ca="1">IF(KENKO[[#This Row],[//]]="","",INDEX([3]!db[NB PAJAK],KENKO[[#This Row],[stt]]-1))</f>
        <v/>
      </c>
      <c r="K127" s="29" t="str">
        <f ca="1">IF(KENKO[[#This Row],[//]]="","",IF(INDEX(INDIRECT($2:$2),KENKO[[#This Row],[//]])="","",INDEX(INDIRECT($2:$2),KENKO[[#This Row],[//]])))</f>
        <v/>
      </c>
      <c r="L127" s="29" t="str">
        <f ca="1">IF(KENKO[[#This Row],[//]]="","",IF(KENKO[[#This Row],[C]]="",INDEX(INDIRECT($2:$2),KENKO[[#This Row],[//]]),""))</f>
        <v/>
      </c>
      <c r="M127" s="29" t="str">
        <f ca="1">IF(KENKO[[#This Row],[//]]="","",IF(KENKO[[#This Row],[C]]="",INDEX(INDIRECT($2:$2),KENKO[[#This Row],[//]]),""))</f>
        <v/>
      </c>
      <c r="N127" s="40" t="str">
        <f ca="1">IF(KENKO[[#This Row],[//]]="","",INDEX(INDIRECT($2:$2),KENKO[[#This Row],[//]])/IF(KENKO[[#This Row],[C]]="",KENKO[[#This Row],[JMLH BRG]],1))</f>
        <v/>
      </c>
      <c r="O127" s="41" t="str">
        <f ca="1">IF(KENKO[[#This Row],[//]]="","",INDEX(INDIRECT($2:$2),KENKO[[#This Row],[//]]))</f>
        <v/>
      </c>
      <c r="P127" s="41" t="str">
        <f ca="1">IF(KENKO[[#This Row],[//]]="","",IF(INDEX(INDIRECT($2:$2),KENKO[[#This Row],[//]])="","",INDEX(INDIRECT($2:$2),KENKO[[#This Row],[//]])))</f>
        <v/>
      </c>
      <c r="Q127" s="42" t="str">
        <f ca="1">IF(KENKO[[#This Row],[//]]="","",INDEX(INDIRECT($2:$2),KENKO[[#This Row],[//]]))</f>
        <v/>
      </c>
      <c r="R12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2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27" s="50" t="str">
        <f ca="1">IF(KENKO[[#This Row],[//]]="","",IF(INDEX(INDIRECT($2:$2),KENKO[[#This Row],[//]])="","",INDEX(INDIRECT($2:$2),KENKO[[#This Row],[//]])))</f>
        <v/>
      </c>
      <c r="U127" s="47" t="str">
        <f ca="1">IF(KENKO[[#This Row],[//]]="","",INDEX(INDIRECT($2:$2),KENKO[[#This Row],[//]]))</f>
        <v/>
      </c>
      <c r="V127" s="47" t="str">
        <f ca="1">LOWER(SUBSTITUTE(SUBSTITUTE(SUBSTITUTE(SUBSTITUTE(SUBSTITUTE(SUBSTITUTE(SUBSTITUTE(SUBSTITUTE(KENKO[[#This Row],[N.B.nota]]," ",""),"-",""),"(",""),")",""),".",""),",",""),"/",""),"""",""))</f>
        <v/>
      </c>
      <c r="W127" s="51" t="str">
        <f ca="1">IF(KENKO[[#This Row],[concat]]="","",MATCH(KENKO[[#This Row],[concat]],[3]!db[NB NOTA_C],0)+1)</f>
        <v/>
      </c>
      <c r="X127" s="47" t="str">
        <f ca="1">IF(KENKO[[#This Row],[N.B.nota]]="","",ADDRESS(ROW(KENKO[QB]),COLUMN(KENKO[QB]))&amp;":"&amp;ADDRESS(ROW(),COLUMN(KENKO[QB])))</f>
        <v/>
      </c>
      <c r="Y127" s="46" t="str">
        <f ca="1">IF(KENKO[[#This Row],[//]]="","",HYPERLINK("["&amp;DB_PATH&amp;"]DB!e"&amp;KENKO[[#This Row],[stt]],"&gt;"))</f>
        <v/>
      </c>
      <c r="Z127" s="32" t="str">
        <f ca="1">IF(KENKO[[#This Row],[//]]="","",IF(KENKO[[#This Row],[ID NOTA]]="",Z124,KENKO[[#This Row],[ID NOTA]]))</f>
        <v/>
      </c>
    </row>
    <row r="128" spans="1:26" ht="20.100000000000001" customHeight="1" x14ac:dyDescent="0.25">
      <c r="A128" s="43"/>
      <c r="B128" s="29" t="str">
        <f>IF(KENKO[[#This Row],[N_ID]]="","",INDEX(Table1[ID],MATCH(KENKO[[#This Row],[N_ID]],Table1[N_ID],0)))</f>
        <v/>
      </c>
      <c r="C128" s="29" t="str">
        <f ca="1">IF(KENKO[[#This Row],[//]]="","",HYPERLINK("["&amp;SUBSTITUTE(DIR,"'","")&amp;"]NOTA!D"&amp;KENKO[[#This Row],[//]]+2,"&gt;"))</f>
        <v/>
      </c>
      <c r="D128" s="29" t="str">
        <f>IF(KENKO[[#This Row],[ID NOTA]]="","",INDEX(Table1[QB],MATCH(KENKO[[#This Row],[ID NOTA]],Table1[ID],0)))</f>
        <v/>
      </c>
      <c r="E12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28" s="29"/>
      <c r="G128" s="39" t="str">
        <f ca="1">IF(KENKO[[#This Row],[N_ID]]="","",INDEX(INDIRECT($2:$2),KENKO[[#This Row],[//]]))</f>
        <v/>
      </c>
      <c r="H128" s="39" t="str">
        <f ca="1">IF(KENKO[[#This Row],[N_ID]]="","",INDEX(INDIRECT($2:$2),KENKO[[#This Row],[//]]))</f>
        <v/>
      </c>
      <c r="I128" s="47" t="str">
        <f ca="1">IF(KENKO[[#This Row],[N_ID]]="","",INDEX(INDIRECT($2:$2),KENKO[[#This Row],[//]]))</f>
        <v/>
      </c>
      <c r="J128" s="47" t="str">
        <f ca="1">IF(KENKO[[#This Row],[//]]="","",INDEX([3]!db[NB PAJAK],KENKO[[#This Row],[stt]]-1))</f>
        <v/>
      </c>
      <c r="K128" s="29" t="str">
        <f ca="1">IF(KENKO[[#This Row],[//]]="","",IF(INDEX(INDIRECT($2:$2),KENKO[[#This Row],[//]])="","",INDEX(INDIRECT($2:$2),KENKO[[#This Row],[//]])))</f>
        <v/>
      </c>
      <c r="L128" s="29" t="str">
        <f ca="1">IF(KENKO[[#This Row],[//]]="","",IF(KENKO[[#This Row],[C]]="",INDEX(INDIRECT($2:$2),KENKO[[#This Row],[//]]),""))</f>
        <v/>
      </c>
      <c r="M128" s="29" t="str">
        <f ca="1">IF(KENKO[[#This Row],[//]]="","",IF(KENKO[[#This Row],[C]]="",INDEX(INDIRECT($2:$2),KENKO[[#This Row],[//]]),""))</f>
        <v/>
      </c>
      <c r="N128" s="40" t="str">
        <f ca="1">IF(KENKO[[#This Row],[//]]="","",INDEX(INDIRECT($2:$2),KENKO[[#This Row],[//]])/IF(KENKO[[#This Row],[C]]="",KENKO[[#This Row],[JMLH BRG]],1))</f>
        <v/>
      </c>
      <c r="O128" s="41" t="str">
        <f ca="1">IF(KENKO[[#This Row],[//]]="","",INDEX(INDIRECT($2:$2),KENKO[[#This Row],[//]]))</f>
        <v/>
      </c>
      <c r="P128" s="41" t="str">
        <f ca="1">IF(KENKO[[#This Row],[//]]="","",IF(INDEX(INDIRECT($2:$2),KENKO[[#This Row],[//]])="","",INDEX(INDIRECT($2:$2),KENKO[[#This Row],[//]])))</f>
        <v/>
      </c>
      <c r="Q128" s="42" t="str">
        <f ca="1">IF(KENKO[[#This Row],[//]]="","",INDEX(INDIRECT($2:$2),KENKO[[#This Row],[//]]))</f>
        <v/>
      </c>
      <c r="R12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2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28" s="50" t="str">
        <f ca="1">IF(KENKO[[#This Row],[//]]="","",IF(INDEX(INDIRECT($2:$2),KENKO[[#This Row],[//]])="","",INDEX(INDIRECT($2:$2),KENKO[[#This Row],[//]])))</f>
        <v/>
      </c>
      <c r="U128" s="47" t="str">
        <f ca="1">IF(KENKO[[#This Row],[//]]="","",INDEX(INDIRECT($2:$2),KENKO[[#This Row],[//]]))</f>
        <v/>
      </c>
      <c r="V128" s="47" t="str">
        <f ca="1">LOWER(SUBSTITUTE(SUBSTITUTE(SUBSTITUTE(SUBSTITUTE(SUBSTITUTE(SUBSTITUTE(SUBSTITUTE(SUBSTITUTE(KENKO[[#This Row],[N.B.nota]]," ",""),"-",""),"(",""),")",""),".",""),",",""),"/",""),"""",""))</f>
        <v/>
      </c>
      <c r="W128" s="51" t="str">
        <f ca="1">IF(KENKO[[#This Row],[concat]]="","",MATCH(KENKO[[#This Row],[concat]],[3]!db[NB NOTA_C],0)+1)</f>
        <v/>
      </c>
      <c r="X128" s="47" t="str">
        <f ca="1">IF(KENKO[[#This Row],[N.B.nota]]="","",ADDRESS(ROW(KENKO[QB]),COLUMN(KENKO[QB]))&amp;":"&amp;ADDRESS(ROW(),COLUMN(KENKO[QB])))</f>
        <v/>
      </c>
      <c r="Y128" s="46" t="str">
        <f ca="1">IF(KENKO[[#This Row],[//]]="","",HYPERLINK("["&amp;DB_PATH&amp;"]DB!e"&amp;KENKO[[#This Row],[stt]],"&gt;"))</f>
        <v/>
      </c>
      <c r="Z128" s="32" t="str">
        <f ca="1">IF(KENKO[[#This Row],[//]]="","",IF(KENKO[[#This Row],[ID NOTA]]="",Z124,KENKO[[#This Row],[ID NOTA]]))</f>
        <v/>
      </c>
    </row>
    <row r="129" spans="1:26" ht="20.100000000000001" customHeight="1" x14ac:dyDescent="0.25">
      <c r="A129" s="43"/>
      <c r="B129" s="29" t="str">
        <f>IF(KENKO[[#This Row],[N_ID]]="","",INDEX(Table1[ID],MATCH(KENKO[[#This Row],[N_ID]],Table1[N_ID],0)))</f>
        <v/>
      </c>
      <c r="C129" s="29" t="str">
        <f ca="1">IF(KENKO[[#This Row],[//]]="","",HYPERLINK("["&amp;SUBSTITUTE(DIR,"'","")&amp;"]NOTA!D"&amp;KENKO[[#This Row],[//]]+2,"&gt;"))</f>
        <v/>
      </c>
      <c r="D129" s="29" t="str">
        <f>IF(KENKO[[#This Row],[ID NOTA]]="","",INDEX(Table1[QB],MATCH(KENKO[[#This Row],[ID NOTA]],Table1[ID],0)))</f>
        <v/>
      </c>
      <c r="E12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29" s="29"/>
      <c r="G129" s="39" t="str">
        <f ca="1">IF(KENKO[[#This Row],[N_ID]]="","",INDEX(INDIRECT($2:$2),KENKO[[#This Row],[//]]))</f>
        <v/>
      </c>
      <c r="H129" s="39" t="str">
        <f ca="1">IF(KENKO[[#This Row],[N_ID]]="","",INDEX(INDIRECT($2:$2),KENKO[[#This Row],[//]]))</f>
        <v/>
      </c>
      <c r="I129" s="47" t="str">
        <f ca="1">IF(KENKO[[#This Row],[N_ID]]="","",INDEX(INDIRECT($2:$2),KENKO[[#This Row],[//]]))</f>
        <v/>
      </c>
      <c r="J129" s="47" t="str">
        <f ca="1">IF(KENKO[[#This Row],[//]]="","",INDEX([3]!db[NB PAJAK],KENKO[[#This Row],[stt]]-1))</f>
        <v/>
      </c>
      <c r="K129" s="29" t="str">
        <f ca="1">IF(KENKO[[#This Row],[//]]="","",IF(INDEX(INDIRECT($2:$2),KENKO[[#This Row],[//]])="","",INDEX(INDIRECT($2:$2),KENKO[[#This Row],[//]])))</f>
        <v/>
      </c>
      <c r="L129" s="29" t="str">
        <f ca="1">IF(KENKO[[#This Row],[//]]="","",IF(KENKO[[#This Row],[C]]="",INDEX(INDIRECT($2:$2),KENKO[[#This Row],[//]]),""))</f>
        <v/>
      </c>
      <c r="M129" s="29" t="str">
        <f ca="1">IF(KENKO[[#This Row],[//]]="","",IF(KENKO[[#This Row],[C]]="",INDEX(INDIRECT($2:$2),KENKO[[#This Row],[//]]),""))</f>
        <v/>
      </c>
      <c r="N129" s="40" t="str">
        <f ca="1">IF(KENKO[[#This Row],[//]]="","",INDEX(INDIRECT($2:$2),KENKO[[#This Row],[//]])/IF(KENKO[[#This Row],[C]]="",KENKO[[#This Row],[JMLH BRG]],1))</f>
        <v/>
      </c>
      <c r="O129" s="41" t="str">
        <f ca="1">IF(KENKO[[#This Row],[//]]="","",INDEX(INDIRECT($2:$2),KENKO[[#This Row],[//]]))</f>
        <v/>
      </c>
      <c r="P129" s="41" t="str">
        <f ca="1">IF(KENKO[[#This Row],[//]]="","",IF(INDEX(INDIRECT($2:$2),KENKO[[#This Row],[//]])="","",INDEX(INDIRECT($2:$2),KENKO[[#This Row],[//]])))</f>
        <v/>
      </c>
      <c r="Q129" s="42" t="str">
        <f ca="1">IF(KENKO[[#This Row],[//]]="","",INDEX(INDIRECT($2:$2),KENKO[[#This Row],[//]]))</f>
        <v/>
      </c>
      <c r="R12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2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29" s="50" t="str">
        <f ca="1">IF(KENKO[[#This Row],[//]]="","",IF(INDEX(INDIRECT($2:$2),KENKO[[#This Row],[//]])="","",INDEX(INDIRECT($2:$2),KENKO[[#This Row],[//]])))</f>
        <v/>
      </c>
      <c r="U129" s="47" t="str">
        <f ca="1">IF(KENKO[[#This Row],[//]]="","",INDEX(INDIRECT($2:$2),KENKO[[#This Row],[//]]))</f>
        <v/>
      </c>
      <c r="V129" s="47" t="str">
        <f ca="1">LOWER(SUBSTITUTE(SUBSTITUTE(SUBSTITUTE(SUBSTITUTE(SUBSTITUTE(SUBSTITUTE(SUBSTITUTE(SUBSTITUTE(KENKO[[#This Row],[N.B.nota]]," ",""),"-",""),"(",""),")",""),".",""),",",""),"/",""),"""",""))</f>
        <v/>
      </c>
      <c r="W129" s="51" t="str">
        <f ca="1">IF(KENKO[[#This Row],[concat]]="","",MATCH(KENKO[[#This Row],[concat]],[3]!db[NB NOTA_C],0)+1)</f>
        <v/>
      </c>
      <c r="X129" s="47" t="str">
        <f ca="1">IF(KENKO[[#This Row],[N.B.nota]]="","",ADDRESS(ROW(KENKO[QB]),COLUMN(KENKO[QB]))&amp;":"&amp;ADDRESS(ROW(),COLUMN(KENKO[QB])))</f>
        <v/>
      </c>
      <c r="Y129" s="46" t="str">
        <f ca="1">IF(KENKO[[#This Row],[//]]="","",HYPERLINK("["&amp;DB_PATH&amp;"]DB!e"&amp;KENKO[[#This Row],[stt]],"&gt;"))</f>
        <v/>
      </c>
      <c r="Z129" s="32" t="str">
        <f ca="1">IF(KENKO[[#This Row],[//]]="","",IF(KENKO[[#This Row],[ID NOTA]]="",Z124,KENKO[[#This Row],[ID NOTA]]))</f>
        <v/>
      </c>
    </row>
    <row r="130" spans="1:26" ht="20.100000000000001" customHeight="1" x14ac:dyDescent="0.25">
      <c r="A130" s="43"/>
      <c r="B130" s="29" t="str">
        <f>IF(KENKO[[#This Row],[N_ID]]="","",INDEX(Table1[ID],MATCH(KENKO[[#This Row],[N_ID]],Table1[N_ID],0)))</f>
        <v/>
      </c>
      <c r="C130" s="29" t="str">
        <f ca="1">IF(KENKO[[#This Row],[//]]="","",HYPERLINK("["&amp;SUBSTITUTE(DIR,"'","")&amp;"]NOTA!D"&amp;KENKO[[#This Row],[//]]+2,"&gt;"))</f>
        <v/>
      </c>
      <c r="D130" s="29" t="str">
        <f>IF(KENKO[[#This Row],[ID NOTA]]="","",INDEX(Table1[QB],MATCH(KENKO[[#This Row],[ID NOTA]],Table1[ID],0)))</f>
        <v/>
      </c>
      <c r="E13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30" s="29"/>
      <c r="G130" s="39" t="str">
        <f ca="1">IF(KENKO[[#This Row],[N_ID]]="","",INDEX(INDIRECT($2:$2),KENKO[[#This Row],[//]]))</f>
        <v/>
      </c>
      <c r="H130" s="39" t="str">
        <f ca="1">IF(KENKO[[#This Row],[N_ID]]="","",INDEX(INDIRECT($2:$2),KENKO[[#This Row],[//]]))</f>
        <v/>
      </c>
      <c r="I130" s="47" t="str">
        <f ca="1">IF(KENKO[[#This Row],[N_ID]]="","",INDEX(INDIRECT($2:$2),KENKO[[#This Row],[//]]))</f>
        <v/>
      </c>
      <c r="J130" s="47" t="str">
        <f ca="1">IF(KENKO[[#This Row],[//]]="","",INDEX([3]!db[NB PAJAK],KENKO[[#This Row],[stt]]-1))</f>
        <v/>
      </c>
      <c r="K130" s="29" t="str">
        <f ca="1">IF(KENKO[[#This Row],[//]]="","",IF(INDEX(INDIRECT($2:$2),KENKO[[#This Row],[//]])="","",INDEX(INDIRECT($2:$2),KENKO[[#This Row],[//]])))</f>
        <v/>
      </c>
      <c r="L130" s="29" t="str">
        <f ca="1">IF(KENKO[[#This Row],[//]]="","",IF(KENKO[[#This Row],[C]]="",INDEX(INDIRECT($2:$2),KENKO[[#This Row],[//]]),""))</f>
        <v/>
      </c>
      <c r="M130" s="29" t="str">
        <f ca="1">IF(KENKO[[#This Row],[//]]="","",IF(KENKO[[#This Row],[C]]="",INDEX(INDIRECT($2:$2),KENKO[[#This Row],[//]]),""))</f>
        <v/>
      </c>
      <c r="N130" s="40" t="str">
        <f ca="1">IF(KENKO[[#This Row],[//]]="","",INDEX(INDIRECT($2:$2),KENKO[[#This Row],[//]])/IF(KENKO[[#This Row],[C]]="",KENKO[[#This Row],[JMLH BRG]],1))</f>
        <v/>
      </c>
      <c r="O130" s="41" t="str">
        <f ca="1">IF(KENKO[[#This Row],[//]]="","",INDEX(INDIRECT($2:$2),KENKO[[#This Row],[//]]))</f>
        <v/>
      </c>
      <c r="P130" s="41" t="str">
        <f ca="1">IF(KENKO[[#This Row],[//]]="","",IF(INDEX(INDIRECT($2:$2),KENKO[[#This Row],[//]])="","",INDEX(INDIRECT($2:$2),KENKO[[#This Row],[//]])))</f>
        <v/>
      </c>
      <c r="Q130" s="42" t="str">
        <f ca="1">IF(KENKO[[#This Row],[//]]="","",INDEX(INDIRECT($2:$2),KENKO[[#This Row],[//]]))</f>
        <v/>
      </c>
      <c r="R13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3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30" s="50" t="str">
        <f ca="1">IF(KENKO[[#This Row],[//]]="","",IF(INDEX(INDIRECT($2:$2),KENKO[[#This Row],[//]])="","",INDEX(INDIRECT($2:$2),KENKO[[#This Row],[//]])))</f>
        <v/>
      </c>
      <c r="U130" s="47" t="str">
        <f ca="1">IF(KENKO[[#This Row],[//]]="","",INDEX(INDIRECT($2:$2),KENKO[[#This Row],[//]]))</f>
        <v/>
      </c>
      <c r="V130" s="47" t="str">
        <f ca="1">LOWER(SUBSTITUTE(SUBSTITUTE(SUBSTITUTE(SUBSTITUTE(SUBSTITUTE(SUBSTITUTE(SUBSTITUTE(SUBSTITUTE(KENKO[[#This Row],[N.B.nota]]," ",""),"-",""),"(",""),")",""),".",""),",",""),"/",""),"""",""))</f>
        <v/>
      </c>
      <c r="W130" s="51" t="str">
        <f ca="1">IF(KENKO[[#This Row],[concat]]="","",MATCH(KENKO[[#This Row],[concat]],[3]!db[NB NOTA_C],0)+1)</f>
        <v/>
      </c>
      <c r="X130" s="47" t="str">
        <f ca="1">IF(KENKO[[#This Row],[N.B.nota]]="","",ADDRESS(ROW(KENKO[QB]),COLUMN(KENKO[QB]))&amp;":"&amp;ADDRESS(ROW(),COLUMN(KENKO[QB])))</f>
        <v/>
      </c>
      <c r="Y130" s="46" t="str">
        <f ca="1">IF(KENKO[[#This Row],[//]]="","",HYPERLINK("["&amp;DB_PATH&amp;"]DB!e"&amp;KENKO[[#This Row],[stt]],"&gt;"))</f>
        <v/>
      </c>
      <c r="Z130" s="32" t="str">
        <f ca="1">IF(KENKO[[#This Row],[//]]="","",IF(KENKO[[#This Row],[ID NOTA]]="",Z124,KENKO[[#This Row],[ID NOTA]]))</f>
        <v/>
      </c>
    </row>
    <row r="131" spans="1:26" ht="20.100000000000001" customHeight="1" x14ac:dyDescent="0.25">
      <c r="A131" s="43"/>
      <c r="B131" s="29" t="str">
        <f>IF(KENKO[[#This Row],[N_ID]]="","",INDEX(Table1[ID],MATCH(KENKO[[#This Row],[N_ID]],Table1[N_ID],0)))</f>
        <v/>
      </c>
      <c r="C131" s="29" t="str">
        <f ca="1">IF(KENKO[[#This Row],[//]]="","",HYPERLINK("["&amp;SUBSTITUTE(DIR,"'","")&amp;"]NOTA!D"&amp;KENKO[[#This Row],[//]]+2,"&gt;"))</f>
        <v/>
      </c>
      <c r="D131" s="29" t="str">
        <f>IF(KENKO[[#This Row],[ID NOTA]]="","",INDEX(Table1[QB],MATCH(KENKO[[#This Row],[ID NOTA]],Table1[ID],0)))</f>
        <v/>
      </c>
      <c r="E13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31" s="29"/>
      <c r="G131" s="39" t="str">
        <f ca="1">IF(KENKO[[#This Row],[N_ID]]="","",INDEX(INDIRECT($2:$2),KENKO[[#This Row],[//]]))</f>
        <v/>
      </c>
      <c r="H131" s="39" t="str">
        <f ca="1">IF(KENKO[[#This Row],[N_ID]]="","",INDEX(INDIRECT($2:$2),KENKO[[#This Row],[//]]))</f>
        <v/>
      </c>
      <c r="I131" s="47" t="str">
        <f ca="1">IF(KENKO[[#This Row],[N_ID]]="","",INDEX(INDIRECT($2:$2),KENKO[[#This Row],[//]]))</f>
        <v/>
      </c>
      <c r="J131" s="47" t="str">
        <f ca="1">IF(KENKO[[#This Row],[//]]="","",INDEX([3]!db[NB PAJAK],KENKO[[#This Row],[stt]]-1))</f>
        <v/>
      </c>
      <c r="K131" s="29" t="str">
        <f ca="1">IF(KENKO[[#This Row],[//]]="","",IF(INDEX(INDIRECT($2:$2),KENKO[[#This Row],[//]])="","",INDEX(INDIRECT($2:$2),KENKO[[#This Row],[//]])))</f>
        <v/>
      </c>
      <c r="L131" s="29" t="str">
        <f ca="1">IF(KENKO[[#This Row],[//]]="","",IF(KENKO[[#This Row],[C]]="",INDEX(INDIRECT($2:$2),KENKO[[#This Row],[//]]),""))</f>
        <v/>
      </c>
      <c r="M131" s="29" t="str">
        <f ca="1">IF(KENKO[[#This Row],[//]]="","",IF(KENKO[[#This Row],[C]]="",INDEX(INDIRECT($2:$2),KENKO[[#This Row],[//]]),""))</f>
        <v/>
      </c>
      <c r="N131" s="40" t="str">
        <f ca="1">IF(KENKO[[#This Row],[//]]="","",INDEX(INDIRECT($2:$2),KENKO[[#This Row],[//]])/IF(KENKO[[#This Row],[C]]="",KENKO[[#This Row],[JMLH BRG]],1))</f>
        <v/>
      </c>
      <c r="O131" s="41" t="str">
        <f ca="1">IF(KENKO[[#This Row],[//]]="","",INDEX(INDIRECT($2:$2),KENKO[[#This Row],[//]]))</f>
        <v/>
      </c>
      <c r="P131" s="41" t="str">
        <f ca="1">IF(KENKO[[#This Row],[//]]="","",IF(INDEX(INDIRECT($2:$2),KENKO[[#This Row],[//]])="","",INDEX(INDIRECT($2:$2),KENKO[[#This Row],[//]])))</f>
        <v/>
      </c>
      <c r="Q131" s="42" t="str">
        <f ca="1">IF(KENKO[[#This Row],[//]]="","",INDEX(INDIRECT($2:$2),KENKO[[#This Row],[//]]))</f>
        <v/>
      </c>
      <c r="R13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3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31" s="50" t="str">
        <f ca="1">IF(KENKO[[#This Row],[//]]="","",IF(INDEX(INDIRECT($2:$2),KENKO[[#This Row],[//]])="","",INDEX(INDIRECT($2:$2),KENKO[[#This Row],[//]])))</f>
        <v/>
      </c>
      <c r="U131" s="47" t="str">
        <f ca="1">IF(KENKO[[#This Row],[//]]="","",INDEX(INDIRECT($2:$2),KENKO[[#This Row],[//]]))</f>
        <v/>
      </c>
      <c r="V131" s="47" t="str">
        <f ca="1">LOWER(SUBSTITUTE(SUBSTITUTE(SUBSTITUTE(SUBSTITUTE(SUBSTITUTE(SUBSTITUTE(SUBSTITUTE(SUBSTITUTE(KENKO[[#This Row],[N.B.nota]]," ",""),"-",""),"(",""),")",""),".",""),",",""),"/",""),"""",""))</f>
        <v/>
      </c>
      <c r="W131" s="51" t="str">
        <f ca="1">IF(KENKO[[#This Row],[concat]]="","",MATCH(KENKO[[#This Row],[concat]],[3]!db[NB NOTA_C],0)+1)</f>
        <v/>
      </c>
      <c r="X131" s="47" t="str">
        <f ca="1">IF(KENKO[[#This Row],[N.B.nota]]="","",ADDRESS(ROW(KENKO[QB]),COLUMN(KENKO[QB]))&amp;":"&amp;ADDRESS(ROW(),COLUMN(KENKO[QB])))</f>
        <v/>
      </c>
      <c r="Y131" s="46" t="str">
        <f ca="1">IF(KENKO[[#This Row],[//]]="","",HYPERLINK("["&amp;DB_PATH&amp;"]DB!e"&amp;KENKO[[#This Row],[stt]],"&gt;"))</f>
        <v/>
      </c>
      <c r="Z131" s="32" t="str">
        <f ca="1">IF(KENKO[[#This Row],[//]]="","",IF(KENKO[[#This Row],[ID NOTA]]="",Z124,KENKO[[#This Row],[ID NOTA]]))</f>
        <v/>
      </c>
    </row>
    <row r="132" spans="1:26" ht="20.100000000000001" customHeight="1" x14ac:dyDescent="0.25">
      <c r="A132" s="43"/>
      <c r="B132" s="29" t="str">
        <f>IF(KENKO[[#This Row],[N_ID]]="","",INDEX(Table1[ID],MATCH(KENKO[[#This Row],[N_ID]],Table1[N_ID],0)))</f>
        <v/>
      </c>
      <c r="C132" s="29" t="str">
        <f ca="1">IF(KENKO[[#This Row],[//]]="","",HYPERLINK("["&amp;SUBSTITUTE(DIR,"'","")&amp;"]NOTA!D"&amp;KENKO[[#This Row],[//]]+2,"&gt;"))</f>
        <v/>
      </c>
      <c r="D132" s="29" t="str">
        <f>IF(KENKO[[#This Row],[ID NOTA]]="","",INDEX(Table1[QB],MATCH(KENKO[[#This Row],[ID NOTA]],Table1[ID],0)))</f>
        <v/>
      </c>
      <c r="E13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32" s="29"/>
      <c r="G132" s="39" t="str">
        <f ca="1">IF(KENKO[[#This Row],[N_ID]]="","",INDEX(INDIRECT($2:$2),KENKO[[#This Row],[//]]))</f>
        <v/>
      </c>
      <c r="H132" s="39" t="str">
        <f ca="1">IF(KENKO[[#This Row],[N_ID]]="","",INDEX(INDIRECT($2:$2),KENKO[[#This Row],[//]]))</f>
        <v/>
      </c>
      <c r="I132" s="47" t="str">
        <f ca="1">IF(KENKO[[#This Row],[N_ID]]="","",INDEX(INDIRECT($2:$2),KENKO[[#This Row],[//]]))</f>
        <v/>
      </c>
      <c r="J132" s="47" t="str">
        <f ca="1">IF(KENKO[[#This Row],[//]]="","",INDEX([3]!db[NB PAJAK],KENKO[[#This Row],[stt]]-1))</f>
        <v/>
      </c>
      <c r="K132" s="29" t="str">
        <f ca="1">IF(KENKO[[#This Row],[//]]="","",IF(INDEX(INDIRECT($2:$2),KENKO[[#This Row],[//]])="","",INDEX(INDIRECT($2:$2),KENKO[[#This Row],[//]])))</f>
        <v/>
      </c>
      <c r="L132" s="29" t="str">
        <f ca="1">IF(KENKO[[#This Row],[//]]="","",IF(KENKO[[#This Row],[C]]="",INDEX(INDIRECT($2:$2),KENKO[[#This Row],[//]]),""))</f>
        <v/>
      </c>
      <c r="M132" s="29" t="str">
        <f ca="1">IF(KENKO[[#This Row],[//]]="","",IF(KENKO[[#This Row],[C]]="",INDEX(INDIRECT($2:$2),KENKO[[#This Row],[//]]),""))</f>
        <v/>
      </c>
      <c r="N132" s="40" t="str">
        <f ca="1">IF(KENKO[[#This Row],[//]]="","",INDEX(INDIRECT($2:$2),KENKO[[#This Row],[//]])/IF(KENKO[[#This Row],[C]]="",KENKO[[#This Row],[JMLH BRG]],1))</f>
        <v/>
      </c>
      <c r="O132" s="41" t="str">
        <f ca="1">IF(KENKO[[#This Row],[//]]="","",INDEX(INDIRECT($2:$2),KENKO[[#This Row],[//]]))</f>
        <v/>
      </c>
      <c r="P132" s="41" t="str">
        <f ca="1">IF(KENKO[[#This Row],[//]]="","",IF(INDEX(INDIRECT($2:$2),KENKO[[#This Row],[//]])="","",INDEX(INDIRECT($2:$2),KENKO[[#This Row],[//]])))</f>
        <v/>
      </c>
      <c r="Q132" s="42" t="str">
        <f ca="1">IF(KENKO[[#This Row],[//]]="","",INDEX(INDIRECT($2:$2),KENKO[[#This Row],[//]]))</f>
        <v/>
      </c>
      <c r="R13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3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32" s="50" t="str">
        <f ca="1">IF(KENKO[[#This Row],[//]]="","",IF(INDEX(INDIRECT($2:$2),KENKO[[#This Row],[//]])="","",INDEX(INDIRECT($2:$2),KENKO[[#This Row],[//]])))</f>
        <v/>
      </c>
      <c r="U132" s="47" t="str">
        <f ca="1">IF(KENKO[[#This Row],[//]]="","",INDEX(INDIRECT($2:$2),KENKO[[#This Row],[//]]))</f>
        <v/>
      </c>
      <c r="V132" s="47" t="str">
        <f ca="1">LOWER(SUBSTITUTE(SUBSTITUTE(SUBSTITUTE(SUBSTITUTE(SUBSTITUTE(SUBSTITUTE(SUBSTITUTE(SUBSTITUTE(KENKO[[#This Row],[N.B.nota]]," ",""),"-",""),"(",""),")",""),".",""),",",""),"/",""),"""",""))</f>
        <v/>
      </c>
      <c r="W132" s="51" t="str">
        <f ca="1">IF(KENKO[[#This Row],[concat]]="","",MATCH(KENKO[[#This Row],[concat]],[3]!db[NB NOTA_C],0)+1)</f>
        <v/>
      </c>
      <c r="X132" s="47" t="str">
        <f ca="1">IF(KENKO[[#This Row],[N.B.nota]]="","",ADDRESS(ROW(KENKO[QB]),COLUMN(KENKO[QB]))&amp;":"&amp;ADDRESS(ROW(),COLUMN(KENKO[QB])))</f>
        <v/>
      </c>
      <c r="Y132" s="46" t="str">
        <f ca="1">IF(KENKO[[#This Row],[//]]="","",HYPERLINK("["&amp;DB_PATH&amp;"]DB!e"&amp;KENKO[[#This Row],[stt]],"&gt;"))</f>
        <v/>
      </c>
      <c r="Z132" s="32" t="str">
        <f ca="1">IF(KENKO[[#This Row],[//]]="","",IF(KENKO[[#This Row],[ID NOTA]]="",Z124,KENKO[[#This Row],[ID NOTA]]))</f>
        <v/>
      </c>
    </row>
    <row r="133" spans="1:26" ht="20.100000000000001" customHeight="1" x14ac:dyDescent="0.25">
      <c r="A133" s="43"/>
      <c r="B133" s="29" t="str">
        <f>IF(KENKO[[#This Row],[N_ID]]="","",INDEX(Table1[ID],MATCH(KENKO[[#This Row],[N_ID]],Table1[N_ID],0)))</f>
        <v/>
      </c>
      <c r="C133" s="29" t="str">
        <f ca="1">IF(KENKO[[#This Row],[//]]="","",HYPERLINK("["&amp;SUBSTITUTE(DIR,"'","")&amp;"]NOTA!D"&amp;KENKO[[#This Row],[//]]+2,"&gt;"))</f>
        <v/>
      </c>
      <c r="D133" s="29" t="str">
        <f>IF(KENKO[[#This Row],[ID NOTA]]="","",INDEX(Table1[QB],MATCH(KENKO[[#This Row],[ID NOTA]],Table1[ID],0)))</f>
        <v/>
      </c>
      <c r="E13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33" s="29"/>
      <c r="G133" s="39" t="str">
        <f ca="1">IF(KENKO[[#This Row],[N_ID]]="","",INDEX(INDIRECT($2:$2),KENKO[[#This Row],[//]]))</f>
        <v/>
      </c>
      <c r="H133" s="39" t="str">
        <f ca="1">IF(KENKO[[#This Row],[N_ID]]="","",INDEX(INDIRECT($2:$2),KENKO[[#This Row],[//]]))</f>
        <v/>
      </c>
      <c r="I133" s="47" t="str">
        <f ca="1">IF(KENKO[[#This Row],[N_ID]]="","",INDEX(INDIRECT($2:$2),KENKO[[#This Row],[//]]))</f>
        <v/>
      </c>
      <c r="J133" s="47" t="str">
        <f ca="1">IF(KENKO[[#This Row],[//]]="","",INDEX([3]!db[NB PAJAK],KENKO[[#This Row],[stt]]-1))</f>
        <v/>
      </c>
      <c r="K133" s="29" t="str">
        <f ca="1">IF(KENKO[[#This Row],[//]]="","",IF(INDEX(INDIRECT($2:$2),KENKO[[#This Row],[//]])="","",INDEX(INDIRECT($2:$2),KENKO[[#This Row],[//]])))</f>
        <v/>
      </c>
      <c r="L133" s="29" t="str">
        <f ca="1">IF(KENKO[[#This Row],[//]]="","",IF(KENKO[[#This Row],[C]]="",INDEX(INDIRECT($2:$2),KENKO[[#This Row],[//]]),""))</f>
        <v/>
      </c>
      <c r="M133" s="29" t="str">
        <f ca="1">IF(KENKO[[#This Row],[//]]="","",IF(KENKO[[#This Row],[C]]="",INDEX(INDIRECT($2:$2),KENKO[[#This Row],[//]]),""))</f>
        <v/>
      </c>
      <c r="N133" s="40" t="str">
        <f ca="1">IF(KENKO[[#This Row],[//]]="","",INDEX(INDIRECT($2:$2),KENKO[[#This Row],[//]])/IF(KENKO[[#This Row],[C]]="",KENKO[[#This Row],[JMLH BRG]],1))</f>
        <v/>
      </c>
      <c r="O133" s="41" t="str">
        <f ca="1">IF(KENKO[[#This Row],[//]]="","",INDEX(INDIRECT($2:$2),KENKO[[#This Row],[//]]))</f>
        <v/>
      </c>
      <c r="P133" s="41" t="str">
        <f ca="1">IF(KENKO[[#This Row],[//]]="","",IF(INDEX(INDIRECT($2:$2),KENKO[[#This Row],[//]])="","",INDEX(INDIRECT($2:$2),KENKO[[#This Row],[//]])))</f>
        <v/>
      </c>
      <c r="Q133" s="42" t="str">
        <f ca="1">IF(KENKO[[#This Row],[//]]="","",INDEX(INDIRECT($2:$2),KENKO[[#This Row],[//]]))</f>
        <v/>
      </c>
      <c r="R13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3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33" s="50" t="str">
        <f ca="1">IF(KENKO[[#This Row],[//]]="","",IF(INDEX(INDIRECT($2:$2),KENKO[[#This Row],[//]])="","",INDEX(INDIRECT($2:$2),KENKO[[#This Row],[//]])))</f>
        <v/>
      </c>
      <c r="U133" s="47" t="str">
        <f ca="1">IF(KENKO[[#This Row],[//]]="","",INDEX(INDIRECT($2:$2),KENKO[[#This Row],[//]]))</f>
        <v/>
      </c>
      <c r="V133" s="47" t="str">
        <f ca="1">LOWER(SUBSTITUTE(SUBSTITUTE(SUBSTITUTE(SUBSTITUTE(SUBSTITUTE(SUBSTITUTE(SUBSTITUTE(SUBSTITUTE(KENKO[[#This Row],[N.B.nota]]," ",""),"-",""),"(",""),")",""),".",""),",",""),"/",""),"""",""))</f>
        <v/>
      </c>
      <c r="W133" s="51" t="str">
        <f ca="1">IF(KENKO[[#This Row],[concat]]="","",MATCH(KENKO[[#This Row],[concat]],[3]!db[NB NOTA_C],0)+1)</f>
        <v/>
      </c>
      <c r="X133" s="47" t="str">
        <f ca="1">IF(KENKO[[#This Row],[N.B.nota]]="","",ADDRESS(ROW(KENKO[QB]),COLUMN(KENKO[QB]))&amp;":"&amp;ADDRESS(ROW(),COLUMN(KENKO[QB])))</f>
        <v/>
      </c>
      <c r="Y133" s="46" t="str">
        <f ca="1">IF(KENKO[[#This Row],[//]]="","",HYPERLINK("["&amp;DB_PATH&amp;"]DB!e"&amp;KENKO[[#This Row],[stt]],"&gt;"))</f>
        <v/>
      </c>
      <c r="Z133" s="32" t="str">
        <f ca="1">IF(KENKO[[#This Row],[//]]="","",IF(KENKO[[#This Row],[ID NOTA]]="",Z124,KENKO[[#This Row],[ID NOTA]]))</f>
        <v/>
      </c>
    </row>
    <row r="134" spans="1:26" ht="20.100000000000001" customHeight="1" x14ac:dyDescent="0.25">
      <c r="A134" s="43"/>
      <c r="B134" s="29" t="str">
        <f>IF(KENKO[[#This Row],[N_ID]]="","",INDEX(Table1[ID],MATCH(KENKO[[#This Row],[N_ID]],Table1[N_ID],0)))</f>
        <v/>
      </c>
      <c r="C134" s="29" t="str">
        <f ca="1">IF(KENKO[[#This Row],[//]]="","",HYPERLINK("["&amp;SUBSTITUTE(DIR,"'","")&amp;"]NOTA!D"&amp;KENKO[[#This Row],[//]]+2,"&gt;"))</f>
        <v/>
      </c>
      <c r="D134" s="29" t="str">
        <f>IF(KENKO[[#This Row],[ID NOTA]]="","",INDEX(Table1[QB],MATCH(KENKO[[#This Row],[ID NOTA]],Table1[ID],0)))</f>
        <v/>
      </c>
      <c r="E13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34" s="29"/>
      <c r="G134" s="39" t="str">
        <f ca="1">IF(KENKO[[#This Row],[N_ID]]="","",INDEX(INDIRECT($2:$2),KENKO[[#This Row],[//]]))</f>
        <v/>
      </c>
      <c r="H134" s="39" t="str">
        <f ca="1">IF(KENKO[[#This Row],[N_ID]]="","",INDEX(INDIRECT($2:$2),KENKO[[#This Row],[//]]))</f>
        <v/>
      </c>
      <c r="I134" s="47" t="str">
        <f ca="1">IF(KENKO[[#This Row],[N_ID]]="","",INDEX(INDIRECT($2:$2),KENKO[[#This Row],[//]]))</f>
        <v/>
      </c>
      <c r="J134" s="47" t="str">
        <f ca="1">IF(KENKO[[#This Row],[//]]="","",INDEX([3]!db[NB PAJAK],KENKO[[#This Row],[stt]]-1))</f>
        <v/>
      </c>
      <c r="K134" s="29" t="str">
        <f ca="1">IF(KENKO[[#This Row],[//]]="","",IF(INDEX(INDIRECT($2:$2),KENKO[[#This Row],[//]])="","",INDEX(INDIRECT($2:$2),KENKO[[#This Row],[//]])))</f>
        <v/>
      </c>
      <c r="L134" s="29" t="str">
        <f ca="1">IF(KENKO[[#This Row],[//]]="","",IF(KENKO[[#This Row],[C]]="",INDEX(INDIRECT($2:$2),KENKO[[#This Row],[//]]),""))</f>
        <v/>
      </c>
      <c r="M134" s="29" t="str">
        <f ca="1">IF(KENKO[[#This Row],[//]]="","",IF(KENKO[[#This Row],[C]]="",INDEX(INDIRECT($2:$2),KENKO[[#This Row],[//]]),""))</f>
        <v/>
      </c>
      <c r="N134" s="40" t="str">
        <f ca="1">IF(KENKO[[#This Row],[//]]="","",INDEX(INDIRECT($2:$2),KENKO[[#This Row],[//]])/IF(KENKO[[#This Row],[C]]="",KENKO[[#This Row],[JMLH BRG]],1))</f>
        <v/>
      </c>
      <c r="O134" s="41" t="str">
        <f ca="1">IF(KENKO[[#This Row],[//]]="","",INDEX(INDIRECT($2:$2),KENKO[[#This Row],[//]]))</f>
        <v/>
      </c>
      <c r="P134" s="41" t="str">
        <f ca="1">IF(KENKO[[#This Row],[//]]="","",IF(INDEX(INDIRECT($2:$2),KENKO[[#This Row],[//]])="","",INDEX(INDIRECT($2:$2),KENKO[[#This Row],[//]])))</f>
        <v/>
      </c>
      <c r="Q134" s="42" t="str">
        <f ca="1">IF(KENKO[[#This Row],[//]]="","",INDEX(INDIRECT($2:$2),KENKO[[#This Row],[//]]))</f>
        <v/>
      </c>
      <c r="R13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3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34" s="50" t="str">
        <f ca="1">IF(KENKO[[#This Row],[//]]="","",IF(INDEX(INDIRECT($2:$2),KENKO[[#This Row],[//]])="","",INDEX(INDIRECT($2:$2),KENKO[[#This Row],[//]])))</f>
        <v/>
      </c>
      <c r="U134" s="47" t="str">
        <f ca="1">IF(KENKO[[#This Row],[//]]="","",INDEX(INDIRECT($2:$2),KENKO[[#This Row],[//]]))</f>
        <v/>
      </c>
      <c r="V134" s="47" t="str">
        <f ca="1">LOWER(SUBSTITUTE(SUBSTITUTE(SUBSTITUTE(SUBSTITUTE(SUBSTITUTE(SUBSTITUTE(SUBSTITUTE(SUBSTITUTE(KENKO[[#This Row],[N.B.nota]]," ",""),"-",""),"(",""),")",""),".",""),",",""),"/",""),"""",""))</f>
        <v/>
      </c>
      <c r="W134" s="51" t="str">
        <f ca="1">IF(KENKO[[#This Row],[concat]]="","",MATCH(KENKO[[#This Row],[concat]],[3]!db[NB NOTA_C],0)+1)</f>
        <v/>
      </c>
      <c r="X134" s="47" t="str">
        <f ca="1">IF(KENKO[[#This Row],[N.B.nota]]="","",ADDRESS(ROW(KENKO[QB]),COLUMN(KENKO[QB]))&amp;":"&amp;ADDRESS(ROW(),COLUMN(KENKO[QB])))</f>
        <v/>
      </c>
      <c r="Y134" s="46" t="str">
        <f ca="1">IF(KENKO[[#This Row],[//]]="","",HYPERLINK("["&amp;DB_PATH&amp;"]DB!e"&amp;KENKO[[#This Row],[stt]],"&gt;"))</f>
        <v/>
      </c>
      <c r="Z134" s="32" t="str">
        <f ca="1">IF(KENKO[[#This Row],[//]]="","",IF(KENKO[[#This Row],[ID NOTA]]="",Z133,KENKO[[#This Row],[ID NOTA]]))</f>
        <v/>
      </c>
    </row>
    <row r="135" spans="1:26" ht="20.100000000000001" customHeight="1" x14ac:dyDescent="0.25">
      <c r="A135" s="43"/>
      <c r="B135" s="29" t="str">
        <f>IF(KENKO[[#This Row],[N_ID]]="","",INDEX(Table1[ID],MATCH(KENKO[[#This Row],[N_ID]],Table1[N_ID],0)))</f>
        <v/>
      </c>
      <c r="C135" s="29" t="str">
        <f ca="1">IF(KENKO[[#This Row],[//]]="","",HYPERLINK("["&amp;SUBSTITUTE(DIR,"'","")&amp;"]NOTA!D"&amp;KENKO[[#This Row],[//]]+2,"&gt;"))</f>
        <v/>
      </c>
      <c r="D135" s="29" t="str">
        <f>IF(KENKO[[#This Row],[ID NOTA]]="","",INDEX(Table1[QB],MATCH(KENKO[[#This Row],[ID NOTA]],Table1[ID],0)))</f>
        <v/>
      </c>
      <c r="E13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35" s="29"/>
      <c r="G135" s="39" t="str">
        <f ca="1">IF(KENKO[[#This Row],[N_ID]]="","",INDEX(INDIRECT($2:$2),KENKO[[#This Row],[//]]))</f>
        <v/>
      </c>
      <c r="H135" s="39" t="str">
        <f ca="1">IF(KENKO[[#This Row],[N_ID]]="","",INDEX(INDIRECT($2:$2),KENKO[[#This Row],[//]]))</f>
        <v/>
      </c>
      <c r="I135" s="47" t="str">
        <f ca="1">IF(KENKO[[#This Row],[N_ID]]="","",INDEX(INDIRECT($2:$2),KENKO[[#This Row],[//]]))</f>
        <v/>
      </c>
      <c r="J135" s="47" t="str">
        <f ca="1">IF(KENKO[[#This Row],[//]]="","",INDEX([3]!db[NB PAJAK],KENKO[[#This Row],[stt]]-1))</f>
        <v/>
      </c>
      <c r="K135" s="29" t="str">
        <f ca="1">IF(KENKO[[#This Row],[//]]="","",IF(INDEX(INDIRECT($2:$2),KENKO[[#This Row],[//]])="","",INDEX(INDIRECT($2:$2),KENKO[[#This Row],[//]])))</f>
        <v/>
      </c>
      <c r="L135" s="29" t="str">
        <f ca="1">IF(KENKO[[#This Row],[//]]="","",IF(KENKO[[#This Row],[C]]="",INDEX(INDIRECT($2:$2),KENKO[[#This Row],[//]]),""))</f>
        <v/>
      </c>
      <c r="M135" s="29" t="str">
        <f ca="1">IF(KENKO[[#This Row],[//]]="","",IF(KENKO[[#This Row],[C]]="",INDEX(INDIRECT($2:$2),KENKO[[#This Row],[//]]),""))</f>
        <v/>
      </c>
      <c r="N135" s="40" t="str">
        <f ca="1">IF(KENKO[[#This Row],[//]]="","",INDEX(INDIRECT($2:$2),KENKO[[#This Row],[//]])/IF(KENKO[[#This Row],[C]]="",KENKO[[#This Row],[JMLH BRG]],1))</f>
        <v/>
      </c>
      <c r="O135" s="41" t="str">
        <f ca="1">IF(KENKO[[#This Row],[//]]="","",INDEX(INDIRECT($2:$2),KENKO[[#This Row],[//]]))</f>
        <v/>
      </c>
      <c r="P135" s="41" t="str">
        <f ca="1">IF(KENKO[[#This Row],[//]]="","",IF(INDEX(INDIRECT($2:$2),KENKO[[#This Row],[//]])="","",INDEX(INDIRECT($2:$2),KENKO[[#This Row],[//]])))</f>
        <v/>
      </c>
      <c r="Q135" s="42" t="str">
        <f ca="1">IF(KENKO[[#This Row],[//]]="","",INDEX(INDIRECT($2:$2),KENKO[[#This Row],[//]]))</f>
        <v/>
      </c>
      <c r="R13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3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35" s="50" t="str">
        <f ca="1">IF(KENKO[[#This Row],[//]]="","",IF(INDEX(INDIRECT($2:$2),KENKO[[#This Row],[//]])="","",INDEX(INDIRECT($2:$2),KENKO[[#This Row],[//]])))</f>
        <v/>
      </c>
      <c r="U135" s="47" t="str">
        <f ca="1">IF(KENKO[[#This Row],[//]]="","",INDEX(INDIRECT($2:$2),KENKO[[#This Row],[//]]))</f>
        <v/>
      </c>
      <c r="V135" s="47" t="str">
        <f ca="1">LOWER(SUBSTITUTE(SUBSTITUTE(SUBSTITUTE(SUBSTITUTE(SUBSTITUTE(SUBSTITUTE(SUBSTITUTE(SUBSTITUTE(KENKO[[#This Row],[N.B.nota]]," ",""),"-",""),"(",""),")",""),".",""),",",""),"/",""),"""",""))</f>
        <v/>
      </c>
      <c r="W135" s="51" t="str">
        <f ca="1">IF(KENKO[[#This Row],[concat]]="","",MATCH(KENKO[[#This Row],[concat]],[3]!db[NB NOTA_C],0)+1)</f>
        <v/>
      </c>
      <c r="X135" s="47" t="str">
        <f ca="1">IF(KENKO[[#This Row],[N.B.nota]]="","",ADDRESS(ROW(KENKO[QB]),COLUMN(KENKO[QB]))&amp;":"&amp;ADDRESS(ROW(),COLUMN(KENKO[QB])))</f>
        <v/>
      </c>
      <c r="Y135" s="46" t="str">
        <f ca="1">IF(KENKO[[#This Row],[//]]="","",HYPERLINK("["&amp;DB_PATH&amp;"]DB!e"&amp;KENKO[[#This Row],[stt]],"&gt;"))</f>
        <v/>
      </c>
      <c r="Z135" s="32" t="str">
        <f ca="1">IF(KENKO[[#This Row],[//]]="","",IF(KENKO[[#This Row],[ID NOTA]]="",Z133,KENKO[[#This Row],[ID NOTA]]))</f>
        <v/>
      </c>
    </row>
    <row r="136" spans="1:26" ht="20.100000000000001" customHeight="1" x14ac:dyDescent="0.25">
      <c r="A136" s="43"/>
      <c r="B136" s="29" t="str">
        <f>IF(KENKO[[#This Row],[N_ID]]="","",INDEX(Table1[ID],MATCH(KENKO[[#This Row],[N_ID]],Table1[N_ID],0)))</f>
        <v/>
      </c>
      <c r="C136" s="29" t="str">
        <f ca="1">IF(KENKO[[#This Row],[//]]="","",HYPERLINK("["&amp;SUBSTITUTE(DIR,"'","")&amp;"]NOTA!D"&amp;KENKO[[#This Row],[//]]+2,"&gt;"))</f>
        <v/>
      </c>
      <c r="D136" s="29" t="str">
        <f>IF(KENKO[[#This Row],[ID NOTA]]="","",INDEX(Table1[QB],MATCH(KENKO[[#This Row],[ID NOTA]],Table1[ID],0)))</f>
        <v/>
      </c>
      <c r="E13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36" s="29"/>
      <c r="G136" s="39" t="str">
        <f ca="1">IF(KENKO[[#This Row],[N_ID]]="","",INDEX(INDIRECT($2:$2),KENKO[[#This Row],[//]]))</f>
        <v/>
      </c>
      <c r="H136" s="39" t="str">
        <f ca="1">IF(KENKO[[#This Row],[N_ID]]="","",INDEX(INDIRECT($2:$2),KENKO[[#This Row],[//]]))</f>
        <v/>
      </c>
      <c r="I136" s="47" t="str">
        <f ca="1">IF(KENKO[[#This Row],[N_ID]]="","",INDEX(INDIRECT($2:$2),KENKO[[#This Row],[//]]))</f>
        <v/>
      </c>
      <c r="J136" s="47" t="str">
        <f ca="1">IF(KENKO[[#This Row],[//]]="","",INDEX([3]!db[NB PAJAK],KENKO[[#This Row],[stt]]-1))</f>
        <v/>
      </c>
      <c r="K136" s="29" t="str">
        <f ca="1">IF(KENKO[[#This Row],[//]]="","",IF(INDEX(INDIRECT($2:$2),KENKO[[#This Row],[//]])="","",INDEX(INDIRECT($2:$2),KENKO[[#This Row],[//]])))</f>
        <v/>
      </c>
      <c r="L136" s="29" t="str">
        <f ca="1">IF(KENKO[[#This Row],[//]]="","",IF(KENKO[[#This Row],[C]]="",INDEX(INDIRECT($2:$2),KENKO[[#This Row],[//]]),""))</f>
        <v/>
      </c>
      <c r="M136" s="29" t="str">
        <f ca="1">IF(KENKO[[#This Row],[//]]="","",IF(KENKO[[#This Row],[C]]="",INDEX(INDIRECT($2:$2),KENKO[[#This Row],[//]]),""))</f>
        <v/>
      </c>
      <c r="N136" s="40" t="str">
        <f ca="1">IF(KENKO[[#This Row],[//]]="","",INDEX(INDIRECT($2:$2),KENKO[[#This Row],[//]])/IF(KENKO[[#This Row],[C]]="",KENKO[[#This Row],[JMLH BRG]],1))</f>
        <v/>
      </c>
      <c r="O136" s="41" t="str">
        <f ca="1">IF(KENKO[[#This Row],[//]]="","",INDEX(INDIRECT($2:$2),KENKO[[#This Row],[//]]))</f>
        <v/>
      </c>
      <c r="P136" s="41" t="str">
        <f ca="1">IF(KENKO[[#This Row],[//]]="","",IF(INDEX(INDIRECT($2:$2),KENKO[[#This Row],[//]])="","",INDEX(INDIRECT($2:$2),KENKO[[#This Row],[//]])))</f>
        <v/>
      </c>
      <c r="Q136" s="42" t="str">
        <f ca="1">IF(KENKO[[#This Row],[//]]="","",INDEX(INDIRECT($2:$2),KENKO[[#This Row],[//]]))</f>
        <v/>
      </c>
      <c r="R13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3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36" s="50" t="str">
        <f ca="1">IF(KENKO[[#This Row],[//]]="","",IF(INDEX(INDIRECT($2:$2),KENKO[[#This Row],[//]])="","",INDEX(INDIRECT($2:$2),KENKO[[#This Row],[//]])))</f>
        <v/>
      </c>
      <c r="U136" s="47" t="str">
        <f ca="1">IF(KENKO[[#This Row],[//]]="","",INDEX(INDIRECT($2:$2),KENKO[[#This Row],[//]]))</f>
        <v/>
      </c>
      <c r="V136" s="47" t="str">
        <f ca="1">LOWER(SUBSTITUTE(SUBSTITUTE(SUBSTITUTE(SUBSTITUTE(SUBSTITUTE(SUBSTITUTE(SUBSTITUTE(SUBSTITUTE(KENKO[[#This Row],[N.B.nota]]," ",""),"-",""),"(",""),")",""),".",""),",",""),"/",""),"""",""))</f>
        <v/>
      </c>
      <c r="W136" s="51" t="str">
        <f ca="1">IF(KENKO[[#This Row],[concat]]="","",MATCH(KENKO[[#This Row],[concat]],[3]!db[NB NOTA_C],0)+1)</f>
        <v/>
      </c>
      <c r="X136" s="47" t="str">
        <f ca="1">IF(KENKO[[#This Row],[N.B.nota]]="","",ADDRESS(ROW(KENKO[QB]),COLUMN(KENKO[QB]))&amp;":"&amp;ADDRESS(ROW(),COLUMN(KENKO[QB])))</f>
        <v/>
      </c>
      <c r="Y136" s="46" t="str">
        <f ca="1">IF(KENKO[[#This Row],[//]]="","",HYPERLINK("["&amp;DB_PATH&amp;"]DB!e"&amp;KENKO[[#This Row],[stt]],"&gt;"))</f>
        <v/>
      </c>
      <c r="Z136" s="32" t="str">
        <f ca="1">IF(KENKO[[#This Row],[//]]="","",IF(KENKO[[#This Row],[ID NOTA]]="",Z133,KENKO[[#This Row],[ID NOTA]]))</f>
        <v/>
      </c>
    </row>
    <row r="137" spans="1:26" ht="20.100000000000001" customHeight="1" x14ac:dyDescent="0.25">
      <c r="A137" s="43"/>
      <c r="B137" s="29" t="str">
        <f>IF(KENKO[[#This Row],[N_ID]]="","",INDEX(Table1[ID],MATCH(KENKO[[#This Row],[N_ID]],Table1[N_ID],0)))</f>
        <v/>
      </c>
      <c r="C137" s="29" t="str">
        <f ca="1">IF(KENKO[[#This Row],[//]]="","",HYPERLINK("["&amp;SUBSTITUTE(DIR,"'","")&amp;"]NOTA!D"&amp;KENKO[[#This Row],[//]]+2,"&gt;"))</f>
        <v/>
      </c>
      <c r="D137" s="29" t="str">
        <f>IF(KENKO[[#This Row],[ID NOTA]]="","",INDEX(Table1[QB],MATCH(KENKO[[#This Row],[ID NOTA]],Table1[ID],0)))</f>
        <v/>
      </c>
      <c r="E13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37" s="29"/>
      <c r="G137" s="39" t="str">
        <f ca="1">IF(KENKO[[#This Row],[N_ID]]="","",INDEX(INDIRECT($2:$2),KENKO[[#This Row],[//]]))</f>
        <v/>
      </c>
      <c r="H137" s="39" t="str">
        <f ca="1">IF(KENKO[[#This Row],[N_ID]]="","",INDEX(INDIRECT($2:$2),KENKO[[#This Row],[//]]))</f>
        <v/>
      </c>
      <c r="I137" s="47" t="str">
        <f ca="1">IF(KENKO[[#This Row],[N_ID]]="","",INDEX(INDIRECT($2:$2),KENKO[[#This Row],[//]]))</f>
        <v/>
      </c>
      <c r="J137" s="47" t="str">
        <f ca="1">IF(KENKO[[#This Row],[//]]="","",INDEX([3]!db[NB PAJAK],KENKO[[#This Row],[stt]]-1))</f>
        <v/>
      </c>
      <c r="K137" s="29" t="str">
        <f ca="1">IF(KENKO[[#This Row],[//]]="","",IF(INDEX(INDIRECT($2:$2),KENKO[[#This Row],[//]])="","",INDEX(INDIRECT($2:$2),KENKO[[#This Row],[//]])))</f>
        <v/>
      </c>
      <c r="L137" s="29" t="str">
        <f ca="1">IF(KENKO[[#This Row],[//]]="","",IF(KENKO[[#This Row],[C]]="",INDEX(INDIRECT($2:$2),KENKO[[#This Row],[//]]),""))</f>
        <v/>
      </c>
      <c r="M137" s="29" t="str">
        <f ca="1">IF(KENKO[[#This Row],[//]]="","",IF(KENKO[[#This Row],[C]]="",INDEX(INDIRECT($2:$2),KENKO[[#This Row],[//]]),""))</f>
        <v/>
      </c>
      <c r="N137" s="40" t="str">
        <f ca="1">IF(KENKO[[#This Row],[//]]="","",INDEX(INDIRECT($2:$2),KENKO[[#This Row],[//]])/IF(KENKO[[#This Row],[C]]="",KENKO[[#This Row],[JMLH BRG]],1))</f>
        <v/>
      </c>
      <c r="O137" s="41" t="str">
        <f ca="1">IF(KENKO[[#This Row],[//]]="","",INDEX(INDIRECT($2:$2),KENKO[[#This Row],[//]]))</f>
        <v/>
      </c>
      <c r="P137" s="41" t="str">
        <f ca="1">IF(KENKO[[#This Row],[//]]="","",IF(INDEX(INDIRECT($2:$2),KENKO[[#This Row],[//]])="","",INDEX(INDIRECT($2:$2),KENKO[[#This Row],[//]])))</f>
        <v/>
      </c>
      <c r="Q137" s="42" t="str">
        <f ca="1">IF(KENKO[[#This Row],[//]]="","",INDEX(INDIRECT($2:$2),KENKO[[#This Row],[//]]))</f>
        <v/>
      </c>
      <c r="R13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3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37" s="50" t="str">
        <f ca="1">IF(KENKO[[#This Row],[//]]="","",IF(INDEX(INDIRECT($2:$2),KENKO[[#This Row],[//]])="","",INDEX(INDIRECT($2:$2),KENKO[[#This Row],[//]])))</f>
        <v/>
      </c>
      <c r="U137" s="47" t="str">
        <f ca="1">IF(KENKO[[#This Row],[//]]="","",INDEX(INDIRECT($2:$2),KENKO[[#This Row],[//]]))</f>
        <v/>
      </c>
      <c r="V137" s="47" t="str">
        <f ca="1">LOWER(SUBSTITUTE(SUBSTITUTE(SUBSTITUTE(SUBSTITUTE(SUBSTITUTE(SUBSTITUTE(SUBSTITUTE(SUBSTITUTE(KENKO[[#This Row],[N.B.nota]]," ",""),"-",""),"(",""),")",""),".",""),",",""),"/",""),"""",""))</f>
        <v/>
      </c>
      <c r="W137" s="51" t="str">
        <f ca="1">IF(KENKO[[#This Row],[concat]]="","",MATCH(KENKO[[#This Row],[concat]],[3]!db[NB NOTA_C],0)+1)</f>
        <v/>
      </c>
      <c r="X137" s="47" t="str">
        <f ca="1">IF(KENKO[[#This Row],[N.B.nota]]="","",ADDRESS(ROW(KENKO[QB]),COLUMN(KENKO[QB]))&amp;":"&amp;ADDRESS(ROW(),COLUMN(KENKO[QB])))</f>
        <v/>
      </c>
      <c r="Y137" s="46" t="str">
        <f ca="1">IF(KENKO[[#This Row],[//]]="","",HYPERLINK("["&amp;DB_PATH&amp;"]DB!e"&amp;KENKO[[#This Row],[stt]],"&gt;"))</f>
        <v/>
      </c>
      <c r="Z137" s="32" t="str">
        <f ca="1">IF(KENKO[[#This Row],[//]]="","",IF(KENKO[[#This Row],[ID NOTA]]="",Z133,KENKO[[#This Row],[ID NOTA]]))</f>
        <v/>
      </c>
    </row>
    <row r="138" spans="1:26" ht="20.100000000000001" customHeight="1" x14ac:dyDescent="0.25">
      <c r="A138" s="43"/>
      <c r="B138" s="29" t="str">
        <f>IF(KENKO[[#This Row],[N_ID]]="","",INDEX(Table1[ID],MATCH(KENKO[[#This Row],[N_ID]],Table1[N_ID],0)))</f>
        <v/>
      </c>
      <c r="C138" s="29" t="str">
        <f ca="1">IF(KENKO[[#This Row],[//]]="","",HYPERLINK("["&amp;SUBSTITUTE(DIR,"'","")&amp;"]NOTA!D"&amp;KENKO[[#This Row],[//]]+2,"&gt;"))</f>
        <v/>
      </c>
      <c r="D138" s="29" t="str">
        <f>IF(KENKO[[#This Row],[ID NOTA]]="","",INDEX(Table1[QB],MATCH(KENKO[[#This Row],[ID NOTA]],Table1[ID],0)))</f>
        <v/>
      </c>
      <c r="E13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38" s="29"/>
      <c r="G138" s="39" t="str">
        <f ca="1">IF(KENKO[[#This Row],[N_ID]]="","",INDEX(INDIRECT($2:$2),KENKO[[#This Row],[//]]))</f>
        <v/>
      </c>
      <c r="H138" s="39" t="str">
        <f ca="1">IF(KENKO[[#This Row],[N_ID]]="","",INDEX(INDIRECT($2:$2),KENKO[[#This Row],[//]]))</f>
        <v/>
      </c>
      <c r="I138" s="47" t="str">
        <f ca="1">IF(KENKO[[#This Row],[N_ID]]="","",INDEX(INDIRECT($2:$2),KENKO[[#This Row],[//]]))</f>
        <v/>
      </c>
      <c r="J138" s="47" t="str">
        <f ca="1">IF(KENKO[[#This Row],[//]]="","",INDEX([3]!db[NB PAJAK],KENKO[[#This Row],[stt]]-1))</f>
        <v/>
      </c>
      <c r="K138" s="29" t="str">
        <f ca="1">IF(KENKO[[#This Row],[//]]="","",IF(INDEX(INDIRECT($2:$2),KENKO[[#This Row],[//]])="","",INDEX(INDIRECT($2:$2),KENKO[[#This Row],[//]])))</f>
        <v/>
      </c>
      <c r="L138" s="29" t="str">
        <f ca="1">IF(KENKO[[#This Row],[//]]="","",IF(KENKO[[#This Row],[C]]="",INDEX(INDIRECT($2:$2),KENKO[[#This Row],[//]]),""))</f>
        <v/>
      </c>
      <c r="M138" s="29" t="str">
        <f ca="1">IF(KENKO[[#This Row],[//]]="","",IF(KENKO[[#This Row],[C]]="",INDEX(INDIRECT($2:$2),KENKO[[#This Row],[//]]),""))</f>
        <v/>
      </c>
      <c r="N138" s="40" t="str">
        <f ca="1">IF(KENKO[[#This Row],[//]]="","",INDEX(INDIRECT($2:$2),KENKO[[#This Row],[//]])/IF(KENKO[[#This Row],[C]]="",KENKO[[#This Row],[JMLH BRG]],1))</f>
        <v/>
      </c>
      <c r="O138" s="41" t="str">
        <f ca="1">IF(KENKO[[#This Row],[//]]="","",INDEX(INDIRECT($2:$2),KENKO[[#This Row],[//]]))</f>
        <v/>
      </c>
      <c r="P138" s="41" t="str">
        <f ca="1">IF(KENKO[[#This Row],[//]]="","",IF(INDEX(INDIRECT($2:$2),KENKO[[#This Row],[//]])="","",INDEX(INDIRECT($2:$2),KENKO[[#This Row],[//]])))</f>
        <v/>
      </c>
      <c r="Q138" s="42" t="str">
        <f ca="1">IF(KENKO[[#This Row],[//]]="","",INDEX(INDIRECT($2:$2),KENKO[[#This Row],[//]]))</f>
        <v/>
      </c>
      <c r="R13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3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38" s="50" t="str">
        <f ca="1">IF(KENKO[[#This Row],[//]]="","",IF(INDEX(INDIRECT($2:$2),KENKO[[#This Row],[//]])="","",INDEX(INDIRECT($2:$2),KENKO[[#This Row],[//]])))</f>
        <v/>
      </c>
      <c r="U138" s="47" t="str">
        <f ca="1">IF(KENKO[[#This Row],[//]]="","",INDEX(INDIRECT($2:$2),KENKO[[#This Row],[//]]))</f>
        <v/>
      </c>
      <c r="V138" s="47" t="str">
        <f ca="1">LOWER(SUBSTITUTE(SUBSTITUTE(SUBSTITUTE(SUBSTITUTE(SUBSTITUTE(SUBSTITUTE(SUBSTITUTE(SUBSTITUTE(KENKO[[#This Row],[N.B.nota]]," ",""),"-",""),"(",""),")",""),".",""),",",""),"/",""),"""",""))</f>
        <v/>
      </c>
      <c r="W138" s="51" t="str">
        <f ca="1">IF(KENKO[[#This Row],[concat]]="","",MATCH(KENKO[[#This Row],[concat]],[3]!db[NB NOTA_C],0)+1)</f>
        <v/>
      </c>
      <c r="X138" s="47" t="str">
        <f ca="1">IF(KENKO[[#This Row],[N.B.nota]]="","",ADDRESS(ROW(KENKO[QB]),COLUMN(KENKO[QB]))&amp;":"&amp;ADDRESS(ROW(),COLUMN(KENKO[QB])))</f>
        <v/>
      </c>
      <c r="Y138" s="46" t="str">
        <f ca="1">IF(KENKO[[#This Row],[//]]="","",HYPERLINK("["&amp;DB_PATH&amp;"]DB!e"&amp;KENKO[[#This Row],[stt]],"&gt;"))</f>
        <v/>
      </c>
      <c r="Z138" s="32" t="str">
        <f ca="1">IF(KENKO[[#This Row],[//]]="","",IF(KENKO[[#This Row],[ID NOTA]]="",Z133,KENKO[[#This Row],[ID NOTA]]))</f>
        <v/>
      </c>
    </row>
    <row r="139" spans="1:26" ht="20.100000000000001" customHeight="1" x14ac:dyDescent="0.25">
      <c r="A139" s="43"/>
      <c r="B139" s="29" t="str">
        <f>IF(KENKO[[#This Row],[N_ID]]="","",INDEX(Table1[ID],MATCH(KENKO[[#This Row],[N_ID]],Table1[N_ID],0)))</f>
        <v/>
      </c>
      <c r="C139" s="29" t="str">
        <f ca="1">IF(KENKO[[#This Row],[//]]="","",HYPERLINK("["&amp;SUBSTITUTE(DIR,"'","")&amp;"]NOTA!D"&amp;KENKO[[#This Row],[//]]+2,"&gt;"))</f>
        <v/>
      </c>
      <c r="D139" s="29" t="str">
        <f>IF(KENKO[[#This Row],[ID NOTA]]="","",INDEX(Table1[QB],MATCH(KENKO[[#This Row],[ID NOTA]],Table1[ID],0)))</f>
        <v/>
      </c>
      <c r="E13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39" s="29"/>
      <c r="G139" s="39" t="str">
        <f ca="1">IF(KENKO[[#This Row],[N_ID]]="","",INDEX(INDIRECT($2:$2),KENKO[[#This Row],[//]]))</f>
        <v/>
      </c>
      <c r="H139" s="39" t="str">
        <f ca="1">IF(KENKO[[#This Row],[N_ID]]="","",INDEX(INDIRECT($2:$2),KENKO[[#This Row],[//]]))</f>
        <v/>
      </c>
      <c r="I139" s="47" t="str">
        <f ca="1">IF(KENKO[[#This Row],[N_ID]]="","",INDEX(INDIRECT($2:$2),KENKO[[#This Row],[//]]))</f>
        <v/>
      </c>
      <c r="J139" s="47" t="str">
        <f ca="1">IF(KENKO[[#This Row],[//]]="","",INDEX([3]!db[NB PAJAK],KENKO[[#This Row],[stt]]-1))</f>
        <v/>
      </c>
      <c r="K139" s="29" t="str">
        <f ca="1">IF(KENKO[[#This Row],[//]]="","",IF(INDEX(INDIRECT($2:$2),KENKO[[#This Row],[//]])="","",INDEX(INDIRECT($2:$2),KENKO[[#This Row],[//]])))</f>
        <v/>
      </c>
      <c r="L139" s="29" t="str">
        <f ca="1">IF(KENKO[[#This Row],[//]]="","",IF(KENKO[[#This Row],[C]]="",INDEX(INDIRECT($2:$2),KENKO[[#This Row],[//]]),""))</f>
        <v/>
      </c>
      <c r="M139" s="29" t="str">
        <f ca="1">IF(KENKO[[#This Row],[//]]="","",IF(KENKO[[#This Row],[C]]="",INDEX(INDIRECT($2:$2),KENKO[[#This Row],[//]]),""))</f>
        <v/>
      </c>
      <c r="N139" s="40" t="str">
        <f ca="1">IF(KENKO[[#This Row],[//]]="","",INDEX(INDIRECT($2:$2),KENKO[[#This Row],[//]])/IF(KENKO[[#This Row],[C]]="",KENKO[[#This Row],[JMLH BRG]],1))</f>
        <v/>
      </c>
      <c r="O139" s="41" t="str">
        <f ca="1">IF(KENKO[[#This Row],[//]]="","",INDEX(INDIRECT($2:$2),KENKO[[#This Row],[//]]))</f>
        <v/>
      </c>
      <c r="P139" s="41" t="str">
        <f ca="1">IF(KENKO[[#This Row],[//]]="","",IF(INDEX(INDIRECT($2:$2),KENKO[[#This Row],[//]])="","",INDEX(INDIRECT($2:$2),KENKO[[#This Row],[//]])))</f>
        <v/>
      </c>
      <c r="Q139" s="42" t="str">
        <f ca="1">IF(KENKO[[#This Row],[//]]="","",INDEX(INDIRECT($2:$2),KENKO[[#This Row],[//]]))</f>
        <v/>
      </c>
      <c r="R13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3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39" s="50" t="str">
        <f ca="1">IF(KENKO[[#This Row],[//]]="","",IF(INDEX(INDIRECT($2:$2),KENKO[[#This Row],[//]])="","",INDEX(INDIRECT($2:$2),KENKO[[#This Row],[//]])))</f>
        <v/>
      </c>
      <c r="U139" s="47" t="str">
        <f ca="1">IF(KENKO[[#This Row],[//]]="","",INDEX(INDIRECT($2:$2),KENKO[[#This Row],[//]]))</f>
        <v/>
      </c>
      <c r="V139" s="47" t="str">
        <f ca="1">LOWER(SUBSTITUTE(SUBSTITUTE(SUBSTITUTE(SUBSTITUTE(SUBSTITUTE(SUBSTITUTE(SUBSTITUTE(SUBSTITUTE(KENKO[[#This Row],[N.B.nota]]," ",""),"-",""),"(",""),")",""),".",""),",",""),"/",""),"""",""))</f>
        <v/>
      </c>
      <c r="W139" s="51" t="str">
        <f ca="1">IF(KENKO[[#This Row],[concat]]="","",MATCH(KENKO[[#This Row],[concat]],[3]!db[NB NOTA_C],0)+1)</f>
        <v/>
      </c>
      <c r="X139" s="47" t="str">
        <f ca="1">IF(KENKO[[#This Row],[N.B.nota]]="","",ADDRESS(ROW(KENKO[QB]),COLUMN(KENKO[QB]))&amp;":"&amp;ADDRESS(ROW(),COLUMN(KENKO[QB])))</f>
        <v/>
      </c>
      <c r="Y139" s="46" t="str">
        <f ca="1">IF(KENKO[[#This Row],[//]]="","",HYPERLINK("["&amp;DB_PATH&amp;"]DB!e"&amp;KENKO[[#This Row],[stt]],"&gt;"))</f>
        <v/>
      </c>
      <c r="Z139" s="32" t="str">
        <f ca="1">IF(KENKO[[#This Row],[//]]="","",IF(KENKO[[#This Row],[ID NOTA]]="",Z133,KENKO[[#This Row],[ID NOTA]]))</f>
        <v/>
      </c>
    </row>
    <row r="140" spans="1:26" ht="20.100000000000001" customHeight="1" x14ac:dyDescent="0.25">
      <c r="A140" s="43"/>
      <c r="B140" s="29" t="str">
        <f>IF(KENKO[[#This Row],[N_ID]]="","",INDEX(Table1[ID],MATCH(KENKO[[#This Row],[N_ID]],Table1[N_ID],0)))</f>
        <v/>
      </c>
      <c r="C140" s="29" t="str">
        <f ca="1">IF(KENKO[[#This Row],[//]]="","",HYPERLINK("["&amp;SUBSTITUTE(DIR,"'","")&amp;"]NOTA!D"&amp;KENKO[[#This Row],[//]]+2,"&gt;"))</f>
        <v/>
      </c>
      <c r="D140" s="29" t="str">
        <f>IF(KENKO[[#This Row],[ID NOTA]]="","",INDEX(Table1[QB],MATCH(KENKO[[#This Row],[ID NOTA]],Table1[ID],0)))</f>
        <v/>
      </c>
      <c r="E14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40" s="29"/>
      <c r="G140" s="39" t="str">
        <f ca="1">IF(KENKO[[#This Row],[N_ID]]="","",INDEX(INDIRECT($2:$2),KENKO[[#This Row],[//]]))</f>
        <v/>
      </c>
      <c r="H140" s="39" t="str">
        <f ca="1">IF(KENKO[[#This Row],[N_ID]]="","",INDEX(INDIRECT($2:$2),KENKO[[#This Row],[//]]))</f>
        <v/>
      </c>
      <c r="I140" s="47" t="str">
        <f ca="1">IF(KENKO[[#This Row],[N_ID]]="","",INDEX(INDIRECT($2:$2),KENKO[[#This Row],[//]]))</f>
        <v/>
      </c>
      <c r="J140" s="47" t="str">
        <f ca="1">IF(KENKO[[#This Row],[//]]="","",INDEX([3]!db[NB PAJAK],KENKO[[#This Row],[stt]]-1))</f>
        <v/>
      </c>
      <c r="K140" s="29" t="str">
        <f ca="1">IF(KENKO[[#This Row],[//]]="","",IF(INDEX(INDIRECT($2:$2),KENKO[[#This Row],[//]])="","",INDEX(INDIRECT($2:$2),KENKO[[#This Row],[//]])))</f>
        <v/>
      </c>
      <c r="L140" s="29" t="str">
        <f ca="1">IF(KENKO[[#This Row],[//]]="","",IF(KENKO[[#This Row],[C]]="",INDEX(INDIRECT($2:$2),KENKO[[#This Row],[//]]),""))</f>
        <v/>
      </c>
      <c r="M140" s="29" t="str">
        <f ca="1">IF(KENKO[[#This Row],[//]]="","",IF(KENKO[[#This Row],[C]]="",INDEX(INDIRECT($2:$2),KENKO[[#This Row],[//]]),""))</f>
        <v/>
      </c>
      <c r="N140" s="40" t="str">
        <f ca="1">IF(KENKO[[#This Row],[//]]="","",INDEX(INDIRECT($2:$2),KENKO[[#This Row],[//]])/IF(KENKO[[#This Row],[C]]="",KENKO[[#This Row],[JMLH BRG]],1))</f>
        <v/>
      </c>
      <c r="O140" s="41" t="str">
        <f ca="1">IF(KENKO[[#This Row],[//]]="","",INDEX(INDIRECT($2:$2),KENKO[[#This Row],[//]]))</f>
        <v/>
      </c>
      <c r="P140" s="41" t="str">
        <f ca="1">IF(KENKO[[#This Row],[//]]="","",IF(INDEX(INDIRECT($2:$2),KENKO[[#This Row],[//]])="","",INDEX(INDIRECT($2:$2),KENKO[[#This Row],[//]])))</f>
        <v/>
      </c>
      <c r="Q140" s="42" t="str">
        <f ca="1">IF(KENKO[[#This Row],[//]]="","",INDEX(INDIRECT($2:$2),KENKO[[#This Row],[//]]))</f>
        <v/>
      </c>
      <c r="R14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4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40" s="50" t="str">
        <f ca="1">IF(KENKO[[#This Row],[//]]="","",IF(INDEX(INDIRECT($2:$2),KENKO[[#This Row],[//]])="","",INDEX(INDIRECT($2:$2),KENKO[[#This Row],[//]])))</f>
        <v/>
      </c>
      <c r="U140" s="47" t="str">
        <f ca="1">IF(KENKO[[#This Row],[//]]="","",INDEX(INDIRECT($2:$2),KENKO[[#This Row],[//]]))</f>
        <v/>
      </c>
      <c r="V140" s="47" t="str">
        <f ca="1">LOWER(SUBSTITUTE(SUBSTITUTE(SUBSTITUTE(SUBSTITUTE(SUBSTITUTE(SUBSTITUTE(SUBSTITUTE(SUBSTITUTE(KENKO[[#This Row],[N.B.nota]]," ",""),"-",""),"(",""),")",""),".",""),",",""),"/",""),"""",""))</f>
        <v/>
      </c>
      <c r="W140" s="51" t="str">
        <f ca="1">IF(KENKO[[#This Row],[concat]]="","",MATCH(KENKO[[#This Row],[concat]],[3]!db[NB NOTA_C],0)+1)</f>
        <v/>
      </c>
      <c r="X140" s="47" t="str">
        <f ca="1">IF(KENKO[[#This Row],[N.B.nota]]="","",ADDRESS(ROW(KENKO[QB]),COLUMN(KENKO[QB]))&amp;":"&amp;ADDRESS(ROW(),COLUMN(KENKO[QB])))</f>
        <v/>
      </c>
      <c r="Y140" s="46" t="str">
        <f ca="1">IF(KENKO[[#This Row],[//]]="","",HYPERLINK("["&amp;DB_PATH&amp;"]DB!e"&amp;KENKO[[#This Row],[stt]],"&gt;"))</f>
        <v/>
      </c>
      <c r="Z140" s="32" t="str">
        <f ca="1">IF(KENKO[[#This Row],[//]]="","",IF(KENKO[[#This Row],[ID NOTA]]="",Z139,KENKO[[#This Row],[ID NOTA]]))</f>
        <v/>
      </c>
    </row>
    <row r="141" spans="1:26" ht="20.100000000000001" customHeight="1" x14ac:dyDescent="0.25">
      <c r="A141" s="43"/>
      <c r="B141" s="29" t="str">
        <f>IF(KENKO[[#This Row],[N_ID]]="","",INDEX(Table1[ID],MATCH(KENKO[[#This Row],[N_ID]],Table1[N_ID],0)))</f>
        <v/>
      </c>
      <c r="C141" s="29" t="str">
        <f ca="1">IF(KENKO[[#This Row],[//]]="","",HYPERLINK("["&amp;SUBSTITUTE(DIR,"'","")&amp;"]NOTA!D"&amp;KENKO[[#This Row],[//]]+2,"&gt;"))</f>
        <v/>
      </c>
      <c r="D141" s="29" t="str">
        <f>IF(KENKO[[#This Row],[ID NOTA]]="","",INDEX(Table1[QB],MATCH(KENKO[[#This Row],[ID NOTA]],Table1[ID],0)))</f>
        <v/>
      </c>
      <c r="E14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41" s="29"/>
      <c r="G141" s="39" t="str">
        <f ca="1">IF(KENKO[[#This Row],[N_ID]]="","",INDEX(INDIRECT($2:$2),KENKO[[#This Row],[//]]))</f>
        <v/>
      </c>
      <c r="H141" s="39" t="str">
        <f ca="1">IF(KENKO[[#This Row],[N_ID]]="","",INDEX(INDIRECT($2:$2),KENKO[[#This Row],[//]]))</f>
        <v/>
      </c>
      <c r="I141" s="47" t="str">
        <f ca="1">IF(KENKO[[#This Row],[N_ID]]="","",INDEX(INDIRECT($2:$2),KENKO[[#This Row],[//]]))</f>
        <v/>
      </c>
      <c r="J141" s="47" t="str">
        <f ca="1">IF(KENKO[[#This Row],[//]]="","",INDEX([3]!db[NB PAJAK],KENKO[[#This Row],[stt]]-1))</f>
        <v/>
      </c>
      <c r="K141" s="29" t="str">
        <f ca="1">IF(KENKO[[#This Row],[//]]="","",IF(INDEX(INDIRECT($2:$2),KENKO[[#This Row],[//]])="","",INDEX(INDIRECT($2:$2),KENKO[[#This Row],[//]])))</f>
        <v/>
      </c>
      <c r="L141" s="29" t="str">
        <f ca="1">IF(KENKO[[#This Row],[//]]="","",IF(KENKO[[#This Row],[C]]="",INDEX(INDIRECT($2:$2),KENKO[[#This Row],[//]]),""))</f>
        <v/>
      </c>
      <c r="M141" s="29" t="str">
        <f ca="1">IF(KENKO[[#This Row],[//]]="","",IF(KENKO[[#This Row],[C]]="",INDEX(INDIRECT($2:$2),KENKO[[#This Row],[//]]),""))</f>
        <v/>
      </c>
      <c r="N141" s="40" t="str">
        <f ca="1">IF(KENKO[[#This Row],[//]]="","",INDEX(INDIRECT($2:$2),KENKO[[#This Row],[//]])/IF(KENKO[[#This Row],[C]]="",KENKO[[#This Row],[JMLH BRG]],1))</f>
        <v/>
      </c>
      <c r="O141" s="41" t="str">
        <f ca="1">IF(KENKO[[#This Row],[//]]="","",INDEX(INDIRECT($2:$2),KENKO[[#This Row],[//]]))</f>
        <v/>
      </c>
      <c r="P141" s="41" t="str">
        <f ca="1">IF(KENKO[[#This Row],[//]]="","",IF(INDEX(INDIRECT($2:$2),KENKO[[#This Row],[//]])="","",INDEX(INDIRECT($2:$2),KENKO[[#This Row],[//]])))</f>
        <v/>
      </c>
      <c r="Q141" s="42" t="str">
        <f ca="1">IF(KENKO[[#This Row],[//]]="","",INDEX(INDIRECT($2:$2),KENKO[[#This Row],[//]]))</f>
        <v/>
      </c>
      <c r="R14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4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41" s="50" t="str">
        <f ca="1">IF(KENKO[[#This Row],[//]]="","",IF(INDEX(INDIRECT($2:$2),KENKO[[#This Row],[//]])="","",INDEX(INDIRECT($2:$2),KENKO[[#This Row],[//]])))</f>
        <v/>
      </c>
      <c r="U141" s="47" t="str">
        <f ca="1">IF(KENKO[[#This Row],[//]]="","",INDEX(INDIRECT($2:$2),KENKO[[#This Row],[//]]))</f>
        <v/>
      </c>
      <c r="V141" s="47" t="str">
        <f ca="1">LOWER(SUBSTITUTE(SUBSTITUTE(SUBSTITUTE(SUBSTITUTE(SUBSTITUTE(SUBSTITUTE(SUBSTITUTE(SUBSTITUTE(KENKO[[#This Row],[N.B.nota]]," ",""),"-",""),"(",""),")",""),".",""),",",""),"/",""),"""",""))</f>
        <v/>
      </c>
      <c r="W141" s="51" t="str">
        <f ca="1">IF(KENKO[[#This Row],[concat]]="","",MATCH(KENKO[[#This Row],[concat]],[3]!db[NB NOTA_C],0)+1)</f>
        <v/>
      </c>
      <c r="X141" s="47" t="str">
        <f ca="1">IF(KENKO[[#This Row],[N.B.nota]]="","",ADDRESS(ROW(KENKO[QB]),COLUMN(KENKO[QB]))&amp;":"&amp;ADDRESS(ROW(),COLUMN(KENKO[QB])))</f>
        <v/>
      </c>
      <c r="Y141" s="46" t="str">
        <f ca="1">IF(KENKO[[#This Row],[//]]="","",HYPERLINK("["&amp;DB_PATH&amp;"]DB!e"&amp;KENKO[[#This Row],[stt]],"&gt;"))</f>
        <v/>
      </c>
      <c r="Z141" s="32" t="str">
        <f ca="1">IF(KENKO[[#This Row],[//]]="","",IF(KENKO[[#This Row],[ID NOTA]]="",Z139,KENKO[[#This Row],[ID NOTA]]))</f>
        <v/>
      </c>
    </row>
    <row r="142" spans="1:26" ht="20.100000000000001" customHeight="1" x14ac:dyDescent="0.25">
      <c r="A142" s="43"/>
      <c r="B142" s="29" t="str">
        <f>IF(KENKO[[#This Row],[N_ID]]="","",INDEX(Table1[ID],MATCH(KENKO[[#This Row],[N_ID]],Table1[N_ID],0)))</f>
        <v/>
      </c>
      <c r="C142" s="29" t="str">
        <f ca="1">IF(KENKO[[#This Row],[//]]="","",HYPERLINK("["&amp;SUBSTITUTE(DIR,"'","")&amp;"]NOTA!D"&amp;KENKO[[#This Row],[//]]+2,"&gt;"))</f>
        <v/>
      </c>
      <c r="D142" s="29" t="str">
        <f>IF(KENKO[[#This Row],[ID NOTA]]="","",INDEX(Table1[QB],MATCH(KENKO[[#This Row],[ID NOTA]],Table1[ID],0)))</f>
        <v/>
      </c>
      <c r="E14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42" s="29"/>
      <c r="G142" s="39" t="str">
        <f ca="1">IF(KENKO[[#This Row],[N_ID]]="","",INDEX(INDIRECT($2:$2),KENKO[[#This Row],[//]]))</f>
        <v/>
      </c>
      <c r="H142" s="39" t="str">
        <f ca="1">IF(KENKO[[#This Row],[N_ID]]="","",INDEX(INDIRECT($2:$2),KENKO[[#This Row],[//]]))</f>
        <v/>
      </c>
      <c r="I142" s="47" t="str">
        <f ca="1">IF(KENKO[[#This Row],[N_ID]]="","",INDEX(INDIRECT($2:$2),KENKO[[#This Row],[//]]))</f>
        <v/>
      </c>
      <c r="J142" s="47" t="str">
        <f ca="1">IF(KENKO[[#This Row],[//]]="","",INDEX([3]!db[NB PAJAK],KENKO[[#This Row],[stt]]-1))</f>
        <v/>
      </c>
      <c r="K142" s="29" t="str">
        <f ca="1">IF(KENKO[[#This Row],[//]]="","",IF(INDEX(INDIRECT($2:$2),KENKO[[#This Row],[//]])="","",INDEX(INDIRECT($2:$2),KENKO[[#This Row],[//]])))</f>
        <v/>
      </c>
      <c r="L142" s="29" t="str">
        <f ca="1">IF(KENKO[[#This Row],[//]]="","",IF(KENKO[[#This Row],[C]]="",INDEX(INDIRECT($2:$2),KENKO[[#This Row],[//]]),""))</f>
        <v/>
      </c>
      <c r="M142" s="29" t="str">
        <f ca="1">IF(KENKO[[#This Row],[//]]="","",IF(KENKO[[#This Row],[C]]="",INDEX(INDIRECT($2:$2),KENKO[[#This Row],[//]]),""))</f>
        <v/>
      </c>
      <c r="N142" s="40" t="str">
        <f ca="1">IF(KENKO[[#This Row],[//]]="","",INDEX(INDIRECT($2:$2),KENKO[[#This Row],[//]])/IF(KENKO[[#This Row],[C]]="",KENKO[[#This Row],[JMLH BRG]],1))</f>
        <v/>
      </c>
      <c r="O142" s="41" t="str">
        <f ca="1">IF(KENKO[[#This Row],[//]]="","",INDEX(INDIRECT($2:$2),KENKO[[#This Row],[//]]))</f>
        <v/>
      </c>
      <c r="P142" s="41" t="str">
        <f ca="1">IF(KENKO[[#This Row],[//]]="","",IF(INDEX(INDIRECT($2:$2),KENKO[[#This Row],[//]])="","",INDEX(INDIRECT($2:$2),KENKO[[#This Row],[//]])))</f>
        <v/>
      </c>
      <c r="Q142" s="42" t="str">
        <f ca="1">IF(KENKO[[#This Row],[//]]="","",INDEX(INDIRECT($2:$2),KENKO[[#This Row],[//]]))</f>
        <v/>
      </c>
      <c r="R14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4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42" s="50" t="str">
        <f ca="1">IF(KENKO[[#This Row],[//]]="","",IF(INDEX(INDIRECT($2:$2),KENKO[[#This Row],[//]])="","",INDEX(INDIRECT($2:$2),KENKO[[#This Row],[//]])))</f>
        <v/>
      </c>
      <c r="U142" s="47" t="str">
        <f ca="1">IF(KENKO[[#This Row],[//]]="","",INDEX(INDIRECT($2:$2),KENKO[[#This Row],[//]]))</f>
        <v/>
      </c>
      <c r="V142" s="47" t="str">
        <f ca="1">LOWER(SUBSTITUTE(SUBSTITUTE(SUBSTITUTE(SUBSTITUTE(SUBSTITUTE(SUBSTITUTE(SUBSTITUTE(SUBSTITUTE(KENKO[[#This Row],[N.B.nota]]," ",""),"-",""),"(",""),")",""),".",""),",",""),"/",""),"""",""))</f>
        <v/>
      </c>
      <c r="W142" s="51" t="str">
        <f ca="1">IF(KENKO[[#This Row],[concat]]="","",MATCH(KENKO[[#This Row],[concat]],[3]!db[NB NOTA_C],0)+1)</f>
        <v/>
      </c>
      <c r="X142" s="47" t="str">
        <f ca="1">IF(KENKO[[#This Row],[N.B.nota]]="","",ADDRESS(ROW(KENKO[QB]),COLUMN(KENKO[QB]))&amp;":"&amp;ADDRESS(ROW(),COLUMN(KENKO[QB])))</f>
        <v/>
      </c>
      <c r="Y142" s="46" t="str">
        <f ca="1">IF(KENKO[[#This Row],[//]]="","",HYPERLINK("["&amp;DB_PATH&amp;"]DB!e"&amp;KENKO[[#This Row],[stt]],"&gt;"))</f>
        <v/>
      </c>
      <c r="Z142" s="32" t="str">
        <f ca="1">IF(KENKO[[#This Row],[//]]="","",IF(KENKO[[#This Row],[ID NOTA]]="",Z139,KENKO[[#This Row],[ID NOTA]]))</f>
        <v/>
      </c>
    </row>
    <row r="143" spans="1:26" ht="20.100000000000001" customHeight="1" x14ac:dyDescent="0.25">
      <c r="A143" s="43"/>
      <c r="B143" s="29" t="str">
        <f>IF(KENKO[[#This Row],[N_ID]]="","",INDEX(Table1[ID],MATCH(KENKO[[#This Row],[N_ID]],Table1[N_ID],0)))</f>
        <v/>
      </c>
      <c r="C143" s="29" t="str">
        <f ca="1">IF(KENKO[[#This Row],[//]]="","",HYPERLINK("["&amp;SUBSTITUTE(DIR,"'","")&amp;"]NOTA!D"&amp;KENKO[[#This Row],[//]]+2,"&gt;"))</f>
        <v/>
      </c>
      <c r="D143" s="29" t="str">
        <f>IF(KENKO[[#This Row],[ID NOTA]]="","",INDEX(Table1[QB],MATCH(KENKO[[#This Row],[ID NOTA]],Table1[ID],0)))</f>
        <v/>
      </c>
      <c r="E14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43" s="29"/>
      <c r="G143" s="39" t="str">
        <f ca="1">IF(KENKO[[#This Row],[N_ID]]="","",INDEX(INDIRECT($2:$2),KENKO[[#This Row],[//]]))</f>
        <v/>
      </c>
      <c r="H143" s="39" t="str">
        <f ca="1">IF(KENKO[[#This Row],[N_ID]]="","",INDEX(INDIRECT($2:$2),KENKO[[#This Row],[//]]))</f>
        <v/>
      </c>
      <c r="I143" s="47" t="str">
        <f ca="1">IF(KENKO[[#This Row],[N_ID]]="","",INDEX(INDIRECT($2:$2),KENKO[[#This Row],[//]]))</f>
        <v/>
      </c>
      <c r="J143" s="47" t="str">
        <f ca="1">IF(KENKO[[#This Row],[//]]="","",INDEX([3]!db[NB PAJAK],KENKO[[#This Row],[stt]]-1))</f>
        <v/>
      </c>
      <c r="K143" s="29" t="str">
        <f ca="1">IF(KENKO[[#This Row],[//]]="","",IF(INDEX(INDIRECT($2:$2),KENKO[[#This Row],[//]])="","",INDEX(INDIRECT($2:$2),KENKO[[#This Row],[//]])))</f>
        <v/>
      </c>
      <c r="L143" s="29" t="str">
        <f ca="1">IF(KENKO[[#This Row],[//]]="","",IF(KENKO[[#This Row],[C]]="",INDEX(INDIRECT($2:$2),KENKO[[#This Row],[//]]),""))</f>
        <v/>
      </c>
      <c r="M143" s="29" t="str">
        <f ca="1">IF(KENKO[[#This Row],[//]]="","",IF(KENKO[[#This Row],[C]]="",INDEX(INDIRECT($2:$2),KENKO[[#This Row],[//]]),""))</f>
        <v/>
      </c>
      <c r="N143" s="40" t="str">
        <f ca="1">IF(KENKO[[#This Row],[//]]="","",INDEX(INDIRECT($2:$2),KENKO[[#This Row],[//]])/IF(KENKO[[#This Row],[C]]="",KENKO[[#This Row],[JMLH BRG]],1))</f>
        <v/>
      </c>
      <c r="O143" s="41" t="str">
        <f ca="1">IF(KENKO[[#This Row],[//]]="","",INDEX(INDIRECT($2:$2),KENKO[[#This Row],[//]]))</f>
        <v/>
      </c>
      <c r="P143" s="41" t="str">
        <f ca="1">IF(KENKO[[#This Row],[//]]="","",IF(INDEX(INDIRECT($2:$2),KENKO[[#This Row],[//]])="","",INDEX(INDIRECT($2:$2),KENKO[[#This Row],[//]])))</f>
        <v/>
      </c>
      <c r="Q143" s="42" t="str">
        <f ca="1">IF(KENKO[[#This Row],[//]]="","",INDEX(INDIRECT($2:$2),KENKO[[#This Row],[//]]))</f>
        <v/>
      </c>
      <c r="R14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4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43" s="50" t="str">
        <f ca="1">IF(KENKO[[#This Row],[//]]="","",IF(INDEX(INDIRECT($2:$2),KENKO[[#This Row],[//]])="","",INDEX(INDIRECT($2:$2),KENKO[[#This Row],[//]])))</f>
        <v/>
      </c>
      <c r="U143" s="47" t="str">
        <f ca="1">IF(KENKO[[#This Row],[//]]="","",INDEX(INDIRECT($2:$2),KENKO[[#This Row],[//]]))</f>
        <v/>
      </c>
      <c r="V143" s="47" t="str">
        <f ca="1">LOWER(SUBSTITUTE(SUBSTITUTE(SUBSTITUTE(SUBSTITUTE(SUBSTITUTE(SUBSTITUTE(SUBSTITUTE(SUBSTITUTE(KENKO[[#This Row],[N.B.nota]]," ",""),"-",""),"(",""),")",""),".",""),",",""),"/",""),"""",""))</f>
        <v/>
      </c>
      <c r="W143" s="51" t="str">
        <f ca="1">IF(KENKO[[#This Row],[concat]]="","",MATCH(KENKO[[#This Row],[concat]],[3]!db[NB NOTA_C],0)+1)</f>
        <v/>
      </c>
      <c r="X143" s="47" t="str">
        <f ca="1">IF(KENKO[[#This Row],[N.B.nota]]="","",ADDRESS(ROW(KENKO[QB]),COLUMN(KENKO[QB]))&amp;":"&amp;ADDRESS(ROW(),COLUMN(KENKO[QB])))</f>
        <v/>
      </c>
      <c r="Y143" s="46" t="str">
        <f ca="1">IF(KENKO[[#This Row],[//]]="","",HYPERLINK("["&amp;DB_PATH&amp;"]DB!e"&amp;KENKO[[#This Row],[stt]],"&gt;"))</f>
        <v/>
      </c>
      <c r="Z143" s="32" t="str">
        <f ca="1">IF(KENKO[[#This Row],[//]]="","",IF(KENKO[[#This Row],[ID NOTA]]="",Z139,KENKO[[#This Row],[ID NOTA]]))</f>
        <v/>
      </c>
    </row>
    <row r="144" spans="1:26" ht="20.100000000000001" customHeight="1" x14ac:dyDescent="0.25">
      <c r="A144" s="43"/>
      <c r="B144" s="29" t="str">
        <f>IF(KENKO[[#This Row],[N_ID]]="","",INDEX(Table1[ID],MATCH(KENKO[[#This Row],[N_ID]],Table1[N_ID],0)))</f>
        <v/>
      </c>
      <c r="C144" s="29" t="str">
        <f ca="1">IF(KENKO[[#This Row],[//]]="","",HYPERLINK("["&amp;SUBSTITUTE(DIR,"'","")&amp;"]NOTA!D"&amp;KENKO[[#This Row],[//]]+2,"&gt;"))</f>
        <v/>
      </c>
      <c r="D144" s="29" t="str">
        <f>IF(KENKO[[#This Row],[ID NOTA]]="","",INDEX(Table1[QB],MATCH(KENKO[[#This Row],[ID NOTA]],Table1[ID],0)))</f>
        <v/>
      </c>
      <c r="E14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44" s="29"/>
      <c r="G144" s="39" t="str">
        <f ca="1">IF(KENKO[[#This Row],[N_ID]]="","",INDEX(INDIRECT($2:$2),KENKO[[#This Row],[//]]))</f>
        <v/>
      </c>
      <c r="H144" s="39" t="str">
        <f ca="1">IF(KENKO[[#This Row],[N_ID]]="","",INDEX(INDIRECT($2:$2),KENKO[[#This Row],[//]]))</f>
        <v/>
      </c>
      <c r="I144" s="47" t="str">
        <f ca="1">IF(KENKO[[#This Row],[N_ID]]="","",INDEX(INDIRECT($2:$2),KENKO[[#This Row],[//]]))</f>
        <v/>
      </c>
      <c r="J144" s="47" t="str">
        <f ca="1">IF(KENKO[[#This Row],[//]]="","",INDEX([3]!db[NB PAJAK],KENKO[[#This Row],[stt]]-1))</f>
        <v/>
      </c>
      <c r="K144" s="29" t="str">
        <f ca="1">IF(KENKO[[#This Row],[//]]="","",IF(INDEX(INDIRECT($2:$2),KENKO[[#This Row],[//]])="","",INDEX(INDIRECT($2:$2),KENKO[[#This Row],[//]])))</f>
        <v/>
      </c>
      <c r="L144" s="29" t="str">
        <f ca="1">IF(KENKO[[#This Row],[//]]="","",IF(KENKO[[#This Row],[C]]="",INDEX(INDIRECT($2:$2),KENKO[[#This Row],[//]]),""))</f>
        <v/>
      </c>
      <c r="M144" s="29" t="str">
        <f ca="1">IF(KENKO[[#This Row],[//]]="","",IF(KENKO[[#This Row],[C]]="",INDEX(INDIRECT($2:$2),KENKO[[#This Row],[//]]),""))</f>
        <v/>
      </c>
      <c r="N144" s="40" t="str">
        <f ca="1">IF(KENKO[[#This Row],[//]]="","",INDEX(INDIRECT($2:$2),KENKO[[#This Row],[//]])/IF(KENKO[[#This Row],[C]]="",KENKO[[#This Row],[JMLH BRG]],1))</f>
        <v/>
      </c>
      <c r="O144" s="41" t="str">
        <f ca="1">IF(KENKO[[#This Row],[//]]="","",INDEX(INDIRECT($2:$2),KENKO[[#This Row],[//]]))</f>
        <v/>
      </c>
      <c r="P144" s="41" t="str">
        <f ca="1">IF(KENKO[[#This Row],[//]]="","",IF(INDEX(INDIRECT($2:$2),KENKO[[#This Row],[//]])="","",INDEX(INDIRECT($2:$2),KENKO[[#This Row],[//]])))</f>
        <v/>
      </c>
      <c r="Q144" s="42" t="str">
        <f ca="1">IF(KENKO[[#This Row],[//]]="","",INDEX(INDIRECT($2:$2),KENKO[[#This Row],[//]]))</f>
        <v/>
      </c>
      <c r="R14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4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44" s="50" t="str">
        <f ca="1">IF(KENKO[[#This Row],[//]]="","",IF(INDEX(INDIRECT($2:$2),KENKO[[#This Row],[//]])="","",INDEX(INDIRECT($2:$2),KENKO[[#This Row],[//]])))</f>
        <v/>
      </c>
      <c r="U144" s="47" t="str">
        <f ca="1">IF(KENKO[[#This Row],[//]]="","",INDEX(INDIRECT($2:$2),KENKO[[#This Row],[//]]))</f>
        <v/>
      </c>
      <c r="V144" s="47" t="str">
        <f ca="1">LOWER(SUBSTITUTE(SUBSTITUTE(SUBSTITUTE(SUBSTITUTE(SUBSTITUTE(SUBSTITUTE(SUBSTITUTE(SUBSTITUTE(KENKO[[#This Row],[N.B.nota]]," ",""),"-",""),"(",""),")",""),".",""),",",""),"/",""),"""",""))</f>
        <v/>
      </c>
      <c r="W144" s="51" t="str">
        <f ca="1">IF(KENKO[[#This Row],[concat]]="","",MATCH(KENKO[[#This Row],[concat]],[3]!db[NB NOTA_C],0)+1)</f>
        <v/>
      </c>
      <c r="X144" s="47" t="str">
        <f ca="1">IF(KENKO[[#This Row],[N.B.nota]]="","",ADDRESS(ROW(KENKO[QB]),COLUMN(KENKO[QB]))&amp;":"&amp;ADDRESS(ROW(),COLUMN(KENKO[QB])))</f>
        <v/>
      </c>
      <c r="Y144" s="46" t="str">
        <f ca="1">IF(KENKO[[#This Row],[//]]="","",HYPERLINK("["&amp;DB_PATH&amp;"]DB!e"&amp;KENKO[[#This Row],[stt]],"&gt;"))</f>
        <v/>
      </c>
      <c r="Z144" s="32" t="str">
        <f ca="1">IF(KENKO[[#This Row],[//]]="","",IF(KENKO[[#This Row],[ID NOTA]]="",Z139,KENKO[[#This Row],[ID NOTA]]))</f>
        <v/>
      </c>
    </row>
    <row r="145" spans="1:26" ht="20.100000000000001" customHeight="1" x14ac:dyDescent="0.25">
      <c r="A145" s="43"/>
      <c r="B145" s="29" t="str">
        <f>IF(KENKO[[#This Row],[N_ID]]="","",INDEX(Table1[ID],MATCH(KENKO[[#This Row],[N_ID]],Table1[N_ID],0)))</f>
        <v/>
      </c>
      <c r="C145" s="29" t="str">
        <f ca="1">IF(KENKO[[#This Row],[//]]="","",HYPERLINK("["&amp;SUBSTITUTE(DIR,"'","")&amp;"]NOTA!D"&amp;KENKO[[#This Row],[//]]+2,"&gt;"))</f>
        <v/>
      </c>
      <c r="D145" s="29" t="str">
        <f>IF(KENKO[[#This Row],[ID NOTA]]="","",INDEX(Table1[QB],MATCH(KENKO[[#This Row],[ID NOTA]],Table1[ID],0)))</f>
        <v/>
      </c>
      <c r="E14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45" s="29"/>
      <c r="G145" s="39" t="str">
        <f ca="1">IF(KENKO[[#This Row],[N_ID]]="","",INDEX(INDIRECT($2:$2),KENKO[[#This Row],[//]]))</f>
        <v/>
      </c>
      <c r="H145" s="39" t="str">
        <f ca="1">IF(KENKO[[#This Row],[N_ID]]="","",INDEX(INDIRECT($2:$2),KENKO[[#This Row],[//]]))</f>
        <v/>
      </c>
      <c r="I145" s="47" t="str">
        <f ca="1">IF(KENKO[[#This Row],[N_ID]]="","",INDEX(INDIRECT($2:$2),KENKO[[#This Row],[//]]))</f>
        <v/>
      </c>
      <c r="J145" s="47" t="str">
        <f ca="1">IF(KENKO[[#This Row],[//]]="","",INDEX([3]!db[NB PAJAK],KENKO[[#This Row],[stt]]-1))</f>
        <v/>
      </c>
      <c r="K145" s="29" t="str">
        <f ca="1">IF(KENKO[[#This Row],[//]]="","",IF(INDEX(INDIRECT($2:$2),KENKO[[#This Row],[//]])="","",INDEX(INDIRECT($2:$2),KENKO[[#This Row],[//]])))</f>
        <v/>
      </c>
      <c r="L145" s="29" t="str">
        <f ca="1">IF(KENKO[[#This Row],[//]]="","",IF(KENKO[[#This Row],[C]]="",INDEX(INDIRECT($2:$2),KENKO[[#This Row],[//]]),""))</f>
        <v/>
      </c>
      <c r="M145" s="29" t="str">
        <f ca="1">IF(KENKO[[#This Row],[//]]="","",IF(KENKO[[#This Row],[C]]="",INDEX(INDIRECT($2:$2),KENKO[[#This Row],[//]]),""))</f>
        <v/>
      </c>
      <c r="N145" s="40" t="str">
        <f ca="1">IF(KENKO[[#This Row],[//]]="","",INDEX(INDIRECT($2:$2),KENKO[[#This Row],[//]])/IF(KENKO[[#This Row],[C]]="",KENKO[[#This Row],[JMLH BRG]],1))</f>
        <v/>
      </c>
      <c r="O145" s="41" t="str">
        <f ca="1">IF(KENKO[[#This Row],[//]]="","",INDEX(INDIRECT($2:$2),KENKO[[#This Row],[//]]))</f>
        <v/>
      </c>
      <c r="P145" s="41" t="str">
        <f ca="1">IF(KENKO[[#This Row],[//]]="","",IF(INDEX(INDIRECT($2:$2),KENKO[[#This Row],[//]])="","",INDEX(INDIRECT($2:$2),KENKO[[#This Row],[//]])))</f>
        <v/>
      </c>
      <c r="Q145" s="42" t="str">
        <f ca="1">IF(KENKO[[#This Row],[//]]="","",INDEX(INDIRECT($2:$2),KENKO[[#This Row],[//]]))</f>
        <v/>
      </c>
      <c r="R14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4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45" s="50" t="str">
        <f ca="1">IF(KENKO[[#This Row],[//]]="","",IF(INDEX(INDIRECT($2:$2),KENKO[[#This Row],[//]])="","",INDEX(INDIRECT($2:$2),KENKO[[#This Row],[//]])))</f>
        <v/>
      </c>
      <c r="U145" s="47" t="str">
        <f ca="1">IF(KENKO[[#This Row],[//]]="","",INDEX(INDIRECT($2:$2),KENKO[[#This Row],[//]]))</f>
        <v/>
      </c>
      <c r="V145" s="47" t="str">
        <f ca="1">LOWER(SUBSTITUTE(SUBSTITUTE(SUBSTITUTE(SUBSTITUTE(SUBSTITUTE(SUBSTITUTE(SUBSTITUTE(SUBSTITUTE(KENKO[[#This Row],[N.B.nota]]," ",""),"-",""),"(",""),")",""),".",""),",",""),"/",""),"""",""))</f>
        <v/>
      </c>
      <c r="W145" s="51" t="str">
        <f ca="1">IF(KENKO[[#This Row],[concat]]="","",MATCH(KENKO[[#This Row],[concat]],[3]!db[NB NOTA_C],0)+1)</f>
        <v/>
      </c>
      <c r="X145" s="47" t="str">
        <f ca="1">IF(KENKO[[#This Row],[N.B.nota]]="","",ADDRESS(ROW(KENKO[QB]),COLUMN(KENKO[QB]))&amp;":"&amp;ADDRESS(ROW(),COLUMN(KENKO[QB])))</f>
        <v/>
      </c>
      <c r="Y145" s="46" t="str">
        <f ca="1">IF(KENKO[[#This Row],[//]]="","",HYPERLINK("["&amp;DB_PATH&amp;"]DB!e"&amp;KENKO[[#This Row],[stt]],"&gt;"))</f>
        <v/>
      </c>
      <c r="Z145" s="32" t="str">
        <f ca="1">IF(KENKO[[#This Row],[//]]="","",IF(KENKO[[#This Row],[ID NOTA]]="",Z139,KENKO[[#This Row],[ID NOTA]]))</f>
        <v/>
      </c>
    </row>
    <row r="146" spans="1:26" ht="20.100000000000001" customHeight="1" x14ac:dyDescent="0.25">
      <c r="A146" s="43"/>
      <c r="B146" s="29" t="str">
        <f>IF(KENKO[[#This Row],[N_ID]]="","",INDEX(Table1[ID],MATCH(KENKO[[#This Row],[N_ID]],Table1[N_ID],0)))</f>
        <v/>
      </c>
      <c r="C146" s="29" t="str">
        <f ca="1">IF(KENKO[[#This Row],[//]]="","",HYPERLINK("["&amp;SUBSTITUTE(DIR,"'","")&amp;"]NOTA!D"&amp;KENKO[[#This Row],[//]]+2,"&gt;"))</f>
        <v/>
      </c>
      <c r="D146" s="29" t="str">
        <f>IF(KENKO[[#This Row],[ID NOTA]]="","",INDEX(Table1[QB],MATCH(KENKO[[#This Row],[ID NOTA]],Table1[ID],0)))</f>
        <v/>
      </c>
      <c r="E14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46" s="29"/>
      <c r="G146" s="39" t="str">
        <f ca="1">IF(KENKO[[#This Row],[N_ID]]="","",INDEX(INDIRECT($2:$2),KENKO[[#This Row],[//]]))</f>
        <v/>
      </c>
      <c r="H146" s="39" t="str">
        <f ca="1">IF(KENKO[[#This Row],[N_ID]]="","",INDEX(INDIRECT($2:$2),KENKO[[#This Row],[//]]))</f>
        <v/>
      </c>
      <c r="I146" s="47" t="str">
        <f ca="1">IF(KENKO[[#This Row],[N_ID]]="","",INDEX(INDIRECT($2:$2),KENKO[[#This Row],[//]]))</f>
        <v/>
      </c>
      <c r="J146" s="47" t="str">
        <f ca="1">IF(KENKO[[#This Row],[//]]="","",INDEX([3]!db[NB PAJAK],KENKO[[#This Row],[stt]]-1))</f>
        <v/>
      </c>
      <c r="K146" s="29" t="str">
        <f ca="1">IF(KENKO[[#This Row],[//]]="","",IF(INDEX(INDIRECT($2:$2),KENKO[[#This Row],[//]])="","",INDEX(INDIRECT($2:$2),KENKO[[#This Row],[//]])))</f>
        <v/>
      </c>
      <c r="L146" s="29" t="str">
        <f ca="1">IF(KENKO[[#This Row],[//]]="","",IF(KENKO[[#This Row],[C]]="",INDEX(INDIRECT($2:$2),KENKO[[#This Row],[//]]),""))</f>
        <v/>
      </c>
      <c r="M146" s="29" t="str">
        <f ca="1">IF(KENKO[[#This Row],[//]]="","",IF(KENKO[[#This Row],[C]]="",INDEX(INDIRECT($2:$2),KENKO[[#This Row],[//]]),""))</f>
        <v/>
      </c>
      <c r="N146" s="40" t="str">
        <f ca="1">IF(KENKO[[#This Row],[//]]="","",INDEX(INDIRECT($2:$2),KENKO[[#This Row],[//]])/IF(KENKO[[#This Row],[C]]="",KENKO[[#This Row],[JMLH BRG]],1))</f>
        <v/>
      </c>
      <c r="O146" s="41" t="str">
        <f ca="1">IF(KENKO[[#This Row],[//]]="","",INDEX(INDIRECT($2:$2),KENKO[[#This Row],[//]]))</f>
        <v/>
      </c>
      <c r="P146" s="41" t="str">
        <f ca="1">IF(KENKO[[#This Row],[//]]="","",IF(INDEX(INDIRECT($2:$2),KENKO[[#This Row],[//]])="","",INDEX(INDIRECT($2:$2),KENKO[[#This Row],[//]])))</f>
        <v/>
      </c>
      <c r="Q146" s="42" t="str">
        <f ca="1">IF(KENKO[[#This Row],[//]]="","",INDEX(INDIRECT($2:$2),KENKO[[#This Row],[//]]))</f>
        <v/>
      </c>
      <c r="R14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4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46" s="50" t="str">
        <f ca="1">IF(KENKO[[#This Row],[//]]="","",IF(INDEX(INDIRECT($2:$2),KENKO[[#This Row],[//]])="","",INDEX(INDIRECT($2:$2),KENKO[[#This Row],[//]])))</f>
        <v/>
      </c>
      <c r="U146" s="47" t="str">
        <f ca="1">IF(KENKO[[#This Row],[//]]="","",INDEX(INDIRECT($2:$2),KENKO[[#This Row],[//]]))</f>
        <v/>
      </c>
      <c r="V146" s="47" t="str">
        <f ca="1">LOWER(SUBSTITUTE(SUBSTITUTE(SUBSTITUTE(SUBSTITUTE(SUBSTITUTE(SUBSTITUTE(SUBSTITUTE(SUBSTITUTE(KENKO[[#This Row],[N.B.nota]]," ",""),"-",""),"(",""),")",""),".",""),",",""),"/",""),"""",""))</f>
        <v/>
      </c>
      <c r="W146" s="51" t="str">
        <f ca="1">IF(KENKO[[#This Row],[concat]]="","",MATCH(KENKO[[#This Row],[concat]],[3]!db[NB NOTA_C],0)+1)</f>
        <v/>
      </c>
      <c r="X146" s="47" t="str">
        <f ca="1">IF(KENKO[[#This Row],[N.B.nota]]="","",ADDRESS(ROW(KENKO[QB]),COLUMN(KENKO[QB]))&amp;":"&amp;ADDRESS(ROW(),COLUMN(KENKO[QB])))</f>
        <v/>
      </c>
      <c r="Y146" s="46" t="str">
        <f ca="1">IF(KENKO[[#This Row],[//]]="","",HYPERLINK("["&amp;DB_PATH&amp;"]DB!e"&amp;KENKO[[#This Row],[stt]],"&gt;"))</f>
        <v/>
      </c>
      <c r="Z146" s="32" t="str">
        <f ca="1">IF(KENKO[[#This Row],[//]]="","",IF(KENKO[[#This Row],[ID NOTA]]="",Z145,KENKO[[#This Row],[ID NOTA]]))</f>
        <v/>
      </c>
    </row>
    <row r="147" spans="1:26" ht="20.100000000000001" customHeight="1" x14ac:dyDescent="0.25">
      <c r="A147" s="43"/>
      <c r="B147" s="29" t="str">
        <f>IF(KENKO[[#This Row],[N_ID]]="","",INDEX(Table1[ID],MATCH(KENKO[[#This Row],[N_ID]],Table1[N_ID],0)))</f>
        <v/>
      </c>
      <c r="C147" s="29" t="str">
        <f ca="1">IF(KENKO[[#This Row],[//]]="","",HYPERLINK("["&amp;SUBSTITUTE(DIR,"'","")&amp;"]NOTA!D"&amp;KENKO[[#This Row],[//]]+2,"&gt;"))</f>
        <v/>
      </c>
      <c r="D147" s="29" t="str">
        <f>IF(KENKO[[#This Row],[ID NOTA]]="","",INDEX(Table1[QB],MATCH(KENKO[[#This Row],[ID NOTA]],Table1[ID],0)))</f>
        <v/>
      </c>
      <c r="E14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47" s="29"/>
      <c r="G147" s="39" t="str">
        <f ca="1">IF(KENKO[[#This Row],[N_ID]]="","",INDEX(INDIRECT($2:$2),KENKO[[#This Row],[//]]))</f>
        <v/>
      </c>
      <c r="H147" s="39" t="str">
        <f ca="1">IF(KENKO[[#This Row],[N_ID]]="","",INDEX(INDIRECT($2:$2),KENKO[[#This Row],[//]]))</f>
        <v/>
      </c>
      <c r="I147" s="47" t="str">
        <f ca="1">IF(KENKO[[#This Row],[N_ID]]="","",INDEX(INDIRECT($2:$2),KENKO[[#This Row],[//]]))</f>
        <v/>
      </c>
      <c r="J147" s="47" t="str">
        <f ca="1">IF(KENKO[[#This Row],[//]]="","",INDEX([3]!db[NB PAJAK],KENKO[[#This Row],[stt]]-1))</f>
        <v/>
      </c>
      <c r="K147" s="29" t="str">
        <f ca="1">IF(KENKO[[#This Row],[//]]="","",IF(INDEX(INDIRECT($2:$2),KENKO[[#This Row],[//]])="","",INDEX(INDIRECT($2:$2),KENKO[[#This Row],[//]])))</f>
        <v/>
      </c>
      <c r="L147" s="29" t="str">
        <f ca="1">IF(KENKO[[#This Row],[//]]="","",IF(KENKO[[#This Row],[C]]="",INDEX(INDIRECT($2:$2),KENKO[[#This Row],[//]]),""))</f>
        <v/>
      </c>
      <c r="M147" s="29" t="str">
        <f ca="1">IF(KENKO[[#This Row],[//]]="","",IF(KENKO[[#This Row],[C]]="",INDEX(INDIRECT($2:$2),KENKO[[#This Row],[//]]),""))</f>
        <v/>
      </c>
      <c r="N147" s="40" t="str">
        <f ca="1">IF(KENKO[[#This Row],[//]]="","",INDEX(INDIRECT($2:$2),KENKO[[#This Row],[//]])/IF(KENKO[[#This Row],[C]]="",KENKO[[#This Row],[JMLH BRG]],1))</f>
        <v/>
      </c>
      <c r="O147" s="41" t="str">
        <f ca="1">IF(KENKO[[#This Row],[//]]="","",INDEX(INDIRECT($2:$2),KENKO[[#This Row],[//]]))</f>
        <v/>
      </c>
      <c r="P147" s="41" t="str">
        <f ca="1">IF(KENKO[[#This Row],[//]]="","",IF(INDEX(INDIRECT($2:$2),KENKO[[#This Row],[//]])="","",INDEX(INDIRECT($2:$2),KENKO[[#This Row],[//]])))</f>
        <v/>
      </c>
      <c r="Q147" s="42" t="str">
        <f ca="1">IF(KENKO[[#This Row],[//]]="","",INDEX(INDIRECT($2:$2),KENKO[[#This Row],[//]]))</f>
        <v/>
      </c>
      <c r="R14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4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47" s="50" t="str">
        <f ca="1">IF(KENKO[[#This Row],[//]]="","",IF(INDEX(INDIRECT($2:$2),KENKO[[#This Row],[//]])="","",INDEX(INDIRECT($2:$2),KENKO[[#This Row],[//]])))</f>
        <v/>
      </c>
      <c r="U147" s="47" t="str">
        <f ca="1">IF(KENKO[[#This Row],[//]]="","",INDEX(INDIRECT($2:$2),KENKO[[#This Row],[//]]))</f>
        <v/>
      </c>
      <c r="V147" s="47" t="str">
        <f ca="1">LOWER(SUBSTITUTE(SUBSTITUTE(SUBSTITUTE(SUBSTITUTE(SUBSTITUTE(SUBSTITUTE(SUBSTITUTE(SUBSTITUTE(KENKO[[#This Row],[N.B.nota]]," ",""),"-",""),"(",""),")",""),".",""),",",""),"/",""),"""",""))</f>
        <v/>
      </c>
      <c r="W147" s="51" t="str">
        <f ca="1">IF(KENKO[[#This Row],[concat]]="","",MATCH(KENKO[[#This Row],[concat]],[3]!db[NB NOTA_C],0)+1)</f>
        <v/>
      </c>
      <c r="X147" s="47" t="str">
        <f ca="1">IF(KENKO[[#This Row],[N.B.nota]]="","",ADDRESS(ROW(KENKO[QB]),COLUMN(KENKO[QB]))&amp;":"&amp;ADDRESS(ROW(),COLUMN(KENKO[QB])))</f>
        <v/>
      </c>
      <c r="Y147" s="46" t="str">
        <f ca="1">IF(KENKO[[#This Row],[//]]="","",HYPERLINK("["&amp;DB_PATH&amp;"]DB!e"&amp;KENKO[[#This Row],[stt]],"&gt;"))</f>
        <v/>
      </c>
      <c r="Z147" s="32" t="str">
        <f ca="1">IF(KENKO[[#This Row],[//]]="","",IF(KENKO[[#This Row],[ID NOTA]]="",Z145,KENKO[[#This Row],[ID NOTA]]))</f>
        <v/>
      </c>
    </row>
    <row r="148" spans="1:26" ht="20.100000000000001" customHeight="1" x14ac:dyDescent="0.25">
      <c r="A148" s="43"/>
      <c r="B148" s="29" t="str">
        <f>IF(KENKO[[#This Row],[N_ID]]="","",INDEX(Table1[ID],MATCH(KENKO[[#This Row],[N_ID]],Table1[N_ID],0)))</f>
        <v/>
      </c>
      <c r="C148" s="29" t="str">
        <f ca="1">IF(KENKO[[#This Row],[//]]="","",HYPERLINK("["&amp;SUBSTITUTE(DIR,"'","")&amp;"]NOTA!D"&amp;KENKO[[#This Row],[//]]+2,"&gt;"))</f>
        <v/>
      </c>
      <c r="D148" s="29" t="str">
        <f>IF(KENKO[[#This Row],[ID NOTA]]="","",INDEX(Table1[QB],MATCH(KENKO[[#This Row],[ID NOTA]],Table1[ID],0)))</f>
        <v/>
      </c>
      <c r="E14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48" s="29"/>
      <c r="G148" s="39" t="str">
        <f ca="1">IF(KENKO[[#This Row],[N_ID]]="","",INDEX(INDIRECT($2:$2),KENKO[[#This Row],[//]]))</f>
        <v/>
      </c>
      <c r="H148" s="39" t="str">
        <f ca="1">IF(KENKO[[#This Row],[N_ID]]="","",INDEX(INDIRECT($2:$2),KENKO[[#This Row],[//]]))</f>
        <v/>
      </c>
      <c r="I148" s="47" t="str">
        <f ca="1">IF(KENKO[[#This Row],[N_ID]]="","",INDEX(INDIRECT($2:$2),KENKO[[#This Row],[//]]))</f>
        <v/>
      </c>
      <c r="J148" s="47" t="str">
        <f ca="1">IF(KENKO[[#This Row],[//]]="","",INDEX([3]!db[NB PAJAK],KENKO[[#This Row],[stt]]-1))</f>
        <v/>
      </c>
      <c r="K148" s="29" t="str">
        <f ca="1">IF(KENKO[[#This Row],[//]]="","",IF(INDEX(INDIRECT($2:$2),KENKO[[#This Row],[//]])="","",INDEX(INDIRECT($2:$2),KENKO[[#This Row],[//]])))</f>
        <v/>
      </c>
      <c r="L148" s="29" t="str">
        <f ca="1">IF(KENKO[[#This Row],[//]]="","",IF(KENKO[[#This Row],[C]]="",INDEX(INDIRECT($2:$2),KENKO[[#This Row],[//]]),""))</f>
        <v/>
      </c>
      <c r="M148" s="29" t="str">
        <f ca="1">IF(KENKO[[#This Row],[//]]="","",IF(KENKO[[#This Row],[C]]="",INDEX(INDIRECT($2:$2),KENKO[[#This Row],[//]]),""))</f>
        <v/>
      </c>
      <c r="N148" s="40" t="str">
        <f ca="1">IF(KENKO[[#This Row],[//]]="","",INDEX(INDIRECT($2:$2),KENKO[[#This Row],[//]])/IF(KENKO[[#This Row],[C]]="",KENKO[[#This Row],[JMLH BRG]],1))</f>
        <v/>
      </c>
      <c r="O148" s="41" t="str">
        <f ca="1">IF(KENKO[[#This Row],[//]]="","",INDEX(INDIRECT($2:$2),KENKO[[#This Row],[//]]))</f>
        <v/>
      </c>
      <c r="P148" s="41" t="str">
        <f ca="1">IF(KENKO[[#This Row],[//]]="","",IF(INDEX(INDIRECT($2:$2),KENKO[[#This Row],[//]])="","",INDEX(INDIRECT($2:$2),KENKO[[#This Row],[//]])))</f>
        <v/>
      </c>
      <c r="Q148" s="42" t="str">
        <f ca="1">IF(KENKO[[#This Row],[//]]="","",INDEX(INDIRECT($2:$2),KENKO[[#This Row],[//]]))</f>
        <v/>
      </c>
      <c r="R14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4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48" s="50" t="str">
        <f ca="1">IF(KENKO[[#This Row],[//]]="","",IF(INDEX(INDIRECT($2:$2),KENKO[[#This Row],[//]])="","",INDEX(INDIRECT($2:$2),KENKO[[#This Row],[//]])))</f>
        <v/>
      </c>
      <c r="U148" s="47" t="str">
        <f ca="1">IF(KENKO[[#This Row],[//]]="","",INDEX(INDIRECT($2:$2),KENKO[[#This Row],[//]]))</f>
        <v/>
      </c>
      <c r="V148" s="47" t="str">
        <f ca="1">LOWER(SUBSTITUTE(SUBSTITUTE(SUBSTITUTE(SUBSTITUTE(SUBSTITUTE(SUBSTITUTE(SUBSTITUTE(SUBSTITUTE(KENKO[[#This Row],[N.B.nota]]," ",""),"-",""),"(",""),")",""),".",""),",",""),"/",""),"""",""))</f>
        <v/>
      </c>
      <c r="W148" s="51" t="str">
        <f ca="1">IF(KENKO[[#This Row],[concat]]="","",MATCH(KENKO[[#This Row],[concat]],[3]!db[NB NOTA_C],0)+1)</f>
        <v/>
      </c>
      <c r="X148" s="47" t="str">
        <f ca="1">IF(KENKO[[#This Row],[N.B.nota]]="","",ADDRESS(ROW(KENKO[QB]),COLUMN(KENKO[QB]))&amp;":"&amp;ADDRESS(ROW(),COLUMN(KENKO[QB])))</f>
        <v/>
      </c>
      <c r="Y148" s="46" t="str">
        <f ca="1">IF(KENKO[[#This Row],[//]]="","",HYPERLINK("["&amp;DB_PATH&amp;"]DB!e"&amp;KENKO[[#This Row],[stt]],"&gt;"))</f>
        <v/>
      </c>
      <c r="Z148" s="32" t="str">
        <f ca="1">IF(KENKO[[#This Row],[//]]="","",IF(KENKO[[#This Row],[ID NOTA]]="",Z145,KENKO[[#This Row],[ID NOTA]]))</f>
        <v/>
      </c>
    </row>
    <row r="149" spans="1:26" ht="20.100000000000001" customHeight="1" x14ac:dyDescent="0.25">
      <c r="A149" s="43"/>
      <c r="B149" s="29" t="str">
        <f>IF(KENKO[[#This Row],[N_ID]]="","",INDEX(Table1[ID],MATCH(KENKO[[#This Row],[N_ID]],Table1[N_ID],0)))</f>
        <v/>
      </c>
      <c r="C149" s="29" t="str">
        <f ca="1">IF(KENKO[[#This Row],[//]]="","",HYPERLINK("["&amp;SUBSTITUTE(DIR,"'","")&amp;"]NOTA!D"&amp;KENKO[[#This Row],[//]]+2,"&gt;"))</f>
        <v/>
      </c>
      <c r="D149" s="29" t="str">
        <f>IF(KENKO[[#This Row],[ID NOTA]]="","",INDEX(Table1[QB],MATCH(KENKO[[#This Row],[ID NOTA]],Table1[ID],0)))</f>
        <v/>
      </c>
      <c r="E14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49" s="29"/>
      <c r="G149" s="39" t="str">
        <f ca="1">IF(KENKO[[#This Row],[N_ID]]="","",INDEX(INDIRECT($2:$2),KENKO[[#This Row],[//]]))</f>
        <v/>
      </c>
      <c r="H149" s="39" t="str">
        <f ca="1">IF(KENKO[[#This Row],[N_ID]]="","",INDEX(INDIRECT($2:$2),KENKO[[#This Row],[//]]))</f>
        <v/>
      </c>
      <c r="I149" s="47" t="str">
        <f ca="1">IF(KENKO[[#This Row],[N_ID]]="","",INDEX(INDIRECT($2:$2),KENKO[[#This Row],[//]]))</f>
        <v/>
      </c>
      <c r="J149" s="47" t="str">
        <f ca="1">IF(KENKO[[#This Row],[//]]="","",INDEX([3]!db[NB PAJAK],KENKO[[#This Row],[stt]]-1))</f>
        <v/>
      </c>
      <c r="K149" s="29" t="str">
        <f ca="1">IF(KENKO[[#This Row],[//]]="","",IF(INDEX(INDIRECT($2:$2),KENKO[[#This Row],[//]])="","",INDEX(INDIRECT($2:$2),KENKO[[#This Row],[//]])))</f>
        <v/>
      </c>
      <c r="L149" s="29" t="str">
        <f ca="1">IF(KENKO[[#This Row],[//]]="","",IF(KENKO[[#This Row],[C]]="",INDEX(INDIRECT($2:$2),KENKO[[#This Row],[//]]),""))</f>
        <v/>
      </c>
      <c r="M149" s="29" t="str">
        <f ca="1">IF(KENKO[[#This Row],[//]]="","",IF(KENKO[[#This Row],[C]]="",INDEX(INDIRECT($2:$2),KENKO[[#This Row],[//]]),""))</f>
        <v/>
      </c>
      <c r="N149" s="40" t="str">
        <f ca="1">IF(KENKO[[#This Row],[//]]="","",INDEX(INDIRECT($2:$2),KENKO[[#This Row],[//]])/IF(KENKO[[#This Row],[C]]="",KENKO[[#This Row],[JMLH BRG]],1))</f>
        <v/>
      </c>
      <c r="O149" s="41" t="str">
        <f ca="1">IF(KENKO[[#This Row],[//]]="","",INDEX(INDIRECT($2:$2),KENKO[[#This Row],[//]]))</f>
        <v/>
      </c>
      <c r="P149" s="41" t="str">
        <f ca="1">IF(KENKO[[#This Row],[//]]="","",IF(INDEX(INDIRECT($2:$2),KENKO[[#This Row],[//]])="","",INDEX(INDIRECT($2:$2),KENKO[[#This Row],[//]])))</f>
        <v/>
      </c>
      <c r="Q149" s="42" t="str">
        <f ca="1">IF(KENKO[[#This Row],[//]]="","",INDEX(INDIRECT($2:$2),KENKO[[#This Row],[//]]))</f>
        <v/>
      </c>
      <c r="R14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4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49" s="50" t="str">
        <f ca="1">IF(KENKO[[#This Row],[//]]="","",IF(INDEX(INDIRECT($2:$2),KENKO[[#This Row],[//]])="","",INDEX(INDIRECT($2:$2),KENKO[[#This Row],[//]])))</f>
        <v/>
      </c>
      <c r="U149" s="47" t="str">
        <f ca="1">IF(KENKO[[#This Row],[//]]="","",INDEX(INDIRECT($2:$2),KENKO[[#This Row],[//]]))</f>
        <v/>
      </c>
      <c r="V149" s="47" t="str">
        <f ca="1">LOWER(SUBSTITUTE(SUBSTITUTE(SUBSTITUTE(SUBSTITUTE(SUBSTITUTE(SUBSTITUTE(SUBSTITUTE(SUBSTITUTE(KENKO[[#This Row],[N.B.nota]]," ",""),"-",""),"(",""),")",""),".",""),",",""),"/",""),"""",""))</f>
        <v/>
      </c>
      <c r="W149" s="51" t="str">
        <f ca="1">IF(KENKO[[#This Row],[concat]]="","",MATCH(KENKO[[#This Row],[concat]],[3]!db[NB NOTA_C],0)+1)</f>
        <v/>
      </c>
      <c r="X149" s="47" t="str">
        <f ca="1">IF(KENKO[[#This Row],[N.B.nota]]="","",ADDRESS(ROW(KENKO[QB]),COLUMN(KENKO[QB]))&amp;":"&amp;ADDRESS(ROW(),COLUMN(KENKO[QB])))</f>
        <v/>
      </c>
      <c r="Y149" s="46" t="str">
        <f ca="1">IF(KENKO[[#This Row],[//]]="","",HYPERLINK("["&amp;DB_PATH&amp;"]DB!e"&amp;KENKO[[#This Row],[stt]],"&gt;"))</f>
        <v/>
      </c>
      <c r="Z149" s="32" t="str">
        <f ca="1">IF(KENKO[[#This Row],[//]]="","",IF(KENKO[[#This Row],[ID NOTA]]="",Z145,KENKO[[#This Row],[ID NOTA]]))</f>
        <v/>
      </c>
    </row>
    <row r="150" spans="1:26" ht="20.100000000000001" customHeight="1" x14ac:dyDescent="0.25">
      <c r="A150" s="43"/>
      <c r="B150" s="29" t="str">
        <f>IF(KENKO[[#This Row],[N_ID]]="","",INDEX(Table1[ID],MATCH(KENKO[[#This Row],[N_ID]],Table1[N_ID],0)))</f>
        <v/>
      </c>
      <c r="C150" s="29" t="str">
        <f ca="1">IF(KENKO[[#This Row],[//]]="","",HYPERLINK("["&amp;SUBSTITUTE(DIR,"'","")&amp;"]NOTA!D"&amp;KENKO[[#This Row],[//]]+2,"&gt;"))</f>
        <v/>
      </c>
      <c r="D150" s="29" t="str">
        <f>IF(KENKO[[#This Row],[ID NOTA]]="","",INDEX(Table1[QB],MATCH(KENKO[[#This Row],[ID NOTA]],Table1[ID],0)))</f>
        <v/>
      </c>
      <c r="E15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50" s="29"/>
      <c r="G150" s="39" t="str">
        <f ca="1">IF(KENKO[[#This Row],[N_ID]]="","",INDEX(INDIRECT($2:$2),KENKO[[#This Row],[//]]))</f>
        <v/>
      </c>
      <c r="H150" s="39" t="str">
        <f ca="1">IF(KENKO[[#This Row],[N_ID]]="","",INDEX(INDIRECT($2:$2),KENKO[[#This Row],[//]]))</f>
        <v/>
      </c>
      <c r="I150" s="47" t="str">
        <f ca="1">IF(KENKO[[#This Row],[N_ID]]="","",INDEX(INDIRECT($2:$2),KENKO[[#This Row],[//]]))</f>
        <v/>
      </c>
      <c r="J150" s="47" t="str">
        <f ca="1">IF(KENKO[[#This Row],[//]]="","",INDEX([3]!db[NB PAJAK],KENKO[[#This Row],[stt]]-1))</f>
        <v/>
      </c>
      <c r="K150" s="29" t="str">
        <f ca="1">IF(KENKO[[#This Row],[//]]="","",IF(INDEX(INDIRECT($2:$2),KENKO[[#This Row],[//]])="","",INDEX(INDIRECT($2:$2),KENKO[[#This Row],[//]])))</f>
        <v/>
      </c>
      <c r="L150" s="29" t="str">
        <f ca="1">IF(KENKO[[#This Row],[//]]="","",IF(KENKO[[#This Row],[C]]="",INDEX(INDIRECT($2:$2),KENKO[[#This Row],[//]]),""))</f>
        <v/>
      </c>
      <c r="M150" s="29" t="str">
        <f ca="1">IF(KENKO[[#This Row],[//]]="","",IF(KENKO[[#This Row],[C]]="",INDEX(INDIRECT($2:$2),KENKO[[#This Row],[//]]),""))</f>
        <v/>
      </c>
      <c r="N150" s="40" t="str">
        <f ca="1">IF(KENKO[[#This Row],[//]]="","",INDEX(INDIRECT($2:$2),KENKO[[#This Row],[//]])/IF(KENKO[[#This Row],[C]]="",KENKO[[#This Row],[JMLH BRG]],1))</f>
        <v/>
      </c>
      <c r="O150" s="41" t="str">
        <f ca="1">IF(KENKO[[#This Row],[//]]="","",INDEX(INDIRECT($2:$2),KENKO[[#This Row],[//]]))</f>
        <v/>
      </c>
      <c r="P150" s="41" t="str">
        <f ca="1">IF(KENKO[[#This Row],[//]]="","",IF(INDEX(INDIRECT($2:$2),KENKO[[#This Row],[//]])="","",INDEX(INDIRECT($2:$2),KENKO[[#This Row],[//]])))</f>
        <v/>
      </c>
      <c r="Q150" s="42" t="str">
        <f ca="1">IF(KENKO[[#This Row],[//]]="","",INDEX(INDIRECT($2:$2),KENKO[[#This Row],[//]]))</f>
        <v/>
      </c>
      <c r="R15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5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50" s="50" t="str">
        <f ca="1">IF(KENKO[[#This Row],[//]]="","",IF(INDEX(INDIRECT($2:$2),KENKO[[#This Row],[//]])="","",INDEX(INDIRECT($2:$2),KENKO[[#This Row],[//]])))</f>
        <v/>
      </c>
      <c r="U150" s="47" t="str">
        <f ca="1">IF(KENKO[[#This Row],[//]]="","",INDEX(INDIRECT($2:$2),KENKO[[#This Row],[//]]))</f>
        <v/>
      </c>
      <c r="V150" s="47" t="str">
        <f ca="1">LOWER(SUBSTITUTE(SUBSTITUTE(SUBSTITUTE(SUBSTITUTE(SUBSTITUTE(SUBSTITUTE(SUBSTITUTE(SUBSTITUTE(KENKO[[#This Row],[N.B.nota]]," ",""),"-",""),"(",""),")",""),".",""),",",""),"/",""),"""",""))</f>
        <v/>
      </c>
      <c r="W150" s="51" t="str">
        <f ca="1">IF(KENKO[[#This Row],[concat]]="","",MATCH(KENKO[[#This Row],[concat]],[3]!db[NB NOTA_C],0)+1)</f>
        <v/>
      </c>
      <c r="X150" s="47" t="str">
        <f ca="1">IF(KENKO[[#This Row],[N.B.nota]]="","",ADDRESS(ROW(KENKO[QB]),COLUMN(KENKO[QB]))&amp;":"&amp;ADDRESS(ROW(),COLUMN(KENKO[QB])))</f>
        <v/>
      </c>
      <c r="Y150" s="46" t="str">
        <f ca="1">IF(KENKO[[#This Row],[//]]="","",HYPERLINK("["&amp;DB_PATH&amp;"]DB!e"&amp;KENKO[[#This Row],[stt]],"&gt;"))</f>
        <v/>
      </c>
      <c r="Z150" s="32" t="str">
        <f ca="1">IF(KENKO[[#This Row],[//]]="","",IF(KENKO[[#This Row],[ID NOTA]]="",Z145,KENKO[[#This Row],[ID NOTA]]))</f>
        <v/>
      </c>
    </row>
    <row r="151" spans="1:26" ht="20.100000000000001" customHeight="1" x14ac:dyDescent="0.25">
      <c r="A151" s="43"/>
      <c r="B151" s="29" t="str">
        <f>IF(KENKO[[#This Row],[N_ID]]="","",INDEX(Table1[ID],MATCH(KENKO[[#This Row],[N_ID]],Table1[N_ID],0)))</f>
        <v/>
      </c>
      <c r="C151" s="29" t="str">
        <f ca="1">IF(KENKO[[#This Row],[//]]="","",HYPERLINK("["&amp;SUBSTITUTE(DIR,"'","")&amp;"]NOTA!D"&amp;KENKO[[#This Row],[//]]+2,"&gt;"))</f>
        <v/>
      </c>
      <c r="D151" s="29" t="str">
        <f>IF(KENKO[[#This Row],[ID NOTA]]="","",INDEX(Table1[QB],MATCH(KENKO[[#This Row],[ID NOTA]],Table1[ID],0)))</f>
        <v/>
      </c>
      <c r="E15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51" s="29"/>
      <c r="G151" s="39" t="str">
        <f ca="1">IF(KENKO[[#This Row],[N_ID]]="","",INDEX(INDIRECT($2:$2),KENKO[[#This Row],[//]]))</f>
        <v/>
      </c>
      <c r="H151" s="39" t="str">
        <f ca="1">IF(KENKO[[#This Row],[N_ID]]="","",INDEX(INDIRECT($2:$2),KENKO[[#This Row],[//]]))</f>
        <v/>
      </c>
      <c r="I151" s="47" t="str">
        <f ca="1">IF(KENKO[[#This Row],[N_ID]]="","",INDEX(INDIRECT($2:$2),KENKO[[#This Row],[//]]))</f>
        <v/>
      </c>
      <c r="J151" s="47" t="str">
        <f ca="1">IF(KENKO[[#This Row],[//]]="","",INDEX([3]!db[NB PAJAK],KENKO[[#This Row],[stt]]-1))</f>
        <v/>
      </c>
      <c r="K151" s="29" t="str">
        <f ca="1">IF(KENKO[[#This Row],[//]]="","",IF(INDEX(INDIRECT($2:$2),KENKO[[#This Row],[//]])="","",INDEX(INDIRECT($2:$2),KENKO[[#This Row],[//]])))</f>
        <v/>
      </c>
      <c r="L151" s="29" t="str">
        <f ca="1">IF(KENKO[[#This Row],[//]]="","",IF(KENKO[[#This Row],[C]]="",INDEX(INDIRECT($2:$2),KENKO[[#This Row],[//]]),""))</f>
        <v/>
      </c>
      <c r="M151" s="29" t="str">
        <f ca="1">IF(KENKO[[#This Row],[//]]="","",IF(KENKO[[#This Row],[C]]="",INDEX(INDIRECT($2:$2),KENKO[[#This Row],[//]]),""))</f>
        <v/>
      </c>
      <c r="N151" s="40" t="str">
        <f ca="1">IF(KENKO[[#This Row],[//]]="","",INDEX(INDIRECT($2:$2),KENKO[[#This Row],[//]])/IF(KENKO[[#This Row],[C]]="",KENKO[[#This Row],[JMLH BRG]],1))</f>
        <v/>
      </c>
      <c r="O151" s="41" t="str">
        <f ca="1">IF(KENKO[[#This Row],[//]]="","",INDEX(INDIRECT($2:$2),KENKO[[#This Row],[//]]))</f>
        <v/>
      </c>
      <c r="P151" s="41" t="str">
        <f ca="1">IF(KENKO[[#This Row],[//]]="","",IF(INDEX(INDIRECT($2:$2),KENKO[[#This Row],[//]])="","",INDEX(INDIRECT($2:$2),KENKO[[#This Row],[//]])))</f>
        <v/>
      </c>
      <c r="Q151" s="42" t="str">
        <f ca="1">IF(KENKO[[#This Row],[//]]="","",INDEX(INDIRECT($2:$2),KENKO[[#This Row],[//]]))</f>
        <v/>
      </c>
      <c r="R15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5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51" s="50" t="str">
        <f ca="1">IF(KENKO[[#This Row],[//]]="","",IF(INDEX(INDIRECT($2:$2),KENKO[[#This Row],[//]])="","",INDEX(INDIRECT($2:$2),KENKO[[#This Row],[//]])))</f>
        <v/>
      </c>
      <c r="U151" s="47" t="str">
        <f ca="1">IF(KENKO[[#This Row],[//]]="","",INDEX(INDIRECT($2:$2),KENKO[[#This Row],[//]]))</f>
        <v/>
      </c>
      <c r="V151" s="47" t="str">
        <f ca="1">LOWER(SUBSTITUTE(SUBSTITUTE(SUBSTITUTE(SUBSTITUTE(SUBSTITUTE(SUBSTITUTE(SUBSTITUTE(SUBSTITUTE(KENKO[[#This Row],[N.B.nota]]," ",""),"-",""),"(",""),")",""),".",""),",",""),"/",""),"""",""))</f>
        <v/>
      </c>
      <c r="W151" s="51" t="str">
        <f ca="1">IF(KENKO[[#This Row],[concat]]="","",MATCH(KENKO[[#This Row],[concat]],[3]!db[NB NOTA_C],0)+1)</f>
        <v/>
      </c>
      <c r="X151" s="47" t="str">
        <f ca="1">IF(KENKO[[#This Row],[N.B.nota]]="","",ADDRESS(ROW(KENKO[QB]),COLUMN(KENKO[QB]))&amp;":"&amp;ADDRESS(ROW(),COLUMN(KENKO[QB])))</f>
        <v/>
      </c>
      <c r="Y151" s="46" t="str">
        <f ca="1">IF(KENKO[[#This Row],[//]]="","",HYPERLINK("["&amp;DB_PATH&amp;"]DB!e"&amp;KENKO[[#This Row],[stt]],"&gt;"))</f>
        <v/>
      </c>
      <c r="Z151" s="32" t="str">
        <f ca="1">IF(KENKO[[#This Row],[//]]="","",IF(KENKO[[#This Row],[ID NOTA]]="",Z145,KENKO[[#This Row],[ID NOTA]]))</f>
        <v/>
      </c>
    </row>
    <row r="152" spans="1:26" ht="20.100000000000001" customHeight="1" x14ac:dyDescent="0.25">
      <c r="A152" s="43"/>
      <c r="B152" s="29" t="str">
        <f>IF(KENKO[[#This Row],[N_ID]]="","",INDEX(Table1[ID],MATCH(KENKO[[#This Row],[N_ID]],Table1[N_ID],0)))</f>
        <v/>
      </c>
      <c r="C152" s="29" t="str">
        <f ca="1">IF(KENKO[[#This Row],[//]]="","",HYPERLINK("["&amp;SUBSTITUTE(DIR,"'","")&amp;"]NOTA!D"&amp;KENKO[[#This Row],[//]]+2,"&gt;"))</f>
        <v/>
      </c>
      <c r="D152" s="29" t="str">
        <f>IF(KENKO[[#This Row],[ID NOTA]]="","",INDEX(Table1[QB],MATCH(KENKO[[#This Row],[ID NOTA]],Table1[ID],0)))</f>
        <v/>
      </c>
      <c r="E15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52" s="29"/>
      <c r="G152" s="39" t="str">
        <f ca="1">IF(KENKO[[#This Row],[N_ID]]="","",INDEX(INDIRECT($2:$2),KENKO[[#This Row],[//]]))</f>
        <v/>
      </c>
      <c r="H152" s="39" t="str">
        <f ca="1">IF(KENKO[[#This Row],[N_ID]]="","",INDEX(INDIRECT($2:$2),KENKO[[#This Row],[//]]))</f>
        <v/>
      </c>
      <c r="I152" s="47" t="str">
        <f ca="1">IF(KENKO[[#This Row],[N_ID]]="","",INDEX(INDIRECT($2:$2),KENKO[[#This Row],[//]]))</f>
        <v/>
      </c>
      <c r="J152" s="47" t="str">
        <f ca="1">IF(KENKO[[#This Row],[//]]="","",INDEX([3]!db[NB PAJAK],KENKO[[#This Row],[stt]]-1))</f>
        <v/>
      </c>
      <c r="K152" s="29" t="str">
        <f ca="1">IF(KENKO[[#This Row],[//]]="","",IF(INDEX(INDIRECT($2:$2),KENKO[[#This Row],[//]])="","",INDEX(INDIRECT($2:$2),KENKO[[#This Row],[//]])))</f>
        <v/>
      </c>
      <c r="L152" s="29" t="str">
        <f ca="1">IF(KENKO[[#This Row],[//]]="","",IF(KENKO[[#This Row],[C]]="",INDEX(INDIRECT($2:$2),KENKO[[#This Row],[//]]),""))</f>
        <v/>
      </c>
      <c r="M152" s="29" t="str">
        <f ca="1">IF(KENKO[[#This Row],[//]]="","",IF(KENKO[[#This Row],[C]]="",INDEX(INDIRECT($2:$2),KENKO[[#This Row],[//]]),""))</f>
        <v/>
      </c>
      <c r="N152" s="40" t="str">
        <f ca="1">IF(KENKO[[#This Row],[//]]="","",INDEX(INDIRECT($2:$2),KENKO[[#This Row],[//]])/IF(KENKO[[#This Row],[C]]="",KENKO[[#This Row],[JMLH BRG]],1))</f>
        <v/>
      </c>
      <c r="O152" s="41" t="str">
        <f ca="1">IF(KENKO[[#This Row],[//]]="","",INDEX(INDIRECT($2:$2),KENKO[[#This Row],[//]]))</f>
        <v/>
      </c>
      <c r="P152" s="41" t="str">
        <f ca="1">IF(KENKO[[#This Row],[//]]="","",IF(INDEX(INDIRECT($2:$2),KENKO[[#This Row],[//]])="","",INDEX(INDIRECT($2:$2),KENKO[[#This Row],[//]])))</f>
        <v/>
      </c>
      <c r="Q152" s="42" t="str">
        <f ca="1">IF(KENKO[[#This Row],[//]]="","",INDEX(INDIRECT($2:$2),KENKO[[#This Row],[//]]))</f>
        <v/>
      </c>
      <c r="R15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5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52" s="50" t="str">
        <f ca="1">IF(KENKO[[#This Row],[//]]="","",IF(INDEX(INDIRECT($2:$2),KENKO[[#This Row],[//]])="","",INDEX(INDIRECT($2:$2),KENKO[[#This Row],[//]])))</f>
        <v/>
      </c>
      <c r="U152" s="47" t="str">
        <f ca="1">IF(KENKO[[#This Row],[//]]="","",INDEX(INDIRECT($2:$2),KENKO[[#This Row],[//]]))</f>
        <v/>
      </c>
      <c r="V152" s="47" t="str">
        <f ca="1">LOWER(SUBSTITUTE(SUBSTITUTE(SUBSTITUTE(SUBSTITUTE(SUBSTITUTE(SUBSTITUTE(SUBSTITUTE(SUBSTITUTE(KENKO[[#This Row],[N.B.nota]]," ",""),"-",""),"(",""),")",""),".",""),",",""),"/",""),"""",""))</f>
        <v/>
      </c>
      <c r="W152" s="51" t="str">
        <f ca="1">IF(KENKO[[#This Row],[concat]]="","",MATCH(KENKO[[#This Row],[concat]],[3]!db[NB NOTA_C],0)+1)</f>
        <v/>
      </c>
      <c r="X152" s="47" t="str">
        <f ca="1">IF(KENKO[[#This Row],[N.B.nota]]="","",ADDRESS(ROW(KENKO[QB]),COLUMN(KENKO[QB]))&amp;":"&amp;ADDRESS(ROW(),COLUMN(KENKO[QB])))</f>
        <v/>
      </c>
      <c r="Y152" s="46" t="str">
        <f ca="1">IF(KENKO[[#This Row],[//]]="","",HYPERLINK("["&amp;DB_PATH&amp;"]DB!e"&amp;KENKO[[#This Row],[stt]],"&gt;"))</f>
        <v/>
      </c>
      <c r="Z152" s="32" t="str">
        <f ca="1">IF(KENKO[[#This Row],[//]]="","",IF(KENKO[[#This Row],[ID NOTA]]="",Z145,KENKO[[#This Row],[ID NOTA]]))</f>
        <v/>
      </c>
    </row>
    <row r="153" spans="1:26" ht="20.100000000000001" customHeight="1" x14ac:dyDescent="0.25">
      <c r="A153" s="43"/>
      <c r="B153" s="29" t="str">
        <f>IF(KENKO[[#This Row],[N_ID]]="","",INDEX(Table1[ID],MATCH(KENKO[[#This Row],[N_ID]],Table1[N_ID],0)))</f>
        <v/>
      </c>
      <c r="C153" s="29" t="str">
        <f ca="1">IF(KENKO[[#This Row],[//]]="","",HYPERLINK("["&amp;SUBSTITUTE(DIR,"'","")&amp;"]NOTA!D"&amp;KENKO[[#This Row],[//]]+2,"&gt;"))</f>
        <v/>
      </c>
      <c r="D153" s="29" t="str">
        <f>IF(KENKO[[#This Row],[ID NOTA]]="","",INDEX(Table1[QB],MATCH(KENKO[[#This Row],[ID NOTA]],Table1[ID],0)))</f>
        <v/>
      </c>
      <c r="E15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53" s="29"/>
      <c r="G153" s="39" t="str">
        <f ca="1">IF(KENKO[[#This Row],[N_ID]]="","",INDEX(INDIRECT($2:$2),KENKO[[#This Row],[//]]))</f>
        <v/>
      </c>
      <c r="H153" s="39" t="str">
        <f ca="1">IF(KENKO[[#This Row],[N_ID]]="","",INDEX(INDIRECT($2:$2),KENKO[[#This Row],[//]]))</f>
        <v/>
      </c>
      <c r="I153" s="47" t="str">
        <f ca="1">IF(KENKO[[#This Row],[N_ID]]="","",INDEX(INDIRECT($2:$2),KENKO[[#This Row],[//]]))</f>
        <v/>
      </c>
      <c r="J153" s="47" t="str">
        <f ca="1">IF(KENKO[[#This Row],[//]]="","",INDEX([3]!db[NB PAJAK],KENKO[[#This Row],[stt]]-1))</f>
        <v/>
      </c>
      <c r="K153" s="29" t="str">
        <f ca="1">IF(KENKO[[#This Row],[//]]="","",IF(INDEX(INDIRECT($2:$2),KENKO[[#This Row],[//]])="","",INDEX(INDIRECT($2:$2),KENKO[[#This Row],[//]])))</f>
        <v/>
      </c>
      <c r="L153" s="29" t="str">
        <f ca="1">IF(KENKO[[#This Row],[//]]="","",IF(KENKO[[#This Row],[C]]="",INDEX(INDIRECT($2:$2),KENKO[[#This Row],[//]]),""))</f>
        <v/>
      </c>
      <c r="M153" s="29" t="str">
        <f ca="1">IF(KENKO[[#This Row],[//]]="","",IF(KENKO[[#This Row],[C]]="",INDEX(INDIRECT($2:$2),KENKO[[#This Row],[//]]),""))</f>
        <v/>
      </c>
      <c r="N153" s="40" t="str">
        <f ca="1">IF(KENKO[[#This Row],[//]]="","",INDEX(INDIRECT($2:$2),KENKO[[#This Row],[//]])/IF(KENKO[[#This Row],[C]]="",KENKO[[#This Row],[JMLH BRG]],1))</f>
        <v/>
      </c>
      <c r="O153" s="41" t="str">
        <f ca="1">IF(KENKO[[#This Row],[//]]="","",INDEX(INDIRECT($2:$2),KENKO[[#This Row],[//]]))</f>
        <v/>
      </c>
      <c r="P153" s="41" t="str">
        <f ca="1">IF(KENKO[[#This Row],[//]]="","",IF(INDEX(INDIRECT($2:$2),KENKO[[#This Row],[//]])="","",INDEX(INDIRECT($2:$2),KENKO[[#This Row],[//]])))</f>
        <v/>
      </c>
      <c r="Q153" s="42" t="str">
        <f ca="1">IF(KENKO[[#This Row],[//]]="","",INDEX(INDIRECT($2:$2),KENKO[[#This Row],[//]]))</f>
        <v/>
      </c>
      <c r="R15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5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53" s="50" t="str">
        <f ca="1">IF(KENKO[[#This Row],[//]]="","",IF(INDEX(INDIRECT($2:$2),KENKO[[#This Row],[//]])="","",INDEX(INDIRECT($2:$2),KENKO[[#This Row],[//]])))</f>
        <v/>
      </c>
      <c r="U153" s="47" t="str">
        <f ca="1">IF(KENKO[[#This Row],[//]]="","",INDEX(INDIRECT($2:$2),KENKO[[#This Row],[//]]))</f>
        <v/>
      </c>
      <c r="V153" s="47" t="str">
        <f ca="1">LOWER(SUBSTITUTE(SUBSTITUTE(SUBSTITUTE(SUBSTITUTE(SUBSTITUTE(SUBSTITUTE(SUBSTITUTE(SUBSTITUTE(KENKO[[#This Row],[N.B.nota]]," ",""),"-",""),"(",""),")",""),".",""),",",""),"/",""),"""",""))</f>
        <v/>
      </c>
      <c r="W153" s="51" t="str">
        <f ca="1">IF(KENKO[[#This Row],[concat]]="","",MATCH(KENKO[[#This Row],[concat]],[3]!db[NB NOTA_C],0)+1)</f>
        <v/>
      </c>
      <c r="X153" s="47" t="str">
        <f ca="1">IF(KENKO[[#This Row],[N.B.nota]]="","",ADDRESS(ROW(KENKO[QB]),COLUMN(KENKO[QB]))&amp;":"&amp;ADDRESS(ROW(),COLUMN(KENKO[QB])))</f>
        <v/>
      </c>
      <c r="Y153" s="46" t="str">
        <f ca="1">IF(KENKO[[#This Row],[//]]="","",HYPERLINK("["&amp;DB_PATH&amp;"]DB!e"&amp;KENKO[[#This Row],[stt]],"&gt;"))</f>
        <v/>
      </c>
      <c r="Z153" s="32" t="str">
        <f ca="1">IF(KENKO[[#This Row],[//]]="","",IF(KENKO[[#This Row],[ID NOTA]]="",Z145,KENKO[[#This Row],[ID NOTA]]))</f>
        <v/>
      </c>
    </row>
    <row r="154" spans="1:26" ht="20.100000000000001" customHeight="1" x14ac:dyDescent="0.25">
      <c r="A154" s="43"/>
      <c r="B154" s="29" t="str">
        <f>IF(KENKO[[#This Row],[N_ID]]="","",INDEX(Table1[ID],MATCH(KENKO[[#This Row],[N_ID]],Table1[N_ID],0)))</f>
        <v/>
      </c>
      <c r="C154" s="29" t="str">
        <f ca="1">IF(KENKO[[#This Row],[//]]="","",HYPERLINK("["&amp;SUBSTITUTE(DIR,"'","")&amp;"]NOTA!D"&amp;KENKO[[#This Row],[//]]+2,"&gt;"))</f>
        <v/>
      </c>
      <c r="D154" s="29" t="str">
        <f>IF(KENKO[[#This Row],[ID NOTA]]="","",INDEX(Table1[QB],MATCH(KENKO[[#This Row],[ID NOTA]],Table1[ID],0)))</f>
        <v/>
      </c>
      <c r="E15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54" s="29"/>
      <c r="G154" s="39" t="str">
        <f ca="1">IF(KENKO[[#This Row],[N_ID]]="","",INDEX(INDIRECT($2:$2),KENKO[[#This Row],[//]]))</f>
        <v/>
      </c>
      <c r="H154" s="39" t="str">
        <f ca="1">IF(KENKO[[#This Row],[N_ID]]="","",INDEX(INDIRECT($2:$2),KENKO[[#This Row],[//]]))</f>
        <v/>
      </c>
      <c r="I154" s="47" t="str">
        <f ca="1">IF(KENKO[[#This Row],[N_ID]]="","",INDEX(INDIRECT($2:$2),KENKO[[#This Row],[//]]))</f>
        <v/>
      </c>
      <c r="J154" s="47" t="str">
        <f ca="1">IF(KENKO[[#This Row],[//]]="","",INDEX([3]!db[NB PAJAK],KENKO[[#This Row],[stt]]-1))</f>
        <v/>
      </c>
      <c r="K154" s="29" t="str">
        <f ca="1">IF(KENKO[[#This Row],[//]]="","",IF(INDEX(INDIRECT($2:$2),KENKO[[#This Row],[//]])="","",INDEX(INDIRECT($2:$2),KENKO[[#This Row],[//]])))</f>
        <v/>
      </c>
      <c r="L154" s="29" t="str">
        <f ca="1">IF(KENKO[[#This Row],[//]]="","",IF(KENKO[[#This Row],[C]]="",INDEX(INDIRECT($2:$2),KENKO[[#This Row],[//]]),""))</f>
        <v/>
      </c>
      <c r="M154" s="29" t="str">
        <f ca="1">IF(KENKO[[#This Row],[//]]="","",IF(KENKO[[#This Row],[C]]="",INDEX(INDIRECT($2:$2),KENKO[[#This Row],[//]]),""))</f>
        <v/>
      </c>
      <c r="N154" s="40" t="str">
        <f ca="1">IF(KENKO[[#This Row],[//]]="","",INDEX(INDIRECT($2:$2),KENKO[[#This Row],[//]])/IF(KENKO[[#This Row],[C]]="",KENKO[[#This Row],[JMLH BRG]],1))</f>
        <v/>
      </c>
      <c r="O154" s="41" t="str">
        <f ca="1">IF(KENKO[[#This Row],[//]]="","",INDEX(INDIRECT($2:$2),KENKO[[#This Row],[//]]))</f>
        <v/>
      </c>
      <c r="P154" s="41" t="str">
        <f ca="1">IF(KENKO[[#This Row],[//]]="","",IF(INDEX(INDIRECT($2:$2),KENKO[[#This Row],[//]])="","",INDEX(INDIRECT($2:$2),KENKO[[#This Row],[//]])))</f>
        <v/>
      </c>
      <c r="Q154" s="42" t="str">
        <f ca="1">IF(KENKO[[#This Row],[//]]="","",INDEX(INDIRECT($2:$2),KENKO[[#This Row],[//]]))</f>
        <v/>
      </c>
      <c r="R15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5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54" s="50" t="str">
        <f ca="1">IF(KENKO[[#This Row],[//]]="","",IF(INDEX(INDIRECT($2:$2),KENKO[[#This Row],[//]])="","",INDEX(INDIRECT($2:$2),KENKO[[#This Row],[//]])))</f>
        <v/>
      </c>
      <c r="U154" s="47" t="str">
        <f ca="1">IF(KENKO[[#This Row],[//]]="","",INDEX(INDIRECT($2:$2),KENKO[[#This Row],[//]]))</f>
        <v/>
      </c>
      <c r="V154" s="47" t="str">
        <f ca="1">LOWER(SUBSTITUTE(SUBSTITUTE(SUBSTITUTE(SUBSTITUTE(SUBSTITUTE(SUBSTITUTE(SUBSTITUTE(SUBSTITUTE(KENKO[[#This Row],[N.B.nota]]," ",""),"-",""),"(",""),")",""),".",""),",",""),"/",""),"""",""))</f>
        <v/>
      </c>
      <c r="W154" s="51" t="str">
        <f ca="1">IF(KENKO[[#This Row],[concat]]="","",MATCH(KENKO[[#This Row],[concat]],[3]!db[NB NOTA_C],0)+1)</f>
        <v/>
      </c>
      <c r="X154" s="47" t="str">
        <f ca="1">IF(KENKO[[#This Row],[N.B.nota]]="","",ADDRESS(ROW(KENKO[QB]),COLUMN(KENKO[QB]))&amp;":"&amp;ADDRESS(ROW(),COLUMN(KENKO[QB])))</f>
        <v/>
      </c>
      <c r="Y154" s="46" t="str">
        <f ca="1">IF(KENKO[[#This Row],[//]]="","",HYPERLINK("["&amp;DB_PATH&amp;"]DB!e"&amp;KENKO[[#This Row],[stt]],"&gt;"))</f>
        <v/>
      </c>
      <c r="Z154" s="32" t="str">
        <f ca="1">IF(KENKO[[#This Row],[//]]="","",IF(KENKO[[#This Row],[ID NOTA]]="",Z145,KENKO[[#This Row],[ID NOTA]]))</f>
        <v/>
      </c>
    </row>
    <row r="155" spans="1:26" ht="20.100000000000001" customHeight="1" x14ac:dyDescent="0.25">
      <c r="A155" s="43"/>
      <c r="B155" s="29" t="str">
        <f>IF(KENKO[[#This Row],[N_ID]]="","",INDEX(Table1[ID],MATCH(KENKO[[#This Row],[N_ID]],Table1[N_ID],0)))</f>
        <v/>
      </c>
      <c r="C155" s="29" t="str">
        <f ca="1">IF(KENKO[[#This Row],[//]]="","",HYPERLINK("["&amp;SUBSTITUTE(DIR,"'","")&amp;"]NOTA!D"&amp;KENKO[[#This Row],[//]]+2,"&gt;"))</f>
        <v/>
      </c>
      <c r="D155" s="29" t="str">
        <f>IF(KENKO[[#This Row],[ID NOTA]]="","",INDEX(Table1[QB],MATCH(KENKO[[#This Row],[ID NOTA]],Table1[ID],0)))</f>
        <v/>
      </c>
      <c r="E15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55" s="29"/>
      <c r="G155" s="39" t="str">
        <f ca="1">IF(KENKO[[#This Row],[N_ID]]="","",INDEX(INDIRECT($2:$2),KENKO[[#This Row],[//]]))</f>
        <v/>
      </c>
      <c r="H155" s="39" t="str">
        <f ca="1">IF(KENKO[[#This Row],[N_ID]]="","",INDEX(INDIRECT($2:$2),KENKO[[#This Row],[//]]))</f>
        <v/>
      </c>
      <c r="I155" s="47" t="str">
        <f ca="1">IF(KENKO[[#This Row],[N_ID]]="","",INDEX(INDIRECT($2:$2),KENKO[[#This Row],[//]]))</f>
        <v/>
      </c>
      <c r="J155" s="47" t="str">
        <f ca="1">IF(KENKO[[#This Row],[//]]="","",INDEX([3]!db[NB PAJAK],KENKO[[#This Row],[stt]]-1))</f>
        <v/>
      </c>
      <c r="K155" s="29" t="str">
        <f ca="1">IF(KENKO[[#This Row],[//]]="","",IF(INDEX(INDIRECT($2:$2),KENKO[[#This Row],[//]])="","",INDEX(INDIRECT($2:$2),KENKO[[#This Row],[//]])))</f>
        <v/>
      </c>
      <c r="L155" s="29" t="str">
        <f ca="1">IF(KENKO[[#This Row],[//]]="","",IF(KENKO[[#This Row],[C]]="",INDEX(INDIRECT($2:$2),KENKO[[#This Row],[//]]),""))</f>
        <v/>
      </c>
      <c r="M155" s="29" t="str">
        <f ca="1">IF(KENKO[[#This Row],[//]]="","",IF(KENKO[[#This Row],[C]]="",INDEX(INDIRECT($2:$2),KENKO[[#This Row],[//]]),""))</f>
        <v/>
      </c>
      <c r="N155" s="40" t="str">
        <f ca="1">IF(KENKO[[#This Row],[//]]="","",INDEX(INDIRECT($2:$2),KENKO[[#This Row],[//]])/IF(KENKO[[#This Row],[C]]="",KENKO[[#This Row],[JMLH BRG]],1))</f>
        <v/>
      </c>
      <c r="O155" s="41" t="str">
        <f ca="1">IF(KENKO[[#This Row],[//]]="","",INDEX(INDIRECT($2:$2),KENKO[[#This Row],[//]]))</f>
        <v/>
      </c>
      <c r="P155" s="41" t="str">
        <f ca="1">IF(KENKO[[#This Row],[//]]="","",IF(INDEX(INDIRECT($2:$2),KENKO[[#This Row],[//]])="","",INDEX(INDIRECT($2:$2),KENKO[[#This Row],[//]])))</f>
        <v/>
      </c>
      <c r="Q155" s="42" t="str">
        <f ca="1">IF(KENKO[[#This Row],[//]]="","",INDEX(INDIRECT($2:$2),KENKO[[#This Row],[//]]))</f>
        <v/>
      </c>
      <c r="R15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5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55" s="50" t="str">
        <f ca="1">IF(KENKO[[#This Row],[//]]="","",IF(INDEX(INDIRECT($2:$2),KENKO[[#This Row],[//]])="","",INDEX(INDIRECT($2:$2),KENKO[[#This Row],[//]])))</f>
        <v/>
      </c>
      <c r="U155" s="47" t="str">
        <f ca="1">IF(KENKO[[#This Row],[//]]="","",INDEX(INDIRECT($2:$2),KENKO[[#This Row],[//]]))</f>
        <v/>
      </c>
      <c r="V155" s="47" t="str">
        <f ca="1">LOWER(SUBSTITUTE(SUBSTITUTE(SUBSTITUTE(SUBSTITUTE(SUBSTITUTE(SUBSTITUTE(SUBSTITUTE(SUBSTITUTE(KENKO[[#This Row],[N.B.nota]]," ",""),"-",""),"(",""),")",""),".",""),",",""),"/",""),"""",""))</f>
        <v/>
      </c>
      <c r="W155" s="51" t="str">
        <f ca="1">IF(KENKO[[#This Row],[concat]]="","",MATCH(KENKO[[#This Row],[concat]],[3]!db[NB NOTA_C],0)+1)</f>
        <v/>
      </c>
      <c r="X155" s="47" t="str">
        <f ca="1">IF(KENKO[[#This Row],[N.B.nota]]="","",ADDRESS(ROW(KENKO[QB]),COLUMN(KENKO[QB]))&amp;":"&amp;ADDRESS(ROW(),COLUMN(KENKO[QB])))</f>
        <v/>
      </c>
      <c r="Y155" s="46" t="str">
        <f ca="1">IF(KENKO[[#This Row],[//]]="","",HYPERLINK("["&amp;DB_PATH&amp;"]DB!e"&amp;KENKO[[#This Row],[stt]],"&gt;"))</f>
        <v/>
      </c>
      <c r="Z155" s="32" t="str">
        <f ca="1">IF(KENKO[[#This Row],[//]]="","",IF(KENKO[[#This Row],[ID NOTA]]="",Z145,KENKO[[#This Row],[ID NOTA]]))</f>
        <v/>
      </c>
    </row>
    <row r="156" spans="1:26" ht="20.100000000000001" customHeight="1" x14ac:dyDescent="0.25">
      <c r="A156" s="38"/>
      <c r="B156" s="34" t="str">
        <f>IF(KENKO[[#This Row],[N_ID]]="","",INDEX(Table1[ID],MATCH(KENKO[[#This Row],[N_ID]],Table1[N_ID],0)))</f>
        <v/>
      </c>
      <c r="C156" s="34" t="str">
        <f ca="1">IF(KENKO[[#This Row],[//]]="","",HYPERLINK("["&amp;SUBSTITUTE(DIR,"'","")&amp;"]NOTA!D"&amp;KENKO[[#This Row],[//]]+2,"&gt;"))</f>
        <v/>
      </c>
      <c r="D156" s="34" t="str">
        <f>IF(KENKO[[#This Row],[ID NOTA]]="","",INDEX(Table1[QB],MATCH(KENKO[[#This Row],[ID NOTA]],Table1[ID],0)))</f>
        <v/>
      </c>
      <c r="E15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56" s="34"/>
      <c r="G156" s="39" t="str">
        <f ca="1">IF(KENKO[[#This Row],[N_ID]]="","",INDEX(INDIRECT($2:$2),KENKO[[#This Row],[//]]))</f>
        <v/>
      </c>
      <c r="H156" s="39" t="str">
        <f ca="1">IF(KENKO[[#This Row],[N_ID]]="","",INDEX(INDIRECT($2:$2),KENKO[[#This Row],[//]]))</f>
        <v/>
      </c>
      <c r="I156" s="35" t="str">
        <f ca="1">IF(KENKO[[#This Row],[N_ID]]="","",INDEX(INDIRECT($2:$2),KENKO[[#This Row],[//]]))</f>
        <v/>
      </c>
      <c r="J156" s="35" t="str">
        <f ca="1">IF(KENKO[[#This Row],[//]]="","",INDEX([3]!db[NB PAJAK],KENKO[[#This Row],[stt]]-1))</f>
        <v/>
      </c>
      <c r="K156" s="34" t="str">
        <f ca="1">IF(KENKO[[#This Row],[//]]="","",IF(INDEX(INDIRECT($2:$2),KENKO[[#This Row],[//]])="","",INDEX(INDIRECT($2:$2),KENKO[[#This Row],[//]])))</f>
        <v/>
      </c>
      <c r="L156" s="34" t="str">
        <f ca="1">IF(KENKO[[#This Row],[//]]="","",IF(KENKO[[#This Row],[C]]="",INDEX(INDIRECT($2:$2),KENKO[[#This Row],[//]]),""))</f>
        <v/>
      </c>
      <c r="M156" s="34" t="str">
        <f ca="1">IF(KENKO[[#This Row],[//]]="","",IF(KENKO[[#This Row],[C]]="",INDEX(INDIRECT($2:$2),KENKO[[#This Row],[//]]),""))</f>
        <v/>
      </c>
      <c r="N156" s="40" t="str">
        <f ca="1">IF(KENKO[[#This Row],[//]]="","",INDEX(INDIRECT($2:$2),KENKO[[#This Row],[//]])/IF(KENKO[[#This Row],[C]]="",KENKO[[#This Row],[JMLH BRG]],1))</f>
        <v/>
      </c>
      <c r="O156" s="41" t="str">
        <f ca="1">IF(KENKO[[#This Row],[//]]="","",INDEX(INDIRECT($2:$2),KENKO[[#This Row],[//]]))</f>
        <v/>
      </c>
      <c r="P156" s="41" t="str">
        <f ca="1">IF(KENKO[[#This Row],[//]]="","",IF(INDEX(INDIRECT($2:$2),KENKO[[#This Row],[//]])="","",INDEX(INDIRECT($2:$2),KENKO[[#This Row],[//]])))</f>
        <v/>
      </c>
      <c r="Q156" s="42" t="str">
        <f ca="1">IF(KENKO[[#This Row],[//]]="","",INDEX(INDIRECT($2:$2),KENKO[[#This Row],[//]]))</f>
        <v/>
      </c>
      <c r="R15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5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56" s="42" t="str">
        <f ca="1">IF(KENKO[[#This Row],[//]]="","",IF(INDEX(INDIRECT($2:$2),KENKO[[#This Row],[//]])="","",INDEX(INDIRECT($2:$2),KENKO[[#This Row],[//]])))</f>
        <v/>
      </c>
      <c r="U156" s="35" t="str">
        <f ca="1">IF(KENKO[[#This Row],[//]]="","",INDEX(INDIRECT($2:$2),KENKO[[#This Row],[//]]))</f>
        <v/>
      </c>
      <c r="V156" s="35" t="str">
        <f ca="1">LOWER(SUBSTITUTE(SUBSTITUTE(SUBSTITUTE(SUBSTITUTE(SUBSTITUTE(SUBSTITUTE(SUBSTITUTE(SUBSTITUTE(KENKO[[#This Row],[N.B.nota]]," ",""),"-",""),"(",""),")",""),".",""),",",""),"/",""),"""",""))</f>
        <v/>
      </c>
      <c r="W156" s="34" t="str">
        <f ca="1">IF(KENKO[[#This Row],[concat]]="","",MATCH(KENKO[[#This Row],[concat]],[3]!db[NB NOTA_C],0)+1)</f>
        <v/>
      </c>
      <c r="X156" s="35" t="str">
        <f ca="1">IF(KENKO[[#This Row],[N.B.nota]]="","",ADDRESS(ROW(KENKO[QB]),COLUMN(KENKO[QB]))&amp;":"&amp;ADDRESS(ROW(),COLUMN(KENKO[QB])))</f>
        <v/>
      </c>
      <c r="Y156" s="35" t="str">
        <f ca="1">IF(KENKO[[#This Row],[//]]="","",HYPERLINK("["&amp;DB_PATH&amp;"]DB!e"&amp;KENKO[[#This Row],[stt]],"&gt;"))</f>
        <v/>
      </c>
      <c r="Z156" s="32" t="str">
        <f ca="1">IF(KENKO[[#This Row],[//]]="","",IF(KENKO[[#This Row],[ID NOTA]]="",Z145,KENKO[[#This Row],[ID NOTA]]))</f>
        <v/>
      </c>
    </row>
    <row r="157" spans="1:26" ht="20.100000000000001" customHeight="1" x14ac:dyDescent="0.25">
      <c r="A157" s="38"/>
      <c r="B157" s="34" t="str">
        <f>IF(KENKO[[#This Row],[N_ID]]="","",INDEX(Table1[ID],MATCH(KENKO[[#This Row],[N_ID]],Table1[N_ID],0)))</f>
        <v/>
      </c>
      <c r="C157" s="34" t="str">
        <f ca="1">IF(KENKO[[#This Row],[//]]="","",HYPERLINK("["&amp;SUBSTITUTE(DIR,"'","")&amp;"]NOTA!D"&amp;KENKO[[#This Row],[//]]+2,"&gt;"))</f>
        <v/>
      </c>
      <c r="D157" s="34" t="str">
        <f>IF(KENKO[[#This Row],[ID NOTA]]="","",INDEX(Table1[QB],MATCH(KENKO[[#This Row],[ID NOTA]],Table1[ID],0)))</f>
        <v/>
      </c>
      <c r="E15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57" s="34"/>
      <c r="G157" s="39" t="str">
        <f ca="1">IF(KENKO[[#This Row],[N_ID]]="","",INDEX(INDIRECT($2:$2),KENKO[[#This Row],[//]]))</f>
        <v/>
      </c>
      <c r="H157" s="39" t="str">
        <f ca="1">IF(KENKO[[#This Row],[N_ID]]="","",INDEX(INDIRECT($2:$2),KENKO[[#This Row],[//]]))</f>
        <v/>
      </c>
      <c r="I157" s="35" t="str">
        <f ca="1">IF(KENKO[[#This Row],[N_ID]]="","",INDEX(INDIRECT($2:$2),KENKO[[#This Row],[//]]))</f>
        <v/>
      </c>
      <c r="J157" s="35" t="str">
        <f ca="1">IF(KENKO[[#This Row],[//]]="","",INDEX([3]!db[NB PAJAK],KENKO[[#This Row],[stt]]-1))</f>
        <v/>
      </c>
      <c r="K157" s="34" t="str">
        <f ca="1">IF(KENKO[[#This Row],[//]]="","",IF(INDEX(INDIRECT($2:$2),KENKO[[#This Row],[//]])="","",INDEX(INDIRECT($2:$2),KENKO[[#This Row],[//]])))</f>
        <v/>
      </c>
      <c r="L157" s="34" t="str">
        <f ca="1">IF(KENKO[[#This Row],[//]]="","",IF(KENKO[[#This Row],[C]]="",INDEX(INDIRECT($2:$2),KENKO[[#This Row],[//]]),""))</f>
        <v/>
      </c>
      <c r="M157" s="34" t="str">
        <f ca="1">IF(KENKO[[#This Row],[//]]="","",IF(KENKO[[#This Row],[C]]="",INDEX(INDIRECT($2:$2),KENKO[[#This Row],[//]]),""))</f>
        <v/>
      </c>
      <c r="N157" s="40" t="str">
        <f ca="1">IF(KENKO[[#This Row],[//]]="","",INDEX(INDIRECT($2:$2),KENKO[[#This Row],[//]])/IF(KENKO[[#This Row],[C]]="",KENKO[[#This Row],[JMLH BRG]],1))</f>
        <v/>
      </c>
      <c r="O157" s="41" t="str">
        <f ca="1">IF(KENKO[[#This Row],[//]]="","",INDEX(INDIRECT($2:$2),KENKO[[#This Row],[//]]))</f>
        <v/>
      </c>
      <c r="P157" s="41" t="str">
        <f ca="1">IF(KENKO[[#This Row],[//]]="","",IF(INDEX(INDIRECT($2:$2),KENKO[[#This Row],[//]])="","",INDEX(INDIRECT($2:$2),KENKO[[#This Row],[//]])))</f>
        <v/>
      </c>
      <c r="Q157" s="42" t="str">
        <f ca="1">IF(KENKO[[#This Row],[//]]="","",INDEX(INDIRECT($2:$2),KENKO[[#This Row],[//]]))</f>
        <v/>
      </c>
      <c r="R15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5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57" s="42" t="str">
        <f ca="1">IF(KENKO[[#This Row],[//]]="","",IF(INDEX(INDIRECT($2:$2),KENKO[[#This Row],[//]])="","",INDEX(INDIRECT($2:$2),KENKO[[#This Row],[//]])))</f>
        <v/>
      </c>
      <c r="U157" s="35" t="str">
        <f ca="1">IF(KENKO[[#This Row],[//]]="","",INDEX(INDIRECT($2:$2),KENKO[[#This Row],[//]]))</f>
        <v/>
      </c>
      <c r="V157" s="35" t="str">
        <f ca="1">LOWER(SUBSTITUTE(SUBSTITUTE(SUBSTITUTE(SUBSTITUTE(SUBSTITUTE(SUBSTITUTE(SUBSTITUTE(SUBSTITUTE(KENKO[[#This Row],[N.B.nota]]," ",""),"-",""),"(",""),")",""),".",""),",",""),"/",""),"""",""))</f>
        <v/>
      </c>
      <c r="W157" s="34" t="str">
        <f ca="1">IF(KENKO[[#This Row],[concat]]="","",MATCH(KENKO[[#This Row],[concat]],[3]!db[NB NOTA_C],0)+1)</f>
        <v/>
      </c>
      <c r="X157" s="35" t="str">
        <f ca="1">IF(KENKO[[#This Row],[N.B.nota]]="","",ADDRESS(ROW(KENKO[QB]),COLUMN(KENKO[QB]))&amp;":"&amp;ADDRESS(ROW(),COLUMN(KENKO[QB])))</f>
        <v/>
      </c>
      <c r="Y157" s="35" t="str">
        <f ca="1">IF(KENKO[[#This Row],[//]]="","",HYPERLINK("["&amp;DB_PATH&amp;"]DB!e"&amp;KENKO[[#This Row],[stt]],"&gt;"))</f>
        <v/>
      </c>
      <c r="Z157" s="32" t="str">
        <f ca="1">IF(KENKO[[#This Row],[//]]="","",IF(KENKO[[#This Row],[ID NOTA]]="",Z156,KENKO[[#This Row],[ID NOTA]]))</f>
        <v/>
      </c>
    </row>
    <row r="158" spans="1:26" ht="20.100000000000001" customHeight="1" x14ac:dyDescent="0.25">
      <c r="A158" s="38"/>
      <c r="B158" s="34" t="str">
        <f>IF(KENKO[[#This Row],[N_ID]]="","",INDEX(Table1[ID],MATCH(KENKO[[#This Row],[N_ID]],Table1[N_ID],0)))</f>
        <v/>
      </c>
      <c r="C158" s="34" t="str">
        <f ca="1">IF(KENKO[[#This Row],[//]]="","",HYPERLINK("["&amp;SUBSTITUTE(DIR,"'","")&amp;"]NOTA!D"&amp;KENKO[[#This Row],[//]]+2,"&gt;"))</f>
        <v/>
      </c>
      <c r="D158" s="34" t="str">
        <f>IF(KENKO[[#This Row],[ID NOTA]]="","",INDEX(Table1[QB],MATCH(KENKO[[#This Row],[ID NOTA]],Table1[ID],0)))</f>
        <v/>
      </c>
      <c r="E15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58" s="34"/>
      <c r="G158" s="39" t="str">
        <f ca="1">IF(KENKO[[#This Row],[N_ID]]="","",INDEX(INDIRECT($2:$2),KENKO[[#This Row],[//]]))</f>
        <v/>
      </c>
      <c r="H158" s="39" t="str">
        <f ca="1">IF(KENKO[[#This Row],[N_ID]]="","",INDEX(INDIRECT($2:$2),KENKO[[#This Row],[//]]))</f>
        <v/>
      </c>
      <c r="I158" s="35" t="str">
        <f ca="1">IF(KENKO[[#This Row],[N_ID]]="","",INDEX(INDIRECT($2:$2),KENKO[[#This Row],[//]]))</f>
        <v/>
      </c>
      <c r="J158" s="35" t="str">
        <f ca="1">IF(KENKO[[#This Row],[//]]="","",INDEX([3]!db[NB PAJAK],KENKO[[#This Row],[stt]]-1))</f>
        <v/>
      </c>
      <c r="K158" s="34" t="str">
        <f ca="1">IF(KENKO[[#This Row],[//]]="","",IF(INDEX(INDIRECT($2:$2),KENKO[[#This Row],[//]])="","",INDEX(INDIRECT($2:$2),KENKO[[#This Row],[//]])))</f>
        <v/>
      </c>
      <c r="L158" s="34" t="str">
        <f ca="1">IF(KENKO[[#This Row],[//]]="","",IF(KENKO[[#This Row],[C]]="",INDEX(INDIRECT($2:$2),KENKO[[#This Row],[//]]),""))</f>
        <v/>
      </c>
      <c r="M158" s="34" t="str">
        <f ca="1">IF(KENKO[[#This Row],[//]]="","",IF(KENKO[[#This Row],[C]]="",INDEX(INDIRECT($2:$2),KENKO[[#This Row],[//]]),""))</f>
        <v/>
      </c>
      <c r="N158" s="40" t="str">
        <f ca="1">IF(KENKO[[#This Row],[//]]="","",INDEX(INDIRECT($2:$2),KENKO[[#This Row],[//]])/IF(KENKO[[#This Row],[C]]="",KENKO[[#This Row],[JMLH BRG]],1))</f>
        <v/>
      </c>
      <c r="O158" s="41" t="str">
        <f ca="1">IF(KENKO[[#This Row],[//]]="","",INDEX(INDIRECT($2:$2),KENKO[[#This Row],[//]]))</f>
        <v/>
      </c>
      <c r="P158" s="41" t="str">
        <f ca="1">IF(KENKO[[#This Row],[//]]="","",IF(INDEX(INDIRECT($2:$2),KENKO[[#This Row],[//]])="","",INDEX(INDIRECT($2:$2),KENKO[[#This Row],[//]])))</f>
        <v/>
      </c>
      <c r="Q158" s="42" t="str">
        <f ca="1">IF(KENKO[[#This Row],[//]]="","",INDEX(INDIRECT($2:$2),KENKO[[#This Row],[//]]))</f>
        <v/>
      </c>
      <c r="R15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5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58" s="42" t="str">
        <f ca="1">IF(KENKO[[#This Row],[//]]="","",IF(INDEX(INDIRECT($2:$2),KENKO[[#This Row],[//]])="","",INDEX(INDIRECT($2:$2),KENKO[[#This Row],[//]])))</f>
        <v/>
      </c>
      <c r="U158" s="35" t="str">
        <f ca="1">IF(KENKO[[#This Row],[//]]="","",INDEX(INDIRECT($2:$2),KENKO[[#This Row],[//]]))</f>
        <v/>
      </c>
      <c r="V158" s="35" t="str">
        <f ca="1">LOWER(SUBSTITUTE(SUBSTITUTE(SUBSTITUTE(SUBSTITUTE(SUBSTITUTE(SUBSTITUTE(SUBSTITUTE(SUBSTITUTE(KENKO[[#This Row],[N.B.nota]]," ",""),"-",""),"(",""),")",""),".",""),",",""),"/",""),"""",""))</f>
        <v/>
      </c>
      <c r="W158" s="34" t="str">
        <f ca="1">IF(KENKO[[#This Row],[concat]]="","",MATCH(KENKO[[#This Row],[concat]],[3]!db[NB NOTA_C],0)+1)</f>
        <v/>
      </c>
      <c r="X158" s="35" t="str">
        <f ca="1">IF(KENKO[[#This Row],[N.B.nota]]="","",ADDRESS(ROW(KENKO[QB]),COLUMN(KENKO[QB]))&amp;":"&amp;ADDRESS(ROW(),COLUMN(KENKO[QB])))</f>
        <v/>
      </c>
      <c r="Y158" s="35" t="str">
        <f ca="1">IF(KENKO[[#This Row],[//]]="","",HYPERLINK("["&amp;DB_PATH&amp;"]DB!e"&amp;KENKO[[#This Row],[stt]],"&gt;"))</f>
        <v/>
      </c>
      <c r="Z158" s="32" t="str">
        <f ca="1">IF(KENKO[[#This Row],[//]]="","",IF(KENKO[[#This Row],[ID NOTA]]="",Z156,KENKO[[#This Row],[ID NOTA]]))</f>
        <v/>
      </c>
    </row>
    <row r="159" spans="1:26" ht="20.100000000000001" customHeight="1" x14ac:dyDescent="0.25">
      <c r="A159" s="38"/>
      <c r="B159" s="34" t="str">
        <f>IF(KENKO[[#This Row],[N_ID]]="","",INDEX(Table1[ID],MATCH(KENKO[[#This Row],[N_ID]],Table1[N_ID],0)))</f>
        <v/>
      </c>
      <c r="C159" s="34" t="str">
        <f ca="1">IF(KENKO[[#This Row],[//]]="","",HYPERLINK("["&amp;SUBSTITUTE(DIR,"'","")&amp;"]NOTA!D"&amp;KENKO[[#This Row],[//]]+2,"&gt;"))</f>
        <v/>
      </c>
      <c r="D159" s="34" t="str">
        <f>IF(KENKO[[#This Row],[ID NOTA]]="","",INDEX(Table1[QB],MATCH(KENKO[[#This Row],[ID NOTA]],Table1[ID],0)))</f>
        <v/>
      </c>
      <c r="E15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59" s="34"/>
      <c r="G159" s="39" t="str">
        <f ca="1">IF(KENKO[[#This Row],[N_ID]]="","",INDEX(INDIRECT($2:$2),KENKO[[#This Row],[//]]))</f>
        <v/>
      </c>
      <c r="H159" s="39" t="str">
        <f ca="1">IF(KENKO[[#This Row],[N_ID]]="","",INDEX(INDIRECT($2:$2),KENKO[[#This Row],[//]]))</f>
        <v/>
      </c>
      <c r="I159" s="35" t="str">
        <f ca="1">IF(KENKO[[#This Row],[N_ID]]="","",INDEX(INDIRECT($2:$2),KENKO[[#This Row],[//]]))</f>
        <v/>
      </c>
      <c r="J159" s="35" t="str">
        <f ca="1">IF(KENKO[[#This Row],[//]]="","",INDEX([3]!db[NB PAJAK],KENKO[[#This Row],[stt]]-1))</f>
        <v/>
      </c>
      <c r="K159" s="34" t="str">
        <f ca="1">IF(KENKO[[#This Row],[//]]="","",IF(INDEX(INDIRECT($2:$2),KENKO[[#This Row],[//]])="","",INDEX(INDIRECT($2:$2),KENKO[[#This Row],[//]])))</f>
        <v/>
      </c>
      <c r="L159" s="34" t="str">
        <f ca="1">IF(KENKO[[#This Row],[//]]="","",IF(KENKO[[#This Row],[C]]="",INDEX(INDIRECT($2:$2),KENKO[[#This Row],[//]]),""))</f>
        <v/>
      </c>
      <c r="M159" s="34" t="str">
        <f ca="1">IF(KENKO[[#This Row],[//]]="","",IF(KENKO[[#This Row],[C]]="",INDEX(INDIRECT($2:$2),KENKO[[#This Row],[//]]),""))</f>
        <v/>
      </c>
      <c r="N159" s="40" t="str">
        <f ca="1">IF(KENKO[[#This Row],[//]]="","",INDEX(INDIRECT($2:$2),KENKO[[#This Row],[//]])/IF(KENKO[[#This Row],[C]]="",KENKO[[#This Row],[JMLH BRG]],1))</f>
        <v/>
      </c>
      <c r="O159" s="41" t="str">
        <f ca="1">IF(KENKO[[#This Row],[//]]="","",INDEX(INDIRECT($2:$2),KENKO[[#This Row],[//]]))</f>
        <v/>
      </c>
      <c r="P159" s="41" t="str">
        <f ca="1">IF(KENKO[[#This Row],[//]]="","",IF(INDEX(INDIRECT($2:$2),KENKO[[#This Row],[//]])="","",INDEX(INDIRECT($2:$2),KENKO[[#This Row],[//]])))</f>
        <v/>
      </c>
      <c r="Q159" s="42" t="str">
        <f ca="1">IF(KENKO[[#This Row],[//]]="","",INDEX(INDIRECT($2:$2),KENKO[[#This Row],[//]]))</f>
        <v/>
      </c>
      <c r="R15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5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59" s="42" t="str">
        <f ca="1">IF(KENKO[[#This Row],[//]]="","",IF(INDEX(INDIRECT($2:$2),KENKO[[#This Row],[//]])="","",INDEX(INDIRECT($2:$2),KENKO[[#This Row],[//]])))</f>
        <v/>
      </c>
      <c r="U159" s="35" t="str">
        <f ca="1">IF(KENKO[[#This Row],[//]]="","",INDEX(INDIRECT($2:$2),KENKO[[#This Row],[//]]))</f>
        <v/>
      </c>
      <c r="V159" s="35" t="str">
        <f ca="1">LOWER(SUBSTITUTE(SUBSTITUTE(SUBSTITUTE(SUBSTITUTE(SUBSTITUTE(SUBSTITUTE(SUBSTITUTE(SUBSTITUTE(KENKO[[#This Row],[N.B.nota]]," ",""),"-",""),"(",""),")",""),".",""),",",""),"/",""),"""",""))</f>
        <v/>
      </c>
      <c r="W159" s="34" t="str">
        <f ca="1">IF(KENKO[[#This Row],[concat]]="","",MATCH(KENKO[[#This Row],[concat]],[3]!db[NB NOTA_C],0)+1)</f>
        <v/>
      </c>
      <c r="X159" s="35" t="str">
        <f ca="1">IF(KENKO[[#This Row],[N.B.nota]]="","",ADDRESS(ROW(KENKO[QB]),COLUMN(KENKO[QB]))&amp;":"&amp;ADDRESS(ROW(),COLUMN(KENKO[QB])))</f>
        <v/>
      </c>
      <c r="Y159" s="35" t="str">
        <f ca="1">IF(KENKO[[#This Row],[//]]="","",HYPERLINK("["&amp;DB_PATH&amp;"]DB!e"&amp;KENKO[[#This Row],[stt]],"&gt;"))</f>
        <v/>
      </c>
      <c r="Z159" s="32" t="str">
        <f ca="1">IF(KENKO[[#This Row],[//]]="","",IF(KENKO[[#This Row],[ID NOTA]]="",Z156,KENKO[[#This Row],[ID NOTA]]))</f>
        <v/>
      </c>
    </row>
    <row r="160" spans="1:26" ht="20.100000000000001" customHeight="1" x14ac:dyDescent="0.25">
      <c r="A160" s="38"/>
      <c r="B160" s="34" t="str">
        <f>IF(KENKO[[#This Row],[N_ID]]="","",INDEX(Table1[ID],MATCH(KENKO[[#This Row],[N_ID]],Table1[N_ID],0)))</f>
        <v/>
      </c>
      <c r="C160" s="34" t="str">
        <f ca="1">IF(KENKO[[#This Row],[//]]="","",HYPERLINK("["&amp;SUBSTITUTE(DIR,"'","")&amp;"]NOTA!D"&amp;KENKO[[#This Row],[//]]+2,"&gt;"))</f>
        <v/>
      </c>
      <c r="D160" s="34" t="str">
        <f>IF(KENKO[[#This Row],[ID NOTA]]="","",INDEX(Table1[QB],MATCH(KENKO[[#This Row],[ID NOTA]],Table1[ID],0)))</f>
        <v/>
      </c>
      <c r="E16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60" s="34"/>
      <c r="G160" s="39" t="str">
        <f ca="1">IF(KENKO[[#This Row],[N_ID]]="","",INDEX(INDIRECT($2:$2),KENKO[[#This Row],[//]]))</f>
        <v/>
      </c>
      <c r="H160" s="39" t="str">
        <f ca="1">IF(KENKO[[#This Row],[N_ID]]="","",INDEX(INDIRECT($2:$2),KENKO[[#This Row],[//]]))</f>
        <v/>
      </c>
      <c r="I160" s="35" t="str">
        <f ca="1">IF(KENKO[[#This Row],[N_ID]]="","",INDEX(INDIRECT($2:$2),KENKO[[#This Row],[//]]))</f>
        <v/>
      </c>
      <c r="J160" s="35" t="str">
        <f ca="1">IF(KENKO[[#This Row],[//]]="","",INDEX([3]!db[NB PAJAK],KENKO[[#This Row],[stt]]-1))</f>
        <v/>
      </c>
      <c r="K160" s="34" t="str">
        <f ca="1">IF(KENKO[[#This Row],[//]]="","",IF(INDEX(INDIRECT($2:$2),KENKO[[#This Row],[//]])="","",INDEX(INDIRECT($2:$2),KENKO[[#This Row],[//]])))</f>
        <v/>
      </c>
      <c r="L160" s="34" t="str">
        <f ca="1">IF(KENKO[[#This Row],[//]]="","",IF(KENKO[[#This Row],[C]]="",INDEX(INDIRECT($2:$2),KENKO[[#This Row],[//]]),""))</f>
        <v/>
      </c>
      <c r="M160" s="34" t="str">
        <f ca="1">IF(KENKO[[#This Row],[//]]="","",IF(KENKO[[#This Row],[C]]="",INDEX(INDIRECT($2:$2),KENKO[[#This Row],[//]]),""))</f>
        <v/>
      </c>
      <c r="N160" s="40" t="str">
        <f ca="1">IF(KENKO[[#This Row],[//]]="","",INDEX(INDIRECT($2:$2),KENKO[[#This Row],[//]])/IF(KENKO[[#This Row],[C]]="",KENKO[[#This Row],[JMLH BRG]],1))</f>
        <v/>
      </c>
      <c r="O160" s="41" t="str">
        <f ca="1">IF(KENKO[[#This Row],[//]]="","",INDEX(INDIRECT($2:$2),KENKO[[#This Row],[//]]))</f>
        <v/>
      </c>
      <c r="P160" s="41" t="str">
        <f ca="1">IF(KENKO[[#This Row],[//]]="","",IF(INDEX(INDIRECT($2:$2),KENKO[[#This Row],[//]])="","",INDEX(INDIRECT($2:$2),KENKO[[#This Row],[//]])))</f>
        <v/>
      </c>
      <c r="Q160" s="42" t="str">
        <f ca="1">IF(KENKO[[#This Row],[//]]="","",INDEX(INDIRECT($2:$2),KENKO[[#This Row],[//]]))</f>
        <v/>
      </c>
      <c r="R16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6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60" s="42" t="str">
        <f ca="1">IF(KENKO[[#This Row],[//]]="","",IF(INDEX(INDIRECT($2:$2),KENKO[[#This Row],[//]])="","",INDEX(INDIRECT($2:$2),KENKO[[#This Row],[//]])))</f>
        <v/>
      </c>
      <c r="U160" s="35" t="str">
        <f ca="1">IF(KENKO[[#This Row],[//]]="","",INDEX(INDIRECT($2:$2),KENKO[[#This Row],[//]]))</f>
        <v/>
      </c>
      <c r="V160" s="35" t="str">
        <f ca="1">LOWER(SUBSTITUTE(SUBSTITUTE(SUBSTITUTE(SUBSTITUTE(SUBSTITUTE(SUBSTITUTE(SUBSTITUTE(SUBSTITUTE(KENKO[[#This Row],[N.B.nota]]," ",""),"-",""),"(",""),")",""),".",""),",",""),"/",""),"""",""))</f>
        <v/>
      </c>
      <c r="W160" s="34" t="str">
        <f ca="1">IF(KENKO[[#This Row],[concat]]="","",MATCH(KENKO[[#This Row],[concat]],[3]!db[NB NOTA_C],0)+1)</f>
        <v/>
      </c>
      <c r="X160" s="35" t="str">
        <f ca="1">IF(KENKO[[#This Row],[N.B.nota]]="","",ADDRESS(ROW(KENKO[QB]),COLUMN(KENKO[QB]))&amp;":"&amp;ADDRESS(ROW(),COLUMN(KENKO[QB])))</f>
        <v/>
      </c>
      <c r="Y160" s="35" t="str">
        <f ca="1">IF(KENKO[[#This Row],[//]]="","",HYPERLINK("["&amp;DB_PATH&amp;"]DB!e"&amp;KENKO[[#This Row],[stt]],"&gt;"))</f>
        <v/>
      </c>
      <c r="Z160" s="32" t="str">
        <f ca="1">IF(KENKO[[#This Row],[//]]="","",IF(KENKO[[#This Row],[ID NOTA]]="",Z159,KENKO[[#This Row],[ID NOTA]]))</f>
        <v/>
      </c>
    </row>
    <row r="161" spans="1:26" ht="20.100000000000001" customHeight="1" x14ac:dyDescent="0.25">
      <c r="A161" s="38"/>
      <c r="B161" s="34" t="str">
        <f>IF(KENKO[[#This Row],[N_ID]]="","",INDEX(Table1[ID],MATCH(KENKO[[#This Row],[N_ID]],Table1[N_ID],0)))</f>
        <v/>
      </c>
      <c r="C161" s="34" t="str">
        <f ca="1">IF(KENKO[[#This Row],[//]]="","",HYPERLINK("["&amp;SUBSTITUTE(DIR,"'","")&amp;"]NOTA!D"&amp;KENKO[[#This Row],[//]]+2,"&gt;"))</f>
        <v/>
      </c>
      <c r="D161" s="34" t="str">
        <f>IF(KENKO[[#This Row],[ID NOTA]]="","",INDEX(Table1[QB],MATCH(KENKO[[#This Row],[ID NOTA]],Table1[ID],0)))</f>
        <v/>
      </c>
      <c r="E16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61" s="34"/>
      <c r="G161" s="39" t="str">
        <f ca="1">IF(KENKO[[#This Row],[N_ID]]="","",INDEX(INDIRECT($2:$2),KENKO[[#This Row],[//]]))</f>
        <v/>
      </c>
      <c r="H161" s="39" t="str">
        <f ca="1">IF(KENKO[[#This Row],[N_ID]]="","",INDEX(INDIRECT($2:$2),KENKO[[#This Row],[//]]))</f>
        <v/>
      </c>
      <c r="I161" s="35" t="str">
        <f ca="1">IF(KENKO[[#This Row],[N_ID]]="","",INDEX(INDIRECT($2:$2),KENKO[[#This Row],[//]]))</f>
        <v/>
      </c>
      <c r="J161" s="35" t="str">
        <f ca="1">IF(KENKO[[#This Row],[//]]="","",INDEX([3]!db[NB PAJAK],KENKO[[#This Row],[stt]]-1))</f>
        <v/>
      </c>
      <c r="K161" s="34" t="str">
        <f ca="1">IF(KENKO[[#This Row],[//]]="","",IF(INDEX(INDIRECT($2:$2),KENKO[[#This Row],[//]])="","",INDEX(INDIRECT($2:$2),KENKO[[#This Row],[//]])))</f>
        <v/>
      </c>
      <c r="L161" s="34" t="str">
        <f ca="1">IF(KENKO[[#This Row],[//]]="","",IF(KENKO[[#This Row],[C]]="",INDEX(INDIRECT($2:$2),KENKO[[#This Row],[//]]),""))</f>
        <v/>
      </c>
      <c r="M161" s="34" t="str">
        <f ca="1">IF(KENKO[[#This Row],[//]]="","",IF(KENKO[[#This Row],[C]]="",INDEX(INDIRECT($2:$2),KENKO[[#This Row],[//]]),""))</f>
        <v/>
      </c>
      <c r="N161" s="40" t="str">
        <f ca="1">IF(KENKO[[#This Row],[//]]="","",INDEX(INDIRECT($2:$2),KENKO[[#This Row],[//]])/IF(KENKO[[#This Row],[C]]="",KENKO[[#This Row],[JMLH BRG]],1))</f>
        <v/>
      </c>
      <c r="O161" s="41" t="str">
        <f ca="1">IF(KENKO[[#This Row],[//]]="","",INDEX(INDIRECT($2:$2),KENKO[[#This Row],[//]]))</f>
        <v/>
      </c>
      <c r="P161" s="41" t="str">
        <f ca="1">IF(KENKO[[#This Row],[//]]="","",IF(INDEX(INDIRECT($2:$2),KENKO[[#This Row],[//]])="","",INDEX(INDIRECT($2:$2),KENKO[[#This Row],[//]])))</f>
        <v/>
      </c>
      <c r="Q161" s="42" t="str">
        <f ca="1">IF(KENKO[[#This Row],[//]]="","",INDEX(INDIRECT($2:$2),KENKO[[#This Row],[//]]))</f>
        <v/>
      </c>
      <c r="R16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6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61" s="42" t="str">
        <f ca="1">IF(KENKO[[#This Row],[//]]="","",IF(INDEX(INDIRECT($2:$2),KENKO[[#This Row],[//]])="","",INDEX(INDIRECT($2:$2),KENKO[[#This Row],[//]])))</f>
        <v/>
      </c>
      <c r="U161" s="35" t="str">
        <f ca="1">IF(KENKO[[#This Row],[//]]="","",INDEX(INDIRECT($2:$2),KENKO[[#This Row],[//]]))</f>
        <v/>
      </c>
      <c r="V161" s="35" t="str">
        <f ca="1">LOWER(SUBSTITUTE(SUBSTITUTE(SUBSTITUTE(SUBSTITUTE(SUBSTITUTE(SUBSTITUTE(SUBSTITUTE(SUBSTITUTE(KENKO[[#This Row],[N.B.nota]]," ",""),"-",""),"(",""),")",""),".",""),",",""),"/",""),"""",""))</f>
        <v/>
      </c>
      <c r="W161" s="34" t="str">
        <f ca="1">IF(KENKO[[#This Row],[concat]]="","",MATCH(KENKO[[#This Row],[concat]],[3]!db[NB NOTA_C],0)+1)</f>
        <v/>
      </c>
      <c r="X161" s="35" t="str">
        <f ca="1">IF(KENKO[[#This Row],[N.B.nota]]="","",ADDRESS(ROW(KENKO[QB]),COLUMN(KENKO[QB]))&amp;":"&amp;ADDRESS(ROW(),COLUMN(KENKO[QB])))</f>
        <v/>
      </c>
      <c r="Y161" s="35" t="str">
        <f ca="1">IF(KENKO[[#This Row],[//]]="","",HYPERLINK("["&amp;DB_PATH&amp;"]DB!e"&amp;KENKO[[#This Row],[stt]],"&gt;"))</f>
        <v/>
      </c>
      <c r="Z161" s="32" t="str">
        <f ca="1">IF(KENKO[[#This Row],[//]]="","",IF(KENKO[[#This Row],[ID NOTA]]="",Z159,KENKO[[#This Row],[ID NOTA]]))</f>
        <v/>
      </c>
    </row>
    <row r="162" spans="1:26" ht="20.100000000000001" customHeight="1" x14ac:dyDescent="0.25">
      <c r="A162" s="38"/>
      <c r="B162" s="34" t="str">
        <f>IF(KENKO[[#This Row],[N_ID]]="","",INDEX(Table1[ID],MATCH(KENKO[[#This Row],[N_ID]],Table1[N_ID],0)))</f>
        <v/>
      </c>
      <c r="C162" s="34" t="str">
        <f ca="1">IF(KENKO[[#This Row],[//]]="","",HYPERLINK("["&amp;SUBSTITUTE(DIR,"'","")&amp;"]NOTA!D"&amp;KENKO[[#This Row],[//]]+2,"&gt;"))</f>
        <v/>
      </c>
      <c r="D162" s="34" t="str">
        <f>IF(KENKO[[#This Row],[ID NOTA]]="","",INDEX(Table1[QB],MATCH(KENKO[[#This Row],[ID NOTA]],Table1[ID],0)))</f>
        <v/>
      </c>
      <c r="E16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62" s="34"/>
      <c r="G162" s="39" t="str">
        <f ca="1">IF(KENKO[[#This Row],[N_ID]]="","",INDEX(INDIRECT($2:$2),KENKO[[#This Row],[//]]))</f>
        <v/>
      </c>
      <c r="H162" s="39" t="str">
        <f ca="1">IF(KENKO[[#This Row],[N_ID]]="","",INDEX(INDIRECT($2:$2),KENKO[[#This Row],[//]]))</f>
        <v/>
      </c>
      <c r="I162" s="35" t="str">
        <f ca="1">IF(KENKO[[#This Row],[N_ID]]="","",INDEX(INDIRECT($2:$2),KENKO[[#This Row],[//]]))</f>
        <v/>
      </c>
      <c r="J162" s="35" t="str">
        <f ca="1">IF(KENKO[[#This Row],[//]]="","",INDEX([3]!db[NB PAJAK],KENKO[[#This Row],[stt]]-1))</f>
        <v/>
      </c>
      <c r="K162" s="34" t="str">
        <f ca="1">IF(KENKO[[#This Row],[//]]="","",IF(INDEX(INDIRECT($2:$2),KENKO[[#This Row],[//]])="","",INDEX(INDIRECT($2:$2),KENKO[[#This Row],[//]])))</f>
        <v/>
      </c>
      <c r="L162" s="34" t="str">
        <f ca="1">IF(KENKO[[#This Row],[//]]="","",IF(KENKO[[#This Row],[C]]="",INDEX(INDIRECT($2:$2),KENKO[[#This Row],[//]]),""))</f>
        <v/>
      </c>
      <c r="M162" s="34" t="str">
        <f ca="1">IF(KENKO[[#This Row],[//]]="","",IF(KENKO[[#This Row],[C]]="",INDEX(INDIRECT($2:$2),KENKO[[#This Row],[//]]),""))</f>
        <v/>
      </c>
      <c r="N162" s="40" t="str">
        <f ca="1">IF(KENKO[[#This Row],[//]]="","",INDEX(INDIRECT($2:$2),KENKO[[#This Row],[//]])/IF(KENKO[[#This Row],[C]]="",KENKO[[#This Row],[JMLH BRG]],1))</f>
        <v/>
      </c>
      <c r="O162" s="41" t="str">
        <f ca="1">IF(KENKO[[#This Row],[//]]="","",INDEX(INDIRECT($2:$2),KENKO[[#This Row],[//]]))</f>
        <v/>
      </c>
      <c r="P162" s="41" t="str">
        <f ca="1">IF(KENKO[[#This Row],[//]]="","",IF(INDEX(INDIRECT($2:$2),KENKO[[#This Row],[//]])="","",INDEX(INDIRECT($2:$2),KENKO[[#This Row],[//]])))</f>
        <v/>
      </c>
      <c r="Q162" s="42" t="str">
        <f ca="1">IF(KENKO[[#This Row],[//]]="","",INDEX(INDIRECT($2:$2),KENKO[[#This Row],[//]]))</f>
        <v/>
      </c>
      <c r="R16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6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62" s="42" t="str">
        <f ca="1">IF(KENKO[[#This Row],[//]]="","",IF(INDEX(INDIRECT($2:$2),KENKO[[#This Row],[//]])="","",INDEX(INDIRECT($2:$2),KENKO[[#This Row],[//]])))</f>
        <v/>
      </c>
      <c r="U162" s="35" t="str">
        <f ca="1">IF(KENKO[[#This Row],[//]]="","",INDEX(INDIRECT($2:$2),KENKO[[#This Row],[//]]))</f>
        <v/>
      </c>
      <c r="V162" s="35" t="str">
        <f ca="1">LOWER(SUBSTITUTE(SUBSTITUTE(SUBSTITUTE(SUBSTITUTE(SUBSTITUTE(SUBSTITUTE(SUBSTITUTE(SUBSTITUTE(KENKO[[#This Row],[N.B.nota]]," ",""),"-",""),"(",""),")",""),".",""),",",""),"/",""),"""",""))</f>
        <v/>
      </c>
      <c r="W162" s="34" t="str">
        <f ca="1">IF(KENKO[[#This Row],[concat]]="","",MATCH(KENKO[[#This Row],[concat]],[3]!db[NB NOTA_C],0)+1)</f>
        <v/>
      </c>
      <c r="X162" s="35" t="str">
        <f ca="1">IF(KENKO[[#This Row],[N.B.nota]]="","",ADDRESS(ROW(KENKO[QB]),COLUMN(KENKO[QB]))&amp;":"&amp;ADDRESS(ROW(),COLUMN(KENKO[QB])))</f>
        <v/>
      </c>
      <c r="Y162" s="35" t="str">
        <f ca="1">IF(KENKO[[#This Row],[//]]="","",HYPERLINK("["&amp;DB_PATH&amp;"]DB!e"&amp;KENKO[[#This Row],[stt]],"&gt;"))</f>
        <v/>
      </c>
      <c r="Z162" s="32" t="str">
        <f ca="1">IF(KENKO[[#This Row],[//]]="","",IF(KENKO[[#This Row],[ID NOTA]]="",Z159,KENKO[[#This Row],[ID NOTA]]))</f>
        <v/>
      </c>
    </row>
    <row r="163" spans="1:26" ht="20.100000000000001" customHeight="1" x14ac:dyDescent="0.25">
      <c r="A163" s="38"/>
      <c r="B163" s="34" t="str">
        <f>IF(KENKO[[#This Row],[N_ID]]="","",INDEX(Table1[ID],MATCH(KENKO[[#This Row],[N_ID]],Table1[N_ID],0)))</f>
        <v/>
      </c>
      <c r="C163" s="34" t="str">
        <f ca="1">IF(KENKO[[#This Row],[//]]="","",HYPERLINK("["&amp;SUBSTITUTE(DIR,"'","")&amp;"]NOTA!D"&amp;KENKO[[#This Row],[//]]+2,"&gt;"))</f>
        <v/>
      </c>
      <c r="D163" s="34" t="str">
        <f>IF(KENKO[[#This Row],[ID NOTA]]="","",INDEX(Table1[QB],MATCH(KENKO[[#This Row],[ID NOTA]],Table1[ID],0)))</f>
        <v/>
      </c>
      <c r="E16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63" s="34"/>
      <c r="G163" s="39" t="str">
        <f ca="1">IF(KENKO[[#This Row],[N_ID]]="","",INDEX(INDIRECT($2:$2),KENKO[[#This Row],[//]]))</f>
        <v/>
      </c>
      <c r="H163" s="39" t="str">
        <f ca="1">IF(KENKO[[#This Row],[N_ID]]="","",INDEX(INDIRECT($2:$2),KENKO[[#This Row],[//]]))</f>
        <v/>
      </c>
      <c r="I163" s="35" t="str">
        <f ca="1">IF(KENKO[[#This Row],[N_ID]]="","",INDEX(INDIRECT($2:$2),KENKO[[#This Row],[//]]))</f>
        <v/>
      </c>
      <c r="J163" s="35" t="str">
        <f ca="1">IF(KENKO[[#This Row],[//]]="","",INDEX([3]!db[NB PAJAK],KENKO[[#This Row],[stt]]-1))</f>
        <v/>
      </c>
      <c r="K163" s="34" t="str">
        <f ca="1">IF(KENKO[[#This Row],[//]]="","",IF(INDEX(INDIRECT($2:$2),KENKO[[#This Row],[//]])="","",INDEX(INDIRECT($2:$2),KENKO[[#This Row],[//]])))</f>
        <v/>
      </c>
      <c r="L163" s="34" t="str">
        <f ca="1">IF(KENKO[[#This Row],[//]]="","",IF(KENKO[[#This Row],[C]]="",INDEX(INDIRECT($2:$2),KENKO[[#This Row],[//]]),""))</f>
        <v/>
      </c>
      <c r="M163" s="34" t="str">
        <f ca="1">IF(KENKO[[#This Row],[//]]="","",IF(KENKO[[#This Row],[C]]="",INDEX(INDIRECT($2:$2),KENKO[[#This Row],[//]]),""))</f>
        <v/>
      </c>
      <c r="N163" s="40" t="str">
        <f ca="1">IF(KENKO[[#This Row],[//]]="","",INDEX(INDIRECT($2:$2),KENKO[[#This Row],[//]])/IF(KENKO[[#This Row],[C]]="",KENKO[[#This Row],[JMLH BRG]],1))</f>
        <v/>
      </c>
      <c r="O163" s="41" t="str">
        <f ca="1">IF(KENKO[[#This Row],[//]]="","",INDEX(INDIRECT($2:$2),KENKO[[#This Row],[//]]))</f>
        <v/>
      </c>
      <c r="P163" s="41" t="str">
        <f ca="1">IF(KENKO[[#This Row],[//]]="","",IF(INDEX(INDIRECT($2:$2),KENKO[[#This Row],[//]])="","",INDEX(INDIRECT($2:$2),KENKO[[#This Row],[//]])))</f>
        <v/>
      </c>
      <c r="Q163" s="42" t="str">
        <f ca="1">IF(KENKO[[#This Row],[//]]="","",INDEX(INDIRECT($2:$2),KENKO[[#This Row],[//]]))</f>
        <v/>
      </c>
      <c r="R16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6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63" s="42" t="str">
        <f ca="1">IF(KENKO[[#This Row],[//]]="","",IF(INDEX(INDIRECT($2:$2),KENKO[[#This Row],[//]])="","",INDEX(INDIRECT($2:$2),KENKO[[#This Row],[//]])))</f>
        <v/>
      </c>
      <c r="U163" s="35" t="str">
        <f ca="1">IF(KENKO[[#This Row],[//]]="","",INDEX(INDIRECT($2:$2),KENKO[[#This Row],[//]]))</f>
        <v/>
      </c>
      <c r="V163" s="35" t="str">
        <f ca="1">LOWER(SUBSTITUTE(SUBSTITUTE(SUBSTITUTE(SUBSTITUTE(SUBSTITUTE(SUBSTITUTE(SUBSTITUTE(SUBSTITUTE(KENKO[[#This Row],[N.B.nota]]," ",""),"-",""),"(",""),")",""),".",""),",",""),"/",""),"""",""))</f>
        <v/>
      </c>
      <c r="W163" s="34" t="str">
        <f ca="1">IF(KENKO[[#This Row],[concat]]="","",MATCH(KENKO[[#This Row],[concat]],[3]!db[NB NOTA_C],0)+1)</f>
        <v/>
      </c>
      <c r="X163" s="35" t="str">
        <f ca="1">IF(KENKO[[#This Row],[N.B.nota]]="","",ADDRESS(ROW(KENKO[QB]),COLUMN(KENKO[QB]))&amp;":"&amp;ADDRESS(ROW(),COLUMN(KENKO[QB])))</f>
        <v/>
      </c>
      <c r="Y163" s="35" t="str">
        <f ca="1">IF(KENKO[[#This Row],[//]]="","",HYPERLINK("["&amp;DB_PATH&amp;"]DB!e"&amp;KENKO[[#This Row],[stt]],"&gt;"))</f>
        <v/>
      </c>
      <c r="Z163" s="32" t="str">
        <f ca="1">IF(KENKO[[#This Row],[//]]="","",IF(KENKO[[#This Row],[ID NOTA]]="",Z159,KENKO[[#This Row],[ID NOTA]]))</f>
        <v/>
      </c>
    </row>
    <row r="164" spans="1:26" ht="20.100000000000001" customHeight="1" x14ac:dyDescent="0.25">
      <c r="A164" s="38"/>
      <c r="B164" s="34" t="str">
        <f>IF(KENKO[[#This Row],[N_ID]]="","",INDEX(Table1[ID],MATCH(KENKO[[#This Row],[N_ID]],Table1[N_ID],0)))</f>
        <v/>
      </c>
      <c r="C164" s="34" t="str">
        <f ca="1">IF(KENKO[[#This Row],[//]]="","",HYPERLINK("["&amp;SUBSTITUTE(DIR,"'","")&amp;"]NOTA!D"&amp;KENKO[[#This Row],[//]]+2,"&gt;"))</f>
        <v/>
      </c>
      <c r="D164" s="34" t="str">
        <f>IF(KENKO[[#This Row],[ID NOTA]]="","",INDEX(Table1[QB],MATCH(KENKO[[#This Row],[ID NOTA]],Table1[ID],0)))</f>
        <v/>
      </c>
      <c r="E16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64" s="34"/>
      <c r="G164" s="39" t="str">
        <f ca="1">IF(KENKO[[#This Row],[N_ID]]="","",INDEX(INDIRECT($2:$2),KENKO[[#This Row],[//]]))</f>
        <v/>
      </c>
      <c r="H164" s="39" t="str">
        <f ca="1">IF(KENKO[[#This Row],[N_ID]]="","",INDEX(INDIRECT($2:$2),KENKO[[#This Row],[//]]))</f>
        <v/>
      </c>
      <c r="I164" s="35" t="str">
        <f ca="1">IF(KENKO[[#This Row],[N_ID]]="","",INDEX(INDIRECT($2:$2),KENKO[[#This Row],[//]]))</f>
        <v/>
      </c>
      <c r="J164" s="35" t="str">
        <f ca="1">IF(KENKO[[#This Row],[//]]="","",INDEX([3]!db[NB PAJAK],KENKO[[#This Row],[stt]]-1))</f>
        <v/>
      </c>
      <c r="K164" s="34" t="str">
        <f ca="1">IF(KENKO[[#This Row],[//]]="","",IF(INDEX(INDIRECT($2:$2),KENKO[[#This Row],[//]])="","",INDEX(INDIRECT($2:$2),KENKO[[#This Row],[//]])))</f>
        <v/>
      </c>
      <c r="L164" s="34" t="str">
        <f ca="1">IF(KENKO[[#This Row],[//]]="","",IF(KENKO[[#This Row],[C]]="",INDEX(INDIRECT($2:$2),KENKO[[#This Row],[//]]),""))</f>
        <v/>
      </c>
      <c r="M164" s="34" t="str">
        <f ca="1">IF(KENKO[[#This Row],[//]]="","",IF(KENKO[[#This Row],[C]]="",INDEX(INDIRECT($2:$2),KENKO[[#This Row],[//]]),""))</f>
        <v/>
      </c>
      <c r="N164" s="40" t="str">
        <f ca="1">IF(KENKO[[#This Row],[//]]="","",INDEX(INDIRECT($2:$2),KENKO[[#This Row],[//]])/IF(KENKO[[#This Row],[C]]="",KENKO[[#This Row],[JMLH BRG]],1))</f>
        <v/>
      </c>
      <c r="O164" s="41" t="str">
        <f ca="1">IF(KENKO[[#This Row],[//]]="","",INDEX(INDIRECT($2:$2),KENKO[[#This Row],[//]]))</f>
        <v/>
      </c>
      <c r="P164" s="41" t="str">
        <f ca="1">IF(KENKO[[#This Row],[//]]="","",IF(INDEX(INDIRECT($2:$2),KENKO[[#This Row],[//]])="","",INDEX(INDIRECT($2:$2),KENKO[[#This Row],[//]])))</f>
        <v/>
      </c>
      <c r="Q164" s="42" t="str">
        <f ca="1">IF(KENKO[[#This Row],[//]]="","",INDEX(INDIRECT($2:$2),KENKO[[#This Row],[//]]))</f>
        <v/>
      </c>
      <c r="R16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6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64" s="42" t="str">
        <f ca="1">IF(KENKO[[#This Row],[//]]="","",IF(INDEX(INDIRECT($2:$2),KENKO[[#This Row],[//]])="","",INDEX(INDIRECT($2:$2),KENKO[[#This Row],[//]])))</f>
        <v/>
      </c>
      <c r="U164" s="35" t="str">
        <f ca="1">IF(KENKO[[#This Row],[//]]="","",INDEX(INDIRECT($2:$2),KENKO[[#This Row],[//]]))</f>
        <v/>
      </c>
      <c r="V164" s="35" t="str">
        <f ca="1">LOWER(SUBSTITUTE(SUBSTITUTE(SUBSTITUTE(SUBSTITUTE(SUBSTITUTE(SUBSTITUTE(SUBSTITUTE(SUBSTITUTE(KENKO[[#This Row],[N.B.nota]]," ",""),"-",""),"(",""),")",""),".",""),",",""),"/",""),"""",""))</f>
        <v/>
      </c>
      <c r="W164" s="34" t="str">
        <f ca="1">IF(KENKO[[#This Row],[concat]]="","",MATCH(KENKO[[#This Row],[concat]],[3]!db[NB NOTA_C],0)+1)</f>
        <v/>
      </c>
      <c r="X164" s="35" t="str">
        <f ca="1">IF(KENKO[[#This Row],[N.B.nota]]="","",ADDRESS(ROW(KENKO[QB]),COLUMN(KENKO[QB]))&amp;":"&amp;ADDRESS(ROW(),COLUMN(KENKO[QB])))</f>
        <v/>
      </c>
      <c r="Y164" s="35" t="str">
        <f ca="1">IF(KENKO[[#This Row],[//]]="","",HYPERLINK("["&amp;DB_PATH&amp;"]DB!e"&amp;KENKO[[#This Row],[stt]],"&gt;"))</f>
        <v/>
      </c>
      <c r="Z164" s="32" t="str">
        <f ca="1">IF(KENKO[[#This Row],[//]]="","",IF(KENKO[[#This Row],[ID NOTA]]="",Z159,KENKO[[#This Row],[ID NOTA]]))</f>
        <v/>
      </c>
    </row>
    <row r="165" spans="1:26" ht="20.100000000000001" customHeight="1" x14ac:dyDescent="0.25">
      <c r="A165" s="38"/>
      <c r="B165" s="34" t="str">
        <f>IF(KENKO[[#This Row],[N_ID]]="","",INDEX(Table1[ID],MATCH(KENKO[[#This Row],[N_ID]],Table1[N_ID],0)))</f>
        <v/>
      </c>
      <c r="C165" s="34" t="str">
        <f ca="1">IF(KENKO[[#This Row],[//]]="","",HYPERLINK("["&amp;SUBSTITUTE(DIR,"'","")&amp;"]NOTA!D"&amp;KENKO[[#This Row],[//]]+2,"&gt;"))</f>
        <v/>
      </c>
      <c r="D165" s="34" t="str">
        <f>IF(KENKO[[#This Row],[ID NOTA]]="","",INDEX(Table1[QB],MATCH(KENKO[[#This Row],[ID NOTA]],Table1[ID],0)))</f>
        <v/>
      </c>
      <c r="E16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65" s="34"/>
      <c r="G165" s="39" t="str">
        <f ca="1">IF(KENKO[[#This Row],[N_ID]]="","",INDEX(INDIRECT($2:$2),KENKO[[#This Row],[//]]))</f>
        <v/>
      </c>
      <c r="H165" s="39" t="str">
        <f ca="1">IF(KENKO[[#This Row],[N_ID]]="","",INDEX(INDIRECT($2:$2),KENKO[[#This Row],[//]]))</f>
        <v/>
      </c>
      <c r="I165" s="35" t="str">
        <f ca="1">IF(KENKO[[#This Row],[N_ID]]="","",INDEX(INDIRECT($2:$2),KENKO[[#This Row],[//]]))</f>
        <v/>
      </c>
      <c r="J165" s="35" t="str">
        <f ca="1">IF(KENKO[[#This Row],[//]]="","",INDEX([3]!db[NB PAJAK],KENKO[[#This Row],[stt]]-1))</f>
        <v/>
      </c>
      <c r="K165" s="34" t="str">
        <f ca="1">IF(KENKO[[#This Row],[//]]="","",IF(INDEX(INDIRECT($2:$2),KENKO[[#This Row],[//]])="","",INDEX(INDIRECT($2:$2),KENKO[[#This Row],[//]])))</f>
        <v/>
      </c>
      <c r="L165" s="34" t="str">
        <f ca="1">IF(KENKO[[#This Row],[//]]="","",IF(KENKO[[#This Row],[C]]="",INDEX(INDIRECT($2:$2),KENKO[[#This Row],[//]]),""))</f>
        <v/>
      </c>
      <c r="M165" s="34" t="str">
        <f ca="1">IF(KENKO[[#This Row],[//]]="","",IF(KENKO[[#This Row],[C]]="",INDEX(INDIRECT($2:$2),KENKO[[#This Row],[//]]),""))</f>
        <v/>
      </c>
      <c r="N165" s="40" t="str">
        <f ca="1">IF(KENKO[[#This Row],[//]]="","",INDEX(INDIRECT($2:$2),KENKO[[#This Row],[//]])/IF(KENKO[[#This Row],[C]]="",KENKO[[#This Row],[JMLH BRG]],1))</f>
        <v/>
      </c>
      <c r="O165" s="41" t="str">
        <f ca="1">IF(KENKO[[#This Row],[//]]="","",INDEX(INDIRECT($2:$2),KENKO[[#This Row],[//]]))</f>
        <v/>
      </c>
      <c r="P165" s="41" t="str">
        <f ca="1">IF(KENKO[[#This Row],[//]]="","",IF(INDEX(INDIRECT($2:$2),KENKO[[#This Row],[//]])="","",INDEX(INDIRECT($2:$2),KENKO[[#This Row],[//]])))</f>
        <v/>
      </c>
      <c r="Q165" s="42" t="str">
        <f ca="1">IF(KENKO[[#This Row],[//]]="","",INDEX(INDIRECT($2:$2),KENKO[[#This Row],[//]]))</f>
        <v/>
      </c>
      <c r="R16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6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65" s="42" t="str">
        <f ca="1">IF(KENKO[[#This Row],[//]]="","",IF(INDEX(INDIRECT($2:$2),KENKO[[#This Row],[//]])="","",INDEX(INDIRECT($2:$2),KENKO[[#This Row],[//]])))</f>
        <v/>
      </c>
      <c r="U165" s="35" t="str">
        <f ca="1">IF(KENKO[[#This Row],[//]]="","",INDEX(INDIRECT($2:$2),KENKO[[#This Row],[//]]))</f>
        <v/>
      </c>
      <c r="V165" s="35" t="str">
        <f ca="1">LOWER(SUBSTITUTE(SUBSTITUTE(SUBSTITUTE(SUBSTITUTE(SUBSTITUTE(SUBSTITUTE(SUBSTITUTE(SUBSTITUTE(KENKO[[#This Row],[N.B.nota]]," ",""),"-",""),"(",""),")",""),".",""),",",""),"/",""),"""",""))</f>
        <v/>
      </c>
      <c r="W165" s="34" t="str">
        <f ca="1">IF(KENKO[[#This Row],[concat]]="","",MATCH(KENKO[[#This Row],[concat]],[3]!db[NB NOTA_C],0)+1)</f>
        <v/>
      </c>
      <c r="X165" s="35" t="str">
        <f ca="1">IF(KENKO[[#This Row],[N.B.nota]]="","",ADDRESS(ROW(KENKO[QB]),COLUMN(KENKO[QB]))&amp;":"&amp;ADDRESS(ROW(),COLUMN(KENKO[QB])))</f>
        <v/>
      </c>
      <c r="Y165" s="35" t="str">
        <f ca="1">IF(KENKO[[#This Row],[//]]="","",HYPERLINK("["&amp;DB_PATH&amp;"]DB!e"&amp;KENKO[[#This Row],[stt]],"&gt;"))</f>
        <v/>
      </c>
      <c r="Z165" s="32" t="str">
        <f ca="1">IF(KENKO[[#This Row],[//]]="","",IF(KENKO[[#This Row],[ID NOTA]]="",Z159,KENKO[[#This Row],[ID NOTA]]))</f>
        <v/>
      </c>
    </row>
    <row r="166" spans="1:26" ht="20.100000000000001" customHeight="1" x14ac:dyDescent="0.25">
      <c r="A166" s="38"/>
      <c r="B166" s="34" t="str">
        <f>IF(KENKO[[#This Row],[N_ID]]="","",INDEX(Table1[ID],MATCH(KENKO[[#This Row],[N_ID]],Table1[N_ID],0)))</f>
        <v/>
      </c>
      <c r="C166" s="34" t="str">
        <f ca="1">IF(KENKO[[#This Row],[//]]="","",HYPERLINK("["&amp;SUBSTITUTE(DIR,"'","")&amp;"]NOTA!D"&amp;KENKO[[#This Row],[//]]+2,"&gt;"))</f>
        <v/>
      </c>
      <c r="D166" s="34" t="str">
        <f>IF(KENKO[[#This Row],[ID NOTA]]="","",INDEX(Table1[QB],MATCH(KENKO[[#This Row],[ID NOTA]],Table1[ID],0)))</f>
        <v/>
      </c>
      <c r="E16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66" s="34"/>
      <c r="G166" s="39" t="str">
        <f ca="1">IF(KENKO[[#This Row],[N_ID]]="","",INDEX(INDIRECT($2:$2),KENKO[[#This Row],[//]]))</f>
        <v/>
      </c>
      <c r="H166" s="39" t="str">
        <f ca="1">IF(KENKO[[#This Row],[N_ID]]="","",INDEX(INDIRECT($2:$2),KENKO[[#This Row],[//]]))</f>
        <v/>
      </c>
      <c r="I166" s="35" t="str">
        <f ca="1">IF(KENKO[[#This Row],[N_ID]]="","",INDEX(INDIRECT($2:$2),KENKO[[#This Row],[//]]))</f>
        <v/>
      </c>
      <c r="J166" s="35" t="str">
        <f ca="1">IF(KENKO[[#This Row],[//]]="","",INDEX([3]!db[NB PAJAK],KENKO[[#This Row],[stt]]-1))</f>
        <v/>
      </c>
      <c r="K166" s="34" t="str">
        <f ca="1">IF(KENKO[[#This Row],[//]]="","",IF(INDEX(INDIRECT($2:$2),KENKO[[#This Row],[//]])="","",INDEX(INDIRECT($2:$2),KENKO[[#This Row],[//]])))</f>
        <v/>
      </c>
      <c r="L166" s="34" t="str">
        <f ca="1">IF(KENKO[[#This Row],[//]]="","",IF(KENKO[[#This Row],[C]]="",INDEX(INDIRECT($2:$2),KENKO[[#This Row],[//]]),""))</f>
        <v/>
      </c>
      <c r="M166" s="34" t="str">
        <f ca="1">IF(KENKO[[#This Row],[//]]="","",IF(KENKO[[#This Row],[C]]="",INDEX(INDIRECT($2:$2),KENKO[[#This Row],[//]]),""))</f>
        <v/>
      </c>
      <c r="N166" s="40" t="str">
        <f ca="1">IF(KENKO[[#This Row],[//]]="","",INDEX(INDIRECT($2:$2),KENKO[[#This Row],[//]])/IF(KENKO[[#This Row],[C]]="",KENKO[[#This Row],[JMLH BRG]],1))</f>
        <v/>
      </c>
      <c r="O166" s="41" t="str">
        <f ca="1">IF(KENKO[[#This Row],[//]]="","",INDEX(INDIRECT($2:$2),KENKO[[#This Row],[//]]))</f>
        <v/>
      </c>
      <c r="P166" s="41" t="str">
        <f ca="1">IF(KENKO[[#This Row],[//]]="","",IF(INDEX(INDIRECT($2:$2),KENKO[[#This Row],[//]])="","",INDEX(INDIRECT($2:$2),KENKO[[#This Row],[//]])))</f>
        <v/>
      </c>
      <c r="Q166" s="42" t="str">
        <f ca="1">IF(KENKO[[#This Row],[//]]="","",INDEX(INDIRECT($2:$2),KENKO[[#This Row],[//]]))</f>
        <v/>
      </c>
      <c r="R16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6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66" s="42" t="str">
        <f ca="1">IF(KENKO[[#This Row],[//]]="","",IF(INDEX(INDIRECT($2:$2),KENKO[[#This Row],[//]])="","",INDEX(INDIRECT($2:$2),KENKO[[#This Row],[//]])))</f>
        <v/>
      </c>
      <c r="U166" s="35" t="str">
        <f ca="1">IF(KENKO[[#This Row],[//]]="","",INDEX(INDIRECT($2:$2),KENKO[[#This Row],[//]]))</f>
        <v/>
      </c>
      <c r="V166" s="35" t="str">
        <f ca="1">LOWER(SUBSTITUTE(SUBSTITUTE(SUBSTITUTE(SUBSTITUTE(SUBSTITUTE(SUBSTITUTE(SUBSTITUTE(SUBSTITUTE(KENKO[[#This Row],[N.B.nota]]," ",""),"-",""),"(",""),")",""),".",""),",",""),"/",""),"""",""))</f>
        <v/>
      </c>
      <c r="W166" s="34" t="str">
        <f ca="1">IF(KENKO[[#This Row],[concat]]="","",MATCH(KENKO[[#This Row],[concat]],[3]!db[NB NOTA_C],0)+1)</f>
        <v/>
      </c>
      <c r="X166" s="35" t="str">
        <f ca="1">IF(KENKO[[#This Row],[N.B.nota]]="","",ADDRESS(ROW(KENKO[QB]),COLUMN(KENKO[QB]))&amp;":"&amp;ADDRESS(ROW(),COLUMN(KENKO[QB])))</f>
        <v/>
      </c>
      <c r="Y166" s="35" t="str">
        <f ca="1">IF(KENKO[[#This Row],[//]]="","",HYPERLINK("["&amp;DB_PATH&amp;"]DB!e"&amp;KENKO[[#This Row],[stt]],"&gt;"))</f>
        <v/>
      </c>
      <c r="Z166" s="32" t="str">
        <f ca="1">IF(KENKO[[#This Row],[//]]="","",IF(KENKO[[#This Row],[ID NOTA]]="",Z159,KENKO[[#This Row],[ID NOTA]]))</f>
        <v/>
      </c>
    </row>
    <row r="167" spans="1:26" ht="20.100000000000001" customHeight="1" x14ac:dyDescent="0.25">
      <c r="A167" s="38"/>
      <c r="B167" s="34" t="str">
        <f>IF(KENKO[[#This Row],[N_ID]]="","",INDEX(Table1[ID],MATCH(KENKO[[#This Row],[N_ID]],Table1[N_ID],0)))</f>
        <v/>
      </c>
      <c r="C167" s="34" t="str">
        <f ca="1">IF(KENKO[[#This Row],[//]]="","",HYPERLINK("["&amp;SUBSTITUTE(DIR,"'","")&amp;"]NOTA!D"&amp;KENKO[[#This Row],[//]]+2,"&gt;"))</f>
        <v/>
      </c>
      <c r="D167" s="34" t="str">
        <f>IF(KENKO[[#This Row],[ID NOTA]]="","",INDEX(Table1[QB],MATCH(KENKO[[#This Row],[ID NOTA]],Table1[ID],0)))</f>
        <v/>
      </c>
      <c r="E16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67" s="34"/>
      <c r="G167" s="39" t="str">
        <f ca="1">IF(KENKO[[#This Row],[N_ID]]="","",INDEX(INDIRECT($2:$2),KENKO[[#This Row],[//]]))</f>
        <v/>
      </c>
      <c r="H167" s="39" t="str">
        <f ca="1">IF(KENKO[[#This Row],[N_ID]]="","",INDEX(INDIRECT($2:$2),KENKO[[#This Row],[//]]))</f>
        <v/>
      </c>
      <c r="I167" s="35" t="str">
        <f ca="1">IF(KENKO[[#This Row],[N_ID]]="","",INDEX(INDIRECT($2:$2),KENKO[[#This Row],[//]]))</f>
        <v/>
      </c>
      <c r="J167" s="35" t="str">
        <f ca="1">IF(KENKO[[#This Row],[//]]="","",INDEX([3]!db[NB PAJAK],KENKO[[#This Row],[stt]]-1))</f>
        <v/>
      </c>
      <c r="K167" s="34" t="str">
        <f ca="1">IF(KENKO[[#This Row],[//]]="","",IF(INDEX(INDIRECT($2:$2),KENKO[[#This Row],[//]])="","",INDEX(INDIRECT($2:$2),KENKO[[#This Row],[//]])))</f>
        <v/>
      </c>
      <c r="L167" s="34" t="str">
        <f ca="1">IF(KENKO[[#This Row],[//]]="","",IF(KENKO[[#This Row],[C]]="",INDEX(INDIRECT($2:$2),KENKO[[#This Row],[//]]),""))</f>
        <v/>
      </c>
      <c r="M167" s="34" t="str">
        <f ca="1">IF(KENKO[[#This Row],[//]]="","",IF(KENKO[[#This Row],[C]]="",INDEX(INDIRECT($2:$2),KENKO[[#This Row],[//]]),""))</f>
        <v/>
      </c>
      <c r="N167" s="40" t="str">
        <f ca="1">IF(KENKO[[#This Row],[//]]="","",INDEX(INDIRECT($2:$2),KENKO[[#This Row],[//]])/IF(KENKO[[#This Row],[C]]="",KENKO[[#This Row],[JMLH BRG]],1))</f>
        <v/>
      </c>
      <c r="O167" s="41" t="str">
        <f ca="1">IF(KENKO[[#This Row],[//]]="","",INDEX(INDIRECT($2:$2),KENKO[[#This Row],[//]]))</f>
        <v/>
      </c>
      <c r="P167" s="41" t="str">
        <f ca="1">IF(KENKO[[#This Row],[//]]="","",IF(INDEX(INDIRECT($2:$2),KENKO[[#This Row],[//]])="","",INDEX(INDIRECT($2:$2),KENKO[[#This Row],[//]])))</f>
        <v/>
      </c>
      <c r="Q167" s="42" t="str">
        <f ca="1">IF(KENKO[[#This Row],[//]]="","",INDEX(INDIRECT($2:$2),KENKO[[#This Row],[//]]))</f>
        <v/>
      </c>
      <c r="R16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6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67" s="42" t="str">
        <f ca="1">IF(KENKO[[#This Row],[//]]="","",IF(INDEX(INDIRECT($2:$2),KENKO[[#This Row],[//]])="","",INDEX(INDIRECT($2:$2),KENKO[[#This Row],[//]])))</f>
        <v/>
      </c>
      <c r="U167" s="35" t="str">
        <f ca="1">IF(KENKO[[#This Row],[//]]="","",INDEX(INDIRECT($2:$2),KENKO[[#This Row],[//]]))</f>
        <v/>
      </c>
      <c r="V167" s="35" t="str">
        <f ca="1">LOWER(SUBSTITUTE(SUBSTITUTE(SUBSTITUTE(SUBSTITUTE(SUBSTITUTE(SUBSTITUTE(SUBSTITUTE(SUBSTITUTE(KENKO[[#This Row],[N.B.nota]]," ",""),"-",""),"(",""),")",""),".",""),",",""),"/",""),"""",""))</f>
        <v/>
      </c>
      <c r="W167" s="34" t="str">
        <f ca="1">IF(KENKO[[#This Row],[concat]]="","",MATCH(KENKO[[#This Row],[concat]],[3]!db[NB NOTA_C],0)+1)</f>
        <v/>
      </c>
      <c r="X167" s="35" t="str">
        <f ca="1">IF(KENKO[[#This Row],[N.B.nota]]="","",ADDRESS(ROW(KENKO[QB]),COLUMN(KENKO[QB]))&amp;":"&amp;ADDRESS(ROW(),COLUMN(KENKO[QB])))</f>
        <v/>
      </c>
      <c r="Y167" s="35" t="str">
        <f ca="1">IF(KENKO[[#This Row],[//]]="","",HYPERLINK("["&amp;DB_PATH&amp;"]DB!e"&amp;KENKO[[#This Row],[stt]],"&gt;"))</f>
        <v/>
      </c>
      <c r="Z167" s="32" t="str">
        <f ca="1">IF(KENKO[[#This Row],[//]]="","",IF(KENKO[[#This Row],[ID NOTA]]="",Z159,KENKO[[#This Row],[ID NOTA]]))</f>
        <v/>
      </c>
    </row>
    <row r="168" spans="1:26" ht="20.100000000000001" customHeight="1" x14ac:dyDescent="0.25">
      <c r="A168" s="38"/>
      <c r="B168" s="34" t="str">
        <f>IF(KENKO[[#This Row],[N_ID]]="","",INDEX(Table1[ID],MATCH(KENKO[[#This Row],[N_ID]],Table1[N_ID],0)))</f>
        <v/>
      </c>
      <c r="C168" s="34" t="str">
        <f ca="1">IF(KENKO[[#This Row],[//]]="","",HYPERLINK("["&amp;SUBSTITUTE(DIR,"'","")&amp;"]NOTA!D"&amp;KENKO[[#This Row],[//]]+2,"&gt;"))</f>
        <v/>
      </c>
      <c r="D168" s="34" t="str">
        <f>IF(KENKO[[#This Row],[ID NOTA]]="","",INDEX(Table1[QB],MATCH(KENKO[[#This Row],[ID NOTA]],Table1[ID],0)))</f>
        <v/>
      </c>
      <c r="E16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68" s="34"/>
      <c r="G168" s="39" t="str">
        <f ca="1">IF(KENKO[[#This Row],[N_ID]]="","",INDEX(INDIRECT($2:$2),KENKO[[#This Row],[//]]))</f>
        <v/>
      </c>
      <c r="H168" s="39" t="str">
        <f ca="1">IF(KENKO[[#This Row],[N_ID]]="","",INDEX(INDIRECT($2:$2),KENKO[[#This Row],[//]]))</f>
        <v/>
      </c>
      <c r="I168" s="35" t="str">
        <f ca="1">IF(KENKO[[#This Row],[N_ID]]="","",INDEX(INDIRECT($2:$2),KENKO[[#This Row],[//]]))</f>
        <v/>
      </c>
      <c r="J168" s="35" t="str">
        <f ca="1">IF(KENKO[[#This Row],[//]]="","",INDEX([3]!db[NB PAJAK],KENKO[[#This Row],[stt]]-1))</f>
        <v/>
      </c>
      <c r="K168" s="34" t="str">
        <f ca="1">IF(KENKO[[#This Row],[//]]="","",IF(INDEX(INDIRECT($2:$2),KENKO[[#This Row],[//]])="","",INDEX(INDIRECT($2:$2),KENKO[[#This Row],[//]])))</f>
        <v/>
      </c>
      <c r="L168" s="34" t="str">
        <f ca="1">IF(KENKO[[#This Row],[//]]="","",IF(KENKO[[#This Row],[C]]="",INDEX(INDIRECT($2:$2),KENKO[[#This Row],[//]]),""))</f>
        <v/>
      </c>
      <c r="M168" s="34" t="str">
        <f ca="1">IF(KENKO[[#This Row],[//]]="","",IF(KENKO[[#This Row],[C]]="",INDEX(INDIRECT($2:$2),KENKO[[#This Row],[//]]),""))</f>
        <v/>
      </c>
      <c r="N168" s="40" t="str">
        <f ca="1">IF(KENKO[[#This Row],[//]]="","",INDEX(INDIRECT($2:$2),KENKO[[#This Row],[//]])/IF(KENKO[[#This Row],[C]]="",KENKO[[#This Row],[JMLH BRG]],1))</f>
        <v/>
      </c>
      <c r="O168" s="41" t="str">
        <f ca="1">IF(KENKO[[#This Row],[//]]="","",INDEX(INDIRECT($2:$2),KENKO[[#This Row],[//]]))</f>
        <v/>
      </c>
      <c r="P168" s="41" t="str">
        <f ca="1">IF(KENKO[[#This Row],[//]]="","",IF(INDEX(INDIRECT($2:$2),KENKO[[#This Row],[//]])="","",INDEX(INDIRECT($2:$2),KENKO[[#This Row],[//]])))</f>
        <v/>
      </c>
      <c r="Q168" s="42" t="str">
        <f ca="1">IF(KENKO[[#This Row],[//]]="","",INDEX(INDIRECT($2:$2),KENKO[[#This Row],[//]]))</f>
        <v/>
      </c>
      <c r="R16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6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68" s="42" t="str">
        <f ca="1">IF(KENKO[[#This Row],[//]]="","",IF(INDEX(INDIRECT($2:$2),KENKO[[#This Row],[//]])="","",INDEX(INDIRECT($2:$2),KENKO[[#This Row],[//]])))</f>
        <v/>
      </c>
      <c r="U168" s="35" t="str">
        <f ca="1">IF(KENKO[[#This Row],[//]]="","",INDEX(INDIRECT($2:$2),KENKO[[#This Row],[//]]))</f>
        <v/>
      </c>
      <c r="V168" s="35" t="str">
        <f ca="1">LOWER(SUBSTITUTE(SUBSTITUTE(SUBSTITUTE(SUBSTITUTE(SUBSTITUTE(SUBSTITUTE(SUBSTITUTE(SUBSTITUTE(KENKO[[#This Row],[N.B.nota]]," ",""),"-",""),"(",""),")",""),".",""),",",""),"/",""),"""",""))</f>
        <v/>
      </c>
      <c r="W168" s="34" t="str">
        <f ca="1">IF(KENKO[[#This Row],[concat]]="","",MATCH(KENKO[[#This Row],[concat]],[3]!db[NB NOTA_C],0)+1)</f>
        <v/>
      </c>
      <c r="X168" s="35" t="str">
        <f ca="1">IF(KENKO[[#This Row],[N.B.nota]]="","",ADDRESS(ROW(KENKO[QB]),COLUMN(KENKO[QB]))&amp;":"&amp;ADDRESS(ROW(),COLUMN(KENKO[QB])))</f>
        <v/>
      </c>
      <c r="Y168" s="35" t="str">
        <f ca="1">IF(KENKO[[#This Row],[//]]="","",HYPERLINK("["&amp;DB_PATH&amp;"]DB!e"&amp;KENKO[[#This Row],[stt]],"&gt;"))</f>
        <v/>
      </c>
      <c r="Z168" s="32" t="str">
        <f ca="1">IF(KENKO[[#This Row],[//]]="","",IF(KENKO[[#This Row],[ID NOTA]]="",Z159,KENKO[[#This Row],[ID NOTA]]))</f>
        <v/>
      </c>
    </row>
    <row r="169" spans="1:26" ht="20.100000000000001" customHeight="1" x14ac:dyDescent="0.25">
      <c r="A169" s="38"/>
      <c r="B169" s="34" t="str">
        <f>IF(KENKO[[#This Row],[N_ID]]="","",INDEX(Table1[ID],MATCH(KENKO[[#This Row],[N_ID]],Table1[N_ID],0)))</f>
        <v/>
      </c>
      <c r="C169" s="34" t="str">
        <f ca="1">IF(KENKO[[#This Row],[//]]="","",HYPERLINK("["&amp;SUBSTITUTE(DIR,"'","")&amp;"]NOTA!D"&amp;KENKO[[#This Row],[//]]+2,"&gt;"))</f>
        <v/>
      </c>
      <c r="D169" s="34" t="str">
        <f>IF(KENKO[[#This Row],[ID NOTA]]="","",INDEX(Table1[QB],MATCH(KENKO[[#This Row],[ID NOTA]],Table1[ID],0)))</f>
        <v/>
      </c>
      <c r="E16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69" s="34"/>
      <c r="G169" s="39" t="str">
        <f ca="1">IF(KENKO[[#This Row],[N_ID]]="","",INDEX(INDIRECT($2:$2),KENKO[[#This Row],[//]]))</f>
        <v/>
      </c>
      <c r="H169" s="39" t="str">
        <f ca="1">IF(KENKO[[#This Row],[N_ID]]="","",INDEX(INDIRECT($2:$2),KENKO[[#This Row],[//]]))</f>
        <v/>
      </c>
      <c r="I169" s="35" t="str">
        <f ca="1">IF(KENKO[[#This Row],[N_ID]]="","",INDEX(INDIRECT($2:$2),KENKO[[#This Row],[//]]))</f>
        <v/>
      </c>
      <c r="J169" s="35" t="str">
        <f ca="1">IF(KENKO[[#This Row],[//]]="","",INDEX([3]!db[NB PAJAK],KENKO[[#This Row],[stt]]-1))</f>
        <v/>
      </c>
      <c r="K169" s="34" t="str">
        <f ca="1">IF(KENKO[[#This Row],[//]]="","",IF(INDEX(INDIRECT($2:$2),KENKO[[#This Row],[//]])="","",INDEX(INDIRECT($2:$2),KENKO[[#This Row],[//]])))</f>
        <v/>
      </c>
      <c r="L169" s="34" t="str">
        <f ca="1">IF(KENKO[[#This Row],[//]]="","",IF(KENKO[[#This Row],[C]]="",INDEX(INDIRECT($2:$2),KENKO[[#This Row],[//]]),""))</f>
        <v/>
      </c>
      <c r="M169" s="34" t="str">
        <f ca="1">IF(KENKO[[#This Row],[//]]="","",IF(KENKO[[#This Row],[C]]="",INDEX(INDIRECT($2:$2),KENKO[[#This Row],[//]]),""))</f>
        <v/>
      </c>
      <c r="N169" s="40" t="str">
        <f ca="1">IF(KENKO[[#This Row],[//]]="","",INDEX(INDIRECT($2:$2),KENKO[[#This Row],[//]])/IF(KENKO[[#This Row],[C]]="",KENKO[[#This Row],[JMLH BRG]],1))</f>
        <v/>
      </c>
      <c r="O169" s="41" t="str">
        <f ca="1">IF(KENKO[[#This Row],[//]]="","",INDEX(INDIRECT($2:$2),KENKO[[#This Row],[//]]))</f>
        <v/>
      </c>
      <c r="P169" s="41" t="str">
        <f ca="1">IF(KENKO[[#This Row],[//]]="","",IF(INDEX(INDIRECT($2:$2),KENKO[[#This Row],[//]])="","",INDEX(INDIRECT($2:$2),KENKO[[#This Row],[//]])))</f>
        <v/>
      </c>
      <c r="Q169" s="42" t="str">
        <f ca="1">IF(KENKO[[#This Row],[//]]="","",INDEX(INDIRECT($2:$2),KENKO[[#This Row],[//]]))</f>
        <v/>
      </c>
      <c r="R16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6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69" s="42" t="str">
        <f ca="1">IF(KENKO[[#This Row],[//]]="","",IF(INDEX(INDIRECT($2:$2),KENKO[[#This Row],[//]])="","",INDEX(INDIRECT($2:$2),KENKO[[#This Row],[//]])))</f>
        <v/>
      </c>
      <c r="U169" s="35" t="str">
        <f ca="1">IF(KENKO[[#This Row],[//]]="","",INDEX(INDIRECT($2:$2),KENKO[[#This Row],[//]]))</f>
        <v/>
      </c>
      <c r="V169" s="35" t="str">
        <f ca="1">LOWER(SUBSTITUTE(SUBSTITUTE(SUBSTITUTE(SUBSTITUTE(SUBSTITUTE(SUBSTITUTE(SUBSTITUTE(SUBSTITUTE(KENKO[[#This Row],[N.B.nota]]," ",""),"-",""),"(",""),")",""),".",""),",",""),"/",""),"""",""))</f>
        <v/>
      </c>
      <c r="W169" s="34" t="str">
        <f ca="1">IF(KENKO[[#This Row],[concat]]="","",MATCH(KENKO[[#This Row],[concat]],[3]!db[NB NOTA_C],0)+1)</f>
        <v/>
      </c>
      <c r="X169" s="35" t="str">
        <f ca="1">IF(KENKO[[#This Row],[N.B.nota]]="","",ADDRESS(ROW(KENKO[QB]),COLUMN(KENKO[QB]))&amp;":"&amp;ADDRESS(ROW(),COLUMN(KENKO[QB])))</f>
        <v/>
      </c>
      <c r="Y169" s="35" t="str">
        <f ca="1">IF(KENKO[[#This Row],[//]]="","",HYPERLINK("["&amp;DB_PATH&amp;"]DB!e"&amp;KENKO[[#This Row],[stt]],"&gt;"))</f>
        <v/>
      </c>
      <c r="Z169" s="32" t="str">
        <f ca="1">IF(KENKO[[#This Row],[//]]="","",IF(KENKO[[#This Row],[ID NOTA]]="",Z159,KENKO[[#This Row],[ID NOTA]]))</f>
        <v/>
      </c>
    </row>
    <row r="170" spans="1:26" ht="20.100000000000001" customHeight="1" x14ac:dyDescent="0.25">
      <c r="A170" s="38"/>
      <c r="B170" s="34" t="str">
        <f>IF(KENKO[[#This Row],[N_ID]]="","",INDEX(Table1[ID],MATCH(KENKO[[#This Row],[N_ID]],Table1[N_ID],0)))</f>
        <v/>
      </c>
      <c r="C170" s="34" t="str">
        <f ca="1">IF(KENKO[[#This Row],[//]]="","",HYPERLINK("["&amp;SUBSTITUTE(DIR,"'","")&amp;"]NOTA!D"&amp;KENKO[[#This Row],[//]]+2,"&gt;"))</f>
        <v/>
      </c>
      <c r="D170" s="34" t="str">
        <f>IF(KENKO[[#This Row],[ID NOTA]]="","",INDEX(Table1[QB],MATCH(KENKO[[#This Row],[ID NOTA]],Table1[ID],0)))</f>
        <v/>
      </c>
      <c r="E17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70" s="34"/>
      <c r="G170" s="39" t="str">
        <f ca="1">IF(KENKO[[#This Row],[N_ID]]="","",INDEX(INDIRECT($2:$2),KENKO[[#This Row],[//]]))</f>
        <v/>
      </c>
      <c r="H170" s="39" t="str">
        <f ca="1">IF(KENKO[[#This Row],[N_ID]]="","",INDEX(INDIRECT($2:$2),KENKO[[#This Row],[//]]))</f>
        <v/>
      </c>
      <c r="I170" s="35" t="str">
        <f ca="1">IF(KENKO[[#This Row],[N_ID]]="","",INDEX(INDIRECT($2:$2),KENKO[[#This Row],[//]]))</f>
        <v/>
      </c>
      <c r="J170" s="35" t="str">
        <f ca="1">IF(KENKO[[#This Row],[//]]="","",INDEX([3]!db[NB PAJAK],KENKO[[#This Row],[stt]]-1))</f>
        <v/>
      </c>
      <c r="K170" s="34" t="str">
        <f ca="1">IF(KENKO[[#This Row],[//]]="","",IF(INDEX(INDIRECT($2:$2),KENKO[[#This Row],[//]])="","",INDEX(INDIRECT($2:$2),KENKO[[#This Row],[//]])))</f>
        <v/>
      </c>
      <c r="L170" s="34" t="str">
        <f ca="1">IF(KENKO[[#This Row],[//]]="","",IF(KENKO[[#This Row],[C]]="",INDEX(INDIRECT($2:$2),KENKO[[#This Row],[//]]),""))</f>
        <v/>
      </c>
      <c r="M170" s="34" t="str">
        <f ca="1">IF(KENKO[[#This Row],[//]]="","",IF(KENKO[[#This Row],[C]]="",INDEX(INDIRECT($2:$2),KENKO[[#This Row],[//]]),""))</f>
        <v/>
      </c>
      <c r="N170" s="40" t="str">
        <f ca="1">IF(KENKO[[#This Row],[//]]="","",INDEX(INDIRECT($2:$2),KENKO[[#This Row],[//]])/IF(KENKO[[#This Row],[C]]="",KENKO[[#This Row],[JMLH BRG]],1))</f>
        <v/>
      </c>
      <c r="O170" s="41" t="str">
        <f ca="1">IF(KENKO[[#This Row],[//]]="","",INDEX(INDIRECT($2:$2),KENKO[[#This Row],[//]]))</f>
        <v/>
      </c>
      <c r="P170" s="41" t="str">
        <f ca="1">IF(KENKO[[#This Row],[//]]="","",IF(INDEX(INDIRECT($2:$2),KENKO[[#This Row],[//]])="","",INDEX(INDIRECT($2:$2),KENKO[[#This Row],[//]])))</f>
        <v/>
      </c>
      <c r="Q170" s="42" t="str">
        <f ca="1">IF(KENKO[[#This Row],[//]]="","",INDEX(INDIRECT($2:$2),KENKO[[#This Row],[//]]))</f>
        <v/>
      </c>
      <c r="R17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7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70" s="42" t="str">
        <f ca="1">IF(KENKO[[#This Row],[//]]="","",IF(INDEX(INDIRECT($2:$2),KENKO[[#This Row],[//]])="","",INDEX(INDIRECT($2:$2),KENKO[[#This Row],[//]])))</f>
        <v/>
      </c>
      <c r="U170" s="35" t="str">
        <f ca="1">IF(KENKO[[#This Row],[//]]="","",INDEX(INDIRECT($2:$2),KENKO[[#This Row],[//]]))</f>
        <v/>
      </c>
      <c r="V170" s="35" t="str">
        <f ca="1">LOWER(SUBSTITUTE(SUBSTITUTE(SUBSTITUTE(SUBSTITUTE(SUBSTITUTE(SUBSTITUTE(SUBSTITUTE(SUBSTITUTE(KENKO[[#This Row],[N.B.nota]]," ",""),"-",""),"(",""),")",""),".",""),",",""),"/",""),"""",""))</f>
        <v/>
      </c>
      <c r="W170" s="34" t="str">
        <f ca="1">IF(KENKO[[#This Row],[concat]]="","",MATCH(KENKO[[#This Row],[concat]],[3]!db[NB NOTA_C],0)+1)</f>
        <v/>
      </c>
      <c r="X170" s="35" t="str">
        <f ca="1">IF(KENKO[[#This Row],[N.B.nota]]="","",ADDRESS(ROW(KENKO[QB]),COLUMN(KENKO[QB]))&amp;":"&amp;ADDRESS(ROW(),COLUMN(KENKO[QB])))</f>
        <v/>
      </c>
      <c r="Y170" s="35" t="str">
        <f ca="1">IF(KENKO[[#This Row],[//]]="","",HYPERLINK("["&amp;DB_PATH&amp;"]DB!e"&amp;KENKO[[#This Row],[stt]],"&gt;"))</f>
        <v/>
      </c>
      <c r="Z170" s="32" t="str">
        <f ca="1">IF(KENKO[[#This Row],[//]]="","",IF(KENKO[[#This Row],[ID NOTA]]="",Z169,KENKO[[#This Row],[ID NOTA]]))</f>
        <v/>
      </c>
    </row>
    <row r="171" spans="1:26" ht="20.100000000000001" customHeight="1" x14ac:dyDescent="0.25">
      <c r="A171" s="38"/>
      <c r="B171" s="34" t="str">
        <f>IF(KENKO[[#This Row],[N_ID]]="","",INDEX(Table1[ID],MATCH(KENKO[[#This Row],[N_ID]],Table1[N_ID],0)))</f>
        <v/>
      </c>
      <c r="C171" s="34" t="str">
        <f ca="1">IF(KENKO[[#This Row],[//]]="","",HYPERLINK("["&amp;SUBSTITUTE(DIR,"'","")&amp;"]NOTA!D"&amp;KENKO[[#This Row],[//]]+2,"&gt;"))</f>
        <v/>
      </c>
      <c r="D171" s="34" t="str">
        <f>IF(KENKO[[#This Row],[ID NOTA]]="","",INDEX(Table1[QB],MATCH(KENKO[[#This Row],[ID NOTA]],Table1[ID],0)))</f>
        <v/>
      </c>
      <c r="E17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71" s="34"/>
      <c r="G171" s="39" t="str">
        <f ca="1">IF(KENKO[[#This Row],[N_ID]]="","",INDEX(INDIRECT($2:$2),KENKO[[#This Row],[//]]))</f>
        <v/>
      </c>
      <c r="H171" s="39" t="str">
        <f ca="1">IF(KENKO[[#This Row],[N_ID]]="","",INDEX(INDIRECT($2:$2),KENKO[[#This Row],[//]]))</f>
        <v/>
      </c>
      <c r="I171" s="35" t="str">
        <f ca="1">IF(KENKO[[#This Row],[N_ID]]="","",INDEX(INDIRECT($2:$2),KENKO[[#This Row],[//]]))</f>
        <v/>
      </c>
      <c r="J171" s="35" t="str">
        <f ca="1">IF(KENKO[[#This Row],[//]]="","",INDEX([3]!db[NB PAJAK],KENKO[[#This Row],[stt]]-1))</f>
        <v/>
      </c>
      <c r="K171" s="34" t="str">
        <f ca="1">IF(KENKO[[#This Row],[//]]="","",IF(INDEX(INDIRECT($2:$2),KENKO[[#This Row],[//]])="","",INDEX(INDIRECT($2:$2),KENKO[[#This Row],[//]])))</f>
        <v/>
      </c>
      <c r="L171" s="34" t="str">
        <f ca="1">IF(KENKO[[#This Row],[//]]="","",IF(KENKO[[#This Row],[C]]="",INDEX(INDIRECT($2:$2),KENKO[[#This Row],[//]]),""))</f>
        <v/>
      </c>
      <c r="M171" s="34" t="str">
        <f ca="1">IF(KENKO[[#This Row],[//]]="","",IF(KENKO[[#This Row],[C]]="",INDEX(INDIRECT($2:$2),KENKO[[#This Row],[//]]),""))</f>
        <v/>
      </c>
      <c r="N171" s="40" t="str">
        <f ca="1">IF(KENKO[[#This Row],[//]]="","",INDEX(INDIRECT($2:$2),KENKO[[#This Row],[//]])/IF(KENKO[[#This Row],[C]]="",KENKO[[#This Row],[JMLH BRG]],1))</f>
        <v/>
      </c>
      <c r="O171" s="41" t="str">
        <f ca="1">IF(KENKO[[#This Row],[//]]="","",INDEX(INDIRECT($2:$2),KENKO[[#This Row],[//]]))</f>
        <v/>
      </c>
      <c r="P171" s="41" t="str">
        <f ca="1">IF(KENKO[[#This Row],[//]]="","",IF(INDEX(INDIRECT($2:$2),KENKO[[#This Row],[//]])="","",INDEX(INDIRECT($2:$2),KENKO[[#This Row],[//]])))</f>
        <v/>
      </c>
      <c r="Q171" s="42" t="str">
        <f ca="1">IF(KENKO[[#This Row],[//]]="","",INDEX(INDIRECT($2:$2),KENKO[[#This Row],[//]]))</f>
        <v/>
      </c>
      <c r="R17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7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71" s="42" t="str">
        <f ca="1">IF(KENKO[[#This Row],[//]]="","",IF(INDEX(INDIRECT($2:$2),KENKO[[#This Row],[//]])="","",INDEX(INDIRECT($2:$2),KENKO[[#This Row],[//]])))</f>
        <v/>
      </c>
      <c r="U171" s="35" t="str">
        <f ca="1">IF(KENKO[[#This Row],[//]]="","",INDEX(INDIRECT($2:$2),KENKO[[#This Row],[//]]))</f>
        <v/>
      </c>
      <c r="V171" s="35" t="str">
        <f ca="1">LOWER(SUBSTITUTE(SUBSTITUTE(SUBSTITUTE(SUBSTITUTE(SUBSTITUTE(SUBSTITUTE(SUBSTITUTE(SUBSTITUTE(KENKO[[#This Row],[N.B.nota]]," ",""),"-",""),"(",""),")",""),".",""),",",""),"/",""),"""",""))</f>
        <v/>
      </c>
      <c r="W171" s="34" t="str">
        <f ca="1">IF(KENKO[[#This Row],[concat]]="","",MATCH(KENKO[[#This Row],[concat]],[3]!db[NB NOTA_C],0)+1)</f>
        <v/>
      </c>
      <c r="X171" s="35" t="str">
        <f ca="1">IF(KENKO[[#This Row],[N.B.nota]]="","",ADDRESS(ROW(KENKO[QB]),COLUMN(KENKO[QB]))&amp;":"&amp;ADDRESS(ROW(),COLUMN(KENKO[QB])))</f>
        <v/>
      </c>
      <c r="Y171" s="35" t="str">
        <f ca="1">IF(KENKO[[#This Row],[//]]="","",HYPERLINK("["&amp;DB_PATH&amp;"]DB!e"&amp;KENKO[[#This Row],[stt]],"&gt;"))</f>
        <v/>
      </c>
      <c r="Z171" s="32" t="str">
        <f ca="1">IF(KENKO[[#This Row],[//]]="","",IF(KENKO[[#This Row],[ID NOTA]]="",Z169,KENKO[[#This Row],[ID NOTA]]))</f>
        <v/>
      </c>
    </row>
    <row r="172" spans="1:26" ht="20.100000000000001" customHeight="1" x14ac:dyDescent="0.25">
      <c r="A172" s="38"/>
      <c r="B172" s="34" t="str">
        <f>IF(KENKO[[#This Row],[N_ID]]="","",INDEX(Table1[ID],MATCH(KENKO[[#This Row],[N_ID]],Table1[N_ID],0)))</f>
        <v/>
      </c>
      <c r="C172" s="34" t="str">
        <f ca="1">IF(KENKO[[#This Row],[//]]="","",HYPERLINK("["&amp;SUBSTITUTE(DIR,"'","")&amp;"]NOTA!D"&amp;KENKO[[#This Row],[//]]+2,"&gt;"))</f>
        <v/>
      </c>
      <c r="D172" s="34" t="str">
        <f>IF(KENKO[[#This Row],[ID NOTA]]="","",INDEX(Table1[QB],MATCH(KENKO[[#This Row],[ID NOTA]],Table1[ID],0)))</f>
        <v/>
      </c>
      <c r="E17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72" s="34"/>
      <c r="G172" s="39" t="str">
        <f ca="1">IF(KENKO[[#This Row],[N_ID]]="","",INDEX(INDIRECT($2:$2),KENKO[[#This Row],[//]]))</f>
        <v/>
      </c>
      <c r="H172" s="39" t="str">
        <f ca="1">IF(KENKO[[#This Row],[N_ID]]="","",INDEX(INDIRECT($2:$2),KENKO[[#This Row],[//]]))</f>
        <v/>
      </c>
      <c r="I172" s="35" t="str">
        <f ca="1">IF(KENKO[[#This Row],[N_ID]]="","",INDEX(INDIRECT($2:$2),KENKO[[#This Row],[//]]))</f>
        <v/>
      </c>
      <c r="J172" s="35" t="str">
        <f ca="1">IF(KENKO[[#This Row],[//]]="","",INDEX([3]!db[NB PAJAK],KENKO[[#This Row],[stt]]-1))</f>
        <v/>
      </c>
      <c r="K172" s="34" t="str">
        <f ca="1">IF(KENKO[[#This Row],[//]]="","",IF(INDEX(INDIRECT($2:$2),KENKO[[#This Row],[//]])="","",INDEX(INDIRECT($2:$2),KENKO[[#This Row],[//]])))</f>
        <v/>
      </c>
      <c r="L172" s="34" t="str">
        <f ca="1">IF(KENKO[[#This Row],[//]]="","",IF(KENKO[[#This Row],[C]]="",INDEX(INDIRECT($2:$2),KENKO[[#This Row],[//]]),""))</f>
        <v/>
      </c>
      <c r="M172" s="34" t="str">
        <f ca="1">IF(KENKO[[#This Row],[//]]="","",IF(KENKO[[#This Row],[C]]="",INDEX(INDIRECT($2:$2),KENKO[[#This Row],[//]]),""))</f>
        <v/>
      </c>
      <c r="N172" s="40" t="str">
        <f ca="1">IF(KENKO[[#This Row],[//]]="","",INDEX(INDIRECT($2:$2),KENKO[[#This Row],[//]])/IF(KENKO[[#This Row],[C]]="",KENKO[[#This Row],[JMLH BRG]],1))</f>
        <v/>
      </c>
      <c r="O172" s="41" t="str">
        <f ca="1">IF(KENKO[[#This Row],[//]]="","",INDEX(INDIRECT($2:$2),KENKO[[#This Row],[//]]))</f>
        <v/>
      </c>
      <c r="P172" s="41" t="str">
        <f ca="1">IF(KENKO[[#This Row],[//]]="","",IF(INDEX(INDIRECT($2:$2),KENKO[[#This Row],[//]])="","",INDEX(INDIRECT($2:$2),KENKO[[#This Row],[//]])))</f>
        <v/>
      </c>
      <c r="Q172" s="42" t="str">
        <f ca="1">IF(KENKO[[#This Row],[//]]="","",INDEX(INDIRECT($2:$2),KENKO[[#This Row],[//]]))</f>
        <v/>
      </c>
      <c r="R17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7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72" s="42" t="str">
        <f ca="1">IF(KENKO[[#This Row],[//]]="","",IF(INDEX(INDIRECT($2:$2),KENKO[[#This Row],[//]])="","",INDEX(INDIRECT($2:$2),KENKO[[#This Row],[//]])))</f>
        <v/>
      </c>
      <c r="U172" s="35" t="str">
        <f ca="1">IF(KENKO[[#This Row],[//]]="","",INDEX(INDIRECT($2:$2),KENKO[[#This Row],[//]]))</f>
        <v/>
      </c>
      <c r="V172" s="35" t="str">
        <f ca="1">LOWER(SUBSTITUTE(SUBSTITUTE(SUBSTITUTE(SUBSTITUTE(SUBSTITUTE(SUBSTITUTE(SUBSTITUTE(SUBSTITUTE(KENKO[[#This Row],[N.B.nota]]," ",""),"-",""),"(",""),")",""),".",""),",",""),"/",""),"""",""))</f>
        <v/>
      </c>
      <c r="W172" s="34" t="str">
        <f ca="1">IF(KENKO[[#This Row],[concat]]="","",MATCH(KENKO[[#This Row],[concat]],[3]!db[NB NOTA_C],0)+1)</f>
        <v/>
      </c>
      <c r="X172" s="35" t="str">
        <f ca="1">IF(KENKO[[#This Row],[N.B.nota]]="","",ADDRESS(ROW(KENKO[QB]),COLUMN(KENKO[QB]))&amp;":"&amp;ADDRESS(ROW(),COLUMN(KENKO[QB])))</f>
        <v/>
      </c>
      <c r="Y172" s="35" t="str">
        <f ca="1">IF(KENKO[[#This Row],[//]]="","",HYPERLINK("["&amp;DB_PATH&amp;"]DB!e"&amp;KENKO[[#This Row],[stt]],"&gt;"))</f>
        <v/>
      </c>
      <c r="Z172" s="32" t="str">
        <f ca="1">IF(KENKO[[#This Row],[//]]="","",IF(KENKO[[#This Row],[ID NOTA]]="",Z169,KENKO[[#This Row],[ID NOTA]]))</f>
        <v/>
      </c>
    </row>
    <row r="173" spans="1:26" ht="20.100000000000001" customHeight="1" x14ac:dyDescent="0.25">
      <c r="A173" s="38"/>
      <c r="B173" s="34" t="str">
        <f>IF(KENKO[[#This Row],[N_ID]]="","",INDEX(Table1[ID],MATCH(KENKO[[#This Row],[N_ID]],Table1[N_ID],0)))</f>
        <v/>
      </c>
      <c r="C173" s="34" t="str">
        <f ca="1">IF(KENKO[[#This Row],[//]]="","",HYPERLINK("["&amp;SUBSTITUTE(DIR,"'","")&amp;"]NOTA!D"&amp;KENKO[[#This Row],[//]]+2,"&gt;"))</f>
        <v/>
      </c>
      <c r="D173" s="34" t="str">
        <f>IF(KENKO[[#This Row],[ID NOTA]]="","",INDEX(Table1[QB],MATCH(KENKO[[#This Row],[ID NOTA]],Table1[ID],0)))</f>
        <v/>
      </c>
      <c r="E17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73" s="34"/>
      <c r="G173" s="39" t="str">
        <f ca="1">IF(KENKO[[#This Row],[N_ID]]="","",INDEX(INDIRECT($2:$2),KENKO[[#This Row],[//]]))</f>
        <v/>
      </c>
      <c r="H173" s="39" t="str">
        <f ca="1">IF(KENKO[[#This Row],[N_ID]]="","",INDEX(INDIRECT($2:$2),KENKO[[#This Row],[//]]))</f>
        <v/>
      </c>
      <c r="I173" s="35" t="str">
        <f ca="1">IF(KENKO[[#This Row],[N_ID]]="","",INDEX(INDIRECT($2:$2),KENKO[[#This Row],[//]]))</f>
        <v/>
      </c>
      <c r="J173" s="35" t="str">
        <f ca="1">IF(KENKO[[#This Row],[//]]="","",INDEX([3]!db[NB PAJAK],KENKO[[#This Row],[stt]]-1))</f>
        <v/>
      </c>
      <c r="K173" s="34" t="str">
        <f ca="1">IF(KENKO[[#This Row],[//]]="","",IF(INDEX(INDIRECT($2:$2),KENKO[[#This Row],[//]])="","",INDEX(INDIRECT($2:$2),KENKO[[#This Row],[//]])))</f>
        <v/>
      </c>
      <c r="L173" s="34" t="str">
        <f ca="1">IF(KENKO[[#This Row],[//]]="","",IF(KENKO[[#This Row],[C]]="",INDEX(INDIRECT($2:$2),KENKO[[#This Row],[//]]),""))</f>
        <v/>
      </c>
      <c r="M173" s="34" t="str">
        <f ca="1">IF(KENKO[[#This Row],[//]]="","",IF(KENKO[[#This Row],[C]]="",INDEX(INDIRECT($2:$2),KENKO[[#This Row],[//]]),""))</f>
        <v/>
      </c>
      <c r="N173" s="40" t="str">
        <f ca="1">IF(KENKO[[#This Row],[//]]="","",INDEX(INDIRECT($2:$2),KENKO[[#This Row],[//]])/IF(KENKO[[#This Row],[C]]="",KENKO[[#This Row],[JMLH BRG]],1))</f>
        <v/>
      </c>
      <c r="O173" s="41" t="str">
        <f ca="1">IF(KENKO[[#This Row],[//]]="","",INDEX(INDIRECT($2:$2),KENKO[[#This Row],[//]]))</f>
        <v/>
      </c>
      <c r="P173" s="41" t="str">
        <f ca="1">IF(KENKO[[#This Row],[//]]="","",IF(INDEX(INDIRECT($2:$2),KENKO[[#This Row],[//]])="","",INDEX(INDIRECT($2:$2),KENKO[[#This Row],[//]])))</f>
        <v/>
      </c>
      <c r="Q173" s="42" t="str">
        <f ca="1">IF(KENKO[[#This Row],[//]]="","",INDEX(INDIRECT($2:$2),KENKO[[#This Row],[//]]))</f>
        <v/>
      </c>
      <c r="R17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7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73" s="42" t="str">
        <f ca="1">IF(KENKO[[#This Row],[//]]="","",IF(INDEX(INDIRECT($2:$2),KENKO[[#This Row],[//]])="","",INDEX(INDIRECT($2:$2),KENKO[[#This Row],[//]])))</f>
        <v/>
      </c>
      <c r="U173" s="35" t="str">
        <f ca="1">IF(KENKO[[#This Row],[//]]="","",INDEX(INDIRECT($2:$2),KENKO[[#This Row],[//]]))</f>
        <v/>
      </c>
      <c r="V173" s="35" t="str">
        <f ca="1">LOWER(SUBSTITUTE(SUBSTITUTE(SUBSTITUTE(SUBSTITUTE(SUBSTITUTE(SUBSTITUTE(SUBSTITUTE(SUBSTITUTE(KENKO[[#This Row],[N.B.nota]]," ",""),"-",""),"(",""),")",""),".",""),",",""),"/",""),"""",""))</f>
        <v/>
      </c>
      <c r="W173" s="34" t="str">
        <f ca="1">IF(KENKO[[#This Row],[concat]]="","",MATCH(KENKO[[#This Row],[concat]],[3]!db[NB NOTA_C],0)+1)</f>
        <v/>
      </c>
      <c r="X173" s="35" t="str">
        <f ca="1">IF(KENKO[[#This Row],[N.B.nota]]="","",ADDRESS(ROW(KENKO[QB]),COLUMN(KENKO[QB]))&amp;":"&amp;ADDRESS(ROW(),COLUMN(KENKO[QB])))</f>
        <v/>
      </c>
      <c r="Y173" s="35" t="str">
        <f ca="1">IF(KENKO[[#This Row],[//]]="","",HYPERLINK("["&amp;DB_PATH&amp;"]DB!e"&amp;KENKO[[#This Row],[stt]],"&gt;"))</f>
        <v/>
      </c>
      <c r="Z173" s="32" t="str">
        <f ca="1">IF(KENKO[[#This Row],[//]]="","",IF(KENKO[[#This Row],[ID NOTA]]="",Z172,KENKO[[#This Row],[ID NOTA]]))</f>
        <v/>
      </c>
    </row>
    <row r="174" spans="1:26" ht="20.100000000000001" customHeight="1" x14ac:dyDescent="0.25">
      <c r="A174" s="38"/>
      <c r="B174" s="34" t="str">
        <f>IF(KENKO[[#This Row],[N_ID]]="","",INDEX(Table1[ID],MATCH(KENKO[[#This Row],[N_ID]],Table1[N_ID],0)))</f>
        <v/>
      </c>
      <c r="C174" s="34" t="str">
        <f ca="1">IF(KENKO[[#This Row],[//]]="","",HYPERLINK("["&amp;SUBSTITUTE(DIR,"'","")&amp;"]NOTA!D"&amp;KENKO[[#This Row],[//]]+2,"&gt;"))</f>
        <v/>
      </c>
      <c r="D174" s="34" t="str">
        <f>IF(KENKO[[#This Row],[ID NOTA]]="","",INDEX(Table1[QB],MATCH(KENKO[[#This Row],[ID NOTA]],Table1[ID],0)))</f>
        <v/>
      </c>
      <c r="E17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74" s="34"/>
      <c r="G174" s="39" t="str">
        <f ca="1">IF(KENKO[[#This Row],[N_ID]]="","",INDEX(INDIRECT($2:$2),KENKO[[#This Row],[//]]))</f>
        <v/>
      </c>
      <c r="H174" s="39" t="str">
        <f ca="1">IF(KENKO[[#This Row],[N_ID]]="","",INDEX(INDIRECT($2:$2),KENKO[[#This Row],[//]]))</f>
        <v/>
      </c>
      <c r="I174" s="35" t="str">
        <f ca="1">IF(KENKO[[#This Row],[N_ID]]="","",INDEX(INDIRECT($2:$2),KENKO[[#This Row],[//]]))</f>
        <v/>
      </c>
      <c r="J174" s="35" t="str">
        <f ca="1">IF(KENKO[[#This Row],[//]]="","",INDEX([3]!db[NB PAJAK],KENKO[[#This Row],[stt]]-1))</f>
        <v/>
      </c>
      <c r="K174" s="34" t="str">
        <f ca="1">IF(KENKO[[#This Row],[//]]="","",IF(INDEX(INDIRECT($2:$2),KENKO[[#This Row],[//]])="","",INDEX(INDIRECT($2:$2),KENKO[[#This Row],[//]])))</f>
        <v/>
      </c>
      <c r="L174" s="34" t="str">
        <f ca="1">IF(KENKO[[#This Row],[//]]="","",IF(KENKO[[#This Row],[C]]="",INDEX(INDIRECT($2:$2),KENKO[[#This Row],[//]]),""))</f>
        <v/>
      </c>
      <c r="M174" s="34" t="str">
        <f ca="1">IF(KENKO[[#This Row],[//]]="","",IF(KENKO[[#This Row],[C]]="",INDEX(INDIRECT($2:$2),KENKO[[#This Row],[//]]),""))</f>
        <v/>
      </c>
      <c r="N174" s="40" t="str">
        <f ca="1">IF(KENKO[[#This Row],[//]]="","",INDEX(INDIRECT($2:$2),KENKO[[#This Row],[//]])/IF(KENKO[[#This Row],[C]]="",KENKO[[#This Row],[JMLH BRG]],1))</f>
        <v/>
      </c>
      <c r="O174" s="41" t="str">
        <f ca="1">IF(KENKO[[#This Row],[//]]="","",INDEX(INDIRECT($2:$2),KENKO[[#This Row],[//]]))</f>
        <v/>
      </c>
      <c r="P174" s="41" t="str">
        <f ca="1">IF(KENKO[[#This Row],[//]]="","",IF(INDEX(INDIRECT($2:$2),KENKO[[#This Row],[//]])="","",INDEX(INDIRECT($2:$2),KENKO[[#This Row],[//]])))</f>
        <v/>
      </c>
      <c r="Q174" s="42" t="str">
        <f ca="1">IF(KENKO[[#This Row],[//]]="","",INDEX(INDIRECT($2:$2),KENKO[[#This Row],[//]]))</f>
        <v/>
      </c>
      <c r="R17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7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74" s="42" t="str">
        <f ca="1">IF(KENKO[[#This Row],[//]]="","",IF(INDEX(INDIRECT($2:$2),KENKO[[#This Row],[//]])="","",INDEX(INDIRECT($2:$2),KENKO[[#This Row],[//]])))</f>
        <v/>
      </c>
      <c r="U174" s="35" t="str">
        <f ca="1">IF(KENKO[[#This Row],[//]]="","",INDEX(INDIRECT($2:$2),KENKO[[#This Row],[//]]))</f>
        <v/>
      </c>
      <c r="V174" s="35" t="str">
        <f ca="1">LOWER(SUBSTITUTE(SUBSTITUTE(SUBSTITUTE(SUBSTITUTE(SUBSTITUTE(SUBSTITUTE(SUBSTITUTE(SUBSTITUTE(KENKO[[#This Row],[N.B.nota]]," ",""),"-",""),"(",""),")",""),".",""),",",""),"/",""),"""",""))</f>
        <v/>
      </c>
      <c r="W174" s="34" t="str">
        <f ca="1">IF(KENKO[[#This Row],[concat]]="","",MATCH(KENKO[[#This Row],[concat]],[3]!db[NB NOTA_C],0)+1)</f>
        <v/>
      </c>
      <c r="X174" s="35" t="str">
        <f ca="1">IF(KENKO[[#This Row],[N.B.nota]]="","",ADDRESS(ROW(KENKO[QB]),COLUMN(KENKO[QB]))&amp;":"&amp;ADDRESS(ROW(),COLUMN(KENKO[QB])))</f>
        <v/>
      </c>
      <c r="Y174" s="35" t="str">
        <f ca="1">IF(KENKO[[#This Row],[//]]="","",HYPERLINK("["&amp;DB_PATH&amp;"]DB!e"&amp;KENKO[[#This Row],[stt]],"&gt;"))</f>
        <v/>
      </c>
      <c r="Z174" s="32" t="str">
        <f ca="1">IF(KENKO[[#This Row],[//]]="","",IF(KENKO[[#This Row],[ID NOTA]]="",Z172,KENKO[[#This Row],[ID NOTA]]))</f>
        <v/>
      </c>
    </row>
    <row r="175" spans="1:26" ht="20.100000000000001" customHeight="1" x14ac:dyDescent="0.25">
      <c r="A175" s="38"/>
      <c r="B175" s="34" t="str">
        <f>IF(KENKO[[#This Row],[N_ID]]="","",INDEX(Table1[ID],MATCH(KENKO[[#This Row],[N_ID]],Table1[N_ID],0)))</f>
        <v/>
      </c>
      <c r="C175" s="34" t="str">
        <f ca="1">IF(KENKO[[#This Row],[//]]="","",HYPERLINK("["&amp;SUBSTITUTE(DIR,"'","")&amp;"]NOTA!D"&amp;KENKO[[#This Row],[//]]+2,"&gt;"))</f>
        <v/>
      </c>
      <c r="D175" s="34" t="str">
        <f>IF(KENKO[[#This Row],[ID NOTA]]="","",INDEX(Table1[QB],MATCH(KENKO[[#This Row],[ID NOTA]],Table1[ID],0)))</f>
        <v/>
      </c>
      <c r="E17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75" s="34"/>
      <c r="G175" s="39" t="str">
        <f ca="1">IF(KENKO[[#This Row],[N_ID]]="","",INDEX(INDIRECT($2:$2),KENKO[[#This Row],[//]]))</f>
        <v/>
      </c>
      <c r="H175" s="39" t="str">
        <f ca="1">IF(KENKO[[#This Row],[N_ID]]="","",INDEX(INDIRECT($2:$2),KENKO[[#This Row],[//]]))</f>
        <v/>
      </c>
      <c r="I175" s="35" t="str">
        <f ca="1">IF(KENKO[[#This Row],[N_ID]]="","",INDEX(INDIRECT($2:$2),KENKO[[#This Row],[//]]))</f>
        <v/>
      </c>
      <c r="J175" s="35" t="str">
        <f ca="1">IF(KENKO[[#This Row],[//]]="","",INDEX([3]!db[NB PAJAK],KENKO[[#This Row],[stt]]-1))</f>
        <v/>
      </c>
      <c r="K175" s="34" t="str">
        <f ca="1">IF(KENKO[[#This Row],[//]]="","",IF(INDEX(INDIRECT($2:$2),KENKO[[#This Row],[//]])="","",INDEX(INDIRECT($2:$2),KENKO[[#This Row],[//]])))</f>
        <v/>
      </c>
      <c r="L175" s="34" t="str">
        <f ca="1">IF(KENKO[[#This Row],[//]]="","",IF(KENKO[[#This Row],[C]]="",INDEX(INDIRECT($2:$2),KENKO[[#This Row],[//]]),""))</f>
        <v/>
      </c>
      <c r="M175" s="34" t="str">
        <f ca="1">IF(KENKO[[#This Row],[//]]="","",IF(KENKO[[#This Row],[C]]="",INDEX(INDIRECT($2:$2),KENKO[[#This Row],[//]]),""))</f>
        <v/>
      </c>
      <c r="N175" s="40" t="str">
        <f ca="1">IF(KENKO[[#This Row],[//]]="","",INDEX(INDIRECT($2:$2),KENKO[[#This Row],[//]])/IF(KENKO[[#This Row],[C]]="",KENKO[[#This Row],[JMLH BRG]],1))</f>
        <v/>
      </c>
      <c r="O175" s="41" t="str">
        <f ca="1">IF(KENKO[[#This Row],[//]]="","",INDEX(INDIRECT($2:$2),KENKO[[#This Row],[//]]))</f>
        <v/>
      </c>
      <c r="P175" s="41" t="str">
        <f ca="1">IF(KENKO[[#This Row],[//]]="","",IF(INDEX(INDIRECT($2:$2),KENKO[[#This Row],[//]])="","",INDEX(INDIRECT($2:$2),KENKO[[#This Row],[//]])))</f>
        <v/>
      </c>
      <c r="Q175" s="42" t="str">
        <f ca="1">IF(KENKO[[#This Row],[//]]="","",INDEX(INDIRECT($2:$2),KENKO[[#This Row],[//]]))</f>
        <v/>
      </c>
      <c r="R17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7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75" s="42" t="str">
        <f ca="1">IF(KENKO[[#This Row],[//]]="","",IF(INDEX(INDIRECT($2:$2),KENKO[[#This Row],[//]])="","",INDEX(INDIRECT($2:$2),KENKO[[#This Row],[//]])))</f>
        <v/>
      </c>
      <c r="U175" s="35" t="str">
        <f ca="1">IF(KENKO[[#This Row],[//]]="","",INDEX(INDIRECT($2:$2),KENKO[[#This Row],[//]]))</f>
        <v/>
      </c>
      <c r="V175" s="35" t="str">
        <f ca="1">LOWER(SUBSTITUTE(SUBSTITUTE(SUBSTITUTE(SUBSTITUTE(SUBSTITUTE(SUBSTITUTE(SUBSTITUTE(SUBSTITUTE(KENKO[[#This Row],[N.B.nota]]," ",""),"-",""),"(",""),")",""),".",""),",",""),"/",""),"""",""))</f>
        <v/>
      </c>
      <c r="W175" s="34" t="str">
        <f ca="1">IF(KENKO[[#This Row],[concat]]="","",MATCH(KENKO[[#This Row],[concat]],[3]!db[NB NOTA_C],0)+1)</f>
        <v/>
      </c>
      <c r="X175" s="35" t="str">
        <f ca="1">IF(KENKO[[#This Row],[N.B.nota]]="","",ADDRESS(ROW(KENKO[QB]),COLUMN(KENKO[QB]))&amp;":"&amp;ADDRESS(ROW(),COLUMN(KENKO[QB])))</f>
        <v/>
      </c>
      <c r="Y175" s="35" t="str">
        <f ca="1">IF(KENKO[[#This Row],[//]]="","",HYPERLINK("["&amp;DB_PATH&amp;"]DB!e"&amp;KENKO[[#This Row],[stt]],"&gt;"))</f>
        <v/>
      </c>
      <c r="Z175" s="32" t="str">
        <f ca="1">IF(KENKO[[#This Row],[//]]="","",IF(KENKO[[#This Row],[ID NOTA]]="",Z172,KENKO[[#This Row],[ID NOTA]]))</f>
        <v/>
      </c>
    </row>
    <row r="176" spans="1:26" ht="20.100000000000001" customHeight="1" x14ac:dyDescent="0.25">
      <c r="A176" s="38"/>
      <c r="B176" s="34" t="str">
        <f>IF(KENKO[[#This Row],[N_ID]]="","",INDEX(Table1[ID],MATCH(KENKO[[#This Row],[N_ID]],Table1[N_ID],0)))</f>
        <v/>
      </c>
      <c r="C176" s="34" t="str">
        <f ca="1">IF(KENKO[[#This Row],[//]]="","",HYPERLINK("["&amp;SUBSTITUTE(DIR,"'","")&amp;"]NOTA!D"&amp;KENKO[[#This Row],[//]]+2,"&gt;"))</f>
        <v/>
      </c>
      <c r="D176" s="34" t="str">
        <f>IF(KENKO[[#This Row],[ID NOTA]]="","",INDEX(Table1[QB],MATCH(KENKO[[#This Row],[ID NOTA]],Table1[ID],0)))</f>
        <v/>
      </c>
      <c r="E17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76" s="34"/>
      <c r="G176" s="39" t="str">
        <f ca="1">IF(KENKO[[#This Row],[N_ID]]="","",INDEX(INDIRECT($2:$2),KENKO[[#This Row],[//]]))</f>
        <v/>
      </c>
      <c r="H176" s="39" t="str">
        <f ca="1">IF(KENKO[[#This Row],[N_ID]]="","",INDEX(INDIRECT($2:$2),KENKO[[#This Row],[//]]))</f>
        <v/>
      </c>
      <c r="I176" s="35" t="str">
        <f ca="1">IF(KENKO[[#This Row],[N_ID]]="","",INDEX(INDIRECT($2:$2),KENKO[[#This Row],[//]]))</f>
        <v/>
      </c>
      <c r="J176" s="35" t="str">
        <f ca="1">IF(KENKO[[#This Row],[//]]="","",INDEX([3]!db[NB PAJAK],KENKO[[#This Row],[stt]]-1))</f>
        <v/>
      </c>
      <c r="K176" s="34" t="str">
        <f ca="1">IF(KENKO[[#This Row],[//]]="","",IF(INDEX(INDIRECT($2:$2),KENKO[[#This Row],[//]])="","",INDEX(INDIRECT($2:$2),KENKO[[#This Row],[//]])))</f>
        <v/>
      </c>
      <c r="L176" s="34" t="str">
        <f ca="1">IF(KENKO[[#This Row],[//]]="","",IF(KENKO[[#This Row],[C]]="",INDEX(INDIRECT($2:$2),KENKO[[#This Row],[//]]),""))</f>
        <v/>
      </c>
      <c r="M176" s="34" t="str">
        <f ca="1">IF(KENKO[[#This Row],[//]]="","",IF(KENKO[[#This Row],[C]]="",INDEX(INDIRECT($2:$2),KENKO[[#This Row],[//]]),""))</f>
        <v/>
      </c>
      <c r="N176" s="40" t="str">
        <f ca="1">IF(KENKO[[#This Row],[//]]="","",INDEX(INDIRECT($2:$2),KENKO[[#This Row],[//]])/IF(KENKO[[#This Row],[C]]="",KENKO[[#This Row],[JMLH BRG]],1))</f>
        <v/>
      </c>
      <c r="O176" s="41" t="str">
        <f ca="1">IF(KENKO[[#This Row],[//]]="","",INDEX(INDIRECT($2:$2),KENKO[[#This Row],[//]]))</f>
        <v/>
      </c>
      <c r="P176" s="41" t="str">
        <f ca="1">IF(KENKO[[#This Row],[//]]="","",IF(INDEX(INDIRECT($2:$2),KENKO[[#This Row],[//]])="","",INDEX(INDIRECT($2:$2),KENKO[[#This Row],[//]])))</f>
        <v/>
      </c>
      <c r="Q176" s="42" t="str">
        <f ca="1">IF(KENKO[[#This Row],[//]]="","",INDEX(INDIRECT($2:$2),KENKO[[#This Row],[//]]))</f>
        <v/>
      </c>
      <c r="R17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7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76" s="42" t="str">
        <f ca="1">IF(KENKO[[#This Row],[//]]="","",IF(INDEX(INDIRECT($2:$2),KENKO[[#This Row],[//]])="","",INDEX(INDIRECT($2:$2),KENKO[[#This Row],[//]])))</f>
        <v/>
      </c>
      <c r="U176" s="35" t="str">
        <f ca="1">IF(KENKO[[#This Row],[//]]="","",INDEX(INDIRECT($2:$2),KENKO[[#This Row],[//]]))</f>
        <v/>
      </c>
      <c r="V176" s="35" t="str">
        <f ca="1">LOWER(SUBSTITUTE(SUBSTITUTE(SUBSTITUTE(SUBSTITUTE(SUBSTITUTE(SUBSTITUTE(SUBSTITUTE(SUBSTITUTE(KENKO[[#This Row],[N.B.nota]]," ",""),"-",""),"(",""),")",""),".",""),",",""),"/",""),"""",""))</f>
        <v/>
      </c>
      <c r="W176" s="34" t="str">
        <f ca="1">IF(KENKO[[#This Row],[concat]]="","",MATCH(KENKO[[#This Row],[concat]],[3]!db[NB NOTA_C],0)+1)</f>
        <v/>
      </c>
      <c r="X176" s="35" t="str">
        <f ca="1">IF(KENKO[[#This Row],[N.B.nota]]="","",ADDRESS(ROW(KENKO[QB]),COLUMN(KENKO[QB]))&amp;":"&amp;ADDRESS(ROW(),COLUMN(KENKO[QB])))</f>
        <v/>
      </c>
      <c r="Y176" s="35" t="str">
        <f ca="1">IF(KENKO[[#This Row],[//]]="","",HYPERLINK("["&amp;DB_PATH&amp;"]DB!e"&amp;KENKO[[#This Row],[stt]],"&gt;"))</f>
        <v/>
      </c>
      <c r="Z176" s="32" t="str">
        <f ca="1">IF(KENKO[[#This Row],[//]]="","",IF(KENKO[[#This Row],[ID NOTA]]="",Z172,KENKO[[#This Row],[ID NOTA]]))</f>
        <v/>
      </c>
    </row>
    <row r="177" spans="1:26" ht="20.100000000000001" customHeight="1" x14ac:dyDescent="0.25">
      <c r="A177" s="38"/>
      <c r="B177" s="34" t="str">
        <f>IF(KENKO[[#This Row],[N_ID]]="","",INDEX(Table1[ID],MATCH(KENKO[[#This Row],[N_ID]],Table1[N_ID],0)))</f>
        <v/>
      </c>
      <c r="C177" s="34" t="str">
        <f ca="1">IF(KENKO[[#This Row],[//]]="","",HYPERLINK("["&amp;SUBSTITUTE(DIR,"'","")&amp;"]NOTA!D"&amp;KENKO[[#This Row],[//]]+2,"&gt;"))</f>
        <v/>
      </c>
      <c r="D177" s="34" t="str">
        <f>IF(KENKO[[#This Row],[ID NOTA]]="","",INDEX(Table1[QB],MATCH(KENKO[[#This Row],[ID NOTA]],Table1[ID],0)))</f>
        <v/>
      </c>
      <c r="E17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77" s="34"/>
      <c r="G177" s="39" t="str">
        <f ca="1">IF(KENKO[[#This Row],[N_ID]]="","",INDEX(INDIRECT($2:$2),KENKO[[#This Row],[//]]))</f>
        <v/>
      </c>
      <c r="H177" s="39" t="str">
        <f ca="1">IF(KENKO[[#This Row],[N_ID]]="","",INDEX(INDIRECT($2:$2),KENKO[[#This Row],[//]]))</f>
        <v/>
      </c>
      <c r="I177" s="35" t="str">
        <f ca="1">IF(KENKO[[#This Row],[N_ID]]="","",INDEX(INDIRECT($2:$2),KENKO[[#This Row],[//]]))</f>
        <v/>
      </c>
      <c r="J177" s="35" t="str">
        <f ca="1">IF(KENKO[[#This Row],[//]]="","",INDEX([3]!db[NB PAJAK],KENKO[[#This Row],[stt]]-1))</f>
        <v/>
      </c>
      <c r="K177" s="34" t="str">
        <f ca="1">IF(KENKO[[#This Row],[//]]="","",IF(INDEX(INDIRECT($2:$2),KENKO[[#This Row],[//]])="","",INDEX(INDIRECT($2:$2),KENKO[[#This Row],[//]])))</f>
        <v/>
      </c>
      <c r="L177" s="34" t="str">
        <f ca="1">IF(KENKO[[#This Row],[//]]="","",IF(KENKO[[#This Row],[C]]="",INDEX(INDIRECT($2:$2),KENKO[[#This Row],[//]]),""))</f>
        <v/>
      </c>
      <c r="M177" s="34" t="str">
        <f ca="1">IF(KENKO[[#This Row],[//]]="","",IF(KENKO[[#This Row],[C]]="",INDEX(INDIRECT($2:$2),KENKO[[#This Row],[//]]),""))</f>
        <v/>
      </c>
      <c r="N177" s="40" t="str">
        <f ca="1">IF(KENKO[[#This Row],[//]]="","",INDEX(INDIRECT($2:$2),KENKO[[#This Row],[//]])/IF(KENKO[[#This Row],[C]]="",KENKO[[#This Row],[JMLH BRG]],1))</f>
        <v/>
      </c>
      <c r="O177" s="41" t="str">
        <f ca="1">IF(KENKO[[#This Row],[//]]="","",INDEX(INDIRECT($2:$2),KENKO[[#This Row],[//]]))</f>
        <v/>
      </c>
      <c r="P177" s="41" t="str">
        <f ca="1">IF(KENKO[[#This Row],[//]]="","",IF(INDEX(INDIRECT($2:$2),KENKO[[#This Row],[//]])="","",INDEX(INDIRECT($2:$2),KENKO[[#This Row],[//]])))</f>
        <v/>
      </c>
      <c r="Q177" s="42" t="str">
        <f ca="1">IF(KENKO[[#This Row],[//]]="","",INDEX(INDIRECT($2:$2),KENKO[[#This Row],[//]]))</f>
        <v/>
      </c>
      <c r="R17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7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77" s="42" t="str">
        <f ca="1">IF(KENKO[[#This Row],[//]]="","",IF(INDEX(INDIRECT($2:$2),KENKO[[#This Row],[//]])="","",INDEX(INDIRECT($2:$2),KENKO[[#This Row],[//]])))</f>
        <v/>
      </c>
      <c r="U177" s="35" t="str">
        <f ca="1">IF(KENKO[[#This Row],[//]]="","",INDEX(INDIRECT($2:$2),KENKO[[#This Row],[//]]))</f>
        <v/>
      </c>
      <c r="V177" s="35" t="str">
        <f ca="1">LOWER(SUBSTITUTE(SUBSTITUTE(SUBSTITUTE(SUBSTITUTE(SUBSTITUTE(SUBSTITUTE(SUBSTITUTE(SUBSTITUTE(KENKO[[#This Row],[N.B.nota]]," ",""),"-",""),"(",""),")",""),".",""),",",""),"/",""),"""",""))</f>
        <v/>
      </c>
      <c r="W177" s="34" t="str">
        <f ca="1">IF(KENKO[[#This Row],[concat]]="","",MATCH(KENKO[[#This Row],[concat]],[3]!db[NB NOTA_C],0)+1)</f>
        <v/>
      </c>
      <c r="X177" s="35" t="str">
        <f ca="1">IF(KENKO[[#This Row],[N.B.nota]]="","",ADDRESS(ROW(KENKO[QB]),COLUMN(KENKO[QB]))&amp;":"&amp;ADDRESS(ROW(),COLUMN(KENKO[QB])))</f>
        <v/>
      </c>
      <c r="Y177" s="35" t="str">
        <f ca="1">IF(KENKO[[#This Row],[//]]="","",HYPERLINK("["&amp;DB_PATH&amp;"]DB!e"&amp;KENKO[[#This Row],[stt]],"&gt;"))</f>
        <v/>
      </c>
      <c r="Z177" s="32" t="str">
        <f ca="1">IF(KENKO[[#This Row],[//]]="","",IF(KENKO[[#This Row],[ID NOTA]]="",Z172,KENKO[[#This Row],[ID NOTA]]))</f>
        <v/>
      </c>
    </row>
    <row r="178" spans="1:26" ht="20.100000000000001" customHeight="1" x14ac:dyDescent="0.25">
      <c r="A178" s="38"/>
      <c r="B178" s="34" t="str">
        <f>IF(KENKO[[#This Row],[N_ID]]="","",INDEX(Table1[ID],MATCH(KENKO[[#This Row],[N_ID]],Table1[N_ID],0)))</f>
        <v/>
      </c>
      <c r="C178" s="34" t="str">
        <f ca="1">IF(KENKO[[#This Row],[//]]="","",HYPERLINK("["&amp;SUBSTITUTE(DIR,"'","")&amp;"]NOTA!D"&amp;KENKO[[#This Row],[//]]+2,"&gt;"))</f>
        <v/>
      </c>
      <c r="D178" s="34" t="str">
        <f>IF(KENKO[[#This Row],[ID NOTA]]="","",INDEX(Table1[QB],MATCH(KENKO[[#This Row],[ID NOTA]],Table1[ID],0)))</f>
        <v/>
      </c>
      <c r="E17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78" s="34"/>
      <c r="G178" s="39" t="str">
        <f ca="1">IF(KENKO[[#This Row],[N_ID]]="","",INDEX(INDIRECT($2:$2),KENKO[[#This Row],[//]]))</f>
        <v/>
      </c>
      <c r="H178" s="39" t="str">
        <f ca="1">IF(KENKO[[#This Row],[N_ID]]="","",INDEX(INDIRECT($2:$2),KENKO[[#This Row],[//]]))</f>
        <v/>
      </c>
      <c r="I178" s="35" t="str">
        <f ca="1">IF(KENKO[[#This Row],[N_ID]]="","",INDEX(INDIRECT($2:$2),KENKO[[#This Row],[//]]))</f>
        <v/>
      </c>
      <c r="J178" s="35" t="str">
        <f ca="1">IF(KENKO[[#This Row],[//]]="","",INDEX([3]!db[NB PAJAK],KENKO[[#This Row],[stt]]-1))</f>
        <v/>
      </c>
      <c r="K178" s="34" t="str">
        <f ca="1">IF(KENKO[[#This Row],[//]]="","",IF(INDEX(INDIRECT($2:$2),KENKO[[#This Row],[//]])="","",INDEX(INDIRECT($2:$2),KENKO[[#This Row],[//]])))</f>
        <v/>
      </c>
      <c r="L178" s="34" t="str">
        <f ca="1">IF(KENKO[[#This Row],[//]]="","",IF(KENKO[[#This Row],[C]]="",INDEX(INDIRECT($2:$2),KENKO[[#This Row],[//]]),""))</f>
        <v/>
      </c>
      <c r="M178" s="34" t="str">
        <f ca="1">IF(KENKO[[#This Row],[//]]="","",IF(KENKO[[#This Row],[C]]="",INDEX(INDIRECT($2:$2),KENKO[[#This Row],[//]]),""))</f>
        <v/>
      </c>
      <c r="N178" s="40" t="str">
        <f ca="1">IF(KENKO[[#This Row],[//]]="","",INDEX(INDIRECT($2:$2),KENKO[[#This Row],[//]])/IF(KENKO[[#This Row],[C]]="",KENKO[[#This Row],[JMLH BRG]],1))</f>
        <v/>
      </c>
      <c r="O178" s="41" t="str">
        <f ca="1">IF(KENKO[[#This Row],[//]]="","",INDEX(INDIRECT($2:$2),KENKO[[#This Row],[//]]))</f>
        <v/>
      </c>
      <c r="P178" s="41" t="str">
        <f ca="1">IF(KENKO[[#This Row],[//]]="","",IF(INDEX(INDIRECT($2:$2),KENKO[[#This Row],[//]])="","",INDEX(INDIRECT($2:$2),KENKO[[#This Row],[//]])))</f>
        <v/>
      </c>
      <c r="Q178" s="42" t="str">
        <f ca="1">IF(KENKO[[#This Row],[//]]="","",INDEX(INDIRECT($2:$2),KENKO[[#This Row],[//]]))</f>
        <v/>
      </c>
      <c r="R17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7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78" s="42" t="str">
        <f ca="1">IF(KENKO[[#This Row],[//]]="","",IF(INDEX(INDIRECT($2:$2),KENKO[[#This Row],[//]])="","",INDEX(INDIRECT($2:$2),KENKO[[#This Row],[//]])))</f>
        <v/>
      </c>
      <c r="U178" s="35" t="str">
        <f ca="1">IF(KENKO[[#This Row],[//]]="","",INDEX(INDIRECT($2:$2),KENKO[[#This Row],[//]]))</f>
        <v/>
      </c>
      <c r="V178" s="35" t="str">
        <f ca="1">LOWER(SUBSTITUTE(SUBSTITUTE(SUBSTITUTE(SUBSTITUTE(SUBSTITUTE(SUBSTITUTE(SUBSTITUTE(SUBSTITUTE(KENKO[[#This Row],[N.B.nota]]," ",""),"-",""),"(",""),")",""),".",""),",",""),"/",""),"""",""))</f>
        <v/>
      </c>
      <c r="W178" s="34" t="str">
        <f ca="1">IF(KENKO[[#This Row],[concat]]="","",MATCH(KENKO[[#This Row],[concat]],[3]!db[NB NOTA_C],0)+1)</f>
        <v/>
      </c>
      <c r="X178" s="35" t="str">
        <f ca="1">IF(KENKO[[#This Row],[N.B.nota]]="","",ADDRESS(ROW(KENKO[QB]),COLUMN(KENKO[QB]))&amp;":"&amp;ADDRESS(ROW(),COLUMN(KENKO[QB])))</f>
        <v/>
      </c>
      <c r="Y178" s="35" t="str">
        <f ca="1">IF(KENKO[[#This Row],[//]]="","",HYPERLINK("["&amp;DB_PATH&amp;"]DB!e"&amp;KENKO[[#This Row],[stt]],"&gt;"))</f>
        <v/>
      </c>
      <c r="Z178" s="32" t="str">
        <f ca="1">IF(KENKO[[#This Row],[//]]="","",IF(KENKO[[#This Row],[ID NOTA]]="",Z172,KENKO[[#This Row],[ID NOTA]]))</f>
        <v/>
      </c>
    </row>
    <row r="179" spans="1:26" ht="20.100000000000001" customHeight="1" x14ac:dyDescent="0.25">
      <c r="A179" s="38"/>
      <c r="B179" s="34" t="str">
        <f>IF(KENKO[[#This Row],[N_ID]]="","",INDEX(Table1[ID],MATCH(KENKO[[#This Row],[N_ID]],Table1[N_ID],0)))</f>
        <v/>
      </c>
      <c r="C179" s="34" t="str">
        <f ca="1">IF(KENKO[[#This Row],[//]]="","",HYPERLINK("["&amp;SUBSTITUTE(DIR,"'","")&amp;"]NOTA!D"&amp;KENKO[[#This Row],[//]]+2,"&gt;"))</f>
        <v/>
      </c>
      <c r="D179" s="34" t="str">
        <f>IF(KENKO[[#This Row],[ID NOTA]]="","",INDEX(Table1[QB],MATCH(KENKO[[#This Row],[ID NOTA]],Table1[ID],0)))</f>
        <v/>
      </c>
      <c r="E17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79" s="34"/>
      <c r="G179" s="39" t="str">
        <f ca="1">IF(KENKO[[#This Row],[N_ID]]="","",INDEX(INDIRECT($2:$2),KENKO[[#This Row],[//]]))</f>
        <v/>
      </c>
      <c r="H179" s="39" t="str">
        <f ca="1">IF(KENKO[[#This Row],[N_ID]]="","",INDEX(INDIRECT($2:$2),KENKO[[#This Row],[//]]))</f>
        <v/>
      </c>
      <c r="I179" s="35" t="str">
        <f ca="1">IF(KENKO[[#This Row],[N_ID]]="","",INDEX(INDIRECT($2:$2),KENKO[[#This Row],[//]]))</f>
        <v/>
      </c>
      <c r="J179" s="35" t="str">
        <f ca="1">IF(KENKO[[#This Row],[//]]="","",INDEX([3]!db[NB PAJAK],KENKO[[#This Row],[stt]]-1))</f>
        <v/>
      </c>
      <c r="K179" s="34" t="str">
        <f ca="1">IF(KENKO[[#This Row],[//]]="","",IF(INDEX(INDIRECT($2:$2),KENKO[[#This Row],[//]])="","",INDEX(INDIRECT($2:$2),KENKO[[#This Row],[//]])))</f>
        <v/>
      </c>
      <c r="L179" s="34" t="str">
        <f ca="1">IF(KENKO[[#This Row],[//]]="","",IF(KENKO[[#This Row],[C]]="",INDEX(INDIRECT($2:$2),KENKO[[#This Row],[//]]),""))</f>
        <v/>
      </c>
      <c r="M179" s="34" t="str">
        <f ca="1">IF(KENKO[[#This Row],[//]]="","",IF(KENKO[[#This Row],[C]]="",INDEX(INDIRECT($2:$2),KENKO[[#This Row],[//]]),""))</f>
        <v/>
      </c>
      <c r="N179" s="40" t="str">
        <f ca="1">IF(KENKO[[#This Row],[//]]="","",INDEX(INDIRECT($2:$2),KENKO[[#This Row],[//]])/IF(KENKO[[#This Row],[C]]="",KENKO[[#This Row],[JMLH BRG]],1))</f>
        <v/>
      </c>
      <c r="O179" s="41" t="str">
        <f ca="1">IF(KENKO[[#This Row],[//]]="","",INDEX(INDIRECT($2:$2),KENKO[[#This Row],[//]]))</f>
        <v/>
      </c>
      <c r="P179" s="41" t="str">
        <f ca="1">IF(KENKO[[#This Row],[//]]="","",IF(INDEX(INDIRECT($2:$2),KENKO[[#This Row],[//]])="","",INDEX(INDIRECT($2:$2),KENKO[[#This Row],[//]])))</f>
        <v/>
      </c>
      <c r="Q179" s="42" t="str">
        <f ca="1">IF(KENKO[[#This Row],[//]]="","",INDEX(INDIRECT($2:$2),KENKO[[#This Row],[//]]))</f>
        <v/>
      </c>
      <c r="R17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7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79" s="42" t="str">
        <f ca="1">IF(KENKO[[#This Row],[//]]="","",IF(INDEX(INDIRECT($2:$2),KENKO[[#This Row],[//]])="","",INDEX(INDIRECT($2:$2),KENKO[[#This Row],[//]])))</f>
        <v/>
      </c>
      <c r="U179" s="35" t="str">
        <f ca="1">IF(KENKO[[#This Row],[//]]="","",INDEX(INDIRECT($2:$2),KENKO[[#This Row],[//]]))</f>
        <v/>
      </c>
      <c r="V179" s="35" t="str">
        <f ca="1">LOWER(SUBSTITUTE(SUBSTITUTE(SUBSTITUTE(SUBSTITUTE(SUBSTITUTE(SUBSTITUTE(SUBSTITUTE(SUBSTITUTE(KENKO[[#This Row],[N.B.nota]]," ",""),"-",""),"(",""),")",""),".",""),",",""),"/",""),"""",""))</f>
        <v/>
      </c>
      <c r="W179" s="34" t="str">
        <f ca="1">IF(KENKO[[#This Row],[concat]]="","",MATCH(KENKO[[#This Row],[concat]],[3]!db[NB NOTA_C],0)+1)</f>
        <v/>
      </c>
      <c r="X179" s="35" t="str">
        <f ca="1">IF(KENKO[[#This Row],[N.B.nota]]="","",ADDRESS(ROW(KENKO[QB]),COLUMN(KENKO[QB]))&amp;":"&amp;ADDRESS(ROW(),COLUMN(KENKO[QB])))</f>
        <v/>
      </c>
      <c r="Y179" s="35" t="str">
        <f ca="1">IF(KENKO[[#This Row],[//]]="","",HYPERLINK("["&amp;DB_PATH&amp;"]DB!e"&amp;KENKO[[#This Row],[stt]],"&gt;"))</f>
        <v/>
      </c>
      <c r="Z179" s="32" t="str">
        <f ca="1">IF(KENKO[[#This Row],[//]]="","",IF(KENKO[[#This Row],[ID NOTA]]="",Z172,KENKO[[#This Row],[ID NOTA]]))</f>
        <v/>
      </c>
    </row>
    <row r="180" spans="1:26" ht="20.100000000000001" customHeight="1" x14ac:dyDescent="0.25">
      <c r="A180" s="38"/>
      <c r="B180" s="34" t="str">
        <f>IF(KENKO[[#This Row],[N_ID]]="","",INDEX(Table1[ID],MATCH(KENKO[[#This Row],[N_ID]],Table1[N_ID],0)))</f>
        <v/>
      </c>
      <c r="C180" s="34" t="str">
        <f ca="1">IF(KENKO[[#This Row],[//]]="","",HYPERLINK("["&amp;SUBSTITUTE(DIR,"'","")&amp;"]NOTA!D"&amp;KENKO[[#This Row],[//]]+2,"&gt;"))</f>
        <v/>
      </c>
      <c r="D180" s="34" t="str">
        <f>IF(KENKO[[#This Row],[ID NOTA]]="","",INDEX(Table1[QB],MATCH(KENKO[[#This Row],[ID NOTA]],Table1[ID],0)))</f>
        <v/>
      </c>
      <c r="E18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80" s="34"/>
      <c r="G180" s="39" t="str">
        <f ca="1">IF(KENKO[[#This Row],[N_ID]]="","",INDEX(INDIRECT($2:$2),KENKO[[#This Row],[//]]))</f>
        <v/>
      </c>
      <c r="H180" s="39" t="str">
        <f ca="1">IF(KENKO[[#This Row],[N_ID]]="","",INDEX(INDIRECT($2:$2),KENKO[[#This Row],[//]]))</f>
        <v/>
      </c>
      <c r="I180" s="35" t="str">
        <f ca="1">IF(KENKO[[#This Row],[N_ID]]="","",INDEX(INDIRECT($2:$2),KENKO[[#This Row],[//]]))</f>
        <v/>
      </c>
      <c r="J180" s="35" t="str">
        <f ca="1">IF(KENKO[[#This Row],[//]]="","",INDEX([3]!db[NB PAJAK],KENKO[[#This Row],[stt]]-1))</f>
        <v/>
      </c>
      <c r="K180" s="34" t="str">
        <f ca="1">IF(KENKO[[#This Row],[//]]="","",IF(INDEX(INDIRECT($2:$2),KENKO[[#This Row],[//]])="","",INDEX(INDIRECT($2:$2),KENKO[[#This Row],[//]])))</f>
        <v/>
      </c>
      <c r="L180" s="34" t="str">
        <f ca="1">IF(KENKO[[#This Row],[//]]="","",IF(KENKO[[#This Row],[C]]="",INDEX(INDIRECT($2:$2),KENKO[[#This Row],[//]]),""))</f>
        <v/>
      </c>
      <c r="M180" s="34" t="str">
        <f ca="1">IF(KENKO[[#This Row],[//]]="","",IF(KENKO[[#This Row],[C]]="",INDEX(INDIRECT($2:$2),KENKO[[#This Row],[//]]),""))</f>
        <v/>
      </c>
      <c r="N180" s="40" t="str">
        <f ca="1">IF(KENKO[[#This Row],[//]]="","",INDEX(INDIRECT($2:$2),KENKO[[#This Row],[//]])/IF(KENKO[[#This Row],[C]]="",KENKO[[#This Row],[JMLH BRG]],1))</f>
        <v/>
      </c>
      <c r="O180" s="41" t="str">
        <f ca="1">IF(KENKO[[#This Row],[//]]="","",INDEX(INDIRECT($2:$2),KENKO[[#This Row],[//]]))</f>
        <v/>
      </c>
      <c r="P180" s="41" t="str">
        <f ca="1">IF(KENKO[[#This Row],[//]]="","",IF(INDEX(INDIRECT($2:$2),KENKO[[#This Row],[//]])="","",INDEX(INDIRECT($2:$2),KENKO[[#This Row],[//]])))</f>
        <v/>
      </c>
      <c r="Q180" s="42" t="str">
        <f ca="1">IF(KENKO[[#This Row],[//]]="","",INDEX(INDIRECT($2:$2),KENKO[[#This Row],[//]]))</f>
        <v/>
      </c>
      <c r="R18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8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80" s="42" t="str">
        <f ca="1">IF(KENKO[[#This Row],[//]]="","",IF(INDEX(INDIRECT($2:$2),KENKO[[#This Row],[//]])="","",INDEX(INDIRECT($2:$2),KENKO[[#This Row],[//]])))</f>
        <v/>
      </c>
      <c r="U180" s="35" t="str">
        <f ca="1">IF(KENKO[[#This Row],[//]]="","",INDEX(INDIRECT($2:$2),KENKO[[#This Row],[//]]))</f>
        <v/>
      </c>
      <c r="V180" s="35" t="str">
        <f ca="1">LOWER(SUBSTITUTE(SUBSTITUTE(SUBSTITUTE(SUBSTITUTE(SUBSTITUTE(SUBSTITUTE(SUBSTITUTE(SUBSTITUTE(KENKO[[#This Row],[N.B.nota]]," ",""),"-",""),"(",""),")",""),".",""),",",""),"/",""),"""",""))</f>
        <v/>
      </c>
      <c r="W180" s="34" t="str">
        <f ca="1">IF(KENKO[[#This Row],[concat]]="","",MATCH(KENKO[[#This Row],[concat]],[3]!db[NB NOTA_C],0)+1)</f>
        <v/>
      </c>
      <c r="X180" s="35" t="str">
        <f ca="1">IF(KENKO[[#This Row],[N.B.nota]]="","",ADDRESS(ROW(KENKO[QB]),COLUMN(KENKO[QB]))&amp;":"&amp;ADDRESS(ROW(),COLUMN(KENKO[QB])))</f>
        <v/>
      </c>
      <c r="Y180" s="35" t="str">
        <f ca="1">IF(KENKO[[#This Row],[//]]="","",HYPERLINK("["&amp;DB_PATH&amp;"]DB!e"&amp;KENKO[[#This Row],[stt]],"&gt;"))</f>
        <v/>
      </c>
      <c r="Z180" s="32" t="str">
        <f ca="1">IF(KENKO[[#This Row],[//]]="","",IF(KENKO[[#This Row],[ID NOTA]]="",Z172,KENKO[[#This Row],[ID NOTA]]))</f>
        <v/>
      </c>
    </row>
    <row r="181" spans="1:26" ht="20.100000000000001" customHeight="1" x14ac:dyDescent="0.25">
      <c r="A181" s="38"/>
      <c r="B181" s="34" t="str">
        <f>IF(KENKO[[#This Row],[N_ID]]="","",INDEX(Table1[ID],MATCH(KENKO[[#This Row],[N_ID]],Table1[N_ID],0)))</f>
        <v/>
      </c>
      <c r="C181" s="34" t="str">
        <f ca="1">IF(KENKO[[#This Row],[//]]="","",HYPERLINK("["&amp;SUBSTITUTE(DIR,"'","")&amp;"]NOTA!D"&amp;KENKO[[#This Row],[//]]+2,"&gt;"))</f>
        <v/>
      </c>
      <c r="D181" s="34" t="str">
        <f>IF(KENKO[[#This Row],[ID NOTA]]="","",INDEX(Table1[QB],MATCH(KENKO[[#This Row],[ID NOTA]],Table1[ID],0)))</f>
        <v/>
      </c>
      <c r="E18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81" s="34"/>
      <c r="G181" s="39" t="str">
        <f ca="1">IF(KENKO[[#This Row],[N_ID]]="","",INDEX(INDIRECT($2:$2),KENKO[[#This Row],[//]]))</f>
        <v/>
      </c>
      <c r="H181" s="39" t="str">
        <f ca="1">IF(KENKO[[#This Row],[N_ID]]="","",INDEX(INDIRECT($2:$2),KENKO[[#This Row],[//]]))</f>
        <v/>
      </c>
      <c r="I181" s="35" t="str">
        <f ca="1">IF(KENKO[[#This Row],[N_ID]]="","",INDEX(INDIRECT($2:$2),KENKO[[#This Row],[//]]))</f>
        <v/>
      </c>
      <c r="J181" s="35" t="str">
        <f ca="1">IF(KENKO[[#This Row],[//]]="","",INDEX([3]!db[NB PAJAK],KENKO[[#This Row],[stt]]-1))</f>
        <v/>
      </c>
      <c r="K181" s="34" t="str">
        <f ca="1">IF(KENKO[[#This Row],[//]]="","",IF(INDEX(INDIRECT($2:$2),KENKO[[#This Row],[//]])="","",INDEX(INDIRECT($2:$2),KENKO[[#This Row],[//]])))</f>
        <v/>
      </c>
      <c r="L181" s="34" t="str">
        <f ca="1">IF(KENKO[[#This Row],[//]]="","",IF(KENKO[[#This Row],[C]]="",INDEX(INDIRECT($2:$2),KENKO[[#This Row],[//]]),""))</f>
        <v/>
      </c>
      <c r="M181" s="34" t="str">
        <f ca="1">IF(KENKO[[#This Row],[//]]="","",IF(KENKO[[#This Row],[C]]="",INDEX(INDIRECT($2:$2),KENKO[[#This Row],[//]]),""))</f>
        <v/>
      </c>
      <c r="N181" s="40" t="str">
        <f ca="1">IF(KENKO[[#This Row],[//]]="","",INDEX(INDIRECT($2:$2),KENKO[[#This Row],[//]])/IF(KENKO[[#This Row],[C]]="",KENKO[[#This Row],[JMLH BRG]],1))</f>
        <v/>
      </c>
      <c r="O181" s="41" t="str">
        <f ca="1">IF(KENKO[[#This Row],[//]]="","",INDEX(INDIRECT($2:$2),KENKO[[#This Row],[//]]))</f>
        <v/>
      </c>
      <c r="P181" s="41" t="str">
        <f ca="1">IF(KENKO[[#This Row],[//]]="","",IF(INDEX(INDIRECT($2:$2),KENKO[[#This Row],[//]])="","",INDEX(INDIRECT($2:$2),KENKO[[#This Row],[//]])))</f>
        <v/>
      </c>
      <c r="Q181" s="42" t="str">
        <f ca="1">IF(KENKO[[#This Row],[//]]="","",INDEX(INDIRECT($2:$2),KENKO[[#This Row],[//]]))</f>
        <v/>
      </c>
      <c r="R18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8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81" s="42" t="str">
        <f ca="1">IF(KENKO[[#This Row],[//]]="","",IF(INDEX(INDIRECT($2:$2),KENKO[[#This Row],[//]])="","",INDEX(INDIRECT($2:$2),KENKO[[#This Row],[//]])))</f>
        <v/>
      </c>
      <c r="U181" s="35" t="str">
        <f ca="1">IF(KENKO[[#This Row],[//]]="","",INDEX(INDIRECT($2:$2),KENKO[[#This Row],[//]]))</f>
        <v/>
      </c>
      <c r="V181" s="35" t="str">
        <f ca="1">LOWER(SUBSTITUTE(SUBSTITUTE(SUBSTITUTE(SUBSTITUTE(SUBSTITUTE(SUBSTITUTE(SUBSTITUTE(SUBSTITUTE(KENKO[[#This Row],[N.B.nota]]," ",""),"-",""),"(",""),")",""),".",""),",",""),"/",""),"""",""))</f>
        <v/>
      </c>
      <c r="W181" s="34" t="str">
        <f ca="1">IF(KENKO[[#This Row],[concat]]="","",MATCH(KENKO[[#This Row],[concat]],[3]!db[NB NOTA_C],0)+1)</f>
        <v/>
      </c>
      <c r="X181" s="35" t="str">
        <f ca="1">IF(KENKO[[#This Row],[N.B.nota]]="","",ADDRESS(ROW(KENKO[QB]),COLUMN(KENKO[QB]))&amp;":"&amp;ADDRESS(ROW(),COLUMN(KENKO[QB])))</f>
        <v/>
      </c>
      <c r="Y181" s="35" t="str">
        <f ca="1">IF(KENKO[[#This Row],[//]]="","",HYPERLINK("["&amp;DB_PATH&amp;"]DB!e"&amp;KENKO[[#This Row],[stt]],"&gt;"))</f>
        <v/>
      </c>
      <c r="Z181" s="32" t="str">
        <f ca="1">IF(KENKO[[#This Row],[//]]="","",IF(KENKO[[#This Row],[ID NOTA]]="",Z172,KENKO[[#This Row],[ID NOTA]]))</f>
        <v/>
      </c>
    </row>
    <row r="182" spans="1:26" ht="20.100000000000001" customHeight="1" x14ac:dyDescent="0.25">
      <c r="A182" s="38"/>
      <c r="B182" s="34" t="str">
        <f>IF(KENKO[[#This Row],[N_ID]]="","",INDEX(Table1[ID],MATCH(KENKO[[#This Row],[N_ID]],Table1[N_ID],0)))</f>
        <v/>
      </c>
      <c r="C182" s="34" t="str">
        <f ca="1">IF(KENKO[[#This Row],[//]]="","",HYPERLINK("["&amp;SUBSTITUTE(DIR,"'","")&amp;"]NOTA!D"&amp;KENKO[[#This Row],[//]]+2,"&gt;"))</f>
        <v/>
      </c>
      <c r="D182" s="34" t="str">
        <f>IF(KENKO[[#This Row],[ID NOTA]]="","",INDEX(Table1[QB],MATCH(KENKO[[#This Row],[ID NOTA]],Table1[ID],0)))</f>
        <v/>
      </c>
      <c r="E18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82" s="34"/>
      <c r="G182" s="39" t="str">
        <f ca="1">IF(KENKO[[#This Row],[N_ID]]="","",INDEX(INDIRECT($2:$2),KENKO[[#This Row],[//]]))</f>
        <v/>
      </c>
      <c r="H182" s="39" t="str">
        <f ca="1">IF(KENKO[[#This Row],[N_ID]]="","",INDEX(INDIRECT($2:$2),KENKO[[#This Row],[//]]))</f>
        <v/>
      </c>
      <c r="I182" s="35" t="str">
        <f ca="1">IF(KENKO[[#This Row],[N_ID]]="","",INDEX(INDIRECT($2:$2),KENKO[[#This Row],[//]]))</f>
        <v/>
      </c>
      <c r="J182" s="35" t="str">
        <f ca="1">IF(KENKO[[#This Row],[//]]="","",INDEX([3]!db[NB PAJAK],KENKO[[#This Row],[stt]]-1))</f>
        <v/>
      </c>
      <c r="K182" s="34" t="str">
        <f ca="1">IF(KENKO[[#This Row],[//]]="","",IF(INDEX(INDIRECT($2:$2),KENKO[[#This Row],[//]])="","",INDEX(INDIRECT($2:$2),KENKO[[#This Row],[//]])))</f>
        <v/>
      </c>
      <c r="L182" s="34" t="str">
        <f ca="1">IF(KENKO[[#This Row],[//]]="","",IF(KENKO[[#This Row],[C]]="",INDEX(INDIRECT($2:$2),KENKO[[#This Row],[//]]),""))</f>
        <v/>
      </c>
      <c r="M182" s="34" t="str">
        <f ca="1">IF(KENKO[[#This Row],[//]]="","",IF(KENKO[[#This Row],[C]]="",INDEX(INDIRECT($2:$2),KENKO[[#This Row],[//]]),""))</f>
        <v/>
      </c>
      <c r="N182" s="40" t="str">
        <f ca="1">IF(KENKO[[#This Row],[//]]="","",INDEX(INDIRECT($2:$2),KENKO[[#This Row],[//]])/IF(KENKO[[#This Row],[C]]="",KENKO[[#This Row],[JMLH BRG]],1))</f>
        <v/>
      </c>
      <c r="O182" s="41" t="str">
        <f ca="1">IF(KENKO[[#This Row],[//]]="","",INDEX(INDIRECT($2:$2),KENKO[[#This Row],[//]]))</f>
        <v/>
      </c>
      <c r="P182" s="41" t="str">
        <f ca="1">IF(KENKO[[#This Row],[//]]="","",IF(INDEX(INDIRECT($2:$2),KENKO[[#This Row],[//]])="","",INDEX(INDIRECT($2:$2),KENKO[[#This Row],[//]])))</f>
        <v/>
      </c>
      <c r="Q182" s="42" t="str">
        <f ca="1">IF(KENKO[[#This Row],[//]]="","",INDEX(INDIRECT($2:$2),KENKO[[#This Row],[//]]))</f>
        <v/>
      </c>
      <c r="R18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8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82" s="42" t="str">
        <f ca="1">IF(KENKO[[#This Row],[//]]="","",IF(INDEX(INDIRECT($2:$2),KENKO[[#This Row],[//]])="","",INDEX(INDIRECT($2:$2),KENKO[[#This Row],[//]])))</f>
        <v/>
      </c>
      <c r="U182" s="35" t="str">
        <f ca="1">IF(KENKO[[#This Row],[//]]="","",INDEX(INDIRECT($2:$2),KENKO[[#This Row],[//]]))</f>
        <v/>
      </c>
      <c r="V182" s="35" t="str">
        <f ca="1">LOWER(SUBSTITUTE(SUBSTITUTE(SUBSTITUTE(SUBSTITUTE(SUBSTITUTE(SUBSTITUTE(SUBSTITUTE(SUBSTITUTE(KENKO[[#This Row],[N.B.nota]]," ",""),"-",""),"(",""),")",""),".",""),",",""),"/",""),"""",""))</f>
        <v/>
      </c>
      <c r="W182" s="34" t="str">
        <f ca="1">IF(KENKO[[#This Row],[concat]]="","",MATCH(KENKO[[#This Row],[concat]],[3]!db[NB NOTA_C],0)+1)</f>
        <v/>
      </c>
      <c r="X182" s="35" t="str">
        <f ca="1">IF(KENKO[[#This Row],[N.B.nota]]="","",ADDRESS(ROW(KENKO[QB]),COLUMN(KENKO[QB]))&amp;":"&amp;ADDRESS(ROW(),COLUMN(KENKO[QB])))</f>
        <v/>
      </c>
      <c r="Y182" s="35" t="str">
        <f ca="1">IF(KENKO[[#This Row],[//]]="","",HYPERLINK("["&amp;DB_PATH&amp;"]DB!e"&amp;KENKO[[#This Row],[stt]],"&gt;"))</f>
        <v/>
      </c>
      <c r="Z182" s="32" t="str">
        <f ca="1">IF(KENKO[[#This Row],[//]]="","",IF(KENKO[[#This Row],[ID NOTA]]="",Z181,KENKO[[#This Row],[ID NOTA]]))</f>
        <v/>
      </c>
    </row>
    <row r="183" spans="1:26" ht="20.100000000000001" customHeight="1" x14ac:dyDescent="0.25">
      <c r="A183" s="38"/>
      <c r="B183" s="34" t="str">
        <f>IF(KENKO[[#This Row],[N_ID]]="","",INDEX(Table1[ID],MATCH(KENKO[[#This Row],[N_ID]],Table1[N_ID],0)))</f>
        <v/>
      </c>
      <c r="C183" s="34" t="str">
        <f ca="1">IF(KENKO[[#This Row],[//]]="","",HYPERLINK("["&amp;SUBSTITUTE(DIR,"'","")&amp;"]NOTA!D"&amp;KENKO[[#This Row],[//]]+2,"&gt;"))</f>
        <v/>
      </c>
      <c r="D183" s="34" t="str">
        <f>IF(KENKO[[#This Row],[ID NOTA]]="","",INDEX(Table1[QB],MATCH(KENKO[[#This Row],[ID NOTA]],Table1[ID],0)))</f>
        <v/>
      </c>
      <c r="E18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83" s="34"/>
      <c r="G183" s="39" t="str">
        <f ca="1">IF(KENKO[[#This Row],[N_ID]]="","",INDEX(INDIRECT($2:$2),KENKO[[#This Row],[//]]))</f>
        <v/>
      </c>
      <c r="H183" s="39" t="str">
        <f ca="1">IF(KENKO[[#This Row],[N_ID]]="","",INDEX(INDIRECT($2:$2),KENKO[[#This Row],[//]]))</f>
        <v/>
      </c>
      <c r="I183" s="35" t="str">
        <f ca="1">IF(KENKO[[#This Row],[N_ID]]="","",INDEX(INDIRECT($2:$2),KENKO[[#This Row],[//]]))</f>
        <v/>
      </c>
      <c r="J183" s="35" t="str">
        <f ca="1">IF(KENKO[[#This Row],[//]]="","",INDEX([3]!db[NB PAJAK],KENKO[[#This Row],[stt]]-1))</f>
        <v/>
      </c>
      <c r="K183" s="34" t="str">
        <f ca="1">IF(KENKO[[#This Row],[//]]="","",IF(INDEX(INDIRECT($2:$2),KENKO[[#This Row],[//]])="","",INDEX(INDIRECT($2:$2),KENKO[[#This Row],[//]])))</f>
        <v/>
      </c>
      <c r="L183" s="34" t="str">
        <f ca="1">IF(KENKO[[#This Row],[//]]="","",IF(KENKO[[#This Row],[C]]="",INDEX(INDIRECT($2:$2),KENKO[[#This Row],[//]]),""))</f>
        <v/>
      </c>
      <c r="M183" s="34" t="str">
        <f ca="1">IF(KENKO[[#This Row],[//]]="","",IF(KENKO[[#This Row],[C]]="",INDEX(INDIRECT($2:$2),KENKO[[#This Row],[//]]),""))</f>
        <v/>
      </c>
      <c r="N183" s="40" t="str">
        <f ca="1">IF(KENKO[[#This Row],[//]]="","",INDEX(INDIRECT($2:$2),KENKO[[#This Row],[//]])/IF(KENKO[[#This Row],[C]]="",KENKO[[#This Row],[JMLH BRG]],1))</f>
        <v/>
      </c>
      <c r="O183" s="41" t="str">
        <f ca="1">IF(KENKO[[#This Row],[//]]="","",INDEX(INDIRECT($2:$2),KENKO[[#This Row],[//]]))</f>
        <v/>
      </c>
      <c r="P183" s="41" t="str">
        <f ca="1">IF(KENKO[[#This Row],[//]]="","",IF(INDEX(INDIRECT($2:$2),KENKO[[#This Row],[//]])="","",INDEX(INDIRECT($2:$2),KENKO[[#This Row],[//]])))</f>
        <v/>
      </c>
      <c r="Q183" s="42" t="str">
        <f ca="1">IF(KENKO[[#This Row],[//]]="","",INDEX(INDIRECT($2:$2),KENKO[[#This Row],[//]]))</f>
        <v/>
      </c>
      <c r="R18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8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83" s="42" t="str">
        <f ca="1">IF(KENKO[[#This Row],[//]]="","",IF(INDEX(INDIRECT($2:$2),KENKO[[#This Row],[//]])="","",INDEX(INDIRECT($2:$2),KENKO[[#This Row],[//]])))</f>
        <v/>
      </c>
      <c r="U183" s="35" t="str">
        <f ca="1">IF(KENKO[[#This Row],[//]]="","",INDEX(INDIRECT($2:$2),KENKO[[#This Row],[//]]))</f>
        <v/>
      </c>
      <c r="V183" s="35" t="str">
        <f ca="1">LOWER(SUBSTITUTE(SUBSTITUTE(SUBSTITUTE(SUBSTITUTE(SUBSTITUTE(SUBSTITUTE(SUBSTITUTE(SUBSTITUTE(KENKO[[#This Row],[N.B.nota]]," ",""),"-",""),"(",""),")",""),".",""),",",""),"/",""),"""",""))</f>
        <v/>
      </c>
      <c r="W183" s="34" t="str">
        <f ca="1">IF(KENKO[[#This Row],[concat]]="","",MATCH(KENKO[[#This Row],[concat]],[3]!db[NB NOTA_C],0)+1)</f>
        <v/>
      </c>
      <c r="X183" s="35" t="str">
        <f ca="1">IF(KENKO[[#This Row],[N.B.nota]]="","",ADDRESS(ROW(KENKO[QB]),COLUMN(KENKO[QB]))&amp;":"&amp;ADDRESS(ROW(),COLUMN(KENKO[QB])))</f>
        <v/>
      </c>
      <c r="Y183" s="35" t="str">
        <f ca="1">IF(KENKO[[#This Row],[//]]="","",HYPERLINK("["&amp;DB_PATH&amp;"]DB!e"&amp;KENKO[[#This Row],[stt]],"&gt;"))</f>
        <v/>
      </c>
      <c r="Z183" s="32" t="str">
        <f ca="1">IF(KENKO[[#This Row],[//]]="","",IF(KENKO[[#This Row],[ID NOTA]]="",Z181,KENKO[[#This Row],[ID NOTA]]))</f>
        <v/>
      </c>
    </row>
    <row r="184" spans="1:26" ht="20.100000000000001" customHeight="1" x14ac:dyDescent="0.25">
      <c r="A184" s="38"/>
      <c r="B184" s="34" t="str">
        <f>IF(KENKO[[#This Row],[N_ID]]="","",INDEX(Table1[ID],MATCH(KENKO[[#This Row],[N_ID]],Table1[N_ID],0)))</f>
        <v/>
      </c>
      <c r="C184" s="34" t="str">
        <f ca="1">IF(KENKO[[#This Row],[//]]="","",HYPERLINK("["&amp;SUBSTITUTE(DIR,"'","")&amp;"]NOTA!D"&amp;KENKO[[#This Row],[//]]+2,"&gt;"))</f>
        <v/>
      </c>
      <c r="D184" s="34" t="str">
        <f>IF(KENKO[[#This Row],[ID NOTA]]="","",INDEX(Table1[QB],MATCH(KENKO[[#This Row],[ID NOTA]],Table1[ID],0)))</f>
        <v/>
      </c>
      <c r="E18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84" s="34"/>
      <c r="G184" s="39" t="str">
        <f ca="1">IF(KENKO[[#This Row],[N_ID]]="","",INDEX(INDIRECT($2:$2),KENKO[[#This Row],[//]]))</f>
        <v/>
      </c>
      <c r="H184" s="39" t="str">
        <f ca="1">IF(KENKO[[#This Row],[N_ID]]="","",INDEX(INDIRECT($2:$2),KENKO[[#This Row],[//]]))</f>
        <v/>
      </c>
      <c r="I184" s="35" t="str">
        <f ca="1">IF(KENKO[[#This Row],[N_ID]]="","",INDEX(INDIRECT($2:$2),KENKO[[#This Row],[//]]))</f>
        <v/>
      </c>
      <c r="J184" s="35" t="str">
        <f ca="1">IF(KENKO[[#This Row],[//]]="","",INDEX([3]!db[NB PAJAK],KENKO[[#This Row],[stt]]-1))</f>
        <v/>
      </c>
      <c r="K184" s="34" t="str">
        <f ca="1">IF(KENKO[[#This Row],[//]]="","",IF(INDEX(INDIRECT($2:$2),KENKO[[#This Row],[//]])="","",INDEX(INDIRECT($2:$2),KENKO[[#This Row],[//]])))</f>
        <v/>
      </c>
      <c r="L184" s="34" t="str">
        <f ca="1">IF(KENKO[[#This Row],[//]]="","",IF(KENKO[[#This Row],[C]]="",INDEX(INDIRECT($2:$2),KENKO[[#This Row],[//]]),""))</f>
        <v/>
      </c>
      <c r="M184" s="34" t="str">
        <f ca="1">IF(KENKO[[#This Row],[//]]="","",IF(KENKO[[#This Row],[C]]="",INDEX(INDIRECT($2:$2),KENKO[[#This Row],[//]]),""))</f>
        <v/>
      </c>
      <c r="N184" s="40" t="str">
        <f ca="1">IF(KENKO[[#This Row],[//]]="","",INDEX(INDIRECT($2:$2),KENKO[[#This Row],[//]])/IF(KENKO[[#This Row],[C]]="",KENKO[[#This Row],[JMLH BRG]],1))</f>
        <v/>
      </c>
      <c r="O184" s="41" t="str">
        <f ca="1">IF(KENKO[[#This Row],[//]]="","",INDEX(INDIRECT($2:$2),KENKO[[#This Row],[//]]))</f>
        <v/>
      </c>
      <c r="P184" s="41" t="str">
        <f ca="1">IF(KENKO[[#This Row],[//]]="","",IF(INDEX(INDIRECT($2:$2),KENKO[[#This Row],[//]])="","",INDEX(INDIRECT($2:$2),KENKO[[#This Row],[//]])))</f>
        <v/>
      </c>
      <c r="Q184" s="42" t="str">
        <f ca="1">IF(KENKO[[#This Row],[//]]="","",INDEX(INDIRECT($2:$2),KENKO[[#This Row],[//]]))</f>
        <v/>
      </c>
      <c r="R18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8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84" s="42" t="str">
        <f ca="1">IF(KENKO[[#This Row],[//]]="","",IF(INDEX(INDIRECT($2:$2),KENKO[[#This Row],[//]])="","",INDEX(INDIRECT($2:$2),KENKO[[#This Row],[//]])))</f>
        <v/>
      </c>
      <c r="U184" s="35" t="str">
        <f ca="1">IF(KENKO[[#This Row],[//]]="","",INDEX(INDIRECT($2:$2),KENKO[[#This Row],[//]]))</f>
        <v/>
      </c>
      <c r="V184" s="35" t="str">
        <f ca="1">LOWER(SUBSTITUTE(SUBSTITUTE(SUBSTITUTE(SUBSTITUTE(SUBSTITUTE(SUBSTITUTE(SUBSTITUTE(SUBSTITUTE(KENKO[[#This Row],[N.B.nota]]," ",""),"-",""),"(",""),")",""),".",""),",",""),"/",""),"""",""))</f>
        <v/>
      </c>
      <c r="W184" s="34" t="str">
        <f ca="1">IF(KENKO[[#This Row],[concat]]="","",MATCH(KENKO[[#This Row],[concat]],[3]!db[NB NOTA_C],0)+1)</f>
        <v/>
      </c>
      <c r="X184" s="35" t="str">
        <f ca="1">IF(KENKO[[#This Row],[N.B.nota]]="","",ADDRESS(ROW(KENKO[QB]),COLUMN(KENKO[QB]))&amp;":"&amp;ADDRESS(ROW(),COLUMN(KENKO[QB])))</f>
        <v/>
      </c>
      <c r="Y184" s="35" t="str">
        <f ca="1">IF(KENKO[[#This Row],[//]]="","",HYPERLINK("["&amp;DB_PATH&amp;"]DB!e"&amp;KENKO[[#This Row],[stt]],"&gt;"))</f>
        <v/>
      </c>
      <c r="Z184" s="32" t="str">
        <f ca="1">IF(KENKO[[#This Row],[//]]="","",IF(KENKO[[#This Row],[ID NOTA]]="",Z181,KENKO[[#This Row],[ID NOTA]]))</f>
        <v/>
      </c>
    </row>
    <row r="185" spans="1:26" ht="20.100000000000001" customHeight="1" x14ac:dyDescent="0.25">
      <c r="A185" s="38"/>
      <c r="B185" s="34" t="str">
        <f>IF(KENKO[[#This Row],[N_ID]]="","",INDEX(Table1[ID],MATCH(KENKO[[#This Row],[N_ID]],Table1[N_ID],0)))</f>
        <v/>
      </c>
      <c r="C185" s="34" t="str">
        <f ca="1">IF(KENKO[[#This Row],[//]]="","",HYPERLINK("["&amp;SUBSTITUTE(DIR,"'","")&amp;"]NOTA!D"&amp;KENKO[[#This Row],[//]]+2,"&gt;"))</f>
        <v/>
      </c>
      <c r="D185" s="34" t="str">
        <f>IF(KENKO[[#This Row],[ID NOTA]]="","",INDEX(Table1[QB],MATCH(KENKO[[#This Row],[ID NOTA]],Table1[ID],0)))</f>
        <v/>
      </c>
      <c r="E18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85" s="34"/>
      <c r="G185" s="39" t="str">
        <f ca="1">IF(KENKO[[#This Row],[N_ID]]="","",INDEX(INDIRECT($2:$2),KENKO[[#This Row],[//]]))</f>
        <v/>
      </c>
      <c r="H185" s="39" t="str">
        <f ca="1">IF(KENKO[[#This Row],[N_ID]]="","",INDEX(INDIRECT($2:$2),KENKO[[#This Row],[//]]))</f>
        <v/>
      </c>
      <c r="I185" s="35" t="str">
        <f ca="1">IF(KENKO[[#This Row],[N_ID]]="","",INDEX(INDIRECT($2:$2),KENKO[[#This Row],[//]]))</f>
        <v/>
      </c>
      <c r="J185" s="35" t="str">
        <f ca="1">IF(KENKO[[#This Row],[//]]="","",INDEX([3]!db[NB PAJAK],KENKO[[#This Row],[stt]]-1))</f>
        <v/>
      </c>
      <c r="K185" s="34" t="str">
        <f ca="1">IF(KENKO[[#This Row],[//]]="","",IF(INDEX(INDIRECT($2:$2),KENKO[[#This Row],[//]])="","",INDEX(INDIRECT($2:$2),KENKO[[#This Row],[//]])))</f>
        <v/>
      </c>
      <c r="L185" s="34" t="str">
        <f ca="1">IF(KENKO[[#This Row],[//]]="","",IF(KENKO[[#This Row],[C]]="",INDEX(INDIRECT($2:$2),KENKO[[#This Row],[//]]),""))</f>
        <v/>
      </c>
      <c r="M185" s="34" t="str">
        <f ca="1">IF(KENKO[[#This Row],[//]]="","",IF(KENKO[[#This Row],[C]]="",INDEX(INDIRECT($2:$2),KENKO[[#This Row],[//]]),""))</f>
        <v/>
      </c>
      <c r="N185" s="40" t="str">
        <f ca="1">IF(KENKO[[#This Row],[//]]="","",INDEX(INDIRECT($2:$2),KENKO[[#This Row],[//]])/IF(KENKO[[#This Row],[C]]="",KENKO[[#This Row],[JMLH BRG]],1))</f>
        <v/>
      </c>
      <c r="O185" s="41" t="str">
        <f ca="1">IF(KENKO[[#This Row],[//]]="","",INDEX(INDIRECT($2:$2),KENKO[[#This Row],[//]]))</f>
        <v/>
      </c>
      <c r="P185" s="41" t="str">
        <f ca="1">IF(KENKO[[#This Row],[//]]="","",IF(INDEX(INDIRECT($2:$2),KENKO[[#This Row],[//]])="","",INDEX(INDIRECT($2:$2),KENKO[[#This Row],[//]])))</f>
        <v/>
      </c>
      <c r="Q185" s="42" t="str">
        <f ca="1">IF(KENKO[[#This Row],[//]]="","",INDEX(INDIRECT($2:$2),KENKO[[#This Row],[//]]))</f>
        <v/>
      </c>
      <c r="R18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8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85" s="42" t="str">
        <f ca="1">IF(KENKO[[#This Row],[//]]="","",IF(INDEX(INDIRECT($2:$2),KENKO[[#This Row],[//]])="","",INDEX(INDIRECT($2:$2),KENKO[[#This Row],[//]])))</f>
        <v/>
      </c>
      <c r="U185" s="35" t="str">
        <f ca="1">IF(KENKO[[#This Row],[//]]="","",INDEX(INDIRECT($2:$2),KENKO[[#This Row],[//]]))</f>
        <v/>
      </c>
      <c r="V185" s="35" t="str">
        <f ca="1">LOWER(SUBSTITUTE(SUBSTITUTE(SUBSTITUTE(SUBSTITUTE(SUBSTITUTE(SUBSTITUTE(SUBSTITUTE(SUBSTITUTE(KENKO[[#This Row],[N.B.nota]]," ",""),"-",""),"(",""),")",""),".",""),",",""),"/",""),"""",""))</f>
        <v/>
      </c>
      <c r="W185" s="34" t="str">
        <f ca="1">IF(KENKO[[#This Row],[concat]]="","",MATCH(KENKO[[#This Row],[concat]],[3]!db[NB NOTA_C],0)+1)</f>
        <v/>
      </c>
      <c r="X185" s="35" t="str">
        <f ca="1">IF(KENKO[[#This Row],[N.B.nota]]="","",ADDRESS(ROW(KENKO[QB]),COLUMN(KENKO[QB]))&amp;":"&amp;ADDRESS(ROW(),COLUMN(KENKO[QB])))</f>
        <v/>
      </c>
      <c r="Y185" s="35" t="str">
        <f ca="1">IF(KENKO[[#This Row],[//]]="","",HYPERLINK("["&amp;DB_PATH&amp;"]DB!e"&amp;KENKO[[#This Row],[stt]],"&gt;"))</f>
        <v/>
      </c>
      <c r="Z185" s="32" t="str">
        <f ca="1">IF(KENKO[[#This Row],[//]]="","",IF(KENKO[[#This Row],[ID NOTA]]="",Z181,KENKO[[#This Row],[ID NOTA]]))</f>
        <v/>
      </c>
    </row>
    <row r="186" spans="1:26" ht="20.100000000000001" customHeight="1" x14ac:dyDescent="0.25">
      <c r="A186" s="38"/>
      <c r="B186" s="34" t="str">
        <f>IF(KENKO[[#This Row],[N_ID]]="","",INDEX(Table1[ID],MATCH(KENKO[[#This Row],[N_ID]],Table1[N_ID],0)))</f>
        <v/>
      </c>
      <c r="C186" s="34" t="str">
        <f ca="1">IF(KENKO[[#This Row],[//]]="","",HYPERLINK("["&amp;SUBSTITUTE(DIR,"'","")&amp;"]NOTA!D"&amp;KENKO[[#This Row],[//]]+2,"&gt;"))</f>
        <v/>
      </c>
      <c r="D186" s="34" t="str">
        <f>IF(KENKO[[#This Row],[ID NOTA]]="","",INDEX(Table1[QB],MATCH(KENKO[[#This Row],[ID NOTA]],Table1[ID],0)))</f>
        <v/>
      </c>
      <c r="E18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86" s="34"/>
      <c r="G186" s="39" t="str">
        <f ca="1">IF(KENKO[[#This Row],[N_ID]]="","",INDEX(INDIRECT($2:$2),KENKO[[#This Row],[//]]))</f>
        <v/>
      </c>
      <c r="H186" s="39" t="str">
        <f ca="1">IF(KENKO[[#This Row],[N_ID]]="","",INDEX(INDIRECT($2:$2),KENKO[[#This Row],[//]]))</f>
        <v/>
      </c>
      <c r="I186" s="35" t="str">
        <f ca="1">IF(KENKO[[#This Row],[N_ID]]="","",INDEX(INDIRECT($2:$2),KENKO[[#This Row],[//]]))</f>
        <v/>
      </c>
      <c r="J186" s="35" t="str">
        <f ca="1">IF(KENKO[[#This Row],[//]]="","",INDEX([3]!db[NB PAJAK],KENKO[[#This Row],[stt]]-1))</f>
        <v/>
      </c>
      <c r="K186" s="34" t="str">
        <f ca="1">IF(KENKO[[#This Row],[//]]="","",IF(INDEX(INDIRECT($2:$2),KENKO[[#This Row],[//]])="","",INDEX(INDIRECT($2:$2),KENKO[[#This Row],[//]])))</f>
        <v/>
      </c>
      <c r="L186" s="34" t="str">
        <f ca="1">IF(KENKO[[#This Row],[//]]="","",IF(KENKO[[#This Row],[C]]="",INDEX(INDIRECT($2:$2),KENKO[[#This Row],[//]]),""))</f>
        <v/>
      </c>
      <c r="M186" s="34" t="str">
        <f ca="1">IF(KENKO[[#This Row],[//]]="","",IF(KENKO[[#This Row],[C]]="",INDEX(INDIRECT($2:$2),KENKO[[#This Row],[//]]),""))</f>
        <v/>
      </c>
      <c r="N186" s="40" t="str">
        <f ca="1">IF(KENKO[[#This Row],[//]]="","",INDEX(INDIRECT($2:$2),KENKO[[#This Row],[//]])/IF(KENKO[[#This Row],[C]]="",KENKO[[#This Row],[JMLH BRG]],1))</f>
        <v/>
      </c>
      <c r="O186" s="41" t="str">
        <f ca="1">IF(KENKO[[#This Row],[//]]="","",INDEX(INDIRECT($2:$2),KENKO[[#This Row],[//]]))</f>
        <v/>
      </c>
      <c r="P186" s="41" t="str">
        <f ca="1">IF(KENKO[[#This Row],[//]]="","",IF(INDEX(INDIRECT($2:$2),KENKO[[#This Row],[//]])="","",INDEX(INDIRECT($2:$2),KENKO[[#This Row],[//]])))</f>
        <v/>
      </c>
      <c r="Q186" s="42" t="str">
        <f ca="1">IF(KENKO[[#This Row],[//]]="","",INDEX(INDIRECT($2:$2),KENKO[[#This Row],[//]]))</f>
        <v/>
      </c>
      <c r="R18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8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86" s="42" t="str">
        <f ca="1">IF(KENKO[[#This Row],[//]]="","",IF(INDEX(INDIRECT($2:$2),KENKO[[#This Row],[//]])="","",INDEX(INDIRECT($2:$2),KENKO[[#This Row],[//]])))</f>
        <v/>
      </c>
      <c r="U186" s="35" t="str">
        <f ca="1">IF(KENKO[[#This Row],[//]]="","",INDEX(INDIRECT($2:$2),KENKO[[#This Row],[//]]))</f>
        <v/>
      </c>
      <c r="V186" s="35" t="str">
        <f ca="1">LOWER(SUBSTITUTE(SUBSTITUTE(SUBSTITUTE(SUBSTITUTE(SUBSTITUTE(SUBSTITUTE(SUBSTITUTE(SUBSTITUTE(KENKO[[#This Row],[N.B.nota]]," ",""),"-",""),"(",""),")",""),".",""),",",""),"/",""),"""",""))</f>
        <v/>
      </c>
      <c r="W186" s="34" t="str">
        <f ca="1">IF(KENKO[[#This Row],[concat]]="","",MATCH(KENKO[[#This Row],[concat]],[3]!db[NB NOTA_C],0)+1)</f>
        <v/>
      </c>
      <c r="X186" s="35" t="str">
        <f ca="1">IF(KENKO[[#This Row],[N.B.nota]]="","",ADDRESS(ROW(KENKO[QB]),COLUMN(KENKO[QB]))&amp;":"&amp;ADDRESS(ROW(),COLUMN(KENKO[QB])))</f>
        <v/>
      </c>
      <c r="Y186" s="35" t="str">
        <f ca="1">IF(KENKO[[#This Row],[//]]="","",HYPERLINK("["&amp;DB_PATH&amp;"]DB!e"&amp;KENKO[[#This Row],[stt]],"&gt;"))</f>
        <v/>
      </c>
      <c r="Z186" s="32" t="str">
        <f ca="1">IF(KENKO[[#This Row],[//]]="","",IF(KENKO[[#This Row],[ID NOTA]]="",Z181,KENKO[[#This Row],[ID NOTA]]))</f>
        <v/>
      </c>
    </row>
    <row r="187" spans="1:26" ht="20.100000000000001" customHeight="1" x14ac:dyDescent="0.25">
      <c r="A187" s="38"/>
      <c r="B187" s="34" t="str">
        <f>IF(KENKO[[#This Row],[N_ID]]="","",INDEX(Table1[ID],MATCH(KENKO[[#This Row],[N_ID]],Table1[N_ID],0)))</f>
        <v/>
      </c>
      <c r="C187" s="34" t="str">
        <f ca="1">IF(KENKO[[#This Row],[//]]="","",HYPERLINK("["&amp;SUBSTITUTE(DIR,"'","")&amp;"]NOTA!D"&amp;KENKO[[#This Row],[//]]+2,"&gt;"))</f>
        <v/>
      </c>
      <c r="D187" s="34" t="str">
        <f>IF(KENKO[[#This Row],[ID NOTA]]="","",INDEX(Table1[QB],MATCH(KENKO[[#This Row],[ID NOTA]],Table1[ID],0)))</f>
        <v/>
      </c>
      <c r="E18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87" s="34"/>
      <c r="G187" s="39" t="str">
        <f ca="1">IF(KENKO[[#This Row],[N_ID]]="","",INDEX(INDIRECT($2:$2),KENKO[[#This Row],[//]]))</f>
        <v/>
      </c>
      <c r="H187" s="39" t="str">
        <f ca="1">IF(KENKO[[#This Row],[N_ID]]="","",INDEX(INDIRECT($2:$2),KENKO[[#This Row],[//]]))</f>
        <v/>
      </c>
      <c r="I187" s="35" t="str">
        <f ca="1">IF(KENKO[[#This Row],[N_ID]]="","",INDEX(INDIRECT($2:$2),KENKO[[#This Row],[//]]))</f>
        <v/>
      </c>
      <c r="J187" s="35" t="str">
        <f ca="1">IF(KENKO[[#This Row],[//]]="","",INDEX([3]!db[NB PAJAK],KENKO[[#This Row],[stt]]-1))</f>
        <v/>
      </c>
      <c r="K187" s="34" t="str">
        <f ca="1">IF(KENKO[[#This Row],[//]]="","",IF(INDEX(INDIRECT($2:$2),KENKO[[#This Row],[//]])="","",INDEX(INDIRECT($2:$2),KENKO[[#This Row],[//]])))</f>
        <v/>
      </c>
      <c r="L187" s="34" t="str">
        <f ca="1">IF(KENKO[[#This Row],[//]]="","",IF(KENKO[[#This Row],[C]]="",INDEX(INDIRECT($2:$2),KENKO[[#This Row],[//]]),""))</f>
        <v/>
      </c>
      <c r="M187" s="34" t="str">
        <f ca="1">IF(KENKO[[#This Row],[//]]="","",IF(KENKO[[#This Row],[C]]="",INDEX(INDIRECT($2:$2),KENKO[[#This Row],[//]]),""))</f>
        <v/>
      </c>
      <c r="N187" s="40" t="str">
        <f ca="1">IF(KENKO[[#This Row],[//]]="","",INDEX(INDIRECT($2:$2),KENKO[[#This Row],[//]])/IF(KENKO[[#This Row],[C]]="",KENKO[[#This Row],[JMLH BRG]],1))</f>
        <v/>
      </c>
      <c r="O187" s="41" t="str">
        <f ca="1">IF(KENKO[[#This Row],[//]]="","",INDEX(INDIRECT($2:$2),KENKO[[#This Row],[//]]))</f>
        <v/>
      </c>
      <c r="P187" s="41" t="str">
        <f ca="1">IF(KENKO[[#This Row],[//]]="","",IF(INDEX(INDIRECT($2:$2),KENKO[[#This Row],[//]])="","",INDEX(INDIRECT($2:$2),KENKO[[#This Row],[//]])))</f>
        <v/>
      </c>
      <c r="Q187" s="42" t="str">
        <f ca="1">IF(KENKO[[#This Row],[//]]="","",INDEX(INDIRECT($2:$2),KENKO[[#This Row],[//]]))</f>
        <v/>
      </c>
      <c r="R18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8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87" s="42" t="str">
        <f ca="1">IF(KENKO[[#This Row],[//]]="","",IF(INDEX(INDIRECT($2:$2),KENKO[[#This Row],[//]])="","",INDEX(INDIRECT($2:$2),KENKO[[#This Row],[//]])))</f>
        <v/>
      </c>
      <c r="U187" s="35" t="str">
        <f ca="1">IF(KENKO[[#This Row],[//]]="","",INDEX(INDIRECT($2:$2),KENKO[[#This Row],[//]]))</f>
        <v/>
      </c>
      <c r="V187" s="35" t="str">
        <f ca="1">LOWER(SUBSTITUTE(SUBSTITUTE(SUBSTITUTE(SUBSTITUTE(SUBSTITUTE(SUBSTITUTE(SUBSTITUTE(SUBSTITUTE(KENKO[[#This Row],[N.B.nota]]," ",""),"-",""),"(",""),")",""),".",""),",",""),"/",""),"""",""))</f>
        <v/>
      </c>
      <c r="W187" s="34" t="str">
        <f ca="1">IF(KENKO[[#This Row],[concat]]="","",MATCH(KENKO[[#This Row],[concat]],[3]!db[NB NOTA_C],0)+1)</f>
        <v/>
      </c>
      <c r="X187" s="35" t="str">
        <f ca="1">IF(KENKO[[#This Row],[N.B.nota]]="","",ADDRESS(ROW(KENKO[QB]),COLUMN(KENKO[QB]))&amp;":"&amp;ADDRESS(ROW(),COLUMN(KENKO[QB])))</f>
        <v/>
      </c>
      <c r="Y187" s="35" t="str">
        <f ca="1">IF(KENKO[[#This Row],[//]]="","",HYPERLINK("["&amp;DB_PATH&amp;"]DB!e"&amp;KENKO[[#This Row],[stt]],"&gt;"))</f>
        <v/>
      </c>
      <c r="Z187" s="32" t="str">
        <f ca="1">IF(KENKO[[#This Row],[//]]="","",IF(KENKO[[#This Row],[ID NOTA]]="",Z181,KENKO[[#This Row],[ID NOTA]]))</f>
        <v/>
      </c>
    </row>
    <row r="188" spans="1:26" ht="20.100000000000001" customHeight="1" x14ac:dyDescent="0.25">
      <c r="A188" s="43"/>
      <c r="B188" s="29" t="str">
        <f>IF(KENKO[[#This Row],[N_ID]]="","",INDEX(Table1[ID],MATCH(KENKO[[#This Row],[N_ID]],Table1[N_ID],0)))</f>
        <v/>
      </c>
      <c r="C188" s="29" t="str">
        <f ca="1">IF(KENKO[[#This Row],[//]]="","",HYPERLINK("["&amp;SUBSTITUTE(DIR,"'","")&amp;"]NOTA!D"&amp;KENKO[[#This Row],[//]]+2,"&gt;"))</f>
        <v/>
      </c>
      <c r="D188" s="29" t="str">
        <f>IF(KENKO[[#This Row],[ID NOTA]]="","",INDEX(Table1[QB],MATCH(KENKO[[#This Row],[ID NOTA]],Table1[ID],0)))</f>
        <v/>
      </c>
      <c r="E18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88" s="29"/>
      <c r="G188" s="39" t="str">
        <f ca="1">IF(KENKO[[#This Row],[N_ID]]="","",INDEX(INDIRECT($2:$2),KENKO[[#This Row],[//]]))</f>
        <v/>
      </c>
      <c r="H188" s="39" t="str">
        <f ca="1">IF(KENKO[[#This Row],[N_ID]]="","",INDEX(INDIRECT($2:$2),KENKO[[#This Row],[//]]))</f>
        <v/>
      </c>
      <c r="I188" s="47" t="str">
        <f ca="1">IF(KENKO[[#This Row],[N_ID]]="","",INDEX(INDIRECT($2:$2),KENKO[[#This Row],[//]]))</f>
        <v/>
      </c>
      <c r="J188" s="47" t="str">
        <f ca="1">IF(KENKO[[#This Row],[//]]="","",INDEX([3]!db[NB PAJAK],KENKO[[#This Row],[stt]]-1))</f>
        <v/>
      </c>
      <c r="K188" s="29" t="str">
        <f ca="1">IF(KENKO[[#This Row],[//]]="","",IF(INDEX(INDIRECT($2:$2),KENKO[[#This Row],[//]])="","",INDEX(INDIRECT($2:$2),KENKO[[#This Row],[//]])))</f>
        <v/>
      </c>
      <c r="L188" s="29" t="str">
        <f ca="1">IF(KENKO[[#This Row],[//]]="","",IF(KENKO[[#This Row],[C]]="",INDEX(INDIRECT($2:$2),KENKO[[#This Row],[//]]),""))</f>
        <v/>
      </c>
      <c r="M188" s="29" t="str">
        <f ca="1">IF(KENKO[[#This Row],[//]]="","",IF(KENKO[[#This Row],[C]]="",INDEX(INDIRECT($2:$2),KENKO[[#This Row],[//]]),""))</f>
        <v/>
      </c>
      <c r="N188" s="40" t="str">
        <f ca="1">IF(KENKO[[#This Row],[//]]="","",INDEX(INDIRECT($2:$2),KENKO[[#This Row],[//]])/IF(KENKO[[#This Row],[C]]="",KENKO[[#This Row],[JMLH BRG]],1))</f>
        <v/>
      </c>
      <c r="O188" s="41" t="str">
        <f ca="1">IF(KENKO[[#This Row],[//]]="","",INDEX(INDIRECT($2:$2),KENKO[[#This Row],[//]]))</f>
        <v/>
      </c>
      <c r="P188" s="41" t="str">
        <f ca="1">IF(KENKO[[#This Row],[//]]="","",IF(INDEX(INDIRECT($2:$2),KENKO[[#This Row],[//]])="","",INDEX(INDIRECT($2:$2),KENKO[[#This Row],[//]])))</f>
        <v/>
      </c>
      <c r="Q188" s="42" t="str">
        <f ca="1">IF(KENKO[[#This Row],[//]]="","",INDEX(INDIRECT($2:$2),KENKO[[#This Row],[//]]))</f>
        <v/>
      </c>
      <c r="R18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8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88" s="50" t="str">
        <f ca="1">IF(KENKO[[#This Row],[//]]="","",IF(INDEX(INDIRECT($2:$2),KENKO[[#This Row],[//]])="","",INDEX(INDIRECT($2:$2),KENKO[[#This Row],[//]])))</f>
        <v/>
      </c>
      <c r="U188" s="47" t="str">
        <f ca="1">IF(KENKO[[#This Row],[//]]="","",INDEX(INDIRECT($2:$2),KENKO[[#This Row],[//]]))</f>
        <v/>
      </c>
      <c r="V188" s="47" t="str">
        <f ca="1">LOWER(SUBSTITUTE(SUBSTITUTE(SUBSTITUTE(SUBSTITUTE(SUBSTITUTE(SUBSTITUTE(SUBSTITUTE(SUBSTITUTE(KENKO[[#This Row],[N.B.nota]]," ",""),"-",""),"(",""),")",""),".",""),",",""),"/",""),"""",""))</f>
        <v/>
      </c>
      <c r="W188" s="51" t="str">
        <f ca="1">IF(KENKO[[#This Row],[concat]]="","",MATCH(KENKO[[#This Row],[concat]],[3]!db[NB NOTA_C],0)+1)</f>
        <v/>
      </c>
      <c r="X188" s="47" t="str">
        <f ca="1">IF(KENKO[[#This Row],[N.B.nota]]="","",ADDRESS(ROW(KENKO[QB]),COLUMN(KENKO[QB]))&amp;":"&amp;ADDRESS(ROW(),COLUMN(KENKO[QB])))</f>
        <v/>
      </c>
      <c r="Y188" s="46" t="str">
        <f ca="1">IF(KENKO[[#This Row],[//]]="","",HYPERLINK("["&amp;DB_PATH&amp;"]DB!e"&amp;KENKO[[#This Row],[stt]],"&gt;"))</f>
        <v/>
      </c>
      <c r="Z188" s="32" t="str">
        <f ca="1">IF(KENKO[[#This Row],[//]]="","",IF(KENKO[[#This Row],[ID NOTA]]="",Z181,KENKO[[#This Row],[ID NOTA]]))</f>
        <v/>
      </c>
    </row>
    <row r="189" spans="1:26" ht="20.100000000000001" customHeight="1" x14ac:dyDescent="0.25">
      <c r="A189" s="43"/>
      <c r="B189" s="29" t="str">
        <f>IF(KENKO[[#This Row],[N_ID]]="","",INDEX(Table1[ID],MATCH(KENKO[[#This Row],[N_ID]],Table1[N_ID],0)))</f>
        <v/>
      </c>
      <c r="C189" s="29" t="str">
        <f ca="1">IF(KENKO[[#This Row],[//]]="","",HYPERLINK("["&amp;SUBSTITUTE(DIR,"'","")&amp;"]NOTA!D"&amp;KENKO[[#This Row],[//]]+2,"&gt;"))</f>
        <v/>
      </c>
      <c r="D189" s="29" t="str">
        <f>IF(KENKO[[#This Row],[ID NOTA]]="","",INDEX(Table1[QB],MATCH(KENKO[[#This Row],[ID NOTA]],Table1[ID],0)))</f>
        <v/>
      </c>
      <c r="E18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89" s="29"/>
      <c r="G189" s="39" t="str">
        <f ca="1">IF(KENKO[[#This Row],[N_ID]]="","",INDEX(INDIRECT($2:$2),KENKO[[#This Row],[//]]))</f>
        <v/>
      </c>
      <c r="H189" s="39" t="str">
        <f ca="1">IF(KENKO[[#This Row],[N_ID]]="","",INDEX(INDIRECT($2:$2),KENKO[[#This Row],[//]]))</f>
        <v/>
      </c>
      <c r="I189" s="47" t="str">
        <f ca="1">IF(KENKO[[#This Row],[N_ID]]="","",INDEX(INDIRECT($2:$2),KENKO[[#This Row],[//]]))</f>
        <v/>
      </c>
      <c r="J189" s="47" t="str">
        <f ca="1">IF(KENKO[[#This Row],[//]]="","",INDEX([3]!db[NB PAJAK],KENKO[[#This Row],[stt]]-1))</f>
        <v/>
      </c>
      <c r="K189" s="29" t="str">
        <f ca="1">IF(KENKO[[#This Row],[//]]="","",IF(INDEX(INDIRECT($2:$2),KENKO[[#This Row],[//]])="","",INDEX(INDIRECT($2:$2),KENKO[[#This Row],[//]])))</f>
        <v/>
      </c>
      <c r="L189" s="29" t="str">
        <f ca="1">IF(KENKO[[#This Row],[//]]="","",IF(KENKO[[#This Row],[C]]="",INDEX(INDIRECT($2:$2),KENKO[[#This Row],[//]]),""))</f>
        <v/>
      </c>
      <c r="M189" s="29" t="str">
        <f ca="1">IF(KENKO[[#This Row],[//]]="","",IF(KENKO[[#This Row],[C]]="",INDEX(INDIRECT($2:$2),KENKO[[#This Row],[//]]),""))</f>
        <v/>
      </c>
      <c r="N189" s="40" t="str">
        <f ca="1">IF(KENKO[[#This Row],[//]]="","",INDEX(INDIRECT($2:$2),KENKO[[#This Row],[//]])/IF(KENKO[[#This Row],[C]]="",KENKO[[#This Row],[JMLH BRG]],1))</f>
        <v/>
      </c>
      <c r="O189" s="41" t="str">
        <f ca="1">IF(KENKO[[#This Row],[//]]="","",INDEX(INDIRECT($2:$2),KENKO[[#This Row],[//]]))</f>
        <v/>
      </c>
      <c r="P189" s="41" t="str">
        <f ca="1">IF(KENKO[[#This Row],[//]]="","",IF(INDEX(INDIRECT($2:$2),KENKO[[#This Row],[//]])="","",INDEX(INDIRECT($2:$2),KENKO[[#This Row],[//]])))</f>
        <v/>
      </c>
      <c r="Q189" s="42" t="str">
        <f ca="1">IF(KENKO[[#This Row],[//]]="","",INDEX(INDIRECT($2:$2),KENKO[[#This Row],[//]]))</f>
        <v/>
      </c>
      <c r="R18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8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89" s="50" t="str">
        <f ca="1">IF(KENKO[[#This Row],[//]]="","",IF(INDEX(INDIRECT($2:$2),KENKO[[#This Row],[//]])="","",INDEX(INDIRECT($2:$2),KENKO[[#This Row],[//]])))</f>
        <v/>
      </c>
      <c r="U189" s="47" t="str">
        <f ca="1">IF(KENKO[[#This Row],[//]]="","",INDEX(INDIRECT($2:$2),KENKO[[#This Row],[//]]))</f>
        <v/>
      </c>
      <c r="V189" s="47" t="str">
        <f ca="1">LOWER(SUBSTITUTE(SUBSTITUTE(SUBSTITUTE(SUBSTITUTE(SUBSTITUTE(SUBSTITUTE(SUBSTITUTE(SUBSTITUTE(KENKO[[#This Row],[N.B.nota]]," ",""),"-",""),"(",""),")",""),".",""),",",""),"/",""),"""",""))</f>
        <v/>
      </c>
      <c r="W189" s="51" t="str">
        <f ca="1">IF(KENKO[[#This Row],[concat]]="","",MATCH(KENKO[[#This Row],[concat]],[3]!db[NB NOTA_C],0)+1)</f>
        <v/>
      </c>
      <c r="X189" s="47" t="str">
        <f ca="1">IF(KENKO[[#This Row],[N.B.nota]]="","",ADDRESS(ROW(KENKO[QB]),COLUMN(KENKO[QB]))&amp;":"&amp;ADDRESS(ROW(),COLUMN(KENKO[QB])))</f>
        <v/>
      </c>
      <c r="Y189" s="46" t="str">
        <f ca="1">IF(KENKO[[#This Row],[//]]="","",HYPERLINK("["&amp;DB_PATH&amp;"]DB!e"&amp;KENKO[[#This Row],[stt]],"&gt;"))</f>
        <v/>
      </c>
      <c r="Z189" s="32" t="str">
        <f ca="1">IF(KENKO[[#This Row],[//]]="","",IF(KENKO[[#This Row],[ID NOTA]]="",Z188,KENKO[[#This Row],[ID NOTA]]))</f>
        <v/>
      </c>
    </row>
    <row r="190" spans="1:26" ht="20.100000000000001" customHeight="1" x14ac:dyDescent="0.25">
      <c r="A190" s="43"/>
      <c r="B190" s="29" t="str">
        <f>IF(KENKO[[#This Row],[N_ID]]="","",INDEX(Table1[ID],MATCH(KENKO[[#This Row],[N_ID]],Table1[N_ID],0)))</f>
        <v/>
      </c>
      <c r="C190" s="29" t="str">
        <f ca="1">IF(KENKO[[#This Row],[//]]="","",HYPERLINK("["&amp;SUBSTITUTE(DIR,"'","")&amp;"]NOTA!D"&amp;KENKO[[#This Row],[//]]+2,"&gt;"))</f>
        <v/>
      </c>
      <c r="D190" s="29" t="str">
        <f>IF(KENKO[[#This Row],[ID NOTA]]="","",INDEX(Table1[QB],MATCH(KENKO[[#This Row],[ID NOTA]],Table1[ID],0)))</f>
        <v/>
      </c>
      <c r="E19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90" s="29"/>
      <c r="G190" s="39" t="str">
        <f ca="1">IF(KENKO[[#This Row],[N_ID]]="","",INDEX(INDIRECT($2:$2),KENKO[[#This Row],[//]]))</f>
        <v/>
      </c>
      <c r="H190" s="39" t="str">
        <f ca="1">IF(KENKO[[#This Row],[N_ID]]="","",INDEX(INDIRECT($2:$2),KENKO[[#This Row],[//]]))</f>
        <v/>
      </c>
      <c r="I190" s="47" t="str">
        <f ca="1">IF(KENKO[[#This Row],[N_ID]]="","",INDEX(INDIRECT($2:$2),KENKO[[#This Row],[//]]))</f>
        <v/>
      </c>
      <c r="J190" s="47" t="str">
        <f ca="1">IF(KENKO[[#This Row],[//]]="","",INDEX([3]!db[NB PAJAK],KENKO[[#This Row],[stt]]-1))</f>
        <v/>
      </c>
      <c r="K190" s="29" t="str">
        <f ca="1">IF(KENKO[[#This Row],[//]]="","",IF(INDEX(INDIRECT($2:$2),KENKO[[#This Row],[//]])="","",INDEX(INDIRECT($2:$2),KENKO[[#This Row],[//]])))</f>
        <v/>
      </c>
      <c r="L190" s="29" t="str">
        <f ca="1">IF(KENKO[[#This Row],[//]]="","",IF(KENKO[[#This Row],[C]]="",INDEX(INDIRECT($2:$2),KENKO[[#This Row],[//]]),""))</f>
        <v/>
      </c>
      <c r="M190" s="29" t="str">
        <f ca="1">IF(KENKO[[#This Row],[//]]="","",IF(KENKO[[#This Row],[C]]="",INDEX(INDIRECT($2:$2),KENKO[[#This Row],[//]]),""))</f>
        <v/>
      </c>
      <c r="N190" s="40" t="str">
        <f ca="1">IF(KENKO[[#This Row],[//]]="","",INDEX(INDIRECT($2:$2),KENKO[[#This Row],[//]])/IF(KENKO[[#This Row],[C]]="",KENKO[[#This Row],[JMLH BRG]],1))</f>
        <v/>
      </c>
      <c r="O190" s="41" t="str">
        <f ca="1">IF(KENKO[[#This Row],[//]]="","",INDEX(INDIRECT($2:$2),KENKO[[#This Row],[//]]))</f>
        <v/>
      </c>
      <c r="P190" s="41" t="str">
        <f ca="1">IF(KENKO[[#This Row],[//]]="","",IF(INDEX(INDIRECT($2:$2),KENKO[[#This Row],[//]])="","",INDEX(INDIRECT($2:$2),KENKO[[#This Row],[//]])))</f>
        <v/>
      </c>
      <c r="Q190" s="42" t="str">
        <f ca="1">IF(KENKO[[#This Row],[//]]="","",INDEX(INDIRECT($2:$2),KENKO[[#This Row],[//]]))</f>
        <v/>
      </c>
      <c r="R19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9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90" s="50" t="str">
        <f ca="1">IF(KENKO[[#This Row],[//]]="","",IF(INDEX(INDIRECT($2:$2),KENKO[[#This Row],[//]])="","",INDEX(INDIRECT($2:$2),KENKO[[#This Row],[//]])))</f>
        <v/>
      </c>
      <c r="U190" s="47" t="str">
        <f ca="1">IF(KENKO[[#This Row],[//]]="","",INDEX(INDIRECT($2:$2),KENKO[[#This Row],[//]]))</f>
        <v/>
      </c>
      <c r="V190" s="47" t="str">
        <f ca="1">LOWER(SUBSTITUTE(SUBSTITUTE(SUBSTITUTE(SUBSTITUTE(SUBSTITUTE(SUBSTITUTE(SUBSTITUTE(SUBSTITUTE(KENKO[[#This Row],[N.B.nota]]," ",""),"-",""),"(",""),")",""),".",""),",",""),"/",""),"""",""))</f>
        <v/>
      </c>
      <c r="W190" s="51" t="str">
        <f ca="1">IF(KENKO[[#This Row],[concat]]="","",MATCH(KENKO[[#This Row],[concat]],[3]!db[NB NOTA_C],0)+1)</f>
        <v/>
      </c>
      <c r="X190" s="47" t="str">
        <f ca="1">IF(KENKO[[#This Row],[N.B.nota]]="","",ADDRESS(ROW(KENKO[QB]),COLUMN(KENKO[QB]))&amp;":"&amp;ADDRESS(ROW(),COLUMN(KENKO[QB])))</f>
        <v/>
      </c>
      <c r="Y190" s="46" t="str">
        <f ca="1">IF(KENKO[[#This Row],[//]]="","",HYPERLINK("["&amp;DB_PATH&amp;"]DB!e"&amp;KENKO[[#This Row],[stt]],"&gt;"))</f>
        <v/>
      </c>
      <c r="Z190" s="32" t="str">
        <f ca="1">IF(KENKO[[#This Row],[//]]="","",IF(KENKO[[#This Row],[ID NOTA]]="",Z188,KENKO[[#This Row],[ID NOTA]]))</f>
        <v/>
      </c>
    </row>
    <row r="191" spans="1:26" ht="20.100000000000001" customHeight="1" x14ac:dyDescent="0.25">
      <c r="A191" s="43"/>
      <c r="B191" s="29" t="str">
        <f>IF(KENKO[[#This Row],[N_ID]]="","",INDEX(Table1[ID],MATCH(KENKO[[#This Row],[N_ID]],Table1[N_ID],0)))</f>
        <v/>
      </c>
      <c r="C191" s="29" t="str">
        <f ca="1">IF(KENKO[[#This Row],[//]]="","",HYPERLINK("["&amp;SUBSTITUTE(DIR,"'","")&amp;"]NOTA!D"&amp;KENKO[[#This Row],[//]]+2,"&gt;"))</f>
        <v/>
      </c>
      <c r="D191" s="29" t="str">
        <f>IF(KENKO[[#This Row],[ID NOTA]]="","",INDEX(Table1[QB],MATCH(KENKO[[#This Row],[ID NOTA]],Table1[ID],0)))</f>
        <v/>
      </c>
      <c r="E19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91" s="29"/>
      <c r="G191" s="39" t="str">
        <f ca="1">IF(KENKO[[#This Row],[N_ID]]="","",INDEX(INDIRECT($2:$2),KENKO[[#This Row],[//]]))</f>
        <v/>
      </c>
      <c r="H191" s="39" t="str">
        <f ca="1">IF(KENKO[[#This Row],[N_ID]]="","",INDEX(INDIRECT($2:$2),KENKO[[#This Row],[//]]))</f>
        <v/>
      </c>
      <c r="I191" s="47" t="str">
        <f ca="1">IF(KENKO[[#This Row],[N_ID]]="","",INDEX(INDIRECT($2:$2),KENKO[[#This Row],[//]]))</f>
        <v/>
      </c>
      <c r="J191" s="47" t="str">
        <f ca="1">IF(KENKO[[#This Row],[//]]="","",INDEX([3]!db[NB PAJAK],KENKO[[#This Row],[stt]]-1))</f>
        <v/>
      </c>
      <c r="K191" s="29" t="str">
        <f ca="1">IF(KENKO[[#This Row],[//]]="","",IF(INDEX(INDIRECT($2:$2),KENKO[[#This Row],[//]])="","",INDEX(INDIRECT($2:$2),KENKO[[#This Row],[//]])))</f>
        <v/>
      </c>
      <c r="L191" s="29" t="str">
        <f ca="1">IF(KENKO[[#This Row],[//]]="","",IF(KENKO[[#This Row],[C]]="",INDEX(INDIRECT($2:$2),KENKO[[#This Row],[//]]),""))</f>
        <v/>
      </c>
      <c r="M191" s="29" t="str">
        <f ca="1">IF(KENKO[[#This Row],[//]]="","",IF(KENKO[[#This Row],[C]]="",INDEX(INDIRECT($2:$2),KENKO[[#This Row],[//]]),""))</f>
        <v/>
      </c>
      <c r="N191" s="40" t="str">
        <f ca="1">IF(KENKO[[#This Row],[//]]="","",INDEX(INDIRECT($2:$2),KENKO[[#This Row],[//]])/IF(KENKO[[#This Row],[C]]="",KENKO[[#This Row],[JMLH BRG]],1))</f>
        <v/>
      </c>
      <c r="O191" s="41" t="str">
        <f ca="1">IF(KENKO[[#This Row],[//]]="","",INDEX(INDIRECT($2:$2),KENKO[[#This Row],[//]]))</f>
        <v/>
      </c>
      <c r="P191" s="41" t="str">
        <f ca="1">IF(KENKO[[#This Row],[//]]="","",IF(INDEX(INDIRECT($2:$2),KENKO[[#This Row],[//]])="","",INDEX(INDIRECT($2:$2),KENKO[[#This Row],[//]])))</f>
        <v/>
      </c>
      <c r="Q191" s="42" t="str">
        <f ca="1">IF(KENKO[[#This Row],[//]]="","",INDEX(INDIRECT($2:$2),KENKO[[#This Row],[//]]))</f>
        <v/>
      </c>
      <c r="R19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9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91" s="50" t="str">
        <f ca="1">IF(KENKO[[#This Row],[//]]="","",IF(INDEX(INDIRECT($2:$2),KENKO[[#This Row],[//]])="","",INDEX(INDIRECT($2:$2),KENKO[[#This Row],[//]])))</f>
        <v/>
      </c>
      <c r="U191" s="47" t="str">
        <f ca="1">IF(KENKO[[#This Row],[//]]="","",INDEX(INDIRECT($2:$2),KENKO[[#This Row],[//]]))</f>
        <v/>
      </c>
      <c r="V191" s="47" t="str">
        <f ca="1">LOWER(SUBSTITUTE(SUBSTITUTE(SUBSTITUTE(SUBSTITUTE(SUBSTITUTE(SUBSTITUTE(SUBSTITUTE(SUBSTITUTE(KENKO[[#This Row],[N.B.nota]]," ",""),"-",""),"(",""),")",""),".",""),",",""),"/",""),"""",""))</f>
        <v/>
      </c>
      <c r="W191" s="51" t="str">
        <f ca="1">IF(KENKO[[#This Row],[concat]]="","",MATCH(KENKO[[#This Row],[concat]],[3]!db[NB NOTA_C],0)+1)</f>
        <v/>
      </c>
      <c r="X191" s="47" t="str">
        <f ca="1">IF(KENKO[[#This Row],[N.B.nota]]="","",ADDRESS(ROW(KENKO[QB]),COLUMN(KENKO[QB]))&amp;":"&amp;ADDRESS(ROW(),COLUMN(KENKO[QB])))</f>
        <v/>
      </c>
      <c r="Y191" s="46" t="str">
        <f ca="1">IF(KENKO[[#This Row],[//]]="","",HYPERLINK("["&amp;DB_PATH&amp;"]DB!e"&amp;KENKO[[#This Row],[stt]],"&gt;"))</f>
        <v/>
      </c>
      <c r="Z191" s="32" t="str">
        <f ca="1">IF(KENKO[[#This Row],[//]]="","",IF(KENKO[[#This Row],[ID NOTA]]="",Z190,KENKO[[#This Row],[ID NOTA]]))</f>
        <v/>
      </c>
    </row>
    <row r="192" spans="1:26" ht="20.100000000000001" customHeight="1" x14ac:dyDescent="0.25">
      <c r="A192" s="43"/>
      <c r="B192" s="29" t="str">
        <f>IF(KENKO[[#This Row],[N_ID]]="","",INDEX(Table1[ID],MATCH(KENKO[[#This Row],[N_ID]],Table1[N_ID],0)))</f>
        <v/>
      </c>
      <c r="C192" s="29" t="str">
        <f ca="1">IF(KENKO[[#This Row],[//]]="","",HYPERLINK("["&amp;SUBSTITUTE(DIR,"'","")&amp;"]NOTA!D"&amp;KENKO[[#This Row],[//]]+2,"&gt;"))</f>
        <v/>
      </c>
      <c r="D192" s="29" t="str">
        <f>IF(KENKO[[#This Row],[ID NOTA]]="","",INDEX(Table1[QB],MATCH(KENKO[[#This Row],[ID NOTA]],Table1[ID],0)))</f>
        <v/>
      </c>
      <c r="E19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92" s="29"/>
      <c r="G192" s="39" t="str">
        <f ca="1">IF(KENKO[[#This Row],[N_ID]]="","",INDEX(INDIRECT($2:$2),KENKO[[#This Row],[//]]))</f>
        <v/>
      </c>
      <c r="H192" s="39" t="str">
        <f ca="1">IF(KENKO[[#This Row],[N_ID]]="","",INDEX(INDIRECT($2:$2),KENKO[[#This Row],[//]]))</f>
        <v/>
      </c>
      <c r="I192" s="47" t="str">
        <f ca="1">IF(KENKO[[#This Row],[N_ID]]="","",INDEX(INDIRECT($2:$2),KENKO[[#This Row],[//]]))</f>
        <v/>
      </c>
      <c r="J192" s="47" t="str">
        <f ca="1">IF(KENKO[[#This Row],[//]]="","",INDEX([3]!db[NB PAJAK],KENKO[[#This Row],[stt]]-1))</f>
        <v/>
      </c>
      <c r="K192" s="29" t="str">
        <f ca="1">IF(KENKO[[#This Row],[//]]="","",IF(INDEX(INDIRECT($2:$2),KENKO[[#This Row],[//]])="","",INDEX(INDIRECT($2:$2),KENKO[[#This Row],[//]])))</f>
        <v/>
      </c>
      <c r="L192" s="29" t="str">
        <f ca="1">IF(KENKO[[#This Row],[//]]="","",IF(KENKO[[#This Row],[C]]="",INDEX(INDIRECT($2:$2),KENKO[[#This Row],[//]]),""))</f>
        <v/>
      </c>
      <c r="M192" s="29" t="str">
        <f ca="1">IF(KENKO[[#This Row],[//]]="","",IF(KENKO[[#This Row],[C]]="",INDEX(INDIRECT($2:$2),KENKO[[#This Row],[//]]),""))</f>
        <v/>
      </c>
      <c r="N192" s="40" t="str">
        <f ca="1">IF(KENKO[[#This Row],[//]]="","",INDEX(INDIRECT($2:$2),KENKO[[#This Row],[//]])/IF(KENKO[[#This Row],[C]]="",KENKO[[#This Row],[JMLH BRG]],1))</f>
        <v/>
      </c>
      <c r="O192" s="41" t="str">
        <f ca="1">IF(KENKO[[#This Row],[//]]="","",INDEX(INDIRECT($2:$2),KENKO[[#This Row],[//]]))</f>
        <v/>
      </c>
      <c r="P192" s="41" t="str">
        <f ca="1">IF(KENKO[[#This Row],[//]]="","",IF(INDEX(INDIRECT($2:$2),KENKO[[#This Row],[//]])="","",INDEX(INDIRECT($2:$2),KENKO[[#This Row],[//]])))</f>
        <v/>
      </c>
      <c r="Q192" s="42" t="str">
        <f ca="1">IF(KENKO[[#This Row],[//]]="","",INDEX(INDIRECT($2:$2),KENKO[[#This Row],[//]]))</f>
        <v/>
      </c>
      <c r="R19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9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92" s="50" t="str">
        <f ca="1">IF(KENKO[[#This Row],[//]]="","",IF(INDEX(INDIRECT($2:$2),KENKO[[#This Row],[//]])="","",INDEX(INDIRECT($2:$2),KENKO[[#This Row],[//]])))</f>
        <v/>
      </c>
      <c r="U192" s="47" t="str">
        <f ca="1">IF(KENKO[[#This Row],[//]]="","",INDEX(INDIRECT($2:$2),KENKO[[#This Row],[//]]))</f>
        <v/>
      </c>
      <c r="V192" s="47" t="str">
        <f ca="1">LOWER(SUBSTITUTE(SUBSTITUTE(SUBSTITUTE(SUBSTITUTE(SUBSTITUTE(SUBSTITUTE(SUBSTITUTE(SUBSTITUTE(KENKO[[#This Row],[N.B.nota]]," ",""),"-",""),"(",""),")",""),".",""),",",""),"/",""),"""",""))</f>
        <v/>
      </c>
      <c r="W192" s="51" t="str">
        <f ca="1">IF(KENKO[[#This Row],[concat]]="","",MATCH(KENKO[[#This Row],[concat]],[3]!db[NB NOTA_C],0)+1)</f>
        <v/>
      </c>
      <c r="X192" s="47" t="str">
        <f ca="1">IF(KENKO[[#This Row],[N.B.nota]]="","",ADDRESS(ROW(KENKO[QB]),COLUMN(KENKO[QB]))&amp;":"&amp;ADDRESS(ROW(),COLUMN(KENKO[QB])))</f>
        <v/>
      </c>
      <c r="Y192" s="46" t="str">
        <f ca="1">IF(KENKO[[#This Row],[//]]="","",HYPERLINK("["&amp;DB_PATH&amp;"]DB!e"&amp;KENKO[[#This Row],[stt]],"&gt;"))</f>
        <v/>
      </c>
      <c r="Z192" s="32" t="str">
        <f ca="1">IF(KENKO[[#This Row],[//]]="","",IF(KENKO[[#This Row],[ID NOTA]]="",Z190,KENKO[[#This Row],[ID NOTA]]))</f>
        <v/>
      </c>
    </row>
    <row r="193" spans="1:26" ht="20.100000000000001" customHeight="1" x14ac:dyDescent="0.25">
      <c r="A193" s="43"/>
      <c r="B193" s="29" t="str">
        <f>IF(KENKO[[#This Row],[N_ID]]="","",INDEX(Table1[ID],MATCH(KENKO[[#This Row],[N_ID]],Table1[N_ID],0)))</f>
        <v/>
      </c>
      <c r="C193" s="29" t="str">
        <f ca="1">IF(KENKO[[#This Row],[//]]="","",HYPERLINK("["&amp;SUBSTITUTE(DIR,"'","")&amp;"]NOTA!D"&amp;KENKO[[#This Row],[//]]+2,"&gt;"))</f>
        <v/>
      </c>
      <c r="D193" s="29" t="str">
        <f>IF(KENKO[[#This Row],[ID NOTA]]="","",INDEX(Table1[QB],MATCH(KENKO[[#This Row],[ID NOTA]],Table1[ID],0)))</f>
        <v/>
      </c>
      <c r="E19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93" s="29"/>
      <c r="G193" s="39" t="str">
        <f ca="1">IF(KENKO[[#This Row],[N_ID]]="","",INDEX(INDIRECT($2:$2),KENKO[[#This Row],[//]]))</f>
        <v/>
      </c>
      <c r="H193" s="39" t="str">
        <f ca="1">IF(KENKO[[#This Row],[N_ID]]="","",INDEX(INDIRECT($2:$2),KENKO[[#This Row],[//]]))</f>
        <v/>
      </c>
      <c r="I193" s="47" t="str">
        <f ca="1">IF(KENKO[[#This Row],[N_ID]]="","",INDEX(INDIRECT($2:$2),KENKO[[#This Row],[//]]))</f>
        <v/>
      </c>
      <c r="J193" s="47" t="str">
        <f ca="1">IF(KENKO[[#This Row],[//]]="","",INDEX([3]!db[NB PAJAK],KENKO[[#This Row],[stt]]-1))</f>
        <v/>
      </c>
      <c r="K193" s="29" t="str">
        <f ca="1">IF(KENKO[[#This Row],[//]]="","",IF(INDEX(INDIRECT($2:$2),KENKO[[#This Row],[//]])="","",INDEX(INDIRECT($2:$2),KENKO[[#This Row],[//]])))</f>
        <v/>
      </c>
      <c r="L193" s="29" t="str">
        <f ca="1">IF(KENKO[[#This Row],[//]]="","",IF(KENKO[[#This Row],[C]]="",INDEX(INDIRECT($2:$2),KENKO[[#This Row],[//]]),""))</f>
        <v/>
      </c>
      <c r="M193" s="29" t="str">
        <f ca="1">IF(KENKO[[#This Row],[//]]="","",IF(KENKO[[#This Row],[C]]="",INDEX(INDIRECT($2:$2),KENKO[[#This Row],[//]]),""))</f>
        <v/>
      </c>
      <c r="N193" s="40" t="str">
        <f ca="1">IF(KENKO[[#This Row],[//]]="","",INDEX(INDIRECT($2:$2),KENKO[[#This Row],[//]])/IF(KENKO[[#This Row],[C]]="",KENKO[[#This Row],[JMLH BRG]],1))</f>
        <v/>
      </c>
      <c r="O193" s="41" t="str">
        <f ca="1">IF(KENKO[[#This Row],[//]]="","",INDEX(INDIRECT($2:$2),KENKO[[#This Row],[//]]))</f>
        <v/>
      </c>
      <c r="P193" s="41" t="str">
        <f ca="1">IF(KENKO[[#This Row],[//]]="","",IF(INDEX(INDIRECT($2:$2),KENKO[[#This Row],[//]])="","",INDEX(INDIRECT($2:$2),KENKO[[#This Row],[//]])))</f>
        <v/>
      </c>
      <c r="Q193" s="42" t="str">
        <f ca="1">IF(KENKO[[#This Row],[//]]="","",INDEX(INDIRECT($2:$2),KENKO[[#This Row],[//]]))</f>
        <v/>
      </c>
      <c r="R19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9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93" s="50" t="str">
        <f ca="1">IF(KENKO[[#This Row],[//]]="","",IF(INDEX(INDIRECT($2:$2),KENKO[[#This Row],[//]])="","",INDEX(INDIRECT($2:$2),KENKO[[#This Row],[//]])))</f>
        <v/>
      </c>
      <c r="U193" s="47" t="str">
        <f ca="1">IF(KENKO[[#This Row],[//]]="","",INDEX(INDIRECT($2:$2),KENKO[[#This Row],[//]]))</f>
        <v/>
      </c>
      <c r="V193" s="47" t="str">
        <f ca="1">LOWER(SUBSTITUTE(SUBSTITUTE(SUBSTITUTE(SUBSTITUTE(SUBSTITUTE(SUBSTITUTE(SUBSTITUTE(SUBSTITUTE(KENKO[[#This Row],[N.B.nota]]," ",""),"-",""),"(",""),")",""),".",""),",",""),"/",""),"""",""))</f>
        <v/>
      </c>
      <c r="W193" s="51" t="str">
        <f ca="1">IF(KENKO[[#This Row],[concat]]="","",MATCH(KENKO[[#This Row],[concat]],[3]!db[NB NOTA_C],0)+1)</f>
        <v/>
      </c>
      <c r="X193" s="47" t="str">
        <f ca="1">IF(KENKO[[#This Row],[N.B.nota]]="","",ADDRESS(ROW(KENKO[QB]),COLUMN(KENKO[QB]))&amp;":"&amp;ADDRESS(ROW(),COLUMN(KENKO[QB])))</f>
        <v/>
      </c>
      <c r="Y193" s="46" t="str">
        <f ca="1">IF(KENKO[[#This Row],[//]]="","",HYPERLINK("["&amp;DB_PATH&amp;"]DB!e"&amp;KENKO[[#This Row],[stt]],"&gt;"))</f>
        <v/>
      </c>
      <c r="Z193" s="32" t="str">
        <f ca="1">IF(KENKO[[#This Row],[//]]="","",IF(KENKO[[#This Row],[ID NOTA]]="",Z190,KENKO[[#This Row],[ID NOTA]]))</f>
        <v/>
      </c>
    </row>
    <row r="194" spans="1:26" ht="20.100000000000001" customHeight="1" x14ac:dyDescent="0.25">
      <c r="A194" s="38"/>
      <c r="B194" s="34" t="str">
        <f>IF(KENKO[[#This Row],[N_ID]]="","",INDEX(Table1[ID],MATCH(KENKO[[#This Row],[N_ID]],Table1[N_ID],0)))</f>
        <v/>
      </c>
      <c r="C194" s="34" t="str">
        <f ca="1">IF(KENKO[[#This Row],[//]]="","",HYPERLINK("["&amp;SUBSTITUTE(DIR,"'","")&amp;"]NOTA!D"&amp;KENKO[[#This Row],[//]]+2,"&gt;"))</f>
        <v/>
      </c>
      <c r="D194" s="34" t="str">
        <f>IF(KENKO[[#This Row],[ID NOTA]]="","",INDEX(Table1[QB],MATCH(KENKO[[#This Row],[ID NOTA]],Table1[ID],0)))</f>
        <v/>
      </c>
      <c r="E19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94" s="34"/>
      <c r="G194" s="39" t="str">
        <f ca="1">IF(KENKO[[#This Row],[N_ID]]="","",INDEX(INDIRECT($2:$2),KENKO[[#This Row],[//]]))</f>
        <v/>
      </c>
      <c r="H194" s="39" t="str">
        <f ca="1">IF(KENKO[[#This Row],[N_ID]]="","",INDEX(INDIRECT($2:$2),KENKO[[#This Row],[//]]))</f>
        <v/>
      </c>
      <c r="I194" s="35" t="str">
        <f ca="1">IF(KENKO[[#This Row],[N_ID]]="","",INDEX(INDIRECT($2:$2),KENKO[[#This Row],[//]]))</f>
        <v/>
      </c>
      <c r="J194" s="35" t="str">
        <f ca="1">IF(KENKO[[#This Row],[//]]="","",INDEX([3]!db[NB PAJAK],KENKO[[#This Row],[stt]]-1))</f>
        <v/>
      </c>
      <c r="K194" s="34" t="str">
        <f ca="1">IF(KENKO[[#This Row],[//]]="","",IF(INDEX(INDIRECT($2:$2),KENKO[[#This Row],[//]])="","",INDEX(INDIRECT($2:$2),KENKO[[#This Row],[//]])))</f>
        <v/>
      </c>
      <c r="L194" s="34" t="str">
        <f ca="1">IF(KENKO[[#This Row],[//]]="","",IF(KENKO[[#This Row],[C]]="",INDEX(INDIRECT($2:$2),KENKO[[#This Row],[//]]),""))</f>
        <v/>
      </c>
      <c r="M194" s="34" t="str">
        <f ca="1">IF(KENKO[[#This Row],[//]]="","",IF(KENKO[[#This Row],[C]]="",INDEX(INDIRECT($2:$2),KENKO[[#This Row],[//]]),""))</f>
        <v/>
      </c>
      <c r="N194" s="40" t="str">
        <f ca="1">IF(KENKO[[#This Row],[//]]="","",INDEX(INDIRECT($2:$2),KENKO[[#This Row],[//]])/IF(KENKO[[#This Row],[C]]="",KENKO[[#This Row],[JMLH BRG]],1))</f>
        <v/>
      </c>
      <c r="O194" s="41" t="str">
        <f ca="1">IF(KENKO[[#This Row],[//]]="","",INDEX(INDIRECT($2:$2),KENKO[[#This Row],[//]]))</f>
        <v/>
      </c>
      <c r="P194" s="41" t="str">
        <f ca="1">IF(KENKO[[#This Row],[//]]="","",IF(INDEX(INDIRECT($2:$2),KENKO[[#This Row],[//]])="","",INDEX(INDIRECT($2:$2),KENKO[[#This Row],[//]])))</f>
        <v/>
      </c>
      <c r="Q194" s="42" t="str">
        <f ca="1">IF(KENKO[[#This Row],[//]]="","",INDEX(INDIRECT($2:$2),KENKO[[#This Row],[//]]))</f>
        <v/>
      </c>
      <c r="R19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9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94" s="42" t="str">
        <f ca="1">IF(KENKO[[#This Row],[//]]="","",IF(INDEX(INDIRECT($2:$2),KENKO[[#This Row],[//]])="","",INDEX(INDIRECT($2:$2),KENKO[[#This Row],[//]])))</f>
        <v/>
      </c>
      <c r="U194" s="35" t="str">
        <f ca="1">IF(KENKO[[#This Row],[//]]="","",INDEX(INDIRECT($2:$2),KENKO[[#This Row],[//]]))</f>
        <v/>
      </c>
      <c r="V194" s="35" t="str">
        <f ca="1">LOWER(SUBSTITUTE(SUBSTITUTE(SUBSTITUTE(SUBSTITUTE(SUBSTITUTE(SUBSTITUTE(SUBSTITUTE(SUBSTITUTE(KENKO[[#This Row],[N.B.nota]]," ",""),"-",""),"(",""),")",""),".",""),",",""),"/",""),"""",""))</f>
        <v/>
      </c>
      <c r="W194" s="34" t="str">
        <f ca="1">IF(KENKO[[#This Row],[concat]]="","",MATCH(KENKO[[#This Row],[concat]],[3]!db[NB NOTA_C],0)+1)</f>
        <v/>
      </c>
      <c r="X194" s="35" t="str">
        <f ca="1">IF(KENKO[[#This Row],[N.B.nota]]="","",ADDRESS(ROW(KENKO[QB]),COLUMN(KENKO[QB]))&amp;":"&amp;ADDRESS(ROW(),COLUMN(KENKO[QB])))</f>
        <v/>
      </c>
      <c r="Y194" s="35" t="str">
        <f ca="1">IF(KENKO[[#This Row],[//]]="","",HYPERLINK("["&amp;DB_PATH&amp;"]DB!e"&amp;KENKO[[#This Row],[stt]],"&gt;"))</f>
        <v/>
      </c>
      <c r="Z194" s="32" t="str">
        <f ca="1">IF(KENKO[[#This Row],[//]]="","",IF(KENKO[[#This Row],[ID NOTA]]="",Z190,KENKO[[#This Row],[ID NOTA]]))</f>
        <v/>
      </c>
    </row>
    <row r="195" spans="1:26" ht="20.100000000000001" customHeight="1" x14ac:dyDescent="0.25">
      <c r="A195" s="38"/>
      <c r="B195" s="34" t="str">
        <f>IF(KENKO[[#This Row],[N_ID]]="","",INDEX(Table1[ID],MATCH(KENKO[[#This Row],[N_ID]],Table1[N_ID],0)))</f>
        <v/>
      </c>
      <c r="C195" s="34" t="str">
        <f ca="1">IF(KENKO[[#This Row],[//]]="","",HYPERLINK("["&amp;SUBSTITUTE(DIR,"'","")&amp;"]NOTA!D"&amp;KENKO[[#This Row],[//]]+2,"&gt;"))</f>
        <v/>
      </c>
      <c r="D195" s="34" t="str">
        <f>IF(KENKO[[#This Row],[ID NOTA]]="","",INDEX(Table1[QB],MATCH(KENKO[[#This Row],[ID NOTA]],Table1[ID],0)))</f>
        <v/>
      </c>
      <c r="E19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95" s="34"/>
      <c r="G195" s="39" t="str">
        <f ca="1">IF(KENKO[[#This Row],[N_ID]]="","",INDEX(INDIRECT($2:$2),KENKO[[#This Row],[//]]))</f>
        <v/>
      </c>
      <c r="H195" s="39" t="str">
        <f ca="1">IF(KENKO[[#This Row],[N_ID]]="","",INDEX(INDIRECT($2:$2),KENKO[[#This Row],[//]]))</f>
        <v/>
      </c>
      <c r="I195" s="35" t="str">
        <f ca="1">IF(KENKO[[#This Row],[N_ID]]="","",INDEX(INDIRECT($2:$2),KENKO[[#This Row],[//]]))</f>
        <v/>
      </c>
      <c r="J195" s="35" t="str">
        <f ca="1">IF(KENKO[[#This Row],[//]]="","",INDEX([3]!db[NB PAJAK],KENKO[[#This Row],[stt]]-1))</f>
        <v/>
      </c>
      <c r="K195" s="34" t="str">
        <f ca="1">IF(KENKO[[#This Row],[//]]="","",IF(INDEX(INDIRECT($2:$2),KENKO[[#This Row],[//]])="","",INDEX(INDIRECT($2:$2),KENKO[[#This Row],[//]])))</f>
        <v/>
      </c>
      <c r="L195" s="34" t="str">
        <f ca="1">IF(KENKO[[#This Row],[//]]="","",IF(KENKO[[#This Row],[C]]="",INDEX(INDIRECT($2:$2),KENKO[[#This Row],[//]]),""))</f>
        <v/>
      </c>
      <c r="M195" s="34" t="str">
        <f ca="1">IF(KENKO[[#This Row],[//]]="","",IF(KENKO[[#This Row],[C]]="",INDEX(INDIRECT($2:$2),KENKO[[#This Row],[//]]),""))</f>
        <v/>
      </c>
      <c r="N195" s="40" t="str">
        <f ca="1">IF(KENKO[[#This Row],[//]]="","",INDEX(INDIRECT($2:$2),KENKO[[#This Row],[//]])/IF(KENKO[[#This Row],[C]]="",KENKO[[#This Row],[JMLH BRG]],1))</f>
        <v/>
      </c>
      <c r="O195" s="41" t="str">
        <f ca="1">IF(KENKO[[#This Row],[//]]="","",INDEX(INDIRECT($2:$2),KENKO[[#This Row],[//]]))</f>
        <v/>
      </c>
      <c r="P195" s="41" t="str">
        <f ca="1">IF(KENKO[[#This Row],[//]]="","",IF(INDEX(INDIRECT($2:$2),KENKO[[#This Row],[//]])="","",INDEX(INDIRECT($2:$2),KENKO[[#This Row],[//]])))</f>
        <v/>
      </c>
      <c r="Q195" s="42" t="str">
        <f ca="1">IF(KENKO[[#This Row],[//]]="","",INDEX(INDIRECT($2:$2),KENKO[[#This Row],[//]]))</f>
        <v/>
      </c>
      <c r="R19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9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95" s="42" t="str">
        <f ca="1">IF(KENKO[[#This Row],[//]]="","",IF(INDEX(INDIRECT($2:$2),KENKO[[#This Row],[//]])="","",INDEX(INDIRECT($2:$2),KENKO[[#This Row],[//]])))</f>
        <v/>
      </c>
      <c r="U195" s="35" t="str">
        <f ca="1">IF(KENKO[[#This Row],[//]]="","",INDEX(INDIRECT($2:$2),KENKO[[#This Row],[//]]))</f>
        <v/>
      </c>
      <c r="V195" s="35" t="str">
        <f ca="1">LOWER(SUBSTITUTE(SUBSTITUTE(SUBSTITUTE(SUBSTITUTE(SUBSTITUTE(SUBSTITUTE(SUBSTITUTE(SUBSTITUTE(KENKO[[#This Row],[N.B.nota]]," ",""),"-",""),"(",""),")",""),".",""),",",""),"/",""),"""",""))</f>
        <v/>
      </c>
      <c r="W195" s="34" t="str">
        <f ca="1">IF(KENKO[[#This Row],[concat]]="","",MATCH(KENKO[[#This Row],[concat]],[3]!db[NB NOTA_C],0)+1)</f>
        <v/>
      </c>
      <c r="X195" s="35" t="str">
        <f ca="1">IF(KENKO[[#This Row],[N.B.nota]]="","",ADDRESS(ROW(KENKO[QB]),COLUMN(KENKO[QB]))&amp;":"&amp;ADDRESS(ROW(),COLUMN(KENKO[QB])))</f>
        <v/>
      </c>
      <c r="Y195" s="35" t="str">
        <f ca="1">IF(KENKO[[#This Row],[//]]="","",HYPERLINK("["&amp;DB_PATH&amp;"]DB!e"&amp;KENKO[[#This Row],[stt]],"&gt;"))</f>
        <v/>
      </c>
      <c r="Z195" s="32" t="str">
        <f ca="1">IF(KENKO[[#This Row],[//]]="","",IF(KENKO[[#This Row],[ID NOTA]]="",Z194,KENKO[[#This Row],[ID NOTA]]))</f>
        <v/>
      </c>
    </row>
    <row r="196" spans="1:26" ht="20.100000000000001" customHeight="1" x14ac:dyDescent="0.25">
      <c r="A196" s="38"/>
      <c r="B196" s="34" t="str">
        <f>IF(KENKO[[#This Row],[N_ID]]="","",INDEX(Table1[ID],MATCH(KENKO[[#This Row],[N_ID]],Table1[N_ID],0)))</f>
        <v/>
      </c>
      <c r="C196" s="34" t="str">
        <f ca="1">IF(KENKO[[#This Row],[//]]="","",HYPERLINK("["&amp;SUBSTITUTE(DIR,"'","")&amp;"]NOTA!D"&amp;KENKO[[#This Row],[//]]+2,"&gt;"))</f>
        <v/>
      </c>
      <c r="D196" s="34" t="str">
        <f>IF(KENKO[[#This Row],[ID NOTA]]="","",INDEX(Table1[QB],MATCH(KENKO[[#This Row],[ID NOTA]],Table1[ID],0)))</f>
        <v/>
      </c>
      <c r="E19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96" s="34"/>
      <c r="G196" s="39" t="str">
        <f ca="1">IF(KENKO[[#This Row],[N_ID]]="","",INDEX(INDIRECT($2:$2),KENKO[[#This Row],[//]]))</f>
        <v/>
      </c>
      <c r="H196" s="39" t="str">
        <f ca="1">IF(KENKO[[#This Row],[N_ID]]="","",INDEX(INDIRECT($2:$2),KENKO[[#This Row],[//]]))</f>
        <v/>
      </c>
      <c r="I196" s="35" t="str">
        <f ca="1">IF(KENKO[[#This Row],[N_ID]]="","",INDEX(INDIRECT($2:$2),KENKO[[#This Row],[//]]))</f>
        <v/>
      </c>
      <c r="J196" s="35" t="str">
        <f ca="1">IF(KENKO[[#This Row],[//]]="","",INDEX([3]!db[NB PAJAK],KENKO[[#This Row],[stt]]-1))</f>
        <v/>
      </c>
      <c r="K196" s="34" t="str">
        <f ca="1">IF(KENKO[[#This Row],[//]]="","",IF(INDEX(INDIRECT($2:$2),KENKO[[#This Row],[//]])="","",INDEX(INDIRECT($2:$2),KENKO[[#This Row],[//]])))</f>
        <v/>
      </c>
      <c r="L196" s="34" t="str">
        <f ca="1">IF(KENKO[[#This Row],[//]]="","",IF(KENKO[[#This Row],[C]]="",INDEX(INDIRECT($2:$2),KENKO[[#This Row],[//]]),""))</f>
        <v/>
      </c>
      <c r="M196" s="34" t="str">
        <f ca="1">IF(KENKO[[#This Row],[//]]="","",IF(KENKO[[#This Row],[C]]="",INDEX(INDIRECT($2:$2),KENKO[[#This Row],[//]]),""))</f>
        <v/>
      </c>
      <c r="N196" s="40" t="str">
        <f ca="1">IF(KENKO[[#This Row],[//]]="","",INDEX(INDIRECT($2:$2),KENKO[[#This Row],[//]])/IF(KENKO[[#This Row],[C]]="",KENKO[[#This Row],[JMLH BRG]],1))</f>
        <v/>
      </c>
      <c r="O196" s="41" t="str">
        <f ca="1">IF(KENKO[[#This Row],[//]]="","",INDEX(INDIRECT($2:$2),KENKO[[#This Row],[//]]))</f>
        <v/>
      </c>
      <c r="P196" s="41" t="str">
        <f ca="1">IF(KENKO[[#This Row],[//]]="","",IF(INDEX(INDIRECT($2:$2),KENKO[[#This Row],[//]])="","",INDEX(INDIRECT($2:$2),KENKO[[#This Row],[//]])))</f>
        <v/>
      </c>
      <c r="Q196" s="42" t="str">
        <f ca="1">IF(KENKO[[#This Row],[//]]="","",INDEX(INDIRECT($2:$2),KENKO[[#This Row],[//]]))</f>
        <v/>
      </c>
      <c r="R19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9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96" s="42" t="str">
        <f ca="1">IF(KENKO[[#This Row],[//]]="","",IF(INDEX(INDIRECT($2:$2),KENKO[[#This Row],[//]])="","",INDEX(INDIRECT($2:$2),KENKO[[#This Row],[//]])))</f>
        <v/>
      </c>
      <c r="U196" s="35" t="str">
        <f ca="1">IF(KENKO[[#This Row],[//]]="","",INDEX(INDIRECT($2:$2),KENKO[[#This Row],[//]]))</f>
        <v/>
      </c>
      <c r="V196" s="35" t="str">
        <f ca="1">LOWER(SUBSTITUTE(SUBSTITUTE(SUBSTITUTE(SUBSTITUTE(SUBSTITUTE(SUBSTITUTE(SUBSTITUTE(SUBSTITUTE(KENKO[[#This Row],[N.B.nota]]," ",""),"-",""),"(",""),")",""),".",""),",",""),"/",""),"""",""))</f>
        <v/>
      </c>
      <c r="W196" s="34" t="str">
        <f ca="1">IF(KENKO[[#This Row],[concat]]="","",MATCH(KENKO[[#This Row],[concat]],[3]!db[NB NOTA_C],0)+1)</f>
        <v/>
      </c>
      <c r="X196" s="35" t="str">
        <f ca="1">IF(KENKO[[#This Row],[N.B.nota]]="","",ADDRESS(ROW(KENKO[QB]),COLUMN(KENKO[QB]))&amp;":"&amp;ADDRESS(ROW(),COLUMN(KENKO[QB])))</f>
        <v/>
      </c>
      <c r="Y196" s="35" t="str">
        <f ca="1">IF(KENKO[[#This Row],[//]]="","",HYPERLINK("["&amp;DB_PATH&amp;"]DB!e"&amp;KENKO[[#This Row],[stt]],"&gt;"))</f>
        <v/>
      </c>
      <c r="Z196" s="32" t="str">
        <f ca="1">IF(KENKO[[#This Row],[//]]="","",IF(KENKO[[#This Row],[ID NOTA]]="",Z195,KENKO[[#This Row],[ID NOTA]]))</f>
        <v/>
      </c>
    </row>
    <row r="197" spans="1:26" ht="20.100000000000001" customHeight="1" x14ac:dyDescent="0.25">
      <c r="A197" s="38"/>
      <c r="B197" s="34" t="str">
        <f>IF(KENKO[[#This Row],[N_ID]]="","",INDEX(Table1[ID],MATCH(KENKO[[#This Row],[N_ID]],Table1[N_ID],0)))</f>
        <v/>
      </c>
      <c r="C197" s="34" t="str">
        <f ca="1">IF(KENKO[[#This Row],[//]]="","",HYPERLINK("["&amp;SUBSTITUTE(DIR,"'","")&amp;"]NOTA!D"&amp;KENKO[[#This Row],[//]]+2,"&gt;"))</f>
        <v/>
      </c>
      <c r="D197" s="34" t="str">
        <f>IF(KENKO[[#This Row],[ID NOTA]]="","",INDEX(Table1[QB],MATCH(KENKO[[#This Row],[ID NOTA]],Table1[ID],0)))</f>
        <v/>
      </c>
      <c r="E19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97" s="34"/>
      <c r="G197" s="39" t="str">
        <f ca="1">IF(KENKO[[#This Row],[N_ID]]="","",INDEX(INDIRECT($2:$2),KENKO[[#This Row],[//]]))</f>
        <v/>
      </c>
      <c r="H197" s="39" t="str">
        <f ca="1">IF(KENKO[[#This Row],[N_ID]]="","",INDEX(INDIRECT($2:$2),KENKO[[#This Row],[//]]))</f>
        <v/>
      </c>
      <c r="I197" s="35" t="str">
        <f ca="1">IF(KENKO[[#This Row],[N_ID]]="","",INDEX(INDIRECT($2:$2),KENKO[[#This Row],[//]]))</f>
        <v/>
      </c>
      <c r="J197" s="35" t="str">
        <f ca="1">IF(KENKO[[#This Row],[//]]="","",INDEX([3]!db[NB PAJAK],KENKO[[#This Row],[stt]]-1))</f>
        <v/>
      </c>
      <c r="K197" s="34" t="str">
        <f ca="1">IF(KENKO[[#This Row],[//]]="","",IF(INDEX(INDIRECT($2:$2),KENKO[[#This Row],[//]])="","",INDEX(INDIRECT($2:$2),KENKO[[#This Row],[//]])))</f>
        <v/>
      </c>
      <c r="L197" s="34" t="str">
        <f ca="1">IF(KENKO[[#This Row],[//]]="","",IF(KENKO[[#This Row],[C]]="",INDEX(INDIRECT($2:$2),KENKO[[#This Row],[//]]),""))</f>
        <v/>
      </c>
      <c r="M197" s="34" t="str">
        <f ca="1">IF(KENKO[[#This Row],[//]]="","",IF(KENKO[[#This Row],[C]]="",INDEX(INDIRECT($2:$2),KENKO[[#This Row],[//]]),""))</f>
        <v/>
      </c>
      <c r="N197" s="40" t="str">
        <f ca="1">IF(KENKO[[#This Row],[//]]="","",INDEX(INDIRECT($2:$2),KENKO[[#This Row],[//]])/IF(KENKO[[#This Row],[C]]="",KENKO[[#This Row],[JMLH BRG]],1))</f>
        <v/>
      </c>
      <c r="O197" s="41" t="str">
        <f ca="1">IF(KENKO[[#This Row],[//]]="","",INDEX(INDIRECT($2:$2),KENKO[[#This Row],[//]]))</f>
        <v/>
      </c>
      <c r="P197" s="41" t="str">
        <f ca="1">IF(KENKO[[#This Row],[//]]="","",IF(INDEX(INDIRECT($2:$2),KENKO[[#This Row],[//]])="","",INDEX(INDIRECT($2:$2),KENKO[[#This Row],[//]])))</f>
        <v/>
      </c>
      <c r="Q197" s="42" t="str">
        <f ca="1">IF(KENKO[[#This Row],[//]]="","",INDEX(INDIRECT($2:$2),KENKO[[#This Row],[//]]))</f>
        <v/>
      </c>
      <c r="R19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9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97" s="42" t="str">
        <f ca="1">IF(KENKO[[#This Row],[//]]="","",IF(INDEX(INDIRECT($2:$2),KENKO[[#This Row],[//]])="","",INDEX(INDIRECT($2:$2),KENKO[[#This Row],[//]])))</f>
        <v/>
      </c>
      <c r="U197" s="35" t="str">
        <f ca="1">IF(KENKO[[#This Row],[//]]="","",INDEX(INDIRECT($2:$2),KENKO[[#This Row],[//]]))</f>
        <v/>
      </c>
      <c r="V197" s="35" t="str">
        <f ca="1">LOWER(SUBSTITUTE(SUBSTITUTE(SUBSTITUTE(SUBSTITUTE(SUBSTITUTE(SUBSTITUTE(SUBSTITUTE(SUBSTITUTE(KENKO[[#This Row],[N.B.nota]]," ",""),"-",""),"(",""),")",""),".",""),",",""),"/",""),"""",""))</f>
        <v/>
      </c>
      <c r="W197" s="34" t="str">
        <f ca="1">IF(KENKO[[#This Row],[concat]]="","",MATCH(KENKO[[#This Row],[concat]],[3]!db[NB NOTA_C],0)+1)</f>
        <v/>
      </c>
      <c r="X197" s="35" t="str">
        <f ca="1">IF(KENKO[[#This Row],[N.B.nota]]="","",ADDRESS(ROW(KENKO[QB]),COLUMN(KENKO[QB]))&amp;":"&amp;ADDRESS(ROW(),COLUMN(KENKO[QB])))</f>
        <v/>
      </c>
      <c r="Y197" s="35" t="str">
        <f ca="1">IF(KENKO[[#This Row],[//]]="","",HYPERLINK("["&amp;DB_PATH&amp;"]DB!e"&amp;KENKO[[#This Row],[stt]],"&gt;"))</f>
        <v/>
      </c>
      <c r="Z197" s="32" t="str">
        <f ca="1">IF(KENKO[[#This Row],[//]]="","",IF(KENKO[[#This Row],[ID NOTA]]="",Z196,KENKO[[#This Row],[ID NOTA]]))</f>
        <v/>
      </c>
    </row>
    <row r="198" spans="1:26" ht="20.100000000000001" customHeight="1" x14ac:dyDescent="0.25">
      <c r="A198" s="38"/>
      <c r="B198" s="34" t="str">
        <f>IF(KENKO[[#This Row],[N_ID]]="","",INDEX(Table1[ID],MATCH(KENKO[[#This Row],[N_ID]],Table1[N_ID],0)))</f>
        <v/>
      </c>
      <c r="C198" s="34" t="str">
        <f ca="1">IF(KENKO[[#This Row],[//]]="","",HYPERLINK("["&amp;SUBSTITUTE(DIR,"'","")&amp;"]NOTA!D"&amp;KENKO[[#This Row],[//]]+2,"&gt;"))</f>
        <v/>
      </c>
      <c r="D198" s="34" t="str">
        <f>IF(KENKO[[#This Row],[ID NOTA]]="","",INDEX(Table1[QB],MATCH(KENKO[[#This Row],[ID NOTA]],Table1[ID],0)))</f>
        <v/>
      </c>
      <c r="E19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98" s="34"/>
      <c r="G198" s="39" t="str">
        <f ca="1">IF(KENKO[[#This Row],[N_ID]]="","",INDEX(INDIRECT($2:$2),KENKO[[#This Row],[//]]))</f>
        <v/>
      </c>
      <c r="H198" s="39" t="str">
        <f ca="1">IF(KENKO[[#This Row],[N_ID]]="","",INDEX(INDIRECT($2:$2),KENKO[[#This Row],[//]]))</f>
        <v/>
      </c>
      <c r="I198" s="35" t="str">
        <f ca="1">IF(KENKO[[#This Row],[N_ID]]="","",INDEX(INDIRECT($2:$2),KENKO[[#This Row],[//]]))</f>
        <v/>
      </c>
      <c r="J198" s="35" t="str">
        <f ca="1">IF(KENKO[[#This Row],[//]]="","",INDEX([3]!db[NB PAJAK],KENKO[[#This Row],[stt]]-1))</f>
        <v/>
      </c>
      <c r="K198" s="34" t="str">
        <f ca="1">IF(KENKO[[#This Row],[//]]="","",IF(INDEX(INDIRECT($2:$2),KENKO[[#This Row],[//]])="","",INDEX(INDIRECT($2:$2),KENKO[[#This Row],[//]])))</f>
        <v/>
      </c>
      <c r="L198" s="34" t="str">
        <f ca="1">IF(KENKO[[#This Row],[//]]="","",IF(KENKO[[#This Row],[C]]="",INDEX(INDIRECT($2:$2),KENKO[[#This Row],[//]]),""))</f>
        <v/>
      </c>
      <c r="M198" s="34" t="str">
        <f ca="1">IF(KENKO[[#This Row],[//]]="","",IF(KENKO[[#This Row],[C]]="",INDEX(INDIRECT($2:$2),KENKO[[#This Row],[//]]),""))</f>
        <v/>
      </c>
      <c r="N198" s="40" t="str">
        <f ca="1">IF(KENKO[[#This Row],[//]]="","",INDEX(INDIRECT($2:$2),KENKO[[#This Row],[//]])/IF(KENKO[[#This Row],[C]]="",KENKO[[#This Row],[JMLH BRG]],1))</f>
        <v/>
      </c>
      <c r="O198" s="41" t="str">
        <f ca="1">IF(KENKO[[#This Row],[//]]="","",INDEX(INDIRECT($2:$2),KENKO[[#This Row],[//]]))</f>
        <v/>
      </c>
      <c r="P198" s="41" t="str">
        <f ca="1">IF(KENKO[[#This Row],[//]]="","",IF(INDEX(INDIRECT($2:$2),KENKO[[#This Row],[//]])="","",INDEX(INDIRECT($2:$2),KENKO[[#This Row],[//]])))</f>
        <v/>
      </c>
      <c r="Q198" s="42" t="str">
        <f ca="1">IF(KENKO[[#This Row],[//]]="","",INDEX(INDIRECT($2:$2),KENKO[[#This Row],[//]]))</f>
        <v/>
      </c>
      <c r="R19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9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98" s="42" t="str">
        <f ca="1">IF(KENKO[[#This Row],[//]]="","",IF(INDEX(INDIRECT($2:$2),KENKO[[#This Row],[//]])="","",INDEX(INDIRECT($2:$2),KENKO[[#This Row],[//]])))</f>
        <v/>
      </c>
      <c r="U198" s="35" t="str">
        <f ca="1">IF(KENKO[[#This Row],[//]]="","",INDEX(INDIRECT($2:$2),KENKO[[#This Row],[//]]))</f>
        <v/>
      </c>
      <c r="V198" s="35" t="str">
        <f ca="1">LOWER(SUBSTITUTE(SUBSTITUTE(SUBSTITUTE(SUBSTITUTE(SUBSTITUTE(SUBSTITUTE(SUBSTITUTE(SUBSTITUTE(KENKO[[#This Row],[N.B.nota]]," ",""),"-",""),"(",""),")",""),".",""),",",""),"/",""),"""",""))</f>
        <v/>
      </c>
      <c r="W198" s="34" t="str">
        <f ca="1">IF(KENKO[[#This Row],[concat]]="","",MATCH(KENKO[[#This Row],[concat]],[3]!db[NB NOTA_C],0)+1)</f>
        <v/>
      </c>
      <c r="X198" s="35" t="str">
        <f ca="1">IF(KENKO[[#This Row],[N.B.nota]]="","",ADDRESS(ROW(KENKO[QB]),COLUMN(KENKO[QB]))&amp;":"&amp;ADDRESS(ROW(),COLUMN(KENKO[QB])))</f>
        <v/>
      </c>
      <c r="Y198" s="35" t="str">
        <f ca="1">IF(KENKO[[#This Row],[//]]="","",HYPERLINK("["&amp;DB_PATH&amp;"]DB!e"&amp;KENKO[[#This Row],[stt]],"&gt;"))</f>
        <v/>
      </c>
      <c r="Z198" s="32" t="str">
        <f ca="1">IF(KENKO[[#This Row],[//]]="","",IF(KENKO[[#This Row],[ID NOTA]]="",Z197,KENKO[[#This Row],[ID NOTA]]))</f>
        <v/>
      </c>
    </row>
    <row r="199" spans="1:26" ht="20.100000000000001" customHeight="1" x14ac:dyDescent="0.25">
      <c r="A199" s="38"/>
      <c r="B199" s="34" t="str">
        <f>IF(KENKO[[#This Row],[N_ID]]="","",INDEX(Table1[ID],MATCH(KENKO[[#This Row],[N_ID]],Table1[N_ID],0)))</f>
        <v/>
      </c>
      <c r="C199" s="34" t="str">
        <f ca="1">IF(KENKO[[#This Row],[//]]="","",HYPERLINK("["&amp;SUBSTITUTE(DIR,"'","")&amp;"]NOTA!D"&amp;KENKO[[#This Row],[//]]+2,"&gt;"))</f>
        <v/>
      </c>
      <c r="D199" s="34" t="str">
        <f>IF(KENKO[[#This Row],[ID NOTA]]="","",INDEX(Table1[QB],MATCH(KENKO[[#This Row],[ID NOTA]],Table1[ID],0)))</f>
        <v/>
      </c>
      <c r="E19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199" s="34"/>
      <c r="G199" s="39" t="str">
        <f ca="1">IF(KENKO[[#This Row],[N_ID]]="","",INDEX(INDIRECT($2:$2),KENKO[[#This Row],[//]]))</f>
        <v/>
      </c>
      <c r="H199" s="39" t="str">
        <f ca="1">IF(KENKO[[#This Row],[N_ID]]="","",INDEX(INDIRECT($2:$2),KENKO[[#This Row],[//]]))</f>
        <v/>
      </c>
      <c r="I199" s="35" t="str">
        <f ca="1">IF(KENKO[[#This Row],[N_ID]]="","",INDEX(INDIRECT($2:$2),KENKO[[#This Row],[//]]))</f>
        <v/>
      </c>
      <c r="J199" s="35" t="str">
        <f ca="1">IF(KENKO[[#This Row],[//]]="","",INDEX([3]!db[NB PAJAK],KENKO[[#This Row],[stt]]-1))</f>
        <v/>
      </c>
      <c r="K199" s="34" t="str">
        <f ca="1">IF(KENKO[[#This Row],[//]]="","",IF(INDEX(INDIRECT($2:$2),KENKO[[#This Row],[//]])="","",INDEX(INDIRECT($2:$2),KENKO[[#This Row],[//]])))</f>
        <v/>
      </c>
      <c r="L199" s="34" t="str">
        <f ca="1">IF(KENKO[[#This Row],[//]]="","",IF(KENKO[[#This Row],[C]]="",INDEX(INDIRECT($2:$2),KENKO[[#This Row],[//]]),""))</f>
        <v/>
      </c>
      <c r="M199" s="34" t="str">
        <f ca="1">IF(KENKO[[#This Row],[//]]="","",IF(KENKO[[#This Row],[C]]="",INDEX(INDIRECT($2:$2),KENKO[[#This Row],[//]]),""))</f>
        <v/>
      </c>
      <c r="N199" s="40" t="str">
        <f ca="1">IF(KENKO[[#This Row],[//]]="","",INDEX(INDIRECT($2:$2),KENKO[[#This Row],[//]])/IF(KENKO[[#This Row],[C]]="",KENKO[[#This Row],[JMLH BRG]],1))</f>
        <v/>
      </c>
      <c r="O199" s="41" t="str">
        <f ca="1">IF(KENKO[[#This Row],[//]]="","",INDEX(INDIRECT($2:$2),KENKO[[#This Row],[//]]))</f>
        <v/>
      </c>
      <c r="P199" s="41" t="str">
        <f ca="1">IF(KENKO[[#This Row],[//]]="","",IF(INDEX(INDIRECT($2:$2),KENKO[[#This Row],[//]])="","",INDEX(INDIRECT($2:$2),KENKO[[#This Row],[//]])))</f>
        <v/>
      </c>
      <c r="Q199" s="42" t="str">
        <f ca="1">IF(KENKO[[#This Row],[//]]="","",INDEX(INDIRECT($2:$2),KENKO[[#This Row],[//]]))</f>
        <v/>
      </c>
      <c r="R19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19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199" s="42" t="str">
        <f ca="1">IF(KENKO[[#This Row],[//]]="","",IF(INDEX(INDIRECT($2:$2),KENKO[[#This Row],[//]])="","",INDEX(INDIRECT($2:$2),KENKO[[#This Row],[//]])))</f>
        <v/>
      </c>
      <c r="U199" s="35" t="str">
        <f ca="1">IF(KENKO[[#This Row],[//]]="","",INDEX(INDIRECT($2:$2),KENKO[[#This Row],[//]]))</f>
        <v/>
      </c>
      <c r="V199" s="35" t="str">
        <f ca="1">LOWER(SUBSTITUTE(SUBSTITUTE(SUBSTITUTE(SUBSTITUTE(SUBSTITUTE(SUBSTITUTE(SUBSTITUTE(SUBSTITUTE(KENKO[[#This Row],[N.B.nota]]," ",""),"-",""),"(",""),")",""),".",""),",",""),"/",""),"""",""))</f>
        <v/>
      </c>
      <c r="W199" s="34" t="str">
        <f ca="1">IF(KENKO[[#This Row],[concat]]="","",MATCH(KENKO[[#This Row],[concat]],[3]!db[NB NOTA_C],0)+1)</f>
        <v/>
      </c>
      <c r="X199" s="35" t="str">
        <f ca="1">IF(KENKO[[#This Row],[N.B.nota]]="","",ADDRESS(ROW(KENKO[QB]),COLUMN(KENKO[QB]))&amp;":"&amp;ADDRESS(ROW(),COLUMN(KENKO[QB])))</f>
        <v/>
      </c>
      <c r="Y199" s="35" t="str">
        <f ca="1">IF(KENKO[[#This Row],[//]]="","",HYPERLINK("["&amp;DB_PATH&amp;"]DB!e"&amp;KENKO[[#This Row],[stt]],"&gt;"))</f>
        <v/>
      </c>
      <c r="Z199" s="32" t="str">
        <f ca="1">IF(KENKO[[#This Row],[//]]="","",IF(KENKO[[#This Row],[ID NOTA]]="",Z198,KENKO[[#This Row],[ID NOTA]]))</f>
        <v/>
      </c>
    </row>
    <row r="200" spans="1:26" ht="20.100000000000001" customHeight="1" x14ac:dyDescent="0.25">
      <c r="A200" s="38"/>
      <c r="B200" s="34" t="str">
        <f>IF(KENKO[[#This Row],[N_ID]]="","",INDEX(Table1[ID],MATCH(KENKO[[#This Row],[N_ID]],Table1[N_ID],0)))</f>
        <v/>
      </c>
      <c r="C200" s="34" t="str">
        <f ca="1">IF(KENKO[[#This Row],[//]]="","",HYPERLINK("["&amp;SUBSTITUTE(DIR,"'","")&amp;"]NOTA!D"&amp;KENKO[[#This Row],[//]]+2,"&gt;"))</f>
        <v/>
      </c>
      <c r="D200" s="34" t="str">
        <f>IF(KENKO[[#This Row],[ID NOTA]]="","",INDEX(Table1[QB],MATCH(KENKO[[#This Row],[ID NOTA]],Table1[ID],0)))</f>
        <v/>
      </c>
      <c r="E20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00" s="34"/>
      <c r="G200" s="39" t="str">
        <f ca="1">IF(KENKO[[#This Row],[N_ID]]="","",INDEX(INDIRECT($2:$2),KENKO[[#This Row],[//]]))</f>
        <v/>
      </c>
      <c r="H200" s="39" t="str">
        <f ca="1">IF(KENKO[[#This Row],[N_ID]]="","",INDEX(INDIRECT($2:$2),KENKO[[#This Row],[//]]))</f>
        <v/>
      </c>
      <c r="I200" s="35" t="str">
        <f ca="1">IF(KENKO[[#This Row],[N_ID]]="","",INDEX(INDIRECT($2:$2),KENKO[[#This Row],[//]]))</f>
        <v/>
      </c>
      <c r="J200" s="35" t="str">
        <f ca="1">IF(KENKO[[#This Row],[//]]="","",INDEX([3]!db[NB PAJAK],KENKO[[#This Row],[stt]]-1))</f>
        <v/>
      </c>
      <c r="K200" s="34" t="str">
        <f ca="1">IF(KENKO[[#This Row],[//]]="","",IF(INDEX(INDIRECT($2:$2),KENKO[[#This Row],[//]])="","",INDEX(INDIRECT($2:$2),KENKO[[#This Row],[//]])))</f>
        <v/>
      </c>
      <c r="L200" s="34" t="str">
        <f ca="1">IF(KENKO[[#This Row],[//]]="","",IF(KENKO[[#This Row],[C]]="",INDEX(INDIRECT($2:$2),KENKO[[#This Row],[//]]),""))</f>
        <v/>
      </c>
      <c r="M200" s="34" t="str">
        <f ca="1">IF(KENKO[[#This Row],[//]]="","",IF(KENKO[[#This Row],[C]]="",INDEX(INDIRECT($2:$2),KENKO[[#This Row],[//]]),""))</f>
        <v/>
      </c>
      <c r="N200" s="40" t="str">
        <f ca="1">IF(KENKO[[#This Row],[//]]="","",INDEX(INDIRECT($2:$2),KENKO[[#This Row],[//]])/IF(KENKO[[#This Row],[C]]="",KENKO[[#This Row],[JMLH BRG]],1))</f>
        <v/>
      </c>
      <c r="O200" s="41" t="str">
        <f ca="1">IF(KENKO[[#This Row],[//]]="","",INDEX(INDIRECT($2:$2),KENKO[[#This Row],[//]]))</f>
        <v/>
      </c>
      <c r="P200" s="41" t="str">
        <f ca="1">IF(KENKO[[#This Row],[//]]="","",IF(INDEX(INDIRECT($2:$2),KENKO[[#This Row],[//]])="","",INDEX(INDIRECT($2:$2),KENKO[[#This Row],[//]])))</f>
        <v/>
      </c>
      <c r="Q200" s="42" t="str">
        <f ca="1">IF(KENKO[[#This Row],[//]]="","",INDEX(INDIRECT($2:$2),KENKO[[#This Row],[//]]))</f>
        <v/>
      </c>
      <c r="R20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0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00" s="42" t="str">
        <f ca="1">IF(KENKO[[#This Row],[//]]="","",IF(INDEX(INDIRECT($2:$2),KENKO[[#This Row],[//]])="","",INDEX(INDIRECT($2:$2),KENKO[[#This Row],[//]])))</f>
        <v/>
      </c>
      <c r="U200" s="35" t="str">
        <f ca="1">IF(KENKO[[#This Row],[//]]="","",INDEX(INDIRECT($2:$2),KENKO[[#This Row],[//]]))</f>
        <v/>
      </c>
      <c r="V200" s="35" t="str">
        <f ca="1">LOWER(SUBSTITUTE(SUBSTITUTE(SUBSTITUTE(SUBSTITUTE(SUBSTITUTE(SUBSTITUTE(SUBSTITUTE(SUBSTITUTE(KENKO[[#This Row],[N.B.nota]]," ",""),"-",""),"(",""),")",""),".",""),",",""),"/",""),"""",""))</f>
        <v/>
      </c>
      <c r="W200" s="34" t="str">
        <f ca="1">IF(KENKO[[#This Row],[concat]]="","",MATCH(KENKO[[#This Row],[concat]],[3]!db[NB NOTA_C],0)+1)</f>
        <v/>
      </c>
      <c r="X200" s="35" t="str">
        <f ca="1">IF(KENKO[[#This Row],[N.B.nota]]="","",ADDRESS(ROW(KENKO[QB]),COLUMN(KENKO[QB]))&amp;":"&amp;ADDRESS(ROW(),COLUMN(KENKO[QB])))</f>
        <v/>
      </c>
      <c r="Y200" s="35" t="str">
        <f ca="1">IF(KENKO[[#This Row],[//]]="","",HYPERLINK("["&amp;DB_PATH&amp;"]DB!e"&amp;KENKO[[#This Row],[stt]],"&gt;"))</f>
        <v/>
      </c>
      <c r="Z200" s="32" t="str">
        <f ca="1">IF(KENKO[[#This Row],[//]]="","",IF(KENKO[[#This Row],[ID NOTA]]="",Z199,KENKO[[#This Row],[ID NOTA]]))</f>
        <v/>
      </c>
    </row>
    <row r="201" spans="1:26" ht="20.100000000000001" customHeight="1" x14ac:dyDescent="0.25">
      <c r="A201" s="38"/>
      <c r="B201" s="34" t="str">
        <f>IF(KENKO[[#This Row],[N_ID]]="","",INDEX(Table1[ID],MATCH(KENKO[[#This Row],[N_ID]],Table1[N_ID],0)))</f>
        <v/>
      </c>
      <c r="C201" s="34" t="str">
        <f ca="1">IF(KENKO[[#This Row],[//]]="","",HYPERLINK("["&amp;SUBSTITUTE(DIR,"'","")&amp;"]NOTA!D"&amp;KENKO[[#This Row],[//]]+2,"&gt;"))</f>
        <v/>
      </c>
      <c r="D201" s="34" t="str">
        <f>IF(KENKO[[#This Row],[ID NOTA]]="","",INDEX(Table1[QB],MATCH(KENKO[[#This Row],[ID NOTA]],Table1[ID],0)))</f>
        <v/>
      </c>
      <c r="E20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01" s="34"/>
      <c r="G201" s="39" t="str">
        <f ca="1">IF(KENKO[[#This Row],[N_ID]]="","",INDEX(INDIRECT($2:$2),KENKO[[#This Row],[//]]))</f>
        <v/>
      </c>
      <c r="H201" s="39" t="str">
        <f ca="1">IF(KENKO[[#This Row],[N_ID]]="","",INDEX(INDIRECT($2:$2),KENKO[[#This Row],[//]]))</f>
        <v/>
      </c>
      <c r="I201" s="35" t="str">
        <f ca="1">IF(KENKO[[#This Row],[N_ID]]="","",INDEX(INDIRECT($2:$2),KENKO[[#This Row],[//]]))</f>
        <v/>
      </c>
      <c r="J201" s="35" t="str">
        <f ca="1">IF(KENKO[[#This Row],[//]]="","",INDEX([3]!db[NB PAJAK],KENKO[[#This Row],[stt]]-1))</f>
        <v/>
      </c>
      <c r="K201" s="34" t="str">
        <f ca="1">IF(KENKO[[#This Row],[//]]="","",IF(INDEX(INDIRECT($2:$2),KENKO[[#This Row],[//]])="","",INDEX(INDIRECT($2:$2),KENKO[[#This Row],[//]])))</f>
        <v/>
      </c>
      <c r="L201" s="34" t="str">
        <f ca="1">IF(KENKO[[#This Row],[//]]="","",IF(KENKO[[#This Row],[C]]="",INDEX(INDIRECT($2:$2),KENKO[[#This Row],[//]]),""))</f>
        <v/>
      </c>
      <c r="M201" s="34" t="str">
        <f ca="1">IF(KENKO[[#This Row],[//]]="","",IF(KENKO[[#This Row],[C]]="",INDEX(INDIRECT($2:$2),KENKO[[#This Row],[//]]),""))</f>
        <v/>
      </c>
      <c r="N201" s="40" t="str">
        <f ca="1">IF(KENKO[[#This Row],[//]]="","",INDEX(INDIRECT($2:$2),KENKO[[#This Row],[//]])/IF(KENKO[[#This Row],[C]]="",KENKO[[#This Row],[JMLH BRG]],1))</f>
        <v/>
      </c>
      <c r="O201" s="41" t="str">
        <f ca="1">IF(KENKO[[#This Row],[//]]="","",INDEX(INDIRECT($2:$2),KENKO[[#This Row],[//]]))</f>
        <v/>
      </c>
      <c r="P201" s="41" t="str">
        <f ca="1">IF(KENKO[[#This Row],[//]]="","",IF(INDEX(INDIRECT($2:$2),KENKO[[#This Row],[//]])="","",INDEX(INDIRECT($2:$2),KENKO[[#This Row],[//]])))</f>
        <v/>
      </c>
      <c r="Q201" s="42" t="str">
        <f ca="1">IF(KENKO[[#This Row],[//]]="","",INDEX(INDIRECT($2:$2),KENKO[[#This Row],[//]]))</f>
        <v/>
      </c>
      <c r="R20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0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01" s="42" t="str">
        <f ca="1">IF(KENKO[[#This Row],[//]]="","",IF(INDEX(INDIRECT($2:$2),KENKO[[#This Row],[//]])="","",INDEX(INDIRECT($2:$2),KENKO[[#This Row],[//]])))</f>
        <v/>
      </c>
      <c r="U201" s="35" t="str">
        <f ca="1">IF(KENKO[[#This Row],[//]]="","",INDEX(INDIRECT($2:$2),KENKO[[#This Row],[//]]))</f>
        <v/>
      </c>
      <c r="V201" s="35" t="str">
        <f ca="1">LOWER(SUBSTITUTE(SUBSTITUTE(SUBSTITUTE(SUBSTITUTE(SUBSTITUTE(SUBSTITUTE(SUBSTITUTE(SUBSTITUTE(KENKO[[#This Row],[N.B.nota]]," ",""),"-",""),"(",""),")",""),".",""),",",""),"/",""),"""",""))</f>
        <v/>
      </c>
      <c r="W201" s="34" t="str">
        <f ca="1">IF(KENKO[[#This Row],[concat]]="","",MATCH(KENKO[[#This Row],[concat]],[3]!db[NB NOTA_C],0)+1)</f>
        <v/>
      </c>
      <c r="X201" s="35" t="str">
        <f ca="1">IF(KENKO[[#This Row],[N.B.nota]]="","",ADDRESS(ROW(KENKO[QB]),COLUMN(KENKO[QB]))&amp;":"&amp;ADDRESS(ROW(),COLUMN(KENKO[QB])))</f>
        <v/>
      </c>
      <c r="Y201" s="35" t="str">
        <f ca="1">IF(KENKO[[#This Row],[//]]="","",HYPERLINK("["&amp;DB_PATH&amp;"]DB!e"&amp;KENKO[[#This Row],[stt]],"&gt;"))</f>
        <v/>
      </c>
      <c r="Z201" s="32" t="str">
        <f ca="1">IF(KENKO[[#This Row],[//]]="","",IF(KENKO[[#This Row],[ID NOTA]]="",Z200,KENKO[[#This Row],[ID NOTA]]))</f>
        <v/>
      </c>
    </row>
    <row r="202" spans="1:26" ht="20.100000000000001" customHeight="1" x14ac:dyDescent="0.25">
      <c r="A202" s="43"/>
      <c r="B202" s="29" t="str">
        <f>IF(KENKO[[#This Row],[N_ID]]="","",INDEX(Table1[ID],MATCH(KENKO[[#This Row],[N_ID]],Table1[N_ID],0)))</f>
        <v/>
      </c>
      <c r="C202" s="29" t="str">
        <f ca="1">IF(KENKO[[#This Row],[//]]="","",HYPERLINK("["&amp;SUBSTITUTE(DIR,"'","")&amp;"]NOTA!D"&amp;KENKO[[#This Row],[//]]+2,"&gt;"))</f>
        <v/>
      </c>
      <c r="D202" s="29" t="str">
        <f>IF(KENKO[[#This Row],[ID NOTA]]="","",INDEX(Table1[QB],MATCH(KENKO[[#This Row],[ID NOTA]],Table1[ID],0)))</f>
        <v/>
      </c>
      <c r="E20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02" s="29"/>
      <c r="G202" s="39" t="str">
        <f ca="1">IF(KENKO[[#This Row],[N_ID]]="","",INDEX(INDIRECT($2:$2),KENKO[[#This Row],[//]]))</f>
        <v/>
      </c>
      <c r="H202" s="39" t="str">
        <f ca="1">IF(KENKO[[#This Row],[N_ID]]="","",INDEX(INDIRECT($2:$2),KENKO[[#This Row],[//]]))</f>
        <v/>
      </c>
      <c r="I202" s="47" t="str">
        <f ca="1">IF(KENKO[[#This Row],[N_ID]]="","",INDEX(INDIRECT($2:$2),KENKO[[#This Row],[//]]))</f>
        <v/>
      </c>
      <c r="J202" s="47" t="str">
        <f ca="1">IF(KENKO[[#This Row],[//]]="","",INDEX([3]!db[NB PAJAK],KENKO[[#This Row],[stt]]-1))</f>
        <v/>
      </c>
      <c r="K202" s="29" t="str">
        <f ca="1">IF(KENKO[[#This Row],[//]]="","",IF(INDEX(INDIRECT($2:$2),KENKO[[#This Row],[//]])="","",INDEX(INDIRECT($2:$2),KENKO[[#This Row],[//]])))</f>
        <v/>
      </c>
      <c r="L202" s="29" t="str">
        <f ca="1">IF(KENKO[[#This Row],[//]]="","",IF(KENKO[[#This Row],[C]]="",INDEX(INDIRECT($2:$2),KENKO[[#This Row],[//]]),""))</f>
        <v/>
      </c>
      <c r="M202" s="29" t="str">
        <f ca="1">IF(KENKO[[#This Row],[//]]="","",IF(KENKO[[#This Row],[C]]="",INDEX(INDIRECT($2:$2),KENKO[[#This Row],[//]]),""))</f>
        <v/>
      </c>
      <c r="N202" s="40" t="str">
        <f ca="1">IF(KENKO[[#This Row],[//]]="","",INDEX(INDIRECT($2:$2),KENKO[[#This Row],[//]])/IF(KENKO[[#This Row],[C]]="",KENKO[[#This Row],[JMLH BRG]],1))</f>
        <v/>
      </c>
      <c r="O202" s="41" t="str">
        <f ca="1">IF(KENKO[[#This Row],[//]]="","",INDEX(INDIRECT($2:$2),KENKO[[#This Row],[//]]))</f>
        <v/>
      </c>
      <c r="P202" s="41" t="str">
        <f ca="1">IF(KENKO[[#This Row],[//]]="","",IF(INDEX(INDIRECT($2:$2),KENKO[[#This Row],[//]])="","",INDEX(INDIRECT($2:$2),KENKO[[#This Row],[//]])))</f>
        <v/>
      </c>
      <c r="Q202" s="42" t="str">
        <f ca="1">IF(KENKO[[#This Row],[//]]="","",INDEX(INDIRECT($2:$2),KENKO[[#This Row],[//]]))</f>
        <v/>
      </c>
      <c r="R20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0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02" s="50" t="str">
        <f ca="1">IF(KENKO[[#This Row],[//]]="","",IF(INDEX(INDIRECT($2:$2),KENKO[[#This Row],[//]])="","",INDEX(INDIRECT($2:$2),KENKO[[#This Row],[//]])))</f>
        <v/>
      </c>
      <c r="U202" s="47" t="str">
        <f ca="1">IF(KENKO[[#This Row],[//]]="","",INDEX(INDIRECT($2:$2),KENKO[[#This Row],[//]]))</f>
        <v/>
      </c>
      <c r="V202" s="47" t="str">
        <f ca="1">LOWER(SUBSTITUTE(SUBSTITUTE(SUBSTITUTE(SUBSTITUTE(SUBSTITUTE(SUBSTITUTE(SUBSTITUTE(SUBSTITUTE(KENKO[[#This Row],[N.B.nota]]," ",""),"-",""),"(",""),")",""),".",""),",",""),"/",""),"""",""))</f>
        <v/>
      </c>
      <c r="W202" s="51" t="str">
        <f ca="1">IF(KENKO[[#This Row],[concat]]="","",MATCH(KENKO[[#This Row],[concat]],[3]!db[NB NOTA_C],0)+1)</f>
        <v/>
      </c>
      <c r="X202" s="47" t="str">
        <f ca="1">IF(KENKO[[#This Row],[N.B.nota]]="","",ADDRESS(ROW(KENKO[QB]),COLUMN(KENKO[QB]))&amp;":"&amp;ADDRESS(ROW(),COLUMN(KENKO[QB])))</f>
        <v/>
      </c>
      <c r="Y202" s="46" t="str">
        <f ca="1">IF(KENKO[[#This Row],[//]]="","",HYPERLINK("["&amp;DB_PATH&amp;"]DB!e"&amp;KENKO[[#This Row],[stt]],"&gt;"))</f>
        <v/>
      </c>
      <c r="Z202" s="32" t="str">
        <f ca="1">IF(KENKO[[#This Row],[//]]="","",IF(KENKO[[#This Row],[ID NOTA]]="",Z201,KENKO[[#This Row],[ID NOTA]]))</f>
        <v/>
      </c>
    </row>
    <row r="203" spans="1:26" ht="20.100000000000001" customHeight="1" x14ac:dyDescent="0.25">
      <c r="A203" s="43"/>
      <c r="B203" s="29" t="str">
        <f>IF(KENKO[[#This Row],[N_ID]]="","",INDEX(Table1[ID],MATCH(KENKO[[#This Row],[N_ID]],Table1[N_ID],0)))</f>
        <v/>
      </c>
      <c r="C203" s="29" t="str">
        <f ca="1">IF(KENKO[[#This Row],[//]]="","",HYPERLINK("["&amp;SUBSTITUTE(DIR,"'","")&amp;"]NOTA!D"&amp;KENKO[[#This Row],[//]]+2,"&gt;"))</f>
        <v/>
      </c>
      <c r="D203" s="29" t="str">
        <f>IF(KENKO[[#This Row],[ID NOTA]]="","",INDEX(Table1[QB],MATCH(KENKO[[#This Row],[ID NOTA]],Table1[ID],0)))</f>
        <v/>
      </c>
      <c r="E20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03" s="29"/>
      <c r="G203" s="39" t="str">
        <f ca="1">IF(KENKO[[#This Row],[N_ID]]="","",INDEX(INDIRECT($2:$2),KENKO[[#This Row],[//]]))</f>
        <v/>
      </c>
      <c r="H203" s="39" t="str">
        <f ca="1">IF(KENKO[[#This Row],[N_ID]]="","",INDEX(INDIRECT($2:$2),KENKO[[#This Row],[//]]))</f>
        <v/>
      </c>
      <c r="I203" s="47" t="str">
        <f ca="1">IF(KENKO[[#This Row],[N_ID]]="","",INDEX(INDIRECT($2:$2),KENKO[[#This Row],[//]]))</f>
        <v/>
      </c>
      <c r="J203" s="47" t="str">
        <f ca="1">IF(KENKO[[#This Row],[//]]="","",INDEX([3]!db[NB PAJAK],KENKO[[#This Row],[stt]]-1))</f>
        <v/>
      </c>
      <c r="K203" s="29" t="str">
        <f ca="1">IF(KENKO[[#This Row],[//]]="","",IF(INDEX(INDIRECT($2:$2),KENKO[[#This Row],[//]])="","",INDEX(INDIRECT($2:$2),KENKO[[#This Row],[//]])))</f>
        <v/>
      </c>
      <c r="L203" s="29" t="str">
        <f ca="1">IF(KENKO[[#This Row],[//]]="","",IF(KENKO[[#This Row],[C]]="",INDEX(INDIRECT($2:$2),KENKO[[#This Row],[//]]),""))</f>
        <v/>
      </c>
      <c r="M203" s="29" t="str">
        <f ca="1">IF(KENKO[[#This Row],[//]]="","",IF(KENKO[[#This Row],[C]]="",INDEX(INDIRECT($2:$2),KENKO[[#This Row],[//]]),""))</f>
        <v/>
      </c>
      <c r="N203" s="40" t="str">
        <f ca="1">IF(KENKO[[#This Row],[//]]="","",INDEX(INDIRECT($2:$2),KENKO[[#This Row],[//]])/IF(KENKO[[#This Row],[C]]="",KENKO[[#This Row],[JMLH BRG]],1))</f>
        <v/>
      </c>
      <c r="O203" s="41" t="str">
        <f ca="1">IF(KENKO[[#This Row],[//]]="","",INDEX(INDIRECT($2:$2),KENKO[[#This Row],[//]]))</f>
        <v/>
      </c>
      <c r="P203" s="41" t="str">
        <f ca="1">IF(KENKO[[#This Row],[//]]="","",IF(INDEX(INDIRECT($2:$2),KENKO[[#This Row],[//]])="","",INDEX(INDIRECT($2:$2),KENKO[[#This Row],[//]])))</f>
        <v/>
      </c>
      <c r="Q203" s="42" t="str">
        <f ca="1">IF(KENKO[[#This Row],[//]]="","",INDEX(INDIRECT($2:$2),KENKO[[#This Row],[//]]))</f>
        <v/>
      </c>
      <c r="R20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0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03" s="50" t="str">
        <f ca="1">IF(KENKO[[#This Row],[//]]="","",IF(INDEX(INDIRECT($2:$2),KENKO[[#This Row],[//]])="","",INDEX(INDIRECT($2:$2),KENKO[[#This Row],[//]])))</f>
        <v/>
      </c>
      <c r="U203" s="47" t="str">
        <f ca="1">IF(KENKO[[#This Row],[//]]="","",INDEX(INDIRECT($2:$2),KENKO[[#This Row],[//]]))</f>
        <v/>
      </c>
      <c r="V203" s="47" t="str">
        <f ca="1">LOWER(SUBSTITUTE(SUBSTITUTE(SUBSTITUTE(SUBSTITUTE(SUBSTITUTE(SUBSTITUTE(SUBSTITUTE(SUBSTITUTE(KENKO[[#This Row],[N.B.nota]]," ",""),"-",""),"(",""),")",""),".",""),",",""),"/",""),"""",""))</f>
        <v/>
      </c>
      <c r="W203" s="51" t="str">
        <f ca="1">IF(KENKO[[#This Row],[concat]]="","",MATCH(KENKO[[#This Row],[concat]],[3]!db[NB NOTA_C],0)+1)</f>
        <v/>
      </c>
      <c r="X203" s="47" t="str">
        <f ca="1">IF(KENKO[[#This Row],[N.B.nota]]="","",ADDRESS(ROW(KENKO[QB]),COLUMN(KENKO[QB]))&amp;":"&amp;ADDRESS(ROW(),COLUMN(KENKO[QB])))</f>
        <v/>
      </c>
      <c r="Y203" s="46" t="str">
        <f ca="1">IF(KENKO[[#This Row],[//]]="","",HYPERLINK("["&amp;DB_PATH&amp;"]DB!e"&amp;KENKO[[#This Row],[stt]],"&gt;"))</f>
        <v/>
      </c>
      <c r="Z203" s="32" t="str">
        <f ca="1">IF(KENKO[[#This Row],[//]]="","",IF(KENKO[[#This Row],[ID NOTA]]="",Z202,KENKO[[#This Row],[ID NOTA]]))</f>
        <v/>
      </c>
    </row>
    <row r="204" spans="1:26" ht="20.100000000000001" customHeight="1" x14ac:dyDescent="0.25">
      <c r="A204" s="43"/>
      <c r="B204" s="29" t="str">
        <f>IF(KENKO[[#This Row],[N_ID]]="","",INDEX(Table1[ID],MATCH(KENKO[[#This Row],[N_ID]],Table1[N_ID],0)))</f>
        <v/>
      </c>
      <c r="C204" s="29" t="str">
        <f ca="1">IF(KENKO[[#This Row],[//]]="","",HYPERLINK("["&amp;SUBSTITUTE(DIR,"'","")&amp;"]NOTA!D"&amp;KENKO[[#This Row],[//]]+2,"&gt;"))</f>
        <v/>
      </c>
      <c r="D204" s="29" t="str">
        <f>IF(KENKO[[#This Row],[ID NOTA]]="","",INDEX(Table1[QB],MATCH(KENKO[[#This Row],[ID NOTA]],Table1[ID],0)))</f>
        <v/>
      </c>
      <c r="E20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04" s="29"/>
      <c r="G204" s="39" t="str">
        <f ca="1">IF(KENKO[[#This Row],[N_ID]]="","",INDEX(INDIRECT($2:$2),KENKO[[#This Row],[//]]))</f>
        <v/>
      </c>
      <c r="H204" s="39" t="str">
        <f ca="1">IF(KENKO[[#This Row],[N_ID]]="","",INDEX(INDIRECT($2:$2),KENKO[[#This Row],[//]]))</f>
        <v/>
      </c>
      <c r="I204" s="47" t="str">
        <f ca="1">IF(KENKO[[#This Row],[N_ID]]="","",INDEX(INDIRECT($2:$2),KENKO[[#This Row],[//]]))</f>
        <v/>
      </c>
      <c r="J204" s="47" t="str">
        <f ca="1">IF(KENKO[[#This Row],[//]]="","",INDEX([3]!db[NB PAJAK],KENKO[[#This Row],[stt]]-1))</f>
        <v/>
      </c>
      <c r="K204" s="29" t="str">
        <f ca="1">IF(KENKO[[#This Row],[//]]="","",IF(INDEX(INDIRECT($2:$2),KENKO[[#This Row],[//]])="","",INDEX(INDIRECT($2:$2),KENKO[[#This Row],[//]])))</f>
        <v/>
      </c>
      <c r="L204" s="29" t="str">
        <f ca="1">IF(KENKO[[#This Row],[//]]="","",IF(KENKO[[#This Row],[C]]="",INDEX(INDIRECT($2:$2),KENKO[[#This Row],[//]]),""))</f>
        <v/>
      </c>
      <c r="M204" s="29" t="str">
        <f ca="1">IF(KENKO[[#This Row],[//]]="","",IF(KENKO[[#This Row],[C]]="",INDEX(INDIRECT($2:$2),KENKO[[#This Row],[//]]),""))</f>
        <v/>
      </c>
      <c r="N204" s="40" t="str">
        <f ca="1">IF(KENKO[[#This Row],[//]]="","",INDEX(INDIRECT($2:$2),KENKO[[#This Row],[//]])/IF(KENKO[[#This Row],[C]]="",KENKO[[#This Row],[JMLH BRG]],1))</f>
        <v/>
      </c>
      <c r="O204" s="41" t="str">
        <f ca="1">IF(KENKO[[#This Row],[//]]="","",INDEX(INDIRECT($2:$2),KENKO[[#This Row],[//]]))</f>
        <v/>
      </c>
      <c r="P204" s="41" t="str">
        <f ca="1">IF(KENKO[[#This Row],[//]]="","",IF(INDEX(INDIRECT($2:$2),KENKO[[#This Row],[//]])="","",INDEX(INDIRECT($2:$2),KENKO[[#This Row],[//]])))</f>
        <v/>
      </c>
      <c r="Q204" s="42" t="str">
        <f ca="1">IF(KENKO[[#This Row],[//]]="","",INDEX(INDIRECT($2:$2),KENKO[[#This Row],[//]]))</f>
        <v/>
      </c>
      <c r="R20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0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04" s="50" t="str">
        <f ca="1">IF(KENKO[[#This Row],[//]]="","",IF(INDEX(INDIRECT($2:$2),KENKO[[#This Row],[//]])="","",INDEX(INDIRECT($2:$2),KENKO[[#This Row],[//]])))</f>
        <v/>
      </c>
      <c r="U204" s="47" t="str">
        <f ca="1">IF(KENKO[[#This Row],[//]]="","",INDEX(INDIRECT($2:$2),KENKO[[#This Row],[//]]))</f>
        <v/>
      </c>
      <c r="V204" s="47" t="str">
        <f ca="1">LOWER(SUBSTITUTE(SUBSTITUTE(SUBSTITUTE(SUBSTITUTE(SUBSTITUTE(SUBSTITUTE(SUBSTITUTE(SUBSTITUTE(KENKO[[#This Row],[N.B.nota]]," ",""),"-",""),"(",""),")",""),".",""),",",""),"/",""),"""",""))</f>
        <v/>
      </c>
      <c r="W204" s="51" t="str">
        <f ca="1">IF(KENKO[[#This Row],[concat]]="","",MATCH(KENKO[[#This Row],[concat]],[3]!db[NB NOTA_C],0)+1)</f>
        <v/>
      </c>
      <c r="X204" s="47" t="str">
        <f ca="1">IF(KENKO[[#This Row],[N.B.nota]]="","",ADDRESS(ROW(KENKO[QB]),COLUMN(KENKO[QB]))&amp;":"&amp;ADDRESS(ROW(),COLUMN(KENKO[QB])))</f>
        <v/>
      </c>
      <c r="Y204" s="46" t="str">
        <f ca="1">IF(KENKO[[#This Row],[//]]="","",HYPERLINK("["&amp;DB_PATH&amp;"]DB!e"&amp;KENKO[[#This Row],[stt]],"&gt;"))</f>
        <v/>
      </c>
      <c r="Z204" s="32" t="str">
        <f ca="1">IF(KENKO[[#This Row],[//]]="","",IF(KENKO[[#This Row],[ID NOTA]]="",Z203,KENKO[[#This Row],[ID NOTA]]))</f>
        <v/>
      </c>
    </row>
    <row r="205" spans="1:26" ht="20.100000000000001" customHeight="1" x14ac:dyDescent="0.25">
      <c r="A205" s="43"/>
      <c r="B205" s="29" t="str">
        <f>IF(KENKO[[#This Row],[N_ID]]="","",INDEX(Table1[ID],MATCH(KENKO[[#This Row],[N_ID]],Table1[N_ID],0)))</f>
        <v/>
      </c>
      <c r="C205" s="29" t="str">
        <f ca="1">IF(KENKO[[#This Row],[//]]="","",HYPERLINK("["&amp;SUBSTITUTE(DIR,"'","")&amp;"]NOTA!D"&amp;KENKO[[#This Row],[//]]+2,"&gt;"))</f>
        <v/>
      </c>
      <c r="D205" s="29" t="str">
        <f>IF(KENKO[[#This Row],[ID NOTA]]="","",INDEX(Table1[QB],MATCH(KENKO[[#This Row],[ID NOTA]],Table1[ID],0)))</f>
        <v/>
      </c>
      <c r="E20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05" s="29"/>
      <c r="G205" s="39" t="str">
        <f ca="1">IF(KENKO[[#This Row],[N_ID]]="","",INDEX(INDIRECT($2:$2),KENKO[[#This Row],[//]]))</f>
        <v/>
      </c>
      <c r="H205" s="39" t="str">
        <f ca="1">IF(KENKO[[#This Row],[N_ID]]="","",INDEX(INDIRECT($2:$2),KENKO[[#This Row],[//]]))</f>
        <v/>
      </c>
      <c r="I205" s="47" t="str">
        <f ca="1">IF(KENKO[[#This Row],[N_ID]]="","",INDEX(INDIRECT($2:$2),KENKO[[#This Row],[//]]))</f>
        <v/>
      </c>
      <c r="J205" s="47" t="str">
        <f ca="1">IF(KENKO[[#This Row],[//]]="","",INDEX([3]!db[NB PAJAK],KENKO[[#This Row],[stt]]-1))</f>
        <v/>
      </c>
      <c r="K205" s="29" t="str">
        <f ca="1">IF(KENKO[[#This Row],[//]]="","",IF(INDEX(INDIRECT($2:$2),KENKO[[#This Row],[//]])="","",INDEX(INDIRECT($2:$2),KENKO[[#This Row],[//]])))</f>
        <v/>
      </c>
      <c r="L205" s="29" t="str">
        <f ca="1">IF(KENKO[[#This Row],[//]]="","",IF(KENKO[[#This Row],[C]]="",INDEX(INDIRECT($2:$2),KENKO[[#This Row],[//]]),""))</f>
        <v/>
      </c>
      <c r="M205" s="29" t="str">
        <f ca="1">IF(KENKO[[#This Row],[//]]="","",IF(KENKO[[#This Row],[C]]="",INDEX(INDIRECT($2:$2),KENKO[[#This Row],[//]]),""))</f>
        <v/>
      </c>
      <c r="N205" s="40" t="str">
        <f ca="1">IF(KENKO[[#This Row],[//]]="","",INDEX(INDIRECT($2:$2),KENKO[[#This Row],[//]])/IF(KENKO[[#This Row],[C]]="",KENKO[[#This Row],[JMLH BRG]],1))</f>
        <v/>
      </c>
      <c r="O205" s="41" t="str">
        <f ca="1">IF(KENKO[[#This Row],[//]]="","",INDEX(INDIRECT($2:$2),KENKO[[#This Row],[//]]))</f>
        <v/>
      </c>
      <c r="P205" s="41" t="str">
        <f ca="1">IF(KENKO[[#This Row],[//]]="","",IF(INDEX(INDIRECT($2:$2),KENKO[[#This Row],[//]])="","",INDEX(INDIRECT($2:$2),KENKO[[#This Row],[//]])))</f>
        <v/>
      </c>
      <c r="Q205" s="42" t="str">
        <f ca="1">IF(KENKO[[#This Row],[//]]="","",INDEX(INDIRECT($2:$2),KENKO[[#This Row],[//]]))</f>
        <v/>
      </c>
      <c r="R20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0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05" s="50" t="str">
        <f ca="1">IF(KENKO[[#This Row],[//]]="","",IF(INDEX(INDIRECT($2:$2),KENKO[[#This Row],[//]])="","",INDEX(INDIRECT($2:$2),KENKO[[#This Row],[//]])))</f>
        <v/>
      </c>
      <c r="U205" s="47" t="str">
        <f ca="1">IF(KENKO[[#This Row],[//]]="","",INDEX(INDIRECT($2:$2),KENKO[[#This Row],[//]]))</f>
        <v/>
      </c>
      <c r="V205" s="47" t="str">
        <f ca="1">LOWER(SUBSTITUTE(SUBSTITUTE(SUBSTITUTE(SUBSTITUTE(SUBSTITUTE(SUBSTITUTE(SUBSTITUTE(SUBSTITUTE(KENKO[[#This Row],[N.B.nota]]," ",""),"-",""),"(",""),")",""),".",""),",",""),"/",""),"""",""))</f>
        <v/>
      </c>
      <c r="W205" s="51" t="str">
        <f ca="1">IF(KENKO[[#This Row],[concat]]="","",MATCH(KENKO[[#This Row],[concat]],[3]!db[NB NOTA_C],0)+1)</f>
        <v/>
      </c>
      <c r="X205" s="47" t="str">
        <f ca="1">IF(KENKO[[#This Row],[N.B.nota]]="","",ADDRESS(ROW(KENKO[QB]),COLUMN(KENKO[QB]))&amp;":"&amp;ADDRESS(ROW(),COLUMN(KENKO[QB])))</f>
        <v/>
      </c>
      <c r="Y205" s="46" t="str">
        <f ca="1">IF(KENKO[[#This Row],[//]]="","",HYPERLINK("["&amp;DB_PATH&amp;"]DB!e"&amp;KENKO[[#This Row],[stt]],"&gt;"))</f>
        <v/>
      </c>
      <c r="Z205" s="32" t="str">
        <f ca="1">IF(KENKO[[#This Row],[//]]="","",IF(KENKO[[#This Row],[ID NOTA]]="",Z204,KENKO[[#This Row],[ID NOTA]]))</f>
        <v/>
      </c>
    </row>
    <row r="206" spans="1:26" ht="20.100000000000001" customHeight="1" x14ac:dyDescent="0.25">
      <c r="A206" s="43"/>
      <c r="B206" s="29" t="str">
        <f>IF(KENKO[[#This Row],[N_ID]]="","",INDEX(Table1[ID],MATCH(KENKO[[#This Row],[N_ID]],Table1[N_ID],0)))</f>
        <v/>
      </c>
      <c r="C206" s="29" t="str">
        <f ca="1">IF(KENKO[[#This Row],[//]]="","",HYPERLINK("["&amp;SUBSTITUTE(DIR,"'","")&amp;"]NOTA!D"&amp;KENKO[[#This Row],[//]]+2,"&gt;"))</f>
        <v/>
      </c>
      <c r="D206" s="29" t="str">
        <f>IF(KENKO[[#This Row],[ID NOTA]]="","",INDEX(Table1[QB],MATCH(KENKO[[#This Row],[ID NOTA]],Table1[ID],0)))</f>
        <v/>
      </c>
      <c r="E20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06" s="29"/>
      <c r="G206" s="39" t="str">
        <f ca="1">IF(KENKO[[#This Row],[N_ID]]="","",INDEX(INDIRECT($2:$2),KENKO[[#This Row],[//]]))</f>
        <v/>
      </c>
      <c r="H206" s="39" t="str">
        <f ca="1">IF(KENKO[[#This Row],[N_ID]]="","",INDEX(INDIRECT($2:$2),KENKO[[#This Row],[//]]))</f>
        <v/>
      </c>
      <c r="I206" s="47" t="str">
        <f ca="1">IF(KENKO[[#This Row],[N_ID]]="","",INDEX(INDIRECT($2:$2),KENKO[[#This Row],[//]]))</f>
        <v/>
      </c>
      <c r="J206" s="47" t="str">
        <f ca="1">IF(KENKO[[#This Row],[//]]="","",INDEX([3]!db[NB PAJAK],KENKO[[#This Row],[stt]]-1))</f>
        <v/>
      </c>
      <c r="K206" s="29" t="str">
        <f ca="1">IF(KENKO[[#This Row],[//]]="","",IF(INDEX(INDIRECT($2:$2),KENKO[[#This Row],[//]])="","",INDEX(INDIRECT($2:$2),KENKO[[#This Row],[//]])))</f>
        <v/>
      </c>
      <c r="L206" s="29" t="str">
        <f ca="1">IF(KENKO[[#This Row],[//]]="","",IF(KENKO[[#This Row],[C]]="",INDEX(INDIRECT($2:$2),KENKO[[#This Row],[//]]),""))</f>
        <v/>
      </c>
      <c r="M206" s="29" t="str">
        <f ca="1">IF(KENKO[[#This Row],[//]]="","",IF(KENKO[[#This Row],[C]]="",INDEX(INDIRECT($2:$2),KENKO[[#This Row],[//]]),""))</f>
        <v/>
      </c>
      <c r="N206" s="40" t="str">
        <f ca="1">IF(KENKO[[#This Row],[//]]="","",INDEX(INDIRECT($2:$2),KENKO[[#This Row],[//]])/IF(KENKO[[#This Row],[C]]="",KENKO[[#This Row],[JMLH BRG]],1))</f>
        <v/>
      </c>
      <c r="O206" s="41" t="str">
        <f ca="1">IF(KENKO[[#This Row],[//]]="","",INDEX(INDIRECT($2:$2),KENKO[[#This Row],[//]]))</f>
        <v/>
      </c>
      <c r="P206" s="41" t="str">
        <f ca="1">IF(KENKO[[#This Row],[//]]="","",IF(INDEX(INDIRECT($2:$2),KENKO[[#This Row],[//]])="","",INDEX(INDIRECT($2:$2),KENKO[[#This Row],[//]])))</f>
        <v/>
      </c>
      <c r="Q206" s="42" t="str">
        <f ca="1">IF(KENKO[[#This Row],[//]]="","",INDEX(INDIRECT($2:$2),KENKO[[#This Row],[//]]))</f>
        <v/>
      </c>
      <c r="R20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0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06" s="50" t="str">
        <f ca="1">IF(KENKO[[#This Row],[//]]="","",IF(INDEX(INDIRECT($2:$2),KENKO[[#This Row],[//]])="","",INDEX(INDIRECT($2:$2),KENKO[[#This Row],[//]])))</f>
        <v/>
      </c>
      <c r="U206" s="47" t="str">
        <f ca="1">IF(KENKO[[#This Row],[//]]="","",INDEX(INDIRECT($2:$2),KENKO[[#This Row],[//]]))</f>
        <v/>
      </c>
      <c r="V206" s="47" t="str">
        <f ca="1">LOWER(SUBSTITUTE(SUBSTITUTE(SUBSTITUTE(SUBSTITUTE(SUBSTITUTE(SUBSTITUTE(SUBSTITUTE(SUBSTITUTE(KENKO[[#This Row],[N.B.nota]]," ",""),"-",""),"(",""),")",""),".",""),",",""),"/",""),"""",""))</f>
        <v/>
      </c>
      <c r="W206" s="51" t="str">
        <f ca="1">IF(KENKO[[#This Row],[concat]]="","",MATCH(KENKO[[#This Row],[concat]],[3]!db[NB NOTA_C],0)+1)</f>
        <v/>
      </c>
      <c r="X206" s="47" t="str">
        <f ca="1">IF(KENKO[[#This Row],[N.B.nota]]="","",ADDRESS(ROW(KENKO[QB]),COLUMN(KENKO[QB]))&amp;":"&amp;ADDRESS(ROW(),COLUMN(KENKO[QB])))</f>
        <v/>
      </c>
      <c r="Y206" s="46" t="str">
        <f ca="1">IF(KENKO[[#This Row],[//]]="","",HYPERLINK("["&amp;DB_PATH&amp;"]DB!e"&amp;KENKO[[#This Row],[stt]],"&gt;"))</f>
        <v/>
      </c>
      <c r="Z206" s="32" t="str">
        <f ca="1">IF(KENKO[[#This Row],[//]]="","",IF(KENKO[[#This Row],[ID NOTA]]="",Z205,KENKO[[#This Row],[ID NOTA]]))</f>
        <v/>
      </c>
    </row>
    <row r="207" spans="1:26" ht="20.100000000000001" customHeight="1" x14ac:dyDescent="0.25">
      <c r="A207" s="43"/>
      <c r="B207" s="29" t="str">
        <f>IF(KENKO[[#This Row],[N_ID]]="","",INDEX(Table1[ID],MATCH(KENKO[[#This Row],[N_ID]],Table1[N_ID],0)))</f>
        <v/>
      </c>
      <c r="C207" s="29" t="str">
        <f ca="1">IF(KENKO[[#This Row],[//]]="","",HYPERLINK("["&amp;SUBSTITUTE(DIR,"'","")&amp;"]NOTA!D"&amp;KENKO[[#This Row],[//]]+2,"&gt;"))</f>
        <v/>
      </c>
      <c r="D207" s="29" t="str">
        <f>IF(KENKO[[#This Row],[ID NOTA]]="","",INDEX(Table1[QB],MATCH(KENKO[[#This Row],[ID NOTA]],Table1[ID],0)))</f>
        <v/>
      </c>
      <c r="E20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07" s="29"/>
      <c r="G207" s="39" t="str">
        <f ca="1">IF(KENKO[[#This Row],[N_ID]]="","",INDEX(INDIRECT($2:$2),KENKO[[#This Row],[//]]))</f>
        <v/>
      </c>
      <c r="H207" s="39" t="str">
        <f ca="1">IF(KENKO[[#This Row],[N_ID]]="","",INDEX(INDIRECT($2:$2),KENKO[[#This Row],[//]]))</f>
        <v/>
      </c>
      <c r="I207" s="47" t="str">
        <f ca="1">IF(KENKO[[#This Row],[N_ID]]="","",INDEX(INDIRECT($2:$2),KENKO[[#This Row],[//]]))</f>
        <v/>
      </c>
      <c r="J207" s="47" t="str">
        <f ca="1">IF(KENKO[[#This Row],[//]]="","",INDEX([3]!db[NB PAJAK],KENKO[[#This Row],[stt]]-1))</f>
        <v/>
      </c>
      <c r="K207" s="29" t="str">
        <f ca="1">IF(KENKO[[#This Row],[//]]="","",IF(INDEX(INDIRECT($2:$2),KENKO[[#This Row],[//]])="","",INDEX(INDIRECT($2:$2),KENKO[[#This Row],[//]])))</f>
        <v/>
      </c>
      <c r="L207" s="29" t="str">
        <f ca="1">IF(KENKO[[#This Row],[//]]="","",IF(KENKO[[#This Row],[C]]="",INDEX(INDIRECT($2:$2),KENKO[[#This Row],[//]]),""))</f>
        <v/>
      </c>
      <c r="M207" s="29" t="str">
        <f ca="1">IF(KENKO[[#This Row],[//]]="","",IF(KENKO[[#This Row],[C]]="",INDEX(INDIRECT($2:$2),KENKO[[#This Row],[//]]),""))</f>
        <v/>
      </c>
      <c r="N207" s="40" t="str">
        <f ca="1">IF(KENKO[[#This Row],[//]]="","",INDEX(INDIRECT($2:$2),KENKO[[#This Row],[//]])/IF(KENKO[[#This Row],[C]]="",KENKO[[#This Row],[JMLH BRG]],1))</f>
        <v/>
      </c>
      <c r="O207" s="41" t="str">
        <f ca="1">IF(KENKO[[#This Row],[//]]="","",INDEX(INDIRECT($2:$2),KENKO[[#This Row],[//]]))</f>
        <v/>
      </c>
      <c r="P207" s="41" t="str">
        <f ca="1">IF(KENKO[[#This Row],[//]]="","",IF(INDEX(INDIRECT($2:$2),KENKO[[#This Row],[//]])="","",INDEX(INDIRECT($2:$2),KENKO[[#This Row],[//]])))</f>
        <v/>
      </c>
      <c r="Q207" s="42" t="str">
        <f ca="1">IF(KENKO[[#This Row],[//]]="","",INDEX(INDIRECT($2:$2),KENKO[[#This Row],[//]]))</f>
        <v/>
      </c>
      <c r="R20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0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07" s="50" t="str">
        <f ca="1">IF(KENKO[[#This Row],[//]]="","",IF(INDEX(INDIRECT($2:$2),KENKO[[#This Row],[//]])="","",INDEX(INDIRECT($2:$2),KENKO[[#This Row],[//]])))</f>
        <v/>
      </c>
      <c r="U207" s="47" t="str">
        <f ca="1">IF(KENKO[[#This Row],[//]]="","",INDEX(INDIRECT($2:$2),KENKO[[#This Row],[//]]))</f>
        <v/>
      </c>
      <c r="V207" s="47" t="str">
        <f ca="1">LOWER(SUBSTITUTE(SUBSTITUTE(SUBSTITUTE(SUBSTITUTE(SUBSTITUTE(SUBSTITUTE(SUBSTITUTE(SUBSTITUTE(KENKO[[#This Row],[N.B.nota]]," ",""),"-",""),"(",""),")",""),".",""),",",""),"/",""),"""",""))</f>
        <v/>
      </c>
      <c r="W207" s="51" t="str">
        <f ca="1">IF(KENKO[[#This Row],[concat]]="","",MATCH(KENKO[[#This Row],[concat]],[3]!db[NB NOTA_C],0)+1)</f>
        <v/>
      </c>
      <c r="X207" s="47" t="str">
        <f ca="1">IF(KENKO[[#This Row],[N.B.nota]]="","",ADDRESS(ROW(KENKO[QB]),COLUMN(KENKO[QB]))&amp;":"&amp;ADDRESS(ROW(),COLUMN(KENKO[QB])))</f>
        <v/>
      </c>
      <c r="Y207" s="46" t="str">
        <f ca="1">IF(KENKO[[#This Row],[//]]="","",HYPERLINK("["&amp;DB_PATH&amp;"]DB!e"&amp;KENKO[[#This Row],[stt]],"&gt;"))</f>
        <v/>
      </c>
      <c r="Z207" s="32" t="str">
        <f ca="1">IF(KENKO[[#This Row],[//]]="","",IF(KENKO[[#This Row],[ID NOTA]]="",Z206,KENKO[[#This Row],[ID NOTA]]))</f>
        <v/>
      </c>
    </row>
    <row r="208" spans="1:26" ht="20.100000000000001" customHeight="1" x14ac:dyDescent="0.25">
      <c r="A208" s="43"/>
      <c r="B208" s="29" t="str">
        <f>IF(KENKO[[#This Row],[N_ID]]="","",INDEX(Table1[ID],MATCH(KENKO[[#This Row],[N_ID]],Table1[N_ID],0)))</f>
        <v/>
      </c>
      <c r="C208" s="29" t="str">
        <f ca="1">IF(KENKO[[#This Row],[//]]="","",HYPERLINK("["&amp;SUBSTITUTE(DIR,"'","")&amp;"]NOTA!D"&amp;KENKO[[#This Row],[//]]+2,"&gt;"))</f>
        <v/>
      </c>
      <c r="D208" s="29" t="str">
        <f>IF(KENKO[[#This Row],[ID NOTA]]="","",INDEX(Table1[QB],MATCH(KENKO[[#This Row],[ID NOTA]],Table1[ID],0)))</f>
        <v/>
      </c>
      <c r="E20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08" s="29"/>
      <c r="G208" s="39" t="str">
        <f ca="1">IF(KENKO[[#This Row],[N_ID]]="","",INDEX(INDIRECT($2:$2),KENKO[[#This Row],[//]]))</f>
        <v/>
      </c>
      <c r="H208" s="39" t="str">
        <f ca="1">IF(KENKO[[#This Row],[N_ID]]="","",INDEX(INDIRECT($2:$2),KENKO[[#This Row],[//]]))</f>
        <v/>
      </c>
      <c r="I208" s="47" t="str">
        <f ca="1">IF(KENKO[[#This Row],[N_ID]]="","",INDEX(INDIRECT($2:$2),KENKO[[#This Row],[//]]))</f>
        <v/>
      </c>
      <c r="J208" s="47" t="str">
        <f ca="1">IF(KENKO[[#This Row],[//]]="","",INDEX([3]!db[NB PAJAK],KENKO[[#This Row],[stt]]-1))</f>
        <v/>
      </c>
      <c r="K208" s="29" t="str">
        <f ca="1">IF(KENKO[[#This Row],[//]]="","",IF(INDEX(INDIRECT($2:$2),KENKO[[#This Row],[//]])="","",INDEX(INDIRECT($2:$2),KENKO[[#This Row],[//]])))</f>
        <v/>
      </c>
      <c r="L208" s="29" t="str">
        <f ca="1">IF(KENKO[[#This Row],[//]]="","",IF(KENKO[[#This Row],[C]]="",INDEX(INDIRECT($2:$2),KENKO[[#This Row],[//]]),""))</f>
        <v/>
      </c>
      <c r="M208" s="29" t="str">
        <f ca="1">IF(KENKO[[#This Row],[//]]="","",IF(KENKO[[#This Row],[C]]="",INDEX(INDIRECT($2:$2),KENKO[[#This Row],[//]]),""))</f>
        <v/>
      </c>
      <c r="N208" s="40" t="str">
        <f ca="1">IF(KENKO[[#This Row],[//]]="","",INDEX(INDIRECT($2:$2),KENKO[[#This Row],[//]])/IF(KENKO[[#This Row],[C]]="",KENKO[[#This Row],[JMLH BRG]],1))</f>
        <v/>
      </c>
      <c r="O208" s="41" t="str">
        <f ca="1">IF(KENKO[[#This Row],[//]]="","",INDEX(INDIRECT($2:$2),KENKO[[#This Row],[//]]))</f>
        <v/>
      </c>
      <c r="P208" s="41" t="str">
        <f ca="1">IF(KENKO[[#This Row],[//]]="","",IF(INDEX(INDIRECT($2:$2),KENKO[[#This Row],[//]])="","",INDEX(INDIRECT($2:$2),KENKO[[#This Row],[//]])))</f>
        <v/>
      </c>
      <c r="Q208" s="42" t="str">
        <f ca="1">IF(KENKO[[#This Row],[//]]="","",INDEX(INDIRECT($2:$2),KENKO[[#This Row],[//]]))</f>
        <v/>
      </c>
      <c r="R20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0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08" s="50" t="str">
        <f ca="1">IF(KENKO[[#This Row],[//]]="","",IF(INDEX(INDIRECT($2:$2),KENKO[[#This Row],[//]])="","",INDEX(INDIRECT($2:$2),KENKO[[#This Row],[//]])))</f>
        <v/>
      </c>
      <c r="U208" s="47" t="str">
        <f ca="1">IF(KENKO[[#This Row],[//]]="","",INDEX(INDIRECT($2:$2),KENKO[[#This Row],[//]]))</f>
        <v/>
      </c>
      <c r="V208" s="47" t="str">
        <f ca="1">LOWER(SUBSTITUTE(SUBSTITUTE(SUBSTITUTE(SUBSTITUTE(SUBSTITUTE(SUBSTITUTE(SUBSTITUTE(SUBSTITUTE(KENKO[[#This Row],[N.B.nota]]," ",""),"-",""),"(",""),")",""),".",""),",",""),"/",""),"""",""))</f>
        <v/>
      </c>
      <c r="W208" s="51" t="str">
        <f ca="1">IF(KENKO[[#This Row],[concat]]="","",MATCH(KENKO[[#This Row],[concat]],[3]!db[NB NOTA_C],0)+1)</f>
        <v/>
      </c>
      <c r="X208" s="47" t="str">
        <f ca="1">IF(KENKO[[#This Row],[N.B.nota]]="","",ADDRESS(ROW(KENKO[QB]),COLUMN(KENKO[QB]))&amp;":"&amp;ADDRESS(ROW(),COLUMN(KENKO[QB])))</f>
        <v/>
      </c>
      <c r="Y208" s="46" t="str">
        <f ca="1">IF(KENKO[[#This Row],[//]]="","",HYPERLINK("["&amp;DB_PATH&amp;"]DB!e"&amp;KENKO[[#This Row],[stt]],"&gt;"))</f>
        <v/>
      </c>
      <c r="Z208" s="32" t="str">
        <f ca="1">IF(KENKO[[#This Row],[//]]="","",IF(KENKO[[#This Row],[ID NOTA]]="",Z207,KENKO[[#This Row],[ID NOTA]]))</f>
        <v/>
      </c>
    </row>
    <row r="209" spans="1:26" ht="20.100000000000001" customHeight="1" x14ac:dyDescent="0.25">
      <c r="A209" s="43"/>
      <c r="B209" s="29" t="str">
        <f>IF(KENKO[[#This Row],[N_ID]]="","",INDEX(Table1[ID],MATCH(KENKO[[#This Row],[N_ID]],Table1[N_ID],0)))</f>
        <v/>
      </c>
      <c r="C209" s="29" t="str">
        <f ca="1">IF(KENKO[[#This Row],[//]]="","",HYPERLINK("["&amp;SUBSTITUTE(DIR,"'","")&amp;"]NOTA!D"&amp;KENKO[[#This Row],[//]]+2,"&gt;"))</f>
        <v/>
      </c>
      <c r="D209" s="29" t="str">
        <f>IF(KENKO[[#This Row],[ID NOTA]]="","",INDEX(Table1[QB],MATCH(KENKO[[#This Row],[ID NOTA]],Table1[ID],0)))</f>
        <v/>
      </c>
      <c r="E20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09" s="29"/>
      <c r="G209" s="39" t="str">
        <f ca="1">IF(KENKO[[#This Row],[N_ID]]="","",INDEX(INDIRECT($2:$2),KENKO[[#This Row],[//]]))</f>
        <v/>
      </c>
      <c r="H209" s="39" t="str">
        <f ca="1">IF(KENKO[[#This Row],[N_ID]]="","",INDEX(INDIRECT($2:$2),KENKO[[#This Row],[//]]))</f>
        <v/>
      </c>
      <c r="I209" s="47" t="str">
        <f ca="1">IF(KENKO[[#This Row],[N_ID]]="","",INDEX(INDIRECT($2:$2),KENKO[[#This Row],[//]]))</f>
        <v/>
      </c>
      <c r="J209" s="47" t="str">
        <f ca="1">IF(KENKO[[#This Row],[//]]="","",INDEX([3]!db[NB PAJAK],KENKO[[#This Row],[stt]]-1))</f>
        <v/>
      </c>
      <c r="K209" s="29" t="str">
        <f ca="1">IF(KENKO[[#This Row],[//]]="","",IF(INDEX(INDIRECT($2:$2),KENKO[[#This Row],[//]])="","",INDEX(INDIRECT($2:$2),KENKO[[#This Row],[//]])))</f>
        <v/>
      </c>
      <c r="L209" s="29" t="str">
        <f ca="1">IF(KENKO[[#This Row],[//]]="","",IF(KENKO[[#This Row],[C]]="",INDEX(INDIRECT($2:$2),KENKO[[#This Row],[//]]),""))</f>
        <v/>
      </c>
      <c r="M209" s="29" t="str">
        <f ca="1">IF(KENKO[[#This Row],[//]]="","",IF(KENKO[[#This Row],[C]]="",INDEX(INDIRECT($2:$2),KENKO[[#This Row],[//]]),""))</f>
        <v/>
      </c>
      <c r="N209" s="40" t="str">
        <f ca="1">IF(KENKO[[#This Row],[//]]="","",INDEX(INDIRECT($2:$2),KENKO[[#This Row],[//]])/IF(KENKO[[#This Row],[C]]="",KENKO[[#This Row],[JMLH BRG]],1))</f>
        <v/>
      </c>
      <c r="O209" s="41" t="str">
        <f ca="1">IF(KENKO[[#This Row],[//]]="","",INDEX(INDIRECT($2:$2),KENKO[[#This Row],[//]]))</f>
        <v/>
      </c>
      <c r="P209" s="41" t="str">
        <f ca="1">IF(KENKO[[#This Row],[//]]="","",IF(INDEX(INDIRECT($2:$2),KENKO[[#This Row],[//]])="","",INDEX(INDIRECT($2:$2),KENKO[[#This Row],[//]])))</f>
        <v/>
      </c>
      <c r="Q209" s="42" t="str">
        <f ca="1">IF(KENKO[[#This Row],[//]]="","",INDEX(INDIRECT($2:$2),KENKO[[#This Row],[//]]))</f>
        <v/>
      </c>
      <c r="R20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0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09" s="50" t="str">
        <f ca="1">IF(KENKO[[#This Row],[//]]="","",IF(INDEX(INDIRECT($2:$2),KENKO[[#This Row],[//]])="","",INDEX(INDIRECT($2:$2),KENKO[[#This Row],[//]])))</f>
        <v/>
      </c>
      <c r="U209" s="47" t="str">
        <f ca="1">IF(KENKO[[#This Row],[//]]="","",INDEX(INDIRECT($2:$2),KENKO[[#This Row],[//]]))</f>
        <v/>
      </c>
      <c r="V209" s="47" t="str">
        <f ca="1">LOWER(SUBSTITUTE(SUBSTITUTE(SUBSTITUTE(SUBSTITUTE(SUBSTITUTE(SUBSTITUTE(SUBSTITUTE(SUBSTITUTE(KENKO[[#This Row],[N.B.nota]]," ",""),"-",""),"(",""),")",""),".",""),",",""),"/",""),"""",""))</f>
        <v/>
      </c>
      <c r="W209" s="51" t="str">
        <f ca="1">IF(KENKO[[#This Row],[concat]]="","",MATCH(KENKO[[#This Row],[concat]],[3]!db[NB NOTA_C],0)+1)</f>
        <v/>
      </c>
      <c r="X209" s="47" t="str">
        <f ca="1">IF(KENKO[[#This Row],[N.B.nota]]="","",ADDRESS(ROW(KENKO[QB]),COLUMN(KENKO[QB]))&amp;":"&amp;ADDRESS(ROW(),COLUMN(KENKO[QB])))</f>
        <v/>
      </c>
      <c r="Y209" s="46" t="str">
        <f ca="1">IF(KENKO[[#This Row],[//]]="","",HYPERLINK("["&amp;DB_PATH&amp;"]DB!e"&amp;KENKO[[#This Row],[stt]],"&gt;"))</f>
        <v/>
      </c>
      <c r="Z209" s="32" t="str">
        <f ca="1">IF(KENKO[[#This Row],[//]]="","",IF(KENKO[[#This Row],[ID NOTA]]="",Z208,KENKO[[#This Row],[ID NOTA]]))</f>
        <v/>
      </c>
    </row>
    <row r="210" spans="1:26" ht="20.100000000000001" customHeight="1" x14ac:dyDescent="0.25">
      <c r="A210" s="43"/>
      <c r="B210" s="29" t="str">
        <f>IF(KENKO[[#This Row],[N_ID]]="","",INDEX(Table1[ID],MATCH(KENKO[[#This Row],[N_ID]],Table1[N_ID],0)))</f>
        <v/>
      </c>
      <c r="C210" s="29" t="str">
        <f ca="1">IF(KENKO[[#This Row],[//]]="","",HYPERLINK("["&amp;SUBSTITUTE(DIR,"'","")&amp;"]NOTA!D"&amp;KENKO[[#This Row],[//]]+2,"&gt;"))</f>
        <v/>
      </c>
      <c r="D210" s="29" t="str">
        <f>IF(KENKO[[#This Row],[ID NOTA]]="","",INDEX(Table1[QB],MATCH(KENKO[[#This Row],[ID NOTA]],Table1[ID],0)))</f>
        <v/>
      </c>
      <c r="E21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10" s="29"/>
      <c r="G210" s="39" t="str">
        <f ca="1">IF(KENKO[[#This Row],[N_ID]]="","",INDEX(INDIRECT($2:$2),KENKO[[#This Row],[//]]))</f>
        <v/>
      </c>
      <c r="H210" s="39" t="str">
        <f ca="1">IF(KENKO[[#This Row],[N_ID]]="","",INDEX(INDIRECT($2:$2),KENKO[[#This Row],[//]]))</f>
        <v/>
      </c>
      <c r="I210" s="47" t="str">
        <f ca="1">IF(KENKO[[#This Row],[N_ID]]="","",INDEX(INDIRECT($2:$2),KENKO[[#This Row],[//]]))</f>
        <v/>
      </c>
      <c r="J210" s="47" t="str">
        <f ca="1">IF(KENKO[[#This Row],[//]]="","",INDEX([3]!db[NB PAJAK],KENKO[[#This Row],[stt]]-1))</f>
        <v/>
      </c>
      <c r="K210" s="29" t="str">
        <f ca="1">IF(KENKO[[#This Row],[//]]="","",IF(INDEX(INDIRECT($2:$2),KENKO[[#This Row],[//]])="","",INDEX(INDIRECT($2:$2),KENKO[[#This Row],[//]])))</f>
        <v/>
      </c>
      <c r="L210" s="29" t="str">
        <f ca="1">IF(KENKO[[#This Row],[//]]="","",IF(KENKO[[#This Row],[C]]="",INDEX(INDIRECT($2:$2),KENKO[[#This Row],[//]]),""))</f>
        <v/>
      </c>
      <c r="M210" s="29" t="str">
        <f ca="1">IF(KENKO[[#This Row],[//]]="","",IF(KENKO[[#This Row],[C]]="",INDEX(INDIRECT($2:$2),KENKO[[#This Row],[//]]),""))</f>
        <v/>
      </c>
      <c r="N210" s="40" t="str">
        <f ca="1">IF(KENKO[[#This Row],[//]]="","",INDEX(INDIRECT($2:$2),KENKO[[#This Row],[//]])/IF(KENKO[[#This Row],[C]]="",KENKO[[#This Row],[JMLH BRG]],1))</f>
        <v/>
      </c>
      <c r="O210" s="41" t="str">
        <f ca="1">IF(KENKO[[#This Row],[//]]="","",INDEX(INDIRECT($2:$2),KENKO[[#This Row],[//]]))</f>
        <v/>
      </c>
      <c r="P210" s="41" t="str">
        <f ca="1">IF(KENKO[[#This Row],[//]]="","",IF(INDEX(INDIRECT($2:$2),KENKO[[#This Row],[//]])="","",INDEX(INDIRECT($2:$2),KENKO[[#This Row],[//]])))</f>
        <v/>
      </c>
      <c r="Q210" s="42" t="str">
        <f ca="1">IF(KENKO[[#This Row],[//]]="","",INDEX(INDIRECT($2:$2),KENKO[[#This Row],[//]]))</f>
        <v/>
      </c>
      <c r="R21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1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10" s="50" t="str">
        <f ca="1">IF(KENKO[[#This Row],[//]]="","",IF(INDEX(INDIRECT($2:$2),KENKO[[#This Row],[//]])="","",INDEX(INDIRECT($2:$2),KENKO[[#This Row],[//]])))</f>
        <v/>
      </c>
      <c r="U210" s="47" t="str">
        <f ca="1">IF(KENKO[[#This Row],[//]]="","",INDEX(INDIRECT($2:$2),KENKO[[#This Row],[//]]))</f>
        <v/>
      </c>
      <c r="V210" s="47" t="str">
        <f ca="1">LOWER(SUBSTITUTE(SUBSTITUTE(SUBSTITUTE(SUBSTITUTE(SUBSTITUTE(SUBSTITUTE(SUBSTITUTE(SUBSTITUTE(KENKO[[#This Row],[N.B.nota]]," ",""),"-",""),"(",""),")",""),".",""),",",""),"/",""),"""",""))</f>
        <v/>
      </c>
      <c r="W210" s="51" t="str">
        <f ca="1">IF(KENKO[[#This Row],[concat]]="","",MATCH(KENKO[[#This Row],[concat]],[3]!db[NB NOTA_C],0)+1)</f>
        <v/>
      </c>
      <c r="X210" s="47" t="str">
        <f ca="1">IF(KENKO[[#This Row],[N.B.nota]]="","",ADDRESS(ROW(KENKO[QB]),COLUMN(KENKO[QB]))&amp;":"&amp;ADDRESS(ROW(),COLUMN(KENKO[QB])))</f>
        <v/>
      </c>
      <c r="Y210" s="46" t="str">
        <f ca="1">IF(KENKO[[#This Row],[//]]="","",HYPERLINK("["&amp;DB_PATH&amp;"]DB!e"&amp;KENKO[[#This Row],[stt]],"&gt;"))</f>
        <v/>
      </c>
      <c r="Z210" s="32" t="str">
        <f ca="1">IF(KENKO[[#This Row],[//]]="","",IF(KENKO[[#This Row],[ID NOTA]]="",Z209,KENKO[[#This Row],[ID NOTA]]))</f>
        <v/>
      </c>
    </row>
    <row r="211" spans="1:26" ht="20.100000000000001" customHeight="1" x14ac:dyDescent="0.25">
      <c r="A211" s="43"/>
      <c r="B211" s="29" t="str">
        <f>IF(KENKO[[#This Row],[N_ID]]="","",INDEX(Table1[ID],MATCH(KENKO[[#This Row],[N_ID]],Table1[N_ID],0)))</f>
        <v/>
      </c>
      <c r="C211" s="29" t="str">
        <f ca="1">IF(KENKO[[#This Row],[//]]="","",HYPERLINK("["&amp;SUBSTITUTE(DIR,"'","")&amp;"]NOTA!D"&amp;KENKO[[#This Row],[//]]+2,"&gt;"))</f>
        <v/>
      </c>
      <c r="D211" s="29" t="str">
        <f>IF(KENKO[[#This Row],[ID NOTA]]="","",INDEX(Table1[QB],MATCH(KENKO[[#This Row],[ID NOTA]],Table1[ID],0)))</f>
        <v/>
      </c>
      <c r="E21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11" s="29"/>
      <c r="G211" s="39" t="str">
        <f ca="1">IF(KENKO[[#This Row],[N_ID]]="","",INDEX(INDIRECT($2:$2),KENKO[[#This Row],[//]]))</f>
        <v/>
      </c>
      <c r="H211" s="39" t="str">
        <f ca="1">IF(KENKO[[#This Row],[N_ID]]="","",INDEX(INDIRECT($2:$2),KENKO[[#This Row],[//]]))</f>
        <v/>
      </c>
      <c r="I211" s="47" t="str">
        <f ca="1">IF(KENKO[[#This Row],[N_ID]]="","",INDEX(INDIRECT($2:$2),KENKO[[#This Row],[//]]))</f>
        <v/>
      </c>
      <c r="J211" s="47" t="str">
        <f ca="1">IF(KENKO[[#This Row],[//]]="","",INDEX([3]!db[NB PAJAK],KENKO[[#This Row],[stt]]-1))</f>
        <v/>
      </c>
      <c r="K211" s="29" t="str">
        <f ca="1">IF(KENKO[[#This Row],[//]]="","",IF(INDEX(INDIRECT($2:$2),KENKO[[#This Row],[//]])="","",INDEX(INDIRECT($2:$2),KENKO[[#This Row],[//]])))</f>
        <v/>
      </c>
      <c r="L211" s="29" t="str">
        <f ca="1">IF(KENKO[[#This Row],[//]]="","",IF(KENKO[[#This Row],[C]]="",INDEX(INDIRECT($2:$2),KENKO[[#This Row],[//]]),""))</f>
        <v/>
      </c>
      <c r="M211" s="29" t="str">
        <f ca="1">IF(KENKO[[#This Row],[//]]="","",IF(KENKO[[#This Row],[C]]="",INDEX(INDIRECT($2:$2),KENKO[[#This Row],[//]]),""))</f>
        <v/>
      </c>
      <c r="N211" s="40" t="str">
        <f ca="1">IF(KENKO[[#This Row],[//]]="","",INDEX(INDIRECT($2:$2),KENKO[[#This Row],[//]])/IF(KENKO[[#This Row],[C]]="",KENKO[[#This Row],[JMLH BRG]],1))</f>
        <v/>
      </c>
      <c r="O211" s="41" t="str">
        <f ca="1">IF(KENKO[[#This Row],[//]]="","",INDEX(INDIRECT($2:$2),KENKO[[#This Row],[//]]))</f>
        <v/>
      </c>
      <c r="P211" s="41" t="str">
        <f ca="1">IF(KENKO[[#This Row],[//]]="","",IF(INDEX(INDIRECT($2:$2),KENKO[[#This Row],[//]])="","",INDEX(INDIRECT($2:$2),KENKO[[#This Row],[//]])))</f>
        <v/>
      </c>
      <c r="Q211" s="42" t="str">
        <f ca="1">IF(KENKO[[#This Row],[//]]="","",INDEX(INDIRECT($2:$2),KENKO[[#This Row],[//]]))</f>
        <v/>
      </c>
      <c r="R21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1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11" s="50" t="str">
        <f ca="1">IF(KENKO[[#This Row],[//]]="","",IF(INDEX(INDIRECT($2:$2),KENKO[[#This Row],[//]])="","",INDEX(INDIRECT($2:$2),KENKO[[#This Row],[//]])))</f>
        <v/>
      </c>
      <c r="U211" s="47" t="str">
        <f ca="1">IF(KENKO[[#This Row],[//]]="","",INDEX(INDIRECT($2:$2),KENKO[[#This Row],[//]]))</f>
        <v/>
      </c>
      <c r="V211" s="47" t="str">
        <f ca="1">LOWER(SUBSTITUTE(SUBSTITUTE(SUBSTITUTE(SUBSTITUTE(SUBSTITUTE(SUBSTITUTE(SUBSTITUTE(SUBSTITUTE(KENKO[[#This Row],[N.B.nota]]," ",""),"-",""),"(",""),")",""),".",""),",",""),"/",""),"""",""))</f>
        <v/>
      </c>
      <c r="W211" s="51" t="str">
        <f ca="1">IF(KENKO[[#This Row],[concat]]="","",MATCH(KENKO[[#This Row],[concat]],[3]!db[NB NOTA_C],0)+1)</f>
        <v/>
      </c>
      <c r="X211" s="47" t="str">
        <f ca="1">IF(KENKO[[#This Row],[N.B.nota]]="","",ADDRESS(ROW(KENKO[QB]),COLUMN(KENKO[QB]))&amp;":"&amp;ADDRESS(ROW(),COLUMN(KENKO[QB])))</f>
        <v/>
      </c>
      <c r="Y211" s="46" t="str">
        <f ca="1">IF(KENKO[[#This Row],[//]]="","",HYPERLINK("["&amp;DB_PATH&amp;"]DB!e"&amp;KENKO[[#This Row],[stt]],"&gt;"))</f>
        <v/>
      </c>
      <c r="Z211" s="32" t="str">
        <f ca="1">IF(KENKO[[#This Row],[//]]="","",IF(KENKO[[#This Row],[ID NOTA]]="",Z210,KENKO[[#This Row],[ID NOTA]]))</f>
        <v/>
      </c>
    </row>
    <row r="212" spans="1:26" ht="20.100000000000001" customHeight="1" x14ac:dyDescent="0.25">
      <c r="A212" s="43"/>
      <c r="B212" s="29" t="str">
        <f>IF(KENKO[[#This Row],[N_ID]]="","",INDEX(Table1[ID],MATCH(KENKO[[#This Row],[N_ID]],Table1[N_ID],0)))</f>
        <v/>
      </c>
      <c r="C212" s="29" t="str">
        <f ca="1">IF(KENKO[[#This Row],[//]]="","",HYPERLINK("["&amp;SUBSTITUTE(DIR,"'","")&amp;"]NOTA!D"&amp;KENKO[[#This Row],[//]]+2,"&gt;"))</f>
        <v/>
      </c>
      <c r="D212" s="29" t="str">
        <f>IF(KENKO[[#This Row],[ID NOTA]]="","",INDEX(Table1[QB],MATCH(KENKO[[#This Row],[ID NOTA]],Table1[ID],0)))</f>
        <v/>
      </c>
      <c r="E21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12" s="29"/>
      <c r="G212" s="39" t="str">
        <f ca="1">IF(KENKO[[#This Row],[N_ID]]="","",INDEX(INDIRECT($2:$2),KENKO[[#This Row],[//]]))</f>
        <v/>
      </c>
      <c r="H212" s="39" t="str">
        <f ca="1">IF(KENKO[[#This Row],[N_ID]]="","",INDEX(INDIRECT($2:$2),KENKO[[#This Row],[//]]))</f>
        <v/>
      </c>
      <c r="I212" s="47" t="str">
        <f ca="1">IF(KENKO[[#This Row],[N_ID]]="","",INDEX(INDIRECT($2:$2),KENKO[[#This Row],[//]]))</f>
        <v/>
      </c>
      <c r="J212" s="47" t="str">
        <f ca="1">IF(KENKO[[#This Row],[//]]="","",INDEX([3]!db[NB PAJAK],KENKO[[#This Row],[stt]]-1))</f>
        <v/>
      </c>
      <c r="K212" s="29" t="str">
        <f ca="1">IF(KENKO[[#This Row],[//]]="","",IF(INDEX(INDIRECT($2:$2),KENKO[[#This Row],[//]])="","",INDEX(INDIRECT($2:$2),KENKO[[#This Row],[//]])))</f>
        <v/>
      </c>
      <c r="L212" s="29" t="str">
        <f ca="1">IF(KENKO[[#This Row],[//]]="","",IF(KENKO[[#This Row],[C]]="",INDEX(INDIRECT($2:$2),KENKO[[#This Row],[//]]),""))</f>
        <v/>
      </c>
      <c r="M212" s="29" t="str">
        <f ca="1">IF(KENKO[[#This Row],[//]]="","",IF(KENKO[[#This Row],[C]]="",INDEX(INDIRECT($2:$2),KENKO[[#This Row],[//]]),""))</f>
        <v/>
      </c>
      <c r="N212" s="40" t="str">
        <f ca="1">IF(KENKO[[#This Row],[//]]="","",INDEX(INDIRECT($2:$2),KENKO[[#This Row],[//]])/IF(KENKO[[#This Row],[C]]="",KENKO[[#This Row],[JMLH BRG]],1))</f>
        <v/>
      </c>
      <c r="O212" s="41" t="str">
        <f ca="1">IF(KENKO[[#This Row],[//]]="","",INDEX(INDIRECT($2:$2),KENKO[[#This Row],[//]]))</f>
        <v/>
      </c>
      <c r="P212" s="41" t="str">
        <f ca="1">IF(KENKO[[#This Row],[//]]="","",IF(INDEX(INDIRECT($2:$2),KENKO[[#This Row],[//]])="","",INDEX(INDIRECT($2:$2),KENKO[[#This Row],[//]])))</f>
        <v/>
      </c>
      <c r="Q212" s="42" t="str">
        <f ca="1">IF(KENKO[[#This Row],[//]]="","",INDEX(INDIRECT($2:$2),KENKO[[#This Row],[//]]))</f>
        <v/>
      </c>
      <c r="R21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1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12" s="50" t="str">
        <f ca="1">IF(KENKO[[#This Row],[//]]="","",IF(INDEX(INDIRECT($2:$2),KENKO[[#This Row],[//]])="","",INDEX(INDIRECT($2:$2),KENKO[[#This Row],[//]])))</f>
        <v/>
      </c>
      <c r="U212" s="47" t="str">
        <f ca="1">IF(KENKO[[#This Row],[//]]="","",INDEX(INDIRECT($2:$2),KENKO[[#This Row],[//]]))</f>
        <v/>
      </c>
      <c r="V212" s="47" t="str">
        <f ca="1">LOWER(SUBSTITUTE(SUBSTITUTE(SUBSTITUTE(SUBSTITUTE(SUBSTITUTE(SUBSTITUTE(SUBSTITUTE(SUBSTITUTE(KENKO[[#This Row],[N.B.nota]]," ",""),"-",""),"(",""),")",""),".",""),",",""),"/",""),"""",""))</f>
        <v/>
      </c>
      <c r="W212" s="51" t="str">
        <f ca="1">IF(KENKO[[#This Row],[concat]]="","",MATCH(KENKO[[#This Row],[concat]],[3]!db[NB NOTA_C],0)+1)</f>
        <v/>
      </c>
      <c r="X212" s="47" t="str">
        <f ca="1">IF(KENKO[[#This Row],[N.B.nota]]="","",ADDRESS(ROW(KENKO[QB]),COLUMN(KENKO[QB]))&amp;":"&amp;ADDRESS(ROW(),COLUMN(KENKO[QB])))</f>
        <v/>
      </c>
      <c r="Y212" s="46" t="str">
        <f ca="1">IF(KENKO[[#This Row],[//]]="","",HYPERLINK("["&amp;DB_PATH&amp;"]DB!e"&amp;KENKO[[#This Row],[stt]],"&gt;"))</f>
        <v/>
      </c>
      <c r="Z212" s="32" t="str">
        <f ca="1">IF(KENKO[[#This Row],[//]]="","",IF(KENKO[[#This Row],[ID NOTA]]="",Z211,KENKO[[#This Row],[ID NOTA]]))</f>
        <v/>
      </c>
    </row>
    <row r="213" spans="1:26" ht="20.100000000000001" customHeight="1" x14ac:dyDescent="0.25">
      <c r="A213" s="43"/>
      <c r="B213" s="29" t="str">
        <f>IF(KENKO[[#This Row],[N_ID]]="","",INDEX(Table1[ID],MATCH(KENKO[[#This Row],[N_ID]],Table1[N_ID],0)))</f>
        <v/>
      </c>
      <c r="C213" s="29" t="str">
        <f ca="1">IF(KENKO[[#This Row],[//]]="","",HYPERLINK("["&amp;SUBSTITUTE(DIR,"'","")&amp;"]NOTA!D"&amp;KENKO[[#This Row],[//]]+2,"&gt;"))</f>
        <v/>
      </c>
      <c r="D213" s="29" t="str">
        <f>IF(KENKO[[#This Row],[ID NOTA]]="","",INDEX(Table1[QB],MATCH(KENKO[[#This Row],[ID NOTA]],Table1[ID],0)))</f>
        <v/>
      </c>
      <c r="E21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13" s="29"/>
      <c r="G213" s="39" t="str">
        <f ca="1">IF(KENKO[[#This Row],[N_ID]]="","",INDEX(INDIRECT($2:$2),KENKO[[#This Row],[//]]))</f>
        <v/>
      </c>
      <c r="H213" s="39" t="str">
        <f ca="1">IF(KENKO[[#This Row],[N_ID]]="","",INDEX(INDIRECT($2:$2),KENKO[[#This Row],[//]]))</f>
        <v/>
      </c>
      <c r="I213" s="47" t="str">
        <f ca="1">IF(KENKO[[#This Row],[N_ID]]="","",INDEX(INDIRECT($2:$2),KENKO[[#This Row],[//]]))</f>
        <v/>
      </c>
      <c r="J213" s="47" t="str">
        <f ca="1">IF(KENKO[[#This Row],[//]]="","",INDEX([3]!db[NB PAJAK],KENKO[[#This Row],[stt]]-1))</f>
        <v/>
      </c>
      <c r="K213" s="29" t="str">
        <f ca="1">IF(KENKO[[#This Row],[//]]="","",IF(INDEX(INDIRECT($2:$2),KENKO[[#This Row],[//]])="","",INDEX(INDIRECT($2:$2),KENKO[[#This Row],[//]])))</f>
        <v/>
      </c>
      <c r="L213" s="29" t="str">
        <f ca="1">IF(KENKO[[#This Row],[//]]="","",IF(KENKO[[#This Row],[C]]="",INDEX(INDIRECT($2:$2),KENKO[[#This Row],[//]]),""))</f>
        <v/>
      </c>
      <c r="M213" s="29" t="str">
        <f ca="1">IF(KENKO[[#This Row],[//]]="","",IF(KENKO[[#This Row],[C]]="",INDEX(INDIRECT($2:$2),KENKO[[#This Row],[//]]),""))</f>
        <v/>
      </c>
      <c r="N213" s="40" t="str">
        <f ca="1">IF(KENKO[[#This Row],[//]]="","",INDEX(INDIRECT($2:$2),KENKO[[#This Row],[//]])/IF(KENKO[[#This Row],[C]]="",KENKO[[#This Row],[JMLH BRG]],1))</f>
        <v/>
      </c>
      <c r="O213" s="41" t="str">
        <f ca="1">IF(KENKO[[#This Row],[//]]="","",INDEX(INDIRECT($2:$2),KENKO[[#This Row],[//]]))</f>
        <v/>
      </c>
      <c r="P213" s="41" t="str">
        <f ca="1">IF(KENKO[[#This Row],[//]]="","",IF(INDEX(INDIRECT($2:$2),KENKO[[#This Row],[//]])="","",INDEX(INDIRECT($2:$2),KENKO[[#This Row],[//]])))</f>
        <v/>
      </c>
      <c r="Q213" s="42" t="str">
        <f ca="1">IF(KENKO[[#This Row],[//]]="","",INDEX(INDIRECT($2:$2),KENKO[[#This Row],[//]]))</f>
        <v/>
      </c>
      <c r="R21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1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13" s="50" t="str">
        <f ca="1">IF(KENKO[[#This Row],[//]]="","",IF(INDEX(INDIRECT($2:$2),KENKO[[#This Row],[//]])="","",INDEX(INDIRECT($2:$2),KENKO[[#This Row],[//]])))</f>
        <v/>
      </c>
      <c r="U213" s="47" t="str">
        <f ca="1">IF(KENKO[[#This Row],[//]]="","",INDEX(INDIRECT($2:$2),KENKO[[#This Row],[//]]))</f>
        <v/>
      </c>
      <c r="V213" s="47" t="str">
        <f ca="1">LOWER(SUBSTITUTE(SUBSTITUTE(SUBSTITUTE(SUBSTITUTE(SUBSTITUTE(SUBSTITUTE(SUBSTITUTE(SUBSTITUTE(KENKO[[#This Row],[N.B.nota]]," ",""),"-",""),"(",""),")",""),".",""),",",""),"/",""),"""",""))</f>
        <v/>
      </c>
      <c r="W213" s="51" t="str">
        <f ca="1">IF(KENKO[[#This Row],[concat]]="","",MATCH(KENKO[[#This Row],[concat]],[3]!db[NB NOTA_C],0)+1)</f>
        <v/>
      </c>
      <c r="X213" s="47" t="str">
        <f ca="1">IF(KENKO[[#This Row],[N.B.nota]]="","",ADDRESS(ROW(KENKO[QB]),COLUMN(KENKO[QB]))&amp;":"&amp;ADDRESS(ROW(),COLUMN(KENKO[QB])))</f>
        <v/>
      </c>
      <c r="Y213" s="46" t="str">
        <f ca="1">IF(KENKO[[#This Row],[//]]="","",HYPERLINK("["&amp;DB_PATH&amp;"]DB!e"&amp;KENKO[[#This Row],[stt]],"&gt;"))</f>
        <v/>
      </c>
      <c r="Z213" s="32" t="str">
        <f ca="1">IF(KENKO[[#This Row],[//]]="","",IF(KENKO[[#This Row],[ID NOTA]]="",Z212,KENKO[[#This Row],[ID NOTA]]))</f>
        <v/>
      </c>
    </row>
    <row r="214" spans="1:26" ht="20.100000000000001" customHeight="1" x14ac:dyDescent="0.25">
      <c r="A214" s="43"/>
      <c r="B214" s="29" t="str">
        <f>IF(KENKO[[#This Row],[N_ID]]="","",INDEX(Table1[ID],MATCH(KENKO[[#This Row],[N_ID]],Table1[N_ID],0)))</f>
        <v/>
      </c>
      <c r="C214" s="29" t="str">
        <f ca="1">IF(KENKO[[#This Row],[//]]="","",HYPERLINK("["&amp;SUBSTITUTE(DIR,"'","")&amp;"]NOTA!D"&amp;KENKO[[#This Row],[//]]+2,"&gt;"))</f>
        <v/>
      </c>
      <c r="D214" s="29" t="str">
        <f>IF(KENKO[[#This Row],[ID NOTA]]="","",INDEX(Table1[QB],MATCH(KENKO[[#This Row],[ID NOTA]],Table1[ID],0)))</f>
        <v/>
      </c>
      <c r="E21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14" s="29"/>
      <c r="G214" s="39" t="str">
        <f ca="1">IF(KENKO[[#This Row],[N_ID]]="","",INDEX(INDIRECT($2:$2),KENKO[[#This Row],[//]]))</f>
        <v/>
      </c>
      <c r="H214" s="39" t="str">
        <f ca="1">IF(KENKO[[#This Row],[N_ID]]="","",INDEX(INDIRECT($2:$2),KENKO[[#This Row],[//]]))</f>
        <v/>
      </c>
      <c r="I214" s="47" t="str">
        <f ca="1">IF(KENKO[[#This Row],[N_ID]]="","",INDEX(INDIRECT($2:$2),KENKO[[#This Row],[//]]))</f>
        <v/>
      </c>
      <c r="J214" s="47" t="str">
        <f ca="1">IF(KENKO[[#This Row],[//]]="","",INDEX([3]!db[NB PAJAK],KENKO[[#This Row],[stt]]-1))</f>
        <v/>
      </c>
      <c r="K214" s="29" t="str">
        <f ca="1">IF(KENKO[[#This Row],[//]]="","",IF(INDEX(INDIRECT($2:$2),KENKO[[#This Row],[//]])="","",INDEX(INDIRECT($2:$2),KENKO[[#This Row],[//]])))</f>
        <v/>
      </c>
      <c r="L214" s="29" t="str">
        <f ca="1">IF(KENKO[[#This Row],[//]]="","",IF(KENKO[[#This Row],[C]]="",INDEX(INDIRECT($2:$2),KENKO[[#This Row],[//]]),""))</f>
        <v/>
      </c>
      <c r="M214" s="29" t="str">
        <f ca="1">IF(KENKO[[#This Row],[//]]="","",IF(KENKO[[#This Row],[C]]="",INDEX(INDIRECT($2:$2),KENKO[[#This Row],[//]]),""))</f>
        <v/>
      </c>
      <c r="N214" s="40" t="str">
        <f ca="1">IF(KENKO[[#This Row],[//]]="","",INDEX(INDIRECT($2:$2),KENKO[[#This Row],[//]])/IF(KENKO[[#This Row],[C]]="",KENKO[[#This Row],[JMLH BRG]],1))</f>
        <v/>
      </c>
      <c r="O214" s="41" t="str">
        <f ca="1">IF(KENKO[[#This Row],[//]]="","",INDEX(INDIRECT($2:$2),KENKO[[#This Row],[//]]))</f>
        <v/>
      </c>
      <c r="P214" s="41" t="str">
        <f ca="1">IF(KENKO[[#This Row],[//]]="","",IF(INDEX(INDIRECT($2:$2),KENKO[[#This Row],[//]])="","",INDEX(INDIRECT($2:$2),KENKO[[#This Row],[//]])))</f>
        <v/>
      </c>
      <c r="Q214" s="42" t="str">
        <f ca="1">IF(KENKO[[#This Row],[//]]="","",INDEX(INDIRECT($2:$2),KENKO[[#This Row],[//]]))</f>
        <v/>
      </c>
      <c r="R21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1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14" s="50" t="str">
        <f ca="1">IF(KENKO[[#This Row],[//]]="","",IF(INDEX(INDIRECT($2:$2),KENKO[[#This Row],[//]])="","",INDEX(INDIRECT($2:$2),KENKO[[#This Row],[//]])))</f>
        <v/>
      </c>
      <c r="U214" s="47" t="str">
        <f ca="1">IF(KENKO[[#This Row],[//]]="","",INDEX(INDIRECT($2:$2),KENKO[[#This Row],[//]]))</f>
        <v/>
      </c>
      <c r="V214" s="47" t="str">
        <f ca="1">LOWER(SUBSTITUTE(SUBSTITUTE(SUBSTITUTE(SUBSTITUTE(SUBSTITUTE(SUBSTITUTE(SUBSTITUTE(SUBSTITUTE(KENKO[[#This Row],[N.B.nota]]," ",""),"-",""),"(",""),")",""),".",""),",",""),"/",""),"""",""))</f>
        <v/>
      </c>
      <c r="W214" s="51" t="str">
        <f ca="1">IF(KENKO[[#This Row],[concat]]="","",MATCH(KENKO[[#This Row],[concat]],[3]!db[NB NOTA_C],0)+1)</f>
        <v/>
      </c>
      <c r="X214" s="47" t="str">
        <f ca="1">IF(KENKO[[#This Row],[N.B.nota]]="","",ADDRESS(ROW(KENKO[QB]),COLUMN(KENKO[QB]))&amp;":"&amp;ADDRESS(ROW(),COLUMN(KENKO[QB])))</f>
        <v/>
      </c>
      <c r="Y214" s="46" t="str">
        <f ca="1">IF(KENKO[[#This Row],[//]]="","",HYPERLINK("["&amp;DB_PATH&amp;"]DB!e"&amp;KENKO[[#This Row],[stt]],"&gt;"))</f>
        <v/>
      </c>
      <c r="Z214" s="32" t="str">
        <f ca="1">IF(KENKO[[#This Row],[//]]="","",IF(KENKO[[#This Row],[ID NOTA]]="",Z213,KENKO[[#This Row],[ID NOTA]]))</f>
        <v/>
      </c>
    </row>
    <row r="215" spans="1:26" ht="20.100000000000001" customHeight="1" x14ac:dyDescent="0.25">
      <c r="A215" s="43"/>
      <c r="B215" s="29" t="str">
        <f>IF(KENKO[[#This Row],[N_ID]]="","",INDEX(Table1[ID],MATCH(KENKO[[#This Row],[N_ID]],Table1[N_ID],0)))</f>
        <v/>
      </c>
      <c r="C215" s="29" t="str">
        <f ca="1">IF(KENKO[[#This Row],[//]]="","",HYPERLINK("["&amp;SUBSTITUTE(DIR,"'","")&amp;"]NOTA!D"&amp;KENKO[[#This Row],[//]]+2,"&gt;"))</f>
        <v/>
      </c>
      <c r="D215" s="29" t="str">
        <f>IF(KENKO[[#This Row],[ID NOTA]]="","",INDEX(Table1[QB],MATCH(KENKO[[#This Row],[ID NOTA]],Table1[ID],0)))</f>
        <v/>
      </c>
      <c r="E21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15" s="29"/>
      <c r="G215" s="39" t="str">
        <f ca="1">IF(KENKO[[#This Row],[N_ID]]="","",INDEX(INDIRECT($2:$2),KENKO[[#This Row],[//]]))</f>
        <v/>
      </c>
      <c r="H215" s="39" t="str">
        <f ca="1">IF(KENKO[[#This Row],[N_ID]]="","",INDEX(INDIRECT($2:$2),KENKO[[#This Row],[//]]))</f>
        <v/>
      </c>
      <c r="I215" s="47" t="str">
        <f ca="1">IF(KENKO[[#This Row],[N_ID]]="","",INDEX(INDIRECT($2:$2),KENKO[[#This Row],[//]]))</f>
        <v/>
      </c>
      <c r="J215" s="47" t="str">
        <f ca="1">IF(KENKO[[#This Row],[//]]="","",INDEX([3]!db[NB PAJAK],KENKO[[#This Row],[stt]]-1))</f>
        <v/>
      </c>
      <c r="K215" s="29" t="str">
        <f ca="1">IF(KENKO[[#This Row],[//]]="","",IF(INDEX(INDIRECT($2:$2),KENKO[[#This Row],[//]])="","",INDEX(INDIRECT($2:$2),KENKO[[#This Row],[//]])))</f>
        <v/>
      </c>
      <c r="L215" s="29" t="str">
        <f ca="1">IF(KENKO[[#This Row],[//]]="","",IF(KENKO[[#This Row],[C]]="",INDEX(INDIRECT($2:$2),KENKO[[#This Row],[//]]),""))</f>
        <v/>
      </c>
      <c r="M215" s="29" t="str">
        <f ca="1">IF(KENKO[[#This Row],[//]]="","",IF(KENKO[[#This Row],[C]]="",INDEX(INDIRECT($2:$2),KENKO[[#This Row],[//]]),""))</f>
        <v/>
      </c>
      <c r="N215" s="40" t="str">
        <f ca="1">IF(KENKO[[#This Row],[//]]="","",INDEX(INDIRECT($2:$2),KENKO[[#This Row],[//]])/IF(KENKO[[#This Row],[C]]="",KENKO[[#This Row],[JMLH BRG]],1))</f>
        <v/>
      </c>
      <c r="O215" s="41" t="str">
        <f ca="1">IF(KENKO[[#This Row],[//]]="","",INDEX(INDIRECT($2:$2),KENKO[[#This Row],[//]]))</f>
        <v/>
      </c>
      <c r="P215" s="41" t="str">
        <f ca="1">IF(KENKO[[#This Row],[//]]="","",IF(INDEX(INDIRECT($2:$2),KENKO[[#This Row],[//]])="","",INDEX(INDIRECT($2:$2),KENKO[[#This Row],[//]])))</f>
        <v/>
      </c>
      <c r="Q215" s="42" t="str">
        <f ca="1">IF(KENKO[[#This Row],[//]]="","",INDEX(INDIRECT($2:$2),KENKO[[#This Row],[//]]))</f>
        <v/>
      </c>
      <c r="R21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1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15" s="50" t="str">
        <f ca="1">IF(KENKO[[#This Row],[//]]="","",IF(INDEX(INDIRECT($2:$2),KENKO[[#This Row],[//]])="","",INDEX(INDIRECT($2:$2),KENKO[[#This Row],[//]])))</f>
        <v/>
      </c>
      <c r="U215" s="47" t="str">
        <f ca="1">IF(KENKO[[#This Row],[//]]="","",INDEX(INDIRECT($2:$2),KENKO[[#This Row],[//]]))</f>
        <v/>
      </c>
      <c r="V215" s="47" t="str">
        <f ca="1">LOWER(SUBSTITUTE(SUBSTITUTE(SUBSTITUTE(SUBSTITUTE(SUBSTITUTE(SUBSTITUTE(SUBSTITUTE(SUBSTITUTE(KENKO[[#This Row],[N.B.nota]]," ",""),"-",""),"(",""),")",""),".",""),",",""),"/",""),"""",""))</f>
        <v/>
      </c>
      <c r="W215" s="51" t="str">
        <f ca="1">IF(KENKO[[#This Row],[concat]]="","",MATCH(KENKO[[#This Row],[concat]],[3]!db[NB NOTA_C],0)+1)</f>
        <v/>
      </c>
      <c r="X215" s="47" t="str">
        <f ca="1">IF(KENKO[[#This Row],[N.B.nota]]="","",ADDRESS(ROW(KENKO[QB]),COLUMN(KENKO[QB]))&amp;":"&amp;ADDRESS(ROW(),COLUMN(KENKO[QB])))</f>
        <v/>
      </c>
      <c r="Y215" s="46" t="str">
        <f ca="1">IF(KENKO[[#This Row],[//]]="","",HYPERLINK("["&amp;DB_PATH&amp;"]DB!e"&amp;KENKO[[#This Row],[stt]],"&gt;"))</f>
        <v/>
      </c>
      <c r="Z215" s="32" t="str">
        <f ca="1">IF(KENKO[[#This Row],[//]]="","",IF(KENKO[[#This Row],[ID NOTA]]="",Z214,KENKO[[#This Row],[ID NOTA]]))</f>
        <v/>
      </c>
    </row>
    <row r="216" spans="1:26" ht="20.100000000000001" customHeight="1" x14ac:dyDescent="0.25">
      <c r="A216" s="43"/>
      <c r="B216" s="29" t="str">
        <f>IF(KENKO[[#This Row],[N_ID]]="","",INDEX(Table1[ID],MATCH(KENKO[[#This Row],[N_ID]],Table1[N_ID],0)))</f>
        <v/>
      </c>
      <c r="C216" s="29" t="str">
        <f ca="1">IF(KENKO[[#This Row],[//]]="","",HYPERLINK("["&amp;SUBSTITUTE(DIR,"'","")&amp;"]NOTA!D"&amp;KENKO[[#This Row],[//]]+2,"&gt;"))</f>
        <v/>
      </c>
      <c r="D216" s="29" t="str">
        <f>IF(KENKO[[#This Row],[ID NOTA]]="","",INDEX(Table1[QB],MATCH(KENKO[[#This Row],[ID NOTA]],Table1[ID],0)))</f>
        <v/>
      </c>
      <c r="E21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16" s="29"/>
      <c r="G216" s="39" t="str">
        <f ca="1">IF(KENKO[[#This Row],[N_ID]]="","",INDEX(INDIRECT($2:$2),KENKO[[#This Row],[//]]))</f>
        <v/>
      </c>
      <c r="H216" s="39" t="str">
        <f ca="1">IF(KENKO[[#This Row],[N_ID]]="","",INDEX(INDIRECT($2:$2),KENKO[[#This Row],[//]]))</f>
        <v/>
      </c>
      <c r="I216" s="47" t="str">
        <f ca="1">IF(KENKO[[#This Row],[N_ID]]="","",INDEX(INDIRECT($2:$2),KENKO[[#This Row],[//]]))</f>
        <v/>
      </c>
      <c r="J216" s="47" t="str">
        <f ca="1">IF(KENKO[[#This Row],[//]]="","",INDEX([3]!db[NB PAJAK],KENKO[[#This Row],[stt]]-1))</f>
        <v/>
      </c>
      <c r="K216" s="29" t="str">
        <f ca="1">IF(KENKO[[#This Row],[//]]="","",IF(INDEX(INDIRECT($2:$2),KENKO[[#This Row],[//]])="","",INDEX(INDIRECT($2:$2),KENKO[[#This Row],[//]])))</f>
        <v/>
      </c>
      <c r="L216" s="29" t="str">
        <f ca="1">IF(KENKO[[#This Row],[//]]="","",IF(KENKO[[#This Row],[C]]="",INDEX(INDIRECT($2:$2),KENKO[[#This Row],[//]]),""))</f>
        <v/>
      </c>
      <c r="M216" s="29" t="str">
        <f ca="1">IF(KENKO[[#This Row],[//]]="","",IF(KENKO[[#This Row],[C]]="",INDEX(INDIRECT($2:$2),KENKO[[#This Row],[//]]),""))</f>
        <v/>
      </c>
      <c r="N216" s="40" t="str">
        <f ca="1">IF(KENKO[[#This Row],[//]]="","",INDEX(INDIRECT($2:$2),KENKO[[#This Row],[//]])/IF(KENKO[[#This Row],[C]]="",KENKO[[#This Row],[JMLH BRG]],1))</f>
        <v/>
      </c>
      <c r="O216" s="41" t="str">
        <f ca="1">IF(KENKO[[#This Row],[//]]="","",INDEX(INDIRECT($2:$2),KENKO[[#This Row],[//]]))</f>
        <v/>
      </c>
      <c r="P216" s="41" t="str">
        <f ca="1">IF(KENKO[[#This Row],[//]]="","",IF(INDEX(INDIRECT($2:$2),KENKO[[#This Row],[//]])="","",INDEX(INDIRECT($2:$2),KENKO[[#This Row],[//]])))</f>
        <v/>
      </c>
      <c r="Q216" s="42" t="str">
        <f ca="1">IF(KENKO[[#This Row],[//]]="","",INDEX(INDIRECT($2:$2),KENKO[[#This Row],[//]]))</f>
        <v/>
      </c>
      <c r="R21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1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16" s="50" t="str">
        <f ca="1">IF(KENKO[[#This Row],[//]]="","",IF(INDEX(INDIRECT($2:$2),KENKO[[#This Row],[//]])="","",INDEX(INDIRECT($2:$2),KENKO[[#This Row],[//]])))</f>
        <v/>
      </c>
      <c r="U216" s="47" t="str">
        <f ca="1">IF(KENKO[[#This Row],[//]]="","",INDEX(INDIRECT($2:$2),KENKO[[#This Row],[//]]))</f>
        <v/>
      </c>
      <c r="V216" s="47" t="str">
        <f ca="1">LOWER(SUBSTITUTE(SUBSTITUTE(SUBSTITUTE(SUBSTITUTE(SUBSTITUTE(SUBSTITUTE(SUBSTITUTE(SUBSTITUTE(KENKO[[#This Row],[N.B.nota]]," ",""),"-",""),"(",""),")",""),".",""),",",""),"/",""),"""",""))</f>
        <v/>
      </c>
      <c r="W216" s="51" t="str">
        <f ca="1">IF(KENKO[[#This Row],[concat]]="","",MATCH(KENKO[[#This Row],[concat]],[3]!db[NB NOTA_C],0)+1)</f>
        <v/>
      </c>
      <c r="X216" s="47" t="str">
        <f ca="1">IF(KENKO[[#This Row],[N.B.nota]]="","",ADDRESS(ROW(KENKO[QB]),COLUMN(KENKO[QB]))&amp;":"&amp;ADDRESS(ROW(),COLUMN(KENKO[QB])))</f>
        <v/>
      </c>
      <c r="Y216" s="46" t="str">
        <f ca="1">IF(KENKO[[#This Row],[//]]="","",HYPERLINK("["&amp;DB_PATH&amp;"]DB!e"&amp;KENKO[[#This Row],[stt]],"&gt;"))</f>
        <v/>
      </c>
      <c r="Z216" s="32" t="str">
        <f ca="1">IF(KENKO[[#This Row],[//]]="","",IF(KENKO[[#This Row],[ID NOTA]]="",Z215,KENKO[[#This Row],[ID NOTA]]))</f>
        <v/>
      </c>
    </row>
    <row r="217" spans="1:26" ht="20.100000000000001" customHeight="1" x14ac:dyDescent="0.25">
      <c r="A217" s="38"/>
      <c r="B217" s="34" t="str">
        <f>IF(KENKO[[#This Row],[N_ID]]="","",INDEX(Table1[ID],MATCH(KENKO[[#This Row],[N_ID]],Table1[N_ID],0)))</f>
        <v/>
      </c>
      <c r="C217" s="34" t="str">
        <f ca="1">IF(KENKO[[#This Row],[//]]="","",HYPERLINK("["&amp;SUBSTITUTE(DIR,"'","")&amp;"]NOTA!D"&amp;KENKO[[#This Row],[//]]+2,"&gt;"))</f>
        <v/>
      </c>
      <c r="D217" s="34" t="str">
        <f>IF(KENKO[[#This Row],[ID NOTA]]="","",INDEX(Table1[QB],MATCH(KENKO[[#This Row],[ID NOTA]],Table1[ID],0)))</f>
        <v/>
      </c>
      <c r="E21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17" s="34"/>
      <c r="G217" s="39" t="str">
        <f ca="1">IF(KENKO[[#This Row],[N_ID]]="","",INDEX(INDIRECT($2:$2),KENKO[[#This Row],[//]]))</f>
        <v/>
      </c>
      <c r="H217" s="39" t="str">
        <f ca="1">IF(KENKO[[#This Row],[N_ID]]="","",INDEX(INDIRECT($2:$2),KENKO[[#This Row],[//]]))</f>
        <v/>
      </c>
      <c r="I217" s="35" t="str">
        <f ca="1">IF(KENKO[[#This Row],[N_ID]]="","",INDEX(INDIRECT($2:$2),KENKO[[#This Row],[//]]))</f>
        <v/>
      </c>
      <c r="J217" s="35" t="str">
        <f ca="1">IF(KENKO[[#This Row],[//]]="","",INDEX([3]!db[NB PAJAK],KENKO[[#This Row],[stt]]-1))</f>
        <v/>
      </c>
      <c r="K217" s="34" t="str">
        <f ca="1">IF(KENKO[[#This Row],[//]]="","",IF(INDEX(INDIRECT($2:$2),KENKO[[#This Row],[//]])="","",INDEX(INDIRECT($2:$2),KENKO[[#This Row],[//]])))</f>
        <v/>
      </c>
      <c r="L217" s="34" t="str">
        <f ca="1">IF(KENKO[[#This Row],[//]]="","",IF(KENKO[[#This Row],[C]]="",INDEX(INDIRECT($2:$2),KENKO[[#This Row],[//]]),""))</f>
        <v/>
      </c>
      <c r="M217" s="34" t="str">
        <f ca="1">IF(KENKO[[#This Row],[//]]="","",IF(KENKO[[#This Row],[C]]="",INDEX(INDIRECT($2:$2),KENKO[[#This Row],[//]]),""))</f>
        <v/>
      </c>
      <c r="N217" s="40" t="str">
        <f ca="1">IF(KENKO[[#This Row],[//]]="","",INDEX(INDIRECT($2:$2),KENKO[[#This Row],[//]])/IF(KENKO[[#This Row],[C]]="",KENKO[[#This Row],[JMLH BRG]],1))</f>
        <v/>
      </c>
      <c r="O217" s="41" t="str">
        <f ca="1">IF(KENKO[[#This Row],[//]]="","",INDEX(INDIRECT($2:$2),KENKO[[#This Row],[//]]))</f>
        <v/>
      </c>
      <c r="P217" s="41" t="str">
        <f ca="1">IF(KENKO[[#This Row],[//]]="","",IF(INDEX(INDIRECT($2:$2),KENKO[[#This Row],[//]])="","",INDEX(INDIRECT($2:$2),KENKO[[#This Row],[//]])))</f>
        <v/>
      </c>
      <c r="Q217" s="42" t="str">
        <f ca="1">IF(KENKO[[#This Row],[//]]="","",INDEX(INDIRECT($2:$2),KENKO[[#This Row],[//]]))</f>
        <v/>
      </c>
      <c r="R21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1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17" s="42" t="str">
        <f ca="1">IF(KENKO[[#This Row],[//]]="","",IF(INDEX(INDIRECT($2:$2),KENKO[[#This Row],[//]])="","",INDEX(INDIRECT($2:$2),KENKO[[#This Row],[//]])))</f>
        <v/>
      </c>
      <c r="U217" s="35" t="str">
        <f ca="1">IF(KENKO[[#This Row],[//]]="","",INDEX(INDIRECT($2:$2),KENKO[[#This Row],[//]]))</f>
        <v/>
      </c>
      <c r="V217" s="35" t="str">
        <f ca="1">LOWER(SUBSTITUTE(SUBSTITUTE(SUBSTITUTE(SUBSTITUTE(SUBSTITUTE(SUBSTITUTE(SUBSTITUTE(SUBSTITUTE(KENKO[[#This Row],[N.B.nota]]," ",""),"-",""),"(",""),")",""),".",""),",",""),"/",""),"""",""))</f>
        <v/>
      </c>
      <c r="W217" s="34" t="str">
        <f ca="1">IF(KENKO[[#This Row],[concat]]="","",MATCH(KENKO[[#This Row],[concat]],[3]!db[NB NOTA_C],0)+1)</f>
        <v/>
      </c>
      <c r="X217" s="35" t="str">
        <f ca="1">IF(KENKO[[#This Row],[N.B.nota]]="","",ADDRESS(ROW(KENKO[QB]),COLUMN(KENKO[QB]))&amp;":"&amp;ADDRESS(ROW(),COLUMN(KENKO[QB])))</f>
        <v/>
      </c>
      <c r="Y217" s="35" t="str">
        <f ca="1">IF(KENKO[[#This Row],[//]]="","",HYPERLINK("["&amp;DB_PATH&amp;"]DB!e"&amp;KENKO[[#This Row],[stt]],"&gt;"))</f>
        <v/>
      </c>
      <c r="Z217" s="32" t="str">
        <f ca="1">IF(KENKO[[#This Row],[//]]="","",IF(KENKO[[#This Row],[ID NOTA]]="",Z216,KENKO[[#This Row],[ID NOTA]]))</f>
        <v/>
      </c>
    </row>
    <row r="218" spans="1:26" ht="20.100000000000001" customHeight="1" x14ac:dyDescent="0.25">
      <c r="A218" s="43"/>
      <c r="B218" s="29" t="str">
        <f>IF(KENKO[[#This Row],[N_ID]]="","",INDEX(Table1[ID],MATCH(KENKO[[#This Row],[N_ID]],Table1[N_ID],0)))</f>
        <v/>
      </c>
      <c r="C218" s="29" t="str">
        <f ca="1">IF(KENKO[[#This Row],[//]]="","",HYPERLINK("["&amp;SUBSTITUTE(DIR,"'","")&amp;"]NOTA!D"&amp;KENKO[[#This Row],[//]]+2,"&gt;"))</f>
        <v/>
      </c>
      <c r="D218" s="29" t="str">
        <f>IF(KENKO[[#This Row],[ID NOTA]]="","",INDEX(Table1[QB],MATCH(KENKO[[#This Row],[ID NOTA]],Table1[ID],0)))</f>
        <v/>
      </c>
      <c r="E21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18" s="29"/>
      <c r="G218" s="39" t="str">
        <f ca="1">IF(KENKO[[#This Row],[N_ID]]="","",INDEX(INDIRECT($2:$2),KENKO[[#This Row],[//]]))</f>
        <v/>
      </c>
      <c r="H218" s="39" t="str">
        <f ca="1">IF(KENKO[[#This Row],[N_ID]]="","",INDEX(INDIRECT($2:$2),KENKO[[#This Row],[//]]))</f>
        <v/>
      </c>
      <c r="I218" s="47" t="str">
        <f ca="1">IF(KENKO[[#This Row],[N_ID]]="","",INDEX(INDIRECT($2:$2),KENKO[[#This Row],[//]]))</f>
        <v/>
      </c>
      <c r="J218" s="47" t="str">
        <f ca="1">IF(KENKO[[#This Row],[//]]="","",INDEX([3]!db[NB PAJAK],KENKO[[#This Row],[stt]]-1))</f>
        <v/>
      </c>
      <c r="K218" s="29" t="str">
        <f ca="1">IF(KENKO[[#This Row],[//]]="","",IF(INDEX(INDIRECT($2:$2),KENKO[[#This Row],[//]])="","",INDEX(INDIRECT($2:$2),KENKO[[#This Row],[//]])))</f>
        <v/>
      </c>
      <c r="L218" s="29" t="str">
        <f ca="1">IF(KENKO[[#This Row],[//]]="","",IF(KENKO[[#This Row],[C]]="",INDEX(INDIRECT($2:$2),KENKO[[#This Row],[//]]),""))</f>
        <v/>
      </c>
      <c r="M218" s="29" t="str">
        <f ca="1">IF(KENKO[[#This Row],[//]]="","",IF(KENKO[[#This Row],[C]]="",INDEX(INDIRECT($2:$2),KENKO[[#This Row],[//]]),""))</f>
        <v/>
      </c>
      <c r="N218" s="40" t="str">
        <f ca="1">IF(KENKO[[#This Row],[//]]="","",INDEX(INDIRECT($2:$2),KENKO[[#This Row],[//]])/IF(KENKO[[#This Row],[C]]="",KENKO[[#This Row],[JMLH BRG]],1))</f>
        <v/>
      </c>
      <c r="O218" s="41" t="str">
        <f ca="1">IF(KENKO[[#This Row],[//]]="","",INDEX(INDIRECT($2:$2),KENKO[[#This Row],[//]]))</f>
        <v/>
      </c>
      <c r="P218" s="41" t="str">
        <f ca="1">IF(KENKO[[#This Row],[//]]="","",IF(INDEX(INDIRECT($2:$2),KENKO[[#This Row],[//]])="","",INDEX(INDIRECT($2:$2),KENKO[[#This Row],[//]])))</f>
        <v/>
      </c>
      <c r="Q218" s="42" t="str">
        <f ca="1">IF(KENKO[[#This Row],[//]]="","",INDEX(INDIRECT($2:$2),KENKO[[#This Row],[//]]))</f>
        <v/>
      </c>
      <c r="R21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1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18" s="50" t="str">
        <f ca="1">IF(KENKO[[#This Row],[//]]="","",IF(INDEX(INDIRECT($2:$2),KENKO[[#This Row],[//]])="","",INDEX(INDIRECT($2:$2),KENKO[[#This Row],[//]])))</f>
        <v/>
      </c>
      <c r="U218" s="47" t="str">
        <f ca="1">IF(KENKO[[#This Row],[//]]="","",INDEX(INDIRECT($2:$2),KENKO[[#This Row],[//]]))</f>
        <v/>
      </c>
      <c r="V218" s="47" t="str">
        <f ca="1">LOWER(SUBSTITUTE(SUBSTITUTE(SUBSTITUTE(SUBSTITUTE(SUBSTITUTE(SUBSTITUTE(SUBSTITUTE(SUBSTITUTE(KENKO[[#This Row],[N.B.nota]]," ",""),"-",""),"(",""),")",""),".",""),",",""),"/",""),"""",""))</f>
        <v/>
      </c>
      <c r="W218" s="51" t="str">
        <f ca="1">IF(KENKO[[#This Row],[concat]]="","",MATCH(KENKO[[#This Row],[concat]],[3]!db[NB NOTA_C],0)+1)</f>
        <v/>
      </c>
      <c r="X218" s="47" t="str">
        <f ca="1">IF(KENKO[[#This Row],[N.B.nota]]="","",ADDRESS(ROW(KENKO[QB]),COLUMN(KENKO[QB]))&amp;":"&amp;ADDRESS(ROW(),COLUMN(KENKO[QB])))</f>
        <v/>
      </c>
      <c r="Y218" s="46" t="str">
        <f ca="1">IF(KENKO[[#This Row],[//]]="","",HYPERLINK("["&amp;DB_PATH&amp;"]DB!e"&amp;KENKO[[#This Row],[stt]],"&gt;"))</f>
        <v/>
      </c>
      <c r="Z218" s="32" t="str">
        <f ca="1">IF(KENKO[[#This Row],[//]]="","",IF(KENKO[[#This Row],[ID NOTA]]="",Z217,KENKO[[#This Row],[ID NOTA]]))</f>
        <v/>
      </c>
    </row>
    <row r="219" spans="1:26" ht="20.100000000000001" customHeight="1" x14ac:dyDescent="0.25">
      <c r="A219" s="43"/>
      <c r="B219" s="29" t="str">
        <f>IF(KENKO[[#This Row],[N_ID]]="","",INDEX(Table1[ID],MATCH(KENKO[[#This Row],[N_ID]],Table1[N_ID],0)))</f>
        <v/>
      </c>
      <c r="C219" s="29" t="str">
        <f ca="1">IF(KENKO[[#This Row],[//]]="","",HYPERLINK("["&amp;SUBSTITUTE(DIR,"'","")&amp;"]NOTA!D"&amp;KENKO[[#This Row],[//]]+2,"&gt;"))</f>
        <v/>
      </c>
      <c r="D219" s="29" t="str">
        <f>IF(KENKO[[#This Row],[ID NOTA]]="","",INDEX(Table1[QB],MATCH(KENKO[[#This Row],[ID NOTA]],Table1[ID],0)))</f>
        <v/>
      </c>
      <c r="E21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19" s="29"/>
      <c r="G219" s="39" t="str">
        <f ca="1">IF(KENKO[[#This Row],[N_ID]]="","",INDEX(INDIRECT($2:$2),KENKO[[#This Row],[//]]))</f>
        <v/>
      </c>
      <c r="H219" s="39" t="str">
        <f ca="1">IF(KENKO[[#This Row],[N_ID]]="","",INDEX(INDIRECT($2:$2),KENKO[[#This Row],[//]]))</f>
        <v/>
      </c>
      <c r="I219" s="47" t="str">
        <f ca="1">IF(KENKO[[#This Row],[N_ID]]="","",INDEX(INDIRECT($2:$2),KENKO[[#This Row],[//]]))</f>
        <v/>
      </c>
      <c r="J219" s="47" t="str">
        <f ca="1">IF(KENKO[[#This Row],[//]]="","",INDEX([3]!db[NB PAJAK],KENKO[[#This Row],[stt]]-1))</f>
        <v/>
      </c>
      <c r="K219" s="29" t="str">
        <f ca="1">IF(KENKO[[#This Row],[//]]="","",IF(INDEX(INDIRECT($2:$2),KENKO[[#This Row],[//]])="","",INDEX(INDIRECT($2:$2),KENKO[[#This Row],[//]])))</f>
        <v/>
      </c>
      <c r="L219" s="29" t="str">
        <f ca="1">IF(KENKO[[#This Row],[//]]="","",IF(KENKO[[#This Row],[C]]="",INDEX(INDIRECT($2:$2),KENKO[[#This Row],[//]]),""))</f>
        <v/>
      </c>
      <c r="M219" s="29" t="str">
        <f ca="1">IF(KENKO[[#This Row],[//]]="","",IF(KENKO[[#This Row],[C]]="",INDEX(INDIRECT($2:$2),KENKO[[#This Row],[//]]),""))</f>
        <v/>
      </c>
      <c r="N219" s="40" t="str">
        <f ca="1">IF(KENKO[[#This Row],[//]]="","",INDEX(INDIRECT($2:$2),KENKO[[#This Row],[//]])/IF(KENKO[[#This Row],[C]]="",KENKO[[#This Row],[JMLH BRG]],1))</f>
        <v/>
      </c>
      <c r="O219" s="41" t="str">
        <f ca="1">IF(KENKO[[#This Row],[//]]="","",INDEX(INDIRECT($2:$2),KENKO[[#This Row],[//]]))</f>
        <v/>
      </c>
      <c r="P219" s="41" t="str">
        <f ca="1">IF(KENKO[[#This Row],[//]]="","",IF(INDEX(INDIRECT($2:$2),KENKO[[#This Row],[//]])="","",INDEX(INDIRECT($2:$2),KENKO[[#This Row],[//]])))</f>
        <v/>
      </c>
      <c r="Q219" s="42" t="str">
        <f ca="1">IF(KENKO[[#This Row],[//]]="","",INDEX(INDIRECT($2:$2),KENKO[[#This Row],[//]]))</f>
        <v/>
      </c>
      <c r="R21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1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19" s="50" t="str">
        <f ca="1">IF(KENKO[[#This Row],[//]]="","",IF(INDEX(INDIRECT($2:$2),KENKO[[#This Row],[//]])="","",INDEX(INDIRECT($2:$2),KENKO[[#This Row],[//]])))</f>
        <v/>
      </c>
      <c r="U219" s="47" t="str">
        <f ca="1">IF(KENKO[[#This Row],[//]]="","",INDEX(INDIRECT($2:$2),KENKO[[#This Row],[//]]))</f>
        <v/>
      </c>
      <c r="V219" s="47" t="str">
        <f ca="1">LOWER(SUBSTITUTE(SUBSTITUTE(SUBSTITUTE(SUBSTITUTE(SUBSTITUTE(SUBSTITUTE(SUBSTITUTE(SUBSTITUTE(KENKO[[#This Row],[N.B.nota]]," ",""),"-",""),"(",""),")",""),".",""),",",""),"/",""),"""",""))</f>
        <v/>
      </c>
      <c r="W219" s="51" t="str">
        <f ca="1">IF(KENKO[[#This Row],[concat]]="","",MATCH(KENKO[[#This Row],[concat]],[3]!db[NB NOTA_C],0)+1)</f>
        <v/>
      </c>
      <c r="X219" s="47" t="str">
        <f ca="1">IF(KENKO[[#This Row],[N.B.nota]]="","",ADDRESS(ROW(KENKO[QB]),COLUMN(KENKO[QB]))&amp;":"&amp;ADDRESS(ROW(),COLUMN(KENKO[QB])))</f>
        <v/>
      </c>
      <c r="Y219" s="46" t="str">
        <f ca="1">IF(KENKO[[#This Row],[//]]="","",HYPERLINK("["&amp;DB_PATH&amp;"]DB!e"&amp;KENKO[[#This Row],[stt]],"&gt;"))</f>
        <v/>
      </c>
      <c r="Z219" s="32" t="str">
        <f ca="1">IF(KENKO[[#This Row],[//]]="","",IF(KENKO[[#This Row],[ID NOTA]]="",Z218,KENKO[[#This Row],[ID NOTA]]))</f>
        <v/>
      </c>
    </row>
    <row r="220" spans="1:26" ht="20.100000000000001" customHeight="1" x14ac:dyDescent="0.25">
      <c r="A220" s="43"/>
      <c r="B220" s="29" t="str">
        <f>IF(KENKO[[#This Row],[N_ID]]="","",INDEX(Table1[ID],MATCH(KENKO[[#This Row],[N_ID]],Table1[N_ID],0)))</f>
        <v/>
      </c>
      <c r="C220" s="29" t="str">
        <f ca="1">IF(KENKO[[#This Row],[//]]="","",HYPERLINK("["&amp;SUBSTITUTE(DIR,"'","")&amp;"]NOTA!D"&amp;KENKO[[#This Row],[//]]+2,"&gt;"))</f>
        <v/>
      </c>
      <c r="D220" s="29" t="str">
        <f>IF(KENKO[[#This Row],[ID NOTA]]="","",INDEX(Table1[QB],MATCH(KENKO[[#This Row],[ID NOTA]],Table1[ID],0)))</f>
        <v/>
      </c>
      <c r="E22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20" s="29"/>
      <c r="G220" s="39" t="str">
        <f ca="1">IF(KENKO[[#This Row],[N_ID]]="","",INDEX(INDIRECT($2:$2),KENKO[[#This Row],[//]]))</f>
        <v/>
      </c>
      <c r="H220" s="39" t="str">
        <f ca="1">IF(KENKO[[#This Row],[N_ID]]="","",INDEX(INDIRECT($2:$2),KENKO[[#This Row],[//]]))</f>
        <v/>
      </c>
      <c r="I220" s="47" t="str">
        <f ca="1">IF(KENKO[[#This Row],[N_ID]]="","",INDEX(INDIRECT($2:$2),KENKO[[#This Row],[//]]))</f>
        <v/>
      </c>
      <c r="J220" s="47" t="str">
        <f ca="1">IF(KENKO[[#This Row],[//]]="","",INDEX([3]!db[NB PAJAK],KENKO[[#This Row],[stt]]-1))</f>
        <v/>
      </c>
      <c r="K220" s="29" t="str">
        <f ca="1">IF(KENKO[[#This Row],[//]]="","",IF(INDEX(INDIRECT($2:$2),KENKO[[#This Row],[//]])="","",INDEX(INDIRECT($2:$2),KENKO[[#This Row],[//]])))</f>
        <v/>
      </c>
      <c r="L220" s="29" t="str">
        <f ca="1">IF(KENKO[[#This Row],[//]]="","",IF(KENKO[[#This Row],[C]]="",INDEX(INDIRECT($2:$2),KENKO[[#This Row],[//]]),""))</f>
        <v/>
      </c>
      <c r="M220" s="29" t="str">
        <f ca="1">IF(KENKO[[#This Row],[//]]="","",IF(KENKO[[#This Row],[C]]="",INDEX(INDIRECT($2:$2),KENKO[[#This Row],[//]]),""))</f>
        <v/>
      </c>
      <c r="N220" s="40" t="str">
        <f ca="1">IF(KENKO[[#This Row],[//]]="","",INDEX(INDIRECT($2:$2),KENKO[[#This Row],[//]])/IF(KENKO[[#This Row],[C]]="",KENKO[[#This Row],[JMLH BRG]],1))</f>
        <v/>
      </c>
      <c r="O220" s="41" t="str">
        <f ca="1">IF(KENKO[[#This Row],[//]]="","",INDEX(INDIRECT($2:$2),KENKO[[#This Row],[//]]))</f>
        <v/>
      </c>
      <c r="P220" s="41" t="str">
        <f ca="1">IF(KENKO[[#This Row],[//]]="","",IF(INDEX(INDIRECT($2:$2),KENKO[[#This Row],[//]])="","",INDEX(INDIRECT($2:$2),KENKO[[#This Row],[//]])))</f>
        <v/>
      </c>
      <c r="Q220" s="42" t="str">
        <f ca="1">IF(KENKO[[#This Row],[//]]="","",INDEX(INDIRECT($2:$2),KENKO[[#This Row],[//]]))</f>
        <v/>
      </c>
      <c r="R22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2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20" s="50" t="str">
        <f ca="1">IF(KENKO[[#This Row],[//]]="","",IF(INDEX(INDIRECT($2:$2),KENKO[[#This Row],[//]])="","",INDEX(INDIRECT($2:$2),KENKO[[#This Row],[//]])))</f>
        <v/>
      </c>
      <c r="U220" s="47" t="str">
        <f ca="1">IF(KENKO[[#This Row],[//]]="","",INDEX(INDIRECT($2:$2),KENKO[[#This Row],[//]]))</f>
        <v/>
      </c>
      <c r="V220" s="47" t="str">
        <f ca="1">LOWER(SUBSTITUTE(SUBSTITUTE(SUBSTITUTE(SUBSTITUTE(SUBSTITUTE(SUBSTITUTE(SUBSTITUTE(SUBSTITUTE(KENKO[[#This Row],[N.B.nota]]," ",""),"-",""),"(",""),")",""),".",""),",",""),"/",""),"""",""))</f>
        <v/>
      </c>
      <c r="W220" s="51" t="str">
        <f ca="1">IF(KENKO[[#This Row],[concat]]="","",MATCH(KENKO[[#This Row],[concat]],[3]!db[NB NOTA_C],0)+1)</f>
        <v/>
      </c>
      <c r="X220" s="47" t="str">
        <f ca="1">IF(KENKO[[#This Row],[N.B.nota]]="","",ADDRESS(ROW(KENKO[QB]),COLUMN(KENKO[QB]))&amp;":"&amp;ADDRESS(ROW(),COLUMN(KENKO[QB])))</f>
        <v/>
      </c>
      <c r="Y220" s="46" t="str">
        <f ca="1">IF(KENKO[[#This Row],[//]]="","",HYPERLINK("["&amp;DB_PATH&amp;"]DB!e"&amp;KENKO[[#This Row],[stt]],"&gt;"))</f>
        <v/>
      </c>
      <c r="Z220" s="32" t="str">
        <f ca="1">IF(KENKO[[#This Row],[//]]="","",IF(KENKO[[#This Row],[ID NOTA]]="",Z219,KENKO[[#This Row],[ID NOTA]]))</f>
        <v/>
      </c>
    </row>
    <row r="221" spans="1:26" ht="20.100000000000001" customHeight="1" x14ac:dyDescent="0.25">
      <c r="A221" s="43"/>
      <c r="B221" s="29" t="str">
        <f>IF(KENKO[[#This Row],[N_ID]]="","",INDEX(Table1[ID],MATCH(KENKO[[#This Row],[N_ID]],Table1[N_ID],0)))</f>
        <v/>
      </c>
      <c r="C221" s="29" t="str">
        <f ca="1">IF(KENKO[[#This Row],[//]]="","",HYPERLINK("["&amp;SUBSTITUTE(DIR,"'","")&amp;"]NOTA!D"&amp;KENKO[[#This Row],[//]]+2,"&gt;"))</f>
        <v/>
      </c>
      <c r="D221" s="29" t="str">
        <f>IF(KENKO[[#This Row],[ID NOTA]]="","",INDEX(Table1[QB],MATCH(KENKO[[#This Row],[ID NOTA]],Table1[ID],0)))</f>
        <v/>
      </c>
      <c r="E22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21" s="29"/>
      <c r="G221" s="39" t="str">
        <f ca="1">IF(KENKO[[#This Row],[N_ID]]="","",INDEX(INDIRECT($2:$2),KENKO[[#This Row],[//]]))</f>
        <v/>
      </c>
      <c r="H221" s="39" t="str">
        <f ca="1">IF(KENKO[[#This Row],[N_ID]]="","",INDEX(INDIRECT($2:$2),KENKO[[#This Row],[//]]))</f>
        <v/>
      </c>
      <c r="I221" s="47" t="str">
        <f ca="1">IF(KENKO[[#This Row],[N_ID]]="","",INDEX(INDIRECT($2:$2),KENKO[[#This Row],[//]]))</f>
        <v/>
      </c>
      <c r="J221" s="47" t="str">
        <f ca="1">IF(KENKO[[#This Row],[//]]="","",INDEX([3]!db[NB PAJAK],KENKO[[#This Row],[stt]]-1))</f>
        <v/>
      </c>
      <c r="K221" s="29" t="str">
        <f ca="1">IF(KENKO[[#This Row],[//]]="","",IF(INDEX(INDIRECT($2:$2),KENKO[[#This Row],[//]])="","",INDEX(INDIRECT($2:$2),KENKO[[#This Row],[//]])))</f>
        <v/>
      </c>
      <c r="L221" s="29" t="str">
        <f ca="1">IF(KENKO[[#This Row],[//]]="","",IF(KENKO[[#This Row],[C]]="",INDEX(INDIRECT($2:$2),KENKO[[#This Row],[//]]),""))</f>
        <v/>
      </c>
      <c r="M221" s="29" t="str">
        <f ca="1">IF(KENKO[[#This Row],[//]]="","",IF(KENKO[[#This Row],[C]]="",INDEX(INDIRECT($2:$2),KENKO[[#This Row],[//]]),""))</f>
        <v/>
      </c>
      <c r="N221" s="40" t="str">
        <f ca="1">IF(KENKO[[#This Row],[//]]="","",INDEX(INDIRECT($2:$2),KENKO[[#This Row],[//]])/IF(KENKO[[#This Row],[C]]="",KENKO[[#This Row],[JMLH BRG]],1))</f>
        <v/>
      </c>
      <c r="O221" s="41" t="str">
        <f ca="1">IF(KENKO[[#This Row],[//]]="","",INDEX(INDIRECT($2:$2),KENKO[[#This Row],[//]]))</f>
        <v/>
      </c>
      <c r="P221" s="41" t="str">
        <f ca="1">IF(KENKO[[#This Row],[//]]="","",IF(INDEX(INDIRECT($2:$2),KENKO[[#This Row],[//]])="","",INDEX(INDIRECT($2:$2),KENKO[[#This Row],[//]])))</f>
        <v/>
      </c>
      <c r="Q221" s="42" t="str">
        <f ca="1">IF(KENKO[[#This Row],[//]]="","",INDEX(INDIRECT($2:$2),KENKO[[#This Row],[//]]))</f>
        <v/>
      </c>
      <c r="R22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2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21" s="50" t="str">
        <f ca="1">IF(KENKO[[#This Row],[//]]="","",IF(INDEX(INDIRECT($2:$2),KENKO[[#This Row],[//]])="","",INDEX(INDIRECT($2:$2),KENKO[[#This Row],[//]])))</f>
        <v/>
      </c>
      <c r="U221" s="47" t="str">
        <f ca="1">IF(KENKO[[#This Row],[//]]="","",INDEX(INDIRECT($2:$2),KENKO[[#This Row],[//]]))</f>
        <v/>
      </c>
      <c r="V221" s="47" t="str">
        <f ca="1">LOWER(SUBSTITUTE(SUBSTITUTE(SUBSTITUTE(SUBSTITUTE(SUBSTITUTE(SUBSTITUTE(SUBSTITUTE(SUBSTITUTE(KENKO[[#This Row],[N.B.nota]]," ",""),"-",""),"(",""),")",""),".",""),",",""),"/",""),"""",""))</f>
        <v/>
      </c>
      <c r="W221" s="51" t="str">
        <f ca="1">IF(KENKO[[#This Row],[concat]]="","",MATCH(KENKO[[#This Row],[concat]],[3]!db[NB NOTA_C],0)+1)</f>
        <v/>
      </c>
      <c r="X221" s="47" t="str">
        <f ca="1">IF(KENKO[[#This Row],[N.B.nota]]="","",ADDRESS(ROW(KENKO[QB]),COLUMN(KENKO[QB]))&amp;":"&amp;ADDRESS(ROW(),COLUMN(KENKO[QB])))</f>
        <v/>
      </c>
      <c r="Y221" s="46" t="str">
        <f ca="1">IF(KENKO[[#This Row],[//]]="","",HYPERLINK("["&amp;DB_PATH&amp;"]DB!e"&amp;KENKO[[#This Row],[stt]],"&gt;"))</f>
        <v/>
      </c>
      <c r="Z221" s="32" t="str">
        <f ca="1">IF(KENKO[[#This Row],[//]]="","",IF(KENKO[[#This Row],[ID NOTA]]="",Z220,KENKO[[#This Row],[ID NOTA]]))</f>
        <v/>
      </c>
    </row>
    <row r="222" spans="1:26" ht="20.100000000000001" customHeight="1" x14ac:dyDescent="0.25">
      <c r="A222" s="43"/>
      <c r="B222" s="29" t="str">
        <f>IF(KENKO[[#This Row],[N_ID]]="","",INDEX(Table1[ID],MATCH(KENKO[[#This Row],[N_ID]],Table1[N_ID],0)))</f>
        <v/>
      </c>
      <c r="C222" s="29" t="str">
        <f ca="1">IF(KENKO[[#This Row],[//]]="","",HYPERLINK("["&amp;SUBSTITUTE(DIR,"'","")&amp;"]NOTA!D"&amp;KENKO[[#This Row],[//]]+2,"&gt;"))</f>
        <v/>
      </c>
      <c r="D222" s="29" t="str">
        <f>IF(KENKO[[#This Row],[ID NOTA]]="","",INDEX(Table1[QB],MATCH(KENKO[[#This Row],[ID NOTA]],Table1[ID],0)))</f>
        <v/>
      </c>
      <c r="E22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22" s="29"/>
      <c r="G222" s="39" t="str">
        <f ca="1">IF(KENKO[[#This Row],[N_ID]]="","",INDEX(INDIRECT($2:$2),KENKO[[#This Row],[//]]))</f>
        <v/>
      </c>
      <c r="H222" s="39" t="str">
        <f ca="1">IF(KENKO[[#This Row],[N_ID]]="","",INDEX(INDIRECT($2:$2),KENKO[[#This Row],[//]]))</f>
        <v/>
      </c>
      <c r="I222" s="47" t="str">
        <f ca="1">IF(KENKO[[#This Row],[N_ID]]="","",INDEX(INDIRECT($2:$2),KENKO[[#This Row],[//]]))</f>
        <v/>
      </c>
      <c r="J222" s="47" t="str">
        <f ca="1">IF(KENKO[[#This Row],[//]]="","",INDEX([3]!db[NB PAJAK],KENKO[[#This Row],[stt]]-1))</f>
        <v/>
      </c>
      <c r="K222" s="29" t="str">
        <f ca="1">IF(KENKO[[#This Row],[//]]="","",IF(INDEX(INDIRECT($2:$2),KENKO[[#This Row],[//]])="","",INDEX(INDIRECT($2:$2),KENKO[[#This Row],[//]])))</f>
        <v/>
      </c>
      <c r="L222" s="29" t="str">
        <f ca="1">IF(KENKO[[#This Row],[//]]="","",IF(KENKO[[#This Row],[C]]="",INDEX(INDIRECT($2:$2),KENKO[[#This Row],[//]]),""))</f>
        <v/>
      </c>
      <c r="M222" s="29" t="str">
        <f ca="1">IF(KENKO[[#This Row],[//]]="","",IF(KENKO[[#This Row],[C]]="",INDEX(INDIRECT($2:$2),KENKO[[#This Row],[//]]),""))</f>
        <v/>
      </c>
      <c r="N222" s="40" t="str">
        <f ca="1">IF(KENKO[[#This Row],[//]]="","",INDEX(INDIRECT($2:$2),KENKO[[#This Row],[//]])/IF(KENKO[[#This Row],[C]]="",KENKO[[#This Row],[JMLH BRG]],1))</f>
        <v/>
      </c>
      <c r="O222" s="41" t="str">
        <f ca="1">IF(KENKO[[#This Row],[//]]="","",INDEX(INDIRECT($2:$2),KENKO[[#This Row],[//]]))</f>
        <v/>
      </c>
      <c r="P222" s="41" t="str">
        <f ca="1">IF(KENKO[[#This Row],[//]]="","",IF(INDEX(INDIRECT($2:$2),KENKO[[#This Row],[//]])="","",INDEX(INDIRECT($2:$2),KENKO[[#This Row],[//]])))</f>
        <v/>
      </c>
      <c r="Q222" s="42" t="str">
        <f ca="1">IF(KENKO[[#This Row],[//]]="","",INDEX(INDIRECT($2:$2),KENKO[[#This Row],[//]]))</f>
        <v/>
      </c>
      <c r="R22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2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22" s="50" t="str">
        <f ca="1">IF(KENKO[[#This Row],[//]]="","",IF(INDEX(INDIRECT($2:$2),KENKO[[#This Row],[//]])="","",INDEX(INDIRECT($2:$2),KENKO[[#This Row],[//]])))</f>
        <v/>
      </c>
      <c r="U222" s="47" t="str">
        <f ca="1">IF(KENKO[[#This Row],[//]]="","",INDEX(INDIRECT($2:$2),KENKO[[#This Row],[//]]))</f>
        <v/>
      </c>
      <c r="V222" s="47" t="str">
        <f ca="1">LOWER(SUBSTITUTE(SUBSTITUTE(SUBSTITUTE(SUBSTITUTE(SUBSTITUTE(SUBSTITUTE(SUBSTITUTE(SUBSTITUTE(KENKO[[#This Row],[N.B.nota]]," ",""),"-",""),"(",""),")",""),".",""),",",""),"/",""),"""",""))</f>
        <v/>
      </c>
      <c r="W222" s="51" t="str">
        <f ca="1">IF(KENKO[[#This Row],[concat]]="","",MATCH(KENKO[[#This Row],[concat]],[3]!db[NB NOTA_C],0)+1)</f>
        <v/>
      </c>
      <c r="X222" s="47" t="str">
        <f ca="1">IF(KENKO[[#This Row],[N.B.nota]]="","",ADDRESS(ROW(KENKO[QB]),COLUMN(KENKO[QB]))&amp;":"&amp;ADDRESS(ROW(),COLUMN(KENKO[QB])))</f>
        <v/>
      </c>
      <c r="Y222" s="46" t="str">
        <f ca="1">IF(KENKO[[#This Row],[//]]="","",HYPERLINK("["&amp;DB_PATH&amp;"]DB!e"&amp;KENKO[[#This Row],[stt]],"&gt;"))</f>
        <v/>
      </c>
      <c r="Z222" s="32" t="str">
        <f ca="1">IF(KENKO[[#This Row],[//]]="","",IF(KENKO[[#This Row],[ID NOTA]]="",Z221,KENKO[[#This Row],[ID NOTA]]))</f>
        <v/>
      </c>
    </row>
    <row r="223" spans="1:26" ht="20.100000000000001" customHeight="1" x14ac:dyDescent="0.25">
      <c r="A223" s="43"/>
      <c r="B223" s="29" t="str">
        <f>IF(KENKO[[#This Row],[N_ID]]="","",INDEX(Table1[ID],MATCH(KENKO[[#This Row],[N_ID]],Table1[N_ID],0)))</f>
        <v/>
      </c>
      <c r="C223" s="29" t="str">
        <f ca="1">IF(KENKO[[#This Row],[//]]="","",HYPERLINK("["&amp;SUBSTITUTE(DIR,"'","")&amp;"]NOTA!D"&amp;KENKO[[#This Row],[//]]+2,"&gt;"))</f>
        <v/>
      </c>
      <c r="D223" s="29" t="str">
        <f>IF(KENKO[[#This Row],[ID NOTA]]="","",INDEX(Table1[QB],MATCH(KENKO[[#This Row],[ID NOTA]],Table1[ID],0)))</f>
        <v/>
      </c>
      <c r="E22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23" s="29"/>
      <c r="G223" s="39" t="str">
        <f ca="1">IF(KENKO[[#This Row],[N_ID]]="","",INDEX(INDIRECT($2:$2),KENKO[[#This Row],[//]]))</f>
        <v/>
      </c>
      <c r="H223" s="39" t="str">
        <f ca="1">IF(KENKO[[#This Row],[N_ID]]="","",INDEX(INDIRECT($2:$2),KENKO[[#This Row],[//]]))</f>
        <v/>
      </c>
      <c r="I223" s="47" t="str">
        <f ca="1">IF(KENKO[[#This Row],[N_ID]]="","",INDEX(INDIRECT($2:$2),KENKO[[#This Row],[//]]))</f>
        <v/>
      </c>
      <c r="J223" s="47" t="str">
        <f ca="1">IF(KENKO[[#This Row],[//]]="","",INDEX([3]!db[NB PAJAK],KENKO[[#This Row],[stt]]-1))</f>
        <v/>
      </c>
      <c r="K223" s="29" t="str">
        <f ca="1">IF(KENKO[[#This Row],[//]]="","",IF(INDEX(INDIRECT($2:$2),KENKO[[#This Row],[//]])="","",INDEX(INDIRECT($2:$2),KENKO[[#This Row],[//]])))</f>
        <v/>
      </c>
      <c r="L223" s="29" t="str">
        <f ca="1">IF(KENKO[[#This Row],[//]]="","",IF(KENKO[[#This Row],[C]]="",INDEX(INDIRECT($2:$2),KENKO[[#This Row],[//]]),""))</f>
        <v/>
      </c>
      <c r="M223" s="29" t="str">
        <f ca="1">IF(KENKO[[#This Row],[//]]="","",IF(KENKO[[#This Row],[C]]="",INDEX(INDIRECT($2:$2),KENKO[[#This Row],[//]]),""))</f>
        <v/>
      </c>
      <c r="N223" s="40" t="str">
        <f ca="1">IF(KENKO[[#This Row],[//]]="","",INDEX(INDIRECT($2:$2),KENKO[[#This Row],[//]])/IF(KENKO[[#This Row],[C]]="",KENKO[[#This Row],[JMLH BRG]],1))</f>
        <v/>
      </c>
      <c r="O223" s="41" t="str">
        <f ca="1">IF(KENKO[[#This Row],[//]]="","",INDEX(INDIRECT($2:$2),KENKO[[#This Row],[//]]))</f>
        <v/>
      </c>
      <c r="P223" s="41" t="str">
        <f ca="1">IF(KENKO[[#This Row],[//]]="","",IF(INDEX(INDIRECT($2:$2),KENKO[[#This Row],[//]])="","",INDEX(INDIRECT($2:$2),KENKO[[#This Row],[//]])))</f>
        <v/>
      </c>
      <c r="Q223" s="42" t="str">
        <f ca="1">IF(KENKO[[#This Row],[//]]="","",INDEX(INDIRECT($2:$2),KENKO[[#This Row],[//]]))</f>
        <v/>
      </c>
      <c r="R22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2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23" s="50" t="str">
        <f ca="1">IF(KENKO[[#This Row],[//]]="","",IF(INDEX(INDIRECT($2:$2),KENKO[[#This Row],[//]])="","",INDEX(INDIRECT($2:$2),KENKO[[#This Row],[//]])))</f>
        <v/>
      </c>
      <c r="U223" s="47" t="str">
        <f ca="1">IF(KENKO[[#This Row],[//]]="","",INDEX(INDIRECT($2:$2),KENKO[[#This Row],[//]]))</f>
        <v/>
      </c>
      <c r="V223" s="47" t="str">
        <f ca="1">LOWER(SUBSTITUTE(SUBSTITUTE(SUBSTITUTE(SUBSTITUTE(SUBSTITUTE(SUBSTITUTE(SUBSTITUTE(SUBSTITUTE(KENKO[[#This Row],[N.B.nota]]," ",""),"-",""),"(",""),")",""),".",""),",",""),"/",""),"""",""))</f>
        <v/>
      </c>
      <c r="W223" s="51" t="str">
        <f ca="1">IF(KENKO[[#This Row],[concat]]="","",MATCH(KENKO[[#This Row],[concat]],[3]!db[NB NOTA_C],0)+1)</f>
        <v/>
      </c>
      <c r="X223" s="47" t="str">
        <f ca="1">IF(KENKO[[#This Row],[N.B.nota]]="","",ADDRESS(ROW(KENKO[QB]),COLUMN(KENKO[QB]))&amp;":"&amp;ADDRESS(ROW(),COLUMN(KENKO[QB])))</f>
        <v/>
      </c>
      <c r="Y223" s="46" t="str">
        <f ca="1">IF(KENKO[[#This Row],[//]]="","",HYPERLINK("["&amp;DB_PATH&amp;"]DB!e"&amp;KENKO[[#This Row],[stt]],"&gt;"))</f>
        <v/>
      </c>
      <c r="Z223" s="32" t="str">
        <f ca="1">IF(KENKO[[#This Row],[//]]="","",IF(KENKO[[#This Row],[ID NOTA]]="",Z222,KENKO[[#This Row],[ID NOTA]]))</f>
        <v/>
      </c>
    </row>
    <row r="224" spans="1:26" ht="20.100000000000001" customHeight="1" x14ac:dyDescent="0.25">
      <c r="A224" s="43"/>
      <c r="B224" s="29" t="str">
        <f>IF(KENKO[[#This Row],[N_ID]]="","",INDEX(Table1[ID],MATCH(KENKO[[#This Row],[N_ID]],Table1[N_ID],0)))</f>
        <v/>
      </c>
      <c r="C224" s="29" t="str">
        <f ca="1">IF(KENKO[[#This Row],[//]]="","",HYPERLINK("["&amp;SUBSTITUTE(DIR,"'","")&amp;"]NOTA!D"&amp;KENKO[[#This Row],[//]]+2,"&gt;"))</f>
        <v/>
      </c>
      <c r="D224" s="29" t="str">
        <f>IF(KENKO[[#This Row],[ID NOTA]]="","",INDEX(Table1[QB],MATCH(KENKO[[#This Row],[ID NOTA]],Table1[ID],0)))</f>
        <v/>
      </c>
      <c r="E22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24" s="29"/>
      <c r="G224" s="39" t="str">
        <f ca="1">IF(KENKO[[#This Row],[N_ID]]="","",INDEX(INDIRECT($2:$2),KENKO[[#This Row],[//]]))</f>
        <v/>
      </c>
      <c r="H224" s="39" t="str">
        <f ca="1">IF(KENKO[[#This Row],[N_ID]]="","",INDEX(INDIRECT($2:$2),KENKO[[#This Row],[//]]))</f>
        <v/>
      </c>
      <c r="I224" s="47" t="str">
        <f ca="1">IF(KENKO[[#This Row],[N_ID]]="","",INDEX(INDIRECT($2:$2),KENKO[[#This Row],[//]]))</f>
        <v/>
      </c>
      <c r="J224" s="47" t="str">
        <f ca="1">IF(KENKO[[#This Row],[//]]="","",INDEX([3]!db[NB PAJAK],KENKO[[#This Row],[stt]]-1))</f>
        <v/>
      </c>
      <c r="K224" s="29" t="str">
        <f ca="1">IF(KENKO[[#This Row],[//]]="","",IF(INDEX(INDIRECT($2:$2),KENKO[[#This Row],[//]])="","",INDEX(INDIRECT($2:$2),KENKO[[#This Row],[//]])))</f>
        <v/>
      </c>
      <c r="L224" s="29" t="str">
        <f ca="1">IF(KENKO[[#This Row],[//]]="","",IF(KENKO[[#This Row],[C]]="",INDEX(INDIRECT($2:$2),KENKO[[#This Row],[//]]),""))</f>
        <v/>
      </c>
      <c r="M224" s="29" t="str">
        <f ca="1">IF(KENKO[[#This Row],[//]]="","",IF(KENKO[[#This Row],[C]]="",INDEX(INDIRECT($2:$2),KENKO[[#This Row],[//]]),""))</f>
        <v/>
      </c>
      <c r="N224" s="40" t="str">
        <f ca="1">IF(KENKO[[#This Row],[//]]="","",INDEX(INDIRECT($2:$2),KENKO[[#This Row],[//]])/IF(KENKO[[#This Row],[C]]="",KENKO[[#This Row],[JMLH BRG]],1))</f>
        <v/>
      </c>
      <c r="O224" s="41" t="str">
        <f ca="1">IF(KENKO[[#This Row],[//]]="","",INDEX(INDIRECT($2:$2),KENKO[[#This Row],[//]]))</f>
        <v/>
      </c>
      <c r="P224" s="41" t="str">
        <f ca="1">IF(KENKO[[#This Row],[//]]="","",IF(INDEX(INDIRECT($2:$2),KENKO[[#This Row],[//]])="","",INDEX(INDIRECT($2:$2),KENKO[[#This Row],[//]])))</f>
        <v/>
      </c>
      <c r="Q224" s="42" t="str">
        <f ca="1">IF(KENKO[[#This Row],[//]]="","",INDEX(INDIRECT($2:$2),KENKO[[#This Row],[//]]))</f>
        <v/>
      </c>
      <c r="R22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2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24" s="50" t="str">
        <f ca="1">IF(KENKO[[#This Row],[//]]="","",IF(INDEX(INDIRECT($2:$2),KENKO[[#This Row],[//]])="","",INDEX(INDIRECT($2:$2),KENKO[[#This Row],[//]])))</f>
        <v/>
      </c>
      <c r="U224" s="47" t="str">
        <f ca="1">IF(KENKO[[#This Row],[//]]="","",INDEX(INDIRECT($2:$2),KENKO[[#This Row],[//]]))</f>
        <v/>
      </c>
      <c r="V224" s="47" t="str">
        <f ca="1">LOWER(SUBSTITUTE(SUBSTITUTE(SUBSTITUTE(SUBSTITUTE(SUBSTITUTE(SUBSTITUTE(SUBSTITUTE(SUBSTITUTE(KENKO[[#This Row],[N.B.nota]]," ",""),"-",""),"(",""),")",""),".",""),",",""),"/",""),"""",""))</f>
        <v/>
      </c>
      <c r="W224" s="51" t="str">
        <f ca="1">IF(KENKO[[#This Row],[concat]]="","",MATCH(KENKO[[#This Row],[concat]],[3]!db[NB NOTA_C],0)+1)</f>
        <v/>
      </c>
      <c r="X224" s="47" t="str">
        <f ca="1">IF(KENKO[[#This Row],[N.B.nota]]="","",ADDRESS(ROW(KENKO[QB]),COLUMN(KENKO[QB]))&amp;":"&amp;ADDRESS(ROW(),COLUMN(KENKO[QB])))</f>
        <v/>
      </c>
      <c r="Y224" s="46" t="str">
        <f ca="1">IF(KENKO[[#This Row],[//]]="","",HYPERLINK("["&amp;DB_PATH&amp;"]DB!e"&amp;KENKO[[#This Row],[stt]],"&gt;"))</f>
        <v/>
      </c>
      <c r="Z224" s="32" t="str">
        <f ca="1">IF(KENKO[[#This Row],[//]]="","",IF(KENKO[[#This Row],[ID NOTA]]="",Z223,KENKO[[#This Row],[ID NOTA]]))</f>
        <v/>
      </c>
    </row>
    <row r="225" spans="1:26" ht="20.100000000000001" customHeight="1" x14ac:dyDescent="0.25">
      <c r="A225" s="43"/>
      <c r="B225" s="29" t="str">
        <f>IF(KENKO[[#This Row],[N_ID]]="","",INDEX(Table1[ID],MATCH(KENKO[[#This Row],[N_ID]],Table1[N_ID],0)))</f>
        <v/>
      </c>
      <c r="C225" s="29" t="str">
        <f ca="1">IF(KENKO[[#This Row],[//]]="","",HYPERLINK("["&amp;SUBSTITUTE(DIR,"'","")&amp;"]NOTA!D"&amp;KENKO[[#This Row],[//]]+2,"&gt;"))</f>
        <v/>
      </c>
      <c r="D225" s="29" t="str">
        <f>IF(KENKO[[#This Row],[ID NOTA]]="","",INDEX(Table1[QB],MATCH(KENKO[[#This Row],[ID NOTA]],Table1[ID],0)))</f>
        <v/>
      </c>
      <c r="E22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25" s="29"/>
      <c r="G225" s="39" t="str">
        <f ca="1">IF(KENKO[[#This Row],[N_ID]]="","",INDEX(INDIRECT($2:$2),KENKO[[#This Row],[//]]))</f>
        <v/>
      </c>
      <c r="H225" s="39" t="str">
        <f ca="1">IF(KENKO[[#This Row],[N_ID]]="","",INDEX(INDIRECT($2:$2),KENKO[[#This Row],[//]]))</f>
        <v/>
      </c>
      <c r="I225" s="47" t="str">
        <f ca="1">IF(KENKO[[#This Row],[N_ID]]="","",INDEX(INDIRECT($2:$2),KENKO[[#This Row],[//]]))</f>
        <v/>
      </c>
      <c r="J225" s="47" t="str">
        <f ca="1">IF(KENKO[[#This Row],[//]]="","",INDEX([3]!db[NB PAJAK],KENKO[[#This Row],[stt]]-1))</f>
        <v/>
      </c>
      <c r="K225" s="29" t="str">
        <f ca="1">IF(KENKO[[#This Row],[//]]="","",IF(INDEX(INDIRECT($2:$2),KENKO[[#This Row],[//]])="","",INDEX(INDIRECT($2:$2),KENKO[[#This Row],[//]])))</f>
        <v/>
      </c>
      <c r="L225" s="29" t="str">
        <f ca="1">IF(KENKO[[#This Row],[//]]="","",IF(KENKO[[#This Row],[C]]="",INDEX(INDIRECT($2:$2),KENKO[[#This Row],[//]]),""))</f>
        <v/>
      </c>
      <c r="M225" s="29" t="str">
        <f ca="1">IF(KENKO[[#This Row],[//]]="","",IF(KENKO[[#This Row],[C]]="",INDEX(INDIRECT($2:$2),KENKO[[#This Row],[//]]),""))</f>
        <v/>
      </c>
      <c r="N225" s="40" t="str">
        <f ca="1">IF(KENKO[[#This Row],[//]]="","",INDEX(INDIRECT($2:$2),KENKO[[#This Row],[//]])/IF(KENKO[[#This Row],[C]]="",KENKO[[#This Row],[JMLH BRG]],1))</f>
        <v/>
      </c>
      <c r="O225" s="41" t="str">
        <f ca="1">IF(KENKO[[#This Row],[//]]="","",INDEX(INDIRECT($2:$2),KENKO[[#This Row],[//]]))</f>
        <v/>
      </c>
      <c r="P225" s="41" t="str">
        <f ca="1">IF(KENKO[[#This Row],[//]]="","",IF(INDEX(INDIRECT($2:$2),KENKO[[#This Row],[//]])="","",INDEX(INDIRECT($2:$2),KENKO[[#This Row],[//]])))</f>
        <v/>
      </c>
      <c r="Q225" s="42" t="str">
        <f ca="1">IF(KENKO[[#This Row],[//]]="","",INDEX(INDIRECT($2:$2),KENKO[[#This Row],[//]]))</f>
        <v/>
      </c>
      <c r="R22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2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25" s="50" t="str">
        <f ca="1">IF(KENKO[[#This Row],[//]]="","",IF(INDEX(INDIRECT($2:$2),KENKO[[#This Row],[//]])="","",INDEX(INDIRECT($2:$2),KENKO[[#This Row],[//]])))</f>
        <v/>
      </c>
      <c r="U225" s="47" t="str">
        <f ca="1">IF(KENKO[[#This Row],[//]]="","",INDEX(INDIRECT($2:$2),KENKO[[#This Row],[//]]))</f>
        <v/>
      </c>
      <c r="V225" s="47" t="str">
        <f ca="1">LOWER(SUBSTITUTE(SUBSTITUTE(SUBSTITUTE(SUBSTITUTE(SUBSTITUTE(SUBSTITUTE(SUBSTITUTE(SUBSTITUTE(KENKO[[#This Row],[N.B.nota]]," ",""),"-",""),"(",""),")",""),".",""),",",""),"/",""),"""",""))</f>
        <v/>
      </c>
      <c r="W225" s="51" t="str">
        <f ca="1">IF(KENKO[[#This Row],[concat]]="","",MATCH(KENKO[[#This Row],[concat]],[3]!db[NB NOTA_C],0)+1)</f>
        <v/>
      </c>
      <c r="X225" s="47" t="str">
        <f ca="1">IF(KENKO[[#This Row],[N.B.nota]]="","",ADDRESS(ROW(KENKO[QB]),COLUMN(KENKO[QB]))&amp;":"&amp;ADDRESS(ROW(),COLUMN(KENKO[QB])))</f>
        <v/>
      </c>
      <c r="Y225" s="46" t="str">
        <f ca="1">IF(KENKO[[#This Row],[//]]="","",HYPERLINK("["&amp;DB_PATH&amp;"]DB!e"&amp;KENKO[[#This Row],[stt]],"&gt;"))</f>
        <v/>
      </c>
      <c r="Z225" s="32" t="str">
        <f ca="1">IF(KENKO[[#This Row],[//]]="","",IF(KENKO[[#This Row],[ID NOTA]]="",Z224,KENKO[[#This Row],[ID NOTA]]))</f>
        <v/>
      </c>
    </row>
    <row r="226" spans="1:26" ht="20.100000000000001" customHeight="1" x14ac:dyDescent="0.25">
      <c r="A226" s="43"/>
      <c r="B226" s="29" t="str">
        <f>IF(KENKO[[#This Row],[N_ID]]="","",INDEX(Table1[ID],MATCH(KENKO[[#This Row],[N_ID]],Table1[N_ID],0)))</f>
        <v/>
      </c>
      <c r="C226" s="29" t="str">
        <f ca="1">IF(KENKO[[#This Row],[//]]="","",HYPERLINK("["&amp;SUBSTITUTE(DIR,"'","")&amp;"]NOTA!D"&amp;KENKO[[#This Row],[//]]+2,"&gt;"))</f>
        <v/>
      </c>
      <c r="D226" s="29" t="str">
        <f>IF(KENKO[[#This Row],[ID NOTA]]="","",INDEX(Table1[QB],MATCH(KENKO[[#This Row],[ID NOTA]],Table1[ID],0)))</f>
        <v/>
      </c>
      <c r="E22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26" s="29"/>
      <c r="G226" s="39" t="str">
        <f ca="1">IF(KENKO[[#This Row],[N_ID]]="","",INDEX(INDIRECT($2:$2),KENKO[[#This Row],[//]]))</f>
        <v/>
      </c>
      <c r="H226" s="39" t="str">
        <f ca="1">IF(KENKO[[#This Row],[N_ID]]="","",INDEX(INDIRECT($2:$2),KENKO[[#This Row],[//]]))</f>
        <v/>
      </c>
      <c r="I226" s="47" t="str">
        <f ca="1">IF(KENKO[[#This Row],[N_ID]]="","",INDEX(INDIRECT($2:$2),KENKO[[#This Row],[//]]))</f>
        <v/>
      </c>
      <c r="J226" s="47" t="str">
        <f ca="1">IF(KENKO[[#This Row],[//]]="","",INDEX([3]!db[NB PAJAK],KENKO[[#This Row],[stt]]-1))</f>
        <v/>
      </c>
      <c r="K226" s="29" t="str">
        <f ca="1">IF(KENKO[[#This Row],[//]]="","",IF(INDEX(INDIRECT($2:$2),KENKO[[#This Row],[//]])="","",INDEX(INDIRECT($2:$2),KENKO[[#This Row],[//]])))</f>
        <v/>
      </c>
      <c r="L226" s="29" t="str">
        <f ca="1">IF(KENKO[[#This Row],[//]]="","",IF(KENKO[[#This Row],[C]]="",INDEX(INDIRECT($2:$2),KENKO[[#This Row],[//]]),""))</f>
        <v/>
      </c>
      <c r="M226" s="29" t="str">
        <f ca="1">IF(KENKO[[#This Row],[//]]="","",IF(KENKO[[#This Row],[C]]="",INDEX(INDIRECT($2:$2),KENKO[[#This Row],[//]]),""))</f>
        <v/>
      </c>
      <c r="N226" s="40" t="str">
        <f ca="1">IF(KENKO[[#This Row],[//]]="","",INDEX(INDIRECT($2:$2),KENKO[[#This Row],[//]])/IF(KENKO[[#This Row],[C]]="",KENKO[[#This Row],[JMLH BRG]],1))</f>
        <v/>
      </c>
      <c r="O226" s="41" t="str">
        <f ca="1">IF(KENKO[[#This Row],[//]]="","",INDEX(INDIRECT($2:$2),KENKO[[#This Row],[//]]))</f>
        <v/>
      </c>
      <c r="P226" s="41" t="str">
        <f ca="1">IF(KENKO[[#This Row],[//]]="","",IF(INDEX(INDIRECT($2:$2),KENKO[[#This Row],[//]])="","",INDEX(INDIRECT($2:$2),KENKO[[#This Row],[//]])))</f>
        <v/>
      </c>
      <c r="Q226" s="42" t="str">
        <f ca="1">IF(KENKO[[#This Row],[//]]="","",INDEX(INDIRECT($2:$2),KENKO[[#This Row],[//]]))</f>
        <v/>
      </c>
      <c r="R22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2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26" s="50" t="str">
        <f ca="1">IF(KENKO[[#This Row],[//]]="","",IF(INDEX(INDIRECT($2:$2),KENKO[[#This Row],[//]])="","",INDEX(INDIRECT($2:$2),KENKO[[#This Row],[//]])))</f>
        <v/>
      </c>
      <c r="U226" s="47" t="str">
        <f ca="1">IF(KENKO[[#This Row],[//]]="","",INDEX(INDIRECT($2:$2),KENKO[[#This Row],[//]]))</f>
        <v/>
      </c>
      <c r="V226" s="47" t="str">
        <f ca="1">LOWER(SUBSTITUTE(SUBSTITUTE(SUBSTITUTE(SUBSTITUTE(SUBSTITUTE(SUBSTITUTE(SUBSTITUTE(SUBSTITUTE(KENKO[[#This Row],[N.B.nota]]," ",""),"-",""),"(",""),")",""),".",""),",",""),"/",""),"""",""))</f>
        <v/>
      </c>
      <c r="W226" s="51" t="str">
        <f ca="1">IF(KENKO[[#This Row],[concat]]="","",MATCH(KENKO[[#This Row],[concat]],[3]!db[NB NOTA_C],0)+1)</f>
        <v/>
      </c>
      <c r="X226" s="47" t="str">
        <f ca="1">IF(KENKO[[#This Row],[N.B.nota]]="","",ADDRESS(ROW(KENKO[QB]),COLUMN(KENKO[QB]))&amp;":"&amp;ADDRESS(ROW(),COLUMN(KENKO[QB])))</f>
        <v/>
      </c>
      <c r="Y226" s="46" t="str">
        <f ca="1">IF(KENKO[[#This Row],[//]]="","",HYPERLINK("["&amp;DB_PATH&amp;"]DB!e"&amp;KENKO[[#This Row],[stt]],"&gt;"))</f>
        <v/>
      </c>
      <c r="Z226" s="32" t="str">
        <f ca="1">IF(KENKO[[#This Row],[//]]="","",IF(KENKO[[#This Row],[ID NOTA]]="",Z225,KENKO[[#This Row],[ID NOTA]]))</f>
        <v/>
      </c>
    </row>
    <row r="227" spans="1:26" ht="20.100000000000001" customHeight="1" x14ac:dyDescent="0.25">
      <c r="A227" s="43"/>
      <c r="B227" s="29" t="str">
        <f>IF(KENKO[[#This Row],[N_ID]]="","",INDEX(Table1[ID],MATCH(KENKO[[#This Row],[N_ID]],Table1[N_ID],0)))</f>
        <v/>
      </c>
      <c r="C227" s="29" t="str">
        <f ca="1">IF(KENKO[[#This Row],[//]]="","",HYPERLINK("["&amp;SUBSTITUTE(DIR,"'","")&amp;"]NOTA!D"&amp;KENKO[[#This Row],[//]]+2,"&gt;"))</f>
        <v/>
      </c>
      <c r="D227" s="29" t="str">
        <f>IF(KENKO[[#This Row],[ID NOTA]]="","",INDEX(Table1[QB],MATCH(KENKO[[#This Row],[ID NOTA]],Table1[ID],0)))</f>
        <v/>
      </c>
      <c r="E22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27" s="29"/>
      <c r="G227" s="39" t="str">
        <f ca="1">IF(KENKO[[#This Row],[N_ID]]="","",INDEX(INDIRECT($2:$2),KENKO[[#This Row],[//]]))</f>
        <v/>
      </c>
      <c r="H227" s="39" t="str">
        <f ca="1">IF(KENKO[[#This Row],[N_ID]]="","",INDEX(INDIRECT($2:$2),KENKO[[#This Row],[//]]))</f>
        <v/>
      </c>
      <c r="I227" s="47" t="str">
        <f ca="1">IF(KENKO[[#This Row],[N_ID]]="","",INDEX(INDIRECT($2:$2),KENKO[[#This Row],[//]]))</f>
        <v/>
      </c>
      <c r="J227" s="47" t="str">
        <f ca="1">IF(KENKO[[#This Row],[//]]="","",INDEX([3]!db[NB PAJAK],KENKO[[#This Row],[stt]]-1))</f>
        <v/>
      </c>
      <c r="K227" s="29" t="str">
        <f ca="1">IF(KENKO[[#This Row],[//]]="","",IF(INDEX(INDIRECT($2:$2),KENKO[[#This Row],[//]])="","",INDEX(INDIRECT($2:$2),KENKO[[#This Row],[//]])))</f>
        <v/>
      </c>
      <c r="L227" s="29" t="str">
        <f ca="1">IF(KENKO[[#This Row],[//]]="","",IF(KENKO[[#This Row],[C]]="",INDEX(INDIRECT($2:$2),KENKO[[#This Row],[//]]),""))</f>
        <v/>
      </c>
      <c r="M227" s="29" t="str">
        <f ca="1">IF(KENKO[[#This Row],[//]]="","",IF(KENKO[[#This Row],[C]]="",INDEX(INDIRECT($2:$2),KENKO[[#This Row],[//]]),""))</f>
        <v/>
      </c>
      <c r="N227" s="40" t="str">
        <f ca="1">IF(KENKO[[#This Row],[//]]="","",INDEX(INDIRECT($2:$2),KENKO[[#This Row],[//]])/IF(KENKO[[#This Row],[C]]="",KENKO[[#This Row],[JMLH BRG]],1))</f>
        <v/>
      </c>
      <c r="O227" s="41" t="str">
        <f ca="1">IF(KENKO[[#This Row],[//]]="","",INDEX(INDIRECT($2:$2),KENKO[[#This Row],[//]]))</f>
        <v/>
      </c>
      <c r="P227" s="41" t="str">
        <f ca="1">IF(KENKO[[#This Row],[//]]="","",IF(INDEX(INDIRECT($2:$2),KENKO[[#This Row],[//]])="","",INDEX(INDIRECT($2:$2),KENKO[[#This Row],[//]])))</f>
        <v/>
      </c>
      <c r="Q227" s="42" t="str">
        <f ca="1">IF(KENKO[[#This Row],[//]]="","",INDEX(INDIRECT($2:$2),KENKO[[#This Row],[//]]))</f>
        <v/>
      </c>
      <c r="R22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2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27" s="50" t="str">
        <f ca="1">IF(KENKO[[#This Row],[//]]="","",IF(INDEX(INDIRECT($2:$2),KENKO[[#This Row],[//]])="","",INDEX(INDIRECT($2:$2),KENKO[[#This Row],[//]])))</f>
        <v/>
      </c>
      <c r="U227" s="47" t="str">
        <f ca="1">IF(KENKO[[#This Row],[//]]="","",INDEX(INDIRECT($2:$2),KENKO[[#This Row],[//]]))</f>
        <v/>
      </c>
      <c r="V227" s="47" t="str">
        <f ca="1">LOWER(SUBSTITUTE(SUBSTITUTE(SUBSTITUTE(SUBSTITUTE(SUBSTITUTE(SUBSTITUTE(SUBSTITUTE(SUBSTITUTE(KENKO[[#This Row],[N.B.nota]]," ",""),"-",""),"(",""),")",""),".",""),",",""),"/",""),"""",""))</f>
        <v/>
      </c>
      <c r="W227" s="51" t="str">
        <f ca="1">IF(KENKO[[#This Row],[concat]]="","",MATCH(KENKO[[#This Row],[concat]],[3]!db[NB NOTA_C],0)+1)</f>
        <v/>
      </c>
      <c r="X227" s="47" t="str">
        <f ca="1">IF(KENKO[[#This Row],[N.B.nota]]="","",ADDRESS(ROW(KENKO[QB]),COLUMN(KENKO[QB]))&amp;":"&amp;ADDRESS(ROW(),COLUMN(KENKO[QB])))</f>
        <v/>
      </c>
      <c r="Y227" s="46" t="str">
        <f ca="1">IF(KENKO[[#This Row],[//]]="","",HYPERLINK("["&amp;DB_PATH&amp;"]DB!e"&amp;KENKO[[#This Row],[stt]],"&gt;"))</f>
        <v/>
      </c>
      <c r="Z227" s="32" t="str">
        <f ca="1">IF(KENKO[[#This Row],[//]]="","",IF(KENKO[[#This Row],[ID NOTA]]="",Z226,KENKO[[#This Row],[ID NOTA]]))</f>
        <v/>
      </c>
    </row>
    <row r="228" spans="1:26" ht="20.100000000000001" customHeight="1" x14ac:dyDescent="0.25">
      <c r="A228" s="43"/>
      <c r="B228" s="29" t="str">
        <f>IF(KENKO[[#This Row],[N_ID]]="","",INDEX(Table1[ID],MATCH(KENKO[[#This Row],[N_ID]],Table1[N_ID],0)))</f>
        <v/>
      </c>
      <c r="C228" s="29" t="str">
        <f ca="1">IF(KENKO[[#This Row],[//]]="","",HYPERLINK("["&amp;SUBSTITUTE(DIR,"'","")&amp;"]NOTA!D"&amp;KENKO[[#This Row],[//]]+2,"&gt;"))</f>
        <v/>
      </c>
      <c r="D228" s="29" t="str">
        <f>IF(KENKO[[#This Row],[ID NOTA]]="","",INDEX(Table1[QB],MATCH(KENKO[[#This Row],[ID NOTA]],Table1[ID],0)))</f>
        <v/>
      </c>
      <c r="E22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28" s="29"/>
      <c r="G228" s="39" t="str">
        <f ca="1">IF(KENKO[[#This Row],[N_ID]]="","",INDEX(INDIRECT($2:$2),KENKO[[#This Row],[//]]))</f>
        <v/>
      </c>
      <c r="H228" s="39" t="str">
        <f ca="1">IF(KENKO[[#This Row],[N_ID]]="","",INDEX(INDIRECT($2:$2),KENKO[[#This Row],[//]]))</f>
        <v/>
      </c>
      <c r="I228" s="47" t="str">
        <f ca="1">IF(KENKO[[#This Row],[N_ID]]="","",INDEX(INDIRECT($2:$2),KENKO[[#This Row],[//]]))</f>
        <v/>
      </c>
      <c r="J228" s="47" t="str">
        <f ca="1">IF(KENKO[[#This Row],[//]]="","",INDEX([3]!db[NB PAJAK],KENKO[[#This Row],[stt]]-1))</f>
        <v/>
      </c>
      <c r="K228" s="29" t="str">
        <f ca="1">IF(KENKO[[#This Row],[//]]="","",IF(INDEX(INDIRECT($2:$2),KENKO[[#This Row],[//]])="","",INDEX(INDIRECT($2:$2),KENKO[[#This Row],[//]])))</f>
        <v/>
      </c>
      <c r="L228" s="29" t="str">
        <f ca="1">IF(KENKO[[#This Row],[//]]="","",IF(KENKO[[#This Row],[C]]="",INDEX(INDIRECT($2:$2),KENKO[[#This Row],[//]]),""))</f>
        <v/>
      </c>
      <c r="M228" s="29" t="str">
        <f ca="1">IF(KENKO[[#This Row],[//]]="","",IF(KENKO[[#This Row],[C]]="",INDEX(INDIRECT($2:$2),KENKO[[#This Row],[//]]),""))</f>
        <v/>
      </c>
      <c r="N228" s="40" t="str">
        <f ca="1">IF(KENKO[[#This Row],[//]]="","",INDEX(INDIRECT($2:$2),KENKO[[#This Row],[//]])/IF(KENKO[[#This Row],[C]]="",KENKO[[#This Row],[JMLH BRG]],1))</f>
        <v/>
      </c>
      <c r="O228" s="41" t="str">
        <f ca="1">IF(KENKO[[#This Row],[//]]="","",INDEX(INDIRECT($2:$2),KENKO[[#This Row],[//]]))</f>
        <v/>
      </c>
      <c r="P228" s="41" t="str">
        <f ca="1">IF(KENKO[[#This Row],[//]]="","",IF(INDEX(INDIRECT($2:$2),KENKO[[#This Row],[//]])="","",INDEX(INDIRECT($2:$2),KENKO[[#This Row],[//]])))</f>
        <v/>
      </c>
      <c r="Q228" s="42" t="str">
        <f ca="1">IF(KENKO[[#This Row],[//]]="","",INDEX(INDIRECT($2:$2),KENKO[[#This Row],[//]]))</f>
        <v/>
      </c>
      <c r="R22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2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28" s="50" t="str">
        <f ca="1">IF(KENKO[[#This Row],[//]]="","",IF(INDEX(INDIRECT($2:$2),KENKO[[#This Row],[//]])="","",INDEX(INDIRECT($2:$2),KENKO[[#This Row],[//]])))</f>
        <v/>
      </c>
      <c r="U228" s="47" t="str">
        <f ca="1">IF(KENKO[[#This Row],[//]]="","",INDEX(INDIRECT($2:$2),KENKO[[#This Row],[//]]))</f>
        <v/>
      </c>
      <c r="V228" s="47" t="str">
        <f ca="1">LOWER(SUBSTITUTE(SUBSTITUTE(SUBSTITUTE(SUBSTITUTE(SUBSTITUTE(SUBSTITUTE(SUBSTITUTE(SUBSTITUTE(KENKO[[#This Row],[N.B.nota]]," ",""),"-",""),"(",""),")",""),".",""),",",""),"/",""),"""",""))</f>
        <v/>
      </c>
      <c r="W228" s="51" t="str">
        <f ca="1">IF(KENKO[[#This Row],[concat]]="","",MATCH(KENKO[[#This Row],[concat]],[3]!db[NB NOTA_C],0)+1)</f>
        <v/>
      </c>
      <c r="X228" s="47" t="str">
        <f ca="1">IF(KENKO[[#This Row],[N.B.nota]]="","",ADDRESS(ROW(KENKO[QB]),COLUMN(KENKO[QB]))&amp;":"&amp;ADDRESS(ROW(),COLUMN(KENKO[QB])))</f>
        <v/>
      </c>
      <c r="Y228" s="46" t="str">
        <f ca="1">IF(KENKO[[#This Row],[//]]="","",HYPERLINK("["&amp;DB_PATH&amp;"]DB!e"&amp;KENKO[[#This Row],[stt]],"&gt;"))</f>
        <v/>
      </c>
      <c r="Z228" s="32" t="str">
        <f ca="1">IF(KENKO[[#This Row],[//]]="","",IF(KENKO[[#This Row],[ID NOTA]]="",Z227,KENKO[[#This Row],[ID NOTA]]))</f>
        <v/>
      </c>
    </row>
    <row r="229" spans="1:26" ht="20.100000000000001" customHeight="1" x14ac:dyDescent="0.25">
      <c r="A229" s="43"/>
      <c r="B229" s="29" t="str">
        <f>IF(KENKO[[#This Row],[N_ID]]="","",INDEX(Table1[ID],MATCH(KENKO[[#This Row],[N_ID]],Table1[N_ID],0)))</f>
        <v/>
      </c>
      <c r="C229" s="29" t="str">
        <f ca="1">IF(KENKO[[#This Row],[//]]="","",HYPERLINK("["&amp;SUBSTITUTE(DIR,"'","")&amp;"]NOTA!D"&amp;KENKO[[#This Row],[//]]+2,"&gt;"))</f>
        <v/>
      </c>
      <c r="D229" s="29" t="str">
        <f>IF(KENKO[[#This Row],[ID NOTA]]="","",INDEX(Table1[QB],MATCH(KENKO[[#This Row],[ID NOTA]],Table1[ID],0)))</f>
        <v/>
      </c>
      <c r="E22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29" s="29"/>
      <c r="G229" s="39" t="str">
        <f ca="1">IF(KENKO[[#This Row],[N_ID]]="","",INDEX(INDIRECT($2:$2),KENKO[[#This Row],[//]]))</f>
        <v/>
      </c>
      <c r="H229" s="39" t="str">
        <f ca="1">IF(KENKO[[#This Row],[N_ID]]="","",INDEX(INDIRECT($2:$2),KENKO[[#This Row],[//]]))</f>
        <v/>
      </c>
      <c r="I229" s="47" t="str">
        <f ca="1">IF(KENKO[[#This Row],[N_ID]]="","",INDEX(INDIRECT($2:$2),KENKO[[#This Row],[//]]))</f>
        <v/>
      </c>
      <c r="J229" s="47" t="str">
        <f ca="1">IF(KENKO[[#This Row],[//]]="","",INDEX([3]!db[NB PAJAK],KENKO[[#This Row],[stt]]-1))</f>
        <v/>
      </c>
      <c r="K229" s="29" t="str">
        <f ca="1">IF(KENKO[[#This Row],[//]]="","",IF(INDEX(INDIRECT($2:$2),KENKO[[#This Row],[//]])="","",INDEX(INDIRECT($2:$2),KENKO[[#This Row],[//]])))</f>
        <v/>
      </c>
      <c r="L229" s="29" t="str">
        <f ca="1">IF(KENKO[[#This Row],[//]]="","",IF(KENKO[[#This Row],[C]]="",INDEX(INDIRECT($2:$2),KENKO[[#This Row],[//]]),""))</f>
        <v/>
      </c>
      <c r="M229" s="29" t="str">
        <f ca="1">IF(KENKO[[#This Row],[//]]="","",IF(KENKO[[#This Row],[C]]="",INDEX(INDIRECT($2:$2),KENKO[[#This Row],[//]]),""))</f>
        <v/>
      </c>
      <c r="N229" s="40" t="str">
        <f ca="1">IF(KENKO[[#This Row],[//]]="","",INDEX(INDIRECT($2:$2),KENKO[[#This Row],[//]])/IF(KENKO[[#This Row],[C]]="",KENKO[[#This Row],[JMLH BRG]],1))</f>
        <v/>
      </c>
      <c r="O229" s="41" t="str">
        <f ca="1">IF(KENKO[[#This Row],[//]]="","",INDEX(INDIRECT($2:$2),KENKO[[#This Row],[//]]))</f>
        <v/>
      </c>
      <c r="P229" s="41" t="str">
        <f ca="1">IF(KENKO[[#This Row],[//]]="","",IF(INDEX(INDIRECT($2:$2),KENKO[[#This Row],[//]])="","",INDEX(INDIRECT($2:$2),KENKO[[#This Row],[//]])))</f>
        <v/>
      </c>
      <c r="Q229" s="42" t="str">
        <f ca="1">IF(KENKO[[#This Row],[//]]="","",INDEX(INDIRECT($2:$2),KENKO[[#This Row],[//]]))</f>
        <v/>
      </c>
      <c r="R22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2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29" s="50" t="str">
        <f ca="1">IF(KENKO[[#This Row],[//]]="","",IF(INDEX(INDIRECT($2:$2),KENKO[[#This Row],[//]])="","",INDEX(INDIRECT($2:$2),KENKO[[#This Row],[//]])))</f>
        <v/>
      </c>
      <c r="U229" s="47" t="str">
        <f ca="1">IF(KENKO[[#This Row],[//]]="","",INDEX(INDIRECT($2:$2),KENKO[[#This Row],[//]]))</f>
        <v/>
      </c>
      <c r="V229" s="47" t="str">
        <f ca="1">LOWER(SUBSTITUTE(SUBSTITUTE(SUBSTITUTE(SUBSTITUTE(SUBSTITUTE(SUBSTITUTE(SUBSTITUTE(SUBSTITUTE(KENKO[[#This Row],[N.B.nota]]," ",""),"-",""),"(",""),")",""),".",""),",",""),"/",""),"""",""))</f>
        <v/>
      </c>
      <c r="W229" s="51" t="str">
        <f ca="1">IF(KENKO[[#This Row],[concat]]="","",MATCH(KENKO[[#This Row],[concat]],[3]!db[NB NOTA_C],0)+1)</f>
        <v/>
      </c>
      <c r="X229" s="47" t="str">
        <f ca="1">IF(KENKO[[#This Row],[N.B.nota]]="","",ADDRESS(ROW(KENKO[QB]),COLUMN(KENKO[QB]))&amp;":"&amp;ADDRESS(ROW(),COLUMN(KENKO[QB])))</f>
        <v/>
      </c>
      <c r="Y229" s="46" t="str">
        <f ca="1">IF(KENKO[[#This Row],[//]]="","",HYPERLINK("["&amp;DB_PATH&amp;"]DB!e"&amp;KENKO[[#This Row],[stt]],"&gt;"))</f>
        <v/>
      </c>
      <c r="Z229" s="32" t="str">
        <f ca="1">IF(KENKO[[#This Row],[//]]="","",IF(KENKO[[#This Row],[ID NOTA]]="",Z228,KENKO[[#This Row],[ID NOTA]]))</f>
        <v/>
      </c>
    </row>
    <row r="230" spans="1:26" ht="20.100000000000001" customHeight="1" x14ac:dyDescent="0.25">
      <c r="A230" s="43"/>
      <c r="B230" s="29" t="str">
        <f>IF(KENKO[[#This Row],[N_ID]]="","",INDEX(Table1[ID],MATCH(KENKO[[#This Row],[N_ID]],Table1[N_ID],0)))</f>
        <v/>
      </c>
      <c r="C230" s="29" t="str">
        <f ca="1">IF(KENKO[[#This Row],[//]]="","",HYPERLINK("["&amp;SUBSTITUTE(DIR,"'","")&amp;"]NOTA!D"&amp;KENKO[[#This Row],[//]]+2,"&gt;"))</f>
        <v/>
      </c>
      <c r="D230" s="29" t="str">
        <f>IF(KENKO[[#This Row],[ID NOTA]]="","",INDEX(Table1[QB],MATCH(KENKO[[#This Row],[ID NOTA]],Table1[ID],0)))</f>
        <v/>
      </c>
      <c r="E23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30" s="29"/>
      <c r="G230" s="39" t="str">
        <f ca="1">IF(KENKO[[#This Row],[N_ID]]="","",INDEX(INDIRECT($2:$2),KENKO[[#This Row],[//]]))</f>
        <v/>
      </c>
      <c r="H230" s="39" t="str">
        <f ca="1">IF(KENKO[[#This Row],[N_ID]]="","",INDEX(INDIRECT($2:$2),KENKO[[#This Row],[//]]))</f>
        <v/>
      </c>
      <c r="I230" s="47" t="str">
        <f ca="1">IF(KENKO[[#This Row],[N_ID]]="","",INDEX(INDIRECT($2:$2),KENKO[[#This Row],[//]]))</f>
        <v/>
      </c>
      <c r="J230" s="47" t="str">
        <f ca="1">IF(KENKO[[#This Row],[//]]="","",INDEX([3]!db[NB PAJAK],KENKO[[#This Row],[stt]]-1))</f>
        <v/>
      </c>
      <c r="K230" s="29" t="str">
        <f ca="1">IF(KENKO[[#This Row],[//]]="","",IF(INDEX(INDIRECT($2:$2),KENKO[[#This Row],[//]])="","",INDEX(INDIRECT($2:$2),KENKO[[#This Row],[//]])))</f>
        <v/>
      </c>
      <c r="L230" s="29" t="str">
        <f ca="1">IF(KENKO[[#This Row],[//]]="","",IF(KENKO[[#This Row],[C]]="",INDEX(INDIRECT($2:$2),KENKO[[#This Row],[//]]),""))</f>
        <v/>
      </c>
      <c r="M230" s="29" t="str">
        <f ca="1">IF(KENKO[[#This Row],[//]]="","",IF(KENKO[[#This Row],[C]]="",INDEX(INDIRECT($2:$2),KENKO[[#This Row],[//]]),""))</f>
        <v/>
      </c>
      <c r="N230" s="40" t="str">
        <f ca="1">IF(KENKO[[#This Row],[//]]="","",INDEX(INDIRECT($2:$2),KENKO[[#This Row],[//]])/IF(KENKO[[#This Row],[C]]="",KENKO[[#This Row],[JMLH BRG]],1))</f>
        <v/>
      </c>
      <c r="O230" s="41" t="str">
        <f ca="1">IF(KENKO[[#This Row],[//]]="","",INDEX(INDIRECT($2:$2),KENKO[[#This Row],[//]]))</f>
        <v/>
      </c>
      <c r="P230" s="41" t="str">
        <f ca="1">IF(KENKO[[#This Row],[//]]="","",IF(INDEX(INDIRECT($2:$2),KENKO[[#This Row],[//]])="","",INDEX(INDIRECT($2:$2),KENKO[[#This Row],[//]])))</f>
        <v/>
      </c>
      <c r="Q230" s="42" t="str">
        <f ca="1">IF(KENKO[[#This Row],[//]]="","",INDEX(INDIRECT($2:$2),KENKO[[#This Row],[//]]))</f>
        <v/>
      </c>
      <c r="R23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3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30" s="50" t="str">
        <f ca="1">IF(KENKO[[#This Row],[//]]="","",IF(INDEX(INDIRECT($2:$2),KENKO[[#This Row],[//]])="","",INDEX(INDIRECT($2:$2),KENKO[[#This Row],[//]])))</f>
        <v/>
      </c>
      <c r="U230" s="47" t="str">
        <f ca="1">IF(KENKO[[#This Row],[//]]="","",INDEX(INDIRECT($2:$2),KENKO[[#This Row],[//]]))</f>
        <v/>
      </c>
      <c r="V230" s="47" t="str">
        <f ca="1">LOWER(SUBSTITUTE(SUBSTITUTE(SUBSTITUTE(SUBSTITUTE(SUBSTITUTE(SUBSTITUTE(SUBSTITUTE(SUBSTITUTE(KENKO[[#This Row],[N.B.nota]]," ",""),"-",""),"(",""),")",""),".",""),",",""),"/",""),"""",""))</f>
        <v/>
      </c>
      <c r="W230" s="51" t="str">
        <f ca="1">IF(KENKO[[#This Row],[concat]]="","",MATCH(KENKO[[#This Row],[concat]],[3]!db[NB NOTA_C],0)+1)</f>
        <v/>
      </c>
      <c r="X230" s="47" t="str">
        <f ca="1">IF(KENKO[[#This Row],[N.B.nota]]="","",ADDRESS(ROW(KENKO[QB]),COLUMN(KENKO[QB]))&amp;":"&amp;ADDRESS(ROW(),COLUMN(KENKO[QB])))</f>
        <v/>
      </c>
      <c r="Y230" s="46" t="str">
        <f ca="1">IF(KENKO[[#This Row],[//]]="","",HYPERLINK("["&amp;DB_PATH&amp;"]DB!e"&amp;KENKO[[#This Row],[stt]],"&gt;"))</f>
        <v/>
      </c>
      <c r="Z230" s="32" t="str">
        <f ca="1">IF(KENKO[[#This Row],[//]]="","",IF(KENKO[[#This Row],[ID NOTA]]="",Z229,KENKO[[#This Row],[ID NOTA]]))</f>
        <v/>
      </c>
    </row>
    <row r="231" spans="1:26" ht="20.100000000000001" customHeight="1" x14ac:dyDescent="0.25">
      <c r="A231" s="43"/>
      <c r="B231" s="29" t="str">
        <f>IF(KENKO[[#This Row],[N_ID]]="","",INDEX(Table1[ID],MATCH(KENKO[[#This Row],[N_ID]],Table1[N_ID],0)))</f>
        <v/>
      </c>
      <c r="C231" s="29" t="str">
        <f ca="1">IF(KENKO[[#This Row],[//]]="","",HYPERLINK("["&amp;SUBSTITUTE(DIR,"'","")&amp;"]NOTA!D"&amp;KENKO[[#This Row],[//]]+2,"&gt;"))</f>
        <v/>
      </c>
      <c r="D231" s="29" t="str">
        <f>IF(KENKO[[#This Row],[ID NOTA]]="","",INDEX(Table1[QB],MATCH(KENKO[[#This Row],[ID NOTA]],Table1[ID],0)))</f>
        <v/>
      </c>
      <c r="E23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31" s="29"/>
      <c r="G231" s="39" t="str">
        <f ca="1">IF(KENKO[[#This Row],[N_ID]]="","",INDEX(INDIRECT($2:$2),KENKO[[#This Row],[//]]))</f>
        <v/>
      </c>
      <c r="H231" s="39" t="str">
        <f ca="1">IF(KENKO[[#This Row],[N_ID]]="","",INDEX(INDIRECT($2:$2),KENKO[[#This Row],[//]]))</f>
        <v/>
      </c>
      <c r="I231" s="47" t="str">
        <f ca="1">IF(KENKO[[#This Row],[N_ID]]="","",INDEX(INDIRECT($2:$2),KENKO[[#This Row],[//]]))</f>
        <v/>
      </c>
      <c r="J231" s="47" t="str">
        <f ca="1">IF(KENKO[[#This Row],[//]]="","",INDEX([3]!db[NB PAJAK],KENKO[[#This Row],[stt]]-1))</f>
        <v/>
      </c>
      <c r="K231" s="29" t="str">
        <f ca="1">IF(KENKO[[#This Row],[//]]="","",IF(INDEX(INDIRECT($2:$2),KENKO[[#This Row],[//]])="","",INDEX(INDIRECT($2:$2),KENKO[[#This Row],[//]])))</f>
        <v/>
      </c>
      <c r="L231" s="29" t="str">
        <f ca="1">IF(KENKO[[#This Row],[//]]="","",IF(KENKO[[#This Row],[C]]="",INDEX(INDIRECT($2:$2),KENKO[[#This Row],[//]]),""))</f>
        <v/>
      </c>
      <c r="M231" s="29" t="str">
        <f ca="1">IF(KENKO[[#This Row],[//]]="","",IF(KENKO[[#This Row],[C]]="",INDEX(INDIRECT($2:$2),KENKO[[#This Row],[//]]),""))</f>
        <v/>
      </c>
      <c r="N231" s="40" t="str">
        <f ca="1">IF(KENKO[[#This Row],[//]]="","",INDEX(INDIRECT($2:$2),KENKO[[#This Row],[//]])/IF(KENKO[[#This Row],[C]]="",KENKO[[#This Row],[JMLH BRG]],1))</f>
        <v/>
      </c>
      <c r="O231" s="41" t="str">
        <f ca="1">IF(KENKO[[#This Row],[//]]="","",INDEX(INDIRECT($2:$2),KENKO[[#This Row],[//]]))</f>
        <v/>
      </c>
      <c r="P231" s="41" t="str">
        <f ca="1">IF(KENKO[[#This Row],[//]]="","",IF(INDEX(INDIRECT($2:$2),KENKO[[#This Row],[//]])="","",INDEX(INDIRECT($2:$2),KENKO[[#This Row],[//]])))</f>
        <v/>
      </c>
      <c r="Q231" s="42" t="str">
        <f ca="1">IF(KENKO[[#This Row],[//]]="","",INDEX(INDIRECT($2:$2),KENKO[[#This Row],[//]]))</f>
        <v/>
      </c>
      <c r="R23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3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31" s="50" t="str">
        <f ca="1">IF(KENKO[[#This Row],[//]]="","",IF(INDEX(INDIRECT($2:$2),KENKO[[#This Row],[//]])="","",INDEX(INDIRECT($2:$2),KENKO[[#This Row],[//]])))</f>
        <v/>
      </c>
      <c r="U231" s="47" t="str">
        <f ca="1">IF(KENKO[[#This Row],[//]]="","",INDEX(INDIRECT($2:$2),KENKO[[#This Row],[//]]))</f>
        <v/>
      </c>
      <c r="V231" s="47" t="str">
        <f ca="1">LOWER(SUBSTITUTE(SUBSTITUTE(SUBSTITUTE(SUBSTITUTE(SUBSTITUTE(SUBSTITUTE(SUBSTITUTE(SUBSTITUTE(KENKO[[#This Row],[N.B.nota]]," ",""),"-",""),"(",""),")",""),".",""),",",""),"/",""),"""",""))</f>
        <v/>
      </c>
      <c r="W231" s="51" t="str">
        <f ca="1">IF(KENKO[[#This Row],[concat]]="","",MATCH(KENKO[[#This Row],[concat]],[3]!db[NB NOTA_C],0)+1)</f>
        <v/>
      </c>
      <c r="X231" s="47" t="str">
        <f ca="1">IF(KENKO[[#This Row],[N.B.nota]]="","",ADDRESS(ROW(KENKO[QB]),COLUMN(KENKO[QB]))&amp;":"&amp;ADDRESS(ROW(),COLUMN(KENKO[QB])))</f>
        <v/>
      </c>
      <c r="Y231" s="46" t="str">
        <f ca="1">IF(KENKO[[#This Row],[//]]="","",HYPERLINK("["&amp;DB_PATH&amp;"]DB!e"&amp;KENKO[[#This Row],[stt]],"&gt;"))</f>
        <v/>
      </c>
      <c r="Z231" s="32" t="str">
        <f ca="1">IF(KENKO[[#This Row],[//]]="","",IF(KENKO[[#This Row],[ID NOTA]]="",Z230,KENKO[[#This Row],[ID NOTA]]))</f>
        <v/>
      </c>
    </row>
    <row r="232" spans="1:26" ht="20.100000000000001" customHeight="1" x14ac:dyDescent="0.25">
      <c r="A232" s="43"/>
      <c r="B232" s="29" t="str">
        <f>IF(KENKO[[#This Row],[N_ID]]="","",INDEX(Table1[ID],MATCH(KENKO[[#This Row],[N_ID]],Table1[N_ID],0)))</f>
        <v/>
      </c>
      <c r="C232" s="29" t="str">
        <f ca="1">IF(KENKO[[#This Row],[//]]="","",HYPERLINK("["&amp;SUBSTITUTE(DIR,"'","")&amp;"]NOTA!D"&amp;KENKO[[#This Row],[//]]+2,"&gt;"))</f>
        <v/>
      </c>
      <c r="D232" s="29" t="str">
        <f>IF(KENKO[[#This Row],[ID NOTA]]="","",INDEX(Table1[QB],MATCH(KENKO[[#This Row],[ID NOTA]],Table1[ID],0)))</f>
        <v/>
      </c>
      <c r="E23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32" s="29"/>
      <c r="G232" s="39" t="str">
        <f ca="1">IF(KENKO[[#This Row],[N_ID]]="","",INDEX(INDIRECT($2:$2),KENKO[[#This Row],[//]]))</f>
        <v/>
      </c>
      <c r="H232" s="39" t="str">
        <f ca="1">IF(KENKO[[#This Row],[N_ID]]="","",INDEX(INDIRECT($2:$2),KENKO[[#This Row],[//]]))</f>
        <v/>
      </c>
      <c r="I232" s="47" t="str">
        <f ca="1">IF(KENKO[[#This Row],[N_ID]]="","",INDEX(INDIRECT($2:$2),KENKO[[#This Row],[//]]))</f>
        <v/>
      </c>
      <c r="J232" s="47" t="str">
        <f ca="1">IF(KENKO[[#This Row],[//]]="","",INDEX([3]!db[NB PAJAK],KENKO[[#This Row],[stt]]-1))</f>
        <v/>
      </c>
      <c r="K232" s="29" t="str">
        <f ca="1">IF(KENKO[[#This Row],[//]]="","",IF(INDEX(INDIRECT($2:$2),KENKO[[#This Row],[//]])="","",INDEX(INDIRECT($2:$2),KENKO[[#This Row],[//]])))</f>
        <v/>
      </c>
      <c r="L232" s="29" t="str">
        <f ca="1">IF(KENKO[[#This Row],[//]]="","",IF(KENKO[[#This Row],[C]]="",INDEX(INDIRECT($2:$2),KENKO[[#This Row],[//]]),""))</f>
        <v/>
      </c>
      <c r="M232" s="29" t="str">
        <f ca="1">IF(KENKO[[#This Row],[//]]="","",IF(KENKO[[#This Row],[C]]="",INDEX(INDIRECT($2:$2),KENKO[[#This Row],[//]]),""))</f>
        <v/>
      </c>
      <c r="N232" s="40" t="str">
        <f ca="1">IF(KENKO[[#This Row],[//]]="","",INDEX(INDIRECT($2:$2),KENKO[[#This Row],[//]])/IF(KENKO[[#This Row],[C]]="",KENKO[[#This Row],[JMLH BRG]],1))</f>
        <v/>
      </c>
      <c r="O232" s="41" t="str">
        <f ca="1">IF(KENKO[[#This Row],[//]]="","",INDEX(INDIRECT($2:$2),KENKO[[#This Row],[//]]))</f>
        <v/>
      </c>
      <c r="P232" s="41" t="str">
        <f ca="1">IF(KENKO[[#This Row],[//]]="","",IF(INDEX(INDIRECT($2:$2),KENKO[[#This Row],[//]])="","",INDEX(INDIRECT($2:$2),KENKO[[#This Row],[//]])))</f>
        <v/>
      </c>
      <c r="Q232" s="42" t="str">
        <f ca="1">IF(KENKO[[#This Row],[//]]="","",INDEX(INDIRECT($2:$2),KENKO[[#This Row],[//]]))</f>
        <v/>
      </c>
      <c r="R23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3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32" s="50" t="str">
        <f ca="1">IF(KENKO[[#This Row],[//]]="","",IF(INDEX(INDIRECT($2:$2),KENKO[[#This Row],[//]])="","",INDEX(INDIRECT($2:$2),KENKO[[#This Row],[//]])))</f>
        <v/>
      </c>
      <c r="U232" s="47" t="str">
        <f ca="1">IF(KENKO[[#This Row],[//]]="","",INDEX(INDIRECT($2:$2),KENKO[[#This Row],[//]]))</f>
        <v/>
      </c>
      <c r="V232" s="47" t="str">
        <f ca="1">LOWER(SUBSTITUTE(SUBSTITUTE(SUBSTITUTE(SUBSTITUTE(SUBSTITUTE(SUBSTITUTE(SUBSTITUTE(SUBSTITUTE(KENKO[[#This Row],[N.B.nota]]," ",""),"-",""),"(",""),")",""),".",""),",",""),"/",""),"""",""))</f>
        <v/>
      </c>
      <c r="W232" s="51" t="str">
        <f ca="1">IF(KENKO[[#This Row],[concat]]="","",MATCH(KENKO[[#This Row],[concat]],[3]!db[NB NOTA_C],0)+1)</f>
        <v/>
      </c>
      <c r="X232" s="47" t="str">
        <f ca="1">IF(KENKO[[#This Row],[N.B.nota]]="","",ADDRESS(ROW(KENKO[QB]),COLUMN(KENKO[QB]))&amp;":"&amp;ADDRESS(ROW(),COLUMN(KENKO[QB])))</f>
        <v/>
      </c>
      <c r="Y232" s="46" t="str">
        <f ca="1">IF(KENKO[[#This Row],[//]]="","",HYPERLINK("["&amp;DB_PATH&amp;"]DB!e"&amp;KENKO[[#This Row],[stt]],"&gt;"))</f>
        <v/>
      </c>
      <c r="Z232" s="32" t="str">
        <f ca="1">IF(KENKO[[#This Row],[//]]="","",IF(KENKO[[#This Row],[ID NOTA]]="",Z231,KENKO[[#This Row],[ID NOTA]]))</f>
        <v/>
      </c>
    </row>
    <row r="233" spans="1:26" ht="20.100000000000001" customHeight="1" x14ac:dyDescent="0.25">
      <c r="A233" s="43"/>
      <c r="B233" s="29" t="str">
        <f>IF(KENKO[[#This Row],[N_ID]]="","",INDEX(Table1[ID],MATCH(KENKO[[#This Row],[N_ID]],Table1[N_ID],0)))</f>
        <v/>
      </c>
      <c r="C233" s="29" t="str">
        <f ca="1">IF(KENKO[[#This Row],[//]]="","",HYPERLINK("["&amp;SUBSTITUTE(DIR,"'","")&amp;"]NOTA!D"&amp;KENKO[[#This Row],[//]]+2,"&gt;"))</f>
        <v/>
      </c>
      <c r="D233" s="29" t="str">
        <f>IF(KENKO[[#This Row],[ID NOTA]]="","",INDEX(Table1[QB],MATCH(KENKO[[#This Row],[ID NOTA]],Table1[ID],0)))</f>
        <v/>
      </c>
      <c r="E23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33" s="29"/>
      <c r="G233" s="39" t="str">
        <f ca="1">IF(KENKO[[#This Row],[N_ID]]="","",INDEX(INDIRECT($2:$2),KENKO[[#This Row],[//]]))</f>
        <v/>
      </c>
      <c r="H233" s="39" t="str">
        <f ca="1">IF(KENKO[[#This Row],[N_ID]]="","",INDEX(INDIRECT($2:$2),KENKO[[#This Row],[//]]))</f>
        <v/>
      </c>
      <c r="I233" s="47" t="str">
        <f ca="1">IF(KENKO[[#This Row],[N_ID]]="","",INDEX(INDIRECT($2:$2),KENKO[[#This Row],[//]]))</f>
        <v/>
      </c>
      <c r="J233" s="47" t="str">
        <f ca="1">IF(KENKO[[#This Row],[//]]="","",INDEX([3]!db[NB PAJAK],KENKO[[#This Row],[stt]]-1))</f>
        <v/>
      </c>
      <c r="K233" s="29" t="str">
        <f ca="1">IF(KENKO[[#This Row],[//]]="","",IF(INDEX(INDIRECT($2:$2),KENKO[[#This Row],[//]])="","",INDEX(INDIRECT($2:$2),KENKO[[#This Row],[//]])))</f>
        <v/>
      </c>
      <c r="L233" s="29" t="str">
        <f ca="1">IF(KENKO[[#This Row],[//]]="","",IF(KENKO[[#This Row],[C]]="",INDEX(INDIRECT($2:$2),KENKO[[#This Row],[//]]),""))</f>
        <v/>
      </c>
      <c r="M233" s="29" t="str">
        <f ca="1">IF(KENKO[[#This Row],[//]]="","",IF(KENKO[[#This Row],[C]]="",INDEX(INDIRECT($2:$2),KENKO[[#This Row],[//]]),""))</f>
        <v/>
      </c>
      <c r="N233" s="40" t="str">
        <f ca="1">IF(KENKO[[#This Row],[//]]="","",INDEX(INDIRECT($2:$2),KENKO[[#This Row],[//]])/IF(KENKO[[#This Row],[C]]="",KENKO[[#This Row],[JMLH BRG]],1))</f>
        <v/>
      </c>
      <c r="O233" s="41" t="str">
        <f ca="1">IF(KENKO[[#This Row],[//]]="","",INDEX(INDIRECT($2:$2),KENKO[[#This Row],[//]]))</f>
        <v/>
      </c>
      <c r="P233" s="41" t="str">
        <f ca="1">IF(KENKO[[#This Row],[//]]="","",IF(INDEX(INDIRECT($2:$2),KENKO[[#This Row],[//]])="","",INDEX(INDIRECT($2:$2),KENKO[[#This Row],[//]])))</f>
        <v/>
      </c>
      <c r="Q233" s="42" t="str">
        <f ca="1">IF(KENKO[[#This Row],[//]]="","",INDEX(INDIRECT($2:$2),KENKO[[#This Row],[//]]))</f>
        <v/>
      </c>
      <c r="R23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3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33" s="50" t="str">
        <f ca="1">IF(KENKO[[#This Row],[//]]="","",IF(INDEX(INDIRECT($2:$2),KENKO[[#This Row],[//]])="","",INDEX(INDIRECT($2:$2),KENKO[[#This Row],[//]])))</f>
        <v/>
      </c>
      <c r="U233" s="47" t="str">
        <f ca="1">IF(KENKO[[#This Row],[//]]="","",INDEX(INDIRECT($2:$2),KENKO[[#This Row],[//]]))</f>
        <v/>
      </c>
      <c r="V233" s="47" t="str">
        <f ca="1">LOWER(SUBSTITUTE(SUBSTITUTE(SUBSTITUTE(SUBSTITUTE(SUBSTITUTE(SUBSTITUTE(SUBSTITUTE(SUBSTITUTE(KENKO[[#This Row],[N.B.nota]]," ",""),"-",""),"(",""),")",""),".",""),",",""),"/",""),"""",""))</f>
        <v/>
      </c>
      <c r="W233" s="51" t="str">
        <f ca="1">IF(KENKO[[#This Row],[concat]]="","",MATCH(KENKO[[#This Row],[concat]],[3]!db[NB NOTA_C],0)+1)</f>
        <v/>
      </c>
      <c r="X233" s="47" t="str">
        <f ca="1">IF(KENKO[[#This Row],[N.B.nota]]="","",ADDRESS(ROW(KENKO[QB]),COLUMN(KENKO[QB]))&amp;":"&amp;ADDRESS(ROW(),COLUMN(KENKO[QB])))</f>
        <v/>
      </c>
      <c r="Y233" s="46" t="str">
        <f ca="1">IF(KENKO[[#This Row],[//]]="","",HYPERLINK("["&amp;DB_PATH&amp;"]DB!e"&amp;KENKO[[#This Row],[stt]],"&gt;"))</f>
        <v/>
      </c>
      <c r="Z233" s="32" t="str">
        <f ca="1">IF(KENKO[[#This Row],[//]]="","",IF(KENKO[[#This Row],[ID NOTA]]="",Z232,KENKO[[#This Row],[ID NOTA]]))</f>
        <v/>
      </c>
    </row>
    <row r="234" spans="1:26" ht="20.100000000000001" customHeight="1" x14ac:dyDescent="0.25">
      <c r="A234" s="43"/>
      <c r="B234" s="29" t="str">
        <f>IF(KENKO[[#This Row],[N_ID]]="","",INDEX(Table1[ID],MATCH(KENKO[[#This Row],[N_ID]],Table1[N_ID],0)))</f>
        <v/>
      </c>
      <c r="C234" s="29" t="str">
        <f ca="1">IF(KENKO[[#This Row],[//]]="","",HYPERLINK("["&amp;SUBSTITUTE(DIR,"'","")&amp;"]NOTA!D"&amp;KENKO[[#This Row],[//]]+2,"&gt;"))</f>
        <v/>
      </c>
      <c r="D234" s="29" t="str">
        <f>IF(KENKO[[#This Row],[ID NOTA]]="","",INDEX(Table1[QB],MATCH(KENKO[[#This Row],[ID NOTA]],Table1[ID],0)))</f>
        <v/>
      </c>
      <c r="E23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34" s="29"/>
      <c r="G234" s="39" t="str">
        <f ca="1">IF(KENKO[[#This Row],[N_ID]]="","",INDEX(INDIRECT($2:$2),KENKO[[#This Row],[//]]))</f>
        <v/>
      </c>
      <c r="H234" s="39" t="str">
        <f ca="1">IF(KENKO[[#This Row],[N_ID]]="","",INDEX(INDIRECT($2:$2),KENKO[[#This Row],[//]]))</f>
        <v/>
      </c>
      <c r="I234" s="47" t="str">
        <f ca="1">IF(KENKO[[#This Row],[N_ID]]="","",INDEX(INDIRECT($2:$2),KENKO[[#This Row],[//]]))</f>
        <v/>
      </c>
      <c r="J234" s="47" t="str">
        <f ca="1">IF(KENKO[[#This Row],[//]]="","",INDEX([3]!db[NB PAJAK],KENKO[[#This Row],[stt]]-1))</f>
        <v/>
      </c>
      <c r="K234" s="29" t="str">
        <f ca="1">IF(KENKO[[#This Row],[//]]="","",IF(INDEX(INDIRECT($2:$2),KENKO[[#This Row],[//]])="","",INDEX(INDIRECT($2:$2),KENKO[[#This Row],[//]])))</f>
        <v/>
      </c>
      <c r="L234" s="29" t="str">
        <f ca="1">IF(KENKO[[#This Row],[//]]="","",IF(KENKO[[#This Row],[C]]="",INDEX(INDIRECT($2:$2),KENKO[[#This Row],[//]]),""))</f>
        <v/>
      </c>
      <c r="M234" s="29" t="str">
        <f ca="1">IF(KENKO[[#This Row],[//]]="","",IF(KENKO[[#This Row],[C]]="",INDEX(INDIRECT($2:$2),KENKO[[#This Row],[//]]),""))</f>
        <v/>
      </c>
      <c r="N234" s="40" t="str">
        <f ca="1">IF(KENKO[[#This Row],[//]]="","",INDEX(INDIRECT($2:$2),KENKO[[#This Row],[//]])/IF(KENKO[[#This Row],[C]]="",KENKO[[#This Row],[JMLH BRG]],1))</f>
        <v/>
      </c>
      <c r="O234" s="41" t="str">
        <f ca="1">IF(KENKO[[#This Row],[//]]="","",INDEX(INDIRECT($2:$2),KENKO[[#This Row],[//]]))</f>
        <v/>
      </c>
      <c r="P234" s="41" t="str">
        <f ca="1">IF(KENKO[[#This Row],[//]]="","",IF(INDEX(INDIRECT($2:$2),KENKO[[#This Row],[//]])="","",INDEX(INDIRECT($2:$2),KENKO[[#This Row],[//]])))</f>
        <v/>
      </c>
      <c r="Q234" s="42" t="str">
        <f ca="1">IF(KENKO[[#This Row],[//]]="","",INDEX(INDIRECT($2:$2),KENKO[[#This Row],[//]]))</f>
        <v/>
      </c>
      <c r="R23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3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34" s="50" t="str">
        <f ca="1">IF(KENKO[[#This Row],[//]]="","",IF(INDEX(INDIRECT($2:$2),KENKO[[#This Row],[//]])="","",INDEX(INDIRECT($2:$2),KENKO[[#This Row],[//]])))</f>
        <v/>
      </c>
      <c r="U234" s="47" t="str">
        <f ca="1">IF(KENKO[[#This Row],[//]]="","",INDEX(INDIRECT($2:$2),KENKO[[#This Row],[//]]))</f>
        <v/>
      </c>
      <c r="V234" s="47" t="str">
        <f ca="1">LOWER(SUBSTITUTE(SUBSTITUTE(SUBSTITUTE(SUBSTITUTE(SUBSTITUTE(SUBSTITUTE(SUBSTITUTE(SUBSTITUTE(KENKO[[#This Row],[N.B.nota]]," ",""),"-",""),"(",""),")",""),".",""),",",""),"/",""),"""",""))</f>
        <v/>
      </c>
      <c r="W234" s="51" t="str">
        <f ca="1">IF(KENKO[[#This Row],[concat]]="","",MATCH(KENKO[[#This Row],[concat]],[3]!db[NB NOTA_C],0)+1)</f>
        <v/>
      </c>
      <c r="X234" s="47" t="str">
        <f ca="1">IF(KENKO[[#This Row],[N.B.nota]]="","",ADDRESS(ROW(KENKO[QB]),COLUMN(KENKO[QB]))&amp;":"&amp;ADDRESS(ROW(),COLUMN(KENKO[QB])))</f>
        <v/>
      </c>
      <c r="Y234" s="46" t="str">
        <f ca="1">IF(KENKO[[#This Row],[//]]="","",HYPERLINK("["&amp;DB_PATH&amp;"]DB!e"&amp;KENKO[[#This Row],[stt]],"&gt;"))</f>
        <v/>
      </c>
      <c r="Z234" s="32" t="str">
        <f ca="1">IF(KENKO[[#This Row],[//]]="","",IF(KENKO[[#This Row],[ID NOTA]]="",Z233,KENKO[[#This Row],[ID NOTA]]))</f>
        <v/>
      </c>
    </row>
    <row r="235" spans="1:26" ht="20.100000000000001" customHeight="1" x14ac:dyDescent="0.25">
      <c r="A235" s="43"/>
      <c r="B235" s="29" t="str">
        <f>IF(KENKO[[#This Row],[N_ID]]="","",INDEX(Table1[ID],MATCH(KENKO[[#This Row],[N_ID]],Table1[N_ID],0)))</f>
        <v/>
      </c>
      <c r="C235" s="29" t="str">
        <f ca="1">IF(KENKO[[#This Row],[//]]="","",HYPERLINK("["&amp;SUBSTITUTE(DIR,"'","")&amp;"]NOTA!D"&amp;KENKO[[#This Row],[//]]+2,"&gt;"))</f>
        <v/>
      </c>
      <c r="D235" s="29" t="str">
        <f>IF(KENKO[[#This Row],[ID NOTA]]="","",INDEX(Table1[QB],MATCH(KENKO[[#This Row],[ID NOTA]],Table1[ID],0)))</f>
        <v/>
      </c>
      <c r="E23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35" s="29"/>
      <c r="G235" s="39" t="str">
        <f ca="1">IF(KENKO[[#This Row],[N_ID]]="","",INDEX(INDIRECT($2:$2),KENKO[[#This Row],[//]]))</f>
        <v/>
      </c>
      <c r="H235" s="39" t="str">
        <f ca="1">IF(KENKO[[#This Row],[N_ID]]="","",INDEX(INDIRECT($2:$2),KENKO[[#This Row],[//]]))</f>
        <v/>
      </c>
      <c r="I235" s="47" t="str">
        <f ca="1">IF(KENKO[[#This Row],[N_ID]]="","",INDEX(INDIRECT($2:$2),KENKO[[#This Row],[//]]))</f>
        <v/>
      </c>
      <c r="J235" s="47" t="str">
        <f ca="1">IF(KENKO[[#This Row],[//]]="","",INDEX([3]!db[NB PAJAK],KENKO[[#This Row],[stt]]-1))</f>
        <v/>
      </c>
      <c r="K235" s="29" t="str">
        <f ca="1">IF(KENKO[[#This Row],[//]]="","",IF(INDEX(INDIRECT($2:$2),KENKO[[#This Row],[//]])="","",INDEX(INDIRECT($2:$2),KENKO[[#This Row],[//]])))</f>
        <v/>
      </c>
      <c r="L235" s="29" t="str">
        <f ca="1">IF(KENKO[[#This Row],[//]]="","",IF(KENKO[[#This Row],[C]]="",INDEX(INDIRECT($2:$2),KENKO[[#This Row],[//]]),""))</f>
        <v/>
      </c>
      <c r="M235" s="29" t="str">
        <f ca="1">IF(KENKO[[#This Row],[//]]="","",IF(KENKO[[#This Row],[C]]="",INDEX(INDIRECT($2:$2),KENKO[[#This Row],[//]]),""))</f>
        <v/>
      </c>
      <c r="N235" s="40" t="str">
        <f ca="1">IF(KENKO[[#This Row],[//]]="","",INDEX(INDIRECT($2:$2),KENKO[[#This Row],[//]])/IF(KENKO[[#This Row],[C]]="",KENKO[[#This Row],[JMLH BRG]],1))</f>
        <v/>
      </c>
      <c r="O235" s="41" t="str">
        <f ca="1">IF(KENKO[[#This Row],[//]]="","",INDEX(INDIRECT($2:$2),KENKO[[#This Row],[//]]))</f>
        <v/>
      </c>
      <c r="P235" s="41" t="str">
        <f ca="1">IF(KENKO[[#This Row],[//]]="","",IF(INDEX(INDIRECT($2:$2),KENKO[[#This Row],[//]])="","",INDEX(INDIRECT($2:$2),KENKO[[#This Row],[//]])))</f>
        <v/>
      </c>
      <c r="Q235" s="42" t="str">
        <f ca="1">IF(KENKO[[#This Row],[//]]="","",INDEX(INDIRECT($2:$2),KENKO[[#This Row],[//]]))</f>
        <v/>
      </c>
      <c r="R23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3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35" s="50" t="str">
        <f ca="1">IF(KENKO[[#This Row],[//]]="","",IF(INDEX(INDIRECT($2:$2),KENKO[[#This Row],[//]])="","",INDEX(INDIRECT($2:$2),KENKO[[#This Row],[//]])))</f>
        <v/>
      </c>
      <c r="U235" s="47" t="str">
        <f ca="1">IF(KENKO[[#This Row],[//]]="","",INDEX(INDIRECT($2:$2),KENKO[[#This Row],[//]]))</f>
        <v/>
      </c>
      <c r="V235" s="47" t="str">
        <f ca="1">LOWER(SUBSTITUTE(SUBSTITUTE(SUBSTITUTE(SUBSTITUTE(SUBSTITUTE(SUBSTITUTE(SUBSTITUTE(SUBSTITUTE(KENKO[[#This Row],[N.B.nota]]," ",""),"-",""),"(",""),")",""),".",""),",",""),"/",""),"""",""))</f>
        <v/>
      </c>
      <c r="W235" s="51" t="str">
        <f ca="1">IF(KENKO[[#This Row],[concat]]="","",MATCH(KENKO[[#This Row],[concat]],[3]!db[NB NOTA_C],0)+1)</f>
        <v/>
      </c>
      <c r="X235" s="47" t="str">
        <f ca="1">IF(KENKO[[#This Row],[N.B.nota]]="","",ADDRESS(ROW(KENKO[QB]),COLUMN(KENKO[QB]))&amp;":"&amp;ADDRESS(ROW(),COLUMN(KENKO[QB])))</f>
        <v/>
      </c>
      <c r="Y235" s="46" t="str">
        <f ca="1">IF(KENKO[[#This Row],[//]]="","",HYPERLINK("["&amp;DB_PATH&amp;"]DB!e"&amp;KENKO[[#This Row],[stt]],"&gt;"))</f>
        <v/>
      </c>
      <c r="Z235" s="32" t="str">
        <f ca="1">IF(KENKO[[#This Row],[//]]="","",IF(KENKO[[#This Row],[ID NOTA]]="",Z234,KENKO[[#This Row],[ID NOTA]]))</f>
        <v/>
      </c>
    </row>
    <row r="236" spans="1:26" ht="20.100000000000001" customHeight="1" x14ac:dyDescent="0.25">
      <c r="A236" s="43"/>
      <c r="B236" s="29" t="str">
        <f>IF(KENKO[[#This Row],[N_ID]]="","",INDEX(Table1[ID],MATCH(KENKO[[#This Row],[N_ID]],Table1[N_ID],0)))</f>
        <v/>
      </c>
      <c r="C236" s="29" t="str">
        <f ca="1">IF(KENKO[[#This Row],[//]]="","",HYPERLINK("["&amp;SUBSTITUTE(DIR,"'","")&amp;"]NOTA!D"&amp;KENKO[[#This Row],[//]]+2,"&gt;"))</f>
        <v/>
      </c>
      <c r="D236" s="29" t="str">
        <f>IF(KENKO[[#This Row],[ID NOTA]]="","",INDEX(Table1[QB],MATCH(KENKO[[#This Row],[ID NOTA]],Table1[ID],0)))</f>
        <v/>
      </c>
      <c r="E23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36" s="29"/>
      <c r="G236" s="39" t="str">
        <f ca="1">IF(KENKO[[#This Row],[N_ID]]="","",INDEX(INDIRECT($2:$2),KENKO[[#This Row],[//]]))</f>
        <v/>
      </c>
      <c r="H236" s="39" t="str">
        <f ca="1">IF(KENKO[[#This Row],[N_ID]]="","",INDEX(INDIRECT($2:$2),KENKO[[#This Row],[//]]))</f>
        <v/>
      </c>
      <c r="I236" s="47" t="str">
        <f ca="1">IF(KENKO[[#This Row],[N_ID]]="","",INDEX(INDIRECT($2:$2),KENKO[[#This Row],[//]]))</f>
        <v/>
      </c>
      <c r="J236" s="47" t="str">
        <f ca="1">IF(KENKO[[#This Row],[//]]="","",INDEX([3]!db[NB PAJAK],KENKO[[#This Row],[stt]]-1))</f>
        <v/>
      </c>
      <c r="K236" s="29" t="str">
        <f ca="1">IF(KENKO[[#This Row],[//]]="","",IF(INDEX(INDIRECT($2:$2),KENKO[[#This Row],[//]])="","",INDEX(INDIRECT($2:$2),KENKO[[#This Row],[//]])))</f>
        <v/>
      </c>
      <c r="L236" s="29" t="str">
        <f ca="1">IF(KENKO[[#This Row],[//]]="","",IF(KENKO[[#This Row],[C]]="",INDEX(INDIRECT($2:$2),KENKO[[#This Row],[//]]),""))</f>
        <v/>
      </c>
      <c r="M236" s="29" t="str">
        <f ca="1">IF(KENKO[[#This Row],[//]]="","",IF(KENKO[[#This Row],[C]]="",INDEX(INDIRECT($2:$2),KENKO[[#This Row],[//]]),""))</f>
        <v/>
      </c>
      <c r="N236" s="40" t="str">
        <f ca="1">IF(KENKO[[#This Row],[//]]="","",INDEX(INDIRECT($2:$2),KENKO[[#This Row],[//]])/IF(KENKO[[#This Row],[C]]="",KENKO[[#This Row],[JMLH BRG]],1))</f>
        <v/>
      </c>
      <c r="O236" s="41" t="str">
        <f ca="1">IF(KENKO[[#This Row],[//]]="","",INDEX(INDIRECT($2:$2),KENKO[[#This Row],[//]]))</f>
        <v/>
      </c>
      <c r="P236" s="41" t="str">
        <f ca="1">IF(KENKO[[#This Row],[//]]="","",IF(INDEX(INDIRECT($2:$2),KENKO[[#This Row],[//]])="","",INDEX(INDIRECT($2:$2),KENKO[[#This Row],[//]])))</f>
        <v/>
      </c>
      <c r="Q236" s="42" t="str">
        <f ca="1">IF(KENKO[[#This Row],[//]]="","",INDEX(INDIRECT($2:$2),KENKO[[#This Row],[//]]))</f>
        <v/>
      </c>
      <c r="R23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3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36" s="50" t="str">
        <f ca="1">IF(KENKO[[#This Row],[//]]="","",IF(INDEX(INDIRECT($2:$2),KENKO[[#This Row],[//]])="","",INDEX(INDIRECT($2:$2),KENKO[[#This Row],[//]])))</f>
        <v/>
      </c>
      <c r="U236" s="47" t="str">
        <f ca="1">IF(KENKO[[#This Row],[//]]="","",INDEX(INDIRECT($2:$2),KENKO[[#This Row],[//]]))</f>
        <v/>
      </c>
      <c r="V236" s="47" t="str">
        <f ca="1">LOWER(SUBSTITUTE(SUBSTITUTE(SUBSTITUTE(SUBSTITUTE(SUBSTITUTE(SUBSTITUTE(SUBSTITUTE(SUBSTITUTE(KENKO[[#This Row],[N.B.nota]]," ",""),"-",""),"(",""),")",""),".",""),",",""),"/",""),"""",""))</f>
        <v/>
      </c>
      <c r="W236" s="51" t="str">
        <f ca="1">IF(KENKO[[#This Row],[concat]]="","",MATCH(KENKO[[#This Row],[concat]],[3]!db[NB NOTA_C],0)+1)</f>
        <v/>
      </c>
      <c r="X236" s="47" t="str">
        <f ca="1">IF(KENKO[[#This Row],[N.B.nota]]="","",ADDRESS(ROW(KENKO[QB]),COLUMN(KENKO[QB]))&amp;":"&amp;ADDRESS(ROW(),COLUMN(KENKO[QB])))</f>
        <v/>
      </c>
      <c r="Y236" s="46" t="str">
        <f ca="1">IF(KENKO[[#This Row],[//]]="","",HYPERLINK("["&amp;DB_PATH&amp;"]DB!e"&amp;KENKO[[#This Row],[stt]],"&gt;"))</f>
        <v/>
      </c>
      <c r="Z236" s="32" t="str">
        <f ca="1">IF(KENKO[[#This Row],[//]]="","",IF(KENKO[[#This Row],[ID NOTA]]="",Z235,KENKO[[#This Row],[ID NOTA]]))</f>
        <v/>
      </c>
    </row>
    <row r="237" spans="1:26" ht="20.100000000000001" customHeight="1" x14ac:dyDescent="0.25">
      <c r="A237" s="43"/>
      <c r="B237" s="29" t="str">
        <f>IF(KENKO[[#This Row],[N_ID]]="","",INDEX(Table1[ID],MATCH(KENKO[[#This Row],[N_ID]],Table1[N_ID],0)))</f>
        <v/>
      </c>
      <c r="C237" s="29" t="str">
        <f ca="1">IF(KENKO[[#This Row],[//]]="","",HYPERLINK("["&amp;SUBSTITUTE(DIR,"'","")&amp;"]NOTA!D"&amp;KENKO[[#This Row],[//]]+2,"&gt;"))</f>
        <v/>
      </c>
      <c r="D237" s="29" t="str">
        <f>IF(KENKO[[#This Row],[ID NOTA]]="","",INDEX(Table1[QB],MATCH(KENKO[[#This Row],[ID NOTA]],Table1[ID],0)))</f>
        <v/>
      </c>
      <c r="E23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37" s="29"/>
      <c r="G237" s="39" t="str">
        <f ca="1">IF(KENKO[[#This Row],[N_ID]]="","",INDEX(INDIRECT($2:$2),KENKO[[#This Row],[//]]))</f>
        <v/>
      </c>
      <c r="H237" s="39" t="str">
        <f ca="1">IF(KENKO[[#This Row],[N_ID]]="","",INDEX(INDIRECT($2:$2),KENKO[[#This Row],[//]]))</f>
        <v/>
      </c>
      <c r="I237" s="47" t="str">
        <f ca="1">IF(KENKO[[#This Row],[N_ID]]="","",INDEX(INDIRECT($2:$2),KENKO[[#This Row],[//]]))</f>
        <v/>
      </c>
      <c r="J237" s="47" t="str">
        <f ca="1">IF(KENKO[[#This Row],[//]]="","",INDEX([3]!db[NB PAJAK],KENKO[[#This Row],[stt]]-1))</f>
        <v/>
      </c>
      <c r="K237" s="29" t="str">
        <f ca="1">IF(KENKO[[#This Row],[//]]="","",IF(INDEX(INDIRECT($2:$2),KENKO[[#This Row],[//]])="","",INDEX(INDIRECT($2:$2),KENKO[[#This Row],[//]])))</f>
        <v/>
      </c>
      <c r="L237" s="29" t="str">
        <f ca="1">IF(KENKO[[#This Row],[//]]="","",IF(KENKO[[#This Row],[C]]="",INDEX(INDIRECT($2:$2),KENKO[[#This Row],[//]]),""))</f>
        <v/>
      </c>
      <c r="M237" s="29" t="str">
        <f ca="1">IF(KENKO[[#This Row],[//]]="","",IF(KENKO[[#This Row],[C]]="",INDEX(INDIRECT($2:$2),KENKO[[#This Row],[//]]),""))</f>
        <v/>
      </c>
      <c r="N237" s="40" t="str">
        <f ca="1">IF(KENKO[[#This Row],[//]]="","",INDEX(INDIRECT($2:$2),KENKO[[#This Row],[//]])/IF(KENKO[[#This Row],[C]]="",KENKO[[#This Row],[JMLH BRG]],1))</f>
        <v/>
      </c>
      <c r="O237" s="41" t="str">
        <f ca="1">IF(KENKO[[#This Row],[//]]="","",INDEX(INDIRECT($2:$2),KENKO[[#This Row],[//]]))</f>
        <v/>
      </c>
      <c r="P237" s="41" t="str">
        <f ca="1">IF(KENKO[[#This Row],[//]]="","",IF(INDEX(INDIRECT($2:$2),KENKO[[#This Row],[//]])="","",INDEX(INDIRECT($2:$2),KENKO[[#This Row],[//]])))</f>
        <v/>
      </c>
      <c r="Q237" s="42" t="str">
        <f ca="1">IF(KENKO[[#This Row],[//]]="","",INDEX(INDIRECT($2:$2),KENKO[[#This Row],[//]]))</f>
        <v/>
      </c>
      <c r="R23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3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37" s="50" t="str">
        <f ca="1">IF(KENKO[[#This Row],[//]]="","",IF(INDEX(INDIRECT($2:$2),KENKO[[#This Row],[//]])="","",INDEX(INDIRECT($2:$2),KENKO[[#This Row],[//]])))</f>
        <v/>
      </c>
      <c r="U237" s="47" t="str">
        <f ca="1">IF(KENKO[[#This Row],[//]]="","",INDEX(INDIRECT($2:$2),KENKO[[#This Row],[//]]))</f>
        <v/>
      </c>
      <c r="V237" s="47" t="str">
        <f ca="1">LOWER(SUBSTITUTE(SUBSTITUTE(SUBSTITUTE(SUBSTITUTE(SUBSTITUTE(SUBSTITUTE(SUBSTITUTE(SUBSTITUTE(KENKO[[#This Row],[N.B.nota]]," ",""),"-",""),"(",""),")",""),".",""),",",""),"/",""),"""",""))</f>
        <v/>
      </c>
      <c r="W237" s="51" t="str">
        <f ca="1">IF(KENKO[[#This Row],[concat]]="","",MATCH(KENKO[[#This Row],[concat]],[3]!db[NB NOTA_C],0)+1)</f>
        <v/>
      </c>
      <c r="X237" s="47" t="str">
        <f ca="1">IF(KENKO[[#This Row],[N.B.nota]]="","",ADDRESS(ROW(KENKO[QB]),COLUMN(KENKO[QB]))&amp;":"&amp;ADDRESS(ROW(),COLUMN(KENKO[QB])))</f>
        <v/>
      </c>
      <c r="Y237" s="46" t="str">
        <f ca="1">IF(KENKO[[#This Row],[//]]="","",HYPERLINK("["&amp;DB_PATH&amp;"]DB!e"&amp;KENKO[[#This Row],[stt]],"&gt;"))</f>
        <v/>
      </c>
      <c r="Z237" s="32" t="str">
        <f ca="1">IF(KENKO[[#This Row],[//]]="","",IF(KENKO[[#This Row],[ID NOTA]]="",Z236,KENKO[[#This Row],[ID NOTA]]))</f>
        <v/>
      </c>
    </row>
    <row r="238" spans="1:26" ht="20.100000000000001" customHeight="1" x14ac:dyDescent="0.25">
      <c r="A238" s="43"/>
      <c r="B238" s="29" t="str">
        <f>IF(KENKO[[#This Row],[N_ID]]="","",INDEX(Table1[ID],MATCH(KENKO[[#This Row],[N_ID]],Table1[N_ID],0)))</f>
        <v/>
      </c>
      <c r="C238" s="29" t="str">
        <f ca="1">IF(KENKO[[#This Row],[//]]="","",HYPERLINK("["&amp;SUBSTITUTE(DIR,"'","")&amp;"]NOTA!D"&amp;KENKO[[#This Row],[//]]+2,"&gt;"))</f>
        <v/>
      </c>
      <c r="D238" s="29" t="str">
        <f>IF(KENKO[[#This Row],[ID NOTA]]="","",INDEX(Table1[QB],MATCH(KENKO[[#This Row],[ID NOTA]],Table1[ID],0)))</f>
        <v/>
      </c>
      <c r="E23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38" s="29"/>
      <c r="G238" s="39" t="str">
        <f ca="1">IF(KENKO[[#This Row],[N_ID]]="","",INDEX(INDIRECT($2:$2),KENKO[[#This Row],[//]]))</f>
        <v/>
      </c>
      <c r="H238" s="39" t="str">
        <f ca="1">IF(KENKO[[#This Row],[N_ID]]="","",INDEX(INDIRECT($2:$2),KENKO[[#This Row],[//]]))</f>
        <v/>
      </c>
      <c r="I238" s="47" t="str">
        <f ca="1">IF(KENKO[[#This Row],[N_ID]]="","",INDEX(INDIRECT($2:$2),KENKO[[#This Row],[//]]))</f>
        <v/>
      </c>
      <c r="J238" s="47" t="str">
        <f ca="1">IF(KENKO[[#This Row],[//]]="","",INDEX([3]!db[NB PAJAK],KENKO[[#This Row],[stt]]-1))</f>
        <v/>
      </c>
      <c r="K238" s="29" t="str">
        <f ca="1">IF(KENKO[[#This Row],[//]]="","",IF(INDEX(INDIRECT($2:$2),KENKO[[#This Row],[//]])="","",INDEX(INDIRECT($2:$2),KENKO[[#This Row],[//]])))</f>
        <v/>
      </c>
      <c r="L238" s="29" t="str">
        <f ca="1">IF(KENKO[[#This Row],[//]]="","",IF(KENKO[[#This Row],[C]]="",INDEX(INDIRECT($2:$2),KENKO[[#This Row],[//]]),""))</f>
        <v/>
      </c>
      <c r="M238" s="29" t="str">
        <f ca="1">IF(KENKO[[#This Row],[//]]="","",IF(KENKO[[#This Row],[C]]="",INDEX(INDIRECT($2:$2),KENKO[[#This Row],[//]]),""))</f>
        <v/>
      </c>
      <c r="N238" s="40" t="str">
        <f ca="1">IF(KENKO[[#This Row],[//]]="","",INDEX(INDIRECT($2:$2),KENKO[[#This Row],[//]])/IF(KENKO[[#This Row],[C]]="",KENKO[[#This Row],[JMLH BRG]],1))</f>
        <v/>
      </c>
      <c r="O238" s="41" t="str">
        <f ca="1">IF(KENKO[[#This Row],[//]]="","",INDEX(INDIRECT($2:$2),KENKO[[#This Row],[//]]))</f>
        <v/>
      </c>
      <c r="P238" s="41" t="str">
        <f ca="1">IF(KENKO[[#This Row],[//]]="","",IF(INDEX(INDIRECT($2:$2),KENKO[[#This Row],[//]])="","",INDEX(INDIRECT($2:$2),KENKO[[#This Row],[//]])))</f>
        <v/>
      </c>
      <c r="Q238" s="42" t="str">
        <f ca="1">IF(KENKO[[#This Row],[//]]="","",INDEX(INDIRECT($2:$2),KENKO[[#This Row],[//]]))</f>
        <v/>
      </c>
      <c r="R23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3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38" s="50" t="str">
        <f ca="1">IF(KENKO[[#This Row],[//]]="","",IF(INDEX(INDIRECT($2:$2),KENKO[[#This Row],[//]])="","",INDEX(INDIRECT($2:$2),KENKO[[#This Row],[//]])))</f>
        <v/>
      </c>
      <c r="U238" s="47" t="str">
        <f ca="1">IF(KENKO[[#This Row],[//]]="","",INDEX(INDIRECT($2:$2),KENKO[[#This Row],[//]]))</f>
        <v/>
      </c>
      <c r="V238" s="47" t="str">
        <f ca="1">LOWER(SUBSTITUTE(SUBSTITUTE(SUBSTITUTE(SUBSTITUTE(SUBSTITUTE(SUBSTITUTE(SUBSTITUTE(SUBSTITUTE(KENKO[[#This Row],[N.B.nota]]," ",""),"-",""),"(",""),")",""),".",""),",",""),"/",""),"""",""))</f>
        <v/>
      </c>
      <c r="W238" s="51" t="str">
        <f ca="1">IF(KENKO[[#This Row],[concat]]="","",MATCH(KENKO[[#This Row],[concat]],[3]!db[NB NOTA_C],0)+1)</f>
        <v/>
      </c>
      <c r="X238" s="47" t="str">
        <f ca="1">IF(KENKO[[#This Row],[N.B.nota]]="","",ADDRESS(ROW(KENKO[QB]),COLUMN(KENKO[QB]))&amp;":"&amp;ADDRESS(ROW(),COLUMN(KENKO[QB])))</f>
        <v/>
      </c>
      <c r="Y238" s="46" t="str">
        <f ca="1">IF(KENKO[[#This Row],[//]]="","",HYPERLINK("["&amp;DB_PATH&amp;"]DB!e"&amp;KENKO[[#This Row],[stt]],"&gt;"))</f>
        <v/>
      </c>
      <c r="Z238" s="32" t="str">
        <f ca="1">IF(KENKO[[#This Row],[//]]="","",IF(KENKO[[#This Row],[ID NOTA]]="",Z237,KENKO[[#This Row],[ID NOTA]]))</f>
        <v/>
      </c>
    </row>
    <row r="239" spans="1:26" ht="20.100000000000001" customHeight="1" x14ac:dyDescent="0.25">
      <c r="A239" s="43"/>
      <c r="B239" s="29" t="str">
        <f>IF(KENKO[[#This Row],[N_ID]]="","",INDEX(Table1[ID],MATCH(KENKO[[#This Row],[N_ID]],Table1[N_ID],0)))</f>
        <v/>
      </c>
      <c r="C239" s="29" t="str">
        <f ca="1">IF(KENKO[[#This Row],[//]]="","",HYPERLINK("["&amp;SUBSTITUTE(DIR,"'","")&amp;"]NOTA!D"&amp;KENKO[[#This Row],[//]]+2,"&gt;"))</f>
        <v/>
      </c>
      <c r="D239" s="29" t="str">
        <f>IF(KENKO[[#This Row],[ID NOTA]]="","",INDEX(Table1[QB],MATCH(KENKO[[#This Row],[ID NOTA]],Table1[ID],0)))</f>
        <v/>
      </c>
      <c r="E23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39" s="29"/>
      <c r="G239" s="39" t="str">
        <f ca="1">IF(KENKO[[#This Row],[N_ID]]="","",INDEX(INDIRECT($2:$2),KENKO[[#This Row],[//]]))</f>
        <v/>
      </c>
      <c r="H239" s="39" t="str">
        <f ca="1">IF(KENKO[[#This Row],[N_ID]]="","",INDEX(INDIRECT($2:$2),KENKO[[#This Row],[//]]))</f>
        <v/>
      </c>
      <c r="I239" s="47" t="str">
        <f ca="1">IF(KENKO[[#This Row],[N_ID]]="","",INDEX(INDIRECT($2:$2),KENKO[[#This Row],[//]]))</f>
        <v/>
      </c>
      <c r="J239" s="47" t="str">
        <f ca="1">IF(KENKO[[#This Row],[//]]="","",INDEX([3]!db[NB PAJAK],KENKO[[#This Row],[stt]]-1))</f>
        <v/>
      </c>
      <c r="K239" s="29" t="str">
        <f ca="1">IF(KENKO[[#This Row],[//]]="","",IF(INDEX(INDIRECT($2:$2),KENKO[[#This Row],[//]])="","",INDEX(INDIRECT($2:$2),KENKO[[#This Row],[//]])))</f>
        <v/>
      </c>
      <c r="L239" s="29" t="str">
        <f ca="1">IF(KENKO[[#This Row],[//]]="","",IF(KENKO[[#This Row],[C]]="",INDEX(INDIRECT($2:$2),KENKO[[#This Row],[//]]),""))</f>
        <v/>
      </c>
      <c r="M239" s="29" t="str">
        <f ca="1">IF(KENKO[[#This Row],[//]]="","",IF(KENKO[[#This Row],[C]]="",INDEX(INDIRECT($2:$2),KENKO[[#This Row],[//]]),""))</f>
        <v/>
      </c>
      <c r="N239" s="40" t="str">
        <f ca="1">IF(KENKO[[#This Row],[//]]="","",INDEX(INDIRECT($2:$2),KENKO[[#This Row],[//]])/IF(KENKO[[#This Row],[C]]="",KENKO[[#This Row],[JMLH BRG]],1))</f>
        <v/>
      </c>
      <c r="O239" s="41" t="str">
        <f ca="1">IF(KENKO[[#This Row],[//]]="","",INDEX(INDIRECT($2:$2),KENKO[[#This Row],[//]]))</f>
        <v/>
      </c>
      <c r="P239" s="41" t="str">
        <f ca="1">IF(KENKO[[#This Row],[//]]="","",IF(INDEX(INDIRECT($2:$2),KENKO[[#This Row],[//]])="","",INDEX(INDIRECT($2:$2),KENKO[[#This Row],[//]])))</f>
        <v/>
      </c>
      <c r="Q239" s="42" t="str">
        <f ca="1">IF(KENKO[[#This Row],[//]]="","",INDEX(INDIRECT($2:$2),KENKO[[#This Row],[//]]))</f>
        <v/>
      </c>
      <c r="R23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3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39" s="50" t="str">
        <f ca="1">IF(KENKO[[#This Row],[//]]="","",IF(INDEX(INDIRECT($2:$2),KENKO[[#This Row],[//]])="","",INDEX(INDIRECT($2:$2),KENKO[[#This Row],[//]])))</f>
        <v/>
      </c>
      <c r="U239" s="47" t="str">
        <f ca="1">IF(KENKO[[#This Row],[//]]="","",INDEX(INDIRECT($2:$2),KENKO[[#This Row],[//]]))</f>
        <v/>
      </c>
      <c r="V239" s="47" t="str">
        <f ca="1">LOWER(SUBSTITUTE(SUBSTITUTE(SUBSTITUTE(SUBSTITUTE(SUBSTITUTE(SUBSTITUTE(SUBSTITUTE(SUBSTITUTE(KENKO[[#This Row],[N.B.nota]]," ",""),"-",""),"(",""),")",""),".",""),",",""),"/",""),"""",""))</f>
        <v/>
      </c>
      <c r="W239" s="51" t="str">
        <f ca="1">IF(KENKO[[#This Row],[concat]]="","",MATCH(KENKO[[#This Row],[concat]],[3]!db[NB NOTA_C],0)+1)</f>
        <v/>
      </c>
      <c r="X239" s="47" t="str">
        <f ca="1">IF(KENKO[[#This Row],[N.B.nota]]="","",ADDRESS(ROW(KENKO[QB]),COLUMN(KENKO[QB]))&amp;":"&amp;ADDRESS(ROW(),COLUMN(KENKO[QB])))</f>
        <v/>
      </c>
      <c r="Y239" s="46" t="str">
        <f ca="1">IF(KENKO[[#This Row],[//]]="","",HYPERLINK("["&amp;DB_PATH&amp;"]DB!e"&amp;KENKO[[#This Row],[stt]],"&gt;"))</f>
        <v/>
      </c>
      <c r="Z239" s="32" t="str">
        <f ca="1">IF(KENKO[[#This Row],[//]]="","",IF(KENKO[[#This Row],[ID NOTA]]="",Z238,KENKO[[#This Row],[ID NOTA]]))</f>
        <v/>
      </c>
    </row>
    <row r="240" spans="1:26" ht="20.100000000000001" customHeight="1" x14ac:dyDescent="0.25">
      <c r="A240" s="43"/>
      <c r="B240" s="29" t="str">
        <f>IF(KENKO[[#This Row],[N_ID]]="","",INDEX(Table1[ID],MATCH(KENKO[[#This Row],[N_ID]],Table1[N_ID],0)))</f>
        <v/>
      </c>
      <c r="C240" s="29" t="str">
        <f ca="1">IF(KENKO[[#This Row],[//]]="","",HYPERLINK("["&amp;SUBSTITUTE(DIR,"'","")&amp;"]NOTA!D"&amp;KENKO[[#This Row],[//]]+2,"&gt;"))</f>
        <v/>
      </c>
      <c r="D240" s="29" t="str">
        <f>IF(KENKO[[#This Row],[ID NOTA]]="","",INDEX(Table1[QB],MATCH(KENKO[[#This Row],[ID NOTA]],Table1[ID],0)))</f>
        <v/>
      </c>
      <c r="E24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40" s="29"/>
      <c r="G240" s="39" t="str">
        <f ca="1">IF(KENKO[[#This Row],[N_ID]]="","",INDEX(INDIRECT($2:$2),KENKO[[#This Row],[//]]))</f>
        <v/>
      </c>
      <c r="H240" s="39" t="str">
        <f ca="1">IF(KENKO[[#This Row],[N_ID]]="","",INDEX(INDIRECT($2:$2),KENKO[[#This Row],[//]]))</f>
        <v/>
      </c>
      <c r="I240" s="47" t="str">
        <f ca="1">IF(KENKO[[#This Row],[N_ID]]="","",INDEX(INDIRECT($2:$2),KENKO[[#This Row],[//]]))</f>
        <v/>
      </c>
      <c r="J240" s="47" t="str">
        <f ca="1">IF(KENKO[[#This Row],[//]]="","",INDEX([3]!db[NB PAJAK],KENKO[[#This Row],[stt]]-1))</f>
        <v/>
      </c>
      <c r="K240" s="29" t="str">
        <f ca="1">IF(KENKO[[#This Row],[//]]="","",IF(INDEX(INDIRECT($2:$2),KENKO[[#This Row],[//]])="","",INDEX(INDIRECT($2:$2),KENKO[[#This Row],[//]])))</f>
        <v/>
      </c>
      <c r="L240" s="29" t="str">
        <f ca="1">IF(KENKO[[#This Row],[//]]="","",IF(KENKO[[#This Row],[C]]="",INDEX(INDIRECT($2:$2),KENKO[[#This Row],[//]]),""))</f>
        <v/>
      </c>
      <c r="M240" s="29" t="str">
        <f ca="1">IF(KENKO[[#This Row],[//]]="","",IF(KENKO[[#This Row],[C]]="",INDEX(INDIRECT($2:$2),KENKO[[#This Row],[//]]),""))</f>
        <v/>
      </c>
      <c r="N240" s="40" t="str">
        <f ca="1">IF(KENKO[[#This Row],[//]]="","",INDEX(INDIRECT($2:$2),KENKO[[#This Row],[//]])/IF(KENKO[[#This Row],[C]]="",KENKO[[#This Row],[JMLH BRG]],1))</f>
        <v/>
      </c>
      <c r="O240" s="41" t="str">
        <f ca="1">IF(KENKO[[#This Row],[//]]="","",INDEX(INDIRECT($2:$2),KENKO[[#This Row],[//]]))</f>
        <v/>
      </c>
      <c r="P240" s="41" t="str">
        <f ca="1">IF(KENKO[[#This Row],[//]]="","",IF(INDEX(INDIRECT($2:$2),KENKO[[#This Row],[//]])="","",INDEX(INDIRECT($2:$2),KENKO[[#This Row],[//]])))</f>
        <v/>
      </c>
      <c r="Q240" s="42" t="str">
        <f ca="1">IF(KENKO[[#This Row],[//]]="","",INDEX(INDIRECT($2:$2),KENKO[[#This Row],[//]]))</f>
        <v/>
      </c>
      <c r="R24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4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40" s="50" t="str">
        <f ca="1">IF(KENKO[[#This Row],[//]]="","",IF(INDEX(INDIRECT($2:$2),KENKO[[#This Row],[//]])="","",INDEX(INDIRECT($2:$2),KENKO[[#This Row],[//]])))</f>
        <v/>
      </c>
      <c r="U240" s="47" t="str">
        <f ca="1">IF(KENKO[[#This Row],[//]]="","",INDEX(INDIRECT($2:$2),KENKO[[#This Row],[//]]))</f>
        <v/>
      </c>
      <c r="V240" s="47" t="str">
        <f ca="1">LOWER(SUBSTITUTE(SUBSTITUTE(SUBSTITUTE(SUBSTITUTE(SUBSTITUTE(SUBSTITUTE(SUBSTITUTE(SUBSTITUTE(KENKO[[#This Row],[N.B.nota]]," ",""),"-",""),"(",""),")",""),".",""),",",""),"/",""),"""",""))</f>
        <v/>
      </c>
      <c r="W240" s="51" t="str">
        <f ca="1">IF(KENKO[[#This Row],[concat]]="","",MATCH(KENKO[[#This Row],[concat]],[3]!db[NB NOTA_C],0)+1)</f>
        <v/>
      </c>
      <c r="X240" s="47" t="str">
        <f ca="1">IF(KENKO[[#This Row],[N.B.nota]]="","",ADDRESS(ROW(KENKO[QB]),COLUMN(KENKO[QB]))&amp;":"&amp;ADDRESS(ROW(),COLUMN(KENKO[QB])))</f>
        <v/>
      </c>
      <c r="Y240" s="46" t="str">
        <f ca="1">IF(KENKO[[#This Row],[//]]="","",HYPERLINK("["&amp;DB_PATH&amp;"]DB!e"&amp;KENKO[[#This Row],[stt]],"&gt;"))</f>
        <v/>
      </c>
      <c r="Z240" s="32" t="str">
        <f ca="1">IF(KENKO[[#This Row],[//]]="","",IF(KENKO[[#This Row],[ID NOTA]]="",Z239,KENKO[[#This Row],[ID NOTA]]))</f>
        <v/>
      </c>
    </row>
    <row r="241" spans="1:26" ht="20.100000000000001" customHeight="1" x14ac:dyDescent="0.25">
      <c r="A241" s="38"/>
      <c r="B241" s="34" t="str">
        <f>IF(KENKO[[#This Row],[N_ID]]="","",INDEX(Table1[ID],MATCH(KENKO[[#This Row],[N_ID]],Table1[N_ID],0)))</f>
        <v/>
      </c>
      <c r="C241" s="34" t="str">
        <f ca="1">IF(KENKO[[#This Row],[//]]="","",HYPERLINK("["&amp;SUBSTITUTE(DIR,"'","")&amp;"]NOTA!D"&amp;KENKO[[#This Row],[//]]+2,"&gt;"))</f>
        <v/>
      </c>
      <c r="D241" s="34" t="str">
        <f>IF(KENKO[[#This Row],[ID NOTA]]="","",INDEX(Table1[QB],MATCH(KENKO[[#This Row],[ID NOTA]],Table1[ID],0)))</f>
        <v/>
      </c>
      <c r="E24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41" s="34"/>
      <c r="G241" s="39" t="str">
        <f ca="1">IF(KENKO[[#This Row],[N_ID]]="","",INDEX(INDIRECT($2:$2),KENKO[[#This Row],[//]]))</f>
        <v/>
      </c>
      <c r="H241" s="39" t="str">
        <f ca="1">IF(KENKO[[#This Row],[N_ID]]="","",INDEX(INDIRECT($2:$2),KENKO[[#This Row],[//]]))</f>
        <v/>
      </c>
      <c r="I241" s="35" t="str">
        <f ca="1">IF(KENKO[[#This Row],[N_ID]]="","",INDEX(INDIRECT($2:$2),KENKO[[#This Row],[//]]))</f>
        <v/>
      </c>
      <c r="J241" s="35" t="str">
        <f ca="1">IF(KENKO[[#This Row],[//]]="","",INDEX([3]!db[NB PAJAK],KENKO[[#This Row],[stt]]-1))</f>
        <v/>
      </c>
      <c r="K241" s="34" t="str">
        <f ca="1">IF(KENKO[[#This Row],[//]]="","",IF(INDEX(INDIRECT($2:$2),KENKO[[#This Row],[//]])="","",INDEX(INDIRECT($2:$2),KENKO[[#This Row],[//]])))</f>
        <v/>
      </c>
      <c r="L241" s="34" t="str">
        <f ca="1">IF(KENKO[[#This Row],[//]]="","",IF(KENKO[[#This Row],[C]]="",INDEX(INDIRECT($2:$2),KENKO[[#This Row],[//]]),""))</f>
        <v/>
      </c>
      <c r="M241" s="34" t="str">
        <f ca="1">IF(KENKO[[#This Row],[//]]="","",IF(KENKO[[#This Row],[C]]="",INDEX(INDIRECT($2:$2),KENKO[[#This Row],[//]]),""))</f>
        <v/>
      </c>
      <c r="N241" s="40" t="str">
        <f ca="1">IF(KENKO[[#This Row],[//]]="","",INDEX(INDIRECT($2:$2),KENKO[[#This Row],[//]])/IF(KENKO[[#This Row],[C]]="",KENKO[[#This Row],[JMLH BRG]],1))</f>
        <v/>
      </c>
      <c r="O241" s="41" t="str">
        <f ca="1">IF(KENKO[[#This Row],[//]]="","",INDEX(INDIRECT($2:$2),KENKO[[#This Row],[//]]))</f>
        <v/>
      </c>
      <c r="P241" s="41" t="str">
        <f ca="1">IF(KENKO[[#This Row],[//]]="","",IF(INDEX(INDIRECT($2:$2),KENKO[[#This Row],[//]])="","",INDEX(INDIRECT($2:$2),KENKO[[#This Row],[//]])))</f>
        <v/>
      </c>
      <c r="Q241" s="42" t="str">
        <f ca="1">IF(KENKO[[#This Row],[//]]="","",INDEX(INDIRECT($2:$2),KENKO[[#This Row],[//]]))</f>
        <v/>
      </c>
      <c r="R24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4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41" s="42" t="str">
        <f ca="1">IF(KENKO[[#This Row],[//]]="","",IF(INDEX(INDIRECT($2:$2),KENKO[[#This Row],[//]])="","",INDEX(INDIRECT($2:$2),KENKO[[#This Row],[//]])))</f>
        <v/>
      </c>
      <c r="U241" s="35" t="str">
        <f ca="1">IF(KENKO[[#This Row],[//]]="","",INDEX(INDIRECT($2:$2),KENKO[[#This Row],[//]]))</f>
        <v/>
      </c>
      <c r="V241" s="35" t="str">
        <f ca="1">LOWER(SUBSTITUTE(SUBSTITUTE(SUBSTITUTE(SUBSTITUTE(SUBSTITUTE(SUBSTITUTE(SUBSTITUTE(SUBSTITUTE(KENKO[[#This Row],[N.B.nota]]," ",""),"-",""),"(",""),")",""),".",""),",",""),"/",""),"""",""))</f>
        <v/>
      </c>
      <c r="W241" s="34" t="str">
        <f ca="1">IF(KENKO[[#This Row],[concat]]="","",MATCH(KENKO[[#This Row],[concat]],[3]!db[NB NOTA_C],0)+1)</f>
        <v/>
      </c>
      <c r="X241" s="35" t="str">
        <f ca="1">IF(KENKO[[#This Row],[N.B.nota]]="","",ADDRESS(ROW(KENKO[QB]),COLUMN(KENKO[QB]))&amp;":"&amp;ADDRESS(ROW(),COLUMN(KENKO[QB])))</f>
        <v/>
      </c>
      <c r="Y241" s="35" t="str">
        <f ca="1">IF(KENKO[[#This Row],[//]]="","",HYPERLINK("["&amp;DB_PATH&amp;"]DB!e"&amp;KENKO[[#This Row],[stt]],"&gt;"))</f>
        <v/>
      </c>
      <c r="Z241" s="32" t="str">
        <f ca="1">IF(KENKO[[#This Row],[//]]="","",IF(KENKO[[#This Row],[ID NOTA]]="",Z240,KENKO[[#This Row],[ID NOTA]]))</f>
        <v/>
      </c>
    </row>
    <row r="242" spans="1:26" ht="20.100000000000001" customHeight="1" x14ac:dyDescent="0.25">
      <c r="A242" s="38"/>
      <c r="B242" s="34" t="str">
        <f>IF(KENKO[[#This Row],[N_ID]]="","",INDEX(Table1[ID],MATCH(KENKO[[#This Row],[N_ID]],Table1[N_ID],0)))</f>
        <v/>
      </c>
      <c r="C242" s="34" t="str">
        <f ca="1">IF(KENKO[[#This Row],[//]]="","",HYPERLINK("["&amp;SUBSTITUTE(DIR,"'","")&amp;"]NOTA!D"&amp;KENKO[[#This Row],[//]]+2,"&gt;"))</f>
        <v/>
      </c>
      <c r="D242" s="34" t="str">
        <f>IF(KENKO[[#This Row],[ID NOTA]]="","",INDEX(Table1[QB],MATCH(KENKO[[#This Row],[ID NOTA]],Table1[ID],0)))</f>
        <v/>
      </c>
      <c r="E24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42" s="34"/>
      <c r="G242" s="39" t="str">
        <f ca="1">IF(KENKO[[#This Row],[N_ID]]="","",INDEX(INDIRECT($2:$2),KENKO[[#This Row],[//]]))</f>
        <v/>
      </c>
      <c r="H242" s="39" t="str">
        <f ca="1">IF(KENKO[[#This Row],[N_ID]]="","",INDEX(INDIRECT($2:$2),KENKO[[#This Row],[//]]))</f>
        <v/>
      </c>
      <c r="I242" s="35" t="str">
        <f ca="1">IF(KENKO[[#This Row],[N_ID]]="","",INDEX(INDIRECT($2:$2),KENKO[[#This Row],[//]]))</f>
        <v/>
      </c>
      <c r="J242" s="35" t="str">
        <f ca="1">IF(KENKO[[#This Row],[//]]="","",INDEX([3]!db[NB PAJAK],KENKO[[#This Row],[stt]]-1))</f>
        <v/>
      </c>
      <c r="K242" s="34" t="str">
        <f ca="1">IF(KENKO[[#This Row],[//]]="","",IF(INDEX(INDIRECT($2:$2),KENKO[[#This Row],[//]])="","",INDEX(INDIRECT($2:$2),KENKO[[#This Row],[//]])))</f>
        <v/>
      </c>
      <c r="L242" s="34" t="str">
        <f ca="1">IF(KENKO[[#This Row],[//]]="","",IF(KENKO[[#This Row],[C]]="",INDEX(INDIRECT($2:$2),KENKO[[#This Row],[//]]),""))</f>
        <v/>
      </c>
      <c r="M242" s="34" t="str">
        <f ca="1">IF(KENKO[[#This Row],[//]]="","",IF(KENKO[[#This Row],[C]]="",INDEX(INDIRECT($2:$2),KENKO[[#This Row],[//]]),""))</f>
        <v/>
      </c>
      <c r="N242" s="40" t="str">
        <f ca="1">IF(KENKO[[#This Row],[//]]="","",INDEX(INDIRECT($2:$2),KENKO[[#This Row],[//]])/IF(KENKO[[#This Row],[C]]="",KENKO[[#This Row],[JMLH BRG]],1))</f>
        <v/>
      </c>
      <c r="O242" s="41" t="str">
        <f ca="1">IF(KENKO[[#This Row],[//]]="","",INDEX(INDIRECT($2:$2),KENKO[[#This Row],[//]]))</f>
        <v/>
      </c>
      <c r="P242" s="41" t="str">
        <f ca="1">IF(KENKO[[#This Row],[//]]="","",IF(INDEX(INDIRECT($2:$2),KENKO[[#This Row],[//]])="","",INDEX(INDIRECT($2:$2),KENKO[[#This Row],[//]])))</f>
        <v/>
      </c>
      <c r="Q242" s="42" t="str">
        <f ca="1">IF(KENKO[[#This Row],[//]]="","",INDEX(INDIRECT($2:$2),KENKO[[#This Row],[//]]))</f>
        <v/>
      </c>
      <c r="R24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4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42" s="42" t="str">
        <f ca="1">IF(KENKO[[#This Row],[//]]="","",IF(INDEX(INDIRECT($2:$2),KENKO[[#This Row],[//]])="","",INDEX(INDIRECT($2:$2),KENKO[[#This Row],[//]])))</f>
        <v/>
      </c>
      <c r="U242" s="35" t="str">
        <f ca="1">IF(KENKO[[#This Row],[//]]="","",INDEX(INDIRECT($2:$2),KENKO[[#This Row],[//]]))</f>
        <v/>
      </c>
      <c r="V242" s="35" t="str">
        <f ca="1">LOWER(SUBSTITUTE(SUBSTITUTE(SUBSTITUTE(SUBSTITUTE(SUBSTITUTE(SUBSTITUTE(SUBSTITUTE(SUBSTITUTE(KENKO[[#This Row],[N.B.nota]]," ",""),"-",""),"(",""),")",""),".",""),",",""),"/",""),"""",""))</f>
        <v/>
      </c>
      <c r="W242" s="34" t="str">
        <f ca="1">IF(KENKO[[#This Row],[concat]]="","",MATCH(KENKO[[#This Row],[concat]],[3]!db[NB NOTA_C],0)+1)</f>
        <v/>
      </c>
      <c r="X242" s="35" t="str">
        <f ca="1">IF(KENKO[[#This Row],[N.B.nota]]="","",ADDRESS(ROW(KENKO[QB]),COLUMN(KENKO[QB]))&amp;":"&amp;ADDRESS(ROW(),COLUMN(KENKO[QB])))</f>
        <v/>
      </c>
      <c r="Y242" s="35" t="str">
        <f ca="1">IF(KENKO[[#This Row],[//]]="","",HYPERLINK("["&amp;DB_PATH&amp;"]DB!e"&amp;KENKO[[#This Row],[stt]],"&gt;"))</f>
        <v/>
      </c>
      <c r="Z242" s="32" t="str">
        <f ca="1">IF(KENKO[[#This Row],[//]]="","",IF(KENKO[[#This Row],[ID NOTA]]="",Z241,KENKO[[#This Row],[ID NOTA]]))</f>
        <v/>
      </c>
    </row>
    <row r="243" spans="1:26" ht="20.100000000000001" customHeight="1" x14ac:dyDescent="0.25">
      <c r="A243" s="43"/>
      <c r="B243" s="29" t="str">
        <f>IF(KENKO[[#This Row],[N_ID]]="","",INDEX(Table1[ID],MATCH(KENKO[[#This Row],[N_ID]],Table1[N_ID],0)))</f>
        <v/>
      </c>
      <c r="C243" s="29" t="str">
        <f ca="1">IF(KENKO[[#This Row],[//]]="","",HYPERLINK("["&amp;SUBSTITUTE(DIR,"'","")&amp;"]NOTA!D"&amp;KENKO[[#This Row],[//]]+2,"&gt;"))</f>
        <v/>
      </c>
      <c r="D243" s="29" t="str">
        <f>IF(KENKO[[#This Row],[ID NOTA]]="","",INDEX(Table1[QB],MATCH(KENKO[[#This Row],[ID NOTA]],Table1[ID],0)))</f>
        <v/>
      </c>
      <c r="E24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43" s="29"/>
      <c r="G243" s="39" t="str">
        <f ca="1">IF(KENKO[[#This Row],[N_ID]]="","",INDEX(INDIRECT($2:$2),KENKO[[#This Row],[//]]))</f>
        <v/>
      </c>
      <c r="H243" s="39" t="str">
        <f ca="1">IF(KENKO[[#This Row],[N_ID]]="","",INDEX(INDIRECT($2:$2),KENKO[[#This Row],[//]]))</f>
        <v/>
      </c>
      <c r="I243" s="47" t="str">
        <f ca="1">IF(KENKO[[#This Row],[N_ID]]="","",INDEX(INDIRECT($2:$2),KENKO[[#This Row],[//]]))</f>
        <v/>
      </c>
      <c r="J243" s="47" t="str">
        <f ca="1">IF(KENKO[[#This Row],[//]]="","",INDEX([3]!db[NB PAJAK],KENKO[[#This Row],[stt]]-1))</f>
        <v/>
      </c>
      <c r="K243" s="29" t="str">
        <f ca="1">IF(KENKO[[#This Row],[//]]="","",IF(INDEX(INDIRECT($2:$2),KENKO[[#This Row],[//]])="","",INDEX(INDIRECT($2:$2),KENKO[[#This Row],[//]])))</f>
        <v/>
      </c>
      <c r="L243" s="29" t="str">
        <f ca="1">IF(KENKO[[#This Row],[//]]="","",IF(KENKO[[#This Row],[C]]="",INDEX(INDIRECT($2:$2),KENKO[[#This Row],[//]]),""))</f>
        <v/>
      </c>
      <c r="M243" s="29" t="str">
        <f ca="1">IF(KENKO[[#This Row],[//]]="","",IF(KENKO[[#This Row],[C]]="",INDEX(INDIRECT($2:$2),KENKO[[#This Row],[//]]),""))</f>
        <v/>
      </c>
      <c r="N243" s="40" t="str">
        <f ca="1">IF(KENKO[[#This Row],[//]]="","",INDEX(INDIRECT($2:$2),KENKO[[#This Row],[//]])/IF(KENKO[[#This Row],[C]]="",KENKO[[#This Row],[JMLH BRG]],1))</f>
        <v/>
      </c>
      <c r="O243" s="41" t="str">
        <f ca="1">IF(KENKO[[#This Row],[//]]="","",INDEX(INDIRECT($2:$2),KENKO[[#This Row],[//]]))</f>
        <v/>
      </c>
      <c r="P243" s="41" t="str">
        <f ca="1">IF(KENKO[[#This Row],[//]]="","",IF(INDEX(INDIRECT($2:$2),KENKO[[#This Row],[//]])="","",INDEX(INDIRECT($2:$2),KENKO[[#This Row],[//]])))</f>
        <v/>
      </c>
      <c r="Q243" s="42" t="str">
        <f ca="1">IF(KENKO[[#This Row],[//]]="","",INDEX(INDIRECT($2:$2),KENKO[[#This Row],[//]]))</f>
        <v/>
      </c>
      <c r="R24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4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43" s="50" t="str">
        <f ca="1">IF(KENKO[[#This Row],[//]]="","",IF(INDEX(INDIRECT($2:$2),KENKO[[#This Row],[//]])="","",INDEX(INDIRECT($2:$2),KENKO[[#This Row],[//]])))</f>
        <v/>
      </c>
      <c r="U243" s="47" t="str">
        <f ca="1">IF(KENKO[[#This Row],[//]]="","",INDEX(INDIRECT($2:$2),KENKO[[#This Row],[//]]))</f>
        <v/>
      </c>
      <c r="V243" s="47" t="str">
        <f ca="1">LOWER(SUBSTITUTE(SUBSTITUTE(SUBSTITUTE(SUBSTITUTE(SUBSTITUTE(SUBSTITUTE(SUBSTITUTE(SUBSTITUTE(KENKO[[#This Row],[N.B.nota]]," ",""),"-",""),"(",""),")",""),".",""),",",""),"/",""),"""",""))</f>
        <v/>
      </c>
      <c r="W243" s="51" t="str">
        <f ca="1">IF(KENKO[[#This Row],[concat]]="","",MATCH(KENKO[[#This Row],[concat]],[3]!db[NB NOTA_C],0)+1)</f>
        <v/>
      </c>
      <c r="X243" s="47" t="str">
        <f ca="1">IF(KENKO[[#This Row],[N.B.nota]]="","",ADDRESS(ROW(KENKO[QB]),COLUMN(KENKO[QB]))&amp;":"&amp;ADDRESS(ROW(),COLUMN(KENKO[QB])))</f>
        <v/>
      </c>
      <c r="Y243" s="46" t="str">
        <f ca="1">IF(KENKO[[#This Row],[//]]="","",HYPERLINK("["&amp;DB_PATH&amp;"]DB!e"&amp;KENKO[[#This Row],[stt]],"&gt;"))</f>
        <v/>
      </c>
      <c r="Z243" s="32" t="str">
        <f ca="1">IF(KENKO[[#This Row],[//]]="","",IF(KENKO[[#This Row],[ID NOTA]]="",Z242,KENKO[[#This Row],[ID NOTA]]))</f>
        <v/>
      </c>
    </row>
    <row r="244" spans="1:26" ht="20.100000000000001" customHeight="1" x14ac:dyDescent="0.25">
      <c r="A244" s="43"/>
      <c r="B244" s="29" t="str">
        <f>IF(KENKO[[#This Row],[N_ID]]="","",INDEX(Table1[ID],MATCH(KENKO[[#This Row],[N_ID]],Table1[N_ID],0)))</f>
        <v/>
      </c>
      <c r="C244" s="29" t="str">
        <f ca="1">IF(KENKO[[#This Row],[//]]="","",HYPERLINK("["&amp;SUBSTITUTE(DIR,"'","")&amp;"]NOTA!D"&amp;KENKO[[#This Row],[//]]+2,"&gt;"))</f>
        <v/>
      </c>
      <c r="D244" s="29" t="str">
        <f>IF(KENKO[[#This Row],[ID NOTA]]="","",INDEX(Table1[QB],MATCH(KENKO[[#This Row],[ID NOTA]],Table1[ID],0)))</f>
        <v/>
      </c>
      <c r="E24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44" s="29"/>
      <c r="G244" s="39" t="str">
        <f ca="1">IF(KENKO[[#This Row],[N_ID]]="","",INDEX(INDIRECT($2:$2),KENKO[[#This Row],[//]]))</f>
        <v/>
      </c>
      <c r="H244" s="39" t="str">
        <f ca="1">IF(KENKO[[#This Row],[N_ID]]="","",INDEX(INDIRECT($2:$2),KENKO[[#This Row],[//]]))</f>
        <v/>
      </c>
      <c r="I244" s="47" t="str">
        <f ca="1">IF(KENKO[[#This Row],[N_ID]]="","",INDEX(INDIRECT($2:$2),KENKO[[#This Row],[//]]))</f>
        <v/>
      </c>
      <c r="J244" s="47" t="str">
        <f ca="1">IF(KENKO[[#This Row],[//]]="","",INDEX([3]!db[NB PAJAK],KENKO[[#This Row],[stt]]-1))</f>
        <v/>
      </c>
      <c r="K244" s="29" t="str">
        <f ca="1">IF(KENKO[[#This Row],[//]]="","",IF(INDEX(INDIRECT($2:$2),KENKO[[#This Row],[//]])="","",INDEX(INDIRECT($2:$2),KENKO[[#This Row],[//]])))</f>
        <v/>
      </c>
      <c r="L244" s="29" t="str">
        <f ca="1">IF(KENKO[[#This Row],[//]]="","",IF(KENKO[[#This Row],[C]]="",INDEX(INDIRECT($2:$2),KENKO[[#This Row],[//]]),""))</f>
        <v/>
      </c>
      <c r="M244" s="29" t="str">
        <f ca="1">IF(KENKO[[#This Row],[//]]="","",IF(KENKO[[#This Row],[C]]="",INDEX(INDIRECT($2:$2),KENKO[[#This Row],[//]]),""))</f>
        <v/>
      </c>
      <c r="N244" s="40" t="str">
        <f ca="1">IF(KENKO[[#This Row],[//]]="","",INDEX(INDIRECT($2:$2),KENKO[[#This Row],[//]])/IF(KENKO[[#This Row],[C]]="",KENKO[[#This Row],[JMLH BRG]],1))</f>
        <v/>
      </c>
      <c r="O244" s="41" t="str">
        <f ca="1">IF(KENKO[[#This Row],[//]]="","",INDEX(INDIRECT($2:$2),KENKO[[#This Row],[//]]))</f>
        <v/>
      </c>
      <c r="P244" s="41" t="str">
        <f ca="1">IF(KENKO[[#This Row],[//]]="","",IF(INDEX(INDIRECT($2:$2),KENKO[[#This Row],[//]])="","",INDEX(INDIRECT($2:$2),KENKO[[#This Row],[//]])))</f>
        <v/>
      </c>
      <c r="Q244" s="42" t="str">
        <f ca="1">IF(KENKO[[#This Row],[//]]="","",INDEX(INDIRECT($2:$2),KENKO[[#This Row],[//]]))</f>
        <v/>
      </c>
      <c r="R24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4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44" s="50" t="str">
        <f ca="1">IF(KENKO[[#This Row],[//]]="","",IF(INDEX(INDIRECT($2:$2),KENKO[[#This Row],[//]])="","",INDEX(INDIRECT($2:$2),KENKO[[#This Row],[//]])))</f>
        <v/>
      </c>
      <c r="U244" s="47" t="str">
        <f ca="1">IF(KENKO[[#This Row],[//]]="","",INDEX(INDIRECT($2:$2),KENKO[[#This Row],[//]]))</f>
        <v/>
      </c>
      <c r="V244" s="47" t="str">
        <f ca="1">LOWER(SUBSTITUTE(SUBSTITUTE(SUBSTITUTE(SUBSTITUTE(SUBSTITUTE(SUBSTITUTE(SUBSTITUTE(SUBSTITUTE(KENKO[[#This Row],[N.B.nota]]," ",""),"-",""),"(",""),")",""),".",""),",",""),"/",""),"""",""))</f>
        <v/>
      </c>
      <c r="W244" s="51" t="str">
        <f ca="1">IF(KENKO[[#This Row],[concat]]="","",MATCH(KENKO[[#This Row],[concat]],[3]!db[NB NOTA_C],0)+1)</f>
        <v/>
      </c>
      <c r="X244" s="47" t="str">
        <f ca="1">IF(KENKO[[#This Row],[N.B.nota]]="","",ADDRESS(ROW(KENKO[QB]),COLUMN(KENKO[QB]))&amp;":"&amp;ADDRESS(ROW(),COLUMN(KENKO[QB])))</f>
        <v/>
      </c>
      <c r="Y244" s="46" t="str">
        <f ca="1">IF(KENKO[[#This Row],[//]]="","",HYPERLINK("["&amp;DB_PATH&amp;"]DB!e"&amp;KENKO[[#This Row],[stt]],"&gt;"))</f>
        <v/>
      </c>
      <c r="Z244" s="32" t="str">
        <f ca="1">IF(KENKO[[#This Row],[//]]="","",IF(KENKO[[#This Row],[ID NOTA]]="",Z243,KENKO[[#This Row],[ID NOTA]]))</f>
        <v/>
      </c>
    </row>
    <row r="245" spans="1:26" ht="20.100000000000001" customHeight="1" x14ac:dyDescent="0.25">
      <c r="A245" s="43"/>
      <c r="B245" s="29" t="str">
        <f>IF(KENKO[[#This Row],[N_ID]]="","",INDEX(Table1[ID],MATCH(KENKO[[#This Row],[N_ID]],Table1[N_ID],0)))</f>
        <v/>
      </c>
      <c r="C245" s="29" t="str">
        <f ca="1">IF(KENKO[[#This Row],[//]]="","",HYPERLINK("["&amp;SUBSTITUTE(DIR,"'","")&amp;"]NOTA!D"&amp;KENKO[[#This Row],[//]]+2,"&gt;"))</f>
        <v/>
      </c>
      <c r="D245" s="29" t="str">
        <f>IF(KENKO[[#This Row],[ID NOTA]]="","",INDEX(Table1[QB],MATCH(KENKO[[#This Row],[ID NOTA]],Table1[ID],0)))</f>
        <v/>
      </c>
      <c r="E24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45" s="29"/>
      <c r="G245" s="39" t="str">
        <f ca="1">IF(KENKO[[#This Row],[N_ID]]="","",INDEX(INDIRECT($2:$2),KENKO[[#This Row],[//]]))</f>
        <v/>
      </c>
      <c r="H245" s="39" t="str">
        <f ca="1">IF(KENKO[[#This Row],[N_ID]]="","",INDEX(INDIRECT($2:$2),KENKO[[#This Row],[//]]))</f>
        <v/>
      </c>
      <c r="I245" s="47" t="str">
        <f ca="1">IF(KENKO[[#This Row],[N_ID]]="","",INDEX(INDIRECT($2:$2),KENKO[[#This Row],[//]]))</f>
        <v/>
      </c>
      <c r="J245" s="47" t="str">
        <f ca="1">IF(KENKO[[#This Row],[//]]="","",INDEX([3]!db[NB PAJAK],KENKO[[#This Row],[stt]]-1))</f>
        <v/>
      </c>
      <c r="K245" s="29" t="str">
        <f ca="1">IF(KENKO[[#This Row],[//]]="","",IF(INDEX(INDIRECT($2:$2),KENKO[[#This Row],[//]])="","",INDEX(INDIRECT($2:$2),KENKO[[#This Row],[//]])))</f>
        <v/>
      </c>
      <c r="L245" s="29" t="str">
        <f ca="1">IF(KENKO[[#This Row],[//]]="","",IF(KENKO[[#This Row],[C]]="",INDEX(INDIRECT($2:$2),KENKO[[#This Row],[//]]),""))</f>
        <v/>
      </c>
      <c r="M245" s="29" t="str">
        <f ca="1">IF(KENKO[[#This Row],[//]]="","",IF(KENKO[[#This Row],[C]]="",INDEX(INDIRECT($2:$2),KENKO[[#This Row],[//]]),""))</f>
        <v/>
      </c>
      <c r="N245" s="40" t="str">
        <f ca="1">IF(KENKO[[#This Row],[//]]="","",INDEX(INDIRECT($2:$2),KENKO[[#This Row],[//]])/IF(KENKO[[#This Row],[C]]="",KENKO[[#This Row],[JMLH BRG]],1))</f>
        <v/>
      </c>
      <c r="O245" s="41" t="str">
        <f ca="1">IF(KENKO[[#This Row],[//]]="","",INDEX(INDIRECT($2:$2),KENKO[[#This Row],[//]]))</f>
        <v/>
      </c>
      <c r="P245" s="41" t="str">
        <f ca="1">IF(KENKO[[#This Row],[//]]="","",IF(INDEX(INDIRECT($2:$2),KENKO[[#This Row],[//]])="","",INDEX(INDIRECT($2:$2),KENKO[[#This Row],[//]])))</f>
        <v/>
      </c>
      <c r="Q245" s="42" t="str">
        <f ca="1">IF(KENKO[[#This Row],[//]]="","",INDEX(INDIRECT($2:$2),KENKO[[#This Row],[//]]))</f>
        <v/>
      </c>
      <c r="R24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4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45" s="50" t="str">
        <f ca="1">IF(KENKO[[#This Row],[//]]="","",IF(INDEX(INDIRECT($2:$2),KENKO[[#This Row],[//]])="","",INDEX(INDIRECT($2:$2),KENKO[[#This Row],[//]])))</f>
        <v/>
      </c>
      <c r="U245" s="47" t="str">
        <f ca="1">IF(KENKO[[#This Row],[//]]="","",INDEX(INDIRECT($2:$2),KENKO[[#This Row],[//]]))</f>
        <v/>
      </c>
      <c r="V245" s="47" t="str">
        <f ca="1">LOWER(SUBSTITUTE(SUBSTITUTE(SUBSTITUTE(SUBSTITUTE(SUBSTITUTE(SUBSTITUTE(SUBSTITUTE(SUBSTITUTE(KENKO[[#This Row],[N.B.nota]]," ",""),"-",""),"(",""),")",""),".",""),",",""),"/",""),"""",""))</f>
        <v/>
      </c>
      <c r="W245" s="51" t="str">
        <f ca="1">IF(KENKO[[#This Row],[concat]]="","",MATCH(KENKO[[#This Row],[concat]],[3]!db[NB NOTA_C],0)+1)</f>
        <v/>
      </c>
      <c r="X245" s="47" t="str">
        <f ca="1">IF(KENKO[[#This Row],[N.B.nota]]="","",ADDRESS(ROW(KENKO[QB]),COLUMN(KENKO[QB]))&amp;":"&amp;ADDRESS(ROW(),COLUMN(KENKO[QB])))</f>
        <v/>
      </c>
      <c r="Y245" s="46" t="str">
        <f ca="1">IF(KENKO[[#This Row],[//]]="","",HYPERLINK("["&amp;DB_PATH&amp;"]DB!e"&amp;KENKO[[#This Row],[stt]],"&gt;"))</f>
        <v/>
      </c>
      <c r="Z245" s="32" t="str">
        <f ca="1">IF(KENKO[[#This Row],[//]]="","",IF(KENKO[[#This Row],[ID NOTA]]="",Z244,KENKO[[#This Row],[ID NOTA]]))</f>
        <v/>
      </c>
    </row>
    <row r="246" spans="1:26" ht="20.100000000000001" customHeight="1" x14ac:dyDescent="0.25">
      <c r="A246" s="43"/>
      <c r="B246" s="29" t="str">
        <f>IF(KENKO[[#This Row],[N_ID]]="","",INDEX(Table1[ID],MATCH(KENKO[[#This Row],[N_ID]],Table1[N_ID],0)))</f>
        <v/>
      </c>
      <c r="C246" s="29" t="str">
        <f ca="1">IF(KENKO[[#This Row],[//]]="","",HYPERLINK("["&amp;SUBSTITUTE(DIR,"'","")&amp;"]NOTA!D"&amp;KENKO[[#This Row],[//]]+2,"&gt;"))</f>
        <v/>
      </c>
      <c r="D246" s="29" t="str">
        <f>IF(KENKO[[#This Row],[ID NOTA]]="","",INDEX(Table1[QB],MATCH(KENKO[[#This Row],[ID NOTA]],Table1[ID],0)))</f>
        <v/>
      </c>
      <c r="E24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46" s="29"/>
      <c r="G246" s="39" t="str">
        <f ca="1">IF(KENKO[[#This Row],[N_ID]]="","",INDEX(INDIRECT($2:$2),KENKO[[#This Row],[//]]))</f>
        <v/>
      </c>
      <c r="H246" s="39" t="str">
        <f ca="1">IF(KENKO[[#This Row],[N_ID]]="","",INDEX(INDIRECT($2:$2),KENKO[[#This Row],[//]]))</f>
        <v/>
      </c>
      <c r="I246" s="47" t="str">
        <f ca="1">IF(KENKO[[#This Row],[N_ID]]="","",INDEX(INDIRECT($2:$2),KENKO[[#This Row],[//]]))</f>
        <v/>
      </c>
      <c r="J246" s="47" t="str">
        <f ca="1">IF(KENKO[[#This Row],[//]]="","",INDEX([3]!db[NB PAJAK],KENKO[[#This Row],[stt]]-1))</f>
        <v/>
      </c>
      <c r="K246" s="29" t="str">
        <f ca="1">IF(KENKO[[#This Row],[//]]="","",IF(INDEX(INDIRECT($2:$2),KENKO[[#This Row],[//]])="","",INDEX(INDIRECT($2:$2),KENKO[[#This Row],[//]])))</f>
        <v/>
      </c>
      <c r="L246" s="29" t="str">
        <f ca="1">IF(KENKO[[#This Row],[//]]="","",IF(KENKO[[#This Row],[C]]="",INDEX(INDIRECT($2:$2),KENKO[[#This Row],[//]]),""))</f>
        <v/>
      </c>
      <c r="M246" s="29" t="str">
        <f ca="1">IF(KENKO[[#This Row],[//]]="","",IF(KENKO[[#This Row],[C]]="",INDEX(INDIRECT($2:$2),KENKO[[#This Row],[//]]),""))</f>
        <v/>
      </c>
      <c r="N246" s="40" t="str">
        <f ca="1">IF(KENKO[[#This Row],[//]]="","",INDEX(INDIRECT($2:$2),KENKO[[#This Row],[//]])/IF(KENKO[[#This Row],[C]]="",KENKO[[#This Row],[JMLH BRG]],1))</f>
        <v/>
      </c>
      <c r="O246" s="41" t="str">
        <f ca="1">IF(KENKO[[#This Row],[//]]="","",INDEX(INDIRECT($2:$2),KENKO[[#This Row],[//]]))</f>
        <v/>
      </c>
      <c r="P246" s="41" t="str">
        <f ca="1">IF(KENKO[[#This Row],[//]]="","",IF(INDEX(INDIRECT($2:$2),KENKO[[#This Row],[//]])="","",INDEX(INDIRECT($2:$2),KENKO[[#This Row],[//]])))</f>
        <v/>
      </c>
      <c r="Q246" s="42" t="str">
        <f ca="1">IF(KENKO[[#This Row],[//]]="","",INDEX(INDIRECT($2:$2),KENKO[[#This Row],[//]]))</f>
        <v/>
      </c>
      <c r="R24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4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46" s="50" t="str">
        <f ca="1">IF(KENKO[[#This Row],[//]]="","",IF(INDEX(INDIRECT($2:$2),KENKO[[#This Row],[//]])="","",INDEX(INDIRECT($2:$2),KENKO[[#This Row],[//]])))</f>
        <v/>
      </c>
      <c r="U246" s="47" t="str">
        <f ca="1">IF(KENKO[[#This Row],[//]]="","",INDEX(INDIRECT($2:$2),KENKO[[#This Row],[//]]))</f>
        <v/>
      </c>
      <c r="V246" s="47" t="str">
        <f ca="1">LOWER(SUBSTITUTE(SUBSTITUTE(SUBSTITUTE(SUBSTITUTE(SUBSTITUTE(SUBSTITUTE(SUBSTITUTE(SUBSTITUTE(KENKO[[#This Row],[N.B.nota]]," ",""),"-",""),"(",""),")",""),".",""),",",""),"/",""),"""",""))</f>
        <v/>
      </c>
      <c r="W246" s="51" t="str">
        <f ca="1">IF(KENKO[[#This Row],[concat]]="","",MATCH(KENKO[[#This Row],[concat]],[3]!db[NB NOTA_C],0)+1)</f>
        <v/>
      </c>
      <c r="X246" s="47" t="str">
        <f ca="1">IF(KENKO[[#This Row],[N.B.nota]]="","",ADDRESS(ROW(KENKO[QB]),COLUMN(KENKO[QB]))&amp;":"&amp;ADDRESS(ROW(),COLUMN(KENKO[QB])))</f>
        <v/>
      </c>
      <c r="Y246" s="46" t="str">
        <f ca="1">IF(KENKO[[#This Row],[//]]="","",HYPERLINK("["&amp;DB_PATH&amp;"]DB!e"&amp;KENKO[[#This Row],[stt]],"&gt;"))</f>
        <v/>
      </c>
      <c r="Z246" s="32" t="str">
        <f ca="1">IF(KENKO[[#This Row],[//]]="","",IF(KENKO[[#This Row],[ID NOTA]]="",Z245,KENKO[[#This Row],[ID NOTA]]))</f>
        <v/>
      </c>
    </row>
    <row r="247" spans="1:26" ht="20.100000000000001" customHeight="1" x14ac:dyDescent="0.25">
      <c r="A247" s="43"/>
      <c r="B247" s="29" t="str">
        <f>IF(KENKO[[#This Row],[N_ID]]="","",INDEX(Table1[ID],MATCH(KENKO[[#This Row],[N_ID]],Table1[N_ID],0)))</f>
        <v/>
      </c>
      <c r="C247" s="29" t="str">
        <f ca="1">IF(KENKO[[#This Row],[//]]="","",HYPERLINK("["&amp;SUBSTITUTE(DIR,"'","")&amp;"]NOTA!D"&amp;KENKO[[#This Row],[//]]+2,"&gt;"))</f>
        <v/>
      </c>
      <c r="D247" s="29" t="str">
        <f>IF(KENKO[[#This Row],[ID NOTA]]="","",INDEX(Table1[QB],MATCH(KENKO[[#This Row],[ID NOTA]],Table1[ID],0)))</f>
        <v/>
      </c>
      <c r="E24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47" s="29"/>
      <c r="G247" s="39" t="str">
        <f ca="1">IF(KENKO[[#This Row],[N_ID]]="","",INDEX(INDIRECT($2:$2),KENKO[[#This Row],[//]]))</f>
        <v/>
      </c>
      <c r="H247" s="39" t="str">
        <f ca="1">IF(KENKO[[#This Row],[N_ID]]="","",INDEX(INDIRECT($2:$2),KENKO[[#This Row],[//]]))</f>
        <v/>
      </c>
      <c r="I247" s="47" t="str">
        <f ca="1">IF(KENKO[[#This Row],[N_ID]]="","",INDEX(INDIRECT($2:$2),KENKO[[#This Row],[//]]))</f>
        <v/>
      </c>
      <c r="J247" s="47" t="str">
        <f ca="1">IF(KENKO[[#This Row],[//]]="","",INDEX([3]!db[NB PAJAK],KENKO[[#This Row],[stt]]-1))</f>
        <v/>
      </c>
      <c r="K247" s="29" t="str">
        <f ca="1">IF(KENKO[[#This Row],[//]]="","",IF(INDEX(INDIRECT($2:$2),KENKO[[#This Row],[//]])="","",INDEX(INDIRECT($2:$2),KENKO[[#This Row],[//]])))</f>
        <v/>
      </c>
      <c r="L247" s="29" t="str">
        <f ca="1">IF(KENKO[[#This Row],[//]]="","",IF(KENKO[[#This Row],[C]]="",INDEX(INDIRECT($2:$2),KENKO[[#This Row],[//]]),""))</f>
        <v/>
      </c>
      <c r="M247" s="29" t="str">
        <f ca="1">IF(KENKO[[#This Row],[//]]="","",IF(KENKO[[#This Row],[C]]="",INDEX(INDIRECT($2:$2),KENKO[[#This Row],[//]]),""))</f>
        <v/>
      </c>
      <c r="N247" s="40" t="str">
        <f ca="1">IF(KENKO[[#This Row],[//]]="","",INDEX(INDIRECT($2:$2),KENKO[[#This Row],[//]])/IF(KENKO[[#This Row],[C]]="",KENKO[[#This Row],[JMLH BRG]],1))</f>
        <v/>
      </c>
      <c r="O247" s="41" t="str">
        <f ca="1">IF(KENKO[[#This Row],[//]]="","",INDEX(INDIRECT($2:$2),KENKO[[#This Row],[//]]))</f>
        <v/>
      </c>
      <c r="P247" s="41" t="str">
        <f ca="1">IF(KENKO[[#This Row],[//]]="","",IF(INDEX(INDIRECT($2:$2),KENKO[[#This Row],[//]])="","",INDEX(INDIRECT($2:$2),KENKO[[#This Row],[//]])))</f>
        <v/>
      </c>
      <c r="Q247" s="42" t="str">
        <f ca="1">IF(KENKO[[#This Row],[//]]="","",INDEX(INDIRECT($2:$2),KENKO[[#This Row],[//]]))</f>
        <v/>
      </c>
      <c r="R24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4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47" s="50" t="str">
        <f ca="1">IF(KENKO[[#This Row],[//]]="","",IF(INDEX(INDIRECT($2:$2),KENKO[[#This Row],[//]])="","",INDEX(INDIRECT($2:$2),KENKO[[#This Row],[//]])))</f>
        <v/>
      </c>
      <c r="U247" s="47" t="str">
        <f ca="1">IF(KENKO[[#This Row],[//]]="","",INDEX(INDIRECT($2:$2),KENKO[[#This Row],[//]]))</f>
        <v/>
      </c>
      <c r="V247" s="47" t="str">
        <f ca="1">LOWER(SUBSTITUTE(SUBSTITUTE(SUBSTITUTE(SUBSTITUTE(SUBSTITUTE(SUBSTITUTE(SUBSTITUTE(SUBSTITUTE(KENKO[[#This Row],[N.B.nota]]," ",""),"-",""),"(",""),")",""),".",""),",",""),"/",""),"""",""))</f>
        <v/>
      </c>
      <c r="W247" s="51" t="str">
        <f ca="1">IF(KENKO[[#This Row],[concat]]="","",MATCH(KENKO[[#This Row],[concat]],[3]!db[NB NOTA_C],0)+1)</f>
        <v/>
      </c>
      <c r="X247" s="47" t="str">
        <f ca="1">IF(KENKO[[#This Row],[N.B.nota]]="","",ADDRESS(ROW(KENKO[QB]),COLUMN(KENKO[QB]))&amp;":"&amp;ADDRESS(ROW(),COLUMN(KENKO[QB])))</f>
        <v/>
      </c>
      <c r="Y247" s="46" t="str">
        <f ca="1">IF(KENKO[[#This Row],[//]]="","",HYPERLINK("["&amp;DB_PATH&amp;"]DB!e"&amp;KENKO[[#This Row],[stt]],"&gt;"))</f>
        <v/>
      </c>
      <c r="Z247" s="32" t="str">
        <f ca="1">IF(KENKO[[#This Row],[//]]="","",IF(KENKO[[#This Row],[ID NOTA]]="",Z246,KENKO[[#This Row],[ID NOTA]]))</f>
        <v/>
      </c>
    </row>
    <row r="248" spans="1:26" ht="20.100000000000001" customHeight="1" x14ac:dyDescent="0.25">
      <c r="A248" s="43"/>
      <c r="B248" s="29" t="str">
        <f>IF(KENKO[[#This Row],[N_ID]]="","",INDEX(Table1[ID],MATCH(KENKO[[#This Row],[N_ID]],Table1[N_ID],0)))</f>
        <v/>
      </c>
      <c r="C248" s="29" t="str">
        <f ca="1">IF(KENKO[[#This Row],[//]]="","",HYPERLINK("["&amp;SUBSTITUTE(DIR,"'","")&amp;"]NOTA!D"&amp;KENKO[[#This Row],[//]]+2,"&gt;"))</f>
        <v/>
      </c>
      <c r="D248" s="29" t="str">
        <f>IF(KENKO[[#This Row],[ID NOTA]]="","",INDEX(Table1[QB],MATCH(KENKO[[#This Row],[ID NOTA]],Table1[ID],0)))</f>
        <v/>
      </c>
      <c r="E24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48" s="29"/>
      <c r="G248" s="39" t="str">
        <f ca="1">IF(KENKO[[#This Row],[N_ID]]="","",INDEX(INDIRECT($2:$2),KENKO[[#This Row],[//]]))</f>
        <v/>
      </c>
      <c r="H248" s="39" t="str">
        <f ca="1">IF(KENKO[[#This Row],[N_ID]]="","",INDEX(INDIRECT($2:$2),KENKO[[#This Row],[//]]))</f>
        <v/>
      </c>
      <c r="I248" s="47" t="str">
        <f ca="1">IF(KENKO[[#This Row],[N_ID]]="","",INDEX(INDIRECT($2:$2),KENKO[[#This Row],[//]]))</f>
        <v/>
      </c>
      <c r="J248" s="47" t="str">
        <f ca="1">IF(KENKO[[#This Row],[//]]="","",INDEX([3]!db[NB PAJAK],KENKO[[#This Row],[stt]]-1))</f>
        <v/>
      </c>
      <c r="K248" s="29" t="str">
        <f ca="1">IF(KENKO[[#This Row],[//]]="","",IF(INDEX(INDIRECT($2:$2),KENKO[[#This Row],[//]])="","",INDEX(INDIRECT($2:$2),KENKO[[#This Row],[//]])))</f>
        <v/>
      </c>
      <c r="L248" s="29" t="str">
        <f ca="1">IF(KENKO[[#This Row],[//]]="","",IF(KENKO[[#This Row],[C]]="",INDEX(INDIRECT($2:$2),KENKO[[#This Row],[//]]),""))</f>
        <v/>
      </c>
      <c r="M248" s="29" t="str">
        <f ca="1">IF(KENKO[[#This Row],[//]]="","",IF(KENKO[[#This Row],[C]]="",INDEX(INDIRECT($2:$2),KENKO[[#This Row],[//]]),""))</f>
        <v/>
      </c>
      <c r="N248" s="40" t="str">
        <f ca="1">IF(KENKO[[#This Row],[//]]="","",INDEX(INDIRECT($2:$2),KENKO[[#This Row],[//]])/IF(KENKO[[#This Row],[C]]="",KENKO[[#This Row],[JMLH BRG]],1))</f>
        <v/>
      </c>
      <c r="O248" s="41" t="str">
        <f ca="1">IF(KENKO[[#This Row],[//]]="","",INDEX(INDIRECT($2:$2),KENKO[[#This Row],[//]]))</f>
        <v/>
      </c>
      <c r="P248" s="41" t="str">
        <f ca="1">IF(KENKO[[#This Row],[//]]="","",IF(INDEX(INDIRECT($2:$2),KENKO[[#This Row],[//]])="","",INDEX(INDIRECT($2:$2),KENKO[[#This Row],[//]])))</f>
        <v/>
      </c>
      <c r="Q248" s="42" t="str">
        <f ca="1">IF(KENKO[[#This Row],[//]]="","",INDEX(INDIRECT($2:$2),KENKO[[#This Row],[//]]))</f>
        <v/>
      </c>
      <c r="R24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4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48" s="50" t="str">
        <f ca="1">IF(KENKO[[#This Row],[//]]="","",IF(INDEX(INDIRECT($2:$2),KENKO[[#This Row],[//]])="","",INDEX(INDIRECT($2:$2),KENKO[[#This Row],[//]])))</f>
        <v/>
      </c>
      <c r="U248" s="47" t="str">
        <f ca="1">IF(KENKO[[#This Row],[//]]="","",INDEX(INDIRECT($2:$2),KENKO[[#This Row],[//]]))</f>
        <v/>
      </c>
      <c r="V248" s="47" t="str">
        <f ca="1">LOWER(SUBSTITUTE(SUBSTITUTE(SUBSTITUTE(SUBSTITUTE(SUBSTITUTE(SUBSTITUTE(SUBSTITUTE(SUBSTITUTE(KENKO[[#This Row],[N.B.nota]]," ",""),"-",""),"(",""),")",""),".",""),",",""),"/",""),"""",""))</f>
        <v/>
      </c>
      <c r="W248" s="51" t="str">
        <f ca="1">IF(KENKO[[#This Row],[concat]]="","",MATCH(KENKO[[#This Row],[concat]],[3]!db[NB NOTA_C],0)+1)</f>
        <v/>
      </c>
      <c r="X248" s="47" t="str">
        <f ca="1">IF(KENKO[[#This Row],[N.B.nota]]="","",ADDRESS(ROW(KENKO[QB]),COLUMN(KENKO[QB]))&amp;":"&amp;ADDRESS(ROW(),COLUMN(KENKO[QB])))</f>
        <v/>
      </c>
      <c r="Y248" s="46" t="str">
        <f ca="1">IF(KENKO[[#This Row],[//]]="","",HYPERLINK("["&amp;DB_PATH&amp;"]DB!e"&amp;KENKO[[#This Row],[stt]],"&gt;"))</f>
        <v/>
      </c>
      <c r="Z248" s="32" t="str">
        <f ca="1">IF(KENKO[[#This Row],[//]]="","",IF(KENKO[[#This Row],[ID NOTA]]="",Z247,KENKO[[#This Row],[ID NOTA]]))</f>
        <v/>
      </c>
    </row>
    <row r="249" spans="1:26" ht="20.100000000000001" customHeight="1" x14ac:dyDescent="0.25">
      <c r="A249" s="43"/>
      <c r="B249" s="29" t="str">
        <f>IF(KENKO[[#This Row],[N_ID]]="","",INDEX(Table1[ID],MATCH(KENKO[[#This Row],[N_ID]],Table1[N_ID],0)))</f>
        <v/>
      </c>
      <c r="C249" s="29" t="str">
        <f ca="1">IF(KENKO[[#This Row],[//]]="","",HYPERLINK("["&amp;SUBSTITUTE(DIR,"'","")&amp;"]NOTA!D"&amp;KENKO[[#This Row],[//]]+2,"&gt;"))</f>
        <v/>
      </c>
      <c r="D249" s="29" t="str">
        <f>IF(KENKO[[#This Row],[ID NOTA]]="","",INDEX(Table1[QB],MATCH(KENKO[[#This Row],[ID NOTA]],Table1[ID],0)))</f>
        <v/>
      </c>
      <c r="E24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49" s="29"/>
      <c r="G249" s="39" t="str">
        <f ca="1">IF(KENKO[[#This Row],[N_ID]]="","",INDEX(INDIRECT($2:$2),KENKO[[#This Row],[//]]))</f>
        <v/>
      </c>
      <c r="H249" s="39" t="str">
        <f ca="1">IF(KENKO[[#This Row],[N_ID]]="","",INDEX(INDIRECT($2:$2),KENKO[[#This Row],[//]]))</f>
        <v/>
      </c>
      <c r="I249" s="47" t="str">
        <f ca="1">IF(KENKO[[#This Row],[N_ID]]="","",INDEX(INDIRECT($2:$2),KENKO[[#This Row],[//]]))</f>
        <v/>
      </c>
      <c r="J249" s="47" t="str">
        <f ca="1">IF(KENKO[[#This Row],[//]]="","",INDEX([3]!db[NB PAJAK],KENKO[[#This Row],[stt]]-1))</f>
        <v/>
      </c>
      <c r="K249" s="29" t="str">
        <f ca="1">IF(KENKO[[#This Row],[//]]="","",IF(INDEX(INDIRECT($2:$2),KENKO[[#This Row],[//]])="","",INDEX(INDIRECT($2:$2),KENKO[[#This Row],[//]])))</f>
        <v/>
      </c>
      <c r="L249" s="29" t="str">
        <f ca="1">IF(KENKO[[#This Row],[//]]="","",IF(KENKO[[#This Row],[C]]="",INDEX(INDIRECT($2:$2),KENKO[[#This Row],[//]]),""))</f>
        <v/>
      </c>
      <c r="M249" s="29" t="str">
        <f ca="1">IF(KENKO[[#This Row],[//]]="","",IF(KENKO[[#This Row],[C]]="",INDEX(INDIRECT($2:$2),KENKO[[#This Row],[//]]),""))</f>
        <v/>
      </c>
      <c r="N249" s="40" t="str">
        <f ca="1">IF(KENKO[[#This Row],[//]]="","",INDEX(INDIRECT($2:$2),KENKO[[#This Row],[//]])/IF(KENKO[[#This Row],[C]]="",KENKO[[#This Row],[JMLH BRG]],1))</f>
        <v/>
      </c>
      <c r="O249" s="41" t="str">
        <f ca="1">IF(KENKO[[#This Row],[//]]="","",INDEX(INDIRECT($2:$2),KENKO[[#This Row],[//]]))</f>
        <v/>
      </c>
      <c r="P249" s="41" t="str">
        <f ca="1">IF(KENKO[[#This Row],[//]]="","",IF(INDEX(INDIRECT($2:$2),KENKO[[#This Row],[//]])="","",INDEX(INDIRECT($2:$2),KENKO[[#This Row],[//]])))</f>
        <v/>
      </c>
      <c r="Q249" s="42" t="str">
        <f ca="1">IF(KENKO[[#This Row],[//]]="","",INDEX(INDIRECT($2:$2),KENKO[[#This Row],[//]]))</f>
        <v/>
      </c>
      <c r="R24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4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49" s="50" t="str">
        <f ca="1">IF(KENKO[[#This Row],[//]]="","",IF(INDEX(INDIRECT($2:$2),KENKO[[#This Row],[//]])="","",INDEX(INDIRECT($2:$2),KENKO[[#This Row],[//]])))</f>
        <v/>
      </c>
      <c r="U249" s="47" t="str">
        <f ca="1">IF(KENKO[[#This Row],[//]]="","",INDEX(INDIRECT($2:$2),KENKO[[#This Row],[//]]))</f>
        <v/>
      </c>
      <c r="V249" s="47" t="str">
        <f ca="1">LOWER(SUBSTITUTE(SUBSTITUTE(SUBSTITUTE(SUBSTITUTE(SUBSTITUTE(SUBSTITUTE(SUBSTITUTE(SUBSTITUTE(KENKO[[#This Row],[N.B.nota]]," ",""),"-",""),"(",""),")",""),".",""),",",""),"/",""),"""",""))</f>
        <v/>
      </c>
      <c r="W249" s="51" t="str">
        <f ca="1">IF(KENKO[[#This Row],[concat]]="","",MATCH(KENKO[[#This Row],[concat]],[3]!db[NB NOTA_C],0)+1)</f>
        <v/>
      </c>
      <c r="X249" s="47" t="str">
        <f ca="1">IF(KENKO[[#This Row],[N.B.nota]]="","",ADDRESS(ROW(KENKO[QB]),COLUMN(KENKO[QB]))&amp;":"&amp;ADDRESS(ROW(),COLUMN(KENKO[QB])))</f>
        <v/>
      </c>
      <c r="Y249" s="46" t="str">
        <f ca="1">IF(KENKO[[#This Row],[//]]="","",HYPERLINK("["&amp;DB_PATH&amp;"]DB!e"&amp;KENKO[[#This Row],[stt]],"&gt;"))</f>
        <v/>
      </c>
      <c r="Z249" s="32" t="str">
        <f ca="1">IF(KENKO[[#This Row],[//]]="","",IF(KENKO[[#This Row],[ID NOTA]]="",Z248,KENKO[[#This Row],[ID NOTA]]))</f>
        <v/>
      </c>
    </row>
    <row r="250" spans="1:26" ht="20.100000000000001" customHeight="1" x14ac:dyDescent="0.25">
      <c r="A250" s="43"/>
      <c r="B250" s="29" t="str">
        <f>IF(KENKO[[#This Row],[N_ID]]="","",INDEX(Table1[ID],MATCH(KENKO[[#This Row],[N_ID]],Table1[N_ID],0)))</f>
        <v/>
      </c>
      <c r="C250" s="29" t="str">
        <f ca="1">IF(KENKO[[#This Row],[//]]="","",HYPERLINK("["&amp;SUBSTITUTE(DIR,"'","")&amp;"]NOTA!D"&amp;KENKO[[#This Row],[//]]+2,"&gt;"))</f>
        <v/>
      </c>
      <c r="D250" s="29" t="str">
        <f>IF(KENKO[[#This Row],[ID NOTA]]="","",INDEX(Table1[QB],MATCH(KENKO[[#This Row],[ID NOTA]],Table1[ID],0)))</f>
        <v/>
      </c>
      <c r="E25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50" s="29"/>
      <c r="G250" s="39" t="str">
        <f ca="1">IF(KENKO[[#This Row],[N_ID]]="","",INDEX(INDIRECT($2:$2),KENKO[[#This Row],[//]]))</f>
        <v/>
      </c>
      <c r="H250" s="39" t="str">
        <f ca="1">IF(KENKO[[#This Row],[N_ID]]="","",INDEX(INDIRECT($2:$2),KENKO[[#This Row],[//]]))</f>
        <v/>
      </c>
      <c r="I250" s="47" t="str">
        <f ca="1">IF(KENKO[[#This Row],[N_ID]]="","",INDEX(INDIRECT($2:$2),KENKO[[#This Row],[//]]))</f>
        <v/>
      </c>
      <c r="J250" s="47" t="str">
        <f ca="1">IF(KENKO[[#This Row],[//]]="","",INDEX([3]!db[NB PAJAK],KENKO[[#This Row],[stt]]-1))</f>
        <v/>
      </c>
      <c r="K250" s="29" t="str">
        <f ca="1">IF(KENKO[[#This Row],[//]]="","",IF(INDEX(INDIRECT($2:$2),KENKO[[#This Row],[//]])="","",INDEX(INDIRECT($2:$2),KENKO[[#This Row],[//]])))</f>
        <v/>
      </c>
      <c r="L250" s="29" t="str">
        <f ca="1">IF(KENKO[[#This Row],[//]]="","",IF(KENKO[[#This Row],[C]]="",INDEX(INDIRECT($2:$2),KENKO[[#This Row],[//]]),""))</f>
        <v/>
      </c>
      <c r="M250" s="29" t="str">
        <f ca="1">IF(KENKO[[#This Row],[//]]="","",IF(KENKO[[#This Row],[C]]="",INDEX(INDIRECT($2:$2),KENKO[[#This Row],[//]]),""))</f>
        <v/>
      </c>
      <c r="N250" s="40" t="str">
        <f ca="1">IF(KENKO[[#This Row],[//]]="","",INDEX(INDIRECT($2:$2),KENKO[[#This Row],[//]])/IF(KENKO[[#This Row],[C]]="",KENKO[[#This Row],[JMLH BRG]],1))</f>
        <v/>
      </c>
      <c r="O250" s="41" t="str">
        <f ca="1">IF(KENKO[[#This Row],[//]]="","",INDEX(INDIRECT($2:$2),KENKO[[#This Row],[//]]))</f>
        <v/>
      </c>
      <c r="P250" s="41" t="str">
        <f ca="1">IF(KENKO[[#This Row],[//]]="","",IF(INDEX(INDIRECT($2:$2),KENKO[[#This Row],[//]])="","",INDEX(INDIRECT($2:$2),KENKO[[#This Row],[//]])))</f>
        <v/>
      </c>
      <c r="Q250" s="42" t="str">
        <f ca="1">IF(KENKO[[#This Row],[//]]="","",INDEX(INDIRECT($2:$2),KENKO[[#This Row],[//]]))</f>
        <v/>
      </c>
      <c r="R25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5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50" s="50" t="str">
        <f ca="1">IF(KENKO[[#This Row],[//]]="","",IF(INDEX(INDIRECT($2:$2),KENKO[[#This Row],[//]])="","",INDEX(INDIRECT($2:$2),KENKO[[#This Row],[//]])))</f>
        <v/>
      </c>
      <c r="U250" s="47" t="str">
        <f ca="1">IF(KENKO[[#This Row],[//]]="","",INDEX(INDIRECT($2:$2),KENKO[[#This Row],[//]]))</f>
        <v/>
      </c>
      <c r="V250" s="47" t="str">
        <f ca="1">LOWER(SUBSTITUTE(SUBSTITUTE(SUBSTITUTE(SUBSTITUTE(SUBSTITUTE(SUBSTITUTE(SUBSTITUTE(SUBSTITUTE(KENKO[[#This Row],[N.B.nota]]," ",""),"-",""),"(",""),")",""),".",""),",",""),"/",""),"""",""))</f>
        <v/>
      </c>
      <c r="W250" s="51" t="str">
        <f ca="1">IF(KENKO[[#This Row],[concat]]="","",MATCH(KENKO[[#This Row],[concat]],[3]!db[NB NOTA_C],0)+1)</f>
        <v/>
      </c>
      <c r="X250" s="47" t="str">
        <f ca="1">IF(KENKO[[#This Row],[N.B.nota]]="","",ADDRESS(ROW(KENKO[QB]),COLUMN(KENKO[QB]))&amp;":"&amp;ADDRESS(ROW(),COLUMN(KENKO[QB])))</f>
        <v/>
      </c>
      <c r="Y250" s="46" t="str">
        <f ca="1">IF(KENKO[[#This Row],[//]]="","",HYPERLINK("["&amp;DB_PATH&amp;"]DB!e"&amp;KENKO[[#This Row],[stt]],"&gt;"))</f>
        <v/>
      </c>
      <c r="Z250" s="32" t="str">
        <f ca="1">IF(KENKO[[#This Row],[//]]="","",IF(KENKO[[#This Row],[ID NOTA]]="",Z249,KENKO[[#This Row],[ID NOTA]]))</f>
        <v/>
      </c>
    </row>
    <row r="251" spans="1:26" ht="20.100000000000001" customHeight="1" x14ac:dyDescent="0.25">
      <c r="A251" s="43"/>
      <c r="B251" s="29" t="str">
        <f>IF(KENKO[[#This Row],[N_ID]]="","",INDEX(Table1[ID],MATCH(KENKO[[#This Row],[N_ID]],Table1[N_ID],0)))</f>
        <v/>
      </c>
      <c r="C251" s="29" t="str">
        <f ca="1">IF(KENKO[[#This Row],[//]]="","",HYPERLINK("["&amp;SUBSTITUTE(DIR,"'","")&amp;"]NOTA!D"&amp;KENKO[[#This Row],[//]]+2,"&gt;"))</f>
        <v/>
      </c>
      <c r="D251" s="29" t="str">
        <f>IF(KENKO[[#This Row],[ID NOTA]]="","",INDEX(Table1[QB],MATCH(KENKO[[#This Row],[ID NOTA]],Table1[ID],0)))</f>
        <v/>
      </c>
      <c r="E25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51" s="29"/>
      <c r="G251" s="39" t="str">
        <f ca="1">IF(KENKO[[#This Row],[N_ID]]="","",INDEX(INDIRECT($2:$2),KENKO[[#This Row],[//]]))</f>
        <v/>
      </c>
      <c r="H251" s="39" t="str">
        <f ca="1">IF(KENKO[[#This Row],[N_ID]]="","",INDEX(INDIRECT($2:$2),KENKO[[#This Row],[//]]))</f>
        <v/>
      </c>
      <c r="I251" s="47" t="str">
        <f ca="1">IF(KENKO[[#This Row],[N_ID]]="","",INDEX(INDIRECT($2:$2),KENKO[[#This Row],[//]]))</f>
        <v/>
      </c>
      <c r="J251" s="47" t="str">
        <f ca="1">IF(KENKO[[#This Row],[//]]="","",INDEX([3]!db[NB PAJAK],KENKO[[#This Row],[stt]]-1))</f>
        <v/>
      </c>
      <c r="K251" s="29" t="str">
        <f ca="1">IF(KENKO[[#This Row],[//]]="","",IF(INDEX(INDIRECT($2:$2),KENKO[[#This Row],[//]])="","",INDEX(INDIRECT($2:$2),KENKO[[#This Row],[//]])))</f>
        <v/>
      </c>
      <c r="L251" s="29" t="str">
        <f ca="1">IF(KENKO[[#This Row],[//]]="","",IF(KENKO[[#This Row],[C]]="",INDEX(INDIRECT($2:$2),KENKO[[#This Row],[//]]),""))</f>
        <v/>
      </c>
      <c r="M251" s="29" t="str">
        <f ca="1">IF(KENKO[[#This Row],[//]]="","",IF(KENKO[[#This Row],[C]]="",INDEX(INDIRECT($2:$2),KENKO[[#This Row],[//]]),""))</f>
        <v/>
      </c>
      <c r="N251" s="40" t="str">
        <f ca="1">IF(KENKO[[#This Row],[//]]="","",INDEX(INDIRECT($2:$2),KENKO[[#This Row],[//]])/IF(KENKO[[#This Row],[C]]="",KENKO[[#This Row],[JMLH BRG]],1))</f>
        <v/>
      </c>
      <c r="O251" s="41" t="str">
        <f ca="1">IF(KENKO[[#This Row],[//]]="","",INDEX(INDIRECT($2:$2),KENKO[[#This Row],[//]]))</f>
        <v/>
      </c>
      <c r="P251" s="41" t="str">
        <f ca="1">IF(KENKO[[#This Row],[//]]="","",IF(INDEX(INDIRECT($2:$2),KENKO[[#This Row],[//]])="","",INDEX(INDIRECT($2:$2),KENKO[[#This Row],[//]])))</f>
        <v/>
      </c>
      <c r="Q251" s="42" t="str">
        <f ca="1">IF(KENKO[[#This Row],[//]]="","",INDEX(INDIRECT($2:$2),KENKO[[#This Row],[//]]))</f>
        <v/>
      </c>
      <c r="R25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5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51" s="50" t="str">
        <f ca="1">IF(KENKO[[#This Row],[//]]="","",IF(INDEX(INDIRECT($2:$2),KENKO[[#This Row],[//]])="","",INDEX(INDIRECT($2:$2),KENKO[[#This Row],[//]])))</f>
        <v/>
      </c>
      <c r="U251" s="47" t="str">
        <f ca="1">IF(KENKO[[#This Row],[//]]="","",INDEX(INDIRECT($2:$2),KENKO[[#This Row],[//]]))</f>
        <v/>
      </c>
      <c r="V251" s="47" t="str">
        <f ca="1">LOWER(SUBSTITUTE(SUBSTITUTE(SUBSTITUTE(SUBSTITUTE(SUBSTITUTE(SUBSTITUTE(SUBSTITUTE(SUBSTITUTE(KENKO[[#This Row],[N.B.nota]]," ",""),"-",""),"(",""),")",""),".",""),",",""),"/",""),"""",""))</f>
        <v/>
      </c>
      <c r="W251" s="51" t="str">
        <f ca="1">IF(KENKO[[#This Row],[concat]]="","",MATCH(KENKO[[#This Row],[concat]],[3]!db[NB NOTA_C],0)+1)</f>
        <v/>
      </c>
      <c r="X251" s="47" t="str">
        <f ca="1">IF(KENKO[[#This Row],[N.B.nota]]="","",ADDRESS(ROW(KENKO[QB]),COLUMN(KENKO[QB]))&amp;":"&amp;ADDRESS(ROW(),COLUMN(KENKO[QB])))</f>
        <v/>
      </c>
      <c r="Y251" s="46" t="str">
        <f ca="1">IF(KENKO[[#This Row],[//]]="","",HYPERLINK("["&amp;DB_PATH&amp;"]DB!e"&amp;KENKO[[#This Row],[stt]],"&gt;"))</f>
        <v/>
      </c>
      <c r="Z251" s="32" t="str">
        <f ca="1">IF(KENKO[[#This Row],[//]]="","",IF(KENKO[[#This Row],[ID NOTA]]="",Z250,KENKO[[#This Row],[ID NOTA]]))</f>
        <v/>
      </c>
    </row>
    <row r="252" spans="1:26" ht="20.100000000000001" customHeight="1" x14ac:dyDescent="0.25">
      <c r="A252" s="43"/>
      <c r="B252" s="29" t="str">
        <f>IF(KENKO[[#This Row],[N_ID]]="","",INDEX(Table1[ID],MATCH(KENKO[[#This Row],[N_ID]],Table1[N_ID],0)))</f>
        <v/>
      </c>
      <c r="C252" s="29" t="str">
        <f ca="1">IF(KENKO[[#This Row],[//]]="","",HYPERLINK("["&amp;SUBSTITUTE(DIR,"'","")&amp;"]NOTA!D"&amp;KENKO[[#This Row],[//]]+2,"&gt;"))</f>
        <v/>
      </c>
      <c r="D252" s="29" t="str">
        <f>IF(KENKO[[#This Row],[ID NOTA]]="","",INDEX(Table1[QB],MATCH(KENKO[[#This Row],[ID NOTA]],Table1[ID],0)))</f>
        <v/>
      </c>
      <c r="E25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52" s="29"/>
      <c r="G252" s="39" t="str">
        <f ca="1">IF(KENKO[[#This Row],[N_ID]]="","",INDEX(INDIRECT($2:$2),KENKO[[#This Row],[//]]))</f>
        <v/>
      </c>
      <c r="H252" s="39" t="str">
        <f ca="1">IF(KENKO[[#This Row],[N_ID]]="","",INDEX(INDIRECT($2:$2),KENKO[[#This Row],[//]]))</f>
        <v/>
      </c>
      <c r="I252" s="47" t="str">
        <f ca="1">IF(KENKO[[#This Row],[N_ID]]="","",INDEX(INDIRECT($2:$2),KENKO[[#This Row],[//]]))</f>
        <v/>
      </c>
      <c r="J252" s="47" t="str">
        <f ca="1">IF(KENKO[[#This Row],[//]]="","",INDEX([3]!db[NB PAJAK],KENKO[[#This Row],[stt]]-1))</f>
        <v/>
      </c>
      <c r="K252" s="29" t="str">
        <f ca="1">IF(KENKO[[#This Row],[//]]="","",IF(INDEX(INDIRECT($2:$2),KENKO[[#This Row],[//]])="","",INDEX(INDIRECT($2:$2),KENKO[[#This Row],[//]])))</f>
        <v/>
      </c>
      <c r="L252" s="29" t="str">
        <f ca="1">IF(KENKO[[#This Row],[//]]="","",IF(KENKO[[#This Row],[C]]="",INDEX(INDIRECT($2:$2),KENKO[[#This Row],[//]]),""))</f>
        <v/>
      </c>
      <c r="M252" s="29" t="str">
        <f ca="1">IF(KENKO[[#This Row],[//]]="","",IF(KENKO[[#This Row],[C]]="",INDEX(INDIRECT($2:$2),KENKO[[#This Row],[//]]),""))</f>
        <v/>
      </c>
      <c r="N252" s="40" t="str">
        <f ca="1">IF(KENKO[[#This Row],[//]]="","",INDEX(INDIRECT($2:$2),KENKO[[#This Row],[//]])/IF(KENKO[[#This Row],[C]]="",KENKO[[#This Row],[JMLH BRG]],1))</f>
        <v/>
      </c>
      <c r="O252" s="41" t="str">
        <f ca="1">IF(KENKO[[#This Row],[//]]="","",INDEX(INDIRECT($2:$2),KENKO[[#This Row],[//]]))</f>
        <v/>
      </c>
      <c r="P252" s="41" t="str">
        <f ca="1">IF(KENKO[[#This Row],[//]]="","",IF(INDEX(INDIRECT($2:$2),KENKO[[#This Row],[//]])="","",INDEX(INDIRECT($2:$2),KENKO[[#This Row],[//]])))</f>
        <v/>
      </c>
      <c r="Q252" s="42" t="str">
        <f ca="1">IF(KENKO[[#This Row],[//]]="","",INDEX(INDIRECT($2:$2),KENKO[[#This Row],[//]]))</f>
        <v/>
      </c>
      <c r="R25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5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52" s="50" t="str">
        <f ca="1">IF(KENKO[[#This Row],[//]]="","",IF(INDEX(INDIRECT($2:$2),KENKO[[#This Row],[//]])="","",INDEX(INDIRECT($2:$2),KENKO[[#This Row],[//]])))</f>
        <v/>
      </c>
      <c r="U252" s="47" t="str">
        <f ca="1">IF(KENKO[[#This Row],[//]]="","",INDEX(INDIRECT($2:$2),KENKO[[#This Row],[//]]))</f>
        <v/>
      </c>
      <c r="V252" s="47" t="str">
        <f ca="1">LOWER(SUBSTITUTE(SUBSTITUTE(SUBSTITUTE(SUBSTITUTE(SUBSTITUTE(SUBSTITUTE(SUBSTITUTE(SUBSTITUTE(KENKO[[#This Row],[N.B.nota]]," ",""),"-",""),"(",""),")",""),".",""),",",""),"/",""),"""",""))</f>
        <v/>
      </c>
      <c r="W252" s="51" t="str">
        <f ca="1">IF(KENKO[[#This Row],[concat]]="","",MATCH(KENKO[[#This Row],[concat]],[3]!db[NB NOTA_C],0)+1)</f>
        <v/>
      </c>
      <c r="X252" s="47" t="str">
        <f ca="1">IF(KENKO[[#This Row],[N.B.nota]]="","",ADDRESS(ROW(KENKO[QB]),COLUMN(KENKO[QB]))&amp;":"&amp;ADDRESS(ROW(),COLUMN(KENKO[QB])))</f>
        <v/>
      </c>
      <c r="Y252" s="46" t="str">
        <f ca="1">IF(KENKO[[#This Row],[//]]="","",HYPERLINK("["&amp;DB_PATH&amp;"]DB!e"&amp;KENKO[[#This Row],[stt]],"&gt;"))</f>
        <v/>
      </c>
      <c r="Z252" s="32" t="str">
        <f ca="1">IF(KENKO[[#This Row],[//]]="","",IF(KENKO[[#This Row],[ID NOTA]]="",Z251,KENKO[[#This Row],[ID NOTA]]))</f>
        <v/>
      </c>
    </row>
    <row r="253" spans="1:26" ht="20.100000000000001" customHeight="1" x14ac:dyDescent="0.25">
      <c r="A253" s="43"/>
      <c r="B253" s="29" t="str">
        <f>IF(KENKO[[#This Row],[N_ID]]="","",INDEX(Table1[ID],MATCH(KENKO[[#This Row],[N_ID]],Table1[N_ID],0)))</f>
        <v/>
      </c>
      <c r="C253" s="29" t="str">
        <f ca="1">IF(KENKO[[#This Row],[//]]="","",HYPERLINK("["&amp;SUBSTITUTE(DIR,"'","")&amp;"]NOTA!D"&amp;KENKO[[#This Row],[//]]+2,"&gt;"))</f>
        <v/>
      </c>
      <c r="D253" s="29" t="str">
        <f>IF(KENKO[[#This Row],[ID NOTA]]="","",INDEX(Table1[QB],MATCH(KENKO[[#This Row],[ID NOTA]],Table1[ID],0)))</f>
        <v/>
      </c>
      <c r="E25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53" s="29"/>
      <c r="G253" s="39" t="str">
        <f ca="1">IF(KENKO[[#This Row],[N_ID]]="","",INDEX(INDIRECT($2:$2),KENKO[[#This Row],[//]]))</f>
        <v/>
      </c>
      <c r="H253" s="39" t="str">
        <f ca="1">IF(KENKO[[#This Row],[N_ID]]="","",INDEX(INDIRECT($2:$2),KENKO[[#This Row],[//]]))</f>
        <v/>
      </c>
      <c r="I253" s="47" t="str">
        <f ca="1">IF(KENKO[[#This Row],[N_ID]]="","",INDEX(INDIRECT($2:$2),KENKO[[#This Row],[//]]))</f>
        <v/>
      </c>
      <c r="J253" s="47" t="str">
        <f ca="1">IF(KENKO[[#This Row],[//]]="","",INDEX([3]!db[NB PAJAK],KENKO[[#This Row],[stt]]-1))</f>
        <v/>
      </c>
      <c r="K253" s="29" t="str">
        <f ca="1">IF(KENKO[[#This Row],[//]]="","",IF(INDEX(INDIRECT($2:$2),KENKO[[#This Row],[//]])="","",INDEX(INDIRECT($2:$2),KENKO[[#This Row],[//]])))</f>
        <v/>
      </c>
      <c r="L253" s="29" t="str">
        <f ca="1">IF(KENKO[[#This Row],[//]]="","",IF(KENKO[[#This Row],[C]]="",INDEX(INDIRECT($2:$2),KENKO[[#This Row],[//]]),""))</f>
        <v/>
      </c>
      <c r="M253" s="29" t="str">
        <f ca="1">IF(KENKO[[#This Row],[//]]="","",IF(KENKO[[#This Row],[C]]="",INDEX(INDIRECT($2:$2),KENKO[[#This Row],[//]]),""))</f>
        <v/>
      </c>
      <c r="N253" s="40" t="str">
        <f ca="1">IF(KENKO[[#This Row],[//]]="","",INDEX(INDIRECT($2:$2),KENKO[[#This Row],[//]])/IF(KENKO[[#This Row],[C]]="",KENKO[[#This Row],[JMLH BRG]],1))</f>
        <v/>
      </c>
      <c r="O253" s="41" t="str">
        <f ca="1">IF(KENKO[[#This Row],[//]]="","",INDEX(INDIRECT($2:$2),KENKO[[#This Row],[//]]))</f>
        <v/>
      </c>
      <c r="P253" s="41" t="str">
        <f ca="1">IF(KENKO[[#This Row],[//]]="","",IF(INDEX(INDIRECT($2:$2),KENKO[[#This Row],[//]])="","",INDEX(INDIRECT($2:$2),KENKO[[#This Row],[//]])))</f>
        <v/>
      </c>
      <c r="Q253" s="42" t="str">
        <f ca="1">IF(KENKO[[#This Row],[//]]="","",INDEX(INDIRECT($2:$2),KENKO[[#This Row],[//]]))</f>
        <v/>
      </c>
      <c r="R25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5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53" s="50" t="str">
        <f ca="1">IF(KENKO[[#This Row],[//]]="","",IF(INDEX(INDIRECT($2:$2),KENKO[[#This Row],[//]])="","",INDEX(INDIRECT($2:$2),KENKO[[#This Row],[//]])))</f>
        <v/>
      </c>
      <c r="U253" s="47" t="str">
        <f ca="1">IF(KENKO[[#This Row],[//]]="","",INDEX(INDIRECT($2:$2),KENKO[[#This Row],[//]]))</f>
        <v/>
      </c>
      <c r="V253" s="47" t="str">
        <f ca="1">LOWER(SUBSTITUTE(SUBSTITUTE(SUBSTITUTE(SUBSTITUTE(SUBSTITUTE(SUBSTITUTE(SUBSTITUTE(SUBSTITUTE(KENKO[[#This Row],[N.B.nota]]," ",""),"-",""),"(",""),")",""),".",""),",",""),"/",""),"""",""))</f>
        <v/>
      </c>
      <c r="W253" s="51" t="str">
        <f ca="1">IF(KENKO[[#This Row],[concat]]="","",MATCH(KENKO[[#This Row],[concat]],[3]!db[NB NOTA_C],0)+1)</f>
        <v/>
      </c>
      <c r="X253" s="47" t="str">
        <f ca="1">IF(KENKO[[#This Row],[N.B.nota]]="","",ADDRESS(ROW(KENKO[QB]),COLUMN(KENKO[QB]))&amp;":"&amp;ADDRESS(ROW(),COLUMN(KENKO[QB])))</f>
        <v/>
      </c>
      <c r="Y253" s="46" t="str">
        <f ca="1">IF(KENKO[[#This Row],[//]]="","",HYPERLINK("["&amp;DB_PATH&amp;"]DB!e"&amp;KENKO[[#This Row],[stt]],"&gt;"))</f>
        <v/>
      </c>
      <c r="Z253" s="32" t="str">
        <f ca="1">IF(KENKO[[#This Row],[//]]="","",IF(KENKO[[#This Row],[ID NOTA]]="",Z252,KENKO[[#This Row],[ID NOTA]]))</f>
        <v/>
      </c>
    </row>
    <row r="254" spans="1:26" ht="20.100000000000001" customHeight="1" x14ac:dyDescent="0.25">
      <c r="A254" s="43"/>
      <c r="B254" s="29" t="str">
        <f>IF(KENKO[[#This Row],[N_ID]]="","",INDEX(Table1[ID],MATCH(KENKO[[#This Row],[N_ID]],Table1[N_ID],0)))</f>
        <v/>
      </c>
      <c r="C254" s="29" t="str">
        <f ca="1">IF(KENKO[[#This Row],[//]]="","",HYPERLINK("["&amp;SUBSTITUTE(DIR,"'","")&amp;"]NOTA!D"&amp;KENKO[[#This Row],[//]]+2,"&gt;"))</f>
        <v/>
      </c>
      <c r="D254" s="29" t="str">
        <f>IF(KENKO[[#This Row],[ID NOTA]]="","",INDEX(Table1[QB],MATCH(KENKO[[#This Row],[ID NOTA]],Table1[ID],0)))</f>
        <v/>
      </c>
      <c r="E25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54" s="29"/>
      <c r="G254" s="39" t="str">
        <f ca="1">IF(KENKO[[#This Row],[N_ID]]="","",INDEX(INDIRECT($2:$2),KENKO[[#This Row],[//]]))</f>
        <v/>
      </c>
      <c r="H254" s="39" t="str">
        <f ca="1">IF(KENKO[[#This Row],[N_ID]]="","",INDEX(INDIRECT($2:$2),KENKO[[#This Row],[//]]))</f>
        <v/>
      </c>
      <c r="I254" s="47" t="str">
        <f ca="1">IF(KENKO[[#This Row],[N_ID]]="","",INDEX(INDIRECT($2:$2),KENKO[[#This Row],[//]]))</f>
        <v/>
      </c>
      <c r="J254" s="47" t="str">
        <f ca="1">IF(KENKO[[#This Row],[//]]="","",INDEX([3]!db[NB PAJAK],KENKO[[#This Row],[stt]]-1))</f>
        <v/>
      </c>
      <c r="K254" s="29" t="str">
        <f ca="1">IF(KENKO[[#This Row],[//]]="","",IF(INDEX(INDIRECT($2:$2),KENKO[[#This Row],[//]])="","",INDEX(INDIRECT($2:$2),KENKO[[#This Row],[//]])))</f>
        <v/>
      </c>
      <c r="L254" s="29" t="str">
        <f ca="1">IF(KENKO[[#This Row],[//]]="","",IF(KENKO[[#This Row],[C]]="",INDEX(INDIRECT($2:$2),KENKO[[#This Row],[//]]),""))</f>
        <v/>
      </c>
      <c r="M254" s="29" t="str">
        <f ca="1">IF(KENKO[[#This Row],[//]]="","",IF(KENKO[[#This Row],[C]]="",INDEX(INDIRECT($2:$2),KENKO[[#This Row],[//]]),""))</f>
        <v/>
      </c>
      <c r="N254" s="40" t="str">
        <f ca="1">IF(KENKO[[#This Row],[//]]="","",INDEX(INDIRECT($2:$2),KENKO[[#This Row],[//]])/IF(KENKO[[#This Row],[C]]="",KENKO[[#This Row],[JMLH BRG]],1))</f>
        <v/>
      </c>
      <c r="O254" s="41" t="str">
        <f ca="1">IF(KENKO[[#This Row],[//]]="","",INDEX(INDIRECT($2:$2),KENKO[[#This Row],[//]]))</f>
        <v/>
      </c>
      <c r="P254" s="41" t="str">
        <f ca="1">IF(KENKO[[#This Row],[//]]="","",IF(INDEX(INDIRECT($2:$2),KENKO[[#This Row],[//]])="","",INDEX(INDIRECT($2:$2),KENKO[[#This Row],[//]])))</f>
        <v/>
      </c>
      <c r="Q254" s="42" t="str">
        <f ca="1">IF(KENKO[[#This Row],[//]]="","",INDEX(INDIRECT($2:$2),KENKO[[#This Row],[//]]))</f>
        <v/>
      </c>
      <c r="R25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5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54" s="50" t="str">
        <f ca="1">IF(KENKO[[#This Row],[//]]="","",IF(INDEX(INDIRECT($2:$2),KENKO[[#This Row],[//]])="","",INDEX(INDIRECT($2:$2),KENKO[[#This Row],[//]])))</f>
        <v/>
      </c>
      <c r="U254" s="47" t="str">
        <f ca="1">IF(KENKO[[#This Row],[//]]="","",INDEX(INDIRECT($2:$2),KENKO[[#This Row],[//]]))</f>
        <v/>
      </c>
      <c r="V254" s="47" t="str">
        <f ca="1">LOWER(SUBSTITUTE(SUBSTITUTE(SUBSTITUTE(SUBSTITUTE(SUBSTITUTE(SUBSTITUTE(SUBSTITUTE(SUBSTITUTE(KENKO[[#This Row],[N.B.nota]]," ",""),"-",""),"(",""),")",""),".",""),",",""),"/",""),"""",""))</f>
        <v/>
      </c>
      <c r="W254" s="51" t="str">
        <f ca="1">IF(KENKO[[#This Row],[concat]]="","",MATCH(KENKO[[#This Row],[concat]],[3]!db[NB NOTA_C],0)+1)</f>
        <v/>
      </c>
      <c r="X254" s="47" t="str">
        <f ca="1">IF(KENKO[[#This Row],[N.B.nota]]="","",ADDRESS(ROW(KENKO[QB]),COLUMN(KENKO[QB]))&amp;":"&amp;ADDRESS(ROW(),COLUMN(KENKO[QB])))</f>
        <v/>
      </c>
      <c r="Y254" s="46" t="str">
        <f ca="1">IF(KENKO[[#This Row],[//]]="","",HYPERLINK("["&amp;DB_PATH&amp;"]DB!e"&amp;KENKO[[#This Row],[stt]],"&gt;"))</f>
        <v/>
      </c>
      <c r="Z254" s="32" t="str">
        <f ca="1">IF(KENKO[[#This Row],[//]]="","",IF(KENKO[[#This Row],[ID NOTA]]="",Z253,KENKO[[#This Row],[ID NOTA]]))</f>
        <v/>
      </c>
    </row>
    <row r="255" spans="1:26" ht="20.100000000000001" customHeight="1" x14ac:dyDescent="0.25">
      <c r="A255" s="43"/>
      <c r="B255" s="29" t="str">
        <f>IF(KENKO[[#This Row],[N_ID]]="","",INDEX(Table1[ID],MATCH(KENKO[[#This Row],[N_ID]],Table1[N_ID],0)))</f>
        <v/>
      </c>
      <c r="C255" s="29" t="str">
        <f ca="1">IF(KENKO[[#This Row],[//]]="","",HYPERLINK("["&amp;SUBSTITUTE(DIR,"'","")&amp;"]NOTA!D"&amp;KENKO[[#This Row],[//]]+2,"&gt;"))</f>
        <v/>
      </c>
      <c r="D255" s="29" t="str">
        <f>IF(KENKO[[#This Row],[ID NOTA]]="","",INDEX(Table1[QB],MATCH(KENKO[[#This Row],[ID NOTA]],Table1[ID],0)))</f>
        <v/>
      </c>
      <c r="E25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55" s="29"/>
      <c r="G255" s="39" t="str">
        <f ca="1">IF(KENKO[[#This Row],[N_ID]]="","",INDEX(INDIRECT($2:$2),KENKO[[#This Row],[//]]))</f>
        <v/>
      </c>
      <c r="H255" s="39" t="str">
        <f ca="1">IF(KENKO[[#This Row],[N_ID]]="","",INDEX(INDIRECT($2:$2),KENKO[[#This Row],[//]]))</f>
        <v/>
      </c>
      <c r="I255" s="47" t="str">
        <f ca="1">IF(KENKO[[#This Row],[N_ID]]="","",INDEX(INDIRECT($2:$2),KENKO[[#This Row],[//]]))</f>
        <v/>
      </c>
      <c r="J255" s="47" t="str">
        <f ca="1">IF(KENKO[[#This Row],[//]]="","",INDEX([3]!db[NB PAJAK],KENKO[[#This Row],[stt]]-1))</f>
        <v/>
      </c>
      <c r="K255" s="29" t="str">
        <f ca="1">IF(KENKO[[#This Row],[//]]="","",IF(INDEX(INDIRECT($2:$2),KENKO[[#This Row],[//]])="","",INDEX(INDIRECT($2:$2),KENKO[[#This Row],[//]])))</f>
        <v/>
      </c>
      <c r="L255" s="29" t="str">
        <f ca="1">IF(KENKO[[#This Row],[//]]="","",IF(KENKO[[#This Row],[C]]="",INDEX(INDIRECT($2:$2),KENKO[[#This Row],[//]]),""))</f>
        <v/>
      </c>
      <c r="M255" s="29" t="str">
        <f ca="1">IF(KENKO[[#This Row],[//]]="","",IF(KENKO[[#This Row],[C]]="",INDEX(INDIRECT($2:$2),KENKO[[#This Row],[//]]),""))</f>
        <v/>
      </c>
      <c r="N255" s="40" t="str">
        <f ca="1">IF(KENKO[[#This Row],[//]]="","",INDEX(INDIRECT($2:$2),KENKO[[#This Row],[//]])/IF(KENKO[[#This Row],[C]]="",KENKO[[#This Row],[JMLH BRG]],1))</f>
        <v/>
      </c>
      <c r="O255" s="41" t="str">
        <f ca="1">IF(KENKO[[#This Row],[//]]="","",INDEX(INDIRECT($2:$2),KENKO[[#This Row],[//]]))</f>
        <v/>
      </c>
      <c r="P255" s="41" t="str">
        <f ca="1">IF(KENKO[[#This Row],[//]]="","",IF(INDEX(INDIRECT($2:$2),KENKO[[#This Row],[//]])="","",INDEX(INDIRECT($2:$2),KENKO[[#This Row],[//]])))</f>
        <v/>
      </c>
      <c r="Q255" s="42" t="str">
        <f ca="1">IF(KENKO[[#This Row],[//]]="","",INDEX(INDIRECT($2:$2),KENKO[[#This Row],[//]]))</f>
        <v/>
      </c>
      <c r="R25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5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55" s="50" t="str">
        <f ca="1">IF(KENKO[[#This Row],[//]]="","",IF(INDEX(INDIRECT($2:$2),KENKO[[#This Row],[//]])="","",INDEX(INDIRECT($2:$2),KENKO[[#This Row],[//]])))</f>
        <v/>
      </c>
      <c r="U255" s="47" t="str">
        <f ca="1">IF(KENKO[[#This Row],[//]]="","",INDEX(INDIRECT($2:$2),KENKO[[#This Row],[//]]))</f>
        <v/>
      </c>
      <c r="V255" s="47" t="str">
        <f ca="1">LOWER(SUBSTITUTE(SUBSTITUTE(SUBSTITUTE(SUBSTITUTE(SUBSTITUTE(SUBSTITUTE(SUBSTITUTE(SUBSTITUTE(KENKO[[#This Row],[N.B.nota]]," ",""),"-",""),"(",""),")",""),".",""),",",""),"/",""),"""",""))</f>
        <v/>
      </c>
      <c r="W255" s="51" t="str">
        <f ca="1">IF(KENKO[[#This Row],[concat]]="","",MATCH(KENKO[[#This Row],[concat]],[3]!db[NB NOTA_C],0)+1)</f>
        <v/>
      </c>
      <c r="X255" s="47" t="str">
        <f ca="1">IF(KENKO[[#This Row],[N.B.nota]]="","",ADDRESS(ROW(KENKO[QB]),COLUMN(KENKO[QB]))&amp;":"&amp;ADDRESS(ROW(),COLUMN(KENKO[QB])))</f>
        <v/>
      </c>
      <c r="Y255" s="46" t="str">
        <f ca="1">IF(KENKO[[#This Row],[//]]="","",HYPERLINK("["&amp;DB_PATH&amp;"]DB!e"&amp;KENKO[[#This Row],[stt]],"&gt;"))</f>
        <v/>
      </c>
      <c r="Z255" s="32" t="str">
        <f ca="1">IF(KENKO[[#This Row],[//]]="","",IF(KENKO[[#This Row],[ID NOTA]]="",Z254,KENKO[[#This Row],[ID NOTA]]))</f>
        <v/>
      </c>
    </row>
    <row r="256" spans="1:26" ht="20.100000000000001" customHeight="1" x14ac:dyDescent="0.25">
      <c r="A256" s="43"/>
      <c r="B256" s="29" t="str">
        <f>IF(KENKO[[#This Row],[N_ID]]="","",INDEX(Table1[ID],MATCH(KENKO[[#This Row],[N_ID]],Table1[N_ID],0)))</f>
        <v/>
      </c>
      <c r="C256" s="29" t="str">
        <f ca="1">IF(KENKO[[#This Row],[//]]="","",HYPERLINK("["&amp;SUBSTITUTE(DIR,"'","")&amp;"]NOTA!D"&amp;KENKO[[#This Row],[//]]+2,"&gt;"))</f>
        <v/>
      </c>
      <c r="D256" s="29" t="str">
        <f>IF(KENKO[[#This Row],[ID NOTA]]="","",INDEX(Table1[QB],MATCH(KENKO[[#This Row],[ID NOTA]],Table1[ID],0)))</f>
        <v/>
      </c>
      <c r="E25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56" s="29"/>
      <c r="G256" s="39" t="str">
        <f ca="1">IF(KENKO[[#This Row],[N_ID]]="","",INDEX(INDIRECT($2:$2),KENKO[[#This Row],[//]]))</f>
        <v/>
      </c>
      <c r="H256" s="39" t="str">
        <f ca="1">IF(KENKO[[#This Row],[N_ID]]="","",INDEX(INDIRECT($2:$2),KENKO[[#This Row],[//]]))</f>
        <v/>
      </c>
      <c r="I256" s="47" t="str">
        <f ca="1">IF(KENKO[[#This Row],[N_ID]]="","",INDEX(INDIRECT($2:$2),KENKO[[#This Row],[//]]))</f>
        <v/>
      </c>
      <c r="J256" s="47" t="str">
        <f ca="1">IF(KENKO[[#This Row],[//]]="","",INDEX([3]!db[NB PAJAK],KENKO[[#This Row],[stt]]-1))</f>
        <v/>
      </c>
      <c r="K256" s="29" t="str">
        <f ca="1">IF(KENKO[[#This Row],[//]]="","",IF(INDEX(INDIRECT($2:$2),KENKO[[#This Row],[//]])="","",INDEX(INDIRECT($2:$2),KENKO[[#This Row],[//]])))</f>
        <v/>
      </c>
      <c r="L256" s="29" t="str">
        <f ca="1">IF(KENKO[[#This Row],[//]]="","",IF(KENKO[[#This Row],[C]]="",INDEX(INDIRECT($2:$2),KENKO[[#This Row],[//]]),""))</f>
        <v/>
      </c>
      <c r="M256" s="29" t="str">
        <f ca="1">IF(KENKO[[#This Row],[//]]="","",IF(KENKO[[#This Row],[C]]="",INDEX(INDIRECT($2:$2),KENKO[[#This Row],[//]]),""))</f>
        <v/>
      </c>
      <c r="N256" s="40" t="str">
        <f ca="1">IF(KENKO[[#This Row],[//]]="","",INDEX(INDIRECT($2:$2),KENKO[[#This Row],[//]])/IF(KENKO[[#This Row],[C]]="",KENKO[[#This Row],[JMLH BRG]],1))</f>
        <v/>
      </c>
      <c r="O256" s="41" t="str">
        <f ca="1">IF(KENKO[[#This Row],[//]]="","",INDEX(INDIRECT($2:$2),KENKO[[#This Row],[//]]))</f>
        <v/>
      </c>
      <c r="P256" s="41" t="str">
        <f ca="1">IF(KENKO[[#This Row],[//]]="","",IF(INDEX(INDIRECT($2:$2),KENKO[[#This Row],[//]])="","",INDEX(INDIRECT($2:$2),KENKO[[#This Row],[//]])))</f>
        <v/>
      </c>
      <c r="Q256" s="42" t="str">
        <f ca="1">IF(KENKO[[#This Row],[//]]="","",INDEX(INDIRECT($2:$2),KENKO[[#This Row],[//]]))</f>
        <v/>
      </c>
      <c r="R25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5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56" s="50" t="str">
        <f ca="1">IF(KENKO[[#This Row],[//]]="","",IF(INDEX(INDIRECT($2:$2),KENKO[[#This Row],[//]])="","",INDEX(INDIRECT($2:$2),KENKO[[#This Row],[//]])))</f>
        <v/>
      </c>
      <c r="U256" s="47" t="str">
        <f ca="1">IF(KENKO[[#This Row],[//]]="","",INDEX(INDIRECT($2:$2),KENKO[[#This Row],[//]]))</f>
        <v/>
      </c>
      <c r="V256" s="47" t="str">
        <f ca="1">LOWER(SUBSTITUTE(SUBSTITUTE(SUBSTITUTE(SUBSTITUTE(SUBSTITUTE(SUBSTITUTE(SUBSTITUTE(SUBSTITUTE(KENKO[[#This Row],[N.B.nota]]," ",""),"-",""),"(",""),")",""),".",""),",",""),"/",""),"""",""))</f>
        <v/>
      </c>
      <c r="W256" s="51" t="str">
        <f ca="1">IF(KENKO[[#This Row],[concat]]="","",MATCH(KENKO[[#This Row],[concat]],[3]!db[NB NOTA_C],0)+1)</f>
        <v/>
      </c>
      <c r="X256" s="47" t="str">
        <f ca="1">IF(KENKO[[#This Row],[N.B.nota]]="","",ADDRESS(ROW(KENKO[QB]),COLUMN(KENKO[QB]))&amp;":"&amp;ADDRESS(ROW(),COLUMN(KENKO[QB])))</f>
        <v/>
      </c>
      <c r="Y256" s="46" t="str">
        <f ca="1">IF(KENKO[[#This Row],[//]]="","",HYPERLINK("["&amp;DB_PATH&amp;"]DB!e"&amp;KENKO[[#This Row],[stt]],"&gt;"))</f>
        <v/>
      </c>
      <c r="Z256" s="32" t="str">
        <f ca="1">IF(KENKO[[#This Row],[//]]="","",IF(KENKO[[#This Row],[ID NOTA]]="",Z255,KENKO[[#This Row],[ID NOTA]]))</f>
        <v/>
      </c>
    </row>
    <row r="257" spans="1:26" ht="20.100000000000001" customHeight="1" x14ac:dyDescent="0.25">
      <c r="A257" s="43"/>
      <c r="B257" s="29" t="str">
        <f>IF(KENKO[[#This Row],[N_ID]]="","",INDEX(Table1[ID],MATCH(KENKO[[#This Row],[N_ID]],Table1[N_ID],0)))</f>
        <v/>
      </c>
      <c r="C257" s="29" t="str">
        <f ca="1">IF(KENKO[[#This Row],[//]]="","",HYPERLINK("["&amp;SUBSTITUTE(DIR,"'","")&amp;"]NOTA!D"&amp;KENKO[[#This Row],[//]]+2,"&gt;"))</f>
        <v/>
      </c>
      <c r="D257" s="29" t="str">
        <f>IF(KENKO[[#This Row],[ID NOTA]]="","",INDEX(Table1[QB],MATCH(KENKO[[#This Row],[ID NOTA]],Table1[ID],0)))</f>
        <v/>
      </c>
      <c r="E25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57" s="29"/>
      <c r="G257" s="39" t="str">
        <f ca="1">IF(KENKO[[#This Row],[N_ID]]="","",INDEX(INDIRECT($2:$2),KENKO[[#This Row],[//]]))</f>
        <v/>
      </c>
      <c r="H257" s="39" t="str">
        <f ca="1">IF(KENKO[[#This Row],[N_ID]]="","",INDEX(INDIRECT($2:$2),KENKO[[#This Row],[//]]))</f>
        <v/>
      </c>
      <c r="I257" s="47" t="str">
        <f ca="1">IF(KENKO[[#This Row],[N_ID]]="","",INDEX(INDIRECT($2:$2),KENKO[[#This Row],[//]]))</f>
        <v/>
      </c>
      <c r="J257" s="47" t="str">
        <f ca="1">IF(KENKO[[#This Row],[//]]="","",INDEX([3]!db[NB PAJAK],KENKO[[#This Row],[stt]]-1))</f>
        <v/>
      </c>
      <c r="K257" s="29" t="str">
        <f ca="1">IF(KENKO[[#This Row],[//]]="","",IF(INDEX(INDIRECT($2:$2),KENKO[[#This Row],[//]])="","",INDEX(INDIRECT($2:$2),KENKO[[#This Row],[//]])))</f>
        <v/>
      </c>
      <c r="L257" s="29" t="str">
        <f ca="1">IF(KENKO[[#This Row],[//]]="","",IF(KENKO[[#This Row],[C]]="",INDEX(INDIRECT($2:$2),KENKO[[#This Row],[//]]),""))</f>
        <v/>
      </c>
      <c r="M257" s="29" t="str">
        <f ca="1">IF(KENKO[[#This Row],[//]]="","",IF(KENKO[[#This Row],[C]]="",INDEX(INDIRECT($2:$2),KENKO[[#This Row],[//]]),""))</f>
        <v/>
      </c>
      <c r="N257" s="40" t="str">
        <f ca="1">IF(KENKO[[#This Row],[//]]="","",INDEX(INDIRECT($2:$2),KENKO[[#This Row],[//]])/IF(KENKO[[#This Row],[C]]="",KENKO[[#This Row],[JMLH BRG]],1))</f>
        <v/>
      </c>
      <c r="O257" s="41" t="str">
        <f ca="1">IF(KENKO[[#This Row],[//]]="","",INDEX(INDIRECT($2:$2),KENKO[[#This Row],[//]]))</f>
        <v/>
      </c>
      <c r="P257" s="41" t="str">
        <f ca="1">IF(KENKO[[#This Row],[//]]="","",IF(INDEX(INDIRECT($2:$2),KENKO[[#This Row],[//]])="","",INDEX(INDIRECT($2:$2),KENKO[[#This Row],[//]])))</f>
        <v/>
      </c>
      <c r="Q257" s="42" t="str">
        <f ca="1">IF(KENKO[[#This Row],[//]]="","",INDEX(INDIRECT($2:$2),KENKO[[#This Row],[//]]))</f>
        <v/>
      </c>
      <c r="R25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5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57" s="50" t="str">
        <f ca="1">IF(KENKO[[#This Row],[//]]="","",IF(INDEX(INDIRECT($2:$2),KENKO[[#This Row],[//]])="","",INDEX(INDIRECT($2:$2),KENKO[[#This Row],[//]])))</f>
        <v/>
      </c>
      <c r="U257" s="47" t="str">
        <f ca="1">IF(KENKO[[#This Row],[//]]="","",INDEX(INDIRECT($2:$2),KENKO[[#This Row],[//]]))</f>
        <v/>
      </c>
      <c r="V257" s="47" t="str">
        <f ca="1">LOWER(SUBSTITUTE(SUBSTITUTE(SUBSTITUTE(SUBSTITUTE(SUBSTITUTE(SUBSTITUTE(SUBSTITUTE(SUBSTITUTE(KENKO[[#This Row],[N.B.nota]]," ",""),"-",""),"(",""),")",""),".",""),",",""),"/",""),"""",""))</f>
        <v/>
      </c>
      <c r="W257" s="51" t="str">
        <f ca="1">IF(KENKO[[#This Row],[concat]]="","",MATCH(KENKO[[#This Row],[concat]],[3]!db[NB NOTA_C],0)+1)</f>
        <v/>
      </c>
      <c r="X257" s="47" t="str">
        <f ca="1">IF(KENKO[[#This Row],[N.B.nota]]="","",ADDRESS(ROW(KENKO[QB]),COLUMN(KENKO[QB]))&amp;":"&amp;ADDRESS(ROW(),COLUMN(KENKO[QB])))</f>
        <v/>
      </c>
      <c r="Y257" s="46" t="str">
        <f ca="1">IF(KENKO[[#This Row],[//]]="","",HYPERLINK("["&amp;DB_PATH&amp;"]DB!e"&amp;KENKO[[#This Row],[stt]],"&gt;"))</f>
        <v/>
      </c>
      <c r="Z257" s="32" t="str">
        <f ca="1">IF(KENKO[[#This Row],[//]]="","",IF(KENKO[[#This Row],[ID NOTA]]="",Z256,KENKO[[#This Row],[ID NOTA]]))</f>
        <v/>
      </c>
    </row>
    <row r="258" spans="1:26" ht="20.100000000000001" customHeight="1" x14ac:dyDescent="0.25">
      <c r="A258" s="43"/>
      <c r="B258" s="29" t="str">
        <f>IF(KENKO[[#This Row],[N_ID]]="","",INDEX(Table1[ID],MATCH(KENKO[[#This Row],[N_ID]],Table1[N_ID],0)))</f>
        <v/>
      </c>
      <c r="C258" s="29" t="str">
        <f ca="1">IF(KENKO[[#This Row],[//]]="","",HYPERLINK("["&amp;SUBSTITUTE(DIR,"'","")&amp;"]NOTA!D"&amp;KENKO[[#This Row],[//]]+2,"&gt;"))</f>
        <v/>
      </c>
      <c r="D258" s="29" t="str">
        <f>IF(KENKO[[#This Row],[ID NOTA]]="","",INDEX(Table1[QB],MATCH(KENKO[[#This Row],[ID NOTA]],Table1[ID],0)))</f>
        <v/>
      </c>
      <c r="E25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58" s="29"/>
      <c r="G258" s="39" t="str">
        <f ca="1">IF(KENKO[[#This Row],[N_ID]]="","",INDEX(INDIRECT($2:$2),KENKO[[#This Row],[//]]))</f>
        <v/>
      </c>
      <c r="H258" s="39" t="str">
        <f ca="1">IF(KENKO[[#This Row],[N_ID]]="","",INDEX(INDIRECT($2:$2),KENKO[[#This Row],[//]]))</f>
        <v/>
      </c>
      <c r="I258" s="47" t="str">
        <f ca="1">IF(KENKO[[#This Row],[N_ID]]="","",INDEX(INDIRECT($2:$2),KENKO[[#This Row],[//]]))</f>
        <v/>
      </c>
      <c r="J258" s="47" t="str">
        <f ca="1">IF(KENKO[[#This Row],[//]]="","",INDEX([3]!db[NB PAJAK],KENKO[[#This Row],[stt]]-1))</f>
        <v/>
      </c>
      <c r="K258" s="29" t="str">
        <f ca="1">IF(KENKO[[#This Row],[//]]="","",IF(INDEX(INDIRECT($2:$2),KENKO[[#This Row],[//]])="","",INDEX(INDIRECT($2:$2),KENKO[[#This Row],[//]])))</f>
        <v/>
      </c>
      <c r="L258" s="29" t="str">
        <f ca="1">IF(KENKO[[#This Row],[//]]="","",IF(KENKO[[#This Row],[C]]="",INDEX(INDIRECT($2:$2),KENKO[[#This Row],[//]]),""))</f>
        <v/>
      </c>
      <c r="M258" s="29" t="str">
        <f ca="1">IF(KENKO[[#This Row],[//]]="","",IF(KENKO[[#This Row],[C]]="",INDEX(INDIRECT($2:$2),KENKO[[#This Row],[//]]),""))</f>
        <v/>
      </c>
      <c r="N258" s="40" t="str">
        <f ca="1">IF(KENKO[[#This Row],[//]]="","",INDEX(INDIRECT($2:$2),KENKO[[#This Row],[//]])/IF(KENKO[[#This Row],[C]]="",KENKO[[#This Row],[JMLH BRG]],1))</f>
        <v/>
      </c>
      <c r="O258" s="41" t="str">
        <f ca="1">IF(KENKO[[#This Row],[//]]="","",INDEX(INDIRECT($2:$2),KENKO[[#This Row],[//]]))</f>
        <v/>
      </c>
      <c r="P258" s="41" t="str">
        <f ca="1">IF(KENKO[[#This Row],[//]]="","",IF(INDEX(INDIRECT($2:$2),KENKO[[#This Row],[//]])="","",INDEX(INDIRECT($2:$2),KENKO[[#This Row],[//]])))</f>
        <v/>
      </c>
      <c r="Q258" s="42" t="str">
        <f ca="1">IF(KENKO[[#This Row],[//]]="","",INDEX(INDIRECT($2:$2),KENKO[[#This Row],[//]]))</f>
        <v/>
      </c>
      <c r="R25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5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58" s="50" t="str">
        <f ca="1">IF(KENKO[[#This Row],[//]]="","",IF(INDEX(INDIRECT($2:$2),KENKO[[#This Row],[//]])="","",INDEX(INDIRECT($2:$2),KENKO[[#This Row],[//]])))</f>
        <v/>
      </c>
      <c r="U258" s="47" t="str">
        <f ca="1">IF(KENKO[[#This Row],[//]]="","",INDEX(INDIRECT($2:$2),KENKO[[#This Row],[//]]))</f>
        <v/>
      </c>
      <c r="V258" s="47" t="str">
        <f ca="1">LOWER(SUBSTITUTE(SUBSTITUTE(SUBSTITUTE(SUBSTITUTE(SUBSTITUTE(SUBSTITUTE(SUBSTITUTE(SUBSTITUTE(KENKO[[#This Row],[N.B.nota]]," ",""),"-",""),"(",""),")",""),".",""),",",""),"/",""),"""",""))</f>
        <v/>
      </c>
      <c r="W258" s="51" t="str">
        <f ca="1">IF(KENKO[[#This Row],[concat]]="","",MATCH(KENKO[[#This Row],[concat]],[3]!db[NB NOTA_C],0)+1)</f>
        <v/>
      </c>
      <c r="X258" s="47" t="str">
        <f ca="1">IF(KENKO[[#This Row],[N.B.nota]]="","",ADDRESS(ROW(KENKO[QB]),COLUMN(KENKO[QB]))&amp;":"&amp;ADDRESS(ROW(),COLUMN(KENKO[QB])))</f>
        <v/>
      </c>
      <c r="Y258" s="46" t="str">
        <f ca="1">IF(KENKO[[#This Row],[//]]="","",HYPERLINK("["&amp;DB_PATH&amp;"]DB!e"&amp;KENKO[[#This Row],[stt]],"&gt;"))</f>
        <v/>
      </c>
      <c r="Z258" s="32" t="str">
        <f ca="1">IF(KENKO[[#This Row],[//]]="","",IF(KENKO[[#This Row],[ID NOTA]]="",Z257,KENKO[[#This Row],[ID NOTA]]))</f>
        <v/>
      </c>
    </row>
    <row r="259" spans="1:26" ht="20.100000000000001" customHeight="1" x14ac:dyDescent="0.25">
      <c r="A259" s="43"/>
      <c r="B259" s="29" t="str">
        <f>IF(KENKO[[#This Row],[N_ID]]="","",INDEX(Table1[ID],MATCH(KENKO[[#This Row],[N_ID]],Table1[N_ID],0)))</f>
        <v/>
      </c>
      <c r="C259" s="29" t="str">
        <f ca="1">IF(KENKO[[#This Row],[//]]="","",HYPERLINK("["&amp;SUBSTITUTE(DIR,"'","")&amp;"]NOTA!D"&amp;KENKO[[#This Row],[//]]+2,"&gt;"))</f>
        <v/>
      </c>
      <c r="D259" s="29" t="str">
        <f>IF(KENKO[[#This Row],[ID NOTA]]="","",INDEX(Table1[QB],MATCH(KENKO[[#This Row],[ID NOTA]],Table1[ID],0)))</f>
        <v/>
      </c>
      <c r="E25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59" s="29"/>
      <c r="G259" s="39" t="str">
        <f ca="1">IF(KENKO[[#This Row],[N_ID]]="","",INDEX(INDIRECT($2:$2),KENKO[[#This Row],[//]]))</f>
        <v/>
      </c>
      <c r="H259" s="39" t="str">
        <f ca="1">IF(KENKO[[#This Row],[N_ID]]="","",INDEX(INDIRECT($2:$2),KENKO[[#This Row],[//]]))</f>
        <v/>
      </c>
      <c r="I259" s="47" t="str">
        <f ca="1">IF(KENKO[[#This Row],[N_ID]]="","",INDEX(INDIRECT($2:$2),KENKO[[#This Row],[//]]))</f>
        <v/>
      </c>
      <c r="J259" s="47" t="str">
        <f ca="1">IF(KENKO[[#This Row],[//]]="","",INDEX([3]!db[NB PAJAK],KENKO[[#This Row],[stt]]-1))</f>
        <v/>
      </c>
      <c r="K259" s="29" t="str">
        <f ca="1">IF(KENKO[[#This Row],[//]]="","",IF(INDEX(INDIRECT($2:$2),KENKO[[#This Row],[//]])="","",INDEX(INDIRECT($2:$2),KENKO[[#This Row],[//]])))</f>
        <v/>
      </c>
      <c r="L259" s="29" t="str">
        <f ca="1">IF(KENKO[[#This Row],[//]]="","",IF(KENKO[[#This Row],[C]]="",INDEX(INDIRECT($2:$2),KENKO[[#This Row],[//]]),""))</f>
        <v/>
      </c>
      <c r="M259" s="29" t="str">
        <f ca="1">IF(KENKO[[#This Row],[//]]="","",IF(KENKO[[#This Row],[C]]="",INDEX(INDIRECT($2:$2),KENKO[[#This Row],[//]]),""))</f>
        <v/>
      </c>
      <c r="N259" s="40" t="str">
        <f ca="1">IF(KENKO[[#This Row],[//]]="","",INDEX(INDIRECT($2:$2),KENKO[[#This Row],[//]])/IF(KENKO[[#This Row],[C]]="",KENKO[[#This Row],[JMLH BRG]],1))</f>
        <v/>
      </c>
      <c r="O259" s="41" t="str">
        <f ca="1">IF(KENKO[[#This Row],[//]]="","",INDEX(INDIRECT($2:$2),KENKO[[#This Row],[//]]))</f>
        <v/>
      </c>
      <c r="P259" s="41" t="str">
        <f ca="1">IF(KENKO[[#This Row],[//]]="","",IF(INDEX(INDIRECT($2:$2),KENKO[[#This Row],[//]])="","",INDEX(INDIRECT($2:$2),KENKO[[#This Row],[//]])))</f>
        <v/>
      </c>
      <c r="Q259" s="42" t="str">
        <f ca="1">IF(KENKO[[#This Row],[//]]="","",INDEX(INDIRECT($2:$2),KENKO[[#This Row],[//]]))</f>
        <v/>
      </c>
      <c r="R25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5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59" s="50" t="str">
        <f ca="1">IF(KENKO[[#This Row],[//]]="","",IF(INDEX(INDIRECT($2:$2),KENKO[[#This Row],[//]])="","",INDEX(INDIRECT($2:$2),KENKO[[#This Row],[//]])))</f>
        <v/>
      </c>
      <c r="U259" s="47" t="str">
        <f ca="1">IF(KENKO[[#This Row],[//]]="","",INDEX(INDIRECT($2:$2),KENKO[[#This Row],[//]]))</f>
        <v/>
      </c>
      <c r="V259" s="47" t="str">
        <f ca="1">LOWER(SUBSTITUTE(SUBSTITUTE(SUBSTITUTE(SUBSTITUTE(SUBSTITUTE(SUBSTITUTE(SUBSTITUTE(SUBSTITUTE(KENKO[[#This Row],[N.B.nota]]," ",""),"-",""),"(",""),")",""),".",""),",",""),"/",""),"""",""))</f>
        <v/>
      </c>
      <c r="W259" s="51" t="str">
        <f ca="1">IF(KENKO[[#This Row],[concat]]="","",MATCH(KENKO[[#This Row],[concat]],[3]!db[NB NOTA_C],0)+1)</f>
        <v/>
      </c>
      <c r="X259" s="47" t="str">
        <f ca="1">IF(KENKO[[#This Row],[N.B.nota]]="","",ADDRESS(ROW(KENKO[QB]),COLUMN(KENKO[QB]))&amp;":"&amp;ADDRESS(ROW(),COLUMN(KENKO[QB])))</f>
        <v/>
      </c>
      <c r="Y259" s="46" t="str">
        <f ca="1">IF(KENKO[[#This Row],[//]]="","",HYPERLINK("["&amp;DB_PATH&amp;"]DB!e"&amp;KENKO[[#This Row],[stt]],"&gt;"))</f>
        <v/>
      </c>
      <c r="Z259" s="32" t="str">
        <f ca="1">IF(KENKO[[#This Row],[//]]="","",IF(KENKO[[#This Row],[ID NOTA]]="",Z258,KENKO[[#This Row],[ID NOTA]]))</f>
        <v/>
      </c>
    </row>
    <row r="260" spans="1:26" ht="20.100000000000001" customHeight="1" x14ac:dyDescent="0.25">
      <c r="A260" s="43"/>
      <c r="B260" s="29" t="str">
        <f>IF(KENKO[[#This Row],[N_ID]]="","",INDEX(Table1[ID],MATCH(KENKO[[#This Row],[N_ID]],Table1[N_ID],0)))</f>
        <v/>
      </c>
      <c r="C260" s="29" t="str">
        <f ca="1">IF(KENKO[[#This Row],[//]]="","",HYPERLINK("["&amp;SUBSTITUTE(DIR,"'","")&amp;"]NOTA!D"&amp;KENKO[[#This Row],[//]]+2,"&gt;"))</f>
        <v/>
      </c>
      <c r="D260" s="29" t="str">
        <f>IF(KENKO[[#This Row],[ID NOTA]]="","",INDEX(Table1[QB],MATCH(KENKO[[#This Row],[ID NOTA]],Table1[ID],0)))</f>
        <v/>
      </c>
      <c r="E26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60" s="29"/>
      <c r="G260" s="39" t="str">
        <f ca="1">IF(KENKO[[#This Row],[N_ID]]="","",INDEX(INDIRECT($2:$2),KENKO[[#This Row],[//]]))</f>
        <v/>
      </c>
      <c r="H260" s="39" t="str">
        <f ca="1">IF(KENKO[[#This Row],[N_ID]]="","",INDEX(INDIRECT($2:$2),KENKO[[#This Row],[//]]))</f>
        <v/>
      </c>
      <c r="I260" s="47" t="str">
        <f ca="1">IF(KENKO[[#This Row],[N_ID]]="","",INDEX(INDIRECT($2:$2),KENKO[[#This Row],[//]]))</f>
        <v/>
      </c>
      <c r="J260" s="47" t="str">
        <f ca="1">IF(KENKO[[#This Row],[//]]="","",INDEX([3]!db[NB PAJAK],KENKO[[#This Row],[stt]]-1))</f>
        <v/>
      </c>
      <c r="K260" s="29" t="str">
        <f ca="1">IF(KENKO[[#This Row],[//]]="","",IF(INDEX(INDIRECT($2:$2),KENKO[[#This Row],[//]])="","",INDEX(INDIRECT($2:$2),KENKO[[#This Row],[//]])))</f>
        <v/>
      </c>
      <c r="L260" s="29" t="str">
        <f ca="1">IF(KENKO[[#This Row],[//]]="","",IF(KENKO[[#This Row],[C]]="",INDEX(INDIRECT($2:$2),KENKO[[#This Row],[//]]),""))</f>
        <v/>
      </c>
      <c r="M260" s="29" t="str">
        <f ca="1">IF(KENKO[[#This Row],[//]]="","",IF(KENKO[[#This Row],[C]]="",INDEX(INDIRECT($2:$2),KENKO[[#This Row],[//]]),""))</f>
        <v/>
      </c>
      <c r="N260" s="40" t="str">
        <f ca="1">IF(KENKO[[#This Row],[//]]="","",INDEX(INDIRECT($2:$2),KENKO[[#This Row],[//]])/IF(KENKO[[#This Row],[C]]="",KENKO[[#This Row],[JMLH BRG]],1))</f>
        <v/>
      </c>
      <c r="O260" s="41" t="str">
        <f ca="1">IF(KENKO[[#This Row],[//]]="","",INDEX(INDIRECT($2:$2),KENKO[[#This Row],[//]]))</f>
        <v/>
      </c>
      <c r="P260" s="41" t="str">
        <f ca="1">IF(KENKO[[#This Row],[//]]="","",IF(INDEX(INDIRECT($2:$2),KENKO[[#This Row],[//]])="","",INDEX(INDIRECT($2:$2),KENKO[[#This Row],[//]])))</f>
        <v/>
      </c>
      <c r="Q260" s="42" t="str">
        <f ca="1">IF(KENKO[[#This Row],[//]]="","",INDEX(INDIRECT($2:$2),KENKO[[#This Row],[//]]))</f>
        <v/>
      </c>
      <c r="R26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6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60" s="50" t="str">
        <f ca="1">IF(KENKO[[#This Row],[//]]="","",IF(INDEX(INDIRECT($2:$2),KENKO[[#This Row],[//]])="","",INDEX(INDIRECT($2:$2),KENKO[[#This Row],[//]])))</f>
        <v/>
      </c>
      <c r="U260" s="47" t="str">
        <f ca="1">IF(KENKO[[#This Row],[//]]="","",INDEX(INDIRECT($2:$2),KENKO[[#This Row],[//]]))</f>
        <v/>
      </c>
      <c r="V260" s="47" t="str">
        <f ca="1">LOWER(SUBSTITUTE(SUBSTITUTE(SUBSTITUTE(SUBSTITUTE(SUBSTITUTE(SUBSTITUTE(SUBSTITUTE(SUBSTITUTE(KENKO[[#This Row],[N.B.nota]]," ",""),"-",""),"(",""),")",""),".",""),",",""),"/",""),"""",""))</f>
        <v/>
      </c>
      <c r="W260" s="51" t="str">
        <f ca="1">IF(KENKO[[#This Row],[concat]]="","",MATCH(KENKO[[#This Row],[concat]],[3]!db[NB NOTA_C],0)+1)</f>
        <v/>
      </c>
      <c r="X260" s="47" t="str">
        <f ca="1">IF(KENKO[[#This Row],[N.B.nota]]="","",ADDRESS(ROW(KENKO[QB]),COLUMN(KENKO[QB]))&amp;":"&amp;ADDRESS(ROW(),COLUMN(KENKO[QB])))</f>
        <v/>
      </c>
      <c r="Y260" s="46" t="str">
        <f ca="1">IF(KENKO[[#This Row],[//]]="","",HYPERLINK("["&amp;DB_PATH&amp;"]DB!e"&amp;KENKO[[#This Row],[stt]],"&gt;"))</f>
        <v/>
      </c>
      <c r="Z260" s="32" t="str">
        <f ca="1">IF(KENKO[[#This Row],[//]]="","",IF(KENKO[[#This Row],[ID NOTA]]="",Z259,KENKO[[#This Row],[ID NOTA]]))</f>
        <v/>
      </c>
    </row>
    <row r="261" spans="1:26" ht="20.100000000000001" customHeight="1" x14ac:dyDescent="0.25">
      <c r="A261" s="43"/>
      <c r="B261" s="29" t="str">
        <f>IF(KENKO[[#This Row],[N_ID]]="","",INDEX(Table1[ID],MATCH(KENKO[[#This Row],[N_ID]],Table1[N_ID],0)))</f>
        <v/>
      </c>
      <c r="C261" s="29" t="str">
        <f ca="1">IF(KENKO[[#This Row],[//]]="","",HYPERLINK("["&amp;SUBSTITUTE(DIR,"'","")&amp;"]NOTA!D"&amp;KENKO[[#This Row],[//]]+2,"&gt;"))</f>
        <v/>
      </c>
      <c r="D261" s="29" t="str">
        <f>IF(KENKO[[#This Row],[ID NOTA]]="","",INDEX(Table1[QB],MATCH(KENKO[[#This Row],[ID NOTA]],Table1[ID],0)))</f>
        <v/>
      </c>
      <c r="E26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61" s="29"/>
      <c r="G261" s="39" t="str">
        <f ca="1">IF(KENKO[[#This Row],[N_ID]]="","",INDEX(INDIRECT($2:$2),KENKO[[#This Row],[//]]))</f>
        <v/>
      </c>
      <c r="H261" s="39" t="str">
        <f ca="1">IF(KENKO[[#This Row],[N_ID]]="","",INDEX(INDIRECT($2:$2),KENKO[[#This Row],[//]]))</f>
        <v/>
      </c>
      <c r="I261" s="47" t="str">
        <f ca="1">IF(KENKO[[#This Row],[N_ID]]="","",INDEX(INDIRECT($2:$2),KENKO[[#This Row],[//]]))</f>
        <v/>
      </c>
      <c r="J261" s="47" t="str">
        <f ca="1">IF(KENKO[[#This Row],[//]]="","",INDEX([3]!db[NB PAJAK],KENKO[[#This Row],[stt]]-1))</f>
        <v/>
      </c>
      <c r="K261" s="29" t="str">
        <f ca="1">IF(KENKO[[#This Row],[//]]="","",IF(INDEX(INDIRECT($2:$2),KENKO[[#This Row],[//]])="","",INDEX(INDIRECT($2:$2),KENKO[[#This Row],[//]])))</f>
        <v/>
      </c>
      <c r="L261" s="29" t="str">
        <f ca="1">IF(KENKO[[#This Row],[//]]="","",IF(KENKO[[#This Row],[C]]="",INDEX(INDIRECT($2:$2),KENKO[[#This Row],[//]]),""))</f>
        <v/>
      </c>
      <c r="M261" s="29" t="str">
        <f ca="1">IF(KENKO[[#This Row],[//]]="","",IF(KENKO[[#This Row],[C]]="",INDEX(INDIRECT($2:$2),KENKO[[#This Row],[//]]),""))</f>
        <v/>
      </c>
      <c r="N261" s="40" t="str">
        <f ca="1">IF(KENKO[[#This Row],[//]]="","",INDEX(INDIRECT($2:$2),KENKO[[#This Row],[//]])/IF(KENKO[[#This Row],[C]]="",KENKO[[#This Row],[JMLH BRG]],1))</f>
        <v/>
      </c>
      <c r="O261" s="41" t="str">
        <f ca="1">IF(KENKO[[#This Row],[//]]="","",INDEX(INDIRECT($2:$2),KENKO[[#This Row],[//]]))</f>
        <v/>
      </c>
      <c r="P261" s="41" t="str">
        <f ca="1">IF(KENKO[[#This Row],[//]]="","",IF(INDEX(INDIRECT($2:$2),KENKO[[#This Row],[//]])="","",INDEX(INDIRECT($2:$2),KENKO[[#This Row],[//]])))</f>
        <v/>
      </c>
      <c r="Q261" s="42" t="str">
        <f ca="1">IF(KENKO[[#This Row],[//]]="","",INDEX(INDIRECT($2:$2),KENKO[[#This Row],[//]]))</f>
        <v/>
      </c>
      <c r="R26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6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61" s="50" t="str">
        <f ca="1">IF(KENKO[[#This Row],[//]]="","",IF(INDEX(INDIRECT($2:$2),KENKO[[#This Row],[//]])="","",INDEX(INDIRECT($2:$2),KENKO[[#This Row],[//]])))</f>
        <v/>
      </c>
      <c r="U261" s="47" t="str">
        <f ca="1">IF(KENKO[[#This Row],[//]]="","",INDEX(INDIRECT($2:$2),KENKO[[#This Row],[//]]))</f>
        <v/>
      </c>
      <c r="V261" s="47" t="str">
        <f ca="1">LOWER(SUBSTITUTE(SUBSTITUTE(SUBSTITUTE(SUBSTITUTE(SUBSTITUTE(SUBSTITUTE(SUBSTITUTE(SUBSTITUTE(KENKO[[#This Row],[N.B.nota]]," ",""),"-",""),"(",""),")",""),".",""),",",""),"/",""),"""",""))</f>
        <v/>
      </c>
      <c r="W261" s="51" t="str">
        <f ca="1">IF(KENKO[[#This Row],[concat]]="","",MATCH(KENKO[[#This Row],[concat]],[3]!db[NB NOTA_C],0)+1)</f>
        <v/>
      </c>
      <c r="X261" s="47" t="str">
        <f ca="1">IF(KENKO[[#This Row],[N.B.nota]]="","",ADDRESS(ROW(KENKO[QB]),COLUMN(KENKO[QB]))&amp;":"&amp;ADDRESS(ROW(),COLUMN(KENKO[QB])))</f>
        <v/>
      </c>
      <c r="Y261" s="46" t="str">
        <f ca="1">IF(KENKO[[#This Row],[//]]="","",HYPERLINK("["&amp;DB_PATH&amp;"]DB!e"&amp;KENKO[[#This Row],[stt]],"&gt;"))</f>
        <v/>
      </c>
      <c r="Z261" s="32" t="str">
        <f ca="1">IF(KENKO[[#This Row],[//]]="","",IF(KENKO[[#This Row],[ID NOTA]]="",Z260,KENKO[[#This Row],[ID NOTA]]))</f>
        <v/>
      </c>
    </row>
    <row r="262" spans="1:26" ht="20.100000000000001" customHeight="1" x14ac:dyDescent="0.25">
      <c r="A262" s="43"/>
      <c r="B262" s="29" t="str">
        <f>IF(KENKO[[#This Row],[N_ID]]="","",INDEX(Table1[ID],MATCH(KENKO[[#This Row],[N_ID]],Table1[N_ID],0)))</f>
        <v/>
      </c>
      <c r="C262" s="29" t="str">
        <f ca="1">IF(KENKO[[#This Row],[//]]="","",HYPERLINK("["&amp;SUBSTITUTE(DIR,"'","")&amp;"]NOTA!D"&amp;KENKO[[#This Row],[//]]+2,"&gt;"))</f>
        <v/>
      </c>
      <c r="D262" s="29" t="str">
        <f>IF(KENKO[[#This Row],[ID NOTA]]="","",INDEX(Table1[QB],MATCH(KENKO[[#This Row],[ID NOTA]],Table1[ID],0)))</f>
        <v/>
      </c>
      <c r="E26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62" s="29"/>
      <c r="G262" s="39" t="str">
        <f ca="1">IF(KENKO[[#This Row],[N_ID]]="","",INDEX(INDIRECT($2:$2),KENKO[[#This Row],[//]]))</f>
        <v/>
      </c>
      <c r="H262" s="39" t="str">
        <f ca="1">IF(KENKO[[#This Row],[N_ID]]="","",INDEX(INDIRECT($2:$2),KENKO[[#This Row],[//]]))</f>
        <v/>
      </c>
      <c r="I262" s="47" t="str">
        <f ca="1">IF(KENKO[[#This Row],[N_ID]]="","",INDEX(INDIRECT($2:$2),KENKO[[#This Row],[//]]))</f>
        <v/>
      </c>
      <c r="J262" s="47" t="str">
        <f ca="1">IF(KENKO[[#This Row],[//]]="","",INDEX([3]!db[NB PAJAK],KENKO[[#This Row],[stt]]-1))</f>
        <v/>
      </c>
      <c r="K262" s="29" t="str">
        <f ca="1">IF(KENKO[[#This Row],[//]]="","",IF(INDEX(INDIRECT($2:$2),KENKO[[#This Row],[//]])="","",INDEX(INDIRECT($2:$2),KENKO[[#This Row],[//]])))</f>
        <v/>
      </c>
      <c r="L262" s="29" t="str">
        <f ca="1">IF(KENKO[[#This Row],[//]]="","",IF(KENKO[[#This Row],[C]]="",INDEX(INDIRECT($2:$2),KENKO[[#This Row],[//]]),""))</f>
        <v/>
      </c>
      <c r="M262" s="29" t="str">
        <f ca="1">IF(KENKO[[#This Row],[//]]="","",IF(KENKO[[#This Row],[C]]="",INDEX(INDIRECT($2:$2),KENKO[[#This Row],[//]]),""))</f>
        <v/>
      </c>
      <c r="N262" s="40" t="str">
        <f ca="1">IF(KENKO[[#This Row],[//]]="","",INDEX(INDIRECT($2:$2),KENKO[[#This Row],[//]])/IF(KENKO[[#This Row],[C]]="",KENKO[[#This Row],[JMLH BRG]],1))</f>
        <v/>
      </c>
      <c r="O262" s="41" t="str">
        <f ca="1">IF(KENKO[[#This Row],[//]]="","",INDEX(INDIRECT($2:$2),KENKO[[#This Row],[//]]))</f>
        <v/>
      </c>
      <c r="P262" s="41" t="str">
        <f ca="1">IF(KENKO[[#This Row],[//]]="","",IF(INDEX(INDIRECT($2:$2),KENKO[[#This Row],[//]])="","",INDEX(INDIRECT($2:$2),KENKO[[#This Row],[//]])))</f>
        <v/>
      </c>
      <c r="Q262" s="42" t="str">
        <f ca="1">IF(KENKO[[#This Row],[//]]="","",INDEX(INDIRECT($2:$2),KENKO[[#This Row],[//]]))</f>
        <v/>
      </c>
      <c r="R26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6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62" s="50" t="str">
        <f ca="1">IF(KENKO[[#This Row],[//]]="","",IF(INDEX(INDIRECT($2:$2),KENKO[[#This Row],[//]])="","",INDEX(INDIRECT($2:$2),KENKO[[#This Row],[//]])))</f>
        <v/>
      </c>
      <c r="U262" s="47" t="str">
        <f ca="1">IF(KENKO[[#This Row],[//]]="","",INDEX(INDIRECT($2:$2),KENKO[[#This Row],[//]]))</f>
        <v/>
      </c>
      <c r="V262" s="47" t="str">
        <f ca="1">LOWER(SUBSTITUTE(SUBSTITUTE(SUBSTITUTE(SUBSTITUTE(SUBSTITUTE(SUBSTITUTE(SUBSTITUTE(SUBSTITUTE(KENKO[[#This Row],[N.B.nota]]," ",""),"-",""),"(",""),")",""),".",""),",",""),"/",""),"""",""))</f>
        <v/>
      </c>
      <c r="W262" s="51" t="str">
        <f ca="1">IF(KENKO[[#This Row],[concat]]="","",MATCH(KENKO[[#This Row],[concat]],[3]!db[NB NOTA_C],0)+1)</f>
        <v/>
      </c>
      <c r="X262" s="47" t="str">
        <f ca="1">IF(KENKO[[#This Row],[N.B.nota]]="","",ADDRESS(ROW(KENKO[QB]),COLUMN(KENKO[QB]))&amp;":"&amp;ADDRESS(ROW(),COLUMN(KENKO[QB])))</f>
        <v/>
      </c>
      <c r="Y262" s="46" t="str">
        <f ca="1">IF(KENKO[[#This Row],[//]]="","",HYPERLINK("["&amp;DB_PATH&amp;"]DB!e"&amp;KENKO[[#This Row],[stt]],"&gt;"))</f>
        <v/>
      </c>
      <c r="Z262" s="32" t="str">
        <f ca="1">IF(KENKO[[#This Row],[//]]="","",IF(KENKO[[#This Row],[ID NOTA]]="",Z260,KENKO[[#This Row],[ID NOTA]]))</f>
        <v/>
      </c>
    </row>
    <row r="263" spans="1:26" ht="20.100000000000001" customHeight="1" x14ac:dyDescent="0.25">
      <c r="A263" s="43"/>
      <c r="B263" s="29" t="str">
        <f>IF(KENKO[[#This Row],[N_ID]]="","",INDEX(Table1[ID],MATCH(KENKO[[#This Row],[N_ID]],Table1[N_ID],0)))</f>
        <v/>
      </c>
      <c r="C263" s="29" t="str">
        <f ca="1">IF(KENKO[[#This Row],[//]]="","",HYPERLINK("["&amp;SUBSTITUTE(DIR,"'","")&amp;"]NOTA!D"&amp;KENKO[[#This Row],[//]]+2,"&gt;"))</f>
        <v/>
      </c>
      <c r="D263" s="29" t="str">
        <f>IF(KENKO[[#This Row],[ID NOTA]]="","",INDEX(Table1[QB],MATCH(KENKO[[#This Row],[ID NOTA]],Table1[ID],0)))</f>
        <v/>
      </c>
      <c r="E26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63" s="29"/>
      <c r="G263" s="39" t="str">
        <f ca="1">IF(KENKO[[#This Row],[N_ID]]="","",INDEX(INDIRECT($2:$2),KENKO[[#This Row],[//]]))</f>
        <v/>
      </c>
      <c r="H263" s="39" t="str">
        <f ca="1">IF(KENKO[[#This Row],[N_ID]]="","",INDEX(INDIRECT($2:$2),KENKO[[#This Row],[//]]))</f>
        <v/>
      </c>
      <c r="I263" s="47" t="str">
        <f ca="1">IF(KENKO[[#This Row],[N_ID]]="","",INDEX(INDIRECT($2:$2),KENKO[[#This Row],[//]]))</f>
        <v/>
      </c>
      <c r="J263" s="47" t="str">
        <f ca="1">IF(KENKO[[#This Row],[//]]="","",INDEX([3]!db[NB PAJAK],KENKO[[#This Row],[stt]]-1))</f>
        <v/>
      </c>
      <c r="K263" s="29" t="str">
        <f ca="1">IF(KENKO[[#This Row],[//]]="","",IF(INDEX(INDIRECT($2:$2),KENKO[[#This Row],[//]])="","",INDEX(INDIRECT($2:$2),KENKO[[#This Row],[//]])))</f>
        <v/>
      </c>
      <c r="L263" s="29" t="str">
        <f ca="1">IF(KENKO[[#This Row],[//]]="","",IF(KENKO[[#This Row],[C]]="",INDEX(INDIRECT($2:$2),KENKO[[#This Row],[//]]),""))</f>
        <v/>
      </c>
      <c r="M263" s="29" t="str">
        <f ca="1">IF(KENKO[[#This Row],[//]]="","",IF(KENKO[[#This Row],[C]]="",INDEX(INDIRECT($2:$2),KENKO[[#This Row],[//]]),""))</f>
        <v/>
      </c>
      <c r="N263" s="40" t="str">
        <f ca="1">IF(KENKO[[#This Row],[//]]="","",INDEX(INDIRECT($2:$2),KENKO[[#This Row],[//]])/IF(KENKO[[#This Row],[C]]="",KENKO[[#This Row],[JMLH BRG]],1))</f>
        <v/>
      </c>
      <c r="O263" s="41" t="str">
        <f ca="1">IF(KENKO[[#This Row],[//]]="","",INDEX(INDIRECT($2:$2),KENKO[[#This Row],[//]]))</f>
        <v/>
      </c>
      <c r="P263" s="41" t="str">
        <f ca="1">IF(KENKO[[#This Row],[//]]="","",IF(INDEX(INDIRECT($2:$2),KENKO[[#This Row],[//]])="","",INDEX(INDIRECT($2:$2),KENKO[[#This Row],[//]])))</f>
        <v/>
      </c>
      <c r="Q263" s="42" t="str">
        <f ca="1">IF(KENKO[[#This Row],[//]]="","",INDEX(INDIRECT($2:$2),KENKO[[#This Row],[//]]))</f>
        <v/>
      </c>
      <c r="R26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6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63" s="50" t="str">
        <f ca="1">IF(KENKO[[#This Row],[//]]="","",IF(INDEX(INDIRECT($2:$2),KENKO[[#This Row],[//]])="","",INDEX(INDIRECT($2:$2),KENKO[[#This Row],[//]])))</f>
        <v/>
      </c>
      <c r="U263" s="47" t="str">
        <f ca="1">IF(KENKO[[#This Row],[//]]="","",INDEX(INDIRECT($2:$2),KENKO[[#This Row],[//]]))</f>
        <v/>
      </c>
      <c r="V263" s="47" t="str">
        <f ca="1">LOWER(SUBSTITUTE(SUBSTITUTE(SUBSTITUTE(SUBSTITUTE(SUBSTITUTE(SUBSTITUTE(SUBSTITUTE(SUBSTITUTE(KENKO[[#This Row],[N.B.nota]]," ",""),"-",""),"(",""),")",""),".",""),",",""),"/",""),"""",""))</f>
        <v/>
      </c>
      <c r="W263" s="51" t="str">
        <f ca="1">IF(KENKO[[#This Row],[concat]]="","",MATCH(KENKO[[#This Row],[concat]],[3]!db[NB NOTA_C],0)+1)</f>
        <v/>
      </c>
      <c r="X263" s="47" t="str">
        <f ca="1">IF(KENKO[[#This Row],[N.B.nota]]="","",ADDRESS(ROW(KENKO[QB]),COLUMN(KENKO[QB]))&amp;":"&amp;ADDRESS(ROW(),COLUMN(KENKO[QB])))</f>
        <v/>
      </c>
      <c r="Y263" s="46" t="str">
        <f ca="1">IF(KENKO[[#This Row],[//]]="","",HYPERLINK("["&amp;DB_PATH&amp;"]DB!e"&amp;KENKO[[#This Row],[stt]],"&gt;"))</f>
        <v/>
      </c>
      <c r="Z263" s="32" t="str">
        <f ca="1">IF(KENKO[[#This Row],[//]]="","",IF(KENKO[[#This Row],[ID NOTA]]="",Z260,KENKO[[#This Row],[ID NOTA]]))</f>
        <v/>
      </c>
    </row>
    <row r="264" spans="1:26" ht="20.100000000000001" customHeight="1" x14ac:dyDescent="0.25">
      <c r="A264" s="43"/>
      <c r="B264" s="29" t="str">
        <f>IF(KENKO[[#This Row],[N_ID]]="","",INDEX(Table1[ID],MATCH(KENKO[[#This Row],[N_ID]],Table1[N_ID],0)))</f>
        <v/>
      </c>
      <c r="C264" s="29" t="str">
        <f ca="1">IF(KENKO[[#This Row],[//]]="","",HYPERLINK("["&amp;SUBSTITUTE(DIR,"'","")&amp;"]NOTA!D"&amp;KENKO[[#This Row],[//]]+2,"&gt;"))</f>
        <v/>
      </c>
      <c r="D264" s="29" t="str">
        <f>IF(KENKO[[#This Row],[ID NOTA]]="","",INDEX(Table1[QB],MATCH(KENKO[[#This Row],[ID NOTA]],Table1[ID],0)))</f>
        <v/>
      </c>
      <c r="E26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64" s="29"/>
      <c r="G264" s="39" t="str">
        <f ca="1">IF(KENKO[[#This Row],[N_ID]]="","",INDEX(INDIRECT($2:$2),KENKO[[#This Row],[//]]))</f>
        <v/>
      </c>
      <c r="H264" s="39" t="str">
        <f ca="1">IF(KENKO[[#This Row],[N_ID]]="","",INDEX(INDIRECT($2:$2),KENKO[[#This Row],[//]]))</f>
        <v/>
      </c>
      <c r="I264" s="47" t="str">
        <f ca="1">IF(KENKO[[#This Row],[N_ID]]="","",INDEX(INDIRECT($2:$2),KENKO[[#This Row],[//]]))</f>
        <v/>
      </c>
      <c r="J264" s="47" t="str">
        <f ca="1">IF(KENKO[[#This Row],[//]]="","",INDEX([3]!db[NB PAJAK],KENKO[[#This Row],[stt]]-1))</f>
        <v/>
      </c>
      <c r="K264" s="29" t="str">
        <f ca="1">IF(KENKO[[#This Row],[//]]="","",IF(INDEX(INDIRECT($2:$2),KENKO[[#This Row],[//]])="","",INDEX(INDIRECT($2:$2),KENKO[[#This Row],[//]])))</f>
        <v/>
      </c>
      <c r="L264" s="29" t="str">
        <f ca="1">IF(KENKO[[#This Row],[//]]="","",IF(KENKO[[#This Row],[C]]="",INDEX(INDIRECT($2:$2),KENKO[[#This Row],[//]]),""))</f>
        <v/>
      </c>
      <c r="M264" s="29" t="str">
        <f ca="1">IF(KENKO[[#This Row],[//]]="","",IF(KENKO[[#This Row],[C]]="",INDEX(INDIRECT($2:$2),KENKO[[#This Row],[//]]),""))</f>
        <v/>
      </c>
      <c r="N264" s="40" t="str">
        <f ca="1">IF(KENKO[[#This Row],[//]]="","",INDEX(INDIRECT($2:$2),KENKO[[#This Row],[//]])/IF(KENKO[[#This Row],[C]]="",KENKO[[#This Row],[JMLH BRG]],1))</f>
        <v/>
      </c>
      <c r="O264" s="41" t="str">
        <f ca="1">IF(KENKO[[#This Row],[//]]="","",INDEX(INDIRECT($2:$2),KENKO[[#This Row],[//]]))</f>
        <v/>
      </c>
      <c r="P264" s="41" t="str">
        <f ca="1">IF(KENKO[[#This Row],[//]]="","",IF(INDEX(INDIRECT($2:$2),KENKO[[#This Row],[//]])="","",INDEX(INDIRECT($2:$2),KENKO[[#This Row],[//]])))</f>
        <v/>
      </c>
      <c r="Q264" s="42" t="str">
        <f ca="1">IF(KENKO[[#This Row],[//]]="","",INDEX(INDIRECT($2:$2),KENKO[[#This Row],[//]]))</f>
        <v/>
      </c>
      <c r="R26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6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64" s="50" t="str">
        <f ca="1">IF(KENKO[[#This Row],[//]]="","",IF(INDEX(INDIRECT($2:$2),KENKO[[#This Row],[//]])="","",INDEX(INDIRECT($2:$2),KENKO[[#This Row],[//]])))</f>
        <v/>
      </c>
      <c r="U264" s="47" t="str">
        <f ca="1">IF(KENKO[[#This Row],[//]]="","",INDEX(INDIRECT($2:$2),KENKO[[#This Row],[//]]))</f>
        <v/>
      </c>
      <c r="V264" s="47" t="str">
        <f ca="1">LOWER(SUBSTITUTE(SUBSTITUTE(SUBSTITUTE(SUBSTITUTE(SUBSTITUTE(SUBSTITUTE(SUBSTITUTE(SUBSTITUTE(KENKO[[#This Row],[N.B.nota]]," ",""),"-",""),"(",""),")",""),".",""),",",""),"/",""),"""",""))</f>
        <v/>
      </c>
      <c r="W264" s="51" t="str">
        <f ca="1">IF(KENKO[[#This Row],[concat]]="","",MATCH(KENKO[[#This Row],[concat]],[3]!db[NB NOTA_C],0)+1)</f>
        <v/>
      </c>
      <c r="X264" s="47" t="str">
        <f ca="1">IF(KENKO[[#This Row],[N.B.nota]]="","",ADDRESS(ROW(KENKO[QB]),COLUMN(KENKO[QB]))&amp;":"&amp;ADDRESS(ROW(),COLUMN(KENKO[QB])))</f>
        <v/>
      </c>
      <c r="Y264" s="46" t="str">
        <f ca="1">IF(KENKO[[#This Row],[//]]="","",HYPERLINK("["&amp;DB_PATH&amp;"]DB!e"&amp;KENKO[[#This Row],[stt]],"&gt;"))</f>
        <v/>
      </c>
      <c r="Z264" s="32" t="str">
        <f ca="1">IF(KENKO[[#This Row],[//]]="","",IF(KENKO[[#This Row],[ID NOTA]]="",Z260,KENKO[[#This Row],[ID NOTA]]))</f>
        <v/>
      </c>
    </row>
    <row r="265" spans="1:26" ht="20.100000000000001" customHeight="1" x14ac:dyDescent="0.25">
      <c r="A265" s="43"/>
      <c r="B265" s="29" t="str">
        <f>IF(KENKO[[#This Row],[N_ID]]="","",INDEX(Table1[ID],MATCH(KENKO[[#This Row],[N_ID]],Table1[N_ID],0)))</f>
        <v/>
      </c>
      <c r="C265" s="29" t="str">
        <f ca="1">IF(KENKO[[#This Row],[//]]="","",HYPERLINK("["&amp;SUBSTITUTE(DIR,"'","")&amp;"]NOTA!D"&amp;KENKO[[#This Row],[//]]+2,"&gt;"))</f>
        <v/>
      </c>
      <c r="D265" s="29" t="str">
        <f>IF(KENKO[[#This Row],[ID NOTA]]="","",INDEX(Table1[QB],MATCH(KENKO[[#This Row],[ID NOTA]],Table1[ID],0)))</f>
        <v/>
      </c>
      <c r="E26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65" s="29"/>
      <c r="G265" s="39" t="str">
        <f ca="1">IF(KENKO[[#This Row],[N_ID]]="","",INDEX(INDIRECT($2:$2),KENKO[[#This Row],[//]]))</f>
        <v/>
      </c>
      <c r="H265" s="39" t="str">
        <f ca="1">IF(KENKO[[#This Row],[N_ID]]="","",INDEX(INDIRECT($2:$2),KENKO[[#This Row],[//]]))</f>
        <v/>
      </c>
      <c r="I265" s="47" t="str">
        <f ca="1">IF(KENKO[[#This Row],[N_ID]]="","",INDEX(INDIRECT($2:$2),KENKO[[#This Row],[//]]))</f>
        <v/>
      </c>
      <c r="J265" s="47" t="str">
        <f ca="1">IF(KENKO[[#This Row],[//]]="","",INDEX([3]!db[NB PAJAK],KENKO[[#This Row],[stt]]-1))</f>
        <v/>
      </c>
      <c r="K265" s="29" t="str">
        <f ca="1">IF(KENKO[[#This Row],[//]]="","",IF(INDEX(INDIRECT($2:$2),KENKO[[#This Row],[//]])="","",INDEX(INDIRECT($2:$2),KENKO[[#This Row],[//]])))</f>
        <v/>
      </c>
      <c r="L265" s="29" t="str">
        <f ca="1">IF(KENKO[[#This Row],[//]]="","",IF(KENKO[[#This Row],[C]]="",INDEX(INDIRECT($2:$2),KENKO[[#This Row],[//]]),""))</f>
        <v/>
      </c>
      <c r="M265" s="29" t="str">
        <f ca="1">IF(KENKO[[#This Row],[//]]="","",IF(KENKO[[#This Row],[C]]="",INDEX(INDIRECT($2:$2),KENKO[[#This Row],[//]]),""))</f>
        <v/>
      </c>
      <c r="N265" s="40" t="str">
        <f ca="1">IF(KENKO[[#This Row],[//]]="","",INDEX(INDIRECT($2:$2),KENKO[[#This Row],[//]])/IF(KENKO[[#This Row],[C]]="",KENKO[[#This Row],[JMLH BRG]],1))</f>
        <v/>
      </c>
      <c r="O265" s="41" t="str">
        <f ca="1">IF(KENKO[[#This Row],[//]]="","",INDEX(INDIRECT($2:$2),KENKO[[#This Row],[//]]))</f>
        <v/>
      </c>
      <c r="P265" s="41" t="str">
        <f ca="1">IF(KENKO[[#This Row],[//]]="","",IF(INDEX(INDIRECT($2:$2),KENKO[[#This Row],[//]])="","",INDEX(INDIRECT($2:$2),KENKO[[#This Row],[//]])))</f>
        <v/>
      </c>
      <c r="Q265" s="42" t="str">
        <f ca="1">IF(KENKO[[#This Row],[//]]="","",INDEX(INDIRECT($2:$2),KENKO[[#This Row],[//]]))</f>
        <v/>
      </c>
      <c r="R26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6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65" s="50" t="str">
        <f ca="1">IF(KENKO[[#This Row],[//]]="","",IF(INDEX(INDIRECT($2:$2),KENKO[[#This Row],[//]])="","",INDEX(INDIRECT($2:$2),KENKO[[#This Row],[//]])))</f>
        <v/>
      </c>
      <c r="U265" s="47" t="str">
        <f ca="1">IF(KENKO[[#This Row],[//]]="","",INDEX(INDIRECT($2:$2),KENKO[[#This Row],[//]]))</f>
        <v/>
      </c>
      <c r="V265" s="47" t="str">
        <f ca="1">LOWER(SUBSTITUTE(SUBSTITUTE(SUBSTITUTE(SUBSTITUTE(SUBSTITUTE(SUBSTITUTE(SUBSTITUTE(SUBSTITUTE(KENKO[[#This Row],[N.B.nota]]," ",""),"-",""),"(",""),")",""),".",""),",",""),"/",""),"""",""))</f>
        <v/>
      </c>
      <c r="W265" s="51" t="str">
        <f ca="1">IF(KENKO[[#This Row],[concat]]="","",MATCH(KENKO[[#This Row],[concat]],[3]!db[NB NOTA_C],0)+1)</f>
        <v/>
      </c>
      <c r="X265" s="47" t="str">
        <f ca="1">IF(KENKO[[#This Row],[N.B.nota]]="","",ADDRESS(ROW(KENKO[QB]),COLUMN(KENKO[QB]))&amp;":"&amp;ADDRESS(ROW(),COLUMN(KENKO[QB])))</f>
        <v/>
      </c>
      <c r="Y265" s="46" t="str">
        <f ca="1">IF(KENKO[[#This Row],[//]]="","",HYPERLINK("["&amp;DB_PATH&amp;"]DB!e"&amp;KENKO[[#This Row],[stt]],"&gt;"))</f>
        <v/>
      </c>
      <c r="Z265" s="32" t="str">
        <f ca="1">IF(KENKO[[#This Row],[//]]="","",IF(KENKO[[#This Row],[ID NOTA]]="",Z260,KENKO[[#This Row],[ID NOTA]]))</f>
        <v/>
      </c>
    </row>
    <row r="266" spans="1:26" ht="20.100000000000001" customHeight="1" x14ac:dyDescent="0.25">
      <c r="A266" s="43"/>
      <c r="B266" s="29" t="str">
        <f>IF(KENKO[[#This Row],[N_ID]]="","",INDEX(Table1[ID],MATCH(KENKO[[#This Row],[N_ID]],Table1[N_ID],0)))</f>
        <v/>
      </c>
      <c r="C266" s="29" t="str">
        <f ca="1">IF(KENKO[[#This Row],[//]]="","",HYPERLINK("["&amp;SUBSTITUTE(DIR,"'","")&amp;"]NOTA!D"&amp;KENKO[[#This Row],[//]]+2,"&gt;"))</f>
        <v/>
      </c>
      <c r="D266" s="29" t="str">
        <f>IF(KENKO[[#This Row],[ID NOTA]]="","",INDEX(Table1[QB],MATCH(KENKO[[#This Row],[ID NOTA]],Table1[ID],0)))</f>
        <v/>
      </c>
      <c r="E26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66" s="29"/>
      <c r="G266" s="39" t="str">
        <f ca="1">IF(KENKO[[#This Row],[N_ID]]="","",INDEX(INDIRECT($2:$2),KENKO[[#This Row],[//]]))</f>
        <v/>
      </c>
      <c r="H266" s="39" t="str">
        <f ca="1">IF(KENKO[[#This Row],[N_ID]]="","",INDEX(INDIRECT($2:$2),KENKO[[#This Row],[//]]))</f>
        <v/>
      </c>
      <c r="I266" s="47" t="str">
        <f ca="1">IF(KENKO[[#This Row],[N_ID]]="","",INDEX(INDIRECT($2:$2),KENKO[[#This Row],[//]]))</f>
        <v/>
      </c>
      <c r="J266" s="47" t="str">
        <f ca="1">IF(KENKO[[#This Row],[//]]="","",INDEX([3]!db[NB PAJAK],KENKO[[#This Row],[stt]]-1))</f>
        <v/>
      </c>
      <c r="K266" s="29" t="str">
        <f ca="1">IF(KENKO[[#This Row],[//]]="","",IF(INDEX(INDIRECT($2:$2),KENKO[[#This Row],[//]])="","",INDEX(INDIRECT($2:$2),KENKO[[#This Row],[//]])))</f>
        <v/>
      </c>
      <c r="L266" s="29" t="str">
        <f ca="1">IF(KENKO[[#This Row],[//]]="","",IF(KENKO[[#This Row],[C]]="",INDEX(INDIRECT($2:$2),KENKO[[#This Row],[//]]),""))</f>
        <v/>
      </c>
      <c r="M266" s="29" t="str">
        <f ca="1">IF(KENKO[[#This Row],[//]]="","",IF(KENKO[[#This Row],[C]]="",INDEX(INDIRECT($2:$2),KENKO[[#This Row],[//]]),""))</f>
        <v/>
      </c>
      <c r="N266" s="40" t="str">
        <f ca="1">IF(KENKO[[#This Row],[//]]="","",INDEX(INDIRECT($2:$2),KENKO[[#This Row],[//]])/IF(KENKO[[#This Row],[C]]="",KENKO[[#This Row],[JMLH BRG]],1))</f>
        <v/>
      </c>
      <c r="O266" s="41" t="str">
        <f ca="1">IF(KENKO[[#This Row],[//]]="","",INDEX(INDIRECT($2:$2),KENKO[[#This Row],[//]]))</f>
        <v/>
      </c>
      <c r="P266" s="41" t="str">
        <f ca="1">IF(KENKO[[#This Row],[//]]="","",IF(INDEX(INDIRECT($2:$2),KENKO[[#This Row],[//]])="","",INDEX(INDIRECT($2:$2),KENKO[[#This Row],[//]])))</f>
        <v/>
      </c>
      <c r="Q266" s="42" t="str">
        <f ca="1">IF(KENKO[[#This Row],[//]]="","",INDEX(INDIRECT($2:$2),KENKO[[#This Row],[//]]))</f>
        <v/>
      </c>
      <c r="R26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6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66" s="50" t="str">
        <f ca="1">IF(KENKO[[#This Row],[//]]="","",IF(INDEX(INDIRECT($2:$2),KENKO[[#This Row],[//]])="","",INDEX(INDIRECT($2:$2),KENKO[[#This Row],[//]])))</f>
        <v/>
      </c>
      <c r="U266" s="47" t="str">
        <f ca="1">IF(KENKO[[#This Row],[//]]="","",INDEX(INDIRECT($2:$2),KENKO[[#This Row],[//]]))</f>
        <v/>
      </c>
      <c r="V266" s="47" t="str">
        <f ca="1">LOWER(SUBSTITUTE(SUBSTITUTE(SUBSTITUTE(SUBSTITUTE(SUBSTITUTE(SUBSTITUTE(SUBSTITUTE(SUBSTITUTE(KENKO[[#This Row],[N.B.nota]]," ",""),"-",""),"(",""),")",""),".",""),",",""),"/",""),"""",""))</f>
        <v/>
      </c>
      <c r="W266" s="51" t="str">
        <f ca="1">IF(KENKO[[#This Row],[concat]]="","",MATCH(KENKO[[#This Row],[concat]],[3]!db[NB NOTA_C],0)+1)</f>
        <v/>
      </c>
      <c r="X266" s="47" t="str">
        <f ca="1">IF(KENKO[[#This Row],[N.B.nota]]="","",ADDRESS(ROW(KENKO[QB]),COLUMN(KENKO[QB]))&amp;":"&amp;ADDRESS(ROW(),COLUMN(KENKO[QB])))</f>
        <v/>
      </c>
      <c r="Y266" s="46" t="str">
        <f ca="1">IF(KENKO[[#This Row],[//]]="","",HYPERLINK("["&amp;DB_PATH&amp;"]DB!e"&amp;KENKO[[#This Row],[stt]],"&gt;"))</f>
        <v/>
      </c>
      <c r="Z266" s="32" t="str">
        <f ca="1">IF(KENKO[[#This Row],[//]]="","",IF(KENKO[[#This Row],[ID NOTA]]="",Z260,KENKO[[#This Row],[ID NOTA]]))</f>
        <v/>
      </c>
    </row>
    <row r="267" spans="1:26" ht="20.100000000000001" customHeight="1" x14ac:dyDescent="0.25">
      <c r="A267" s="43"/>
      <c r="B267" s="29" t="str">
        <f>IF(KENKO[[#This Row],[N_ID]]="","",INDEX(Table1[ID],MATCH(KENKO[[#This Row],[N_ID]],Table1[N_ID],0)))</f>
        <v/>
      </c>
      <c r="C267" s="29" t="str">
        <f ca="1">IF(KENKO[[#This Row],[//]]="","",HYPERLINK("["&amp;SUBSTITUTE(DIR,"'","")&amp;"]NOTA!D"&amp;KENKO[[#This Row],[//]]+2,"&gt;"))</f>
        <v/>
      </c>
      <c r="D267" s="29" t="str">
        <f>IF(KENKO[[#This Row],[ID NOTA]]="","",INDEX(Table1[QB],MATCH(KENKO[[#This Row],[ID NOTA]],Table1[ID],0)))</f>
        <v/>
      </c>
      <c r="E26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67" s="29"/>
      <c r="G267" s="39" t="str">
        <f ca="1">IF(KENKO[[#This Row],[N_ID]]="","",INDEX(INDIRECT($2:$2),KENKO[[#This Row],[//]]))</f>
        <v/>
      </c>
      <c r="H267" s="39" t="str">
        <f ca="1">IF(KENKO[[#This Row],[N_ID]]="","",INDEX(INDIRECT($2:$2),KENKO[[#This Row],[//]]))</f>
        <v/>
      </c>
      <c r="I267" s="47" t="str">
        <f ca="1">IF(KENKO[[#This Row],[N_ID]]="","",INDEX(INDIRECT($2:$2),KENKO[[#This Row],[//]]))</f>
        <v/>
      </c>
      <c r="J267" s="47" t="str">
        <f ca="1">IF(KENKO[[#This Row],[//]]="","",INDEX([3]!db[NB PAJAK],KENKO[[#This Row],[stt]]-1))</f>
        <v/>
      </c>
      <c r="K267" s="29" t="str">
        <f ca="1">IF(KENKO[[#This Row],[//]]="","",IF(INDEX(INDIRECT($2:$2),KENKO[[#This Row],[//]])="","",INDEX(INDIRECT($2:$2),KENKO[[#This Row],[//]])))</f>
        <v/>
      </c>
      <c r="L267" s="29" t="str">
        <f ca="1">IF(KENKO[[#This Row],[//]]="","",IF(KENKO[[#This Row],[C]]="",INDEX(INDIRECT($2:$2),KENKO[[#This Row],[//]]),""))</f>
        <v/>
      </c>
      <c r="M267" s="29" t="str">
        <f ca="1">IF(KENKO[[#This Row],[//]]="","",IF(KENKO[[#This Row],[C]]="",INDEX(INDIRECT($2:$2),KENKO[[#This Row],[//]]),""))</f>
        <v/>
      </c>
      <c r="N267" s="40" t="str">
        <f ca="1">IF(KENKO[[#This Row],[//]]="","",INDEX(INDIRECT($2:$2),KENKO[[#This Row],[//]])/IF(KENKO[[#This Row],[C]]="",KENKO[[#This Row],[JMLH BRG]],1))</f>
        <v/>
      </c>
      <c r="O267" s="41" t="str">
        <f ca="1">IF(KENKO[[#This Row],[//]]="","",INDEX(INDIRECT($2:$2),KENKO[[#This Row],[//]]))</f>
        <v/>
      </c>
      <c r="P267" s="41" t="str">
        <f ca="1">IF(KENKO[[#This Row],[//]]="","",IF(INDEX(INDIRECT($2:$2),KENKO[[#This Row],[//]])="","",INDEX(INDIRECT($2:$2),KENKO[[#This Row],[//]])))</f>
        <v/>
      </c>
      <c r="Q267" s="42" t="str">
        <f ca="1">IF(KENKO[[#This Row],[//]]="","",INDEX(INDIRECT($2:$2),KENKO[[#This Row],[//]]))</f>
        <v/>
      </c>
      <c r="R26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6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67" s="50" t="str">
        <f ca="1">IF(KENKO[[#This Row],[//]]="","",IF(INDEX(INDIRECT($2:$2),KENKO[[#This Row],[//]])="","",INDEX(INDIRECT($2:$2),KENKO[[#This Row],[//]])))</f>
        <v/>
      </c>
      <c r="U267" s="47" t="str">
        <f ca="1">IF(KENKO[[#This Row],[//]]="","",INDEX(INDIRECT($2:$2),KENKO[[#This Row],[//]]))</f>
        <v/>
      </c>
      <c r="V267" s="47" t="str">
        <f ca="1">LOWER(SUBSTITUTE(SUBSTITUTE(SUBSTITUTE(SUBSTITUTE(SUBSTITUTE(SUBSTITUTE(SUBSTITUTE(SUBSTITUTE(KENKO[[#This Row],[N.B.nota]]," ",""),"-",""),"(",""),")",""),".",""),",",""),"/",""),"""",""))</f>
        <v/>
      </c>
      <c r="W267" s="51" t="str">
        <f ca="1">IF(KENKO[[#This Row],[concat]]="","",MATCH(KENKO[[#This Row],[concat]],[3]!db[NB NOTA_C],0)+1)</f>
        <v/>
      </c>
      <c r="X267" s="47" t="str">
        <f ca="1">IF(KENKO[[#This Row],[N.B.nota]]="","",ADDRESS(ROW(KENKO[QB]),COLUMN(KENKO[QB]))&amp;":"&amp;ADDRESS(ROW(),COLUMN(KENKO[QB])))</f>
        <v/>
      </c>
      <c r="Y267" s="46" t="str">
        <f ca="1">IF(KENKO[[#This Row],[//]]="","",HYPERLINK("["&amp;DB_PATH&amp;"]DB!e"&amp;KENKO[[#This Row],[stt]],"&gt;"))</f>
        <v/>
      </c>
      <c r="Z267" s="32" t="str">
        <f ca="1">IF(KENKO[[#This Row],[//]]="","",IF(KENKO[[#This Row],[ID NOTA]]="",Z260,KENKO[[#This Row],[ID NOTA]]))</f>
        <v/>
      </c>
    </row>
    <row r="268" spans="1:26" ht="20.100000000000001" customHeight="1" x14ac:dyDescent="0.25">
      <c r="A268" s="43"/>
      <c r="B268" s="29" t="str">
        <f>IF(KENKO[[#This Row],[N_ID]]="","",INDEX(Table1[ID],MATCH(KENKO[[#This Row],[N_ID]],Table1[N_ID],0)))</f>
        <v/>
      </c>
      <c r="C268" s="29" t="str">
        <f ca="1">IF(KENKO[[#This Row],[//]]="","",HYPERLINK("["&amp;SUBSTITUTE(DIR,"'","")&amp;"]NOTA!D"&amp;KENKO[[#This Row],[//]]+2,"&gt;"))</f>
        <v/>
      </c>
      <c r="D268" s="29" t="str">
        <f>IF(KENKO[[#This Row],[ID NOTA]]="","",INDEX(Table1[QB],MATCH(KENKO[[#This Row],[ID NOTA]],Table1[ID],0)))</f>
        <v/>
      </c>
      <c r="E26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68" s="29"/>
      <c r="G268" s="39" t="str">
        <f ca="1">IF(KENKO[[#This Row],[N_ID]]="","",INDEX(INDIRECT($2:$2),KENKO[[#This Row],[//]]))</f>
        <v/>
      </c>
      <c r="H268" s="39" t="str">
        <f ca="1">IF(KENKO[[#This Row],[N_ID]]="","",INDEX(INDIRECT($2:$2),KENKO[[#This Row],[//]]))</f>
        <v/>
      </c>
      <c r="I268" s="47" t="str">
        <f ca="1">IF(KENKO[[#This Row],[N_ID]]="","",INDEX(INDIRECT($2:$2),KENKO[[#This Row],[//]]))</f>
        <v/>
      </c>
      <c r="J268" s="47" t="str">
        <f ca="1">IF(KENKO[[#This Row],[//]]="","",INDEX([3]!db[NB PAJAK],KENKO[[#This Row],[stt]]-1))</f>
        <v/>
      </c>
      <c r="K268" s="29" t="str">
        <f ca="1">IF(KENKO[[#This Row],[//]]="","",IF(INDEX(INDIRECT($2:$2),KENKO[[#This Row],[//]])="","",INDEX(INDIRECT($2:$2),KENKO[[#This Row],[//]])))</f>
        <v/>
      </c>
      <c r="L268" s="29" t="str">
        <f ca="1">IF(KENKO[[#This Row],[//]]="","",IF(KENKO[[#This Row],[C]]="",INDEX(INDIRECT($2:$2),KENKO[[#This Row],[//]]),""))</f>
        <v/>
      </c>
      <c r="M268" s="29" t="str">
        <f ca="1">IF(KENKO[[#This Row],[//]]="","",IF(KENKO[[#This Row],[C]]="",INDEX(INDIRECT($2:$2),KENKO[[#This Row],[//]]),""))</f>
        <v/>
      </c>
      <c r="N268" s="40" t="str">
        <f ca="1">IF(KENKO[[#This Row],[//]]="","",INDEX(INDIRECT($2:$2),KENKO[[#This Row],[//]])/IF(KENKO[[#This Row],[C]]="",KENKO[[#This Row],[JMLH BRG]],1))</f>
        <v/>
      </c>
      <c r="O268" s="41" t="str">
        <f ca="1">IF(KENKO[[#This Row],[//]]="","",INDEX(INDIRECT($2:$2),KENKO[[#This Row],[//]]))</f>
        <v/>
      </c>
      <c r="P268" s="41" t="str">
        <f ca="1">IF(KENKO[[#This Row],[//]]="","",IF(INDEX(INDIRECT($2:$2),KENKO[[#This Row],[//]])="","",INDEX(INDIRECT($2:$2),KENKO[[#This Row],[//]])))</f>
        <v/>
      </c>
      <c r="Q268" s="42" t="str">
        <f ca="1">IF(KENKO[[#This Row],[//]]="","",INDEX(INDIRECT($2:$2),KENKO[[#This Row],[//]]))</f>
        <v/>
      </c>
      <c r="R26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6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68" s="50" t="str">
        <f ca="1">IF(KENKO[[#This Row],[//]]="","",IF(INDEX(INDIRECT($2:$2),KENKO[[#This Row],[//]])="","",INDEX(INDIRECT($2:$2),KENKO[[#This Row],[//]])))</f>
        <v/>
      </c>
      <c r="U268" s="47" t="str">
        <f ca="1">IF(KENKO[[#This Row],[//]]="","",INDEX(INDIRECT($2:$2),KENKO[[#This Row],[//]]))</f>
        <v/>
      </c>
      <c r="V268" s="47" t="str">
        <f ca="1">LOWER(SUBSTITUTE(SUBSTITUTE(SUBSTITUTE(SUBSTITUTE(SUBSTITUTE(SUBSTITUTE(SUBSTITUTE(SUBSTITUTE(KENKO[[#This Row],[N.B.nota]]," ",""),"-",""),"(",""),")",""),".",""),",",""),"/",""),"""",""))</f>
        <v/>
      </c>
      <c r="W268" s="51" t="str">
        <f ca="1">IF(KENKO[[#This Row],[concat]]="","",MATCH(KENKO[[#This Row],[concat]],[3]!db[NB NOTA_C],0)+1)</f>
        <v/>
      </c>
      <c r="X268" s="47" t="str">
        <f ca="1">IF(KENKO[[#This Row],[N.B.nota]]="","",ADDRESS(ROW(KENKO[QB]),COLUMN(KENKO[QB]))&amp;":"&amp;ADDRESS(ROW(),COLUMN(KENKO[QB])))</f>
        <v/>
      </c>
      <c r="Y268" s="46" t="str">
        <f ca="1">IF(KENKO[[#This Row],[//]]="","",HYPERLINK("["&amp;DB_PATH&amp;"]DB!e"&amp;KENKO[[#This Row],[stt]],"&gt;"))</f>
        <v/>
      </c>
      <c r="Z268" s="32" t="str">
        <f ca="1">IF(KENKO[[#This Row],[//]]="","",IF(KENKO[[#This Row],[ID NOTA]]="",Z260,KENKO[[#This Row],[ID NOTA]]))</f>
        <v/>
      </c>
    </row>
    <row r="269" spans="1:26" ht="20.100000000000001" customHeight="1" x14ac:dyDescent="0.25">
      <c r="A269" s="43"/>
      <c r="B269" s="29" t="str">
        <f>IF(KENKO[[#This Row],[N_ID]]="","",INDEX(Table1[ID],MATCH(KENKO[[#This Row],[N_ID]],Table1[N_ID],0)))</f>
        <v/>
      </c>
      <c r="C269" s="29" t="str">
        <f ca="1">IF(KENKO[[#This Row],[//]]="","",HYPERLINK("["&amp;SUBSTITUTE(DIR,"'","")&amp;"]NOTA!D"&amp;KENKO[[#This Row],[//]]+2,"&gt;"))</f>
        <v/>
      </c>
      <c r="D269" s="29" t="str">
        <f>IF(KENKO[[#This Row],[ID NOTA]]="","",INDEX(Table1[QB],MATCH(KENKO[[#This Row],[ID NOTA]],Table1[ID],0)))</f>
        <v/>
      </c>
      <c r="E26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69" s="29"/>
      <c r="G269" s="39" t="str">
        <f ca="1">IF(KENKO[[#This Row],[N_ID]]="","",INDEX(INDIRECT($2:$2),KENKO[[#This Row],[//]]))</f>
        <v/>
      </c>
      <c r="H269" s="39" t="str">
        <f ca="1">IF(KENKO[[#This Row],[N_ID]]="","",INDEX(INDIRECT($2:$2),KENKO[[#This Row],[//]]))</f>
        <v/>
      </c>
      <c r="I269" s="47" t="str">
        <f ca="1">IF(KENKO[[#This Row],[N_ID]]="","",INDEX(INDIRECT($2:$2),KENKO[[#This Row],[//]]))</f>
        <v/>
      </c>
      <c r="J269" s="47" t="str">
        <f ca="1">IF(KENKO[[#This Row],[//]]="","",INDEX([3]!db[NB PAJAK],KENKO[[#This Row],[stt]]-1))</f>
        <v/>
      </c>
      <c r="K269" s="29" t="str">
        <f ca="1">IF(KENKO[[#This Row],[//]]="","",IF(INDEX(INDIRECT($2:$2),KENKO[[#This Row],[//]])="","",INDEX(INDIRECT($2:$2),KENKO[[#This Row],[//]])))</f>
        <v/>
      </c>
      <c r="L269" s="29" t="str">
        <f ca="1">IF(KENKO[[#This Row],[//]]="","",IF(KENKO[[#This Row],[C]]="",INDEX(INDIRECT($2:$2),KENKO[[#This Row],[//]]),""))</f>
        <v/>
      </c>
      <c r="M269" s="29" t="str">
        <f ca="1">IF(KENKO[[#This Row],[//]]="","",IF(KENKO[[#This Row],[C]]="",INDEX(INDIRECT($2:$2),KENKO[[#This Row],[//]]),""))</f>
        <v/>
      </c>
      <c r="N269" s="40" t="str">
        <f ca="1">IF(KENKO[[#This Row],[//]]="","",INDEX(INDIRECT($2:$2),KENKO[[#This Row],[//]])/IF(KENKO[[#This Row],[C]]="",KENKO[[#This Row],[JMLH BRG]],1))</f>
        <v/>
      </c>
      <c r="O269" s="41" t="str">
        <f ca="1">IF(KENKO[[#This Row],[//]]="","",INDEX(INDIRECT($2:$2),KENKO[[#This Row],[//]]))</f>
        <v/>
      </c>
      <c r="P269" s="41" t="str">
        <f ca="1">IF(KENKO[[#This Row],[//]]="","",IF(INDEX(INDIRECT($2:$2),KENKO[[#This Row],[//]])="","",INDEX(INDIRECT($2:$2),KENKO[[#This Row],[//]])))</f>
        <v/>
      </c>
      <c r="Q269" s="42" t="str">
        <f ca="1">IF(KENKO[[#This Row],[//]]="","",INDEX(INDIRECT($2:$2),KENKO[[#This Row],[//]]))</f>
        <v/>
      </c>
      <c r="R26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6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69" s="50" t="str">
        <f ca="1">IF(KENKO[[#This Row],[//]]="","",IF(INDEX(INDIRECT($2:$2),KENKO[[#This Row],[//]])="","",INDEX(INDIRECT($2:$2),KENKO[[#This Row],[//]])))</f>
        <v/>
      </c>
      <c r="U269" s="47" t="str">
        <f ca="1">IF(KENKO[[#This Row],[//]]="","",INDEX(INDIRECT($2:$2),KENKO[[#This Row],[//]]))</f>
        <v/>
      </c>
      <c r="V269" s="47" t="str">
        <f ca="1">LOWER(SUBSTITUTE(SUBSTITUTE(SUBSTITUTE(SUBSTITUTE(SUBSTITUTE(SUBSTITUTE(SUBSTITUTE(SUBSTITUTE(KENKO[[#This Row],[N.B.nota]]," ",""),"-",""),"(",""),")",""),".",""),",",""),"/",""),"""",""))</f>
        <v/>
      </c>
      <c r="W269" s="51" t="str">
        <f ca="1">IF(KENKO[[#This Row],[concat]]="","",MATCH(KENKO[[#This Row],[concat]],[3]!db[NB NOTA_C],0)+1)</f>
        <v/>
      </c>
      <c r="X269" s="47" t="str">
        <f ca="1">IF(KENKO[[#This Row],[N.B.nota]]="","",ADDRESS(ROW(KENKO[QB]),COLUMN(KENKO[QB]))&amp;":"&amp;ADDRESS(ROW(),COLUMN(KENKO[QB])))</f>
        <v/>
      </c>
      <c r="Y269" s="46" t="str">
        <f ca="1">IF(KENKO[[#This Row],[//]]="","",HYPERLINK("["&amp;DB_PATH&amp;"]DB!e"&amp;KENKO[[#This Row],[stt]],"&gt;"))</f>
        <v/>
      </c>
      <c r="Z269" s="32" t="str">
        <f ca="1">IF(KENKO[[#This Row],[//]]="","",IF(KENKO[[#This Row],[ID NOTA]]="",Z260,KENKO[[#This Row],[ID NOTA]]))</f>
        <v/>
      </c>
    </row>
    <row r="270" spans="1:26" ht="20.100000000000001" customHeight="1" x14ac:dyDescent="0.25">
      <c r="A270" s="43"/>
      <c r="B270" s="29" t="str">
        <f>IF(KENKO[[#This Row],[N_ID]]="","",INDEX(Table1[ID],MATCH(KENKO[[#This Row],[N_ID]],Table1[N_ID],0)))</f>
        <v/>
      </c>
      <c r="C270" s="29" t="str">
        <f ca="1">IF(KENKO[[#This Row],[//]]="","",HYPERLINK("["&amp;SUBSTITUTE(DIR,"'","")&amp;"]NOTA!D"&amp;KENKO[[#This Row],[//]]+2,"&gt;"))</f>
        <v/>
      </c>
      <c r="D270" s="29" t="str">
        <f>IF(KENKO[[#This Row],[ID NOTA]]="","",INDEX(Table1[QB],MATCH(KENKO[[#This Row],[ID NOTA]],Table1[ID],0)))</f>
        <v/>
      </c>
      <c r="E27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70" s="29"/>
      <c r="G270" s="39" t="str">
        <f ca="1">IF(KENKO[[#This Row],[N_ID]]="","",INDEX(INDIRECT($2:$2),KENKO[[#This Row],[//]]))</f>
        <v/>
      </c>
      <c r="H270" s="39" t="str">
        <f ca="1">IF(KENKO[[#This Row],[N_ID]]="","",INDEX(INDIRECT($2:$2),KENKO[[#This Row],[//]]))</f>
        <v/>
      </c>
      <c r="I270" s="47" t="str">
        <f ca="1">IF(KENKO[[#This Row],[N_ID]]="","",INDEX(INDIRECT($2:$2),KENKO[[#This Row],[//]]))</f>
        <v/>
      </c>
      <c r="J270" s="47" t="str">
        <f ca="1">IF(KENKO[[#This Row],[//]]="","",INDEX([3]!db[NB PAJAK],KENKO[[#This Row],[stt]]-1))</f>
        <v/>
      </c>
      <c r="K270" s="29" t="str">
        <f ca="1">IF(KENKO[[#This Row],[//]]="","",IF(INDEX(INDIRECT($2:$2),KENKO[[#This Row],[//]])="","",INDEX(INDIRECT($2:$2),KENKO[[#This Row],[//]])))</f>
        <v/>
      </c>
      <c r="L270" s="29" t="str">
        <f ca="1">IF(KENKO[[#This Row],[//]]="","",IF(KENKO[[#This Row],[C]]="",INDEX(INDIRECT($2:$2),KENKO[[#This Row],[//]]),""))</f>
        <v/>
      </c>
      <c r="M270" s="29" t="str">
        <f ca="1">IF(KENKO[[#This Row],[//]]="","",IF(KENKO[[#This Row],[C]]="",INDEX(INDIRECT($2:$2),KENKO[[#This Row],[//]]),""))</f>
        <v/>
      </c>
      <c r="N270" s="40" t="str">
        <f ca="1">IF(KENKO[[#This Row],[//]]="","",INDEX(INDIRECT($2:$2),KENKO[[#This Row],[//]])/IF(KENKO[[#This Row],[C]]="",KENKO[[#This Row],[JMLH BRG]],1))</f>
        <v/>
      </c>
      <c r="O270" s="41" t="str">
        <f ca="1">IF(KENKO[[#This Row],[//]]="","",INDEX(INDIRECT($2:$2),KENKO[[#This Row],[//]]))</f>
        <v/>
      </c>
      <c r="P270" s="41" t="str">
        <f ca="1">IF(KENKO[[#This Row],[//]]="","",IF(INDEX(INDIRECT($2:$2),KENKO[[#This Row],[//]])="","",INDEX(INDIRECT($2:$2),KENKO[[#This Row],[//]])))</f>
        <v/>
      </c>
      <c r="Q270" s="42" t="str">
        <f ca="1">IF(KENKO[[#This Row],[//]]="","",INDEX(INDIRECT($2:$2),KENKO[[#This Row],[//]]))</f>
        <v/>
      </c>
      <c r="R27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7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70" s="50" t="str">
        <f ca="1">IF(KENKO[[#This Row],[//]]="","",IF(INDEX(INDIRECT($2:$2),KENKO[[#This Row],[//]])="","",INDEX(INDIRECT($2:$2),KENKO[[#This Row],[//]])))</f>
        <v/>
      </c>
      <c r="U270" s="47" t="str">
        <f ca="1">IF(KENKO[[#This Row],[//]]="","",INDEX(INDIRECT($2:$2),KENKO[[#This Row],[//]]))</f>
        <v/>
      </c>
      <c r="V270" s="47" t="str">
        <f ca="1">LOWER(SUBSTITUTE(SUBSTITUTE(SUBSTITUTE(SUBSTITUTE(SUBSTITUTE(SUBSTITUTE(SUBSTITUTE(SUBSTITUTE(KENKO[[#This Row],[N.B.nota]]," ",""),"-",""),"(",""),")",""),".",""),",",""),"/",""),"""",""))</f>
        <v/>
      </c>
      <c r="W270" s="51" t="str">
        <f ca="1">IF(KENKO[[#This Row],[concat]]="","",MATCH(KENKO[[#This Row],[concat]],[3]!db[NB NOTA_C],0)+1)</f>
        <v/>
      </c>
      <c r="X270" s="47" t="str">
        <f ca="1">IF(KENKO[[#This Row],[N.B.nota]]="","",ADDRESS(ROW(KENKO[QB]),COLUMN(KENKO[QB]))&amp;":"&amp;ADDRESS(ROW(),COLUMN(KENKO[QB])))</f>
        <v/>
      </c>
      <c r="Y270" s="46" t="str">
        <f ca="1">IF(KENKO[[#This Row],[//]]="","",HYPERLINK("["&amp;DB_PATH&amp;"]DB!e"&amp;KENKO[[#This Row],[stt]],"&gt;"))</f>
        <v/>
      </c>
      <c r="Z270" s="32" t="str">
        <f ca="1">IF(KENKO[[#This Row],[//]]="","",IF(KENKO[[#This Row],[ID NOTA]]="",Z260,KENKO[[#This Row],[ID NOTA]]))</f>
        <v/>
      </c>
    </row>
    <row r="271" spans="1:26" ht="20.100000000000001" customHeight="1" x14ac:dyDescent="0.25">
      <c r="A271" s="43"/>
      <c r="B271" s="29" t="str">
        <f>IF(KENKO[[#This Row],[N_ID]]="","",INDEX(Table1[ID],MATCH(KENKO[[#This Row],[N_ID]],Table1[N_ID],0)))</f>
        <v/>
      </c>
      <c r="C271" s="29" t="str">
        <f ca="1">IF(KENKO[[#This Row],[//]]="","",HYPERLINK("["&amp;SUBSTITUTE(DIR,"'","")&amp;"]NOTA!D"&amp;KENKO[[#This Row],[//]]+2,"&gt;"))</f>
        <v/>
      </c>
      <c r="D271" s="29" t="str">
        <f>IF(KENKO[[#This Row],[ID NOTA]]="","",INDEX(Table1[QB],MATCH(KENKO[[#This Row],[ID NOTA]],Table1[ID],0)))</f>
        <v/>
      </c>
      <c r="E27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71" s="29"/>
      <c r="G271" s="39" t="str">
        <f ca="1">IF(KENKO[[#This Row],[N_ID]]="","",INDEX(INDIRECT($2:$2),KENKO[[#This Row],[//]]))</f>
        <v/>
      </c>
      <c r="H271" s="39" t="str">
        <f ca="1">IF(KENKO[[#This Row],[N_ID]]="","",INDEX(INDIRECT($2:$2),KENKO[[#This Row],[//]]))</f>
        <v/>
      </c>
      <c r="I271" s="47" t="str">
        <f ca="1">IF(KENKO[[#This Row],[N_ID]]="","",INDEX(INDIRECT($2:$2),KENKO[[#This Row],[//]]))</f>
        <v/>
      </c>
      <c r="J271" s="47" t="str">
        <f ca="1">IF(KENKO[[#This Row],[//]]="","",INDEX([3]!db[NB PAJAK],KENKO[[#This Row],[stt]]-1))</f>
        <v/>
      </c>
      <c r="K271" s="29" t="str">
        <f ca="1">IF(KENKO[[#This Row],[//]]="","",IF(INDEX(INDIRECT($2:$2),KENKO[[#This Row],[//]])="","",INDEX(INDIRECT($2:$2),KENKO[[#This Row],[//]])))</f>
        <v/>
      </c>
      <c r="L271" s="29" t="str">
        <f ca="1">IF(KENKO[[#This Row],[//]]="","",IF(KENKO[[#This Row],[C]]="",INDEX(INDIRECT($2:$2),KENKO[[#This Row],[//]]),""))</f>
        <v/>
      </c>
      <c r="M271" s="29" t="str">
        <f ca="1">IF(KENKO[[#This Row],[//]]="","",IF(KENKO[[#This Row],[C]]="",INDEX(INDIRECT($2:$2),KENKO[[#This Row],[//]]),""))</f>
        <v/>
      </c>
      <c r="N271" s="40" t="str">
        <f ca="1">IF(KENKO[[#This Row],[//]]="","",INDEX(INDIRECT($2:$2),KENKO[[#This Row],[//]])/IF(KENKO[[#This Row],[C]]="",KENKO[[#This Row],[JMLH BRG]],1))</f>
        <v/>
      </c>
      <c r="O271" s="41" t="str">
        <f ca="1">IF(KENKO[[#This Row],[//]]="","",INDEX(INDIRECT($2:$2),KENKO[[#This Row],[//]]))</f>
        <v/>
      </c>
      <c r="P271" s="41" t="str">
        <f ca="1">IF(KENKO[[#This Row],[//]]="","",IF(INDEX(INDIRECT($2:$2),KENKO[[#This Row],[//]])="","",INDEX(INDIRECT($2:$2),KENKO[[#This Row],[//]])))</f>
        <v/>
      </c>
      <c r="Q271" s="42" t="str">
        <f ca="1">IF(KENKO[[#This Row],[//]]="","",INDEX(INDIRECT($2:$2),KENKO[[#This Row],[//]]))</f>
        <v/>
      </c>
      <c r="R27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7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71" s="50" t="str">
        <f ca="1">IF(KENKO[[#This Row],[//]]="","",IF(INDEX(INDIRECT($2:$2),KENKO[[#This Row],[//]])="","",INDEX(INDIRECT($2:$2),KENKO[[#This Row],[//]])))</f>
        <v/>
      </c>
      <c r="U271" s="47" t="str">
        <f ca="1">IF(KENKO[[#This Row],[//]]="","",INDEX(INDIRECT($2:$2),KENKO[[#This Row],[//]]))</f>
        <v/>
      </c>
      <c r="V271" s="47" t="str">
        <f ca="1">LOWER(SUBSTITUTE(SUBSTITUTE(SUBSTITUTE(SUBSTITUTE(SUBSTITUTE(SUBSTITUTE(SUBSTITUTE(SUBSTITUTE(KENKO[[#This Row],[N.B.nota]]," ",""),"-",""),"(",""),")",""),".",""),",",""),"/",""),"""",""))</f>
        <v/>
      </c>
      <c r="W271" s="51" t="str">
        <f ca="1">IF(KENKO[[#This Row],[concat]]="","",MATCH(KENKO[[#This Row],[concat]],[3]!db[NB NOTA_C],0)+1)</f>
        <v/>
      </c>
      <c r="X271" s="47" t="str">
        <f ca="1">IF(KENKO[[#This Row],[N.B.nota]]="","",ADDRESS(ROW(KENKO[QB]),COLUMN(KENKO[QB]))&amp;":"&amp;ADDRESS(ROW(),COLUMN(KENKO[QB])))</f>
        <v/>
      </c>
      <c r="Y271" s="46" t="str">
        <f ca="1">IF(KENKO[[#This Row],[//]]="","",HYPERLINK("["&amp;DB_PATH&amp;"]DB!e"&amp;KENKO[[#This Row],[stt]],"&gt;"))</f>
        <v/>
      </c>
      <c r="Z271" s="32" t="str">
        <f ca="1">IF(KENKO[[#This Row],[//]]="","",IF(KENKO[[#This Row],[ID NOTA]]="",Z260,KENKO[[#This Row],[ID NOTA]]))</f>
        <v/>
      </c>
    </row>
    <row r="272" spans="1:26" ht="20.100000000000001" customHeight="1" x14ac:dyDescent="0.25">
      <c r="A272" s="43"/>
      <c r="B272" s="29" t="str">
        <f>IF(KENKO[[#This Row],[N_ID]]="","",INDEX(Table1[ID],MATCH(KENKO[[#This Row],[N_ID]],Table1[N_ID],0)))</f>
        <v/>
      </c>
      <c r="C272" s="29" t="str">
        <f ca="1">IF(KENKO[[#This Row],[//]]="","",HYPERLINK("["&amp;SUBSTITUTE(DIR,"'","")&amp;"]NOTA!D"&amp;KENKO[[#This Row],[//]]+2,"&gt;"))</f>
        <v/>
      </c>
      <c r="D272" s="29" t="str">
        <f>IF(KENKO[[#This Row],[ID NOTA]]="","",INDEX(Table1[QB],MATCH(KENKO[[#This Row],[ID NOTA]],Table1[ID],0)))</f>
        <v/>
      </c>
      <c r="E27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72" s="29"/>
      <c r="G272" s="39" t="str">
        <f ca="1">IF(KENKO[[#This Row],[N_ID]]="","",INDEX(INDIRECT($2:$2),KENKO[[#This Row],[//]]))</f>
        <v/>
      </c>
      <c r="H272" s="39" t="str">
        <f ca="1">IF(KENKO[[#This Row],[N_ID]]="","",INDEX(INDIRECT($2:$2),KENKO[[#This Row],[//]]))</f>
        <v/>
      </c>
      <c r="I272" s="47" t="str">
        <f ca="1">IF(KENKO[[#This Row],[N_ID]]="","",INDEX(INDIRECT($2:$2),KENKO[[#This Row],[//]]))</f>
        <v/>
      </c>
      <c r="J272" s="47" t="str">
        <f ca="1">IF(KENKO[[#This Row],[//]]="","",INDEX([3]!db[NB PAJAK],KENKO[[#This Row],[stt]]-1))</f>
        <v/>
      </c>
      <c r="K272" s="29" t="str">
        <f ca="1">IF(KENKO[[#This Row],[//]]="","",IF(INDEX(INDIRECT($2:$2),KENKO[[#This Row],[//]])="","",INDEX(INDIRECT($2:$2),KENKO[[#This Row],[//]])))</f>
        <v/>
      </c>
      <c r="L272" s="29" t="str">
        <f ca="1">IF(KENKO[[#This Row],[//]]="","",IF(KENKO[[#This Row],[C]]="",INDEX(INDIRECT($2:$2),KENKO[[#This Row],[//]]),""))</f>
        <v/>
      </c>
      <c r="M272" s="29" t="str">
        <f ca="1">IF(KENKO[[#This Row],[//]]="","",IF(KENKO[[#This Row],[C]]="",INDEX(INDIRECT($2:$2),KENKO[[#This Row],[//]]),""))</f>
        <v/>
      </c>
      <c r="N272" s="40" t="str">
        <f ca="1">IF(KENKO[[#This Row],[//]]="","",INDEX(INDIRECT($2:$2),KENKO[[#This Row],[//]])/IF(KENKO[[#This Row],[C]]="",KENKO[[#This Row],[JMLH BRG]],1))</f>
        <v/>
      </c>
      <c r="O272" s="41" t="str">
        <f ca="1">IF(KENKO[[#This Row],[//]]="","",INDEX(INDIRECT($2:$2),KENKO[[#This Row],[//]]))</f>
        <v/>
      </c>
      <c r="P272" s="41" t="str">
        <f ca="1">IF(KENKO[[#This Row],[//]]="","",IF(INDEX(INDIRECT($2:$2),KENKO[[#This Row],[//]])="","",INDEX(INDIRECT($2:$2),KENKO[[#This Row],[//]])))</f>
        <v/>
      </c>
      <c r="Q272" s="42" t="str">
        <f ca="1">IF(KENKO[[#This Row],[//]]="","",INDEX(INDIRECT($2:$2),KENKO[[#This Row],[//]]))</f>
        <v/>
      </c>
      <c r="R27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7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72" s="50" t="str">
        <f ca="1">IF(KENKO[[#This Row],[//]]="","",IF(INDEX(INDIRECT($2:$2),KENKO[[#This Row],[//]])="","",INDEX(INDIRECT($2:$2),KENKO[[#This Row],[//]])))</f>
        <v/>
      </c>
      <c r="U272" s="47" t="str">
        <f ca="1">IF(KENKO[[#This Row],[//]]="","",INDEX(INDIRECT($2:$2),KENKO[[#This Row],[//]]))</f>
        <v/>
      </c>
      <c r="V272" s="47" t="str">
        <f ca="1">LOWER(SUBSTITUTE(SUBSTITUTE(SUBSTITUTE(SUBSTITUTE(SUBSTITUTE(SUBSTITUTE(SUBSTITUTE(SUBSTITUTE(KENKO[[#This Row],[N.B.nota]]," ",""),"-",""),"(",""),")",""),".",""),",",""),"/",""),"""",""))</f>
        <v/>
      </c>
      <c r="W272" s="51" t="str">
        <f ca="1">IF(KENKO[[#This Row],[concat]]="","",MATCH(KENKO[[#This Row],[concat]],[3]!db[NB NOTA_C],0)+1)</f>
        <v/>
      </c>
      <c r="X272" s="47" t="str">
        <f ca="1">IF(KENKO[[#This Row],[N.B.nota]]="","",ADDRESS(ROW(KENKO[QB]),COLUMN(KENKO[QB]))&amp;":"&amp;ADDRESS(ROW(),COLUMN(KENKO[QB])))</f>
        <v/>
      </c>
      <c r="Y272" s="46" t="str">
        <f ca="1">IF(KENKO[[#This Row],[//]]="","",HYPERLINK("["&amp;DB_PATH&amp;"]DB!e"&amp;KENKO[[#This Row],[stt]],"&gt;"))</f>
        <v/>
      </c>
      <c r="Z272" s="32" t="str">
        <f ca="1">IF(KENKO[[#This Row],[//]]="","",IF(KENKO[[#This Row],[ID NOTA]]="",Z271,KENKO[[#This Row],[ID NOTA]]))</f>
        <v/>
      </c>
    </row>
    <row r="273" spans="1:26" ht="20.100000000000001" customHeight="1" x14ac:dyDescent="0.25">
      <c r="A273" s="43"/>
      <c r="B273" s="29" t="str">
        <f>IF(KENKO[[#This Row],[N_ID]]="","",INDEX(Table1[ID],MATCH(KENKO[[#This Row],[N_ID]],Table1[N_ID],0)))</f>
        <v/>
      </c>
      <c r="C273" s="29" t="str">
        <f ca="1">IF(KENKO[[#This Row],[//]]="","",HYPERLINK("["&amp;SUBSTITUTE(DIR,"'","")&amp;"]NOTA!D"&amp;KENKO[[#This Row],[//]]+2,"&gt;"))</f>
        <v/>
      </c>
      <c r="D273" s="29" t="str">
        <f>IF(KENKO[[#This Row],[ID NOTA]]="","",INDEX(Table1[QB],MATCH(KENKO[[#This Row],[ID NOTA]],Table1[ID],0)))</f>
        <v/>
      </c>
      <c r="E27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73" s="29"/>
      <c r="G273" s="39" t="str">
        <f ca="1">IF(KENKO[[#This Row],[N_ID]]="","",INDEX(INDIRECT($2:$2),KENKO[[#This Row],[//]]))</f>
        <v/>
      </c>
      <c r="H273" s="39" t="str">
        <f ca="1">IF(KENKO[[#This Row],[N_ID]]="","",INDEX(INDIRECT($2:$2),KENKO[[#This Row],[//]]))</f>
        <v/>
      </c>
      <c r="I273" s="47" t="str">
        <f ca="1">IF(KENKO[[#This Row],[N_ID]]="","",INDEX(INDIRECT($2:$2),KENKO[[#This Row],[//]]))</f>
        <v/>
      </c>
      <c r="J273" s="47" t="str">
        <f ca="1">IF(KENKO[[#This Row],[//]]="","",INDEX([3]!db[NB PAJAK],KENKO[[#This Row],[stt]]-1))</f>
        <v/>
      </c>
      <c r="K273" s="29" t="str">
        <f ca="1">IF(KENKO[[#This Row],[//]]="","",IF(INDEX(INDIRECT($2:$2),KENKO[[#This Row],[//]])="","",INDEX(INDIRECT($2:$2),KENKO[[#This Row],[//]])))</f>
        <v/>
      </c>
      <c r="L273" s="29" t="str">
        <f ca="1">IF(KENKO[[#This Row],[//]]="","",IF(KENKO[[#This Row],[C]]="",INDEX(INDIRECT($2:$2),KENKO[[#This Row],[//]]),""))</f>
        <v/>
      </c>
      <c r="M273" s="29" t="str">
        <f ca="1">IF(KENKO[[#This Row],[//]]="","",IF(KENKO[[#This Row],[C]]="",INDEX(INDIRECT($2:$2),KENKO[[#This Row],[//]]),""))</f>
        <v/>
      </c>
      <c r="N273" s="40" t="str">
        <f ca="1">IF(KENKO[[#This Row],[//]]="","",INDEX(INDIRECT($2:$2),KENKO[[#This Row],[//]])/IF(KENKO[[#This Row],[C]]="",KENKO[[#This Row],[JMLH BRG]],1))</f>
        <v/>
      </c>
      <c r="O273" s="41" t="str">
        <f ca="1">IF(KENKO[[#This Row],[//]]="","",INDEX(INDIRECT($2:$2),KENKO[[#This Row],[//]]))</f>
        <v/>
      </c>
      <c r="P273" s="41" t="str">
        <f ca="1">IF(KENKO[[#This Row],[//]]="","",IF(INDEX(INDIRECT($2:$2),KENKO[[#This Row],[//]])="","",INDEX(INDIRECT($2:$2),KENKO[[#This Row],[//]])))</f>
        <v/>
      </c>
      <c r="Q273" s="42" t="str">
        <f ca="1">IF(KENKO[[#This Row],[//]]="","",INDEX(INDIRECT($2:$2),KENKO[[#This Row],[//]]))</f>
        <v/>
      </c>
      <c r="R27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7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73" s="50" t="str">
        <f ca="1">IF(KENKO[[#This Row],[//]]="","",IF(INDEX(INDIRECT($2:$2),KENKO[[#This Row],[//]])="","",INDEX(INDIRECT($2:$2),KENKO[[#This Row],[//]])))</f>
        <v/>
      </c>
      <c r="U273" s="47" t="str">
        <f ca="1">IF(KENKO[[#This Row],[//]]="","",INDEX(INDIRECT($2:$2),KENKO[[#This Row],[//]]))</f>
        <v/>
      </c>
      <c r="V273" s="47" t="str">
        <f ca="1">LOWER(SUBSTITUTE(SUBSTITUTE(SUBSTITUTE(SUBSTITUTE(SUBSTITUTE(SUBSTITUTE(SUBSTITUTE(SUBSTITUTE(KENKO[[#This Row],[N.B.nota]]," ",""),"-",""),"(",""),")",""),".",""),",",""),"/",""),"""",""))</f>
        <v/>
      </c>
      <c r="W273" s="51" t="str">
        <f ca="1">IF(KENKO[[#This Row],[concat]]="","",MATCH(KENKO[[#This Row],[concat]],[3]!db[NB NOTA_C],0)+1)</f>
        <v/>
      </c>
      <c r="X273" s="47" t="str">
        <f ca="1">IF(KENKO[[#This Row],[N.B.nota]]="","",ADDRESS(ROW(KENKO[QB]),COLUMN(KENKO[QB]))&amp;":"&amp;ADDRESS(ROW(),COLUMN(KENKO[QB])))</f>
        <v/>
      </c>
      <c r="Y273" s="46" t="str">
        <f ca="1">IF(KENKO[[#This Row],[//]]="","",HYPERLINK("["&amp;DB_PATH&amp;"]DB!e"&amp;KENKO[[#This Row],[stt]],"&gt;"))</f>
        <v/>
      </c>
      <c r="Z273" s="32" t="str">
        <f ca="1">IF(KENKO[[#This Row],[//]]="","",IF(KENKO[[#This Row],[ID NOTA]]="",Z271,KENKO[[#This Row],[ID NOTA]]))</f>
        <v/>
      </c>
    </row>
    <row r="274" spans="1:26" ht="20.100000000000001" customHeight="1" x14ac:dyDescent="0.25">
      <c r="A274" s="43"/>
      <c r="B274" s="29" t="str">
        <f>IF(KENKO[[#This Row],[N_ID]]="","",INDEX(Table1[ID],MATCH(KENKO[[#This Row],[N_ID]],Table1[N_ID],0)))</f>
        <v/>
      </c>
      <c r="C274" s="29" t="str">
        <f ca="1">IF(KENKO[[#This Row],[//]]="","",HYPERLINK("["&amp;SUBSTITUTE(DIR,"'","")&amp;"]NOTA!D"&amp;KENKO[[#This Row],[//]]+2,"&gt;"))</f>
        <v/>
      </c>
      <c r="D274" s="29" t="str">
        <f>IF(KENKO[[#This Row],[ID NOTA]]="","",INDEX(Table1[QB],MATCH(KENKO[[#This Row],[ID NOTA]],Table1[ID],0)))</f>
        <v/>
      </c>
      <c r="E27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74" s="29"/>
      <c r="G274" s="39" t="str">
        <f ca="1">IF(KENKO[[#This Row],[N_ID]]="","",INDEX(INDIRECT($2:$2),KENKO[[#This Row],[//]]))</f>
        <v/>
      </c>
      <c r="H274" s="39" t="str">
        <f ca="1">IF(KENKO[[#This Row],[N_ID]]="","",INDEX(INDIRECT($2:$2),KENKO[[#This Row],[//]]))</f>
        <v/>
      </c>
      <c r="I274" s="47" t="str">
        <f ca="1">IF(KENKO[[#This Row],[N_ID]]="","",INDEX(INDIRECT($2:$2),KENKO[[#This Row],[//]]))</f>
        <v/>
      </c>
      <c r="J274" s="47" t="str">
        <f ca="1">IF(KENKO[[#This Row],[//]]="","",INDEX([3]!db[NB PAJAK],KENKO[[#This Row],[stt]]-1))</f>
        <v/>
      </c>
      <c r="K274" s="29" t="str">
        <f ca="1">IF(KENKO[[#This Row],[//]]="","",IF(INDEX(INDIRECT($2:$2),KENKO[[#This Row],[//]])="","",INDEX(INDIRECT($2:$2),KENKO[[#This Row],[//]])))</f>
        <v/>
      </c>
      <c r="L274" s="29" t="str">
        <f ca="1">IF(KENKO[[#This Row],[//]]="","",IF(KENKO[[#This Row],[C]]="",INDEX(INDIRECT($2:$2),KENKO[[#This Row],[//]]),""))</f>
        <v/>
      </c>
      <c r="M274" s="29" t="str">
        <f ca="1">IF(KENKO[[#This Row],[//]]="","",IF(KENKO[[#This Row],[C]]="",INDEX(INDIRECT($2:$2),KENKO[[#This Row],[//]]),""))</f>
        <v/>
      </c>
      <c r="N274" s="40" t="str">
        <f ca="1">IF(KENKO[[#This Row],[//]]="","",INDEX(INDIRECT($2:$2),KENKO[[#This Row],[//]])/IF(KENKO[[#This Row],[C]]="",KENKO[[#This Row],[JMLH BRG]],1))</f>
        <v/>
      </c>
      <c r="O274" s="41" t="str">
        <f ca="1">IF(KENKO[[#This Row],[//]]="","",INDEX(INDIRECT($2:$2),KENKO[[#This Row],[//]]))</f>
        <v/>
      </c>
      <c r="P274" s="41" t="str">
        <f ca="1">IF(KENKO[[#This Row],[//]]="","",IF(INDEX(INDIRECT($2:$2),KENKO[[#This Row],[//]])="","",INDEX(INDIRECT($2:$2),KENKO[[#This Row],[//]])))</f>
        <v/>
      </c>
      <c r="Q274" s="42" t="str">
        <f ca="1">IF(KENKO[[#This Row],[//]]="","",INDEX(INDIRECT($2:$2),KENKO[[#This Row],[//]]))</f>
        <v/>
      </c>
      <c r="R27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7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74" s="50" t="str">
        <f ca="1">IF(KENKO[[#This Row],[//]]="","",IF(INDEX(INDIRECT($2:$2),KENKO[[#This Row],[//]])="","",INDEX(INDIRECT($2:$2),KENKO[[#This Row],[//]])))</f>
        <v/>
      </c>
      <c r="U274" s="47" t="str">
        <f ca="1">IF(KENKO[[#This Row],[//]]="","",INDEX(INDIRECT($2:$2),KENKO[[#This Row],[//]]))</f>
        <v/>
      </c>
      <c r="V274" s="47" t="str">
        <f ca="1">LOWER(SUBSTITUTE(SUBSTITUTE(SUBSTITUTE(SUBSTITUTE(SUBSTITUTE(SUBSTITUTE(SUBSTITUTE(SUBSTITUTE(KENKO[[#This Row],[N.B.nota]]," ",""),"-",""),"(",""),")",""),".",""),",",""),"/",""),"""",""))</f>
        <v/>
      </c>
      <c r="W274" s="51" t="str">
        <f ca="1">IF(KENKO[[#This Row],[concat]]="","",MATCH(KENKO[[#This Row],[concat]],[3]!db[NB NOTA_C],0)+1)</f>
        <v/>
      </c>
      <c r="X274" s="47" t="str">
        <f ca="1">IF(KENKO[[#This Row],[N.B.nota]]="","",ADDRESS(ROW(KENKO[QB]),COLUMN(KENKO[QB]))&amp;":"&amp;ADDRESS(ROW(),COLUMN(KENKO[QB])))</f>
        <v/>
      </c>
      <c r="Y274" s="46" t="str">
        <f ca="1">IF(KENKO[[#This Row],[//]]="","",HYPERLINK("["&amp;DB_PATH&amp;"]DB!e"&amp;KENKO[[#This Row],[stt]],"&gt;"))</f>
        <v/>
      </c>
      <c r="Z274" s="32" t="str">
        <f ca="1">IF(KENKO[[#This Row],[//]]="","",IF(KENKO[[#This Row],[ID NOTA]]="",Z271,KENKO[[#This Row],[ID NOTA]]))</f>
        <v/>
      </c>
    </row>
    <row r="275" spans="1:26" ht="20.100000000000001" customHeight="1" x14ac:dyDescent="0.25">
      <c r="A275" s="43"/>
      <c r="B275" s="29" t="str">
        <f>IF(KENKO[[#This Row],[N_ID]]="","",INDEX(Table1[ID],MATCH(KENKO[[#This Row],[N_ID]],Table1[N_ID],0)))</f>
        <v/>
      </c>
      <c r="C275" s="29" t="str">
        <f ca="1">IF(KENKO[[#This Row],[//]]="","",HYPERLINK("["&amp;SUBSTITUTE(DIR,"'","")&amp;"]NOTA!D"&amp;KENKO[[#This Row],[//]]+2,"&gt;"))</f>
        <v/>
      </c>
      <c r="D275" s="29" t="str">
        <f>IF(KENKO[[#This Row],[ID NOTA]]="","",INDEX(Table1[QB],MATCH(KENKO[[#This Row],[ID NOTA]],Table1[ID],0)))</f>
        <v/>
      </c>
      <c r="E27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75" s="29"/>
      <c r="G275" s="39" t="str">
        <f ca="1">IF(KENKO[[#This Row],[N_ID]]="","",INDEX(INDIRECT($2:$2),KENKO[[#This Row],[//]]))</f>
        <v/>
      </c>
      <c r="H275" s="39" t="str">
        <f ca="1">IF(KENKO[[#This Row],[N_ID]]="","",INDEX(INDIRECT($2:$2),KENKO[[#This Row],[//]]))</f>
        <v/>
      </c>
      <c r="I275" s="47" t="str">
        <f ca="1">IF(KENKO[[#This Row],[N_ID]]="","",INDEX(INDIRECT($2:$2),KENKO[[#This Row],[//]]))</f>
        <v/>
      </c>
      <c r="J275" s="47" t="str">
        <f ca="1">IF(KENKO[[#This Row],[//]]="","",INDEX([3]!db[NB PAJAK],KENKO[[#This Row],[stt]]-1))</f>
        <v/>
      </c>
      <c r="K275" s="29" t="str">
        <f ca="1">IF(KENKO[[#This Row],[//]]="","",IF(INDEX(INDIRECT($2:$2),KENKO[[#This Row],[//]])="","",INDEX(INDIRECT($2:$2),KENKO[[#This Row],[//]])))</f>
        <v/>
      </c>
      <c r="L275" s="29" t="str">
        <f ca="1">IF(KENKO[[#This Row],[//]]="","",IF(KENKO[[#This Row],[C]]="",INDEX(INDIRECT($2:$2),KENKO[[#This Row],[//]]),""))</f>
        <v/>
      </c>
      <c r="M275" s="29" t="str">
        <f ca="1">IF(KENKO[[#This Row],[//]]="","",IF(KENKO[[#This Row],[C]]="",INDEX(INDIRECT($2:$2),KENKO[[#This Row],[//]]),""))</f>
        <v/>
      </c>
      <c r="N275" s="40" t="str">
        <f ca="1">IF(KENKO[[#This Row],[//]]="","",INDEX(INDIRECT($2:$2),KENKO[[#This Row],[//]])/IF(KENKO[[#This Row],[C]]="",KENKO[[#This Row],[JMLH BRG]],1))</f>
        <v/>
      </c>
      <c r="O275" s="41" t="str">
        <f ca="1">IF(KENKO[[#This Row],[//]]="","",INDEX(INDIRECT($2:$2),KENKO[[#This Row],[//]]))</f>
        <v/>
      </c>
      <c r="P275" s="41" t="str">
        <f ca="1">IF(KENKO[[#This Row],[//]]="","",IF(INDEX(INDIRECT($2:$2),KENKO[[#This Row],[//]])="","",INDEX(INDIRECT($2:$2),KENKO[[#This Row],[//]])))</f>
        <v/>
      </c>
      <c r="Q275" s="42" t="str">
        <f ca="1">IF(KENKO[[#This Row],[//]]="","",INDEX(INDIRECT($2:$2),KENKO[[#This Row],[//]]))</f>
        <v/>
      </c>
      <c r="R27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7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75" s="50" t="str">
        <f ca="1">IF(KENKO[[#This Row],[//]]="","",IF(INDEX(INDIRECT($2:$2),KENKO[[#This Row],[//]])="","",INDEX(INDIRECT($2:$2),KENKO[[#This Row],[//]])))</f>
        <v/>
      </c>
      <c r="U275" s="47" t="str">
        <f ca="1">IF(KENKO[[#This Row],[//]]="","",INDEX(INDIRECT($2:$2),KENKO[[#This Row],[//]]))</f>
        <v/>
      </c>
      <c r="V275" s="47" t="str">
        <f ca="1">LOWER(SUBSTITUTE(SUBSTITUTE(SUBSTITUTE(SUBSTITUTE(SUBSTITUTE(SUBSTITUTE(SUBSTITUTE(SUBSTITUTE(KENKO[[#This Row],[N.B.nota]]," ",""),"-",""),"(",""),")",""),".",""),",",""),"/",""),"""",""))</f>
        <v/>
      </c>
      <c r="W275" s="51" t="str">
        <f ca="1">IF(KENKO[[#This Row],[concat]]="","",MATCH(KENKO[[#This Row],[concat]],[3]!db[NB NOTA_C],0)+1)</f>
        <v/>
      </c>
      <c r="X275" s="47" t="str">
        <f ca="1">IF(KENKO[[#This Row],[N.B.nota]]="","",ADDRESS(ROW(KENKO[QB]),COLUMN(KENKO[QB]))&amp;":"&amp;ADDRESS(ROW(),COLUMN(KENKO[QB])))</f>
        <v/>
      </c>
      <c r="Y275" s="46" t="str">
        <f ca="1">IF(KENKO[[#This Row],[//]]="","",HYPERLINK("["&amp;DB_PATH&amp;"]DB!e"&amp;KENKO[[#This Row],[stt]],"&gt;"))</f>
        <v/>
      </c>
      <c r="Z275" s="32" t="str">
        <f ca="1">IF(KENKO[[#This Row],[//]]="","",IF(KENKO[[#This Row],[ID NOTA]]="",Z271,KENKO[[#This Row],[ID NOTA]]))</f>
        <v/>
      </c>
    </row>
    <row r="276" spans="1:26" ht="20.100000000000001" customHeight="1" x14ac:dyDescent="0.25">
      <c r="A276" s="43"/>
      <c r="B276" s="29" t="str">
        <f>IF(KENKO[[#This Row],[N_ID]]="","",INDEX(Table1[ID],MATCH(KENKO[[#This Row],[N_ID]],Table1[N_ID],0)))</f>
        <v/>
      </c>
      <c r="C276" s="29" t="str">
        <f ca="1">IF(KENKO[[#This Row],[//]]="","",HYPERLINK("["&amp;SUBSTITUTE(DIR,"'","")&amp;"]NOTA!D"&amp;KENKO[[#This Row],[//]]+2,"&gt;"))</f>
        <v/>
      </c>
      <c r="D276" s="29" t="str">
        <f>IF(KENKO[[#This Row],[ID NOTA]]="","",INDEX(Table1[QB],MATCH(KENKO[[#This Row],[ID NOTA]],Table1[ID],0)))</f>
        <v/>
      </c>
      <c r="E27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76" s="29"/>
      <c r="G276" s="39" t="str">
        <f ca="1">IF(KENKO[[#This Row],[N_ID]]="","",INDEX(INDIRECT($2:$2),KENKO[[#This Row],[//]]))</f>
        <v/>
      </c>
      <c r="H276" s="39" t="str">
        <f ca="1">IF(KENKO[[#This Row],[N_ID]]="","",INDEX(INDIRECT($2:$2),KENKO[[#This Row],[//]]))</f>
        <v/>
      </c>
      <c r="I276" s="47" t="str">
        <f ca="1">IF(KENKO[[#This Row],[N_ID]]="","",INDEX(INDIRECT($2:$2),KENKO[[#This Row],[//]]))</f>
        <v/>
      </c>
      <c r="J276" s="47" t="str">
        <f ca="1">IF(KENKO[[#This Row],[//]]="","",INDEX([3]!db[NB PAJAK],KENKO[[#This Row],[stt]]-1))</f>
        <v/>
      </c>
      <c r="K276" s="29" t="str">
        <f ca="1">IF(KENKO[[#This Row],[//]]="","",IF(INDEX(INDIRECT($2:$2),KENKO[[#This Row],[//]])="","",INDEX(INDIRECT($2:$2),KENKO[[#This Row],[//]])))</f>
        <v/>
      </c>
      <c r="L276" s="29" t="str">
        <f ca="1">IF(KENKO[[#This Row],[//]]="","",IF(KENKO[[#This Row],[C]]="",INDEX(INDIRECT($2:$2),KENKO[[#This Row],[//]]),""))</f>
        <v/>
      </c>
      <c r="M276" s="29" t="str">
        <f ca="1">IF(KENKO[[#This Row],[//]]="","",IF(KENKO[[#This Row],[C]]="",INDEX(INDIRECT($2:$2),KENKO[[#This Row],[//]]),""))</f>
        <v/>
      </c>
      <c r="N276" s="40" t="str">
        <f ca="1">IF(KENKO[[#This Row],[//]]="","",INDEX(INDIRECT($2:$2),KENKO[[#This Row],[//]])/IF(KENKO[[#This Row],[C]]="",KENKO[[#This Row],[JMLH BRG]],1))</f>
        <v/>
      </c>
      <c r="O276" s="41" t="str">
        <f ca="1">IF(KENKO[[#This Row],[//]]="","",INDEX(INDIRECT($2:$2),KENKO[[#This Row],[//]]))</f>
        <v/>
      </c>
      <c r="P276" s="41" t="str">
        <f ca="1">IF(KENKO[[#This Row],[//]]="","",IF(INDEX(INDIRECT($2:$2),KENKO[[#This Row],[//]])="","",INDEX(INDIRECT($2:$2),KENKO[[#This Row],[//]])))</f>
        <v/>
      </c>
      <c r="Q276" s="42" t="str">
        <f ca="1">IF(KENKO[[#This Row],[//]]="","",INDEX(INDIRECT($2:$2),KENKO[[#This Row],[//]]))</f>
        <v/>
      </c>
      <c r="R27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7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76" s="50" t="str">
        <f ca="1">IF(KENKO[[#This Row],[//]]="","",IF(INDEX(INDIRECT($2:$2),KENKO[[#This Row],[//]])="","",INDEX(INDIRECT($2:$2),KENKO[[#This Row],[//]])))</f>
        <v/>
      </c>
      <c r="U276" s="47" t="str">
        <f ca="1">IF(KENKO[[#This Row],[//]]="","",INDEX(INDIRECT($2:$2),KENKO[[#This Row],[//]]))</f>
        <v/>
      </c>
      <c r="V276" s="47" t="str">
        <f ca="1">LOWER(SUBSTITUTE(SUBSTITUTE(SUBSTITUTE(SUBSTITUTE(SUBSTITUTE(SUBSTITUTE(SUBSTITUTE(SUBSTITUTE(KENKO[[#This Row],[N.B.nota]]," ",""),"-",""),"(",""),")",""),".",""),",",""),"/",""),"""",""))</f>
        <v/>
      </c>
      <c r="W276" s="51" t="str">
        <f ca="1">IF(KENKO[[#This Row],[concat]]="","",MATCH(KENKO[[#This Row],[concat]],[3]!db[NB NOTA_C],0)+1)</f>
        <v/>
      </c>
      <c r="X276" s="47" t="str">
        <f ca="1">IF(KENKO[[#This Row],[N.B.nota]]="","",ADDRESS(ROW(KENKO[QB]),COLUMN(KENKO[QB]))&amp;":"&amp;ADDRESS(ROW(),COLUMN(KENKO[QB])))</f>
        <v/>
      </c>
      <c r="Y276" s="46" t="str">
        <f ca="1">IF(KENKO[[#This Row],[//]]="","",HYPERLINK("["&amp;DB_PATH&amp;"]DB!e"&amp;KENKO[[#This Row],[stt]],"&gt;"))</f>
        <v/>
      </c>
      <c r="Z276" s="32" t="str">
        <f ca="1">IF(KENKO[[#This Row],[//]]="","",IF(KENKO[[#This Row],[ID NOTA]]="",Z271,KENKO[[#This Row],[ID NOTA]]))</f>
        <v/>
      </c>
    </row>
    <row r="277" spans="1:26" ht="20.100000000000001" customHeight="1" x14ac:dyDescent="0.25">
      <c r="A277" s="43"/>
      <c r="B277" s="29" t="str">
        <f>IF(KENKO[[#This Row],[N_ID]]="","",INDEX(Table1[ID],MATCH(KENKO[[#This Row],[N_ID]],Table1[N_ID],0)))</f>
        <v/>
      </c>
      <c r="C277" s="29" t="str">
        <f ca="1">IF(KENKO[[#This Row],[//]]="","",HYPERLINK("["&amp;SUBSTITUTE(DIR,"'","")&amp;"]NOTA!D"&amp;KENKO[[#This Row],[//]]+2,"&gt;"))</f>
        <v/>
      </c>
      <c r="D277" s="29" t="str">
        <f>IF(KENKO[[#This Row],[ID NOTA]]="","",INDEX(Table1[QB],MATCH(KENKO[[#This Row],[ID NOTA]],Table1[ID],0)))</f>
        <v/>
      </c>
      <c r="E27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77" s="29"/>
      <c r="G277" s="39" t="str">
        <f ca="1">IF(KENKO[[#This Row],[N_ID]]="","",INDEX(INDIRECT($2:$2),KENKO[[#This Row],[//]]))</f>
        <v/>
      </c>
      <c r="H277" s="39" t="str">
        <f ca="1">IF(KENKO[[#This Row],[N_ID]]="","",INDEX(INDIRECT($2:$2),KENKO[[#This Row],[//]]))</f>
        <v/>
      </c>
      <c r="I277" s="47" t="str">
        <f ca="1">IF(KENKO[[#This Row],[N_ID]]="","",INDEX(INDIRECT($2:$2),KENKO[[#This Row],[//]]))</f>
        <v/>
      </c>
      <c r="J277" s="47" t="str">
        <f ca="1">IF(KENKO[[#This Row],[//]]="","",INDEX([3]!db[NB PAJAK],KENKO[[#This Row],[stt]]-1))</f>
        <v/>
      </c>
      <c r="K277" s="29" t="str">
        <f ca="1">IF(KENKO[[#This Row],[//]]="","",IF(INDEX(INDIRECT($2:$2),KENKO[[#This Row],[//]])="","",INDEX(INDIRECT($2:$2),KENKO[[#This Row],[//]])))</f>
        <v/>
      </c>
      <c r="L277" s="29" t="str">
        <f ca="1">IF(KENKO[[#This Row],[//]]="","",IF(KENKO[[#This Row],[C]]="",INDEX(INDIRECT($2:$2),KENKO[[#This Row],[//]]),""))</f>
        <v/>
      </c>
      <c r="M277" s="29" t="str">
        <f ca="1">IF(KENKO[[#This Row],[//]]="","",IF(KENKO[[#This Row],[C]]="",INDEX(INDIRECT($2:$2),KENKO[[#This Row],[//]]),""))</f>
        <v/>
      </c>
      <c r="N277" s="40" t="str">
        <f ca="1">IF(KENKO[[#This Row],[//]]="","",INDEX(INDIRECT($2:$2),KENKO[[#This Row],[//]])/IF(KENKO[[#This Row],[C]]="",KENKO[[#This Row],[JMLH BRG]],1))</f>
        <v/>
      </c>
      <c r="O277" s="41" t="str">
        <f ca="1">IF(KENKO[[#This Row],[//]]="","",INDEX(INDIRECT($2:$2),KENKO[[#This Row],[//]]))</f>
        <v/>
      </c>
      <c r="P277" s="41" t="str">
        <f ca="1">IF(KENKO[[#This Row],[//]]="","",IF(INDEX(INDIRECT($2:$2),KENKO[[#This Row],[//]])="","",INDEX(INDIRECT($2:$2),KENKO[[#This Row],[//]])))</f>
        <v/>
      </c>
      <c r="Q277" s="42" t="str">
        <f ca="1">IF(KENKO[[#This Row],[//]]="","",INDEX(INDIRECT($2:$2),KENKO[[#This Row],[//]]))</f>
        <v/>
      </c>
      <c r="R27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7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77" s="50" t="str">
        <f ca="1">IF(KENKO[[#This Row],[//]]="","",IF(INDEX(INDIRECT($2:$2),KENKO[[#This Row],[//]])="","",INDEX(INDIRECT($2:$2),KENKO[[#This Row],[//]])))</f>
        <v/>
      </c>
      <c r="U277" s="47" t="str">
        <f ca="1">IF(KENKO[[#This Row],[//]]="","",INDEX(INDIRECT($2:$2),KENKO[[#This Row],[//]]))</f>
        <v/>
      </c>
      <c r="V277" s="47" t="str">
        <f ca="1">LOWER(SUBSTITUTE(SUBSTITUTE(SUBSTITUTE(SUBSTITUTE(SUBSTITUTE(SUBSTITUTE(SUBSTITUTE(SUBSTITUTE(KENKO[[#This Row],[N.B.nota]]," ",""),"-",""),"(",""),")",""),".",""),",",""),"/",""),"""",""))</f>
        <v/>
      </c>
      <c r="W277" s="51" t="str">
        <f ca="1">IF(KENKO[[#This Row],[concat]]="","",MATCH(KENKO[[#This Row],[concat]],[3]!db[NB NOTA_C],0)+1)</f>
        <v/>
      </c>
      <c r="X277" s="47" t="str">
        <f ca="1">IF(KENKO[[#This Row],[N.B.nota]]="","",ADDRESS(ROW(KENKO[QB]),COLUMN(KENKO[QB]))&amp;":"&amp;ADDRESS(ROW(),COLUMN(KENKO[QB])))</f>
        <v/>
      </c>
      <c r="Y277" s="46" t="str">
        <f ca="1">IF(KENKO[[#This Row],[//]]="","",HYPERLINK("["&amp;DB_PATH&amp;"]DB!e"&amp;KENKO[[#This Row],[stt]],"&gt;"))</f>
        <v/>
      </c>
      <c r="Z277" s="32" t="str">
        <f ca="1">IF(KENKO[[#This Row],[//]]="","",IF(KENKO[[#This Row],[ID NOTA]]="",Z271,KENKO[[#This Row],[ID NOTA]]))</f>
        <v/>
      </c>
    </row>
    <row r="278" spans="1:26" ht="20.100000000000001" customHeight="1" x14ac:dyDescent="0.25">
      <c r="A278" s="43"/>
      <c r="B278" s="29" t="str">
        <f>IF(KENKO[[#This Row],[N_ID]]="","",INDEX(Table1[ID],MATCH(KENKO[[#This Row],[N_ID]],Table1[N_ID],0)))</f>
        <v/>
      </c>
      <c r="C278" s="29" t="str">
        <f ca="1">IF(KENKO[[#This Row],[//]]="","",HYPERLINK("["&amp;SUBSTITUTE(DIR,"'","")&amp;"]NOTA!D"&amp;KENKO[[#This Row],[//]]+2,"&gt;"))</f>
        <v/>
      </c>
      <c r="D278" s="29" t="str">
        <f>IF(KENKO[[#This Row],[ID NOTA]]="","",INDEX(Table1[QB],MATCH(KENKO[[#This Row],[ID NOTA]],Table1[ID],0)))</f>
        <v/>
      </c>
      <c r="E27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78" s="29"/>
      <c r="G278" s="39" t="str">
        <f ca="1">IF(KENKO[[#This Row],[N_ID]]="","",INDEX(INDIRECT($2:$2),KENKO[[#This Row],[//]]))</f>
        <v/>
      </c>
      <c r="H278" s="39" t="str">
        <f ca="1">IF(KENKO[[#This Row],[N_ID]]="","",INDEX(INDIRECT($2:$2),KENKO[[#This Row],[//]]))</f>
        <v/>
      </c>
      <c r="I278" s="47" t="str">
        <f ca="1">IF(KENKO[[#This Row],[N_ID]]="","",INDEX(INDIRECT($2:$2),KENKO[[#This Row],[//]]))</f>
        <v/>
      </c>
      <c r="J278" s="47" t="str">
        <f ca="1">IF(KENKO[[#This Row],[//]]="","",INDEX([3]!db[NB PAJAK],KENKO[[#This Row],[stt]]-1))</f>
        <v/>
      </c>
      <c r="K278" s="29" t="str">
        <f ca="1">IF(KENKO[[#This Row],[//]]="","",IF(INDEX(INDIRECT($2:$2),KENKO[[#This Row],[//]])="","",INDEX(INDIRECT($2:$2),KENKO[[#This Row],[//]])))</f>
        <v/>
      </c>
      <c r="L278" s="29" t="str">
        <f ca="1">IF(KENKO[[#This Row],[//]]="","",IF(KENKO[[#This Row],[C]]="",INDEX(INDIRECT($2:$2),KENKO[[#This Row],[//]]),""))</f>
        <v/>
      </c>
      <c r="M278" s="29" t="str">
        <f ca="1">IF(KENKO[[#This Row],[//]]="","",IF(KENKO[[#This Row],[C]]="",INDEX(INDIRECT($2:$2),KENKO[[#This Row],[//]]),""))</f>
        <v/>
      </c>
      <c r="N278" s="40" t="str">
        <f ca="1">IF(KENKO[[#This Row],[//]]="","",INDEX(INDIRECT($2:$2),KENKO[[#This Row],[//]])/IF(KENKO[[#This Row],[C]]="",KENKO[[#This Row],[JMLH BRG]],1))</f>
        <v/>
      </c>
      <c r="O278" s="41" t="str">
        <f ca="1">IF(KENKO[[#This Row],[//]]="","",INDEX(INDIRECT($2:$2),KENKO[[#This Row],[//]]))</f>
        <v/>
      </c>
      <c r="P278" s="41" t="str">
        <f ca="1">IF(KENKO[[#This Row],[//]]="","",IF(INDEX(INDIRECT($2:$2),KENKO[[#This Row],[//]])="","",INDEX(INDIRECT($2:$2),KENKO[[#This Row],[//]])))</f>
        <v/>
      </c>
      <c r="Q278" s="42" t="str">
        <f ca="1">IF(KENKO[[#This Row],[//]]="","",INDEX(INDIRECT($2:$2),KENKO[[#This Row],[//]]))</f>
        <v/>
      </c>
      <c r="R27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7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78" s="50" t="str">
        <f ca="1">IF(KENKO[[#This Row],[//]]="","",IF(INDEX(INDIRECT($2:$2),KENKO[[#This Row],[//]])="","",INDEX(INDIRECT($2:$2),KENKO[[#This Row],[//]])))</f>
        <v/>
      </c>
      <c r="U278" s="47" t="str">
        <f ca="1">IF(KENKO[[#This Row],[//]]="","",INDEX(INDIRECT($2:$2),KENKO[[#This Row],[//]]))</f>
        <v/>
      </c>
      <c r="V278" s="47" t="str">
        <f ca="1">LOWER(SUBSTITUTE(SUBSTITUTE(SUBSTITUTE(SUBSTITUTE(SUBSTITUTE(SUBSTITUTE(SUBSTITUTE(SUBSTITUTE(KENKO[[#This Row],[N.B.nota]]," ",""),"-",""),"(",""),")",""),".",""),",",""),"/",""),"""",""))</f>
        <v/>
      </c>
      <c r="W278" s="51" t="str">
        <f ca="1">IF(KENKO[[#This Row],[concat]]="","",MATCH(KENKO[[#This Row],[concat]],[3]!db[NB NOTA_C],0)+1)</f>
        <v/>
      </c>
      <c r="X278" s="47" t="str">
        <f ca="1">IF(KENKO[[#This Row],[N.B.nota]]="","",ADDRESS(ROW(KENKO[QB]),COLUMN(KENKO[QB]))&amp;":"&amp;ADDRESS(ROW(),COLUMN(KENKO[QB])))</f>
        <v/>
      </c>
      <c r="Y278" s="46" t="str">
        <f ca="1">IF(KENKO[[#This Row],[//]]="","",HYPERLINK("["&amp;DB_PATH&amp;"]DB!e"&amp;KENKO[[#This Row],[stt]],"&gt;"))</f>
        <v/>
      </c>
      <c r="Z278" s="32" t="str">
        <f ca="1">IF(KENKO[[#This Row],[//]]="","",IF(KENKO[[#This Row],[ID NOTA]]="",Z271,KENKO[[#This Row],[ID NOTA]]))</f>
        <v/>
      </c>
    </row>
    <row r="279" spans="1:26" ht="20.100000000000001" customHeight="1" x14ac:dyDescent="0.25">
      <c r="A279" s="43"/>
      <c r="B279" s="29" t="str">
        <f>IF(KENKO[[#This Row],[N_ID]]="","",INDEX(Table1[ID],MATCH(KENKO[[#This Row],[N_ID]],Table1[N_ID],0)))</f>
        <v/>
      </c>
      <c r="C279" s="29" t="str">
        <f ca="1">IF(KENKO[[#This Row],[//]]="","",HYPERLINK("["&amp;SUBSTITUTE(DIR,"'","")&amp;"]NOTA!D"&amp;KENKO[[#This Row],[//]]+2,"&gt;"))</f>
        <v/>
      </c>
      <c r="D279" s="29" t="str">
        <f>IF(KENKO[[#This Row],[ID NOTA]]="","",INDEX(Table1[QB],MATCH(KENKO[[#This Row],[ID NOTA]],Table1[ID],0)))</f>
        <v/>
      </c>
      <c r="E27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79" s="29"/>
      <c r="G279" s="39" t="str">
        <f ca="1">IF(KENKO[[#This Row],[N_ID]]="","",INDEX(INDIRECT($2:$2),KENKO[[#This Row],[//]]))</f>
        <v/>
      </c>
      <c r="H279" s="39" t="str">
        <f ca="1">IF(KENKO[[#This Row],[N_ID]]="","",INDEX(INDIRECT($2:$2),KENKO[[#This Row],[//]]))</f>
        <v/>
      </c>
      <c r="I279" s="47" t="str">
        <f ca="1">IF(KENKO[[#This Row],[N_ID]]="","",INDEX(INDIRECT($2:$2),KENKO[[#This Row],[//]]))</f>
        <v/>
      </c>
      <c r="J279" s="47" t="str">
        <f ca="1">IF(KENKO[[#This Row],[//]]="","",INDEX([3]!db[NB PAJAK],KENKO[[#This Row],[stt]]-1))</f>
        <v/>
      </c>
      <c r="K279" s="29" t="str">
        <f ca="1">IF(KENKO[[#This Row],[//]]="","",IF(INDEX(INDIRECT($2:$2),KENKO[[#This Row],[//]])="","",INDEX(INDIRECT($2:$2),KENKO[[#This Row],[//]])))</f>
        <v/>
      </c>
      <c r="L279" s="29" t="str">
        <f ca="1">IF(KENKO[[#This Row],[//]]="","",IF(KENKO[[#This Row],[C]]="",INDEX(INDIRECT($2:$2),KENKO[[#This Row],[//]]),""))</f>
        <v/>
      </c>
      <c r="M279" s="29" t="str">
        <f ca="1">IF(KENKO[[#This Row],[//]]="","",IF(KENKO[[#This Row],[C]]="",INDEX(INDIRECT($2:$2),KENKO[[#This Row],[//]]),""))</f>
        <v/>
      </c>
      <c r="N279" s="40" t="str">
        <f ca="1">IF(KENKO[[#This Row],[//]]="","",INDEX(INDIRECT($2:$2),KENKO[[#This Row],[//]])/IF(KENKO[[#This Row],[C]]="",KENKO[[#This Row],[JMLH BRG]],1))</f>
        <v/>
      </c>
      <c r="O279" s="41" t="str">
        <f ca="1">IF(KENKO[[#This Row],[//]]="","",INDEX(INDIRECT($2:$2),KENKO[[#This Row],[//]]))</f>
        <v/>
      </c>
      <c r="P279" s="41" t="str">
        <f ca="1">IF(KENKO[[#This Row],[//]]="","",IF(INDEX(INDIRECT($2:$2),KENKO[[#This Row],[//]])="","",INDEX(INDIRECT($2:$2),KENKO[[#This Row],[//]])))</f>
        <v/>
      </c>
      <c r="Q279" s="42" t="str">
        <f ca="1">IF(KENKO[[#This Row],[//]]="","",INDEX(INDIRECT($2:$2),KENKO[[#This Row],[//]]))</f>
        <v/>
      </c>
      <c r="R27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7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79" s="50" t="str">
        <f ca="1">IF(KENKO[[#This Row],[//]]="","",IF(INDEX(INDIRECT($2:$2),KENKO[[#This Row],[//]])="","",INDEX(INDIRECT($2:$2),KENKO[[#This Row],[//]])))</f>
        <v/>
      </c>
      <c r="U279" s="47" t="str">
        <f ca="1">IF(KENKO[[#This Row],[//]]="","",INDEX(INDIRECT($2:$2),KENKO[[#This Row],[//]]))</f>
        <v/>
      </c>
      <c r="V279" s="47" t="str">
        <f ca="1">LOWER(SUBSTITUTE(SUBSTITUTE(SUBSTITUTE(SUBSTITUTE(SUBSTITUTE(SUBSTITUTE(SUBSTITUTE(SUBSTITUTE(KENKO[[#This Row],[N.B.nota]]," ",""),"-",""),"(",""),")",""),".",""),",",""),"/",""),"""",""))</f>
        <v/>
      </c>
      <c r="W279" s="51" t="str">
        <f ca="1">IF(KENKO[[#This Row],[concat]]="","",MATCH(KENKO[[#This Row],[concat]],[3]!db[NB NOTA_C],0)+1)</f>
        <v/>
      </c>
      <c r="X279" s="47" t="str">
        <f ca="1">IF(KENKO[[#This Row],[N.B.nota]]="","",ADDRESS(ROW(KENKO[QB]),COLUMN(KENKO[QB]))&amp;":"&amp;ADDRESS(ROW(),COLUMN(KENKO[QB])))</f>
        <v/>
      </c>
      <c r="Y279" s="46" t="str">
        <f ca="1">IF(KENKO[[#This Row],[//]]="","",HYPERLINK("["&amp;DB_PATH&amp;"]DB!e"&amp;KENKO[[#This Row],[stt]],"&gt;"))</f>
        <v/>
      </c>
      <c r="Z279" s="32" t="str">
        <f ca="1">IF(KENKO[[#This Row],[//]]="","",IF(KENKO[[#This Row],[ID NOTA]]="",Z271,KENKO[[#This Row],[ID NOTA]]))</f>
        <v/>
      </c>
    </row>
    <row r="280" spans="1:26" ht="20.100000000000001" customHeight="1" x14ac:dyDescent="0.25">
      <c r="A280" s="43"/>
      <c r="B280" s="29" t="str">
        <f>IF(KENKO[[#This Row],[N_ID]]="","",INDEX(Table1[ID],MATCH(KENKO[[#This Row],[N_ID]],Table1[N_ID],0)))</f>
        <v/>
      </c>
      <c r="C280" s="29" t="str">
        <f ca="1">IF(KENKO[[#This Row],[//]]="","",HYPERLINK("["&amp;SUBSTITUTE(DIR,"'","")&amp;"]NOTA!D"&amp;KENKO[[#This Row],[//]]+2,"&gt;"))</f>
        <v/>
      </c>
      <c r="D280" s="29" t="str">
        <f>IF(KENKO[[#This Row],[ID NOTA]]="","",INDEX(Table1[QB],MATCH(KENKO[[#This Row],[ID NOTA]],Table1[ID],0)))</f>
        <v/>
      </c>
      <c r="E28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80" s="29"/>
      <c r="G280" s="39" t="str">
        <f ca="1">IF(KENKO[[#This Row],[N_ID]]="","",INDEX(INDIRECT($2:$2),KENKO[[#This Row],[//]]))</f>
        <v/>
      </c>
      <c r="H280" s="39" t="str">
        <f ca="1">IF(KENKO[[#This Row],[N_ID]]="","",INDEX(INDIRECT($2:$2),KENKO[[#This Row],[//]]))</f>
        <v/>
      </c>
      <c r="I280" s="47" t="str">
        <f ca="1">IF(KENKO[[#This Row],[N_ID]]="","",INDEX(INDIRECT($2:$2),KENKO[[#This Row],[//]]))</f>
        <v/>
      </c>
      <c r="J280" s="47" t="str">
        <f ca="1">IF(KENKO[[#This Row],[//]]="","",INDEX([3]!db[NB PAJAK],KENKO[[#This Row],[stt]]-1))</f>
        <v/>
      </c>
      <c r="K280" s="29" t="str">
        <f ca="1">IF(KENKO[[#This Row],[//]]="","",IF(INDEX(INDIRECT($2:$2),KENKO[[#This Row],[//]])="","",INDEX(INDIRECT($2:$2),KENKO[[#This Row],[//]])))</f>
        <v/>
      </c>
      <c r="L280" s="29" t="str">
        <f ca="1">IF(KENKO[[#This Row],[//]]="","",IF(KENKO[[#This Row],[C]]="",INDEX(INDIRECT($2:$2),KENKO[[#This Row],[//]]),""))</f>
        <v/>
      </c>
      <c r="M280" s="29" t="str">
        <f ca="1">IF(KENKO[[#This Row],[//]]="","",IF(KENKO[[#This Row],[C]]="",INDEX(INDIRECT($2:$2),KENKO[[#This Row],[//]]),""))</f>
        <v/>
      </c>
      <c r="N280" s="40" t="str">
        <f ca="1">IF(KENKO[[#This Row],[//]]="","",INDEX(INDIRECT($2:$2),KENKO[[#This Row],[//]])/IF(KENKO[[#This Row],[C]]="",KENKO[[#This Row],[JMLH BRG]],1))</f>
        <v/>
      </c>
      <c r="O280" s="41" t="str">
        <f ca="1">IF(KENKO[[#This Row],[//]]="","",INDEX(INDIRECT($2:$2),KENKO[[#This Row],[//]]))</f>
        <v/>
      </c>
      <c r="P280" s="41" t="str">
        <f ca="1">IF(KENKO[[#This Row],[//]]="","",IF(INDEX(INDIRECT($2:$2),KENKO[[#This Row],[//]])="","",INDEX(INDIRECT($2:$2),KENKO[[#This Row],[//]])))</f>
        <v/>
      </c>
      <c r="Q280" s="42" t="str">
        <f ca="1">IF(KENKO[[#This Row],[//]]="","",INDEX(INDIRECT($2:$2),KENKO[[#This Row],[//]]))</f>
        <v/>
      </c>
      <c r="R28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8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80" s="50" t="str">
        <f ca="1">IF(KENKO[[#This Row],[//]]="","",IF(INDEX(INDIRECT($2:$2),KENKO[[#This Row],[//]])="","",INDEX(INDIRECT($2:$2),KENKO[[#This Row],[//]])))</f>
        <v/>
      </c>
      <c r="U280" s="47" t="str">
        <f ca="1">IF(KENKO[[#This Row],[//]]="","",INDEX(INDIRECT($2:$2),KENKO[[#This Row],[//]]))</f>
        <v/>
      </c>
      <c r="V280" s="47" t="str">
        <f ca="1">LOWER(SUBSTITUTE(SUBSTITUTE(SUBSTITUTE(SUBSTITUTE(SUBSTITUTE(SUBSTITUTE(SUBSTITUTE(SUBSTITUTE(KENKO[[#This Row],[N.B.nota]]," ",""),"-",""),"(",""),")",""),".",""),",",""),"/",""),"""",""))</f>
        <v/>
      </c>
      <c r="W280" s="51" t="str">
        <f ca="1">IF(KENKO[[#This Row],[concat]]="","",MATCH(KENKO[[#This Row],[concat]],[3]!db[NB NOTA_C],0)+1)</f>
        <v/>
      </c>
      <c r="X280" s="47" t="str">
        <f ca="1">IF(KENKO[[#This Row],[N.B.nota]]="","",ADDRESS(ROW(KENKO[QB]),COLUMN(KENKO[QB]))&amp;":"&amp;ADDRESS(ROW(),COLUMN(KENKO[QB])))</f>
        <v/>
      </c>
      <c r="Y280" s="46" t="str">
        <f ca="1">IF(KENKO[[#This Row],[//]]="","",HYPERLINK("["&amp;DB_PATH&amp;"]DB!e"&amp;KENKO[[#This Row],[stt]],"&gt;"))</f>
        <v/>
      </c>
      <c r="Z280" s="32" t="str">
        <f ca="1">IF(KENKO[[#This Row],[//]]="","",IF(KENKO[[#This Row],[ID NOTA]]="",Z279,KENKO[[#This Row],[ID NOTA]]))</f>
        <v/>
      </c>
    </row>
    <row r="281" spans="1:26" ht="20.100000000000001" customHeight="1" x14ac:dyDescent="0.25">
      <c r="A281" s="43"/>
      <c r="B281" s="29" t="str">
        <f>IF(KENKO[[#This Row],[N_ID]]="","",INDEX(Table1[ID],MATCH(KENKO[[#This Row],[N_ID]],Table1[N_ID],0)))</f>
        <v/>
      </c>
      <c r="C281" s="29" t="str">
        <f ca="1">IF(KENKO[[#This Row],[//]]="","",HYPERLINK("["&amp;SUBSTITUTE(DIR,"'","")&amp;"]NOTA!D"&amp;KENKO[[#This Row],[//]]+2,"&gt;"))</f>
        <v/>
      </c>
      <c r="D281" s="29" t="str">
        <f>IF(KENKO[[#This Row],[ID NOTA]]="","",INDEX(Table1[QB],MATCH(KENKO[[#This Row],[ID NOTA]],Table1[ID],0)))</f>
        <v/>
      </c>
      <c r="E28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81" s="29"/>
      <c r="G281" s="39" t="str">
        <f ca="1">IF(KENKO[[#This Row],[N_ID]]="","",INDEX(INDIRECT($2:$2),KENKO[[#This Row],[//]]))</f>
        <v/>
      </c>
      <c r="H281" s="39" t="str">
        <f ca="1">IF(KENKO[[#This Row],[N_ID]]="","",INDEX(INDIRECT($2:$2),KENKO[[#This Row],[//]]))</f>
        <v/>
      </c>
      <c r="I281" s="47" t="str">
        <f ca="1">IF(KENKO[[#This Row],[N_ID]]="","",INDEX(INDIRECT($2:$2),KENKO[[#This Row],[//]]))</f>
        <v/>
      </c>
      <c r="J281" s="47" t="str">
        <f ca="1">IF(KENKO[[#This Row],[//]]="","",INDEX([3]!db[NB PAJAK],KENKO[[#This Row],[stt]]-1))</f>
        <v/>
      </c>
      <c r="K281" s="29" t="str">
        <f ca="1">IF(KENKO[[#This Row],[//]]="","",IF(INDEX(INDIRECT($2:$2),KENKO[[#This Row],[//]])="","",INDEX(INDIRECT($2:$2),KENKO[[#This Row],[//]])))</f>
        <v/>
      </c>
      <c r="L281" s="29" t="str">
        <f ca="1">IF(KENKO[[#This Row],[//]]="","",IF(KENKO[[#This Row],[C]]="",INDEX(INDIRECT($2:$2),KENKO[[#This Row],[//]]),""))</f>
        <v/>
      </c>
      <c r="M281" s="29" t="str">
        <f ca="1">IF(KENKO[[#This Row],[//]]="","",IF(KENKO[[#This Row],[C]]="",INDEX(INDIRECT($2:$2),KENKO[[#This Row],[//]]),""))</f>
        <v/>
      </c>
      <c r="N281" s="40" t="str">
        <f ca="1">IF(KENKO[[#This Row],[//]]="","",INDEX(INDIRECT($2:$2),KENKO[[#This Row],[//]])/IF(KENKO[[#This Row],[C]]="",KENKO[[#This Row],[JMLH BRG]],1))</f>
        <v/>
      </c>
      <c r="O281" s="41" t="str">
        <f ca="1">IF(KENKO[[#This Row],[//]]="","",INDEX(INDIRECT($2:$2),KENKO[[#This Row],[//]]))</f>
        <v/>
      </c>
      <c r="P281" s="41" t="str">
        <f ca="1">IF(KENKO[[#This Row],[//]]="","",IF(INDEX(INDIRECT($2:$2),KENKO[[#This Row],[//]])="","",INDEX(INDIRECT($2:$2),KENKO[[#This Row],[//]])))</f>
        <v/>
      </c>
      <c r="Q281" s="42" t="str">
        <f ca="1">IF(KENKO[[#This Row],[//]]="","",INDEX(INDIRECT($2:$2),KENKO[[#This Row],[//]]))</f>
        <v/>
      </c>
      <c r="R28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8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81" s="50" t="str">
        <f ca="1">IF(KENKO[[#This Row],[//]]="","",IF(INDEX(INDIRECT($2:$2),KENKO[[#This Row],[//]])="","",INDEX(INDIRECT($2:$2),KENKO[[#This Row],[//]])))</f>
        <v/>
      </c>
      <c r="U281" s="47" t="str">
        <f ca="1">IF(KENKO[[#This Row],[//]]="","",INDEX(INDIRECT($2:$2),KENKO[[#This Row],[//]]))</f>
        <v/>
      </c>
      <c r="V281" s="47" t="str">
        <f ca="1">LOWER(SUBSTITUTE(SUBSTITUTE(SUBSTITUTE(SUBSTITUTE(SUBSTITUTE(SUBSTITUTE(SUBSTITUTE(SUBSTITUTE(KENKO[[#This Row],[N.B.nota]]," ",""),"-",""),"(",""),")",""),".",""),",",""),"/",""),"""",""))</f>
        <v/>
      </c>
      <c r="W281" s="51" t="str">
        <f ca="1">IF(KENKO[[#This Row],[concat]]="","",MATCH(KENKO[[#This Row],[concat]],[3]!db[NB NOTA_C],0)+1)</f>
        <v/>
      </c>
      <c r="X281" s="47" t="str">
        <f ca="1">IF(KENKO[[#This Row],[N.B.nota]]="","",ADDRESS(ROW(KENKO[QB]),COLUMN(KENKO[QB]))&amp;":"&amp;ADDRESS(ROW(),COLUMN(KENKO[QB])))</f>
        <v/>
      </c>
      <c r="Y281" s="46" t="str">
        <f ca="1">IF(KENKO[[#This Row],[//]]="","",HYPERLINK("["&amp;DB_PATH&amp;"]DB!e"&amp;KENKO[[#This Row],[stt]],"&gt;"))</f>
        <v/>
      </c>
      <c r="Z281" s="32" t="str">
        <f ca="1">IF(KENKO[[#This Row],[//]]="","",IF(KENKO[[#This Row],[ID NOTA]]="",Z279,KENKO[[#This Row],[ID NOTA]]))</f>
        <v/>
      </c>
    </row>
    <row r="282" spans="1:26" ht="20.100000000000001" customHeight="1" x14ac:dyDescent="0.25">
      <c r="A282" s="43"/>
      <c r="B282" s="29" t="str">
        <f>IF(KENKO[[#This Row],[N_ID]]="","",INDEX(Table1[ID],MATCH(KENKO[[#This Row],[N_ID]],Table1[N_ID],0)))</f>
        <v/>
      </c>
      <c r="C282" s="29" t="str">
        <f ca="1">IF(KENKO[[#This Row],[//]]="","",HYPERLINK("["&amp;SUBSTITUTE(DIR,"'","")&amp;"]NOTA!D"&amp;KENKO[[#This Row],[//]]+2,"&gt;"))</f>
        <v/>
      </c>
      <c r="D282" s="29" t="str">
        <f>IF(KENKO[[#This Row],[ID NOTA]]="","",INDEX(Table1[QB],MATCH(KENKO[[#This Row],[ID NOTA]],Table1[ID],0)))</f>
        <v/>
      </c>
      <c r="E28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82" s="29"/>
      <c r="G282" s="39" t="str">
        <f ca="1">IF(KENKO[[#This Row],[N_ID]]="","",INDEX(INDIRECT($2:$2),KENKO[[#This Row],[//]]))</f>
        <v/>
      </c>
      <c r="H282" s="39" t="str">
        <f ca="1">IF(KENKO[[#This Row],[N_ID]]="","",INDEX(INDIRECT($2:$2),KENKO[[#This Row],[//]]))</f>
        <v/>
      </c>
      <c r="I282" s="47" t="str">
        <f ca="1">IF(KENKO[[#This Row],[N_ID]]="","",INDEX(INDIRECT($2:$2),KENKO[[#This Row],[//]]))</f>
        <v/>
      </c>
      <c r="J282" s="47" t="str">
        <f ca="1">IF(KENKO[[#This Row],[//]]="","",INDEX([3]!db[NB PAJAK],KENKO[[#This Row],[stt]]-1))</f>
        <v/>
      </c>
      <c r="K282" s="29" t="str">
        <f ca="1">IF(KENKO[[#This Row],[//]]="","",IF(INDEX(INDIRECT($2:$2),KENKO[[#This Row],[//]])="","",INDEX(INDIRECT($2:$2),KENKO[[#This Row],[//]])))</f>
        <v/>
      </c>
      <c r="L282" s="29" t="str">
        <f ca="1">IF(KENKO[[#This Row],[//]]="","",IF(KENKO[[#This Row],[C]]="",INDEX(INDIRECT($2:$2),KENKO[[#This Row],[//]]),""))</f>
        <v/>
      </c>
      <c r="M282" s="29" t="str">
        <f ca="1">IF(KENKO[[#This Row],[//]]="","",IF(KENKO[[#This Row],[C]]="",INDEX(INDIRECT($2:$2),KENKO[[#This Row],[//]]),""))</f>
        <v/>
      </c>
      <c r="N282" s="40" t="str">
        <f ca="1">IF(KENKO[[#This Row],[//]]="","",INDEX(INDIRECT($2:$2),KENKO[[#This Row],[//]])/IF(KENKO[[#This Row],[C]]="",KENKO[[#This Row],[JMLH BRG]],1))</f>
        <v/>
      </c>
      <c r="O282" s="41" t="str">
        <f ca="1">IF(KENKO[[#This Row],[//]]="","",INDEX(INDIRECT($2:$2),KENKO[[#This Row],[//]]))</f>
        <v/>
      </c>
      <c r="P282" s="41" t="str">
        <f ca="1">IF(KENKO[[#This Row],[//]]="","",IF(INDEX(INDIRECT($2:$2),KENKO[[#This Row],[//]])="","",INDEX(INDIRECT($2:$2),KENKO[[#This Row],[//]])))</f>
        <v/>
      </c>
      <c r="Q282" s="42" t="str">
        <f ca="1">IF(KENKO[[#This Row],[//]]="","",INDEX(INDIRECT($2:$2),KENKO[[#This Row],[//]]))</f>
        <v/>
      </c>
      <c r="R28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8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82" s="50" t="str">
        <f ca="1">IF(KENKO[[#This Row],[//]]="","",IF(INDEX(INDIRECT($2:$2),KENKO[[#This Row],[//]])="","",INDEX(INDIRECT($2:$2),KENKO[[#This Row],[//]])))</f>
        <v/>
      </c>
      <c r="U282" s="47" t="str">
        <f ca="1">IF(KENKO[[#This Row],[//]]="","",INDEX(INDIRECT($2:$2),KENKO[[#This Row],[//]]))</f>
        <v/>
      </c>
      <c r="V282" s="47" t="str">
        <f ca="1">LOWER(SUBSTITUTE(SUBSTITUTE(SUBSTITUTE(SUBSTITUTE(SUBSTITUTE(SUBSTITUTE(SUBSTITUTE(SUBSTITUTE(KENKO[[#This Row],[N.B.nota]]," ",""),"-",""),"(",""),")",""),".",""),",",""),"/",""),"""",""))</f>
        <v/>
      </c>
      <c r="W282" s="51" t="str">
        <f ca="1">IF(KENKO[[#This Row],[concat]]="","",MATCH(KENKO[[#This Row],[concat]],[3]!db[NB NOTA_C],0)+1)</f>
        <v/>
      </c>
      <c r="X282" s="47" t="str">
        <f ca="1">IF(KENKO[[#This Row],[N.B.nota]]="","",ADDRESS(ROW(KENKO[QB]),COLUMN(KENKO[QB]))&amp;":"&amp;ADDRESS(ROW(),COLUMN(KENKO[QB])))</f>
        <v/>
      </c>
      <c r="Y282" s="46" t="str">
        <f ca="1">IF(KENKO[[#This Row],[//]]="","",HYPERLINK("["&amp;DB_PATH&amp;"]DB!e"&amp;KENKO[[#This Row],[stt]],"&gt;"))</f>
        <v/>
      </c>
      <c r="Z282" s="32" t="str">
        <f ca="1">IF(KENKO[[#This Row],[//]]="","",IF(KENKO[[#This Row],[ID NOTA]]="",Z279,KENKO[[#This Row],[ID NOTA]]))</f>
        <v/>
      </c>
    </row>
    <row r="283" spans="1:26" ht="20.100000000000001" customHeight="1" x14ac:dyDescent="0.25">
      <c r="A283" s="43"/>
      <c r="B283" s="29" t="str">
        <f>IF(KENKO[[#This Row],[N_ID]]="","",INDEX(Table1[ID],MATCH(KENKO[[#This Row],[N_ID]],Table1[N_ID],0)))</f>
        <v/>
      </c>
      <c r="C283" s="29" t="str">
        <f ca="1">IF(KENKO[[#This Row],[//]]="","",HYPERLINK("["&amp;SUBSTITUTE(DIR,"'","")&amp;"]NOTA!D"&amp;KENKO[[#This Row],[//]]+2,"&gt;"))</f>
        <v/>
      </c>
      <c r="D283" s="29" t="str">
        <f>IF(KENKO[[#This Row],[ID NOTA]]="","",INDEX(Table1[QB],MATCH(KENKO[[#This Row],[ID NOTA]],Table1[ID],0)))</f>
        <v/>
      </c>
      <c r="E28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83" s="29"/>
      <c r="G283" s="39" t="str">
        <f ca="1">IF(KENKO[[#This Row],[N_ID]]="","",INDEX(INDIRECT($2:$2),KENKO[[#This Row],[//]]))</f>
        <v/>
      </c>
      <c r="H283" s="39" t="str">
        <f ca="1">IF(KENKO[[#This Row],[N_ID]]="","",INDEX(INDIRECT($2:$2),KENKO[[#This Row],[//]]))</f>
        <v/>
      </c>
      <c r="I283" s="47" t="str">
        <f ca="1">IF(KENKO[[#This Row],[N_ID]]="","",INDEX(INDIRECT($2:$2),KENKO[[#This Row],[//]]))</f>
        <v/>
      </c>
      <c r="J283" s="47" t="str">
        <f ca="1">IF(KENKO[[#This Row],[//]]="","",INDEX([3]!db[NB PAJAK],KENKO[[#This Row],[stt]]-1))</f>
        <v/>
      </c>
      <c r="K283" s="29" t="str">
        <f ca="1">IF(KENKO[[#This Row],[//]]="","",IF(INDEX(INDIRECT($2:$2),KENKO[[#This Row],[//]])="","",INDEX(INDIRECT($2:$2),KENKO[[#This Row],[//]])))</f>
        <v/>
      </c>
      <c r="L283" s="29" t="str">
        <f ca="1">IF(KENKO[[#This Row],[//]]="","",IF(KENKO[[#This Row],[C]]="",INDEX(INDIRECT($2:$2),KENKO[[#This Row],[//]]),""))</f>
        <v/>
      </c>
      <c r="M283" s="29" t="str">
        <f ca="1">IF(KENKO[[#This Row],[//]]="","",IF(KENKO[[#This Row],[C]]="",INDEX(INDIRECT($2:$2),KENKO[[#This Row],[//]]),""))</f>
        <v/>
      </c>
      <c r="N283" s="40" t="str">
        <f ca="1">IF(KENKO[[#This Row],[//]]="","",INDEX(INDIRECT($2:$2),KENKO[[#This Row],[//]])/IF(KENKO[[#This Row],[C]]="",KENKO[[#This Row],[JMLH BRG]],1))</f>
        <v/>
      </c>
      <c r="O283" s="41" t="str">
        <f ca="1">IF(KENKO[[#This Row],[//]]="","",INDEX(INDIRECT($2:$2),KENKO[[#This Row],[//]]))</f>
        <v/>
      </c>
      <c r="P283" s="41" t="str">
        <f ca="1">IF(KENKO[[#This Row],[//]]="","",IF(INDEX(INDIRECT($2:$2),KENKO[[#This Row],[//]])="","",INDEX(INDIRECT($2:$2),KENKO[[#This Row],[//]])))</f>
        <v/>
      </c>
      <c r="Q283" s="42" t="str">
        <f ca="1">IF(KENKO[[#This Row],[//]]="","",INDEX(INDIRECT($2:$2),KENKO[[#This Row],[//]]))</f>
        <v/>
      </c>
      <c r="R28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8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83" s="50" t="str">
        <f ca="1">IF(KENKO[[#This Row],[//]]="","",IF(INDEX(INDIRECT($2:$2),KENKO[[#This Row],[//]])="","",INDEX(INDIRECT($2:$2),KENKO[[#This Row],[//]])))</f>
        <v/>
      </c>
      <c r="U283" s="47" t="str">
        <f ca="1">IF(KENKO[[#This Row],[//]]="","",INDEX(INDIRECT($2:$2),KENKO[[#This Row],[//]]))</f>
        <v/>
      </c>
      <c r="V283" s="47" t="str">
        <f ca="1">LOWER(SUBSTITUTE(SUBSTITUTE(SUBSTITUTE(SUBSTITUTE(SUBSTITUTE(SUBSTITUTE(SUBSTITUTE(SUBSTITUTE(KENKO[[#This Row],[N.B.nota]]," ",""),"-",""),"(",""),")",""),".",""),",",""),"/",""),"""",""))</f>
        <v/>
      </c>
      <c r="W283" s="51" t="str">
        <f ca="1">IF(KENKO[[#This Row],[concat]]="","",MATCH(KENKO[[#This Row],[concat]],[3]!db[NB NOTA_C],0)+1)</f>
        <v/>
      </c>
      <c r="X283" s="47" t="str">
        <f ca="1">IF(KENKO[[#This Row],[N.B.nota]]="","",ADDRESS(ROW(KENKO[QB]),COLUMN(KENKO[QB]))&amp;":"&amp;ADDRESS(ROW(),COLUMN(KENKO[QB])))</f>
        <v/>
      </c>
      <c r="Y283" s="46" t="str">
        <f ca="1">IF(KENKO[[#This Row],[//]]="","",HYPERLINK("["&amp;DB_PATH&amp;"]DB!e"&amp;KENKO[[#This Row],[stt]],"&gt;"))</f>
        <v/>
      </c>
      <c r="Z283" s="32" t="str">
        <f ca="1">IF(KENKO[[#This Row],[//]]="","",IF(KENKO[[#This Row],[ID NOTA]]="",Z279,KENKO[[#This Row],[ID NOTA]]))</f>
        <v/>
      </c>
    </row>
    <row r="284" spans="1:26" ht="20.100000000000001" customHeight="1" x14ac:dyDescent="0.25">
      <c r="A284" s="43"/>
      <c r="B284" s="29" t="str">
        <f>IF(KENKO[[#This Row],[N_ID]]="","",INDEX(Table1[ID],MATCH(KENKO[[#This Row],[N_ID]],Table1[N_ID],0)))</f>
        <v/>
      </c>
      <c r="C284" s="29" t="str">
        <f ca="1">IF(KENKO[[#This Row],[//]]="","",HYPERLINK("["&amp;SUBSTITUTE(DIR,"'","")&amp;"]NOTA!D"&amp;KENKO[[#This Row],[//]]+2,"&gt;"))</f>
        <v/>
      </c>
      <c r="D284" s="29" t="str">
        <f>IF(KENKO[[#This Row],[ID NOTA]]="","",INDEX(Table1[QB],MATCH(KENKO[[#This Row],[ID NOTA]],Table1[ID],0)))</f>
        <v/>
      </c>
      <c r="E28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84" s="29"/>
      <c r="G284" s="39" t="str">
        <f ca="1">IF(KENKO[[#This Row],[N_ID]]="","",INDEX(INDIRECT($2:$2),KENKO[[#This Row],[//]]))</f>
        <v/>
      </c>
      <c r="H284" s="39" t="str">
        <f ca="1">IF(KENKO[[#This Row],[N_ID]]="","",INDEX(INDIRECT($2:$2),KENKO[[#This Row],[//]]))</f>
        <v/>
      </c>
      <c r="I284" s="47" t="str">
        <f ca="1">IF(KENKO[[#This Row],[N_ID]]="","",INDEX(INDIRECT($2:$2),KENKO[[#This Row],[//]]))</f>
        <v/>
      </c>
      <c r="J284" s="47" t="str">
        <f ca="1">IF(KENKO[[#This Row],[//]]="","",INDEX([3]!db[NB PAJAK],KENKO[[#This Row],[stt]]-1))</f>
        <v/>
      </c>
      <c r="K284" s="29" t="str">
        <f ca="1">IF(KENKO[[#This Row],[//]]="","",IF(INDEX(INDIRECT($2:$2),KENKO[[#This Row],[//]])="","",INDEX(INDIRECT($2:$2),KENKO[[#This Row],[//]])))</f>
        <v/>
      </c>
      <c r="L284" s="29" t="str">
        <f ca="1">IF(KENKO[[#This Row],[//]]="","",IF(KENKO[[#This Row],[C]]="",INDEX(INDIRECT($2:$2),KENKO[[#This Row],[//]]),""))</f>
        <v/>
      </c>
      <c r="M284" s="29" t="str">
        <f ca="1">IF(KENKO[[#This Row],[//]]="","",IF(KENKO[[#This Row],[C]]="",INDEX(INDIRECT($2:$2),KENKO[[#This Row],[//]]),""))</f>
        <v/>
      </c>
      <c r="N284" s="40" t="str">
        <f ca="1">IF(KENKO[[#This Row],[//]]="","",INDEX(INDIRECT($2:$2),KENKO[[#This Row],[//]])/IF(KENKO[[#This Row],[C]]="",KENKO[[#This Row],[JMLH BRG]],1))</f>
        <v/>
      </c>
      <c r="O284" s="41" t="str">
        <f ca="1">IF(KENKO[[#This Row],[//]]="","",INDEX(INDIRECT($2:$2),KENKO[[#This Row],[//]]))</f>
        <v/>
      </c>
      <c r="P284" s="41" t="str">
        <f ca="1">IF(KENKO[[#This Row],[//]]="","",IF(INDEX(INDIRECT($2:$2),KENKO[[#This Row],[//]])="","",INDEX(INDIRECT($2:$2),KENKO[[#This Row],[//]])))</f>
        <v/>
      </c>
      <c r="Q284" s="42" t="str">
        <f ca="1">IF(KENKO[[#This Row],[//]]="","",INDEX(INDIRECT($2:$2),KENKO[[#This Row],[//]]))</f>
        <v/>
      </c>
      <c r="R28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8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84" s="50" t="str">
        <f ca="1">IF(KENKO[[#This Row],[//]]="","",IF(INDEX(INDIRECT($2:$2),KENKO[[#This Row],[//]])="","",INDEX(INDIRECT($2:$2),KENKO[[#This Row],[//]])))</f>
        <v/>
      </c>
      <c r="U284" s="47" t="str">
        <f ca="1">IF(KENKO[[#This Row],[//]]="","",INDEX(INDIRECT($2:$2),KENKO[[#This Row],[//]]))</f>
        <v/>
      </c>
      <c r="V284" s="47" t="str">
        <f ca="1">LOWER(SUBSTITUTE(SUBSTITUTE(SUBSTITUTE(SUBSTITUTE(SUBSTITUTE(SUBSTITUTE(SUBSTITUTE(SUBSTITUTE(KENKO[[#This Row],[N.B.nota]]," ",""),"-",""),"(",""),")",""),".",""),",",""),"/",""),"""",""))</f>
        <v/>
      </c>
      <c r="W284" s="51" t="str">
        <f ca="1">IF(KENKO[[#This Row],[concat]]="","",MATCH(KENKO[[#This Row],[concat]],[3]!db[NB NOTA_C],0)+1)</f>
        <v/>
      </c>
      <c r="X284" s="47" t="str">
        <f ca="1">IF(KENKO[[#This Row],[N.B.nota]]="","",ADDRESS(ROW(KENKO[QB]),COLUMN(KENKO[QB]))&amp;":"&amp;ADDRESS(ROW(),COLUMN(KENKO[QB])))</f>
        <v/>
      </c>
      <c r="Y284" s="46" t="str">
        <f ca="1">IF(KENKO[[#This Row],[//]]="","",HYPERLINK("["&amp;DB_PATH&amp;"]DB!e"&amp;KENKO[[#This Row],[stt]],"&gt;"))</f>
        <v/>
      </c>
      <c r="Z284" s="32" t="str">
        <f ca="1">IF(KENKO[[#This Row],[//]]="","",IF(KENKO[[#This Row],[ID NOTA]]="",Z279,KENKO[[#This Row],[ID NOTA]]))</f>
        <v/>
      </c>
    </row>
    <row r="285" spans="1:26" ht="20.100000000000001" customHeight="1" x14ac:dyDescent="0.25">
      <c r="A285" s="43"/>
      <c r="B285" s="29" t="str">
        <f>IF(KENKO[[#This Row],[N_ID]]="","",INDEX(Table1[ID],MATCH(KENKO[[#This Row],[N_ID]],Table1[N_ID],0)))</f>
        <v/>
      </c>
      <c r="C285" s="29" t="str">
        <f ca="1">IF(KENKO[[#This Row],[//]]="","",HYPERLINK("["&amp;SUBSTITUTE(DIR,"'","")&amp;"]NOTA!D"&amp;KENKO[[#This Row],[//]]+2,"&gt;"))</f>
        <v/>
      </c>
      <c r="D285" s="29" t="str">
        <f>IF(KENKO[[#This Row],[ID NOTA]]="","",INDEX(Table1[QB],MATCH(KENKO[[#This Row],[ID NOTA]],Table1[ID],0)))</f>
        <v/>
      </c>
      <c r="E28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85" s="29"/>
      <c r="G285" s="39" t="str">
        <f ca="1">IF(KENKO[[#This Row],[N_ID]]="","",INDEX(INDIRECT($2:$2),KENKO[[#This Row],[//]]))</f>
        <v/>
      </c>
      <c r="H285" s="39" t="str">
        <f ca="1">IF(KENKO[[#This Row],[N_ID]]="","",INDEX(INDIRECT($2:$2),KENKO[[#This Row],[//]]))</f>
        <v/>
      </c>
      <c r="I285" s="47" t="str">
        <f ca="1">IF(KENKO[[#This Row],[N_ID]]="","",INDEX(INDIRECT($2:$2),KENKO[[#This Row],[//]]))</f>
        <v/>
      </c>
      <c r="J285" s="47" t="str">
        <f ca="1">IF(KENKO[[#This Row],[//]]="","",INDEX([3]!db[NB PAJAK],KENKO[[#This Row],[stt]]-1))</f>
        <v/>
      </c>
      <c r="K285" s="29" t="str">
        <f ca="1">IF(KENKO[[#This Row],[//]]="","",IF(INDEX(INDIRECT($2:$2),KENKO[[#This Row],[//]])="","",INDEX(INDIRECT($2:$2),KENKO[[#This Row],[//]])))</f>
        <v/>
      </c>
      <c r="L285" s="29" t="str">
        <f ca="1">IF(KENKO[[#This Row],[//]]="","",IF(KENKO[[#This Row],[C]]="",INDEX(INDIRECT($2:$2),KENKO[[#This Row],[//]]),""))</f>
        <v/>
      </c>
      <c r="M285" s="29" t="str">
        <f ca="1">IF(KENKO[[#This Row],[//]]="","",IF(KENKO[[#This Row],[C]]="",INDEX(INDIRECT($2:$2),KENKO[[#This Row],[//]]),""))</f>
        <v/>
      </c>
      <c r="N285" s="40" t="str">
        <f ca="1">IF(KENKO[[#This Row],[//]]="","",INDEX(INDIRECT($2:$2),KENKO[[#This Row],[//]])/IF(KENKO[[#This Row],[C]]="",KENKO[[#This Row],[JMLH BRG]],1))</f>
        <v/>
      </c>
      <c r="O285" s="41" t="str">
        <f ca="1">IF(KENKO[[#This Row],[//]]="","",INDEX(INDIRECT($2:$2),KENKO[[#This Row],[//]]))</f>
        <v/>
      </c>
      <c r="P285" s="41" t="str">
        <f ca="1">IF(KENKO[[#This Row],[//]]="","",IF(INDEX(INDIRECT($2:$2),KENKO[[#This Row],[//]])="","",INDEX(INDIRECT($2:$2),KENKO[[#This Row],[//]])))</f>
        <v/>
      </c>
      <c r="Q285" s="42" t="str">
        <f ca="1">IF(KENKO[[#This Row],[//]]="","",INDEX(INDIRECT($2:$2),KENKO[[#This Row],[//]]))</f>
        <v/>
      </c>
      <c r="R28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8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85" s="50" t="str">
        <f ca="1">IF(KENKO[[#This Row],[//]]="","",IF(INDEX(INDIRECT($2:$2),KENKO[[#This Row],[//]])="","",INDEX(INDIRECT($2:$2),KENKO[[#This Row],[//]])))</f>
        <v/>
      </c>
      <c r="U285" s="47" t="str">
        <f ca="1">IF(KENKO[[#This Row],[//]]="","",INDEX(INDIRECT($2:$2),KENKO[[#This Row],[//]]))</f>
        <v/>
      </c>
      <c r="V285" s="47" t="str">
        <f ca="1">LOWER(SUBSTITUTE(SUBSTITUTE(SUBSTITUTE(SUBSTITUTE(SUBSTITUTE(SUBSTITUTE(SUBSTITUTE(SUBSTITUTE(KENKO[[#This Row],[N.B.nota]]," ",""),"-",""),"(",""),")",""),".",""),",",""),"/",""),"""",""))</f>
        <v/>
      </c>
      <c r="W285" s="51" t="str">
        <f ca="1">IF(KENKO[[#This Row],[concat]]="","",MATCH(KENKO[[#This Row],[concat]],[3]!db[NB NOTA_C],0)+1)</f>
        <v/>
      </c>
      <c r="X285" s="47" t="str">
        <f ca="1">IF(KENKO[[#This Row],[N.B.nota]]="","",ADDRESS(ROW(KENKO[QB]),COLUMN(KENKO[QB]))&amp;":"&amp;ADDRESS(ROW(),COLUMN(KENKO[QB])))</f>
        <v/>
      </c>
      <c r="Y285" s="46" t="str">
        <f ca="1">IF(KENKO[[#This Row],[//]]="","",HYPERLINK("["&amp;DB_PATH&amp;"]DB!e"&amp;KENKO[[#This Row],[stt]],"&gt;"))</f>
        <v/>
      </c>
      <c r="Z285" s="32" t="str">
        <f ca="1">IF(KENKO[[#This Row],[//]]="","",IF(KENKO[[#This Row],[ID NOTA]]="",Z279,KENKO[[#This Row],[ID NOTA]]))</f>
        <v/>
      </c>
    </row>
    <row r="286" spans="1:26" ht="20.100000000000001" customHeight="1" x14ac:dyDescent="0.25">
      <c r="A286" s="43"/>
      <c r="B286" s="29" t="str">
        <f>IF(KENKO[[#This Row],[N_ID]]="","",INDEX(Table1[ID],MATCH(KENKO[[#This Row],[N_ID]],Table1[N_ID],0)))</f>
        <v/>
      </c>
      <c r="C286" s="29" t="str">
        <f ca="1">IF(KENKO[[#This Row],[//]]="","",HYPERLINK("["&amp;SUBSTITUTE(DIR,"'","")&amp;"]NOTA!D"&amp;KENKO[[#This Row],[//]]+2,"&gt;"))</f>
        <v/>
      </c>
      <c r="D286" s="29" t="str">
        <f>IF(KENKO[[#This Row],[ID NOTA]]="","",INDEX(Table1[QB],MATCH(KENKO[[#This Row],[ID NOTA]],Table1[ID],0)))</f>
        <v/>
      </c>
      <c r="E28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86" s="29"/>
      <c r="G286" s="39" t="str">
        <f ca="1">IF(KENKO[[#This Row],[N_ID]]="","",INDEX(INDIRECT($2:$2),KENKO[[#This Row],[//]]))</f>
        <v/>
      </c>
      <c r="H286" s="39" t="str">
        <f ca="1">IF(KENKO[[#This Row],[N_ID]]="","",INDEX(INDIRECT($2:$2),KENKO[[#This Row],[//]]))</f>
        <v/>
      </c>
      <c r="I286" s="47" t="str">
        <f ca="1">IF(KENKO[[#This Row],[N_ID]]="","",INDEX(INDIRECT($2:$2),KENKO[[#This Row],[//]]))</f>
        <v/>
      </c>
      <c r="J286" s="47" t="str">
        <f ca="1">IF(KENKO[[#This Row],[//]]="","",INDEX([3]!db[NB PAJAK],KENKO[[#This Row],[stt]]-1))</f>
        <v/>
      </c>
      <c r="K286" s="29" t="str">
        <f ca="1">IF(KENKO[[#This Row],[//]]="","",IF(INDEX(INDIRECT($2:$2),KENKO[[#This Row],[//]])="","",INDEX(INDIRECT($2:$2),KENKO[[#This Row],[//]])))</f>
        <v/>
      </c>
      <c r="L286" s="29" t="str">
        <f ca="1">IF(KENKO[[#This Row],[//]]="","",IF(KENKO[[#This Row],[C]]="",INDEX(INDIRECT($2:$2),KENKO[[#This Row],[//]]),""))</f>
        <v/>
      </c>
      <c r="M286" s="29" t="str">
        <f ca="1">IF(KENKO[[#This Row],[//]]="","",IF(KENKO[[#This Row],[C]]="",INDEX(INDIRECT($2:$2),KENKO[[#This Row],[//]]),""))</f>
        <v/>
      </c>
      <c r="N286" s="40" t="str">
        <f ca="1">IF(KENKO[[#This Row],[//]]="","",INDEX(INDIRECT($2:$2),KENKO[[#This Row],[//]])/IF(KENKO[[#This Row],[C]]="",KENKO[[#This Row],[JMLH BRG]],1))</f>
        <v/>
      </c>
      <c r="O286" s="41" t="str">
        <f ca="1">IF(KENKO[[#This Row],[//]]="","",INDEX(INDIRECT($2:$2),KENKO[[#This Row],[//]]))</f>
        <v/>
      </c>
      <c r="P286" s="41" t="str">
        <f ca="1">IF(KENKO[[#This Row],[//]]="","",IF(INDEX(INDIRECT($2:$2),KENKO[[#This Row],[//]])="","",INDEX(INDIRECT($2:$2),KENKO[[#This Row],[//]])))</f>
        <v/>
      </c>
      <c r="Q286" s="42" t="str">
        <f ca="1">IF(KENKO[[#This Row],[//]]="","",INDEX(INDIRECT($2:$2),KENKO[[#This Row],[//]]))</f>
        <v/>
      </c>
      <c r="R28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8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86" s="50" t="str">
        <f ca="1">IF(KENKO[[#This Row],[//]]="","",IF(INDEX(INDIRECT($2:$2),KENKO[[#This Row],[//]])="","",INDEX(INDIRECT($2:$2),KENKO[[#This Row],[//]])))</f>
        <v/>
      </c>
      <c r="U286" s="47" t="str">
        <f ca="1">IF(KENKO[[#This Row],[//]]="","",INDEX(INDIRECT($2:$2),KENKO[[#This Row],[//]]))</f>
        <v/>
      </c>
      <c r="V286" s="47" t="str">
        <f ca="1">LOWER(SUBSTITUTE(SUBSTITUTE(SUBSTITUTE(SUBSTITUTE(SUBSTITUTE(SUBSTITUTE(SUBSTITUTE(SUBSTITUTE(KENKO[[#This Row],[N.B.nota]]," ",""),"-",""),"(",""),")",""),".",""),",",""),"/",""),"""",""))</f>
        <v/>
      </c>
      <c r="W286" s="51" t="str">
        <f ca="1">IF(KENKO[[#This Row],[concat]]="","",MATCH(KENKO[[#This Row],[concat]],[3]!db[NB NOTA_C],0)+1)</f>
        <v/>
      </c>
      <c r="X286" s="47" t="str">
        <f ca="1">IF(KENKO[[#This Row],[N.B.nota]]="","",ADDRESS(ROW(KENKO[QB]),COLUMN(KENKO[QB]))&amp;":"&amp;ADDRESS(ROW(),COLUMN(KENKO[QB])))</f>
        <v/>
      </c>
      <c r="Y286" s="46" t="str">
        <f ca="1">IF(KENKO[[#This Row],[//]]="","",HYPERLINK("["&amp;DB_PATH&amp;"]DB!e"&amp;KENKO[[#This Row],[stt]],"&gt;"))</f>
        <v/>
      </c>
      <c r="Z286" s="32" t="str">
        <f ca="1">IF(KENKO[[#This Row],[//]]="","",IF(KENKO[[#This Row],[ID NOTA]]="",Z279,KENKO[[#This Row],[ID NOTA]]))</f>
        <v/>
      </c>
    </row>
    <row r="287" spans="1:26" ht="20.100000000000001" customHeight="1" x14ac:dyDescent="0.25">
      <c r="A287" s="43"/>
      <c r="B287" s="29" t="str">
        <f>IF(KENKO[[#This Row],[N_ID]]="","",INDEX(Table1[ID],MATCH(KENKO[[#This Row],[N_ID]],Table1[N_ID],0)))</f>
        <v/>
      </c>
      <c r="C287" s="29" t="str">
        <f ca="1">IF(KENKO[[#This Row],[//]]="","",HYPERLINK("["&amp;SUBSTITUTE(DIR,"'","")&amp;"]NOTA!D"&amp;KENKO[[#This Row],[//]]+2,"&gt;"))</f>
        <v/>
      </c>
      <c r="D287" s="29" t="str">
        <f>IF(KENKO[[#This Row],[ID NOTA]]="","",INDEX(Table1[QB],MATCH(KENKO[[#This Row],[ID NOTA]],Table1[ID],0)))</f>
        <v/>
      </c>
      <c r="E28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87" s="29"/>
      <c r="G287" s="39" t="str">
        <f ca="1">IF(KENKO[[#This Row],[N_ID]]="","",INDEX(INDIRECT($2:$2),KENKO[[#This Row],[//]]))</f>
        <v/>
      </c>
      <c r="H287" s="39" t="str">
        <f ca="1">IF(KENKO[[#This Row],[N_ID]]="","",INDEX(INDIRECT($2:$2),KENKO[[#This Row],[//]]))</f>
        <v/>
      </c>
      <c r="I287" s="47" t="str">
        <f ca="1">IF(KENKO[[#This Row],[N_ID]]="","",INDEX(INDIRECT($2:$2),KENKO[[#This Row],[//]]))</f>
        <v/>
      </c>
      <c r="J287" s="47" t="str">
        <f ca="1">IF(KENKO[[#This Row],[//]]="","",INDEX([3]!db[NB PAJAK],KENKO[[#This Row],[stt]]-1))</f>
        <v/>
      </c>
      <c r="K287" s="29" t="str">
        <f ca="1">IF(KENKO[[#This Row],[//]]="","",IF(INDEX(INDIRECT($2:$2),KENKO[[#This Row],[//]])="","",INDEX(INDIRECT($2:$2),KENKO[[#This Row],[//]])))</f>
        <v/>
      </c>
      <c r="L287" s="29" t="str">
        <f ca="1">IF(KENKO[[#This Row],[//]]="","",IF(KENKO[[#This Row],[C]]="",INDEX(INDIRECT($2:$2),KENKO[[#This Row],[//]]),""))</f>
        <v/>
      </c>
      <c r="M287" s="29" t="str">
        <f ca="1">IF(KENKO[[#This Row],[//]]="","",IF(KENKO[[#This Row],[C]]="",INDEX(INDIRECT($2:$2),KENKO[[#This Row],[//]]),""))</f>
        <v/>
      </c>
      <c r="N287" s="40" t="str">
        <f ca="1">IF(KENKO[[#This Row],[//]]="","",INDEX(INDIRECT($2:$2),KENKO[[#This Row],[//]])/IF(KENKO[[#This Row],[C]]="",KENKO[[#This Row],[JMLH BRG]],1))</f>
        <v/>
      </c>
      <c r="O287" s="41" t="str">
        <f ca="1">IF(KENKO[[#This Row],[//]]="","",INDEX(INDIRECT($2:$2),KENKO[[#This Row],[//]]))</f>
        <v/>
      </c>
      <c r="P287" s="41" t="str">
        <f ca="1">IF(KENKO[[#This Row],[//]]="","",IF(INDEX(INDIRECT($2:$2),KENKO[[#This Row],[//]])="","",INDEX(INDIRECT($2:$2),KENKO[[#This Row],[//]])))</f>
        <v/>
      </c>
      <c r="Q287" s="42" t="str">
        <f ca="1">IF(KENKO[[#This Row],[//]]="","",INDEX(INDIRECT($2:$2),KENKO[[#This Row],[//]]))</f>
        <v/>
      </c>
      <c r="R28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8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87" s="50" t="str">
        <f ca="1">IF(KENKO[[#This Row],[//]]="","",IF(INDEX(INDIRECT($2:$2),KENKO[[#This Row],[//]])="","",INDEX(INDIRECT($2:$2),KENKO[[#This Row],[//]])))</f>
        <v/>
      </c>
      <c r="U287" s="47" t="str">
        <f ca="1">IF(KENKO[[#This Row],[//]]="","",INDEX(INDIRECT($2:$2),KENKO[[#This Row],[//]]))</f>
        <v/>
      </c>
      <c r="V287" s="47" t="str">
        <f ca="1">LOWER(SUBSTITUTE(SUBSTITUTE(SUBSTITUTE(SUBSTITUTE(SUBSTITUTE(SUBSTITUTE(SUBSTITUTE(SUBSTITUTE(KENKO[[#This Row],[N.B.nota]]," ",""),"-",""),"(",""),")",""),".",""),",",""),"/",""),"""",""))</f>
        <v/>
      </c>
      <c r="W287" s="51" t="str">
        <f ca="1">IF(KENKO[[#This Row],[concat]]="","",MATCH(KENKO[[#This Row],[concat]],[3]!db[NB NOTA_C],0)+1)</f>
        <v/>
      </c>
      <c r="X287" s="47" t="str">
        <f ca="1">IF(KENKO[[#This Row],[N.B.nota]]="","",ADDRESS(ROW(KENKO[QB]),COLUMN(KENKO[QB]))&amp;":"&amp;ADDRESS(ROW(),COLUMN(KENKO[QB])))</f>
        <v/>
      </c>
      <c r="Y287" s="46" t="str">
        <f ca="1">IF(KENKO[[#This Row],[//]]="","",HYPERLINK("["&amp;DB_PATH&amp;"]DB!e"&amp;KENKO[[#This Row],[stt]],"&gt;"))</f>
        <v/>
      </c>
      <c r="Z287" s="32" t="str">
        <f ca="1">IF(KENKO[[#This Row],[//]]="","",IF(KENKO[[#This Row],[ID NOTA]]="",Z279,KENKO[[#This Row],[ID NOTA]]))</f>
        <v/>
      </c>
    </row>
    <row r="288" spans="1:26" ht="20.100000000000001" customHeight="1" x14ac:dyDescent="0.25">
      <c r="A288" s="43"/>
      <c r="B288" s="29" t="str">
        <f>IF(KENKO[[#This Row],[N_ID]]="","",INDEX(Table1[ID],MATCH(KENKO[[#This Row],[N_ID]],Table1[N_ID],0)))</f>
        <v/>
      </c>
      <c r="C288" s="29" t="str">
        <f ca="1">IF(KENKO[[#This Row],[//]]="","",HYPERLINK("["&amp;SUBSTITUTE(DIR,"'","")&amp;"]NOTA!D"&amp;KENKO[[#This Row],[//]]+2,"&gt;"))</f>
        <v/>
      </c>
      <c r="D288" s="29" t="str">
        <f>IF(KENKO[[#This Row],[ID NOTA]]="","",INDEX(Table1[QB],MATCH(KENKO[[#This Row],[ID NOTA]],Table1[ID],0)))</f>
        <v/>
      </c>
      <c r="E28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88" s="29"/>
      <c r="G288" s="39" t="str">
        <f ca="1">IF(KENKO[[#This Row],[N_ID]]="","",INDEX(INDIRECT($2:$2),KENKO[[#This Row],[//]]))</f>
        <v/>
      </c>
      <c r="H288" s="39" t="str">
        <f ca="1">IF(KENKO[[#This Row],[N_ID]]="","",INDEX(INDIRECT($2:$2),KENKO[[#This Row],[//]]))</f>
        <v/>
      </c>
      <c r="I288" s="47" t="str">
        <f ca="1">IF(KENKO[[#This Row],[N_ID]]="","",INDEX(INDIRECT($2:$2),KENKO[[#This Row],[//]]))</f>
        <v/>
      </c>
      <c r="J288" s="47" t="str">
        <f ca="1">IF(KENKO[[#This Row],[//]]="","",INDEX([3]!db[NB PAJAK],KENKO[[#This Row],[stt]]-1))</f>
        <v/>
      </c>
      <c r="K288" s="29" t="str">
        <f ca="1">IF(KENKO[[#This Row],[//]]="","",IF(INDEX(INDIRECT($2:$2),KENKO[[#This Row],[//]])="","",INDEX(INDIRECT($2:$2),KENKO[[#This Row],[//]])))</f>
        <v/>
      </c>
      <c r="L288" s="29" t="str">
        <f ca="1">IF(KENKO[[#This Row],[//]]="","",IF(KENKO[[#This Row],[C]]="",INDEX(INDIRECT($2:$2),KENKO[[#This Row],[//]]),""))</f>
        <v/>
      </c>
      <c r="M288" s="29" t="str">
        <f ca="1">IF(KENKO[[#This Row],[//]]="","",IF(KENKO[[#This Row],[C]]="",INDEX(INDIRECT($2:$2),KENKO[[#This Row],[//]]),""))</f>
        <v/>
      </c>
      <c r="N288" s="40" t="str">
        <f ca="1">IF(KENKO[[#This Row],[//]]="","",INDEX(INDIRECT($2:$2),KENKO[[#This Row],[//]])/IF(KENKO[[#This Row],[C]]="",KENKO[[#This Row],[JMLH BRG]],1))</f>
        <v/>
      </c>
      <c r="O288" s="41" t="str">
        <f ca="1">IF(KENKO[[#This Row],[//]]="","",INDEX(INDIRECT($2:$2),KENKO[[#This Row],[//]]))</f>
        <v/>
      </c>
      <c r="P288" s="41" t="str">
        <f ca="1">IF(KENKO[[#This Row],[//]]="","",IF(INDEX(INDIRECT($2:$2),KENKO[[#This Row],[//]])="","",INDEX(INDIRECT($2:$2),KENKO[[#This Row],[//]])))</f>
        <v/>
      </c>
      <c r="Q288" s="42" t="str">
        <f ca="1">IF(KENKO[[#This Row],[//]]="","",INDEX(INDIRECT($2:$2),KENKO[[#This Row],[//]]))</f>
        <v/>
      </c>
      <c r="R28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8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88" s="50" t="str">
        <f ca="1">IF(KENKO[[#This Row],[//]]="","",IF(INDEX(INDIRECT($2:$2),KENKO[[#This Row],[//]])="","",INDEX(INDIRECT($2:$2),KENKO[[#This Row],[//]])))</f>
        <v/>
      </c>
      <c r="U288" s="47" t="str">
        <f ca="1">IF(KENKO[[#This Row],[//]]="","",INDEX(INDIRECT($2:$2),KENKO[[#This Row],[//]]))</f>
        <v/>
      </c>
      <c r="V288" s="47" t="str">
        <f ca="1">LOWER(SUBSTITUTE(SUBSTITUTE(SUBSTITUTE(SUBSTITUTE(SUBSTITUTE(SUBSTITUTE(SUBSTITUTE(SUBSTITUTE(KENKO[[#This Row],[N.B.nota]]," ",""),"-",""),"(",""),")",""),".",""),",",""),"/",""),"""",""))</f>
        <v/>
      </c>
      <c r="W288" s="51" t="str">
        <f ca="1">IF(KENKO[[#This Row],[concat]]="","",MATCH(KENKO[[#This Row],[concat]],[3]!db[NB NOTA_C],0)+1)</f>
        <v/>
      </c>
      <c r="X288" s="47" t="str">
        <f ca="1">IF(KENKO[[#This Row],[N.B.nota]]="","",ADDRESS(ROW(KENKO[QB]),COLUMN(KENKO[QB]))&amp;":"&amp;ADDRESS(ROW(),COLUMN(KENKO[QB])))</f>
        <v/>
      </c>
      <c r="Y288" s="46" t="str">
        <f ca="1">IF(KENKO[[#This Row],[//]]="","",HYPERLINK("["&amp;DB_PATH&amp;"]DB!e"&amp;KENKO[[#This Row],[stt]],"&gt;"))</f>
        <v/>
      </c>
      <c r="Z288" s="32" t="str">
        <f ca="1">IF(KENKO[[#This Row],[//]]="","",IF(KENKO[[#This Row],[ID NOTA]]="",Z279,KENKO[[#This Row],[ID NOTA]]))</f>
        <v/>
      </c>
    </row>
    <row r="289" spans="1:26" ht="20.100000000000001" customHeight="1" x14ac:dyDescent="0.25">
      <c r="A289" s="43"/>
      <c r="B289" s="29" t="str">
        <f>IF(KENKO[[#This Row],[N_ID]]="","",INDEX(Table1[ID],MATCH(KENKO[[#This Row],[N_ID]],Table1[N_ID],0)))</f>
        <v/>
      </c>
      <c r="C289" s="29" t="str">
        <f ca="1">IF(KENKO[[#This Row],[//]]="","",HYPERLINK("["&amp;SUBSTITUTE(DIR,"'","")&amp;"]NOTA!D"&amp;KENKO[[#This Row],[//]]+2,"&gt;"))</f>
        <v/>
      </c>
      <c r="D289" s="29" t="str">
        <f>IF(KENKO[[#This Row],[ID NOTA]]="","",INDEX(Table1[QB],MATCH(KENKO[[#This Row],[ID NOTA]],Table1[ID],0)))</f>
        <v/>
      </c>
      <c r="E28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89" s="29"/>
      <c r="G289" s="39" t="str">
        <f ca="1">IF(KENKO[[#This Row],[N_ID]]="","",INDEX(INDIRECT($2:$2),KENKO[[#This Row],[//]]))</f>
        <v/>
      </c>
      <c r="H289" s="39" t="str">
        <f ca="1">IF(KENKO[[#This Row],[N_ID]]="","",INDEX(INDIRECT($2:$2),KENKO[[#This Row],[//]]))</f>
        <v/>
      </c>
      <c r="I289" s="47" t="str">
        <f ca="1">IF(KENKO[[#This Row],[N_ID]]="","",INDEX(INDIRECT($2:$2),KENKO[[#This Row],[//]]))</f>
        <v/>
      </c>
      <c r="J289" s="47" t="str">
        <f ca="1">IF(KENKO[[#This Row],[//]]="","",INDEX([3]!db[NB PAJAK],KENKO[[#This Row],[stt]]-1))</f>
        <v/>
      </c>
      <c r="K289" s="29" t="str">
        <f ca="1">IF(KENKO[[#This Row],[//]]="","",IF(INDEX(INDIRECT($2:$2),KENKO[[#This Row],[//]])="","",INDEX(INDIRECT($2:$2),KENKO[[#This Row],[//]])))</f>
        <v/>
      </c>
      <c r="L289" s="29" t="str">
        <f ca="1">IF(KENKO[[#This Row],[//]]="","",IF(KENKO[[#This Row],[C]]="",INDEX(INDIRECT($2:$2),KENKO[[#This Row],[//]]),""))</f>
        <v/>
      </c>
      <c r="M289" s="29" t="str">
        <f ca="1">IF(KENKO[[#This Row],[//]]="","",IF(KENKO[[#This Row],[C]]="",INDEX(INDIRECT($2:$2),KENKO[[#This Row],[//]]),""))</f>
        <v/>
      </c>
      <c r="N289" s="40" t="str">
        <f ca="1">IF(KENKO[[#This Row],[//]]="","",INDEX(INDIRECT($2:$2),KENKO[[#This Row],[//]])/IF(KENKO[[#This Row],[C]]="",KENKO[[#This Row],[JMLH BRG]],1))</f>
        <v/>
      </c>
      <c r="O289" s="41" t="str">
        <f ca="1">IF(KENKO[[#This Row],[//]]="","",INDEX(INDIRECT($2:$2),KENKO[[#This Row],[//]]))</f>
        <v/>
      </c>
      <c r="P289" s="41" t="str">
        <f ca="1">IF(KENKO[[#This Row],[//]]="","",IF(INDEX(INDIRECT($2:$2),KENKO[[#This Row],[//]])="","",INDEX(INDIRECT($2:$2),KENKO[[#This Row],[//]])))</f>
        <v/>
      </c>
      <c r="Q289" s="42" t="str">
        <f ca="1">IF(KENKO[[#This Row],[//]]="","",INDEX(INDIRECT($2:$2),KENKO[[#This Row],[//]]))</f>
        <v/>
      </c>
      <c r="R28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8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89" s="50" t="str">
        <f ca="1">IF(KENKO[[#This Row],[//]]="","",IF(INDEX(INDIRECT($2:$2),KENKO[[#This Row],[//]])="","",INDEX(INDIRECT($2:$2),KENKO[[#This Row],[//]])))</f>
        <v/>
      </c>
      <c r="U289" s="47" t="str">
        <f ca="1">IF(KENKO[[#This Row],[//]]="","",INDEX(INDIRECT($2:$2),KENKO[[#This Row],[//]]))</f>
        <v/>
      </c>
      <c r="V289" s="47" t="str">
        <f ca="1">LOWER(SUBSTITUTE(SUBSTITUTE(SUBSTITUTE(SUBSTITUTE(SUBSTITUTE(SUBSTITUTE(SUBSTITUTE(SUBSTITUTE(KENKO[[#This Row],[N.B.nota]]," ",""),"-",""),"(",""),")",""),".",""),",",""),"/",""),"""",""))</f>
        <v/>
      </c>
      <c r="W289" s="51" t="str">
        <f ca="1">IF(KENKO[[#This Row],[concat]]="","",MATCH(KENKO[[#This Row],[concat]],[3]!db[NB NOTA_C],0)+1)</f>
        <v/>
      </c>
      <c r="X289" s="47" t="str">
        <f ca="1">IF(KENKO[[#This Row],[N.B.nota]]="","",ADDRESS(ROW(KENKO[QB]),COLUMN(KENKO[QB]))&amp;":"&amp;ADDRESS(ROW(),COLUMN(KENKO[QB])))</f>
        <v/>
      </c>
      <c r="Y289" s="46" t="str">
        <f ca="1">IF(KENKO[[#This Row],[//]]="","",HYPERLINK("["&amp;DB_PATH&amp;"]DB!e"&amp;KENKO[[#This Row],[stt]],"&gt;"))</f>
        <v/>
      </c>
      <c r="Z289" s="32" t="str">
        <f ca="1">IF(KENKO[[#This Row],[//]]="","",IF(KENKO[[#This Row],[ID NOTA]]="",Z288,KENKO[[#This Row],[ID NOTA]]))</f>
        <v/>
      </c>
    </row>
    <row r="290" spans="1:26" ht="20.100000000000001" customHeight="1" x14ac:dyDescent="0.25">
      <c r="A290" s="43"/>
      <c r="B290" s="29" t="str">
        <f>IF(KENKO[[#This Row],[N_ID]]="","",INDEX(Table1[ID],MATCH(KENKO[[#This Row],[N_ID]],Table1[N_ID],0)))</f>
        <v/>
      </c>
      <c r="C290" s="29" t="str">
        <f ca="1">IF(KENKO[[#This Row],[//]]="","",HYPERLINK("["&amp;SUBSTITUTE(DIR,"'","")&amp;"]NOTA!D"&amp;KENKO[[#This Row],[//]]+2,"&gt;"))</f>
        <v/>
      </c>
      <c r="D290" s="29" t="str">
        <f>IF(KENKO[[#This Row],[ID NOTA]]="","",INDEX(Table1[QB],MATCH(KENKO[[#This Row],[ID NOTA]],Table1[ID],0)))</f>
        <v/>
      </c>
      <c r="E29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90" s="29"/>
      <c r="G290" s="39" t="str">
        <f ca="1">IF(KENKO[[#This Row],[N_ID]]="","",INDEX(INDIRECT($2:$2),KENKO[[#This Row],[//]]))</f>
        <v/>
      </c>
      <c r="H290" s="39" t="str">
        <f ca="1">IF(KENKO[[#This Row],[N_ID]]="","",INDEX(INDIRECT($2:$2),KENKO[[#This Row],[//]]))</f>
        <v/>
      </c>
      <c r="I290" s="47" t="str">
        <f ca="1">IF(KENKO[[#This Row],[N_ID]]="","",INDEX(INDIRECT($2:$2),KENKO[[#This Row],[//]]))</f>
        <v/>
      </c>
      <c r="J290" s="47" t="str">
        <f ca="1">IF(KENKO[[#This Row],[//]]="","",INDEX([3]!db[NB PAJAK],KENKO[[#This Row],[stt]]-1))</f>
        <v/>
      </c>
      <c r="K290" s="29" t="str">
        <f ca="1">IF(KENKO[[#This Row],[//]]="","",IF(INDEX(INDIRECT($2:$2),KENKO[[#This Row],[//]])="","",INDEX(INDIRECT($2:$2),KENKO[[#This Row],[//]])))</f>
        <v/>
      </c>
      <c r="L290" s="29" t="str">
        <f ca="1">IF(KENKO[[#This Row],[//]]="","",IF(KENKO[[#This Row],[C]]="",INDEX(INDIRECT($2:$2),KENKO[[#This Row],[//]]),""))</f>
        <v/>
      </c>
      <c r="M290" s="29" t="str">
        <f ca="1">IF(KENKO[[#This Row],[//]]="","",IF(KENKO[[#This Row],[C]]="",INDEX(INDIRECT($2:$2),KENKO[[#This Row],[//]]),""))</f>
        <v/>
      </c>
      <c r="N290" s="40" t="str">
        <f ca="1">IF(KENKO[[#This Row],[//]]="","",INDEX(INDIRECT($2:$2),KENKO[[#This Row],[//]])/IF(KENKO[[#This Row],[C]]="",KENKO[[#This Row],[JMLH BRG]],1))</f>
        <v/>
      </c>
      <c r="O290" s="41" t="str">
        <f ca="1">IF(KENKO[[#This Row],[//]]="","",INDEX(INDIRECT($2:$2),KENKO[[#This Row],[//]]))</f>
        <v/>
      </c>
      <c r="P290" s="41" t="str">
        <f ca="1">IF(KENKO[[#This Row],[//]]="","",IF(INDEX(INDIRECT($2:$2),KENKO[[#This Row],[//]])="","",INDEX(INDIRECT($2:$2),KENKO[[#This Row],[//]])))</f>
        <v/>
      </c>
      <c r="Q290" s="42" t="str">
        <f ca="1">IF(KENKO[[#This Row],[//]]="","",INDEX(INDIRECT($2:$2),KENKO[[#This Row],[//]]))</f>
        <v/>
      </c>
      <c r="R29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9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90" s="50" t="str">
        <f ca="1">IF(KENKO[[#This Row],[//]]="","",IF(INDEX(INDIRECT($2:$2),KENKO[[#This Row],[//]])="","",INDEX(INDIRECT($2:$2),KENKO[[#This Row],[//]])))</f>
        <v/>
      </c>
      <c r="U290" s="47" t="str">
        <f ca="1">IF(KENKO[[#This Row],[//]]="","",INDEX(INDIRECT($2:$2),KENKO[[#This Row],[//]]))</f>
        <v/>
      </c>
      <c r="V290" s="47" t="str">
        <f ca="1">LOWER(SUBSTITUTE(SUBSTITUTE(SUBSTITUTE(SUBSTITUTE(SUBSTITUTE(SUBSTITUTE(SUBSTITUTE(SUBSTITUTE(KENKO[[#This Row],[N.B.nota]]," ",""),"-",""),"(",""),")",""),".",""),",",""),"/",""),"""",""))</f>
        <v/>
      </c>
      <c r="W290" s="51" t="str">
        <f ca="1">IF(KENKO[[#This Row],[concat]]="","",MATCH(KENKO[[#This Row],[concat]],[3]!db[NB NOTA_C],0)+1)</f>
        <v/>
      </c>
      <c r="X290" s="47" t="str">
        <f ca="1">IF(KENKO[[#This Row],[N.B.nota]]="","",ADDRESS(ROW(KENKO[QB]),COLUMN(KENKO[QB]))&amp;":"&amp;ADDRESS(ROW(),COLUMN(KENKO[QB])))</f>
        <v/>
      </c>
      <c r="Y290" s="46" t="str">
        <f ca="1">IF(KENKO[[#This Row],[//]]="","",HYPERLINK("["&amp;DB_PATH&amp;"]DB!e"&amp;KENKO[[#This Row],[stt]],"&gt;"))</f>
        <v/>
      </c>
      <c r="Z290" s="32" t="str">
        <f ca="1">IF(KENKO[[#This Row],[//]]="","",IF(KENKO[[#This Row],[ID NOTA]]="",Z289,KENKO[[#This Row],[ID NOTA]]))</f>
        <v/>
      </c>
    </row>
    <row r="291" spans="1:26" ht="20.100000000000001" customHeight="1" x14ac:dyDescent="0.25">
      <c r="A291" s="43"/>
      <c r="B291" s="29" t="str">
        <f>IF(KENKO[[#This Row],[N_ID]]="","",INDEX(Table1[ID],MATCH(KENKO[[#This Row],[N_ID]],Table1[N_ID],0)))</f>
        <v/>
      </c>
      <c r="C291" s="29" t="str">
        <f ca="1">IF(KENKO[[#This Row],[//]]="","",HYPERLINK("["&amp;SUBSTITUTE(DIR,"'","")&amp;"]NOTA!D"&amp;KENKO[[#This Row],[//]]+2,"&gt;"))</f>
        <v/>
      </c>
      <c r="D291" s="29" t="str">
        <f>IF(KENKO[[#This Row],[ID NOTA]]="","",INDEX(Table1[QB],MATCH(KENKO[[#This Row],[ID NOTA]],Table1[ID],0)))</f>
        <v/>
      </c>
      <c r="E29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91" s="29"/>
      <c r="G291" s="39" t="str">
        <f ca="1">IF(KENKO[[#This Row],[N_ID]]="","",INDEX(INDIRECT($2:$2),KENKO[[#This Row],[//]]))</f>
        <v/>
      </c>
      <c r="H291" s="39" t="str">
        <f ca="1">IF(KENKO[[#This Row],[N_ID]]="","",INDEX(INDIRECT($2:$2),KENKO[[#This Row],[//]]))</f>
        <v/>
      </c>
      <c r="I291" s="47" t="str">
        <f ca="1">IF(KENKO[[#This Row],[N_ID]]="","",INDEX(INDIRECT($2:$2),KENKO[[#This Row],[//]]))</f>
        <v/>
      </c>
      <c r="J291" s="47" t="str">
        <f ca="1">IF(KENKO[[#This Row],[//]]="","",INDEX([3]!db[NB PAJAK],KENKO[[#This Row],[stt]]-1))</f>
        <v/>
      </c>
      <c r="K291" s="29" t="str">
        <f ca="1">IF(KENKO[[#This Row],[//]]="","",IF(INDEX(INDIRECT($2:$2),KENKO[[#This Row],[//]])="","",INDEX(INDIRECT($2:$2),KENKO[[#This Row],[//]])))</f>
        <v/>
      </c>
      <c r="L291" s="29" t="str">
        <f ca="1">IF(KENKO[[#This Row],[//]]="","",IF(KENKO[[#This Row],[C]]="",INDEX(INDIRECT($2:$2),KENKO[[#This Row],[//]]),""))</f>
        <v/>
      </c>
      <c r="M291" s="29" t="str">
        <f ca="1">IF(KENKO[[#This Row],[//]]="","",IF(KENKO[[#This Row],[C]]="",INDEX(INDIRECT($2:$2),KENKO[[#This Row],[//]]),""))</f>
        <v/>
      </c>
      <c r="N291" s="40" t="str">
        <f ca="1">IF(KENKO[[#This Row],[//]]="","",INDEX(INDIRECT($2:$2),KENKO[[#This Row],[//]])/IF(KENKO[[#This Row],[C]]="",KENKO[[#This Row],[JMLH BRG]],1))</f>
        <v/>
      </c>
      <c r="O291" s="41" t="str">
        <f ca="1">IF(KENKO[[#This Row],[//]]="","",INDEX(INDIRECT($2:$2),KENKO[[#This Row],[//]]))</f>
        <v/>
      </c>
      <c r="P291" s="41" t="str">
        <f ca="1">IF(KENKO[[#This Row],[//]]="","",IF(INDEX(INDIRECT($2:$2),KENKO[[#This Row],[//]])="","",INDEX(INDIRECT($2:$2),KENKO[[#This Row],[//]])))</f>
        <v/>
      </c>
      <c r="Q291" s="42" t="str">
        <f ca="1">IF(KENKO[[#This Row],[//]]="","",INDEX(INDIRECT($2:$2),KENKO[[#This Row],[//]]))</f>
        <v/>
      </c>
      <c r="R29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9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91" s="50" t="str">
        <f ca="1">IF(KENKO[[#This Row],[//]]="","",IF(INDEX(INDIRECT($2:$2),KENKO[[#This Row],[//]])="","",INDEX(INDIRECT($2:$2),KENKO[[#This Row],[//]])))</f>
        <v/>
      </c>
      <c r="U291" s="47" t="str">
        <f ca="1">IF(KENKO[[#This Row],[//]]="","",INDEX(INDIRECT($2:$2),KENKO[[#This Row],[//]]))</f>
        <v/>
      </c>
      <c r="V291" s="47" t="str">
        <f ca="1">LOWER(SUBSTITUTE(SUBSTITUTE(SUBSTITUTE(SUBSTITUTE(SUBSTITUTE(SUBSTITUTE(SUBSTITUTE(SUBSTITUTE(KENKO[[#This Row],[N.B.nota]]," ",""),"-",""),"(",""),")",""),".",""),",",""),"/",""),"""",""))</f>
        <v/>
      </c>
      <c r="W291" s="51" t="str">
        <f ca="1">IF(KENKO[[#This Row],[concat]]="","",MATCH(KENKO[[#This Row],[concat]],[3]!db[NB NOTA_C],0)+1)</f>
        <v/>
      </c>
      <c r="X291" s="47" t="str">
        <f ca="1">IF(KENKO[[#This Row],[N.B.nota]]="","",ADDRESS(ROW(KENKO[QB]),COLUMN(KENKO[QB]))&amp;":"&amp;ADDRESS(ROW(),COLUMN(KENKO[QB])))</f>
        <v/>
      </c>
      <c r="Y291" s="46" t="str">
        <f ca="1">IF(KENKO[[#This Row],[//]]="","",HYPERLINK("["&amp;DB_PATH&amp;"]DB!e"&amp;KENKO[[#This Row],[stt]],"&gt;"))</f>
        <v/>
      </c>
      <c r="Z291" s="32" t="str">
        <f ca="1">IF(KENKO[[#This Row],[//]]="","",IF(KENKO[[#This Row],[ID NOTA]]="",Z290,KENKO[[#This Row],[ID NOTA]]))</f>
        <v/>
      </c>
    </row>
    <row r="292" spans="1:26" ht="20.100000000000001" customHeight="1" x14ac:dyDescent="0.25">
      <c r="A292" s="43"/>
      <c r="B292" s="29" t="str">
        <f>IF(KENKO[[#This Row],[N_ID]]="","",INDEX(Table1[ID],MATCH(KENKO[[#This Row],[N_ID]],Table1[N_ID],0)))</f>
        <v/>
      </c>
      <c r="C292" s="29" t="str">
        <f ca="1">IF(KENKO[[#This Row],[//]]="","",HYPERLINK("["&amp;SUBSTITUTE(DIR,"'","")&amp;"]NOTA!D"&amp;KENKO[[#This Row],[//]]+2,"&gt;"))</f>
        <v/>
      </c>
      <c r="D292" s="29" t="str">
        <f>IF(KENKO[[#This Row],[ID NOTA]]="","",INDEX(Table1[QB],MATCH(KENKO[[#This Row],[ID NOTA]],Table1[ID],0)))</f>
        <v/>
      </c>
      <c r="E29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92" s="29"/>
      <c r="G292" s="39" t="str">
        <f ca="1">IF(KENKO[[#This Row],[N_ID]]="","",INDEX(INDIRECT($2:$2),KENKO[[#This Row],[//]]))</f>
        <v/>
      </c>
      <c r="H292" s="39" t="str">
        <f ca="1">IF(KENKO[[#This Row],[N_ID]]="","",INDEX(INDIRECT($2:$2),KENKO[[#This Row],[//]]))</f>
        <v/>
      </c>
      <c r="I292" s="47" t="str">
        <f ca="1">IF(KENKO[[#This Row],[N_ID]]="","",INDEX(INDIRECT($2:$2),KENKO[[#This Row],[//]]))</f>
        <v/>
      </c>
      <c r="J292" s="47" t="str">
        <f ca="1">IF(KENKO[[#This Row],[//]]="","",INDEX([3]!db[NB PAJAK],KENKO[[#This Row],[stt]]-1))</f>
        <v/>
      </c>
      <c r="K292" s="29" t="str">
        <f ca="1">IF(KENKO[[#This Row],[//]]="","",IF(INDEX(INDIRECT($2:$2),KENKO[[#This Row],[//]])="","",INDEX(INDIRECT($2:$2),KENKO[[#This Row],[//]])))</f>
        <v/>
      </c>
      <c r="L292" s="29" t="str">
        <f ca="1">IF(KENKO[[#This Row],[//]]="","",IF(KENKO[[#This Row],[C]]="",INDEX(INDIRECT($2:$2),KENKO[[#This Row],[//]]),""))</f>
        <v/>
      </c>
      <c r="M292" s="29" t="str">
        <f ca="1">IF(KENKO[[#This Row],[//]]="","",IF(KENKO[[#This Row],[C]]="",INDEX(INDIRECT($2:$2),KENKO[[#This Row],[//]]),""))</f>
        <v/>
      </c>
      <c r="N292" s="40" t="str">
        <f ca="1">IF(KENKO[[#This Row],[//]]="","",INDEX(INDIRECT($2:$2),KENKO[[#This Row],[//]])/IF(KENKO[[#This Row],[C]]="",KENKO[[#This Row],[JMLH BRG]],1))</f>
        <v/>
      </c>
      <c r="O292" s="41" t="str">
        <f ca="1">IF(KENKO[[#This Row],[//]]="","",INDEX(INDIRECT($2:$2),KENKO[[#This Row],[//]]))</f>
        <v/>
      </c>
      <c r="P292" s="41" t="str">
        <f ca="1">IF(KENKO[[#This Row],[//]]="","",IF(INDEX(INDIRECT($2:$2),KENKO[[#This Row],[//]])="","",INDEX(INDIRECT($2:$2),KENKO[[#This Row],[//]])))</f>
        <v/>
      </c>
      <c r="Q292" s="42" t="str">
        <f ca="1">IF(KENKO[[#This Row],[//]]="","",INDEX(INDIRECT($2:$2),KENKO[[#This Row],[//]]))</f>
        <v/>
      </c>
      <c r="R29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9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92" s="50" t="str">
        <f ca="1">IF(KENKO[[#This Row],[//]]="","",IF(INDEX(INDIRECT($2:$2),KENKO[[#This Row],[//]])="","",INDEX(INDIRECT($2:$2),KENKO[[#This Row],[//]])))</f>
        <v/>
      </c>
      <c r="U292" s="47" t="str">
        <f ca="1">IF(KENKO[[#This Row],[//]]="","",INDEX(INDIRECT($2:$2),KENKO[[#This Row],[//]]))</f>
        <v/>
      </c>
      <c r="V292" s="47" t="str">
        <f ca="1">LOWER(SUBSTITUTE(SUBSTITUTE(SUBSTITUTE(SUBSTITUTE(SUBSTITUTE(SUBSTITUTE(SUBSTITUTE(SUBSTITUTE(KENKO[[#This Row],[N.B.nota]]," ",""),"-",""),"(",""),")",""),".",""),",",""),"/",""),"""",""))</f>
        <v/>
      </c>
      <c r="W292" s="51" t="str">
        <f ca="1">IF(KENKO[[#This Row],[concat]]="","",MATCH(KENKO[[#This Row],[concat]],[3]!db[NB NOTA_C],0)+1)</f>
        <v/>
      </c>
      <c r="X292" s="47" t="str">
        <f ca="1">IF(KENKO[[#This Row],[N.B.nota]]="","",ADDRESS(ROW(KENKO[QB]),COLUMN(KENKO[QB]))&amp;":"&amp;ADDRESS(ROW(),COLUMN(KENKO[QB])))</f>
        <v/>
      </c>
      <c r="Y292" s="46" t="str">
        <f ca="1">IF(KENKO[[#This Row],[//]]="","",HYPERLINK("["&amp;DB_PATH&amp;"]DB!e"&amp;KENKO[[#This Row],[stt]],"&gt;"))</f>
        <v/>
      </c>
      <c r="Z292" s="32" t="str">
        <f ca="1">IF(KENKO[[#This Row],[//]]="","",IF(KENKO[[#This Row],[ID NOTA]]="",Z291,KENKO[[#This Row],[ID NOTA]]))</f>
        <v/>
      </c>
    </row>
    <row r="293" spans="1:26" ht="20.100000000000001" customHeight="1" x14ac:dyDescent="0.25">
      <c r="A293" s="43"/>
      <c r="B293" s="29" t="str">
        <f>IF(KENKO[[#This Row],[N_ID]]="","",INDEX(Table1[ID],MATCH(KENKO[[#This Row],[N_ID]],Table1[N_ID],0)))</f>
        <v/>
      </c>
      <c r="C293" s="29" t="str">
        <f ca="1">IF(KENKO[[#This Row],[//]]="","",HYPERLINK("["&amp;SUBSTITUTE(DIR,"'","")&amp;"]NOTA!D"&amp;KENKO[[#This Row],[//]]+2,"&gt;"))</f>
        <v/>
      </c>
      <c r="D293" s="29" t="str">
        <f>IF(KENKO[[#This Row],[ID NOTA]]="","",INDEX(Table1[QB],MATCH(KENKO[[#This Row],[ID NOTA]],Table1[ID],0)))</f>
        <v/>
      </c>
      <c r="E29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93" s="29"/>
      <c r="G293" s="39" t="str">
        <f ca="1">IF(KENKO[[#This Row],[N_ID]]="","",INDEX(INDIRECT($2:$2),KENKO[[#This Row],[//]]))</f>
        <v/>
      </c>
      <c r="H293" s="39" t="str">
        <f ca="1">IF(KENKO[[#This Row],[N_ID]]="","",INDEX(INDIRECT($2:$2),KENKO[[#This Row],[//]]))</f>
        <v/>
      </c>
      <c r="I293" s="47" t="str">
        <f ca="1">IF(KENKO[[#This Row],[N_ID]]="","",INDEX(INDIRECT($2:$2),KENKO[[#This Row],[//]]))</f>
        <v/>
      </c>
      <c r="J293" s="47" t="str">
        <f ca="1">IF(KENKO[[#This Row],[//]]="","",INDEX([3]!db[NB PAJAK],KENKO[[#This Row],[stt]]-1))</f>
        <v/>
      </c>
      <c r="K293" s="29" t="str">
        <f ca="1">IF(KENKO[[#This Row],[//]]="","",IF(INDEX(INDIRECT($2:$2),KENKO[[#This Row],[//]])="","",INDEX(INDIRECT($2:$2),KENKO[[#This Row],[//]])))</f>
        <v/>
      </c>
      <c r="L293" s="29" t="str">
        <f ca="1">IF(KENKO[[#This Row],[//]]="","",IF(KENKO[[#This Row],[C]]="",INDEX(INDIRECT($2:$2),KENKO[[#This Row],[//]]),""))</f>
        <v/>
      </c>
      <c r="M293" s="29" t="str">
        <f ca="1">IF(KENKO[[#This Row],[//]]="","",IF(KENKO[[#This Row],[C]]="",INDEX(INDIRECT($2:$2),KENKO[[#This Row],[//]]),""))</f>
        <v/>
      </c>
      <c r="N293" s="40" t="str">
        <f ca="1">IF(KENKO[[#This Row],[//]]="","",INDEX(INDIRECT($2:$2),KENKO[[#This Row],[//]])/IF(KENKO[[#This Row],[C]]="",KENKO[[#This Row],[JMLH BRG]],1))</f>
        <v/>
      </c>
      <c r="O293" s="41" t="str">
        <f ca="1">IF(KENKO[[#This Row],[//]]="","",INDEX(INDIRECT($2:$2),KENKO[[#This Row],[//]]))</f>
        <v/>
      </c>
      <c r="P293" s="41" t="str">
        <f ca="1">IF(KENKO[[#This Row],[//]]="","",IF(INDEX(INDIRECT($2:$2),KENKO[[#This Row],[//]])="","",INDEX(INDIRECT($2:$2),KENKO[[#This Row],[//]])))</f>
        <v/>
      </c>
      <c r="Q293" s="42" t="str">
        <f ca="1">IF(KENKO[[#This Row],[//]]="","",INDEX(INDIRECT($2:$2),KENKO[[#This Row],[//]]))</f>
        <v/>
      </c>
      <c r="R29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9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93" s="50" t="str">
        <f ca="1">IF(KENKO[[#This Row],[//]]="","",IF(INDEX(INDIRECT($2:$2),KENKO[[#This Row],[//]])="","",INDEX(INDIRECT($2:$2),KENKO[[#This Row],[//]])))</f>
        <v/>
      </c>
      <c r="U293" s="47" t="str">
        <f ca="1">IF(KENKO[[#This Row],[//]]="","",INDEX(INDIRECT($2:$2),KENKO[[#This Row],[//]]))</f>
        <v/>
      </c>
      <c r="V293" s="47" t="str">
        <f ca="1">LOWER(SUBSTITUTE(SUBSTITUTE(SUBSTITUTE(SUBSTITUTE(SUBSTITUTE(SUBSTITUTE(SUBSTITUTE(SUBSTITUTE(KENKO[[#This Row],[N.B.nota]]," ",""),"-",""),"(",""),")",""),".",""),",",""),"/",""),"""",""))</f>
        <v/>
      </c>
      <c r="W293" s="51" t="str">
        <f ca="1">IF(KENKO[[#This Row],[concat]]="","",MATCH(KENKO[[#This Row],[concat]],[3]!db[NB NOTA_C],0)+1)</f>
        <v/>
      </c>
      <c r="X293" s="47" t="str">
        <f ca="1">IF(KENKO[[#This Row],[N.B.nota]]="","",ADDRESS(ROW(KENKO[QB]),COLUMN(KENKO[QB]))&amp;":"&amp;ADDRESS(ROW(),COLUMN(KENKO[QB])))</f>
        <v/>
      </c>
      <c r="Y293" s="46" t="str">
        <f ca="1">IF(KENKO[[#This Row],[//]]="","",HYPERLINK("["&amp;DB_PATH&amp;"]DB!e"&amp;KENKO[[#This Row],[stt]],"&gt;"))</f>
        <v/>
      </c>
      <c r="Z293" s="32" t="str">
        <f ca="1">IF(KENKO[[#This Row],[//]]="","",IF(KENKO[[#This Row],[ID NOTA]]="",Z292,KENKO[[#This Row],[ID NOTA]]))</f>
        <v/>
      </c>
    </row>
    <row r="294" spans="1:26" ht="20.100000000000001" customHeight="1" x14ac:dyDescent="0.25">
      <c r="A294" s="38"/>
      <c r="B294" s="34" t="str">
        <f>IF(KENKO[[#This Row],[N_ID]]="","",INDEX(Table1[ID],MATCH(KENKO[[#This Row],[N_ID]],Table1[N_ID],0)))</f>
        <v/>
      </c>
      <c r="C294" s="34" t="str">
        <f ca="1">IF(KENKO[[#This Row],[//]]="","",HYPERLINK("["&amp;SUBSTITUTE(DIR,"'","")&amp;"]NOTA!D"&amp;KENKO[[#This Row],[//]]+2,"&gt;"))</f>
        <v/>
      </c>
      <c r="D294" s="34" t="str">
        <f>IF(KENKO[[#This Row],[ID NOTA]]="","",INDEX(Table1[QB],MATCH(KENKO[[#This Row],[ID NOTA]],Table1[ID],0)))</f>
        <v/>
      </c>
      <c r="E29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94" s="34"/>
      <c r="G294" s="39" t="str">
        <f ca="1">IF(KENKO[[#This Row],[N_ID]]="","",INDEX(INDIRECT($2:$2),KENKO[[#This Row],[//]]))</f>
        <v/>
      </c>
      <c r="H294" s="39" t="str">
        <f ca="1">IF(KENKO[[#This Row],[N_ID]]="","",INDEX(INDIRECT($2:$2),KENKO[[#This Row],[//]]))</f>
        <v/>
      </c>
      <c r="I294" s="35" t="str">
        <f ca="1">IF(KENKO[[#This Row],[N_ID]]="","",INDEX(INDIRECT($2:$2),KENKO[[#This Row],[//]]))</f>
        <v/>
      </c>
      <c r="J294" s="35" t="str">
        <f ca="1">IF(KENKO[[#This Row],[//]]="","",INDEX([3]!db[NB PAJAK],KENKO[[#This Row],[stt]]-1))</f>
        <v/>
      </c>
      <c r="K294" s="34" t="str">
        <f ca="1">IF(KENKO[[#This Row],[//]]="","",IF(INDEX(INDIRECT($2:$2),KENKO[[#This Row],[//]])="","",INDEX(INDIRECT($2:$2),KENKO[[#This Row],[//]])))</f>
        <v/>
      </c>
      <c r="L294" s="34" t="str">
        <f ca="1">IF(KENKO[[#This Row],[//]]="","",IF(KENKO[[#This Row],[C]]="",INDEX(INDIRECT($2:$2),KENKO[[#This Row],[//]]),""))</f>
        <v/>
      </c>
      <c r="M294" s="34" t="str">
        <f ca="1">IF(KENKO[[#This Row],[//]]="","",IF(KENKO[[#This Row],[C]]="",INDEX(INDIRECT($2:$2),KENKO[[#This Row],[//]]),""))</f>
        <v/>
      </c>
      <c r="N294" s="40" t="str">
        <f ca="1">IF(KENKO[[#This Row],[//]]="","",INDEX(INDIRECT($2:$2),KENKO[[#This Row],[//]])/IF(KENKO[[#This Row],[C]]="",KENKO[[#This Row],[JMLH BRG]],1))</f>
        <v/>
      </c>
      <c r="O294" s="41" t="str">
        <f ca="1">IF(KENKO[[#This Row],[//]]="","",INDEX(INDIRECT($2:$2),KENKO[[#This Row],[//]]))</f>
        <v/>
      </c>
      <c r="P294" s="41" t="str">
        <f ca="1">IF(KENKO[[#This Row],[//]]="","",IF(INDEX(INDIRECT($2:$2),KENKO[[#This Row],[//]])="","",INDEX(INDIRECT($2:$2),KENKO[[#This Row],[//]])))</f>
        <v/>
      </c>
      <c r="Q294" s="42" t="str">
        <f ca="1">IF(KENKO[[#This Row],[//]]="","",INDEX(INDIRECT($2:$2),KENKO[[#This Row],[//]]))</f>
        <v/>
      </c>
      <c r="R29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9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94" s="42" t="str">
        <f ca="1">IF(KENKO[[#This Row],[//]]="","",IF(INDEX(INDIRECT($2:$2),KENKO[[#This Row],[//]])="","",INDEX(INDIRECT($2:$2),KENKO[[#This Row],[//]])))</f>
        <v/>
      </c>
      <c r="U294" s="35" t="str">
        <f ca="1">IF(KENKO[[#This Row],[//]]="","",INDEX(INDIRECT($2:$2),KENKO[[#This Row],[//]]))</f>
        <v/>
      </c>
      <c r="V294" s="35" t="str">
        <f ca="1">LOWER(SUBSTITUTE(SUBSTITUTE(SUBSTITUTE(SUBSTITUTE(SUBSTITUTE(SUBSTITUTE(SUBSTITUTE(SUBSTITUTE(KENKO[[#This Row],[N.B.nota]]," ",""),"-",""),"(",""),")",""),".",""),",",""),"/",""),"""",""))</f>
        <v/>
      </c>
      <c r="W294" s="34" t="str">
        <f ca="1">IF(KENKO[[#This Row],[concat]]="","",MATCH(KENKO[[#This Row],[concat]],[3]!db[NB NOTA_C],0)+1)</f>
        <v/>
      </c>
      <c r="X294" s="35" t="str">
        <f ca="1">IF(KENKO[[#This Row],[N.B.nota]]="","",ADDRESS(ROW(KENKO[QB]),COLUMN(KENKO[QB]))&amp;":"&amp;ADDRESS(ROW(),COLUMN(KENKO[QB])))</f>
        <v/>
      </c>
      <c r="Y294" s="35" t="str">
        <f ca="1">IF(KENKO[[#This Row],[//]]="","",HYPERLINK("["&amp;DB_PATH&amp;"]DB!e"&amp;KENKO[[#This Row],[stt]],"&gt;"))</f>
        <v/>
      </c>
      <c r="Z294" s="32" t="str">
        <f ca="1">IF(KENKO[[#This Row],[//]]="","",IF(KENKO[[#This Row],[ID NOTA]]="",Z293,KENKO[[#This Row],[ID NOTA]]))</f>
        <v/>
      </c>
    </row>
    <row r="295" spans="1:26" ht="20.100000000000001" customHeight="1" x14ac:dyDescent="0.25">
      <c r="A295" s="43"/>
      <c r="B295" s="29" t="str">
        <f>IF(KENKO[[#This Row],[N_ID]]="","",INDEX(Table1[ID],MATCH(KENKO[[#This Row],[N_ID]],Table1[N_ID],0)))</f>
        <v/>
      </c>
      <c r="C295" s="29" t="str">
        <f ca="1">IF(KENKO[[#This Row],[//]]="","",HYPERLINK("["&amp;SUBSTITUTE(DIR,"'","")&amp;"]NOTA!D"&amp;KENKO[[#This Row],[//]]+2,"&gt;"))</f>
        <v/>
      </c>
      <c r="D295" s="29" t="str">
        <f>IF(KENKO[[#This Row],[ID NOTA]]="","",INDEX(Table1[QB],MATCH(KENKO[[#This Row],[ID NOTA]],Table1[ID],0)))</f>
        <v/>
      </c>
      <c r="E29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95" s="29"/>
      <c r="G295" s="39" t="str">
        <f ca="1">IF(KENKO[[#This Row],[N_ID]]="","",INDEX(INDIRECT($2:$2),KENKO[[#This Row],[//]]))</f>
        <v/>
      </c>
      <c r="H295" s="39" t="str">
        <f ca="1">IF(KENKO[[#This Row],[N_ID]]="","",INDEX(INDIRECT($2:$2),KENKO[[#This Row],[//]]))</f>
        <v/>
      </c>
      <c r="I295" s="47" t="str">
        <f ca="1">IF(KENKO[[#This Row],[N_ID]]="","",INDEX(INDIRECT($2:$2),KENKO[[#This Row],[//]]))</f>
        <v/>
      </c>
      <c r="J295" s="47" t="str">
        <f ca="1">IF(KENKO[[#This Row],[//]]="","",INDEX([3]!db[NB PAJAK],KENKO[[#This Row],[stt]]-1))</f>
        <v/>
      </c>
      <c r="K295" s="29" t="str">
        <f ca="1">IF(KENKO[[#This Row],[//]]="","",IF(INDEX(INDIRECT($2:$2),KENKO[[#This Row],[//]])="","",INDEX(INDIRECT($2:$2),KENKO[[#This Row],[//]])))</f>
        <v/>
      </c>
      <c r="L295" s="29" t="str">
        <f ca="1">IF(KENKO[[#This Row],[//]]="","",IF(KENKO[[#This Row],[C]]="",INDEX(INDIRECT($2:$2),KENKO[[#This Row],[//]]),""))</f>
        <v/>
      </c>
      <c r="M295" s="29" t="str">
        <f ca="1">IF(KENKO[[#This Row],[//]]="","",IF(KENKO[[#This Row],[C]]="",INDEX(INDIRECT($2:$2),KENKO[[#This Row],[//]]),""))</f>
        <v/>
      </c>
      <c r="N295" s="40" t="str">
        <f ca="1">IF(KENKO[[#This Row],[//]]="","",INDEX(INDIRECT($2:$2),KENKO[[#This Row],[//]])/IF(KENKO[[#This Row],[C]]="",KENKO[[#This Row],[JMLH BRG]],1))</f>
        <v/>
      </c>
      <c r="O295" s="41" t="str">
        <f ca="1">IF(KENKO[[#This Row],[//]]="","",INDEX(INDIRECT($2:$2),KENKO[[#This Row],[//]]))</f>
        <v/>
      </c>
      <c r="P295" s="41" t="str">
        <f ca="1">IF(KENKO[[#This Row],[//]]="","",IF(INDEX(INDIRECT($2:$2),KENKO[[#This Row],[//]])="","",INDEX(INDIRECT($2:$2),KENKO[[#This Row],[//]])))</f>
        <v/>
      </c>
      <c r="Q295" s="42" t="str">
        <f ca="1">IF(KENKO[[#This Row],[//]]="","",INDEX(INDIRECT($2:$2),KENKO[[#This Row],[//]]))</f>
        <v/>
      </c>
      <c r="R29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9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95" s="50" t="str">
        <f ca="1">IF(KENKO[[#This Row],[//]]="","",IF(INDEX(INDIRECT($2:$2),KENKO[[#This Row],[//]])="","",INDEX(INDIRECT($2:$2),KENKO[[#This Row],[//]])))</f>
        <v/>
      </c>
      <c r="U295" s="47" t="str">
        <f ca="1">IF(KENKO[[#This Row],[//]]="","",INDEX(INDIRECT($2:$2),KENKO[[#This Row],[//]]))</f>
        <v/>
      </c>
      <c r="V295" s="47" t="str">
        <f ca="1">LOWER(SUBSTITUTE(SUBSTITUTE(SUBSTITUTE(SUBSTITUTE(SUBSTITUTE(SUBSTITUTE(SUBSTITUTE(SUBSTITUTE(KENKO[[#This Row],[N.B.nota]]," ",""),"-",""),"(",""),")",""),".",""),",",""),"/",""),"""",""))</f>
        <v/>
      </c>
      <c r="W295" s="51" t="str">
        <f ca="1">IF(KENKO[[#This Row],[concat]]="","",MATCH(KENKO[[#This Row],[concat]],[3]!db[NB NOTA_C],0)+1)</f>
        <v/>
      </c>
      <c r="X295" s="47" t="str">
        <f ca="1">IF(KENKO[[#This Row],[N.B.nota]]="","",ADDRESS(ROW(KENKO[QB]),COLUMN(KENKO[QB]))&amp;":"&amp;ADDRESS(ROW(),COLUMN(KENKO[QB])))</f>
        <v/>
      </c>
      <c r="Y295" s="46" t="str">
        <f ca="1">IF(KENKO[[#This Row],[//]]="","",HYPERLINK("["&amp;DB_PATH&amp;"]DB!e"&amp;KENKO[[#This Row],[stt]],"&gt;"))</f>
        <v/>
      </c>
      <c r="Z295" s="32" t="str">
        <f ca="1">IF(KENKO[[#This Row],[//]]="","",IF(KENKO[[#This Row],[ID NOTA]]="",Z294,KENKO[[#This Row],[ID NOTA]]))</f>
        <v/>
      </c>
    </row>
    <row r="296" spans="1:26" ht="20.100000000000001" customHeight="1" x14ac:dyDescent="0.25">
      <c r="A296" s="43"/>
      <c r="B296" s="29" t="str">
        <f>IF(KENKO[[#This Row],[N_ID]]="","",INDEX(Table1[ID],MATCH(KENKO[[#This Row],[N_ID]],Table1[N_ID],0)))</f>
        <v/>
      </c>
      <c r="C296" s="29" t="str">
        <f ca="1">IF(KENKO[[#This Row],[//]]="","",HYPERLINK("["&amp;SUBSTITUTE(DIR,"'","")&amp;"]NOTA!D"&amp;KENKO[[#This Row],[//]]+2,"&gt;"))</f>
        <v/>
      </c>
      <c r="D296" s="29" t="str">
        <f>IF(KENKO[[#This Row],[ID NOTA]]="","",INDEX(Table1[QB],MATCH(KENKO[[#This Row],[ID NOTA]],Table1[ID],0)))</f>
        <v/>
      </c>
      <c r="E29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96" s="29"/>
      <c r="G296" s="39" t="str">
        <f ca="1">IF(KENKO[[#This Row],[N_ID]]="","",INDEX(INDIRECT($2:$2),KENKO[[#This Row],[//]]))</f>
        <v/>
      </c>
      <c r="H296" s="39" t="str">
        <f ca="1">IF(KENKO[[#This Row],[N_ID]]="","",INDEX(INDIRECT($2:$2),KENKO[[#This Row],[//]]))</f>
        <v/>
      </c>
      <c r="I296" s="47" t="str">
        <f ca="1">IF(KENKO[[#This Row],[N_ID]]="","",INDEX(INDIRECT($2:$2),KENKO[[#This Row],[//]]))</f>
        <v/>
      </c>
      <c r="J296" s="47" t="str">
        <f ca="1">IF(KENKO[[#This Row],[//]]="","",INDEX([3]!db[NB PAJAK],KENKO[[#This Row],[stt]]-1))</f>
        <v/>
      </c>
      <c r="K296" s="29" t="str">
        <f ca="1">IF(KENKO[[#This Row],[//]]="","",IF(INDEX(INDIRECT($2:$2),KENKO[[#This Row],[//]])="","",INDEX(INDIRECT($2:$2),KENKO[[#This Row],[//]])))</f>
        <v/>
      </c>
      <c r="L296" s="29" t="str">
        <f ca="1">IF(KENKO[[#This Row],[//]]="","",IF(KENKO[[#This Row],[C]]="",INDEX(INDIRECT($2:$2),KENKO[[#This Row],[//]]),""))</f>
        <v/>
      </c>
      <c r="M296" s="29" t="str">
        <f ca="1">IF(KENKO[[#This Row],[//]]="","",IF(KENKO[[#This Row],[C]]="",INDEX(INDIRECT($2:$2),KENKO[[#This Row],[//]]),""))</f>
        <v/>
      </c>
      <c r="N296" s="40" t="str">
        <f ca="1">IF(KENKO[[#This Row],[//]]="","",INDEX(INDIRECT($2:$2),KENKO[[#This Row],[//]])/IF(KENKO[[#This Row],[C]]="",KENKO[[#This Row],[JMLH BRG]],1))</f>
        <v/>
      </c>
      <c r="O296" s="41" t="str">
        <f ca="1">IF(KENKO[[#This Row],[//]]="","",INDEX(INDIRECT($2:$2),KENKO[[#This Row],[//]]))</f>
        <v/>
      </c>
      <c r="P296" s="41" t="str">
        <f ca="1">IF(KENKO[[#This Row],[//]]="","",IF(INDEX(INDIRECT($2:$2),KENKO[[#This Row],[//]])="","",INDEX(INDIRECT($2:$2),KENKO[[#This Row],[//]])))</f>
        <v/>
      </c>
      <c r="Q296" s="42" t="str">
        <f ca="1">IF(KENKO[[#This Row],[//]]="","",INDEX(INDIRECT($2:$2),KENKO[[#This Row],[//]]))</f>
        <v/>
      </c>
      <c r="R29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9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96" s="50" t="str">
        <f ca="1">IF(KENKO[[#This Row],[//]]="","",IF(INDEX(INDIRECT($2:$2),KENKO[[#This Row],[//]])="","",INDEX(INDIRECT($2:$2),KENKO[[#This Row],[//]])))</f>
        <v/>
      </c>
      <c r="U296" s="47" t="str">
        <f ca="1">IF(KENKO[[#This Row],[//]]="","",INDEX(INDIRECT($2:$2),KENKO[[#This Row],[//]]))</f>
        <v/>
      </c>
      <c r="V296" s="47" t="str">
        <f ca="1">LOWER(SUBSTITUTE(SUBSTITUTE(SUBSTITUTE(SUBSTITUTE(SUBSTITUTE(SUBSTITUTE(SUBSTITUTE(SUBSTITUTE(KENKO[[#This Row],[N.B.nota]]," ",""),"-",""),"(",""),")",""),".",""),",",""),"/",""),"""",""))</f>
        <v/>
      </c>
      <c r="W296" s="51" t="str">
        <f ca="1">IF(KENKO[[#This Row],[concat]]="","",MATCH(KENKO[[#This Row],[concat]],[3]!db[NB NOTA_C],0)+1)</f>
        <v/>
      </c>
      <c r="X296" s="47" t="str">
        <f ca="1">IF(KENKO[[#This Row],[N.B.nota]]="","",ADDRESS(ROW(KENKO[QB]),COLUMN(KENKO[QB]))&amp;":"&amp;ADDRESS(ROW(),COLUMN(KENKO[QB])))</f>
        <v/>
      </c>
      <c r="Y296" s="46" t="str">
        <f ca="1">IF(KENKO[[#This Row],[//]]="","",HYPERLINK("["&amp;DB_PATH&amp;"]DB!e"&amp;KENKO[[#This Row],[stt]],"&gt;"))</f>
        <v/>
      </c>
      <c r="Z296" s="32" t="str">
        <f ca="1">IF(KENKO[[#This Row],[//]]="","",IF(KENKO[[#This Row],[ID NOTA]]="",Z295,KENKO[[#This Row],[ID NOTA]]))</f>
        <v/>
      </c>
    </row>
    <row r="297" spans="1:26" ht="20.100000000000001" customHeight="1" x14ac:dyDescent="0.25">
      <c r="A297" s="43"/>
      <c r="B297" s="29" t="str">
        <f>IF(KENKO[[#This Row],[N_ID]]="","",INDEX(Table1[ID],MATCH(KENKO[[#This Row],[N_ID]],Table1[N_ID],0)))</f>
        <v/>
      </c>
      <c r="C297" s="29" t="str">
        <f ca="1">IF(KENKO[[#This Row],[//]]="","",HYPERLINK("["&amp;SUBSTITUTE(DIR,"'","")&amp;"]NOTA!D"&amp;KENKO[[#This Row],[//]]+2,"&gt;"))</f>
        <v/>
      </c>
      <c r="D297" s="29" t="str">
        <f>IF(KENKO[[#This Row],[ID NOTA]]="","",INDEX(Table1[QB],MATCH(KENKO[[#This Row],[ID NOTA]],Table1[ID],0)))</f>
        <v/>
      </c>
      <c r="E29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97" s="29"/>
      <c r="G297" s="39" t="str">
        <f ca="1">IF(KENKO[[#This Row],[N_ID]]="","",INDEX(INDIRECT($2:$2),KENKO[[#This Row],[//]]))</f>
        <v/>
      </c>
      <c r="H297" s="39" t="str">
        <f ca="1">IF(KENKO[[#This Row],[N_ID]]="","",INDEX(INDIRECT($2:$2),KENKO[[#This Row],[//]]))</f>
        <v/>
      </c>
      <c r="I297" s="47" t="str">
        <f ca="1">IF(KENKO[[#This Row],[N_ID]]="","",INDEX(INDIRECT($2:$2),KENKO[[#This Row],[//]]))</f>
        <v/>
      </c>
      <c r="J297" s="47" t="str">
        <f ca="1">IF(KENKO[[#This Row],[//]]="","",INDEX([3]!db[NB PAJAK],KENKO[[#This Row],[stt]]-1))</f>
        <v/>
      </c>
      <c r="K297" s="29" t="str">
        <f ca="1">IF(KENKO[[#This Row],[//]]="","",IF(INDEX(INDIRECT($2:$2),KENKO[[#This Row],[//]])="","",INDEX(INDIRECT($2:$2),KENKO[[#This Row],[//]])))</f>
        <v/>
      </c>
      <c r="L297" s="29" t="str">
        <f ca="1">IF(KENKO[[#This Row],[//]]="","",IF(KENKO[[#This Row],[C]]="",INDEX(INDIRECT($2:$2),KENKO[[#This Row],[//]]),""))</f>
        <v/>
      </c>
      <c r="M297" s="29" t="str">
        <f ca="1">IF(KENKO[[#This Row],[//]]="","",IF(KENKO[[#This Row],[C]]="",INDEX(INDIRECT($2:$2),KENKO[[#This Row],[//]]),""))</f>
        <v/>
      </c>
      <c r="N297" s="40" t="str">
        <f ca="1">IF(KENKO[[#This Row],[//]]="","",INDEX(INDIRECT($2:$2),KENKO[[#This Row],[//]])/IF(KENKO[[#This Row],[C]]="",KENKO[[#This Row],[JMLH BRG]],1))</f>
        <v/>
      </c>
      <c r="O297" s="41" t="str">
        <f ca="1">IF(KENKO[[#This Row],[//]]="","",INDEX(INDIRECT($2:$2),KENKO[[#This Row],[//]]))</f>
        <v/>
      </c>
      <c r="P297" s="41" t="str">
        <f ca="1">IF(KENKO[[#This Row],[//]]="","",IF(INDEX(INDIRECT($2:$2),KENKO[[#This Row],[//]])="","",INDEX(INDIRECT($2:$2),KENKO[[#This Row],[//]])))</f>
        <v/>
      </c>
      <c r="Q297" s="42" t="str">
        <f ca="1">IF(KENKO[[#This Row],[//]]="","",INDEX(INDIRECT($2:$2),KENKO[[#This Row],[//]]))</f>
        <v/>
      </c>
      <c r="R29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9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97" s="50" t="str">
        <f ca="1">IF(KENKO[[#This Row],[//]]="","",IF(INDEX(INDIRECT($2:$2),KENKO[[#This Row],[//]])="","",INDEX(INDIRECT($2:$2),KENKO[[#This Row],[//]])))</f>
        <v/>
      </c>
      <c r="U297" s="47" t="str">
        <f ca="1">IF(KENKO[[#This Row],[//]]="","",INDEX(INDIRECT($2:$2),KENKO[[#This Row],[//]]))</f>
        <v/>
      </c>
      <c r="V297" s="47" t="str">
        <f ca="1">LOWER(SUBSTITUTE(SUBSTITUTE(SUBSTITUTE(SUBSTITUTE(SUBSTITUTE(SUBSTITUTE(SUBSTITUTE(SUBSTITUTE(KENKO[[#This Row],[N.B.nota]]," ",""),"-",""),"(",""),")",""),".",""),",",""),"/",""),"""",""))</f>
        <v/>
      </c>
      <c r="W297" s="51" t="str">
        <f ca="1">IF(KENKO[[#This Row],[concat]]="","",MATCH(KENKO[[#This Row],[concat]],[3]!db[NB NOTA_C],0)+1)</f>
        <v/>
      </c>
      <c r="X297" s="47" t="str">
        <f ca="1">IF(KENKO[[#This Row],[N.B.nota]]="","",ADDRESS(ROW(KENKO[QB]),COLUMN(KENKO[QB]))&amp;":"&amp;ADDRESS(ROW(),COLUMN(KENKO[QB])))</f>
        <v/>
      </c>
      <c r="Y297" s="46" t="str">
        <f ca="1">IF(KENKO[[#This Row],[//]]="","",HYPERLINK("["&amp;DB_PATH&amp;"]DB!e"&amp;KENKO[[#This Row],[stt]],"&gt;"))</f>
        <v/>
      </c>
      <c r="Z297" s="32" t="str">
        <f ca="1">IF(KENKO[[#This Row],[//]]="","",IF(KENKO[[#This Row],[ID NOTA]]="",Z296,KENKO[[#This Row],[ID NOTA]]))</f>
        <v/>
      </c>
    </row>
    <row r="298" spans="1:26" ht="20.100000000000001" customHeight="1" x14ac:dyDescent="0.25">
      <c r="A298" s="38"/>
      <c r="B298" s="34" t="str">
        <f>IF(KENKO[[#This Row],[N_ID]]="","",INDEX(Table1[ID],MATCH(KENKO[[#This Row],[N_ID]],Table1[N_ID],0)))</f>
        <v/>
      </c>
      <c r="C298" s="34" t="str">
        <f ca="1">IF(KENKO[[#This Row],[//]]="","",HYPERLINK("["&amp;SUBSTITUTE(DIR,"'","")&amp;"]NOTA!D"&amp;KENKO[[#This Row],[//]]+2,"&gt;"))</f>
        <v/>
      </c>
      <c r="D298" s="34" t="str">
        <f>IF(KENKO[[#This Row],[ID NOTA]]="","",INDEX(Table1[QB],MATCH(KENKO[[#This Row],[ID NOTA]],Table1[ID],0)))</f>
        <v/>
      </c>
      <c r="E29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98" s="34"/>
      <c r="G298" s="39" t="str">
        <f ca="1">IF(KENKO[[#This Row],[N_ID]]="","",INDEX(INDIRECT($2:$2),KENKO[[#This Row],[//]]))</f>
        <v/>
      </c>
      <c r="H298" s="39" t="str">
        <f ca="1">IF(KENKO[[#This Row],[N_ID]]="","",INDEX(INDIRECT($2:$2),KENKO[[#This Row],[//]]))</f>
        <v/>
      </c>
      <c r="I298" s="35" t="str">
        <f ca="1">IF(KENKO[[#This Row],[N_ID]]="","",INDEX(INDIRECT($2:$2),KENKO[[#This Row],[//]]))</f>
        <v/>
      </c>
      <c r="J298" s="35" t="str">
        <f ca="1">IF(KENKO[[#This Row],[//]]="","",INDEX([3]!db[NB PAJAK],KENKO[[#This Row],[stt]]-1))</f>
        <v/>
      </c>
      <c r="K298" s="34" t="str">
        <f ca="1">IF(KENKO[[#This Row],[//]]="","",IF(INDEX(INDIRECT($2:$2),KENKO[[#This Row],[//]])="","",INDEX(INDIRECT($2:$2),KENKO[[#This Row],[//]])))</f>
        <v/>
      </c>
      <c r="L298" s="34" t="str">
        <f ca="1">IF(KENKO[[#This Row],[//]]="","",IF(KENKO[[#This Row],[C]]="",INDEX(INDIRECT($2:$2),KENKO[[#This Row],[//]]),""))</f>
        <v/>
      </c>
      <c r="M298" s="34" t="str">
        <f ca="1">IF(KENKO[[#This Row],[//]]="","",IF(KENKO[[#This Row],[C]]="",INDEX(INDIRECT($2:$2),KENKO[[#This Row],[//]]),""))</f>
        <v/>
      </c>
      <c r="N298" s="40" t="str">
        <f ca="1">IF(KENKO[[#This Row],[//]]="","",INDEX(INDIRECT($2:$2),KENKO[[#This Row],[//]])/IF(KENKO[[#This Row],[C]]="",KENKO[[#This Row],[JMLH BRG]],1))</f>
        <v/>
      </c>
      <c r="O298" s="41" t="str">
        <f ca="1">IF(KENKO[[#This Row],[//]]="","",INDEX(INDIRECT($2:$2),KENKO[[#This Row],[//]]))</f>
        <v/>
      </c>
      <c r="P298" s="41" t="str">
        <f ca="1">IF(KENKO[[#This Row],[//]]="","",IF(INDEX(INDIRECT($2:$2),KENKO[[#This Row],[//]])="","",INDEX(INDIRECT($2:$2),KENKO[[#This Row],[//]])))</f>
        <v/>
      </c>
      <c r="Q298" s="42" t="str">
        <f ca="1">IF(KENKO[[#This Row],[//]]="","",INDEX(INDIRECT($2:$2),KENKO[[#This Row],[//]]))</f>
        <v/>
      </c>
      <c r="R29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9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98" s="42" t="str">
        <f ca="1">IF(KENKO[[#This Row],[//]]="","",IF(INDEX(INDIRECT($2:$2),KENKO[[#This Row],[//]])="","",INDEX(INDIRECT($2:$2),KENKO[[#This Row],[//]])))</f>
        <v/>
      </c>
      <c r="U298" s="35" t="str">
        <f ca="1">IF(KENKO[[#This Row],[//]]="","",INDEX(INDIRECT($2:$2),KENKO[[#This Row],[//]]))</f>
        <v/>
      </c>
      <c r="V298" s="35" t="str">
        <f ca="1">LOWER(SUBSTITUTE(SUBSTITUTE(SUBSTITUTE(SUBSTITUTE(SUBSTITUTE(SUBSTITUTE(SUBSTITUTE(SUBSTITUTE(KENKO[[#This Row],[N.B.nota]]," ",""),"-",""),"(",""),")",""),".",""),",",""),"/",""),"""",""))</f>
        <v/>
      </c>
      <c r="W298" s="34" t="str">
        <f ca="1">IF(KENKO[[#This Row],[concat]]="","",MATCH(KENKO[[#This Row],[concat]],[3]!db[NB NOTA_C],0)+1)</f>
        <v/>
      </c>
      <c r="X298" s="35" t="str">
        <f ca="1">IF(KENKO[[#This Row],[N.B.nota]]="","",ADDRESS(ROW(KENKO[QB]),COLUMN(KENKO[QB]))&amp;":"&amp;ADDRESS(ROW(),COLUMN(KENKO[QB])))</f>
        <v/>
      </c>
      <c r="Y298" s="35" t="str">
        <f ca="1">IF(KENKO[[#This Row],[//]]="","",HYPERLINK("["&amp;DB_PATH&amp;"]DB!e"&amp;KENKO[[#This Row],[stt]],"&gt;"))</f>
        <v/>
      </c>
      <c r="Z298" s="32" t="str">
        <f ca="1">IF(KENKO[[#This Row],[//]]="","",IF(KENKO[[#This Row],[ID NOTA]]="",Z297,KENKO[[#This Row],[ID NOTA]]))</f>
        <v/>
      </c>
    </row>
    <row r="299" spans="1:26" ht="20.100000000000001" customHeight="1" x14ac:dyDescent="0.25">
      <c r="A299" s="43"/>
      <c r="B299" s="29" t="str">
        <f>IF(KENKO[[#This Row],[N_ID]]="","",INDEX(Table1[ID],MATCH(KENKO[[#This Row],[N_ID]],Table1[N_ID],0)))</f>
        <v/>
      </c>
      <c r="C299" s="29" t="str">
        <f ca="1">IF(KENKO[[#This Row],[//]]="","",HYPERLINK("["&amp;SUBSTITUTE(DIR,"'","")&amp;"]NOTA!D"&amp;KENKO[[#This Row],[//]]+2,"&gt;"))</f>
        <v/>
      </c>
      <c r="D299" s="29" t="str">
        <f>IF(KENKO[[#This Row],[ID NOTA]]="","",INDEX(Table1[QB],MATCH(KENKO[[#This Row],[ID NOTA]],Table1[ID],0)))</f>
        <v/>
      </c>
      <c r="E29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299" s="29"/>
      <c r="G299" s="39" t="str">
        <f ca="1">IF(KENKO[[#This Row],[N_ID]]="","",INDEX(INDIRECT($2:$2),KENKO[[#This Row],[//]]))</f>
        <v/>
      </c>
      <c r="H299" s="39" t="str">
        <f ca="1">IF(KENKO[[#This Row],[N_ID]]="","",INDEX(INDIRECT($2:$2),KENKO[[#This Row],[//]]))</f>
        <v/>
      </c>
      <c r="I299" s="47" t="str">
        <f ca="1">IF(KENKO[[#This Row],[N_ID]]="","",INDEX(INDIRECT($2:$2),KENKO[[#This Row],[//]]))</f>
        <v/>
      </c>
      <c r="J299" s="47" t="str">
        <f ca="1">IF(KENKO[[#This Row],[//]]="","",INDEX([3]!db[NB PAJAK],KENKO[[#This Row],[stt]]-1))</f>
        <v/>
      </c>
      <c r="K299" s="29" t="str">
        <f ca="1">IF(KENKO[[#This Row],[//]]="","",IF(INDEX(INDIRECT($2:$2),KENKO[[#This Row],[//]])="","",INDEX(INDIRECT($2:$2),KENKO[[#This Row],[//]])))</f>
        <v/>
      </c>
      <c r="L299" s="29" t="str">
        <f ca="1">IF(KENKO[[#This Row],[//]]="","",IF(KENKO[[#This Row],[C]]="",INDEX(INDIRECT($2:$2),KENKO[[#This Row],[//]]),""))</f>
        <v/>
      </c>
      <c r="M299" s="29" t="str">
        <f ca="1">IF(KENKO[[#This Row],[//]]="","",IF(KENKO[[#This Row],[C]]="",INDEX(INDIRECT($2:$2),KENKO[[#This Row],[//]]),""))</f>
        <v/>
      </c>
      <c r="N299" s="40" t="str">
        <f ca="1">IF(KENKO[[#This Row],[//]]="","",INDEX(INDIRECT($2:$2),KENKO[[#This Row],[//]])/IF(KENKO[[#This Row],[C]]="",KENKO[[#This Row],[JMLH BRG]],1))</f>
        <v/>
      </c>
      <c r="O299" s="41" t="str">
        <f ca="1">IF(KENKO[[#This Row],[//]]="","",INDEX(INDIRECT($2:$2),KENKO[[#This Row],[//]]))</f>
        <v/>
      </c>
      <c r="P299" s="41" t="str">
        <f ca="1">IF(KENKO[[#This Row],[//]]="","",IF(INDEX(INDIRECT($2:$2),KENKO[[#This Row],[//]])="","",INDEX(INDIRECT($2:$2),KENKO[[#This Row],[//]])))</f>
        <v/>
      </c>
      <c r="Q299" s="42" t="str">
        <f ca="1">IF(KENKO[[#This Row],[//]]="","",INDEX(INDIRECT($2:$2),KENKO[[#This Row],[//]]))</f>
        <v/>
      </c>
      <c r="R29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29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299" s="50" t="str">
        <f ca="1">IF(KENKO[[#This Row],[//]]="","",IF(INDEX(INDIRECT($2:$2),KENKO[[#This Row],[//]])="","",INDEX(INDIRECT($2:$2),KENKO[[#This Row],[//]])))</f>
        <v/>
      </c>
      <c r="U299" s="47" t="str">
        <f ca="1">IF(KENKO[[#This Row],[//]]="","",INDEX(INDIRECT($2:$2),KENKO[[#This Row],[//]]))</f>
        <v/>
      </c>
      <c r="V299" s="47" t="str">
        <f ca="1">LOWER(SUBSTITUTE(SUBSTITUTE(SUBSTITUTE(SUBSTITUTE(SUBSTITUTE(SUBSTITUTE(SUBSTITUTE(SUBSTITUTE(KENKO[[#This Row],[N.B.nota]]," ",""),"-",""),"(",""),")",""),".",""),",",""),"/",""),"""",""))</f>
        <v/>
      </c>
      <c r="W299" s="51" t="str">
        <f ca="1">IF(KENKO[[#This Row],[concat]]="","",MATCH(KENKO[[#This Row],[concat]],[3]!db[NB NOTA_C],0)+1)</f>
        <v/>
      </c>
      <c r="X299" s="47" t="str">
        <f ca="1">IF(KENKO[[#This Row],[N.B.nota]]="","",ADDRESS(ROW(KENKO[QB]),COLUMN(KENKO[QB]))&amp;":"&amp;ADDRESS(ROW(),COLUMN(KENKO[QB])))</f>
        <v/>
      </c>
      <c r="Y299" s="46" t="str">
        <f ca="1">IF(KENKO[[#This Row],[//]]="","",HYPERLINK("["&amp;DB_PATH&amp;"]DB!e"&amp;KENKO[[#This Row],[stt]],"&gt;"))</f>
        <v/>
      </c>
      <c r="Z299" s="32" t="str">
        <f ca="1">IF(KENKO[[#This Row],[//]]="","",IF(KENKO[[#This Row],[ID NOTA]]="",Z298,KENKO[[#This Row],[ID NOTA]]))</f>
        <v/>
      </c>
    </row>
    <row r="300" spans="1:26" ht="20.100000000000001" customHeight="1" x14ac:dyDescent="0.25">
      <c r="A300" s="43"/>
      <c r="B300" s="29" t="str">
        <f>IF(KENKO[[#This Row],[N_ID]]="","",INDEX(Table1[ID],MATCH(KENKO[[#This Row],[N_ID]],Table1[N_ID],0)))</f>
        <v/>
      </c>
      <c r="C300" s="29" t="str">
        <f ca="1">IF(KENKO[[#This Row],[//]]="","",HYPERLINK("["&amp;SUBSTITUTE(DIR,"'","")&amp;"]NOTA!D"&amp;KENKO[[#This Row],[//]]+2,"&gt;"))</f>
        <v/>
      </c>
      <c r="D300" s="29" t="str">
        <f>IF(KENKO[[#This Row],[ID NOTA]]="","",INDEX(Table1[QB],MATCH(KENKO[[#This Row],[ID NOTA]],Table1[ID],0)))</f>
        <v/>
      </c>
      <c r="E30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00" s="29"/>
      <c r="G300" s="39" t="str">
        <f ca="1">IF(KENKO[[#This Row],[N_ID]]="","",INDEX(INDIRECT($2:$2),KENKO[[#This Row],[//]]))</f>
        <v/>
      </c>
      <c r="H300" s="39" t="str">
        <f ca="1">IF(KENKO[[#This Row],[N_ID]]="","",INDEX(INDIRECT($2:$2),KENKO[[#This Row],[//]]))</f>
        <v/>
      </c>
      <c r="I300" s="47" t="str">
        <f ca="1">IF(KENKO[[#This Row],[N_ID]]="","",INDEX(INDIRECT($2:$2),KENKO[[#This Row],[//]]))</f>
        <v/>
      </c>
      <c r="J300" s="47" t="str">
        <f ca="1">IF(KENKO[[#This Row],[//]]="","",INDEX([3]!db[NB PAJAK],KENKO[[#This Row],[stt]]-1))</f>
        <v/>
      </c>
      <c r="K300" s="29" t="str">
        <f ca="1">IF(KENKO[[#This Row],[//]]="","",IF(INDEX(INDIRECT($2:$2),KENKO[[#This Row],[//]])="","",INDEX(INDIRECT($2:$2),KENKO[[#This Row],[//]])))</f>
        <v/>
      </c>
      <c r="L300" s="29" t="str">
        <f ca="1">IF(KENKO[[#This Row],[//]]="","",IF(KENKO[[#This Row],[C]]="",INDEX(INDIRECT($2:$2),KENKO[[#This Row],[//]]),""))</f>
        <v/>
      </c>
      <c r="M300" s="29" t="str">
        <f ca="1">IF(KENKO[[#This Row],[//]]="","",IF(KENKO[[#This Row],[C]]="",INDEX(INDIRECT($2:$2),KENKO[[#This Row],[//]]),""))</f>
        <v/>
      </c>
      <c r="N300" s="40" t="str">
        <f ca="1">IF(KENKO[[#This Row],[//]]="","",INDEX(INDIRECT($2:$2),KENKO[[#This Row],[//]])/IF(KENKO[[#This Row],[C]]="",KENKO[[#This Row],[JMLH BRG]],1))</f>
        <v/>
      </c>
      <c r="O300" s="41" t="str">
        <f ca="1">IF(KENKO[[#This Row],[//]]="","",INDEX(INDIRECT($2:$2),KENKO[[#This Row],[//]]))</f>
        <v/>
      </c>
      <c r="P300" s="41" t="str">
        <f ca="1">IF(KENKO[[#This Row],[//]]="","",IF(INDEX(INDIRECT($2:$2),KENKO[[#This Row],[//]])="","",INDEX(INDIRECT($2:$2),KENKO[[#This Row],[//]])))</f>
        <v/>
      </c>
      <c r="Q300" s="42" t="str">
        <f ca="1">IF(KENKO[[#This Row],[//]]="","",INDEX(INDIRECT($2:$2),KENKO[[#This Row],[//]]))</f>
        <v/>
      </c>
      <c r="R30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0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00" s="50" t="str">
        <f ca="1">IF(KENKO[[#This Row],[//]]="","",IF(INDEX(INDIRECT($2:$2),KENKO[[#This Row],[//]])="","",INDEX(INDIRECT($2:$2),KENKO[[#This Row],[//]])))</f>
        <v/>
      </c>
      <c r="U300" s="47" t="str">
        <f ca="1">IF(KENKO[[#This Row],[//]]="","",INDEX(INDIRECT($2:$2),KENKO[[#This Row],[//]]))</f>
        <v/>
      </c>
      <c r="V300" s="47" t="str">
        <f ca="1">LOWER(SUBSTITUTE(SUBSTITUTE(SUBSTITUTE(SUBSTITUTE(SUBSTITUTE(SUBSTITUTE(SUBSTITUTE(SUBSTITUTE(KENKO[[#This Row],[N.B.nota]]," ",""),"-",""),"(",""),")",""),".",""),",",""),"/",""),"""",""))</f>
        <v/>
      </c>
      <c r="W300" s="51" t="str">
        <f ca="1">IF(KENKO[[#This Row],[concat]]="","",MATCH(KENKO[[#This Row],[concat]],[3]!db[NB NOTA_C],0)+1)</f>
        <v/>
      </c>
      <c r="X300" s="47" t="str">
        <f ca="1">IF(KENKO[[#This Row],[N.B.nota]]="","",ADDRESS(ROW(KENKO[QB]),COLUMN(KENKO[QB]))&amp;":"&amp;ADDRESS(ROW(),COLUMN(KENKO[QB])))</f>
        <v/>
      </c>
      <c r="Y300" s="46" t="str">
        <f ca="1">IF(KENKO[[#This Row],[//]]="","",HYPERLINK("["&amp;DB_PATH&amp;"]DB!e"&amp;KENKO[[#This Row],[stt]],"&gt;"))</f>
        <v/>
      </c>
      <c r="Z300" s="32" t="str">
        <f ca="1">IF(KENKO[[#This Row],[//]]="","",IF(KENKO[[#This Row],[ID NOTA]]="",Z299,KENKO[[#This Row],[ID NOTA]]))</f>
        <v/>
      </c>
    </row>
    <row r="301" spans="1:26" ht="20.100000000000001" customHeight="1" x14ac:dyDescent="0.25">
      <c r="A301" s="43"/>
      <c r="B301" s="29" t="str">
        <f>IF(KENKO[[#This Row],[N_ID]]="","",INDEX(Table1[ID],MATCH(KENKO[[#This Row],[N_ID]],Table1[N_ID],0)))</f>
        <v/>
      </c>
      <c r="C301" s="29" t="str">
        <f ca="1">IF(KENKO[[#This Row],[//]]="","",HYPERLINK("["&amp;SUBSTITUTE(DIR,"'","")&amp;"]NOTA!D"&amp;KENKO[[#This Row],[//]]+2,"&gt;"))</f>
        <v/>
      </c>
      <c r="D301" s="29" t="str">
        <f>IF(KENKO[[#This Row],[ID NOTA]]="","",INDEX(Table1[QB],MATCH(KENKO[[#This Row],[ID NOTA]],Table1[ID],0)))</f>
        <v/>
      </c>
      <c r="E30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01" s="29"/>
      <c r="G301" s="39" t="str">
        <f ca="1">IF(KENKO[[#This Row],[N_ID]]="","",INDEX(INDIRECT($2:$2),KENKO[[#This Row],[//]]))</f>
        <v/>
      </c>
      <c r="H301" s="39" t="str">
        <f ca="1">IF(KENKO[[#This Row],[N_ID]]="","",INDEX(INDIRECT($2:$2),KENKO[[#This Row],[//]]))</f>
        <v/>
      </c>
      <c r="I301" s="47" t="str">
        <f ca="1">IF(KENKO[[#This Row],[N_ID]]="","",INDEX(INDIRECT($2:$2),KENKO[[#This Row],[//]]))</f>
        <v/>
      </c>
      <c r="J301" s="47" t="str">
        <f ca="1">IF(KENKO[[#This Row],[//]]="","",INDEX([3]!db[NB PAJAK],KENKO[[#This Row],[stt]]-1))</f>
        <v/>
      </c>
      <c r="K301" s="29" t="str">
        <f ca="1">IF(KENKO[[#This Row],[//]]="","",IF(INDEX(INDIRECT($2:$2),KENKO[[#This Row],[//]])="","",INDEX(INDIRECT($2:$2),KENKO[[#This Row],[//]])))</f>
        <v/>
      </c>
      <c r="L301" s="29" t="str">
        <f ca="1">IF(KENKO[[#This Row],[//]]="","",IF(KENKO[[#This Row],[C]]="",INDEX(INDIRECT($2:$2),KENKO[[#This Row],[//]]),""))</f>
        <v/>
      </c>
      <c r="M301" s="29" t="str">
        <f ca="1">IF(KENKO[[#This Row],[//]]="","",IF(KENKO[[#This Row],[C]]="",INDEX(INDIRECT($2:$2),KENKO[[#This Row],[//]]),""))</f>
        <v/>
      </c>
      <c r="N301" s="40" t="str">
        <f ca="1">IF(KENKO[[#This Row],[//]]="","",INDEX(INDIRECT($2:$2),KENKO[[#This Row],[//]])/IF(KENKO[[#This Row],[C]]="",KENKO[[#This Row],[JMLH BRG]],1))</f>
        <v/>
      </c>
      <c r="O301" s="41" t="str">
        <f ca="1">IF(KENKO[[#This Row],[//]]="","",INDEX(INDIRECT($2:$2),KENKO[[#This Row],[//]]))</f>
        <v/>
      </c>
      <c r="P301" s="41" t="str">
        <f ca="1">IF(KENKO[[#This Row],[//]]="","",IF(INDEX(INDIRECT($2:$2),KENKO[[#This Row],[//]])="","",INDEX(INDIRECT($2:$2),KENKO[[#This Row],[//]])))</f>
        <v/>
      </c>
      <c r="Q301" s="42" t="str">
        <f ca="1">IF(KENKO[[#This Row],[//]]="","",INDEX(INDIRECT($2:$2),KENKO[[#This Row],[//]]))</f>
        <v/>
      </c>
      <c r="R30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0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01" s="50" t="str">
        <f ca="1">IF(KENKO[[#This Row],[//]]="","",IF(INDEX(INDIRECT($2:$2),KENKO[[#This Row],[//]])="","",INDEX(INDIRECT($2:$2),KENKO[[#This Row],[//]])))</f>
        <v/>
      </c>
      <c r="U301" s="47" t="str">
        <f ca="1">IF(KENKO[[#This Row],[//]]="","",INDEX(INDIRECT($2:$2),KENKO[[#This Row],[//]]))</f>
        <v/>
      </c>
      <c r="V301" s="47" t="str">
        <f ca="1">LOWER(SUBSTITUTE(SUBSTITUTE(SUBSTITUTE(SUBSTITUTE(SUBSTITUTE(SUBSTITUTE(SUBSTITUTE(SUBSTITUTE(KENKO[[#This Row],[N.B.nota]]," ",""),"-",""),"(",""),")",""),".",""),",",""),"/",""),"""",""))</f>
        <v/>
      </c>
      <c r="W301" s="51" t="str">
        <f ca="1">IF(KENKO[[#This Row],[concat]]="","",MATCH(KENKO[[#This Row],[concat]],[3]!db[NB NOTA_C],0)+1)</f>
        <v/>
      </c>
      <c r="X301" s="47" t="str">
        <f ca="1">IF(KENKO[[#This Row],[N.B.nota]]="","",ADDRESS(ROW(KENKO[QB]),COLUMN(KENKO[QB]))&amp;":"&amp;ADDRESS(ROW(),COLUMN(KENKO[QB])))</f>
        <v/>
      </c>
      <c r="Y301" s="46" t="str">
        <f ca="1">IF(KENKO[[#This Row],[//]]="","",HYPERLINK("["&amp;DB_PATH&amp;"]DB!e"&amp;KENKO[[#This Row],[stt]],"&gt;"))</f>
        <v/>
      </c>
      <c r="Z301" s="32" t="str">
        <f ca="1">IF(KENKO[[#This Row],[//]]="","",IF(KENKO[[#This Row],[ID NOTA]]="",Z300,KENKO[[#This Row],[ID NOTA]]))</f>
        <v/>
      </c>
    </row>
    <row r="302" spans="1:26" ht="20.100000000000001" customHeight="1" x14ac:dyDescent="0.25">
      <c r="A302" s="38"/>
      <c r="B302" s="34" t="str">
        <f>IF(KENKO[[#This Row],[N_ID]]="","",INDEX(Table1[ID],MATCH(KENKO[[#This Row],[N_ID]],Table1[N_ID],0)))</f>
        <v/>
      </c>
      <c r="C302" s="34" t="str">
        <f ca="1">IF(KENKO[[#This Row],[//]]="","",HYPERLINK("["&amp;SUBSTITUTE(DIR,"'","")&amp;"]NOTA!D"&amp;KENKO[[#This Row],[//]]+2,"&gt;"))</f>
        <v/>
      </c>
      <c r="D302" s="34" t="str">
        <f>IF(KENKO[[#This Row],[ID NOTA]]="","",INDEX(Table1[QB],MATCH(KENKO[[#This Row],[ID NOTA]],Table1[ID],0)))</f>
        <v/>
      </c>
      <c r="E30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02" s="34"/>
      <c r="G302" s="39" t="str">
        <f ca="1">IF(KENKO[[#This Row],[N_ID]]="","",INDEX(INDIRECT($2:$2),KENKO[[#This Row],[//]]))</f>
        <v/>
      </c>
      <c r="H302" s="39" t="str">
        <f ca="1">IF(KENKO[[#This Row],[N_ID]]="","",INDEX(INDIRECT($2:$2),KENKO[[#This Row],[//]]))</f>
        <v/>
      </c>
      <c r="I302" s="35" t="str">
        <f ca="1">IF(KENKO[[#This Row],[N_ID]]="","",INDEX(INDIRECT($2:$2),KENKO[[#This Row],[//]]))</f>
        <v/>
      </c>
      <c r="J302" s="35" t="str">
        <f ca="1">IF(KENKO[[#This Row],[//]]="","",INDEX([3]!db[NB PAJAK],KENKO[[#This Row],[stt]]-1))</f>
        <v/>
      </c>
      <c r="K302" s="34" t="str">
        <f ca="1">IF(KENKO[[#This Row],[//]]="","",IF(INDEX(INDIRECT($2:$2),KENKO[[#This Row],[//]])="","",INDEX(INDIRECT($2:$2),KENKO[[#This Row],[//]])))</f>
        <v/>
      </c>
      <c r="L302" s="34" t="str">
        <f ca="1">IF(KENKO[[#This Row],[//]]="","",IF(KENKO[[#This Row],[C]]="",INDEX(INDIRECT($2:$2),KENKO[[#This Row],[//]]),""))</f>
        <v/>
      </c>
      <c r="M302" s="34" t="str">
        <f ca="1">IF(KENKO[[#This Row],[//]]="","",IF(KENKO[[#This Row],[C]]="",INDEX(INDIRECT($2:$2),KENKO[[#This Row],[//]]),""))</f>
        <v/>
      </c>
      <c r="N302" s="40" t="str">
        <f ca="1">IF(KENKO[[#This Row],[//]]="","",INDEX(INDIRECT($2:$2),KENKO[[#This Row],[//]])/IF(KENKO[[#This Row],[C]]="",KENKO[[#This Row],[JMLH BRG]],1))</f>
        <v/>
      </c>
      <c r="O302" s="41" t="str">
        <f ca="1">IF(KENKO[[#This Row],[//]]="","",INDEX(INDIRECT($2:$2),KENKO[[#This Row],[//]]))</f>
        <v/>
      </c>
      <c r="P302" s="41" t="str">
        <f ca="1">IF(KENKO[[#This Row],[//]]="","",IF(INDEX(INDIRECT($2:$2),KENKO[[#This Row],[//]])="","",INDEX(INDIRECT($2:$2),KENKO[[#This Row],[//]])))</f>
        <v/>
      </c>
      <c r="Q302" s="42" t="str">
        <f ca="1">IF(KENKO[[#This Row],[//]]="","",INDEX(INDIRECT($2:$2),KENKO[[#This Row],[//]]))</f>
        <v/>
      </c>
      <c r="R30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0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02" s="42" t="str">
        <f ca="1">IF(KENKO[[#This Row],[//]]="","",IF(INDEX(INDIRECT($2:$2),KENKO[[#This Row],[//]])="","",INDEX(INDIRECT($2:$2),KENKO[[#This Row],[//]])))</f>
        <v/>
      </c>
      <c r="U302" s="35" t="str">
        <f ca="1">IF(KENKO[[#This Row],[//]]="","",INDEX(INDIRECT($2:$2),KENKO[[#This Row],[//]]))</f>
        <v/>
      </c>
      <c r="V302" s="35" t="str">
        <f ca="1">LOWER(SUBSTITUTE(SUBSTITUTE(SUBSTITUTE(SUBSTITUTE(SUBSTITUTE(SUBSTITUTE(SUBSTITUTE(SUBSTITUTE(KENKO[[#This Row],[N.B.nota]]," ",""),"-",""),"(",""),")",""),".",""),",",""),"/",""),"""",""))</f>
        <v/>
      </c>
      <c r="W302" s="34" t="str">
        <f ca="1">IF(KENKO[[#This Row],[concat]]="","",MATCH(KENKO[[#This Row],[concat]],[3]!db[NB NOTA_C],0)+1)</f>
        <v/>
      </c>
      <c r="X302" s="35" t="str">
        <f ca="1">IF(KENKO[[#This Row],[N.B.nota]]="","",ADDRESS(ROW(KENKO[QB]),COLUMN(KENKO[QB]))&amp;":"&amp;ADDRESS(ROW(),COLUMN(KENKO[QB])))</f>
        <v/>
      </c>
      <c r="Y302" s="35" t="str">
        <f ca="1">IF(KENKO[[#This Row],[//]]="","",HYPERLINK("["&amp;DB_PATH&amp;"]DB!e"&amp;KENKO[[#This Row],[stt]],"&gt;"))</f>
        <v/>
      </c>
      <c r="Z302" s="32" t="str">
        <f ca="1">IF(KENKO[[#This Row],[//]]="","",IF(KENKO[[#This Row],[ID NOTA]]="",Z301,KENKO[[#This Row],[ID NOTA]]))</f>
        <v/>
      </c>
    </row>
    <row r="303" spans="1:26" ht="20.100000000000001" customHeight="1" x14ac:dyDescent="0.25">
      <c r="A303" s="38"/>
      <c r="B303" s="34" t="str">
        <f>IF(KENKO[[#This Row],[N_ID]]="","",INDEX(Table1[ID],MATCH(KENKO[[#This Row],[N_ID]],Table1[N_ID],0)))</f>
        <v/>
      </c>
      <c r="C303" s="34" t="str">
        <f ca="1">IF(KENKO[[#This Row],[//]]="","",HYPERLINK("["&amp;SUBSTITUTE(DIR,"'","")&amp;"]NOTA!D"&amp;KENKO[[#This Row],[//]]+2,"&gt;"))</f>
        <v/>
      </c>
      <c r="D303" s="34" t="str">
        <f>IF(KENKO[[#This Row],[ID NOTA]]="","",INDEX(Table1[QB],MATCH(KENKO[[#This Row],[ID NOTA]],Table1[ID],0)))</f>
        <v/>
      </c>
      <c r="E30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03" s="34"/>
      <c r="G303" s="39" t="str">
        <f ca="1">IF(KENKO[[#This Row],[N_ID]]="","",INDEX(INDIRECT($2:$2),KENKO[[#This Row],[//]]))</f>
        <v/>
      </c>
      <c r="H303" s="39" t="str">
        <f ca="1">IF(KENKO[[#This Row],[N_ID]]="","",INDEX(INDIRECT($2:$2),KENKO[[#This Row],[//]]))</f>
        <v/>
      </c>
      <c r="I303" s="35" t="str">
        <f ca="1">IF(KENKO[[#This Row],[N_ID]]="","",INDEX(INDIRECT($2:$2),KENKO[[#This Row],[//]]))</f>
        <v/>
      </c>
      <c r="J303" s="35" t="str">
        <f ca="1">IF(KENKO[[#This Row],[//]]="","",INDEX([3]!db[NB PAJAK],KENKO[[#This Row],[stt]]-1))</f>
        <v/>
      </c>
      <c r="K303" s="34" t="str">
        <f ca="1">IF(KENKO[[#This Row],[//]]="","",IF(INDEX(INDIRECT($2:$2),KENKO[[#This Row],[//]])="","",INDEX(INDIRECT($2:$2),KENKO[[#This Row],[//]])))</f>
        <v/>
      </c>
      <c r="L303" s="34" t="str">
        <f ca="1">IF(KENKO[[#This Row],[//]]="","",IF(KENKO[[#This Row],[C]]="",INDEX(INDIRECT($2:$2),KENKO[[#This Row],[//]]),""))</f>
        <v/>
      </c>
      <c r="M303" s="34" t="str">
        <f ca="1">IF(KENKO[[#This Row],[//]]="","",IF(KENKO[[#This Row],[C]]="",INDEX(INDIRECT($2:$2),KENKO[[#This Row],[//]]),""))</f>
        <v/>
      </c>
      <c r="N303" s="40" t="str">
        <f ca="1">IF(KENKO[[#This Row],[//]]="","",INDEX(INDIRECT($2:$2),KENKO[[#This Row],[//]])/IF(KENKO[[#This Row],[C]]="",KENKO[[#This Row],[JMLH BRG]],1))</f>
        <v/>
      </c>
      <c r="O303" s="41" t="str">
        <f ca="1">IF(KENKO[[#This Row],[//]]="","",INDEX(INDIRECT($2:$2),KENKO[[#This Row],[//]]))</f>
        <v/>
      </c>
      <c r="P303" s="41" t="str">
        <f ca="1">IF(KENKO[[#This Row],[//]]="","",IF(INDEX(INDIRECT($2:$2),KENKO[[#This Row],[//]])="","",INDEX(INDIRECT($2:$2),KENKO[[#This Row],[//]])))</f>
        <v/>
      </c>
      <c r="Q303" s="42" t="str">
        <f ca="1">IF(KENKO[[#This Row],[//]]="","",INDEX(INDIRECT($2:$2),KENKO[[#This Row],[//]]))</f>
        <v/>
      </c>
      <c r="R30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0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03" s="42" t="str">
        <f ca="1">IF(KENKO[[#This Row],[//]]="","",IF(INDEX(INDIRECT($2:$2),KENKO[[#This Row],[//]])="","",INDEX(INDIRECT($2:$2),KENKO[[#This Row],[//]])))</f>
        <v/>
      </c>
      <c r="U303" s="35" t="str">
        <f ca="1">IF(KENKO[[#This Row],[//]]="","",INDEX(INDIRECT($2:$2),KENKO[[#This Row],[//]]))</f>
        <v/>
      </c>
      <c r="V303" s="35" t="str">
        <f ca="1">LOWER(SUBSTITUTE(SUBSTITUTE(SUBSTITUTE(SUBSTITUTE(SUBSTITUTE(SUBSTITUTE(SUBSTITUTE(SUBSTITUTE(KENKO[[#This Row],[N.B.nota]]," ",""),"-",""),"(",""),")",""),".",""),",",""),"/",""),"""",""))</f>
        <v/>
      </c>
      <c r="W303" s="34" t="str">
        <f ca="1">IF(KENKO[[#This Row],[concat]]="","",MATCH(KENKO[[#This Row],[concat]],[3]!db[NB NOTA_C],0)+1)</f>
        <v/>
      </c>
      <c r="X303" s="35" t="str">
        <f ca="1">IF(KENKO[[#This Row],[N.B.nota]]="","",ADDRESS(ROW(KENKO[QB]),COLUMN(KENKO[QB]))&amp;":"&amp;ADDRESS(ROW(),COLUMN(KENKO[QB])))</f>
        <v/>
      </c>
      <c r="Y303" s="35" t="str">
        <f ca="1">IF(KENKO[[#This Row],[//]]="","",HYPERLINK("["&amp;DB_PATH&amp;"]DB!e"&amp;KENKO[[#This Row],[stt]],"&gt;"))</f>
        <v/>
      </c>
      <c r="Z303" s="32" t="str">
        <f ca="1">IF(KENKO[[#This Row],[//]]="","",IF(KENKO[[#This Row],[ID NOTA]]="",Z302,KENKO[[#This Row],[ID NOTA]]))</f>
        <v/>
      </c>
    </row>
    <row r="304" spans="1:26" ht="20.100000000000001" customHeight="1" x14ac:dyDescent="0.25">
      <c r="A304" s="38"/>
      <c r="B304" s="34" t="str">
        <f>IF(KENKO[[#This Row],[N_ID]]="","",INDEX(Table1[ID],MATCH(KENKO[[#This Row],[N_ID]],Table1[N_ID],0)))</f>
        <v/>
      </c>
      <c r="C304" s="34" t="str">
        <f ca="1">IF(KENKO[[#This Row],[//]]="","",HYPERLINK("["&amp;SUBSTITUTE(DIR,"'","")&amp;"]NOTA!D"&amp;KENKO[[#This Row],[//]]+2,"&gt;"))</f>
        <v/>
      </c>
      <c r="D304" s="34" t="str">
        <f>IF(KENKO[[#This Row],[ID NOTA]]="","",INDEX(Table1[QB],MATCH(KENKO[[#This Row],[ID NOTA]],Table1[ID],0)))</f>
        <v/>
      </c>
      <c r="E30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04" s="34"/>
      <c r="G304" s="39" t="str">
        <f ca="1">IF(KENKO[[#This Row],[N_ID]]="","",INDEX(INDIRECT($2:$2),KENKO[[#This Row],[//]]))</f>
        <v/>
      </c>
      <c r="H304" s="39" t="str">
        <f ca="1">IF(KENKO[[#This Row],[N_ID]]="","",INDEX(INDIRECT($2:$2),KENKO[[#This Row],[//]]))</f>
        <v/>
      </c>
      <c r="I304" s="35" t="str">
        <f ca="1">IF(KENKO[[#This Row],[N_ID]]="","",INDEX(INDIRECT($2:$2),KENKO[[#This Row],[//]]))</f>
        <v/>
      </c>
      <c r="J304" s="35" t="str">
        <f ca="1">IF(KENKO[[#This Row],[//]]="","",INDEX([3]!db[NB PAJAK],KENKO[[#This Row],[stt]]-1))</f>
        <v/>
      </c>
      <c r="K304" s="34" t="str">
        <f ca="1">IF(KENKO[[#This Row],[//]]="","",IF(INDEX(INDIRECT($2:$2),KENKO[[#This Row],[//]])="","",INDEX(INDIRECT($2:$2),KENKO[[#This Row],[//]])))</f>
        <v/>
      </c>
      <c r="L304" s="34" t="str">
        <f ca="1">IF(KENKO[[#This Row],[//]]="","",IF(KENKO[[#This Row],[C]]="",INDEX(INDIRECT($2:$2),KENKO[[#This Row],[//]]),""))</f>
        <v/>
      </c>
      <c r="M304" s="34" t="str">
        <f ca="1">IF(KENKO[[#This Row],[//]]="","",IF(KENKO[[#This Row],[C]]="",INDEX(INDIRECT($2:$2),KENKO[[#This Row],[//]]),""))</f>
        <v/>
      </c>
      <c r="N304" s="40" t="str">
        <f ca="1">IF(KENKO[[#This Row],[//]]="","",INDEX(INDIRECT($2:$2),KENKO[[#This Row],[//]])/IF(KENKO[[#This Row],[C]]="",KENKO[[#This Row],[JMLH BRG]],1))</f>
        <v/>
      </c>
      <c r="O304" s="41" t="str">
        <f ca="1">IF(KENKO[[#This Row],[//]]="","",INDEX(INDIRECT($2:$2),KENKO[[#This Row],[//]]))</f>
        <v/>
      </c>
      <c r="P304" s="41" t="str">
        <f ca="1">IF(KENKO[[#This Row],[//]]="","",IF(INDEX(INDIRECT($2:$2),KENKO[[#This Row],[//]])="","",INDEX(INDIRECT($2:$2),KENKO[[#This Row],[//]])))</f>
        <v/>
      </c>
      <c r="Q304" s="42" t="str">
        <f ca="1">IF(KENKO[[#This Row],[//]]="","",INDEX(INDIRECT($2:$2),KENKO[[#This Row],[//]]))</f>
        <v/>
      </c>
      <c r="R30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0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04" s="42" t="str">
        <f ca="1">IF(KENKO[[#This Row],[//]]="","",IF(INDEX(INDIRECT($2:$2),KENKO[[#This Row],[//]])="","",INDEX(INDIRECT($2:$2),KENKO[[#This Row],[//]])))</f>
        <v/>
      </c>
      <c r="U304" s="35" t="str">
        <f ca="1">IF(KENKO[[#This Row],[//]]="","",INDEX(INDIRECT($2:$2),KENKO[[#This Row],[//]]))</f>
        <v/>
      </c>
      <c r="V304" s="35" t="str">
        <f ca="1">LOWER(SUBSTITUTE(SUBSTITUTE(SUBSTITUTE(SUBSTITUTE(SUBSTITUTE(SUBSTITUTE(SUBSTITUTE(SUBSTITUTE(KENKO[[#This Row],[N.B.nota]]," ",""),"-",""),"(",""),")",""),".",""),",",""),"/",""),"""",""))</f>
        <v/>
      </c>
      <c r="W304" s="34" t="str">
        <f ca="1">IF(KENKO[[#This Row],[concat]]="","",MATCH(KENKO[[#This Row],[concat]],[3]!db[NB NOTA_C],0)+1)</f>
        <v/>
      </c>
      <c r="X304" s="35" t="str">
        <f ca="1">IF(KENKO[[#This Row],[N.B.nota]]="","",ADDRESS(ROW(KENKO[QB]),COLUMN(KENKO[QB]))&amp;":"&amp;ADDRESS(ROW(),COLUMN(KENKO[QB])))</f>
        <v/>
      </c>
      <c r="Y304" s="35" t="str">
        <f ca="1">IF(KENKO[[#This Row],[//]]="","",HYPERLINK("["&amp;DB_PATH&amp;"]DB!e"&amp;KENKO[[#This Row],[stt]],"&gt;"))</f>
        <v/>
      </c>
      <c r="Z304" s="32" t="str">
        <f ca="1">IF(KENKO[[#This Row],[//]]="","",IF(KENKO[[#This Row],[ID NOTA]]="",Z302,KENKO[[#This Row],[ID NOTA]]))</f>
        <v/>
      </c>
    </row>
    <row r="305" spans="1:26" ht="20.100000000000001" customHeight="1" x14ac:dyDescent="0.25">
      <c r="A305" s="38"/>
      <c r="B305" s="34" t="str">
        <f>IF(KENKO[[#This Row],[N_ID]]="","",INDEX(Table1[ID],MATCH(KENKO[[#This Row],[N_ID]],Table1[N_ID],0)))</f>
        <v/>
      </c>
      <c r="C305" s="34" t="str">
        <f ca="1">IF(KENKO[[#This Row],[//]]="","",HYPERLINK("["&amp;SUBSTITUTE(DIR,"'","")&amp;"]NOTA!D"&amp;KENKO[[#This Row],[//]]+2,"&gt;"))</f>
        <v/>
      </c>
      <c r="D305" s="34" t="str">
        <f>IF(KENKO[[#This Row],[ID NOTA]]="","",INDEX(Table1[QB],MATCH(KENKO[[#This Row],[ID NOTA]],Table1[ID],0)))</f>
        <v/>
      </c>
      <c r="E30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05" s="34"/>
      <c r="G305" s="39" t="str">
        <f ca="1">IF(KENKO[[#This Row],[N_ID]]="","",INDEX(INDIRECT($2:$2),KENKO[[#This Row],[//]]))</f>
        <v/>
      </c>
      <c r="H305" s="39" t="str">
        <f ca="1">IF(KENKO[[#This Row],[N_ID]]="","",INDEX(INDIRECT($2:$2),KENKO[[#This Row],[//]]))</f>
        <v/>
      </c>
      <c r="I305" s="35" t="str">
        <f ca="1">IF(KENKO[[#This Row],[N_ID]]="","",INDEX(INDIRECT($2:$2),KENKO[[#This Row],[//]]))</f>
        <v/>
      </c>
      <c r="J305" s="35" t="str">
        <f ca="1">IF(KENKO[[#This Row],[//]]="","",INDEX([3]!db[NB PAJAK],KENKO[[#This Row],[stt]]-1))</f>
        <v/>
      </c>
      <c r="K305" s="34" t="str">
        <f ca="1">IF(KENKO[[#This Row],[//]]="","",IF(INDEX(INDIRECT($2:$2),KENKO[[#This Row],[//]])="","",INDEX(INDIRECT($2:$2),KENKO[[#This Row],[//]])))</f>
        <v/>
      </c>
      <c r="L305" s="34" t="str">
        <f ca="1">IF(KENKO[[#This Row],[//]]="","",IF(KENKO[[#This Row],[C]]="",INDEX(INDIRECT($2:$2),KENKO[[#This Row],[//]]),""))</f>
        <v/>
      </c>
      <c r="M305" s="34" t="str">
        <f ca="1">IF(KENKO[[#This Row],[//]]="","",IF(KENKO[[#This Row],[C]]="",INDEX(INDIRECT($2:$2),KENKO[[#This Row],[//]]),""))</f>
        <v/>
      </c>
      <c r="N305" s="40" t="str">
        <f ca="1">IF(KENKO[[#This Row],[//]]="","",INDEX(INDIRECT($2:$2),KENKO[[#This Row],[//]])/IF(KENKO[[#This Row],[C]]="",KENKO[[#This Row],[JMLH BRG]],1))</f>
        <v/>
      </c>
      <c r="O305" s="41" t="str">
        <f ca="1">IF(KENKO[[#This Row],[//]]="","",INDEX(INDIRECT($2:$2),KENKO[[#This Row],[//]]))</f>
        <v/>
      </c>
      <c r="P305" s="41" t="str">
        <f ca="1">IF(KENKO[[#This Row],[//]]="","",IF(INDEX(INDIRECT($2:$2),KENKO[[#This Row],[//]])="","",INDEX(INDIRECT($2:$2),KENKO[[#This Row],[//]])))</f>
        <v/>
      </c>
      <c r="Q305" s="42" t="str">
        <f ca="1">IF(KENKO[[#This Row],[//]]="","",INDEX(INDIRECT($2:$2),KENKO[[#This Row],[//]]))</f>
        <v/>
      </c>
      <c r="R30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0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05" s="42" t="str">
        <f ca="1">IF(KENKO[[#This Row],[//]]="","",IF(INDEX(INDIRECT($2:$2),KENKO[[#This Row],[//]])="","",INDEX(INDIRECT($2:$2),KENKO[[#This Row],[//]])))</f>
        <v/>
      </c>
      <c r="U305" s="35" t="str">
        <f ca="1">IF(KENKO[[#This Row],[//]]="","",INDEX(INDIRECT($2:$2),KENKO[[#This Row],[//]]))</f>
        <v/>
      </c>
      <c r="V305" s="35" t="str">
        <f ca="1">LOWER(SUBSTITUTE(SUBSTITUTE(SUBSTITUTE(SUBSTITUTE(SUBSTITUTE(SUBSTITUTE(SUBSTITUTE(SUBSTITUTE(KENKO[[#This Row],[N.B.nota]]," ",""),"-",""),"(",""),")",""),".",""),",",""),"/",""),"""",""))</f>
        <v/>
      </c>
      <c r="W305" s="34" t="str">
        <f ca="1">IF(KENKO[[#This Row],[concat]]="","",MATCH(KENKO[[#This Row],[concat]],[3]!db[NB NOTA_C],0)+1)</f>
        <v/>
      </c>
      <c r="X305" s="35" t="str">
        <f ca="1">IF(KENKO[[#This Row],[N.B.nota]]="","",ADDRESS(ROW(KENKO[QB]),COLUMN(KENKO[QB]))&amp;":"&amp;ADDRESS(ROW(),COLUMN(KENKO[QB])))</f>
        <v/>
      </c>
      <c r="Y305" s="35" t="str">
        <f ca="1">IF(KENKO[[#This Row],[//]]="","",HYPERLINK("["&amp;DB_PATH&amp;"]DB!e"&amp;KENKO[[#This Row],[stt]],"&gt;"))</f>
        <v/>
      </c>
      <c r="Z305" s="32" t="str">
        <f ca="1">IF(KENKO[[#This Row],[//]]="","",IF(KENKO[[#This Row],[ID NOTA]]="",Z302,KENKO[[#This Row],[ID NOTA]]))</f>
        <v/>
      </c>
    </row>
    <row r="306" spans="1:26" ht="20.100000000000001" customHeight="1" x14ac:dyDescent="0.25">
      <c r="A306" s="38"/>
      <c r="B306" s="34" t="str">
        <f>IF(KENKO[[#This Row],[N_ID]]="","",INDEX(Table1[ID],MATCH(KENKO[[#This Row],[N_ID]],Table1[N_ID],0)))</f>
        <v/>
      </c>
      <c r="C306" s="34" t="str">
        <f ca="1">IF(KENKO[[#This Row],[//]]="","",HYPERLINK("["&amp;SUBSTITUTE(DIR,"'","")&amp;"]NOTA!D"&amp;KENKO[[#This Row],[//]]+2,"&gt;"))</f>
        <v/>
      </c>
      <c r="D306" s="34" t="str">
        <f>IF(KENKO[[#This Row],[ID NOTA]]="","",INDEX(Table1[QB],MATCH(KENKO[[#This Row],[ID NOTA]],Table1[ID],0)))</f>
        <v/>
      </c>
      <c r="E30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06" s="34"/>
      <c r="G306" s="39" t="str">
        <f ca="1">IF(KENKO[[#This Row],[N_ID]]="","",INDEX(INDIRECT($2:$2),KENKO[[#This Row],[//]]))</f>
        <v/>
      </c>
      <c r="H306" s="39" t="str">
        <f ca="1">IF(KENKO[[#This Row],[N_ID]]="","",INDEX(INDIRECT($2:$2),KENKO[[#This Row],[//]]))</f>
        <v/>
      </c>
      <c r="I306" s="35" t="str">
        <f ca="1">IF(KENKO[[#This Row],[N_ID]]="","",INDEX(INDIRECT($2:$2),KENKO[[#This Row],[//]]))</f>
        <v/>
      </c>
      <c r="J306" s="35" t="str">
        <f ca="1">IF(KENKO[[#This Row],[//]]="","",INDEX([3]!db[NB PAJAK],KENKO[[#This Row],[stt]]-1))</f>
        <v/>
      </c>
      <c r="K306" s="34" t="str">
        <f ca="1">IF(KENKO[[#This Row],[//]]="","",IF(INDEX(INDIRECT($2:$2),KENKO[[#This Row],[//]])="","",INDEX(INDIRECT($2:$2),KENKO[[#This Row],[//]])))</f>
        <v/>
      </c>
      <c r="L306" s="34" t="str">
        <f ca="1">IF(KENKO[[#This Row],[//]]="","",IF(KENKO[[#This Row],[C]]="",INDEX(INDIRECT($2:$2),KENKO[[#This Row],[//]]),""))</f>
        <v/>
      </c>
      <c r="M306" s="34" t="str">
        <f ca="1">IF(KENKO[[#This Row],[//]]="","",IF(KENKO[[#This Row],[C]]="",INDEX(INDIRECT($2:$2),KENKO[[#This Row],[//]]),""))</f>
        <v/>
      </c>
      <c r="N306" s="40" t="str">
        <f ca="1">IF(KENKO[[#This Row],[//]]="","",INDEX(INDIRECT($2:$2),KENKO[[#This Row],[//]])/IF(KENKO[[#This Row],[C]]="",KENKO[[#This Row],[JMLH BRG]],1))</f>
        <v/>
      </c>
      <c r="O306" s="41" t="str">
        <f ca="1">IF(KENKO[[#This Row],[//]]="","",INDEX(INDIRECT($2:$2),KENKO[[#This Row],[//]]))</f>
        <v/>
      </c>
      <c r="P306" s="41" t="str">
        <f ca="1">IF(KENKO[[#This Row],[//]]="","",IF(INDEX(INDIRECT($2:$2),KENKO[[#This Row],[//]])="","",INDEX(INDIRECT($2:$2),KENKO[[#This Row],[//]])))</f>
        <v/>
      </c>
      <c r="Q306" s="42" t="str">
        <f ca="1">IF(KENKO[[#This Row],[//]]="","",INDEX(INDIRECT($2:$2),KENKO[[#This Row],[//]]))</f>
        <v/>
      </c>
      <c r="R30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0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06" s="42" t="str">
        <f ca="1">IF(KENKO[[#This Row],[//]]="","",IF(INDEX(INDIRECT($2:$2),KENKO[[#This Row],[//]])="","",INDEX(INDIRECT($2:$2),KENKO[[#This Row],[//]])))</f>
        <v/>
      </c>
      <c r="U306" s="35" t="str">
        <f ca="1">IF(KENKO[[#This Row],[//]]="","",INDEX(INDIRECT($2:$2),KENKO[[#This Row],[//]]))</f>
        <v/>
      </c>
      <c r="V306" s="35" t="str">
        <f ca="1">LOWER(SUBSTITUTE(SUBSTITUTE(SUBSTITUTE(SUBSTITUTE(SUBSTITUTE(SUBSTITUTE(SUBSTITUTE(SUBSTITUTE(KENKO[[#This Row],[N.B.nota]]," ",""),"-",""),"(",""),")",""),".",""),",",""),"/",""),"""",""))</f>
        <v/>
      </c>
      <c r="W306" s="34" t="str">
        <f ca="1">IF(KENKO[[#This Row],[concat]]="","",MATCH(KENKO[[#This Row],[concat]],[3]!db[NB NOTA_C],0)+1)</f>
        <v/>
      </c>
      <c r="X306" s="35" t="str">
        <f ca="1">IF(KENKO[[#This Row],[N.B.nota]]="","",ADDRESS(ROW(KENKO[QB]),COLUMN(KENKO[QB]))&amp;":"&amp;ADDRESS(ROW(),COLUMN(KENKO[QB])))</f>
        <v/>
      </c>
      <c r="Y306" s="35" t="str">
        <f ca="1">IF(KENKO[[#This Row],[//]]="","",HYPERLINK("["&amp;DB_PATH&amp;"]DB!e"&amp;KENKO[[#This Row],[stt]],"&gt;"))</f>
        <v/>
      </c>
      <c r="Z306" s="32" t="str">
        <f ca="1">IF(KENKO[[#This Row],[//]]="","",IF(KENKO[[#This Row],[ID NOTA]]="",Z302,KENKO[[#This Row],[ID NOTA]]))</f>
        <v/>
      </c>
    </row>
    <row r="307" spans="1:26" ht="20.100000000000001" customHeight="1" x14ac:dyDescent="0.25">
      <c r="A307" s="38"/>
      <c r="B307" s="34" t="str">
        <f>IF(KENKO[[#This Row],[N_ID]]="","",INDEX(Table1[ID],MATCH(KENKO[[#This Row],[N_ID]],Table1[N_ID],0)))</f>
        <v/>
      </c>
      <c r="C307" s="34" t="str">
        <f ca="1">IF(KENKO[[#This Row],[//]]="","",HYPERLINK("["&amp;SUBSTITUTE(DIR,"'","")&amp;"]NOTA!D"&amp;KENKO[[#This Row],[//]]+2,"&gt;"))</f>
        <v/>
      </c>
      <c r="D307" s="34" t="str">
        <f>IF(KENKO[[#This Row],[ID NOTA]]="","",INDEX(Table1[QB],MATCH(KENKO[[#This Row],[ID NOTA]],Table1[ID],0)))</f>
        <v/>
      </c>
      <c r="E30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07" s="34"/>
      <c r="G307" s="39" t="str">
        <f ca="1">IF(KENKO[[#This Row],[N_ID]]="","",INDEX(INDIRECT($2:$2),KENKO[[#This Row],[//]]))</f>
        <v/>
      </c>
      <c r="H307" s="39" t="str">
        <f ca="1">IF(KENKO[[#This Row],[N_ID]]="","",INDEX(INDIRECT($2:$2),KENKO[[#This Row],[//]]))</f>
        <v/>
      </c>
      <c r="I307" s="35" t="str">
        <f ca="1">IF(KENKO[[#This Row],[N_ID]]="","",INDEX(INDIRECT($2:$2),KENKO[[#This Row],[//]]))</f>
        <v/>
      </c>
      <c r="J307" s="35" t="str">
        <f ca="1">IF(KENKO[[#This Row],[//]]="","",INDEX([3]!db[NB PAJAK],KENKO[[#This Row],[stt]]-1))</f>
        <v/>
      </c>
      <c r="K307" s="34" t="str">
        <f ca="1">IF(KENKO[[#This Row],[//]]="","",IF(INDEX(INDIRECT($2:$2),KENKO[[#This Row],[//]])="","",INDEX(INDIRECT($2:$2),KENKO[[#This Row],[//]])))</f>
        <v/>
      </c>
      <c r="L307" s="34" t="str">
        <f ca="1">IF(KENKO[[#This Row],[//]]="","",IF(KENKO[[#This Row],[C]]="",INDEX(INDIRECT($2:$2),KENKO[[#This Row],[//]]),""))</f>
        <v/>
      </c>
      <c r="M307" s="34" t="str">
        <f ca="1">IF(KENKO[[#This Row],[//]]="","",IF(KENKO[[#This Row],[C]]="",INDEX(INDIRECT($2:$2),KENKO[[#This Row],[//]]),""))</f>
        <v/>
      </c>
      <c r="N307" s="40" t="str">
        <f ca="1">IF(KENKO[[#This Row],[//]]="","",INDEX(INDIRECT($2:$2),KENKO[[#This Row],[//]])/IF(KENKO[[#This Row],[C]]="",KENKO[[#This Row],[JMLH BRG]],1))</f>
        <v/>
      </c>
      <c r="O307" s="41" t="str">
        <f ca="1">IF(KENKO[[#This Row],[//]]="","",INDEX(INDIRECT($2:$2),KENKO[[#This Row],[//]]))</f>
        <v/>
      </c>
      <c r="P307" s="41" t="str">
        <f ca="1">IF(KENKO[[#This Row],[//]]="","",IF(INDEX(INDIRECT($2:$2),KENKO[[#This Row],[//]])="","",INDEX(INDIRECT($2:$2),KENKO[[#This Row],[//]])))</f>
        <v/>
      </c>
      <c r="Q307" s="42" t="str">
        <f ca="1">IF(KENKO[[#This Row],[//]]="","",INDEX(INDIRECT($2:$2),KENKO[[#This Row],[//]]))</f>
        <v/>
      </c>
      <c r="R30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0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07" s="42" t="str">
        <f ca="1">IF(KENKO[[#This Row],[//]]="","",IF(INDEX(INDIRECT($2:$2),KENKO[[#This Row],[//]])="","",INDEX(INDIRECT($2:$2),KENKO[[#This Row],[//]])))</f>
        <v/>
      </c>
      <c r="U307" s="35" t="str">
        <f ca="1">IF(KENKO[[#This Row],[//]]="","",INDEX(INDIRECT($2:$2),KENKO[[#This Row],[//]]))</f>
        <v/>
      </c>
      <c r="V307" s="35" t="str">
        <f ca="1">LOWER(SUBSTITUTE(SUBSTITUTE(SUBSTITUTE(SUBSTITUTE(SUBSTITUTE(SUBSTITUTE(SUBSTITUTE(SUBSTITUTE(KENKO[[#This Row],[N.B.nota]]," ",""),"-",""),"(",""),")",""),".",""),",",""),"/",""),"""",""))</f>
        <v/>
      </c>
      <c r="W307" s="34" t="str">
        <f ca="1">IF(KENKO[[#This Row],[concat]]="","",MATCH(KENKO[[#This Row],[concat]],[3]!db[NB NOTA_C],0)+1)</f>
        <v/>
      </c>
      <c r="X307" s="35" t="str">
        <f ca="1">IF(KENKO[[#This Row],[N.B.nota]]="","",ADDRESS(ROW(KENKO[QB]),COLUMN(KENKO[QB]))&amp;":"&amp;ADDRESS(ROW(),COLUMN(KENKO[QB])))</f>
        <v/>
      </c>
      <c r="Y307" s="35" t="str">
        <f ca="1">IF(KENKO[[#This Row],[//]]="","",HYPERLINK("["&amp;DB_PATH&amp;"]DB!e"&amp;KENKO[[#This Row],[stt]],"&gt;"))</f>
        <v/>
      </c>
      <c r="Z307" s="32" t="str">
        <f ca="1">IF(KENKO[[#This Row],[//]]="","",IF(KENKO[[#This Row],[ID NOTA]]="",Z302,KENKO[[#This Row],[ID NOTA]]))</f>
        <v/>
      </c>
    </row>
    <row r="308" spans="1:26" ht="20.100000000000001" customHeight="1" x14ac:dyDescent="0.25">
      <c r="A308" s="38"/>
      <c r="B308" s="34" t="str">
        <f>IF(KENKO[[#This Row],[N_ID]]="","",INDEX(Table1[ID],MATCH(KENKO[[#This Row],[N_ID]],Table1[N_ID],0)))</f>
        <v/>
      </c>
      <c r="C308" s="34" t="str">
        <f ca="1">IF(KENKO[[#This Row],[//]]="","",HYPERLINK("["&amp;SUBSTITUTE(DIR,"'","")&amp;"]NOTA!D"&amp;KENKO[[#This Row],[//]]+2,"&gt;"))</f>
        <v/>
      </c>
      <c r="D308" s="34" t="str">
        <f>IF(KENKO[[#This Row],[ID NOTA]]="","",INDEX(Table1[QB],MATCH(KENKO[[#This Row],[ID NOTA]],Table1[ID],0)))</f>
        <v/>
      </c>
      <c r="E30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08" s="34"/>
      <c r="G308" s="39" t="str">
        <f ca="1">IF(KENKO[[#This Row],[N_ID]]="","",INDEX(INDIRECT($2:$2),KENKO[[#This Row],[//]]))</f>
        <v/>
      </c>
      <c r="H308" s="39" t="str">
        <f ca="1">IF(KENKO[[#This Row],[N_ID]]="","",INDEX(INDIRECT($2:$2),KENKO[[#This Row],[//]]))</f>
        <v/>
      </c>
      <c r="I308" s="35" t="str">
        <f ca="1">IF(KENKO[[#This Row],[N_ID]]="","",INDEX(INDIRECT($2:$2),KENKO[[#This Row],[//]]))</f>
        <v/>
      </c>
      <c r="J308" s="35" t="str">
        <f ca="1">IF(KENKO[[#This Row],[//]]="","",INDEX([3]!db[NB PAJAK],KENKO[[#This Row],[stt]]-1))</f>
        <v/>
      </c>
      <c r="K308" s="34" t="str">
        <f ca="1">IF(KENKO[[#This Row],[//]]="","",IF(INDEX(INDIRECT($2:$2),KENKO[[#This Row],[//]])="","",INDEX(INDIRECT($2:$2),KENKO[[#This Row],[//]])))</f>
        <v/>
      </c>
      <c r="L308" s="34" t="str">
        <f ca="1">IF(KENKO[[#This Row],[//]]="","",IF(KENKO[[#This Row],[C]]="",INDEX(INDIRECT($2:$2),KENKO[[#This Row],[//]]),""))</f>
        <v/>
      </c>
      <c r="M308" s="34" t="str">
        <f ca="1">IF(KENKO[[#This Row],[//]]="","",IF(KENKO[[#This Row],[C]]="",INDEX(INDIRECT($2:$2),KENKO[[#This Row],[//]]),""))</f>
        <v/>
      </c>
      <c r="N308" s="40" t="str">
        <f ca="1">IF(KENKO[[#This Row],[//]]="","",INDEX(INDIRECT($2:$2),KENKO[[#This Row],[//]])/IF(KENKO[[#This Row],[C]]="",KENKO[[#This Row],[JMLH BRG]],1))</f>
        <v/>
      </c>
      <c r="O308" s="41" t="str">
        <f ca="1">IF(KENKO[[#This Row],[//]]="","",INDEX(INDIRECT($2:$2),KENKO[[#This Row],[//]]))</f>
        <v/>
      </c>
      <c r="P308" s="41" t="str">
        <f ca="1">IF(KENKO[[#This Row],[//]]="","",IF(INDEX(INDIRECT($2:$2),KENKO[[#This Row],[//]])="","",INDEX(INDIRECT($2:$2),KENKO[[#This Row],[//]])))</f>
        <v/>
      </c>
      <c r="Q308" s="42" t="str">
        <f ca="1">IF(KENKO[[#This Row],[//]]="","",INDEX(INDIRECT($2:$2),KENKO[[#This Row],[//]]))</f>
        <v/>
      </c>
      <c r="R30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0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08" s="42" t="str">
        <f ca="1">IF(KENKO[[#This Row],[//]]="","",IF(INDEX(INDIRECT($2:$2),KENKO[[#This Row],[//]])="","",INDEX(INDIRECT($2:$2),KENKO[[#This Row],[//]])))</f>
        <v/>
      </c>
      <c r="U308" s="35" t="str">
        <f ca="1">IF(KENKO[[#This Row],[//]]="","",INDEX(INDIRECT($2:$2),KENKO[[#This Row],[//]]))</f>
        <v/>
      </c>
      <c r="V308" s="35" t="str">
        <f ca="1">LOWER(SUBSTITUTE(SUBSTITUTE(SUBSTITUTE(SUBSTITUTE(SUBSTITUTE(SUBSTITUTE(SUBSTITUTE(SUBSTITUTE(KENKO[[#This Row],[N.B.nota]]," ",""),"-",""),"(",""),")",""),".",""),",",""),"/",""),"""",""))</f>
        <v/>
      </c>
      <c r="W308" s="34" t="str">
        <f ca="1">IF(KENKO[[#This Row],[concat]]="","",MATCH(KENKO[[#This Row],[concat]],[3]!db[NB NOTA_C],0)+1)</f>
        <v/>
      </c>
      <c r="X308" s="35" t="str">
        <f ca="1">IF(KENKO[[#This Row],[N.B.nota]]="","",ADDRESS(ROW(KENKO[QB]),COLUMN(KENKO[QB]))&amp;":"&amp;ADDRESS(ROW(),COLUMN(KENKO[QB])))</f>
        <v/>
      </c>
      <c r="Y308" s="35" t="str">
        <f ca="1">IF(KENKO[[#This Row],[//]]="","",HYPERLINK("["&amp;DB_PATH&amp;"]DB!e"&amp;KENKO[[#This Row],[stt]],"&gt;"))</f>
        <v/>
      </c>
      <c r="Z308" s="32" t="str">
        <f ca="1">IF(KENKO[[#This Row],[//]]="","",IF(KENKO[[#This Row],[ID NOTA]]="",Z302,KENKO[[#This Row],[ID NOTA]]))</f>
        <v/>
      </c>
    </row>
    <row r="309" spans="1:26" ht="20.100000000000001" customHeight="1" x14ac:dyDescent="0.25">
      <c r="A309" s="38"/>
      <c r="B309" s="34" t="str">
        <f>IF(KENKO[[#This Row],[N_ID]]="","",INDEX(Table1[ID],MATCH(KENKO[[#This Row],[N_ID]],Table1[N_ID],0)))</f>
        <v/>
      </c>
      <c r="C309" s="34" t="str">
        <f ca="1">IF(KENKO[[#This Row],[//]]="","",HYPERLINK("["&amp;SUBSTITUTE(DIR,"'","")&amp;"]NOTA!D"&amp;KENKO[[#This Row],[//]]+2,"&gt;"))</f>
        <v/>
      </c>
      <c r="D309" s="34" t="str">
        <f>IF(KENKO[[#This Row],[ID NOTA]]="","",INDEX(Table1[QB],MATCH(KENKO[[#This Row],[ID NOTA]],Table1[ID],0)))</f>
        <v/>
      </c>
      <c r="E30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09" s="34"/>
      <c r="G309" s="39" t="str">
        <f ca="1">IF(KENKO[[#This Row],[N_ID]]="","",INDEX(INDIRECT($2:$2),KENKO[[#This Row],[//]]))</f>
        <v/>
      </c>
      <c r="H309" s="39" t="str">
        <f ca="1">IF(KENKO[[#This Row],[N_ID]]="","",INDEX(INDIRECT($2:$2),KENKO[[#This Row],[//]]))</f>
        <v/>
      </c>
      <c r="I309" s="35" t="str">
        <f ca="1">IF(KENKO[[#This Row],[N_ID]]="","",INDEX(INDIRECT($2:$2),KENKO[[#This Row],[//]]))</f>
        <v/>
      </c>
      <c r="J309" s="35" t="str">
        <f ca="1">IF(KENKO[[#This Row],[//]]="","",INDEX([3]!db[NB PAJAK],KENKO[[#This Row],[stt]]-1))</f>
        <v/>
      </c>
      <c r="K309" s="34" t="str">
        <f ca="1">IF(KENKO[[#This Row],[//]]="","",IF(INDEX(INDIRECT($2:$2),KENKO[[#This Row],[//]])="","",INDEX(INDIRECT($2:$2),KENKO[[#This Row],[//]])))</f>
        <v/>
      </c>
      <c r="L309" s="34" t="str">
        <f ca="1">IF(KENKO[[#This Row],[//]]="","",IF(KENKO[[#This Row],[C]]="",INDEX(INDIRECT($2:$2),KENKO[[#This Row],[//]]),""))</f>
        <v/>
      </c>
      <c r="M309" s="34" t="str">
        <f ca="1">IF(KENKO[[#This Row],[//]]="","",IF(KENKO[[#This Row],[C]]="",INDEX(INDIRECT($2:$2),KENKO[[#This Row],[//]]),""))</f>
        <v/>
      </c>
      <c r="N309" s="40" t="str">
        <f ca="1">IF(KENKO[[#This Row],[//]]="","",INDEX(INDIRECT($2:$2),KENKO[[#This Row],[//]])/IF(KENKO[[#This Row],[C]]="",KENKO[[#This Row],[JMLH BRG]],1))</f>
        <v/>
      </c>
      <c r="O309" s="41" t="str">
        <f ca="1">IF(KENKO[[#This Row],[//]]="","",INDEX(INDIRECT($2:$2),KENKO[[#This Row],[//]]))</f>
        <v/>
      </c>
      <c r="P309" s="41" t="str">
        <f ca="1">IF(KENKO[[#This Row],[//]]="","",IF(INDEX(INDIRECT($2:$2),KENKO[[#This Row],[//]])="","",INDEX(INDIRECT($2:$2),KENKO[[#This Row],[//]])))</f>
        <v/>
      </c>
      <c r="Q309" s="42" t="str">
        <f ca="1">IF(KENKO[[#This Row],[//]]="","",INDEX(INDIRECT($2:$2),KENKO[[#This Row],[//]]))</f>
        <v/>
      </c>
      <c r="R30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0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09" s="42" t="str">
        <f ca="1">IF(KENKO[[#This Row],[//]]="","",IF(INDEX(INDIRECT($2:$2),KENKO[[#This Row],[//]])="","",INDEX(INDIRECT($2:$2),KENKO[[#This Row],[//]])))</f>
        <v/>
      </c>
      <c r="U309" s="35" t="str">
        <f ca="1">IF(KENKO[[#This Row],[//]]="","",INDEX(INDIRECT($2:$2),KENKO[[#This Row],[//]]))</f>
        <v/>
      </c>
      <c r="V309" s="35" t="str">
        <f ca="1">LOWER(SUBSTITUTE(SUBSTITUTE(SUBSTITUTE(SUBSTITUTE(SUBSTITUTE(SUBSTITUTE(SUBSTITUTE(SUBSTITUTE(KENKO[[#This Row],[N.B.nota]]," ",""),"-",""),"(",""),")",""),".",""),",",""),"/",""),"""",""))</f>
        <v/>
      </c>
      <c r="W309" s="34" t="str">
        <f ca="1">IF(KENKO[[#This Row],[concat]]="","",MATCH(KENKO[[#This Row],[concat]],[3]!db[NB NOTA_C],0)+1)</f>
        <v/>
      </c>
      <c r="X309" s="35" t="str">
        <f ca="1">IF(KENKO[[#This Row],[N.B.nota]]="","",ADDRESS(ROW(KENKO[QB]),COLUMN(KENKO[QB]))&amp;":"&amp;ADDRESS(ROW(),COLUMN(KENKO[QB])))</f>
        <v/>
      </c>
      <c r="Y309" s="35" t="str">
        <f ca="1">IF(KENKO[[#This Row],[//]]="","",HYPERLINK("["&amp;DB_PATH&amp;"]DB!e"&amp;KENKO[[#This Row],[stt]],"&gt;"))</f>
        <v/>
      </c>
      <c r="Z309" s="32" t="str">
        <f ca="1">IF(KENKO[[#This Row],[//]]="","",IF(KENKO[[#This Row],[ID NOTA]]="",Z302,KENKO[[#This Row],[ID NOTA]]))</f>
        <v/>
      </c>
    </row>
    <row r="310" spans="1:26" ht="20.100000000000001" customHeight="1" x14ac:dyDescent="0.25">
      <c r="A310" s="38"/>
      <c r="B310" s="34" t="str">
        <f>IF(KENKO[[#This Row],[N_ID]]="","",INDEX(Table1[ID],MATCH(KENKO[[#This Row],[N_ID]],Table1[N_ID],0)))</f>
        <v/>
      </c>
      <c r="C310" s="34" t="str">
        <f ca="1">IF(KENKO[[#This Row],[//]]="","",HYPERLINK("["&amp;SUBSTITUTE(DIR,"'","")&amp;"]NOTA!D"&amp;KENKO[[#This Row],[//]]+2,"&gt;"))</f>
        <v/>
      </c>
      <c r="D310" s="34" t="str">
        <f>IF(KENKO[[#This Row],[ID NOTA]]="","",INDEX(Table1[QB],MATCH(KENKO[[#This Row],[ID NOTA]],Table1[ID],0)))</f>
        <v/>
      </c>
      <c r="E31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10" s="34"/>
      <c r="G310" s="39" t="str">
        <f ca="1">IF(KENKO[[#This Row],[N_ID]]="","",INDEX(INDIRECT($2:$2),KENKO[[#This Row],[//]]))</f>
        <v/>
      </c>
      <c r="H310" s="39" t="str">
        <f ca="1">IF(KENKO[[#This Row],[N_ID]]="","",INDEX(INDIRECT($2:$2),KENKO[[#This Row],[//]]))</f>
        <v/>
      </c>
      <c r="I310" s="35" t="str">
        <f ca="1">IF(KENKO[[#This Row],[N_ID]]="","",INDEX(INDIRECT($2:$2),KENKO[[#This Row],[//]]))</f>
        <v/>
      </c>
      <c r="J310" s="35" t="str">
        <f ca="1">IF(KENKO[[#This Row],[//]]="","",INDEX([3]!db[NB PAJAK],KENKO[[#This Row],[stt]]-1))</f>
        <v/>
      </c>
      <c r="K310" s="34" t="str">
        <f ca="1">IF(KENKO[[#This Row],[//]]="","",IF(INDEX(INDIRECT($2:$2),KENKO[[#This Row],[//]])="","",INDEX(INDIRECT($2:$2),KENKO[[#This Row],[//]])))</f>
        <v/>
      </c>
      <c r="L310" s="34" t="str">
        <f ca="1">IF(KENKO[[#This Row],[//]]="","",IF(KENKO[[#This Row],[C]]="",INDEX(INDIRECT($2:$2),KENKO[[#This Row],[//]]),""))</f>
        <v/>
      </c>
      <c r="M310" s="34" t="str">
        <f ca="1">IF(KENKO[[#This Row],[//]]="","",IF(KENKO[[#This Row],[C]]="",INDEX(INDIRECT($2:$2),KENKO[[#This Row],[//]]),""))</f>
        <v/>
      </c>
      <c r="N310" s="40" t="str">
        <f ca="1">IF(KENKO[[#This Row],[//]]="","",INDEX(INDIRECT($2:$2),KENKO[[#This Row],[//]])/IF(KENKO[[#This Row],[C]]="",KENKO[[#This Row],[JMLH BRG]],1))</f>
        <v/>
      </c>
      <c r="O310" s="41" t="str">
        <f ca="1">IF(KENKO[[#This Row],[//]]="","",INDEX(INDIRECT($2:$2),KENKO[[#This Row],[//]]))</f>
        <v/>
      </c>
      <c r="P310" s="41" t="str">
        <f ca="1">IF(KENKO[[#This Row],[//]]="","",IF(INDEX(INDIRECT($2:$2),KENKO[[#This Row],[//]])="","",INDEX(INDIRECT($2:$2),KENKO[[#This Row],[//]])))</f>
        <v/>
      </c>
      <c r="Q310" s="42" t="str">
        <f ca="1">IF(KENKO[[#This Row],[//]]="","",INDEX(INDIRECT($2:$2),KENKO[[#This Row],[//]]))</f>
        <v/>
      </c>
      <c r="R31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1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10" s="42" t="str">
        <f ca="1">IF(KENKO[[#This Row],[//]]="","",IF(INDEX(INDIRECT($2:$2),KENKO[[#This Row],[//]])="","",INDEX(INDIRECT($2:$2),KENKO[[#This Row],[//]])))</f>
        <v/>
      </c>
      <c r="U310" s="35" t="str">
        <f ca="1">IF(KENKO[[#This Row],[//]]="","",INDEX(INDIRECT($2:$2),KENKO[[#This Row],[//]]))</f>
        <v/>
      </c>
      <c r="V310" s="35" t="str">
        <f ca="1">LOWER(SUBSTITUTE(SUBSTITUTE(SUBSTITUTE(SUBSTITUTE(SUBSTITUTE(SUBSTITUTE(SUBSTITUTE(SUBSTITUTE(KENKO[[#This Row],[N.B.nota]]," ",""),"-",""),"(",""),")",""),".",""),",",""),"/",""),"""",""))</f>
        <v/>
      </c>
      <c r="W310" s="34" t="str">
        <f ca="1">IF(KENKO[[#This Row],[concat]]="","",MATCH(KENKO[[#This Row],[concat]],[3]!db[NB NOTA_C],0)+1)</f>
        <v/>
      </c>
      <c r="X310" s="35" t="str">
        <f ca="1">IF(KENKO[[#This Row],[N.B.nota]]="","",ADDRESS(ROW(KENKO[QB]),COLUMN(KENKO[QB]))&amp;":"&amp;ADDRESS(ROW(),COLUMN(KENKO[QB])))</f>
        <v/>
      </c>
      <c r="Y310" s="35" t="str">
        <f ca="1">IF(KENKO[[#This Row],[//]]="","",HYPERLINK("["&amp;DB_PATH&amp;"]DB!e"&amp;KENKO[[#This Row],[stt]],"&gt;"))</f>
        <v/>
      </c>
      <c r="Z310" s="32" t="str">
        <f ca="1">IF(KENKO[[#This Row],[//]]="","",IF(KENKO[[#This Row],[ID NOTA]]="",Z302,KENKO[[#This Row],[ID NOTA]]))</f>
        <v/>
      </c>
    </row>
    <row r="311" spans="1:26" ht="20.100000000000001" customHeight="1" x14ac:dyDescent="0.25">
      <c r="A311" s="38"/>
      <c r="B311" s="34" t="str">
        <f>IF(KENKO[[#This Row],[N_ID]]="","",INDEX(Table1[ID],MATCH(KENKO[[#This Row],[N_ID]],Table1[N_ID],0)))</f>
        <v/>
      </c>
      <c r="C311" s="34" t="str">
        <f ca="1">IF(KENKO[[#This Row],[//]]="","",HYPERLINK("["&amp;SUBSTITUTE(DIR,"'","")&amp;"]NOTA!D"&amp;KENKO[[#This Row],[//]]+2,"&gt;"))</f>
        <v/>
      </c>
      <c r="D311" s="34" t="str">
        <f>IF(KENKO[[#This Row],[ID NOTA]]="","",INDEX(Table1[QB],MATCH(KENKO[[#This Row],[ID NOTA]],Table1[ID],0)))</f>
        <v/>
      </c>
      <c r="E31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11" s="34"/>
      <c r="G311" s="39" t="str">
        <f ca="1">IF(KENKO[[#This Row],[N_ID]]="","",INDEX(INDIRECT($2:$2),KENKO[[#This Row],[//]]))</f>
        <v/>
      </c>
      <c r="H311" s="39" t="str">
        <f ca="1">IF(KENKO[[#This Row],[N_ID]]="","",INDEX(INDIRECT($2:$2),KENKO[[#This Row],[//]]))</f>
        <v/>
      </c>
      <c r="I311" s="35" t="str">
        <f ca="1">IF(KENKO[[#This Row],[N_ID]]="","",INDEX(INDIRECT($2:$2),KENKO[[#This Row],[//]]))</f>
        <v/>
      </c>
      <c r="J311" s="35" t="str">
        <f ca="1">IF(KENKO[[#This Row],[//]]="","",INDEX([3]!db[NB PAJAK],KENKO[[#This Row],[stt]]-1))</f>
        <v/>
      </c>
      <c r="K311" s="34" t="str">
        <f ca="1">IF(KENKO[[#This Row],[//]]="","",IF(INDEX(INDIRECT($2:$2),KENKO[[#This Row],[//]])="","",INDEX(INDIRECT($2:$2),KENKO[[#This Row],[//]])))</f>
        <v/>
      </c>
      <c r="L311" s="34" t="str">
        <f ca="1">IF(KENKO[[#This Row],[//]]="","",IF(KENKO[[#This Row],[C]]="",INDEX(INDIRECT($2:$2),KENKO[[#This Row],[//]]),""))</f>
        <v/>
      </c>
      <c r="M311" s="34" t="str">
        <f ca="1">IF(KENKO[[#This Row],[//]]="","",IF(KENKO[[#This Row],[C]]="",INDEX(INDIRECT($2:$2),KENKO[[#This Row],[//]]),""))</f>
        <v/>
      </c>
      <c r="N311" s="40" t="str">
        <f ca="1">IF(KENKO[[#This Row],[//]]="","",INDEX(INDIRECT($2:$2),KENKO[[#This Row],[//]])/IF(KENKO[[#This Row],[C]]="",KENKO[[#This Row],[JMLH BRG]],1))</f>
        <v/>
      </c>
      <c r="O311" s="41" t="str">
        <f ca="1">IF(KENKO[[#This Row],[//]]="","",INDEX(INDIRECT($2:$2),KENKO[[#This Row],[//]]))</f>
        <v/>
      </c>
      <c r="P311" s="41" t="str">
        <f ca="1">IF(KENKO[[#This Row],[//]]="","",IF(INDEX(INDIRECT($2:$2),KENKO[[#This Row],[//]])="","",INDEX(INDIRECT($2:$2),KENKO[[#This Row],[//]])))</f>
        <v/>
      </c>
      <c r="Q311" s="42" t="str">
        <f ca="1">IF(KENKO[[#This Row],[//]]="","",INDEX(INDIRECT($2:$2),KENKO[[#This Row],[//]]))</f>
        <v/>
      </c>
      <c r="R31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1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11" s="42" t="str">
        <f ca="1">IF(KENKO[[#This Row],[//]]="","",IF(INDEX(INDIRECT($2:$2),KENKO[[#This Row],[//]])="","",INDEX(INDIRECT($2:$2),KENKO[[#This Row],[//]])))</f>
        <v/>
      </c>
      <c r="U311" s="35" t="str">
        <f ca="1">IF(KENKO[[#This Row],[//]]="","",INDEX(INDIRECT($2:$2),KENKO[[#This Row],[//]]))</f>
        <v/>
      </c>
      <c r="V311" s="35" t="str">
        <f ca="1">LOWER(SUBSTITUTE(SUBSTITUTE(SUBSTITUTE(SUBSTITUTE(SUBSTITUTE(SUBSTITUTE(SUBSTITUTE(SUBSTITUTE(KENKO[[#This Row],[N.B.nota]]," ",""),"-",""),"(",""),")",""),".",""),",",""),"/",""),"""",""))</f>
        <v/>
      </c>
      <c r="W311" s="34" t="str">
        <f ca="1">IF(KENKO[[#This Row],[concat]]="","",MATCH(KENKO[[#This Row],[concat]],[3]!db[NB NOTA_C],0)+1)</f>
        <v/>
      </c>
      <c r="X311" s="35" t="str">
        <f ca="1">IF(KENKO[[#This Row],[N.B.nota]]="","",ADDRESS(ROW(KENKO[QB]),COLUMN(KENKO[QB]))&amp;":"&amp;ADDRESS(ROW(),COLUMN(KENKO[QB])))</f>
        <v/>
      </c>
      <c r="Y311" s="35" t="str">
        <f ca="1">IF(KENKO[[#This Row],[//]]="","",HYPERLINK("["&amp;DB_PATH&amp;"]DB!e"&amp;KENKO[[#This Row],[stt]],"&gt;"))</f>
        <v/>
      </c>
      <c r="Z311" s="32" t="str">
        <f ca="1">IF(KENKO[[#This Row],[//]]="","",IF(KENKO[[#This Row],[ID NOTA]]="",Z302,KENKO[[#This Row],[ID NOTA]]))</f>
        <v/>
      </c>
    </row>
    <row r="312" spans="1:26" ht="20.100000000000001" customHeight="1" x14ac:dyDescent="0.25">
      <c r="A312" s="38"/>
      <c r="B312" s="34" t="str">
        <f>IF(KENKO[[#This Row],[N_ID]]="","",INDEX(Table1[ID],MATCH(KENKO[[#This Row],[N_ID]],Table1[N_ID],0)))</f>
        <v/>
      </c>
      <c r="C312" s="34" t="str">
        <f ca="1">IF(KENKO[[#This Row],[//]]="","",HYPERLINK("["&amp;SUBSTITUTE(DIR,"'","")&amp;"]NOTA!D"&amp;KENKO[[#This Row],[//]]+2,"&gt;"))</f>
        <v/>
      </c>
      <c r="D312" s="34" t="str">
        <f>IF(KENKO[[#This Row],[ID NOTA]]="","",INDEX(Table1[QB],MATCH(KENKO[[#This Row],[ID NOTA]],Table1[ID],0)))</f>
        <v/>
      </c>
      <c r="E31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12" s="34"/>
      <c r="G312" s="39" t="str">
        <f ca="1">IF(KENKO[[#This Row],[N_ID]]="","",INDEX(INDIRECT($2:$2),KENKO[[#This Row],[//]]))</f>
        <v/>
      </c>
      <c r="H312" s="39" t="str">
        <f ca="1">IF(KENKO[[#This Row],[N_ID]]="","",INDEX(INDIRECT($2:$2),KENKO[[#This Row],[//]]))</f>
        <v/>
      </c>
      <c r="I312" s="35" t="str">
        <f ca="1">IF(KENKO[[#This Row],[N_ID]]="","",INDEX(INDIRECT($2:$2),KENKO[[#This Row],[//]]))</f>
        <v/>
      </c>
      <c r="J312" s="35" t="str">
        <f ca="1">IF(KENKO[[#This Row],[//]]="","",INDEX([3]!db[NB PAJAK],KENKO[[#This Row],[stt]]-1))</f>
        <v/>
      </c>
      <c r="K312" s="34" t="str">
        <f ca="1">IF(KENKO[[#This Row],[//]]="","",IF(INDEX(INDIRECT($2:$2),KENKO[[#This Row],[//]])="","",INDEX(INDIRECT($2:$2),KENKO[[#This Row],[//]])))</f>
        <v/>
      </c>
      <c r="L312" s="34" t="str">
        <f ca="1">IF(KENKO[[#This Row],[//]]="","",IF(KENKO[[#This Row],[C]]="",INDEX(INDIRECT($2:$2),KENKO[[#This Row],[//]]),""))</f>
        <v/>
      </c>
      <c r="M312" s="34" t="str">
        <f ca="1">IF(KENKO[[#This Row],[//]]="","",IF(KENKO[[#This Row],[C]]="",INDEX(INDIRECT($2:$2),KENKO[[#This Row],[//]]),""))</f>
        <v/>
      </c>
      <c r="N312" s="40" t="str">
        <f ca="1">IF(KENKO[[#This Row],[//]]="","",INDEX(INDIRECT($2:$2),KENKO[[#This Row],[//]])/IF(KENKO[[#This Row],[C]]="",KENKO[[#This Row],[JMLH BRG]],1))</f>
        <v/>
      </c>
      <c r="O312" s="41" t="str">
        <f ca="1">IF(KENKO[[#This Row],[//]]="","",INDEX(INDIRECT($2:$2),KENKO[[#This Row],[//]]))</f>
        <v/>
      </c>
      <c r="P312" s="41" t="str">
        <f ca="1">IF(KENKO[[#This Row],[//]]="","",IF(INDEX(INDIRECT($2:$2),KENKO[[#This Row],[//]])="","",INDEX(INDIRECT($2:$2),KENKO[[#This Row],[//]])))</f>
        <v/>
      </c>
      <c r="Q312" s="42" t="str">
        <f ca="1">IF(KENKO[[#This Row],[//]]="","",INDEX(INDIRECT($2:$2),KENKO[[#This Row],[//]]))</f>
        <v/>
      </c>
      <c r="R31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1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12" s="42" t="str">
        <f ca="1">IF(KENKO[[#This Row],[//]]="","",IF(INDEX(INDIRECT($2:$2),KENKO[[#This Row],[//]])="","",INDEX(INDIRECT($2:$2),KENKO[[#This Row],[//]])))</f>
        <v/>
      </c>
      <c r="U312" s="35" t="str">
        <f ca="1">IF(KENKO[[#This Row],[//]]="","",INDEX(INDIRECT($2:$2),KENKO[[#This Row],[//]]))</f>
        <v/>
      </c>
      <c r="V312" s="35" t="str">
        <f ca="1">LOWER(SUBSTITUTE(SUBSTITUTE(SUBSTITUTE(SUBSTITUTE(SUBSTITUTE(SUBSTITUTE(SUBSTITUTE(SUBSTITUTE(KENKO[[#This Row],[N.B.nota]]," ",""),"-",""),"(",""),")",""),".",""),",",""),"/",""),"""",""))</f>
        <v/>
      </c>
      <c r="W312" s="34" t="str">
        <f ca="1">IF(KENKO[[#This Row],[concat]]="","",MATCH(KENKO[[#This Row],[concat]],[3]!db[NB NOTA_C],0)+1)</f>
        <v/>
      </c>
      <c r="X312" s="35" t="str">
        <f ca="1">IF(KENKO[[#This Row],[N.B.nota]]="","",ADDRESS(ROW(KENKO[QB]),COLUMN(KENKO[QB]))&amp;":"&amp;ADDRESS(ROW(),COLUMN(KENKO[QB])))</f>
        <v/>
      </c>
      <c r="Y312" s="35" t="str">
        <f ca="1">IF(KENKO[[#This Row],[//]]="","",HYPERLINK("["&amp;DB_PATH&amp;"]DB!e"&amp;KENKO[[#This Row],[stt]],"&gt;"))</f>
        <v/>
      </c>
      <c r="Z312" s="32" t="str">
        <f ca="1">IF(KENKO[[#This Row],[//]]="","",IF(KENKO[[#This Row],[ID NOTA]]="",Z302,KENKO[[#This Row],[ID NOTA]]))</f>
        <v/>
      </c>
    </row>
    <row r="313" spans="1:26" ht="20.100000000000001" customHeight="1" x14ac:dyDescent="0.25">
      <c r="A313" s="43"/>
      <c r="B313" s="29" t="str">
        <f>IF(KENKO[[#This Row],[N_ID]]="","",INDEX(Table1[ID],MATCH(KENKO[[#This Row],[N_ID]],Table1[N_ID],0)))</f>
        <v/>
      </c>
      <c r="C313" s="29" t="str">
        <f ca="1">IF(KENKO[[#This Row],[//]]="","",HYPERLINK("["&amp;SUBSTITUTE(DIR,"'","")&amp;"]NOTA!D"&amp;KENKO[[#This Row],[//]]+2,"&gt;"))</f>
        <v/>
      </c>
      <c r="D313" s="29" t="str">
        <f>IF(KENKO[[#This Row],[ID NOTA]]="","",INDEX(Table1[QB],MATCH(KENKO[[#This Row],[ID NOTA]],Table1[ID],0)))</f>
        <v/>
      </c>
      <c r="E31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13" s="29"/>
      <c r="G313" s="39" t="str">
        <f ca="1">IF(KENKO[[#This Row],[N_ID]]="","",INDEX(INDIRECT($2:$2),KENKO[[#This Row],[//]]))</f>
        <v/>
      </c>
      <c r="H313" s="39" t="str">
        <f ca="1">IF(KENKO[[#This Row],[N_ID]]="","",INDEX(INDIRECT($2:$2),KENKO[[#This Row],[//]]))</f>
        <v/>
      </c>
      <c r="I313" s="47" t="str">
        <f ca="1">IF(KENKO[[#This Row],[N_ID]]="","",INDEX(INDIRECT($2:$2),KENKO[[#This Row],[//]]))</f>
        <v/>
      </c>
      <c r="J313" s="47" t="str">
        <f ca="1">IF(KENKO[[#This Row],[//]]="","",INDEX([3]!db[NB PAJAK],KENKO[[#This Row],[stt]]-1))</f>
        <v/>
      </c>
      <c r="K313" s="29" t="str">
        <f ca="1">IF(KENKO[[#This Row],[//]]="","",IF(INDEX(INDIRECT($2:$2),KENKO[[#This Row],[//]])="","",INDEX(INDIRECT($2:$2),KENKO[[#This Row],[//]])))</f>
        <v/>
      </c>
      <c r="L313" s="29" t="str">
        <f ca="1">IF(KENKO[[#This Row],[//]]="","",IF(KENKO[[#This Row],[C]]="",INDEX(INDIRECT($2:$2),KENKO[[#This Row],[//]]),""))</f>
        <v/>
      </c>
      <c r="M313" s="29" t="str">
        <f ca="1">IF(KENKO[[#This Row],[//]]="","",IF(KENKO[[#This Row],[C]]="",INDEX(INDIRECT($2:$2),KENKO[[#This Row],[//]]),""))</f>
        <v/>
      </c>
      <c r="N313" s="40" t="str">
        <f ca="1">IF(KENKO[[#This Row],[//]]="","",INDEX(INDIRECT($2:$2),KENKO[[#This Row],[//]])/IF(KENKO[[#This Row],[C]]="",KENKO[[#This Row],[JMLH BRG]],1))</f>
        <v/>
      </c>
      <c r="O313" s="41" t="str">
        <f ca="1">IF(KENKO[[#This Row],[//]]="","",INDEX(INDIRECT($2:$2),KENKO[[#This Row],[//]]))</f>
        <v/>
      </c>
      <c r="P313" s="41" t="str">
        <f ca="1">IF(KENKO[[#This Row],[//]]="","",IF(INDEX(INDIRECT($2:$2),KENKO[[#This Row],[//]])="","",INDEX(INDIRECT($2:$2),KENKO[[#This Row],[//]])))</f>
        <v/>
      </c>
      <c r="Q313" s="42" t="str">
        <f ca="1">IF(KENKO[[#This Row],[//]]="","",INDEX(INDIRECT($2:$2),KENKO[[#This Row],[//]]))</f>
        <v/>
      </c>
      <c r="R31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1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13" s="50" t="str">
        <f ca="1">IF(KENKO[[#This Row],[//]]="","",IF(INDEX(INDIRECT($2:$2),KENKO[[#This Row],[//]])="","",INDEX(INDIRECT($2:$2),KENKO[[#This Row],[//]])))</f>
        <v/>
      </c>
      <c r="U313" s="47" t="str">
        <f ca="1">IF(KENKO[[#This Row],[//]]="","",INDEX(INDIRECT($2:$2),KENKO[[#This Row],[//]]))</f>
        <v/>
      </c>
      <c r="V313" s="47" t="str">
        <f ca="1">LOWER(SUBSTITUTE(SUBSTITUTE(SUBSTITUTE(SUBSTITUTE(SUBSTITUTE(SUBSTITUTE(SUBSTITUTE(SUBSTITUTE(KENKO[[#This Row],[N.B.nota]]," ",""),"-",""),"(",""),")",""),".",""),",",""),"/",""),"""",""))</f>
        <v/>
      </c>
      <c r="W313" s="51" t="str">
        <f ca="1">IF(KENKO[[#This Row],[concat]]="","",MATCH(KENKO[[#This Row],[concat]],[3]!db[NB NOTA_C],0)+1)</f>
        <v/>
      </c>
      <c r="X313" s="47" t="str">
        <f ca="1">IF(KENKO[[#This Row],[N.B.nota]]="","",ADDRESS(ROW(KENKO[QB]),COLUMN(KENKO[QB]))&amp;":"&amp;ADDRESS(ROW(),COLUMN(KENKO[QB])))</f>
        <v/>
      </c>
      <c r="Y313" s="46" t="str">
        <f ca="1">IF(KENKO[[#This Row],[//]]="","",HYPERLINK("["&amp;DB_PATH&amp;"]DB!e"&amp;KENKO[[#This Row],[stt]],"&gt;"))</f>
        <v/>
      </c>
      <c r="Z313" s="32" t="str">
        <f ca="1">IF(KENKO[[#This Row],[//]]="","",IF(KENKO[[#This Row],[ID NOTA]]="",Z302,KENKO[[#This Row],[ID NOTA]]))</f>
        <v/>
      </c>
    </row>
    <row r="314" spans="1:26" ht="20.100000000000001" customHeight="1" x14ac:dyDescent="0.25">
      <c r="A314" s="43"/>
      <c r="B314" s="29" t="str">
        <f>IF(KENKO[[#This Row],[N_ID]]="","",INDEX(Table1[ID],MATCH(KENKO[[#This Row],[N_ID]],Table1[N_ID],0)))</f>
        <v/>
      </c>
      <c r="C314" s="29" t="str">
        <f ca="1">IF(KENKO[[#This Row],[//]]="","",HYPERLINK("["&amp;SUBSTITUTE(DIR,"'","")&amp;"]NOTA!D"&amp;KENKO[[#This Row],[//]]+2,"&gt;"))</f>
        <v/>
      </c>
      <c r="D314" s="29" t="str">
        <f>IF(KENKO[[#This Row],[ID NOTA]]="","",INDEX(Table1[QB],MATCH(KENKO[[#This Row],[ID NOTA]],Table1[ID],0)))</f>
        <v/>
      </c>
      <c r="E31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14" s="29"/>
      <c r="G314" s="39" t="str">
        <f ca="1">IF(KENKO[[#This Row],[N_ID]]="","",INDEX(INDIRECT($2:$2),KENKO[[#This Row],[//]]))</f>
        <v/>
      </c>
      <c r="H314" s="39" t="str">
        <f ca="1">IF(KENKO[[#This Row],[N_ID]]="","",INDEX(INDIRECT($2:$2),KENKO[[#This Row],[//]]))</f>
        <v/>
      </c>
      <c r="I314" s="47" t="str">
        <f ca="1">IF(KENKO[[#This Row],[N_ID]]="","",INDEX(INDIRECT($2:$2),KENKO[[#This Row],[//]]))</f>
        <v/>
      </c>
      <c r="J314" s="47" t="str">
        <f ca="1">IF(KENKO[[#This Row],[//]]="","",INDEX([3]!db[NB PAJAK],KENKO[[#This Row],[stt]]-1))</f>
        <v/>
      </c>
      <c r="K314" s="29" t="str">
        <f ca="1">IF(KENKO[[#This Row],[//]]="","",IF(INDEX(INDIRECT($2:$2),KENKO[[#This Row],[//]])="","",INDEX(INDIRECT($2:$2),KENKO[[#This Row],[//]])))</f>
        <v/>
      </c>
      <c r="L314" s="29" t="str">
        <f ca="1">IF(KENKO[[#This Row],[//]]="","",IF(KENKO[[#This Row],[C]]="",INDEX(INDIRECT($2:$2),KENKO[[#This Row],[//]]),""))</f>
        <v/>
      </c>
      <c r="M314" s="29" t="str">
        <f ca="1">IF(KENKO[[#This Row],[//]]="","",IF(KENKO[[#This Row],[C]]="",INDEX(INDIRECT($2:$2),KENKO[[#This Row],[//]]),""))</f>
        <v/>
      </c>
      <c r="N314" s="40" t="str">
        <f ca="1">IF(KENKO[[#This Row],[//]]="","",INDEX(INDIRECT($2:$2),KENKO[[#This Row],[//]])/IF(KENKO[[#This Row],[C]]="",KENKO[[#This Row],[JMLH BRG]],1))</f>
        <v/>
      </c>
      <c r="O314" s="41" t="str">
        <f ca="1">IF(KENKO[[#This Row],[//]]="","",INDEX(INDIRECT($2:$2),KENKO[[#This Row],[//]]))</f>
        <v/>
      </c>
      <c r="P314" s="41" t="str">
        <f ca="1">IF(KENKO[[#This Row],[//]]="","",IF(INDEX(INDIRECT($2:$2),KENKO[[#This Row],[//]])="","",INDEX(INDIRECT($2:$2),KENKO[[#This Row],[//]])))</f>
        <v/>
      </c>
      <c r="Q314" s="42" t="str">
        <f ca="1">IF(KENKO[[#This Row],[//]]="","",INDEX(INDIRECT($2:$2),KENKO[[#This Row],[//]]))</f>
        <v/>
      </c>
      <c r="R31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1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14" s="50" t="str">
        <f ca="1">IF(KENKO[[#This Row],[//]]="","",IF(INDEX(INDIRECT($2:$2),KENKO[[#This Row],[//]])="","",INDEX(INDIRECT($2:$2),KENKO[[#This Row],[//]])))</f>
        <v/>
      </c>
      <c r="U314" s="47" t="str">
        <f ca="1">IF(KENKO[[#This Row],[//]]="","",INDEX(INDIRECT($2:$2),KENKO[[#This Row],[//]]))</f>
        <v/>
      </c>
      <c r="V314" s="47" t="str">
        <f ca="1">LOWER(SUBSTITUTE(SUBSTITUTE(SUBSTITUTE(SUBSTITUTE(SUBSTITUTE(SUBSTITUTE(SUBSTITUTE(SUBSTITUTE(KENKO[[#This Row],[N.B.nota]]," ",""),"-",""),"(",""),")",""),".",""),",",""),"/",""),"""",""))</f>
        <v/>
      </c>
      <c r="W314" s="51" t="str">
        <f ca="1">IF(KENKO[[#This Row],[concat]]="","",MATCH(KENKO[[#This Row],[concat]],[3]!db[NB NOTA_C],0)+1)</f>
        <v/>
      </c>
      <c r="X314" s="47" t="str">
        <f ca="1">IF(KENKO[[#This Row],[N.B.nota]]="","",ADDRESS(ROW(KENKO[QB]),COLUMN(KENKO[QB]))&amp;":"&amp;ADDRESS(ROW(),COLUMN(KENKO[QB])))</f>
        <v/>
      </c>
      <c r="Y314" s="46" t="str">
        <f ca="1">IF(KENKO[[#This Row],[//]]="","",HYPERLINK("["&amp;DB_PATH&amp;"]DB!e"&amp;KENKO[[#This Row],[stt]],"&gt;"))</f>
        <v/>
      </c>
      <c r="Z314" s="32" t="str">
        <f ca="1">IF(KENKO[[#This Row],[//]]="","",IF(KENKO[[#This Row],[ID NOTA]]="",Z313,KENKO[[#This Row],[ID NOTA]]))</f>
        <v/>
      </c>
    </row>
    <row r="315" spans="1:26" ht="20.100000000000001" customHeight="1" x14ac:dyDescent="0.25">
      <c r="A315" s="43"/>
      <c r="B315" s="29" t="str">
        <f>IF(KENKO[[#This Row],[N_ID]]="","",INDEX(Table1[ID],MATCH(KENKO[[#This Row],[N_ID]],Table1[N_ID],0)))</f>
        <v/>
      </c>
      <c r="C315" s="29" t="str">
        <f ca="1">IF(KENKO[[#This Row],[//]]="","",HYPERLINK("["&amp;SUBSTITUTE(DIR,"'","")&amp;"]NOTA!D"&amp;KENKO[[#This Row],[//]]+2,"&gt;"))</f>
        <v/>
      </c>
      <c r="D315" s="29" t="str">
        <f>IF(KENKO[[#This Row],[ID NOTA]]="","",INDEX(Table1[QB],MATCH(KENKO[[#This Row],[ID NOTA]],Table1[ID],0)))</f>
        <v/>
      </c>
      <c r="E31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15" s="29"/>
      <c r="G315" s="39" t="str">
        <f ca="1">IF(KENKO[[#This Row],[N_ID]]="","",INDEX(INDIRECT($2:$2),KENKO[[#This Row],[//]]))</f>
        <v/>
      </c>
      <c r="H315" s="39" t="str">
        <f ca="1">IF(KENKO[[#This Row],[N_ID]]="","",INDEX(INDIRECT($2:$2),KENKO[[#This Row],[//]]))</f>
        <v/>
      </c>
      <c r="I315" s="47" t="str">
        <f ca="1">IF(KENKO[[#This Row],[N_ID]]="","",INDEX(INDIRECT($2:$2),KENKO[[#This Row],[//]]))</f>
        <v/>
      </c>
      <c r="J315" s="47" t="str">
        <f ca="1">IF(KENKO[[#This Row],[//]]="","",INDEX([3]!db[NB PAJAK],KENKO[[#This Row],[stt]]-1))</f>
        <v/>
      </c>
      <c r="K315" s="29" t="str">
        <f ca="1">IF(KENKO[[#This Row],[//]]="","",IF(INDEX(INDIRECT($2:$2),KENKO[[#This Row],[//]])="","",INDEX(INDIRECT($2:$2),KENKO[[#This Row],[//]])))</f>
        <v/>
      </c>
      <c r="L315" s="29" t="str">
        <f ca="1">IF(KENKO[[#This Row],[//]]="","",IF(KENKO[[#This Row],[C]]="",INDEX(INDIRECT($2:$2),KENKO[[#This Row],[//]]),""))</f>
        <v/>
      </c>
      <c r="M315" s="29" t="str">
        <f ca="1">IF(KENKO[[#This Row],[//]]="","",IF(KENKO[[#This Row],[C]]="",INDEX(INDIRECT($2:$2),KENKO[[#This Row],[//]]),""))</f>
        <v/>
      </c>
      <c r="N315" s="40" t="str">
        <f ca="1">IF(KENKO[[#This Row],[//]]="","",INDEX(INDIRECT($2:$2),KENKO[[#This Row],[//]])/IF(KENKO[[#This Row],[C]]="",KENKO[[#This Row],[JMLH BRG]],1))</f>
        <v/>
      </c>
      <c r="O315" s="41" t="str">
        <f ca="1">IF(KENKO[[#This Row],[//]]="","",INDEX(INDIRECT($2:$2),KENKO[[#This Row],[//]]))</f>
        <v/>
      </c>
      <c r="P315" s="41" t="str">
        <f ca="1">IF(KENKO[[#This Row],[//]]="","",IF(INDEX(INDIRECT($2:$2),KENKO[[#This Row],[//]])="","",INDEX(INDIRECT($2:$2),KENKO[[#This Row],[//]])))</f>
        <v/>
      </c>
      <c r="Q315" s="42" t="str">
        <f ca="1">IF(KENKO[[#This Row],[//]]="","",INDEX(INDIRECT($2:$2),KENKO[[#This Row],[//]]))</f>
        <v/>
      </c>
      <c r="R31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1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15" s="50" t="str">
        <f ca="1">IF(KENKO[[#This Row],[//]]="","",IF(INDEX(INDIRECT($2:$2),KENKO[[#This Row],[//]])="","",INDEX(INDIRECT($2:$2),KENKO[[#This Row],[//]])))</f>
        <v/>
      </c>
      <c r="U315" s="47" t="str">
        <f ca="1">IF(KENKO[[#This Row],[//]]="","",INDEX(INDIRECT($2:$2),KENKO[[#This Row],[//]]))</f>
        <v/>
      </c>
      <c r="V315" s="47" t="str">
        <f ca="1">LOWER(SUBSTITUTE(SUBSTITUTE(SUBSTITUTE(SUBSTITUTE(SUBSTITUTE(SUBSTITUTE(SUBSTITUTE(SUBSTITUTE(KENKO[[#This Row],[N.B.nota]]," ",""),"-",""),"(",""),")",""),".",""),",",""),"/",""),"""",""))</f>
        <v/>
      </c>
      <c r="W315" s="51" t="str">
        <f ca="1">IF(KENKO[[#This Row],[concat]]="","",MATCH(KENKO[[#This Row],[concat]],[3]!db[NB NOTA_C],0)+1)</f>
        <v/>
      </c>
      <c r="X315" s="47" t="str">
        <f ca="1">IF(KENKO[[#This Row],[N.B.nota]]="","",ADDRESS(ROW(KENKO[QB]),COLUMN(KENKO[QB]))&amp;":"&amp;ADDRESS(ROW(),COLUMN(KENKO[QB])))</f>
        <v/>
      </c>
      <c r="Y315" s="46" t="str">
        <f ca="1">IF(KENKO[[#This Row],[//]]="","",HYPERLINK("["&amp;DB_PATH&amp;"]DB!e"&amp;KENKO[[#This Row],[stt]],"&gt;"))</f>
        <v/>
      </c>
      <c r="Z315" s="32" t="str">
        <f ca="1">IF(KENKO[[#This Row],[//]]="","",IF(KENKO[[#This Row],[ID NOTA]]="",Z313,KENKO[[#This Row],[ID NOTA]]))</f>
        <v/>
      </c>
    </row>
    <row r="316" spans="1:26" ht="20.100000000000001" customHeight="1" x14ac:dyDescent="0.25">
      <c r="A316" s="43"/>
      <c r="B316" s="29" t="str">
        <f>IF(KENKO[[#This Row],[N_ID]]="","",INDEX(Table1[ID],MATCH(KENKO[[#This Row],[N_ID]],Table1[N_ID],0)))</f>
        <v/>
      </c>
      <c r="C316" s="29" t="str">
        <f ca="1">IF(KENKO[[#This Row],[//]]="","",HYPERLINK("["&amp;SUBSTITUTE(DIR,"'","")&amp;"]NOTA!D"&amp;KENKO[[#This Row],[//]]+2,"&gt;"))</f>
        <v/>
      </c>
      <c r="D316" s="29" t="str">
        <f>IF(KENKO[[#This Row],[ID NOTA]]="","",INDEX(Table1[QB],MATCH(KENKO[[#This Row],[ID NOTA]],Table1[ID],0)))</f>
        <v/>
      </c>
      <c r="E31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16" s="29"/>
      <c r="G316" s="39" t="str">
        <f ca="1">IF(KENKO[[#This Row],[N_ID]]="","",INDEX(INDIRECT($2:$2),KENKO[[#This Row],[//]]))</f>
        <v/>
      </c>
      <c r="H316" s="39" t="str">
        <f ca="1">IF(KENKO[[#This Row],[N_ID]]="","",INDEX(INDIRECT($2:$2),KENKO[[#This Row],[//]]))</f>
        <v/>
      </c>
      <c r="I316" s="47" t="str">
        <f ca="1">IF(KENKO[[#This Row],[N_ID]]="","",INDEX(INDIRECT($2:$2),KENKO[[#This Row],[//]]))</f>
        <v/>
      </c>
      <c r="J316" s="47" t="str">
        <f ca="1">IF(KENKO[[#This Row],[//]]="","",INDEX([3]!db[NB PAJAK],KENKO[[#This Row],[stt]]-1))</f>
        <v/>
      </c>
      <c r="K316" s="29" t="str">
        <f ca="1">IF(KENKO[[#This Row],[//]]="","",IF(INDEX(INDIRECT($2:$2),KENKO[[#This Row],[//]])="","",INDEX(INDIRECT($2:$2),KENKO[[#This Row],[//]])))</f>
        <v/>
      </c>
      <c r="L316" s="29" t="str">
        <f ca="1">IF(KENKO[[#This Row],[//]]="","",IF(KENKO[[#This Row],[C]]="",INDEX(INDIRECT($2:$2),KENKO[[#This Row],[//]]),""))</f>
        <v/>
      </c>
      <c r="M316" s="29" t="str">
        <f ca="1">IF(KENKO[[#This Row],[//]]="","",IF(KENKO[[#This Row],[C]]="",INDEX(INDIRECT($2:$2),KENKO[[#This Row],[//]]),""))</f>
        <v/>
      </c>
      <c r="N316" s="40" t="str">
        <f ca="1">IF(KENKO[[#This Row],[//]]="","",INDEX(INDIRECT($2:$2),KENKO[[#This Row],[//]])/IF(KENKO[[#This Row],[C]]="",KENKO[[#This Row],[JMLH BRG]],1))</f>
        <v/>
      </c>
      <c r="O316" s="41" t="str">
        <f ca="1">IF(KENKO[[#This Row],[//]]="","",INDEX(INDIRECT($2:$2),KENKO[[#This Row],[//]]))</f>
        <v/>
      </c>
      <c r="P316" s="41" t="str">
        <f ca="1">IF(KENKO[[#This Row],[//]]="","",IF(INDEX(INDIRECT($2:$2),KENKO[[#This Row],[//]])="","",INDEX(INDIRECT($2:$2),KENKO[[#This Row],[//]])))</f>
        <v/>
      </c>
      <c r="Q316" s="42" t="str">
        <f ca="1">IF(KENKO[[#This Row],[//]]="","",INDEX(INDIRECT($2:$2),KENKO[[#This Row],[//]]))</f>
        <v/>
      </c>
      <c r="R31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1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16" s="50" t="str">
        <f ca="1">IF(KENKO[[#This Row],[//]]="","",IF(INDEX(INDIRECT($2:$2),KENKO[[#This Row],[//]])="","",INDEX(INDIRECT($2:$2),KENKO[[#This Row],[//]])))</f>
        <v/>
      </c>
      <c r="U316" s="47" t="str">
        <f ca="1">IF(KENKO[[#This Row],[//]]="","",INDEX(INDIRECT($2:$2),KENKO[[#This Row],[//]]))</f>
        <v/>
      </c>
      <c r="V316" s="47" t="str">
        <f ca="1">LOWER(SUBSTITUTE(SUBSTITUTE(SUBSTITUTE(SUBSTITUTE(SUBSTITUTE(SUBSTITUTE(SUBSTITUTE(SUBSTITUTE(KENKO[[#This Row],[N.B.nota]]," ",""),"-",""),"(",""),")",""),".",""),",",""),"/",""),"""",""))</f>
        <v/>
      </c>
      <c r="W316" s="51" t="str">
        <f ca="1">IF(KENKO[[#This Row],[concat]]="","",MATCH(KENKO[[#This Row],[concat]],[3]!db[NB NOTA_C],0)+1)</f>
        <v/>
      </c>
      <c r="X316" s="47" t="str">
        <f ca="1">IF(KENKO[[#This Row],[N.B.nota]]="","",ADDRESS(ROW(KENKO[QB]),COLUMN(KENKO[QB]))&amp;":"&amp;ADDRESS(ROW(),COLUMN(KENKO[QB])))</f>
        <v/>
      </c>
      <c r="Y316" s="46" t="str">
        <f ca="1">IF(KENKO[[#This Row],[//]]="","",HYPERLINK("["&amp;DB_PATH&amp;"]DB!e"&amp;KENKO[[#This Row],[stt]],"&gt;"))</f>
        <v/>
      </c>
      <c r="Z316" s="32" t="str">
        <f ca="1">IF(KENKO[[#This Row],[//]]="","",IF(KENKO[[#This Row],[ID NOTA]]="",Z313,KENKO[[#This Row],[ID NOTA]]))</f>
        <v/>
      </c>
    </row>
    <row r="317" spans="1:26" ht="20.100000000000001" customHeight="1" x14ac:dyDescent="0.25">
      <c r="A317" s="43"/>
      <c r="B317" s="29" t="str">
        <f>IF(KENKO[[#This Row],[N_ID]]="","",INDEX(Table1[ID],MATCH(KENKO[[#This Row],[N_ID]],Table1[N_ID],0)))</f>
        <v/>
      </c>
      <c r="C317" s="29" t="str">
        <f ca="1">IF(KENKO[[#This Row],[//]]="","",HYPERLINK("["&amp;SUBSTITUTE(DIR,"'","")&amp;"]NOTA!D"&amp;KENKO[[#This Row],[//]]+2,"&gt;"))</f>
        <v/>
      </c>
      <c r="D317" s="29" t="str">
        <f>IF(KENKO[[#This Row],[ID NOTA]]="","",INDEX(Table1[QB],MATCH(KENKO[[#This Row],[ID NOTA]],Table1[ID],0)))</f>
        <v/>
      </c>
      <c r="E31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17" s="29"/>
      <c r="G317" s="39" t="str">
        <f ca="1">IF(KENKO[[#This Row],[N_ID]]="","",INDEX(INDIRECT($2:$2),KENKO[[#This Row],[//]]))</f>
        <v/>
      </c>
      <c r="H317" s="39" t="str">
        <f ca="1">IF(KENKO[[#This Row],[N_ID]]="","",INDEX(INDIRECT($2:$2),KENKO[[#This Row],[//]]))</f>
        <v/>
      </c>
      <c r="I317" s="47" t="str">
        <f ca="1">IF(KENKO[[#This Row],[N_ID]]="","",INDEX(INDIRECT($2:$2),KENKO[[#This Row],[//]]))</f>
        <v/>
      </c>
      <c r="J317" s="47" t="str">
        <f ca="1">IF(KENKO[[#This Row],[//]]="","",INDEX([3]!db[NB PAJAK],KENKO[[#This Row],[stt]]-1))</f>
        <v/>
      </c>
      <c r="K317" s="29" t="str">
        <f ca="1">IF(KENKO[[#This Row],[//]]="","",IF(INDEX(INDIRECT($2:$2),KENKO[[#This Row],[//]])="","",INDEX(INDIRECT($2:$2),KENKO[[#This Row],[//]])))</f>
        <v/>
      </c>
      <c r="L317" s="29" t="str">
        <f ca="1">IF(KENKO[[#This Row],[//]]="","",IF(KENKO[[#This Row],[C]]="",INDEX(INDIRECT($2:$2),KENKO[[#This Row],[//]]),""))</f>
        <v/>
      </c>
      <c r="M317" s="29" t="str">
        <f ca="1">IF(KENKO[[#This Row],[//]]="","",IF(KENKO[[#This Row],[C]]="",INDEX(INDIRECT($2:$2),KENKO[[#This Row],[//]]),""))</f>
        <v/>
      </c>
      <c r="N317" s="40" t="str">
        <f ca="1">IF(KENKO[[#This Row],[//]]="","",INDEX(INDIRECT($2:$2),KENKO[[#This Row],[//]])/IF(KENKO[[#This Row],[C]]="",KENKO[[#This Row],[JMLH BRG]],1))</f>
        <v/>
      </c>
      <c r="O317" s="41" t="str">
        <f ca="1">IF(KENKO[[#This Row],[//]]="","",INDEX(INDIRECT($2:$2),KENKO[[#This Row],[//]]))</f>
        <v/>
      </c>
      <c r="P317" s="41" t="str">
        <f ca="1">IF(KENKO[[#This Row],[//]]="","",IF(INDEX(INDIRECT($2:$2),KENKO[[#This Row],[//]])="","",INDEX(INDIRECT($2:$2),KENKO[[#This Row],[//]])))</f>
        <v/>
      </c>
      <c r="Q317" s="42" t="str">
        <f ca="1">IF(KENKO[[#This Row],[//]]="","",INDEX(INDIRECT($2:$2),KENKO[[#This Row],[//]]))</f>
        <v/>
      </c>
      <c r="R31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1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17" s="50" t="str">
        <f ca="1">IF(KENKO[[#This Row],[//]]="","",IF(INDEX(INDIRECT($2:$2),KENKO[[#This Row],[//]])="","",INDEX(INDIRECT($2:$2),KENKO[[#This Row],[//]])))</f>
        <v/>
      </c>
      <c r="U317" s="47" t="str">
        <f ca="1">IF(KENKO[[#This Row],[//]]="","",INDEX(INDIRECT($2:$2),KENKO[[#This Row],[//]]))</f>
        <v/>
      </c>
      <c r="V317" s="47" t="str">
        <f ca="1">LOWER(SUBSTITUTE(SUBSTITUTE(SUBSTITUTE(SUBSTITUTE(SUBSTITUTE(SUBSTITUTE(SUBSTITUTE(SUBSTITUTE(KENKO[[#This Row],[N.B.nota]]," ",""),"-",""),"(",""),")",""),".",""),",",""),"/",""),"""",""))</f>
        <v/>
      </c>
      <c r="W317" s="51" t="str">
        <f ca="1">IF(KENKO[[#This Row],[concat]]="","",MATCH(KENKO[[#This Row],[concat]],[3]!db[NB NOTA_C],0)+1)</f>
        <v/>
      </c>
      <c r="X317" s="47" t="str">
        <f ca="1">IF(KENKO[[#This Row],[N.B.nota]]="","",ADDRESS(ROW(KENKO[QB]),COLUMN(KENKO[QB]))&amp;":"&amp;ADDRESS(ROW(),COLUMN(KENKO[QB])))</f>
        <v/>
      </c>
      <c r="Y317" s="46" t="str">
        <f ca="1">IF(KENKO[[#This Row],[//]]="","",HYPERLINK("["&amp;DB_PATH&amp;"]DB!e"&amp;KENKO[[#This Row],[stt]],"&gt;"))</f>
        <v/>
      </c>
      <c r="Z317" s="32" t="str">
        <f ca="1">IF(KENKO[[#This Row],[//]]="","",IF(KENKO[[#This Row],[ID NOTA]]="",Z316,KENKO[[#This Row],[ID NOTA]]))</f>
        <v/>
      </c>
    </row>
    <row r="318" spans="1:26" ht="20.100000000000001" customHeight="1" x14ac:dyDescent="0.25">
      <c r="A318" s="43"/>
      <c r="B318" s="29" t="str">
        <f>IF(KENKO[[#This Row],[N_ID]]="","",INDEX(Table1[ID],MATCH(KENKO[[#This Row],[N_ID]],Table1[N_ID],0)))</f>
        <v/>
      </c>
      <c r="C318" s="29" t="str">
        <f ca="1">IF(KENKO[[#This Row],[//]]="","",HYPERLINK("["&amp;SUBSTITUTE(DIR,"'","")&amp;"]NOTA!D"&amp;KENKO[[#This Row],[//]]+2,"&gt;"))</f>
        <v/>
      </c>
      <c r="D318" s="29" t="str">
        <f>IF(KENKO[[#This Row],[ID NOTA]]="","",INDEX(Table1[QB],MATCH(KENKO[[#This Row],[ID NOTA]],Table1[ID],0)))</f>
        <v/>
      </c>
      <c r="E31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18" s="29"/>
      <c r="G318" s="39" t="str">
        <f ca="1">IF(KENKO[[#This Row],[N_ID]]="","",INDEX(INDIRECT($2:$2),KENKO[[#This Row],[//]]))</f>
        <v/>
      </c>
      <c r="H318" s="39" t="str">
        <f ca="1">IF(KENKO[[#This Row],[N_ID]]="","",INDEX(INDIRECT($2:$2),KENKO[[#This Row],[//]]))</f>
        <v/>
      </c>
      <c r="I318" s="47" t="str">
        <f ca="1">IF(KENKO[[#This Row],[N_ID]]="","",INDEX(INDIRECT($2:$2),KENKO[[#This Row],[//]]))</f>
        <v/>
      </c>
      <c r="J318" s="47" t="str">
        <f ca="1">IF(KENKO[[#This Row],[//]]="","",INDEX([3]!db[NB PAJAK],KENKO[[#This Row],[stt]]-1))</f>
        <v/>
      </c>
      <c r="K318" s="29" t="str">
        <f ca="1">IF(KENKO[[#This Row],[//]]="","",IF(INDEX(INDIRECT($2:$2),KENKO[[#This Row],[//]])="","",INDEX(INDIRECT($2:$2),KENKO[[#This Row],[//]])))</f>
        <v/>
      </c>
      <c r="L318" s="29" t="str">
        <f ca="1">IF(KENKO[[#This Row],[//]]="","",IF(KENKO[[#This Row],[C]]="",INDEX(INDIRECT($2:$2),KENKO[[#This Row],[//]]),""))</f>
        <v/>
      </c>
      <c r="M318" s="29" t="str">
        <f ca="1">IF(KENKO[[#This Row],[//]]="","",IF(KENKO[[#This Row],[C]]="",INDEX(INDIRECT($2:$2),KENKO[[#This Row],[//]]),""))</f>
        <v/>
      </c>
      <c r="N318" s="40" t="str">
        <f ca="1">IF(KENKO[[#This Row],[//]]="","",INDEX(INDIRECT($2:$2),KENKO[[#This Row],[//]])/IF(KENKO[[#This Row],[C]]="",KENKO[[#This Row],[JMLH BRG]],1))</f>
        <v/>
      </c>
      <c r="O318" s="41" t="str">
        <f ca="1">IF(KENKO[[#This Row],[//]]="","",INDEX(INDIRECT($2:$2),KENKO[[#This Row],[//]]))</f>
        <v/>
      </c>
      <c r="P318" s="41" t="str">
        <f ca="1">IF(KENKO[[#This Row],[//]]="","",IF(INDEX(INDIRECT($2:$2),KENKO[[#This Row],[//]])="","",INDEX(INDIRECT($2:$2),KENKO[[#This Row],[//]])))</f>
        <v/>
      </c>
      <c r="Q318" s="42" t="str">
        <f ca="1">IF(KENKO[[#This Row],[//]]="","",INDEX(INDIRECT($2:$2),KENKO[[#This Row],[//]]))</f>
        <v/>
      </c>
      <c r="R31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1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18" s="50" t="str">
        <f ca="1">IF(KENKO[[#This Row],[//]]="","",IF(INDEX(INDIRECT($2:$2),KENKO[[#This Row],[//]])="","",INDEX(INDIRECT($2:$2),KENKO[[#This Row],[//]])))</f>
        <v/>
      </c>
      <c r="U318" s="47" t="str">
        <f ca="1">IF(KENKO[[#This Row],[//]]="","",INDEX(INDIRECT($2:$2),KENKO[[#This Row],[//]]))</f>
        <v/>
      </c>
      <c r="V318" s="47" t="str">
        <f ca="1">LOWER(SUBSTITUTE(SUBSTITUTE(SUBSTITUTE(SUBSTITUTE(SUBSTITUTE(SUBSTITUTE(SUBSTITUTE(SUBSTITUTE(KENKO[[#This Row],[N.B.nota]]," ",""),"-",""),"(",""),")",""),".",""),",",""),"/",""),"""",""))</f>
        <v/>
      </c>
      <c r="W318" s="51" t="str">
        <f ca="1">IF(KENKO[[#This Row],[concat]]="","",MATCH(KENKO[[#This Row],[concat]],[3]!db[NB NOTA_C],0)+1)</f>
        <v/>
      </c>
      <c r="X318" s="47" t="str">
        <f ca="1">IF(KENKO[[#This Row],[N.B.nota]]="","",ADDRESS(ROW(KENKO[QB]),COLUMN(KENKO[QB]))&amp;":"&amp;ADDRESS(ROW(),COLUMN(KENKO[QB])))</f>
        <v/>
      </c>
      <c r="Y318" s="46" t="str">
        <f ca="1">IF(KENKO[[#This Row],[//]]="","",HYPERLINK("["&amp;DB_PATH&amp;"]DB!e"&amp;KENKO[[#This Row],[stt]],"&gt;"))</f>
        <v/>
      </c>
      <c r="Z318" s="32" t="str">
        <f ca="1">IF(KENKO[[#This Row],[//]]="","",IF(KENKO[[#This Row],[ID NOTA]]="",Z316,KENKO[[#This Row],[ID NOTA]]))</f>
        <v/>
      </c>
    </row>
    <row r="319" spans="1:26" ht="20.100000000000001" customHeight="1" x14ac:dyDescent="0.25">
      <c r="A319" s="43"/>
      <c r="B319" s="29" t="str">
        <f>IF(KENKO[[#This Row],[N_ID]]="","",INDEX(Table1[ID],MATCH(KENKO[[#This Row],[N_ID]],Table1[N_ID],0)))</f>
        <v/>
      </c>
      <c r="C319" s="29" t="str">
        <f ca="1">IF(KENKO[[#This Row],[//]]="","",HYPERLINK("["&amp;SUBSTITUTE(DIR,"'","")&amp;"]NOTA!D"&amp;KENKO[[#This Row],[//]]+2,"&gt;"))</f>
        <v/>
      </c>
      <c r="D319" s="29" t="str">
        <f>IF(KENKO[[#This Row],[ID NOTA]]="","",INDEX(Table1[QB],MATCH(KENKO[[#This Row],[ID NOTA]],Table1[ID],0)))</f>
        <v/>
      </c>
      <c r="E31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19" s="29"/>
      <c r="G319" s="39" t="str">
        <f ca="1">IF(KENKO[[#This Row],[N_ID]]="","",INDEX(INDIRECT($2:$2),KENKO[[#This Row],[//]]))</f>
        <v/>
      </c>
      <c r="H319" s="39" t="str">
        <f ca="1">IF(KENKO[[#This Row],[N_ID]]="","",INDEX(INDIRECT($2:$2),KENKO[[#This Row],[//]]))</f>
        <v/>
      </c>
      <c r="I319" s="47" t="str">
        <f ca="1">IF(KENKO[[#This Row],[N_ID]]="","",INDEX(INDIRECT($2:$2),KENKO[[#This Row],[//]]))</f>
        <v/>
      </c>
      <c r="J319" s="47" t="str">
        <f ca="1">IF(KENKO[[#This Row],[//]]="","",INDEX([3]!db[NB PAJAK],KENKO[[#This Row],[stt]]-1))</f>
        <v/>
      </c>
      <c r="K319" s="29" t="str">
        <f ca="1">IF(KENKO[[#This Row],[//]]="","",IF(INDEX(INDIRECT($2:$2),KENKO[[#This Row],[//]])="","",INDEX(INDIRECT($2:$2),KENKO[[#This Row],[//]])))</f>
        <v/>
      </c>
      <c r="L319" s="29" t="str">
        <f ca="1">IF(KENKO[[#This Row],[//]]="","",IF(KENKO[[#This Row],[C]]="",INDEX(INDIRECT($2:$2),KENKO[[#This Row],[//]]),""))</f>
        <v/>
      </c>
      <c r="M319" s="29" t="str">
        <f ca="1">IF(KENKO[[#This Row],[//]]="","",IF(KENKO[[#This Row],[C]]="",INDEX(INDIRECT($2:$2),KENKO[[#This Row],[//]]),""))</f>
        <v/>
      </c>
      <c r="N319" s="40" t="str">
        <f ca="1">IF(KENKO[[#This Row],[//]]="","",INDEX(INDIRECT($2:$2),KENKO[[#This Row],[//]])/IF(KENKO[[#This Row],[C]]="",KENKO[[#This Row],[JMLH BRG]],1))</f>
        <v/>
      </c>
      <c r="O319" s="41" t="str">
        <f ca="1">IF(KENKO[[#This Row],[//]]="","",INDEX(INDIRECT($2:$2),KENKO[[#This Row],[//]]))</f>
        <v/>
      </c>
      <c r="P319" s="41" t="str">
        <f ca="1">IF(KENKO[[#This Row],[//]]="","",IF(INDEX(INDIRECT($2:$2),KENKO[[#This Row],[//]])="","",INDEX(INDIRECT($2:$2),KENKO[[#This Row],[//]])))</f>
        <v/>
      </c>
      <c r="Q319" s="42" t="str">
        <f ca="1">IF(KENKO[[#This Row],[//]]="","",INDEX(INDIRECT($2:$2),KENKO[[#This Row],[//]]))</f>
        <v/>
      </c>
      <c r="R31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1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19" s="50" t="str">
        <f ca="1">IF(KENKO[[#This Row],[//]]="","",IF(INDEX(INDIRECT($2:$2),KENKO[[#This Row],[//]])="","",INDEX(INDIRECT($2:$2),KENKO[[#This Row],[//]])))</f>
        <v/>
      </c>
      <c r="U319" s="47" t="str">
        <f ca="1">IF(KENKO[[#This Row],[//]]="","",INDEX(INDIRECT($2:$2),KENKO[[#This Row],[//]]))</f>
        <v/>
      </c>
      <c r="V319" s="47" t="str">
        <f ca="1">LOWER(SUBSTITUTE(SUBSTITUTE(SUBSTITUTE(SUBSTITUTE(SUBSTITUTE(SUBSTITUTE(SUBSTITUTE(SUBSTITUTE(KENKO[[#This Row],[N.B.nota]]," ",""),"-",""),"(",""),")",""),".",""),",",""),"/",""),"""",""))</f>
        <v/>
      </c>
      <c r="W319" s="51" t="str">
        <f ca="1">IF(KENKO[[#This Row],[concat]]="","",MATCH(KENKO[[#This Row],[concat]],[3]!db[NB NOTA_C],0)+1)</f>
        <v/>
      </c>
      <c r="X319" s="47" t="str">
        <f ca="1">IF(KENKO[[#This Row],[N.B.nota]]="","",ADDRESS(ROW(KENKO[QB]),COLUMN(KENKO[QB]))&amp;":"&amp;ADDRESS(ROW(),COLUMN(KENKO[QB])))</f>
        <v/>
      </c>
      <c r="Y319" s="46" t="str">
        <f ca="1">IF(KENKO[[#This Row],[//]]="","",HYPERLINK("["&amp;DB_PATH&amp;"]DB!e"&amp;KENKO[[#This Row],[stt]],"&gt;"))</f>
        <v/>
      </c>
      <c r="Z319" s="32" t="str">
        <f ca="1">IF(KENKO[[#This Row],[//]]="","",IF(KENKO[[#This Row],[ID NOTA]]="",Z316,KENKO[[#This Row],[ID NOTA]]))</f>
        <v/>
      </c>
    </row>
    <row r="320" spans="1:26" ht="20.100000000000001" customHeight="1" x14ac:dyDescent="0.25">
      <c r="A320" s="43"/>
      <c r="B320" s="29" t="str">
        <f>IF(KENKO[[#This Row],[N_ID]]="","",INDEX(Table1[ID],MATCH(KENKO[[#This Row],[N_ID]],Table1[N_ID],0)))</f>
        <v/>
      </c>
      <c r="C320" s="29" t="str">
        <f ca="1">IF(KENKO[[#This Row],[//]]="","",HYPERLINK("["&amp;SUBSTITUTE(DIR,"'","")&amp;"]NOTA!D"&amp;KENKO[[#This Row],[//]]+2,"&gt;"))</f>
        <v/>
      </c>
      <c r="D320" s="29" t="str">
        <f>IF(KENKO[[#This Row],[ID NOTA]]="","",INDEX(Table1[QB],MATCH(KENKO[[#This Row],[ID NOTA]],Table1[ID],0)))</f>
        <v/>
      </c>
      <c r="E32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20" s="29"/>
      <c r="G320" s="39" t="str">
        <f ca="1">IF(KENKO[[#This Row],[N_ID]]="","",INDEX(INDIRECT($2:$2),KENKO[[#This Row],[//]]))</f>
        <v/>
      </c>
      <c r="H320" s="39" t="str">
        <f ca="1">IF(KENKO[[#This Row],[N_ID]]="","",INDEX(INDIRECT($2:$2),KENKO[[#This Row],[//]]))</f>
        <v/>
      </c>
      <c r="I320" s="47" t="str">
        <f ca="1">IF(KENKO[[#This Row],[N_ID]]="","",INDEX(INDIRECT($2:$2),KENKO[[#This Row],[//]]))</f>
        <v/>
      </c>
      <c r="J320" s="47" t="str">
        <f ca="1">IF(KENKO[[#This Row],[//]]="","",INDEX([3]!db[NB PAJAK],KENKO[[#This Row],[stt]]-1))</f>
        <v/>
      </c>
      <c r="K320" s="29" t="str">
        <f ca="1">IF(KENKO[[#This Row],[//]]="","",IF(INDEX(INDIRECT($2:$2),KENKO[[#This Row],[//]])="","",INDEX(INDIRECT($2:$2),KENKO[[#This Row],[//]])))</f>
        <v/>
      </c>
      <c r="L320" s="29" t="str">
        <f ca="1">IF(KENKO[[#This Row],[//]]="","",IF(KENKO[[#This Row],[C]]="",INDEX(INDIRECT($2:$2),KENKO[[#This Row],[//]]),""))</f>
        <v/>
      </c>
      <c r="M320" s="29" t="str">
        <f ca="1">IF(KENKO[[#This Row],[//]]="","",IF(KENKO[[#This Row],[C]]="",INDEX(INDIRECT($2:$2),KENKO[[#This Row],[//]]),""))</f>
        <v/>
      </c>
      <c r="N320" s="40" t="str">
        <f ca="1">IF(KENKO[[#This Row],[//]]="","",INDEX(INDIRECT($2:$2),KENKO[[#This Row],[//]])/IF(KENKO[[#This Row],[C]]="",KENKO[[#This Row],[JMLH BRG]],1))</f>
        <v/>
      </c>
      <c r="O320" s="41" t="str">
        <f ca="1">IF(KENKO[[#This Row],[//]]="","",INDEX(INDIRECT($2:$2),KENKO[[#This Row],[//]]))</f>
        <v/>
      </c>
      <c r="P320" s="41" t="str">
        <f ca="1">IF(KENKO[[#This Row],[//]]="","",IF(INDEX(INDIRECT($2:$2),KENKO[[#This Row],[//]])="","",INDEX(INDIRECT($2:$2),KENKO[[#This Row],[//]])))</f>
        <v/>
      </c>
      <c r="Q320" s="42" t="str">
        <f ca="1">IF(KENKO[[#This Row],[//]]="","",INDEX(INDIRECT($2:$2),KENKO[[#This Row],[//]]))</f>
        <v/>
      </c>
      <c r="R32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2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20" s="50" t="str">
        <f ca="1">IF(KENKO[[#This Row],[//]]="","",IF(INDEX(INDIRECT($2:$2),KENKO[[#This Row],[//]])="","",INDEX(INDIRECT($2:$2),KENKO[[#This Row],[//]])))</f>
        <v/>
      </c>
      <c r="U320" s="47" t="str">
        <f ca="1">IF(KENKO[[#This Row],[//]]="","",INDEX(INDIRECT($2:$2),KENKO[[#This Row],[//]]))</f>
        <v/>
      </c>
      <c r="V320" s="47" t="str">
        <f ca="1">LOWER(SUBSTITUTE(SUBSTITUTE(SUBSTITUTE(SUBSTITUTE(SUBSTITUTE(SUBSTITUTE(SUBSTITUTE(SUBSTITUTE(KENKO[[#This Row],[N.B.nota]]," ",""),"-",""),"(",""),")",""),".",""),",",""),"/",""),"""",""))</f>
        <v/>
      </c>
      <c r="W320" s="51" t="str">
        <f ca="1">IF(KENKO[[#This Row],[concat]]="","",MATCH(KENKO[[#This Row],[concat]],[3]!db[NB NOTA_C],0)+1)</f>
        <v/>
      </c>
      <c r="X320" s="47" t="str">
        <f ca="1">IF(KENKO[[#This Row],[N.B.nota]]="","",ADDRESS(ROW(KENKO[QB]),COLUMN(KENKO[QB]))&amp;":"&amp;ADDRESS(ROW(),COLUMN(KENKO[QB])))</f>
        <v/>
      </c>
      <c r="Y320" s="46" t="str">
        <f ca="1">IF(KENKO[[#This Row],[//]]="","",HYPERLINK("["&amp;DB_PATH&amp;"]DB!e"&amp;KENKO[[#This Row],[stt]],"&gt;"))</f>
        <v/>
      </c>
      <c r="Z320" s="32" t="str">
        <f ca="1">IF(KENKO[[#This Row],[//]]="","",IF(KENKO[[#This Row],[ID NOTA]]="",Z316,KENKO[[#This Row],[ID NOTA]]))</f>
        <v/>
      </c>
    </row>
    <row r="321" spans="1:26" ht="20.100000000000001" customHeight="1" x14ac:dyDescent="0.25">
      <c r="A321" s="43"/>
      <c r="B321" s="29" t="str">
        <f>IF(KENKO[[#This Row],[N_ID]]="","",INDEX(Table1[ID],MATCH(KENKO[[#This Row],[N_ID]],Table1[N_ID],0)))</f>
        <v/>
      </c>
      <c r="C321" s="29" t="str">
        <f ca="1">IF(KENKO[[#This Row],[//]]="","",HYPERLINK("["&amp;SUBSTITUTE(DIR,"'","")&amp;"]NOTA!D"&amp;KENKO[[#This Row],[//]]+2,"&gt;"))</f>
        <v/>
      </c>
      <c r="D321" s="29" t="str">
        <f>IF(KENKO[[#This Row],[ID NOTA]]="","",INDEX(Table1[QB],MATCH(KENKO[[#This Row],[ID NOTA]],Table1[ID],0)))</f>
        <v/>
      </c>
      <c r="E32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21" s="29"/>
      <c r="G321" s="39" t="str">
        <f ca="1">IF(KENKO[[#This Row],[N_ID]]="","",INDEX(INDIRECT($2:$2),KENKO[[#This Row],[//]]))</f>
        <v/>
      </c>
      <c r="H321" s="39" t="str">
        <f ca="1">IF(KENKO[[#This Row],[N_ID]]="","",INDEX(INDIRECT($2:$2),KENKO[[#This Row],[//]]))</f>
        <v/>
      </c>
      <c r="I321" s="47" t="str">
        <f ca="1">IF(KENKO[[#This Row],[N_ID]]="","",INDEX(INDIRECT($2:$2),KENKO[[#This Row],[//]]))</f>
        <v/>
      </c>
      <c r="J321" s="47" t="str">
        <f ca="1">IF(KENKO[[#This Row],[//]]="","",INDEX([3]!db[NB PAJAK],KENKO[[#This Row],[stt]]-1))</f>
        <v/>
      </c>
      <c r="K321" s="29" t="str">
        <f ca="1">IF(KENKO[[#This Row],[//]]="","",IF(INDEX(INDIRECT($2:$2),KENKO[[#This Row],[//]])="","",INDEX(INDIRECT($2:$2),KENKO[[#This Row],[//]])))</f>
        <v/>
      </c>
      <c r="L321" s="29" t="str">
        <f ca="1">IF(KENKO[[#This Row],[//]]="","",IF(KENKO[[#This Row],[C]]="",INDEX(INDIRECT($2:$2),KENKO[[#This Row],[//]]),""))</f>
        <v/>
      </c>
      <c r="M321" s="29" t="str">
        <f ca="1">IF(KENKO[[#This Row],[//]]="","",IF(KENKO[[#This Row],[C]]="",INDEX(INDIRECT($2:$2),KENKO[[#This Row],[//]]),""))</f>
        <v/>
      </c>
      <c r="N321" s="40" t="str">
        <f ca="1">IF(KENKO[[#This Row],[//]]="","",INDEX(INDIRECT($2:$2),KENKO[[#This Row],[//]])/IF(KENKO[[#This Row],[C]]="",KENKO[[#This Row],[JMLH BRG]],1))</f>
        <v/>
      </c>
      <c r="O321" s="41" t="str">
        <f ca="1">IF(KENKO[[#This Row],[//]]="","",INDEX(INDIRECT($2:$2),KENKO[[#This Row],[//]]))</f>
        <v/>
      </c>
      <c r="P321" s="41" t="str">
        <f ca="1">IF(KENKO[[#This Row],[//]]="","",IF(INDEX(INDIRECT($2:$2),KENKO[[#This Row],[//]])="","",INDEX(INDIRECT($2:$2),KENKO[[#This Row],[//]])))</f>
        <v/>
      </c>
      <c r="Q321" s="42" t="str">
        <f ca="1">IF(KENKO[[#This Row],[//]]="","",INDEX(INDIRECT($2:$2),KENKO[[#This Row],[//]]))</f>
        <v/>
      </c>
      <c r="R32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2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21" s="50" t="str">
        <f ca="1">IF(KENKO[[#This Row],[//]]="","",IF(INDEX(INDIRECT($2:$2),KENKO[[#This Row],[//]])="","",INDEX(INDIRECT($2:$2),KENKO[[#This Row],[//]])))</f>
        <v/>
      </c>
      <c r="U321" s="47" t="str">
        <f ca="1">IF(KENKO[[#This Row],[//]]="","",INDEX(INDIRECT($2:$2),KENKO[[#This Row],[//]]))</f>
        <v/>
      </c>
      <c r="V321" s="47" t="str">
        <f ca="1">LOWER(SUBSTITUTE(SUBSTITUTE(SUBSTITUTE(SUBSTITUTE(SUBSTITUTE(SUBSTITUTE(SUBSTITUTE(SUBSTITUTE(KENKO[[#This Row],[N.B.nota]]," ",""),"-",""),"(",""),")",""),".",""),",",""),"/",""),"""",""))</f>
        <v/>
      </c>
      <c r="W321" s="51" t="str">
        <f ca="1">IF(KENKO[[#This Row],[concat]]="","",MATCH(KENKO[[#This Row],[concat]],[3]!db[NB NOTA_C],0)+1)</f>
        <v/>
      </c>
      <c r="X321" s="47" t="str">
        <f ca="1">IF(KENKO[[#This Row],[N.B.nota]]="","",ADDRESS(ROW(KENKO[QB]),COLUMN(KENKO[QB]))&amp;":"&amp;ADDRESS(ROW(),COLUMN(KENKO[QB])))</f>
        <v/>
      </c>
      <c r="Y321" s="46" t="str">
        <f ca="1">IF(KENKO[[#This Row],[//]]="","",HYPERLINK("["&amp;DB_PATH&amp;"]DB!e"&amp;KENKO[[#This Row],[stt]],"&gt;"))</f>
        <v/>
      </c>
      <c r="Z321" s="32" t="str">
        <f ca="1">IF(KENKO[[#This Row],[//]]="","",IF(KENKO[[#This Row],[ID NOTA]]="",Z316,KENKO[[#This Row],[ID NOTA]]))</f>
        <v/>
      </c>
    </row>
    <row r="322" spans="1:26" ht="20.100000000000001" customHeight="1" x14ac:dyDescent="0.25">
      <c r="A322" s="43"/>
      <c r="B322" s="29" t="str">
        <f>IF(KENKO[[#This Row],[N_ID]]="","",INDEX(Table1[ID],MATCH(KENKO[[#This Row],[N_ID]],Table1[N_ID],0)))</f>
        <v/>
      </c>
      <c r="C322" s="29" t="str">
        <f ca="1">IF(KENKO[[#This Row],[//]]="","",HYPERLINK("["&amp;SUBSTITUTE(DIR,"'","")&amp;"]NOTA!D"&amp;KENKO[[#This Row],[//]]+2,"&gt;"))</f>
        <v/>
      </c>
      <c r="D322" s="29" t="str">
        <f>IF(KENKO[[#This Row],[ID NOTA]]="","",INDEX(Table1[QB],MATCH(KENKO[[#This Row],[ID NOTA]],Table1[ID],0)))</f>
        <v/>
      </c>
      <c r="E32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22" s="29"/>
      <c r="G322" s="39" t="str">
        <f ca="1">IF(KENKO[[#This Row],[N_ID]]="","",INDEX(INDIRECT($2:$2),KENKO[[#This Row],[//]]))</f>
        <v/>
      </c>
      <c r="H322" s="39" t="str">
        <f ca="1">IF(KENKO[[#This Row],[N_ID]]="","",INDEX(INDIRECT($2:$2),KENKO[[#This Row],[//]]))</f>
        <v/>
      </c>
      <c r="I322" s="47" t="str">
        <f ca="1">IF(KENKO[[#This Row],[N_ID]]="","",INDEX(INDIRECT($2:$2),KENKO[[#This Row],[//]]))</f>
        <v/>
      </c>
      <c r="J322" s="47" t="str">
        <f ca="1">IF(KENKO[[#This Row],[//]]="","",INDEX([3]!db[NB PAJAK],KENKO[[#This Row],[stt]]-1))</f>
        <v/>
      </c>
      <c r="K322" s="29" t="str">
        <f ca="1">IF(KENKO[[#This Row],[//]]="","",IF(INDEX(INDIRECT($2:$2),KENKO[[#This Row],[//]])="","",INDEX(INDIRECT($2:$2),KENKO[[#This Row],[//]])))</f>
        <v/>
      </c>
      <c r="L322" s="29" t="str">
        <f ca="1">IF(KENKO[[#This Row],[//]]="","",IF(KENKO[[#This Row],[C]]="",INDEX(INDIRECT($2:$2),KENKO[[#This Row],[//]]),""))</f>
        <v/>
      </c>
      <c r="M322" s="29" t="str">
        <f ca="1">IF(KENKO[[#This Row],[//]]="","",IF(KENKO[[#This Row],[C]]="",INDEX(INDIRECT($2:$2),KENKO[[#This Row],[//]]),""))</f>
        <v/>
      </c>
      <c r="N322" s="40" t="str">
        <f ca="1">IF(KENKO[[#This Row],[//]]="","",INDEX(INDIRECT($2:$2),KENKO[[#This Row],[//]])/IF(KENKO[[#This Row],[C]]="",KENKO[[#This Row],[JMLH BRG]],1))</f>
        <v/>
      </c>
      <c r="O322" s="41" t="str">
        <f ca="1">IF(KENKO[[#This Row],[//]]="","",INDEX(INDIRECT($2:$2),KENKO[[#This Row],[//]]))</f>
        <v/>
      </c>
      <c r="P322" s="41" t="str">
        <f ca="1">IF(KENKO[[#This Row],[//]]="","",IF(INDEX(INDIRECT($2:$2),KENKO[[#This Row],[//]])="","",INDEX(INDIRECT($2:$2),KENKO[[#This Row],[//]])))</f>
        <v/>
      </c>
      <c r="Q322" s="42" t="str">
        <f ca="1">IF(KENKO[[#This Row],[//]]="","",INDEX(INDIRECT($2:$2),KENKO[[#This Row],[//]]))</f>
        <v/>
      </c>
      <c r="R32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2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22" s="50" t="str">
        <f ca="1">IF(KENKO[[#This Row],[//]]="","",IF(INDEX(INDIRECT($2:$2),KENKO[[#This Row],[//]])="","",INDEX(INDIRECT($2:$2),KENKO[[#This Row],[//]])))</f>
        <v/>
      </c>
      <c r="U322" s="47" t="str">
        <f ca="1">IF(KENKO[[#This Row],[//]]="","",INDEX(INDIRECT($2:$2),KENKO[[#This Row],[//]]))</f>
        <v/>
      </c>
      <c r="V322" s="47" t="str">
        <f ca="1">LOWER(SUBSTITUTE(SUBSTITUTE(SUBSTITUTE(SUBSTITUTE(SUBSTITUTE(SUBSTITUTE(SUBSTITUTE(SUBSTITUTE(KENKO[[#This Row],[N.B.nota]]," ",""),"-",""),"(",""),")",""),".",""),",",""),"/",""),"""",""))</f>
        <v/>
      </c>
      <c r="W322" s="51" t="str">
        <f ca="1">IF(KENKO[[#This Row],[concat]]="","",MATCH(KENKO[[#This Row],[concat]],[3]!db[NB NOTA_C],0)+1)</f>
        <v/>
      </c>
      <c r="X322" s="47" t="str">
        <f ca="1">IF(KENKO[[#This Row],[N.B.nota]]="","",ADDRESS(ROW(KENKO[QB]),COLUMN(KENKO[QB]))&amp;":"&amp;ADDRESS(ROW(),COLUMN(KENKO[QB])))</f>
        <v/>
      </c>
      <c r="Y322" s="46" t="str">
        <f ca="1">IF(KENKO[[#This Row],[//]]="","",HYPERLINK("["&amp;DB_PATH&amp;"]DB!e"&amp;KENKO[[#This Row],[stt]],"&gt;"))</f>
        <v/>
      </c>
      <c r="Z322" s="32" t="str">
        <f ca="1">IF(KENKO[[#This Row],[//]]="","",IF(KENKO[[#This Row],[ID NOTA]]="",Z316,KENKO[[#This Row],[ID NOTA]]))</f>
        <v/>
      </c>
    </row>
    <row r="323" spans="1:26" ht="20.100000000000001" customHeight="1" x14ac:dyDescent="0.25">
      <c r="A323" s="43"/>
      <c r="B323" s="29" t="str">
        <f>IF(KENKO[[#This Row],[N_ID]]="","",INDEX(Table1[ID],MATCH(KENKO[[#This Row],[N_ID]],Table1[N_ID],0)))</f>
        <v/>
      </c>
      <c r="C323" s="29" t="str">
        <f ca="1">IF(KENKO[[#This Row],[//]]="","",HYPERLINK("["&amp;SUBSTITUTE(DIR,"'","")&amp;"]NOTA!D"&amp;KENKO[[#This Row],[//]]+2,"&gt;"))</f>
        <v/>
      </c>
      <c r="D323" s="29" t="str">
        <f>IF(KENKO[[#This Row],[ID NOTA]]="","",INDEX(Table1[QB],MATCH(KENKO[[#This Row],[ID NOTA]],Table1[ID],0)))</f>
        <v/>
      </c>
      <c r="E32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23" s="29"/>
      <c r="G323" s="39" t="str">
        <f ca="1">IF(KENKO[[#This Row],[N_ID]]="","",INDEX(INDIRECT($2:$2),KENKO[[#This Row],[//]]))</f>
        <v/>
      </c>
      <c r="H323" s="39" t="str">
        <f ca="1">IF(KENKO[[#This Row],[N_ID]]="","",INDEX(INDIRECT($2:$2),KENKO[[#This Row],[//]]))</f>
        <v/>
      </c>
      <c r="I323" s="47" t="str">
        <f ca="1">IF(KENKO[[#This Row],[N_ID]]="","",INDEX(INDIRECT($2:$2),KENKO[[#This Row],[//]]))</f>
        <v/>
      </c>
      <c r="J323" s="47" t="str">
        <f ca="1">IF(KENKO[[#This Row],[//]]="","",INDEX([3]!db[NB PAJAK],KENKO[[#This Row],[stt]]-1))</f>
        <v/>
      </c>
      <c r="K323" s="29" t="str">
        <f ca="1">IF(KENKO[[#This Row],[//]]="","",IF(INDEX(INDIRECT($2:$2),KENKO[[#This Row],[//]])="","",INDEX(INDIRECT($2:$2),KENKO[[#This Row],[//]])))</f>
        <v/>
      </c>
      <c r="L323" s="29" t="str">
        <f ca="1">IF(KENKO[[#This Row],[//]]="","",IF(KENKO[[#This Row],[C]]="",INDEX(INDIRECT($2:$2),KENKO[[#This Row],[//]]),""))</f>
        <v/>
      </c>
      <c r="M323" s="29" t="str">
        <f ca="1">IF(KENKO[[#This Row],[//]]="","",IF(KENKO[[#This Row],[C]]="",INDEX(INDIRECT($2:$2),KENKO[[#This Row],[//]]),""))</f>
        <v/>
      </c>
      <c r="N323" s="40" t="str">
        <f ca="1">IF(KENKO[[#This Row],[//]]="","",INDEX(INDIRECT($2:$2),KENKO[[#This Row],[//]])/IF(KENKO[[#This Row],[C]]="",KENKO[[#This Row],[JMLH BRG]],1))</f>
        <v/>
      </c>
      <c r="O323" s="41" t="str">
        <f ca="1">IF(KENKO[[#This Row],[//]]="","",INDEX(INDIRECT($2:$2),KENKO[[#This Row],[//]]))</f>
        <v/>
      </c>
      <c r="P323" s="41" t="str">
        <f ca="1">IF(KENKO[[#This Row],[//]]="","",IF(INDEX(INDIRECT($2:$2),KENKO[[#This Row],[//]])="","",INDEX(INDIRECT($2:$2),KENKO[[#This Row],[//]])))</f>
        <v/>
      </c>
      <c r="Q323" s="42" t="str">
        <f ca="1">IF(KENKO[[#This Row],[//]]="","",INDEX(INDIRECT($2:$2),KENKO[[#This Row],[//]]))</f>
        <v/>
      </c>
      <c r="R32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2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23" s="50" t="str">
        <f ca="1">IF(KENKO[[#This Row],[//]]="","",IF(INDEX(INDIRECT($2:$2),KENKO[[#This Row],[//]])="","",INDEX(INDIRECT($2:$2),KENKO[[#This Row],[//]])))</f>
        <v/>
      </c>
      <c r="U323" s="47" t="str">
        <f ca="1">IF(KENKO[[#This Row],[//]]="","",INDEX(INDIRECT($2:$2),KENKO[[#This Row],[//]]))</f>
        <v/>
      </c>
      <c r="V323" s="47" t="str">
        <f ca="1">LOWER(SUBSTITUTE(SUBSTITUTE(SUBSTITUTE(SUBSTITUTE(SUBSTITUTE(SUBSTITUTE(SUBSTITUTE(SUBSTITUTE(KENKO[[#This Row],[N.B.nota]]," ",""),"-",""),"(",""),")",""),".",""),",",""),"/",""),"""",""))</f>
        <v/>
      </c>
      <c r="W323" s="51" t="str">
        <f ca="1">IF(KENKO[[#This Row],[concat]]="","",MATCH(KENKO[[#This Row],[concat]],[3]!db[NB NOTA_C],0)+1)</f>
        <v/>
      </c>
      <c r="X323" s="47" t="str">
        <f ca="1">IF(KENKO[[#This Row],[N.B.nota]]="","",ADDRESS(ROW(KENKO[QB]),COLUMN(KENKO[QB]))&amp;":"&amp;ADDRESS(ROW(),COLUMN(KENKO[QB])))</f>
        <v/>
      </c>
      <c r="Y323" s="46" t="str">
        <f ca="1">IF(KENKO[[#This Row],[//]]="","",HYPERLINK("["&amp;DB_PATH&amp;"]DB!e"&amp;KENKO[[#This Row],[stt]],"&gt;"))</f>
        <v/>
      </c>
      <c r="Z323" s="32" t="str">
        <f ca="1">IF(KENKO[[#This Row],[//]]="","",IF(KENKO[[#This Row],[ID NOTA]]="",Z316,KENKO[[#This Row],[ID NOTA]]))</f>
        <v/>
      </c>
    </row>
    <row r="324" spans="1:26" ht="20.100000000000001" customHeight="1" x14ac:dyDescent="0.25">
      <c r="A324" s="43"/>
      <c r="B324" s="29" t="str">
        <f>IF(KENKO[[#This Row],[N_ID]]="","",INDEX(Table1[ID],MATCH(KENKO[[#This Row],[N_ID]],Table1[N_ID],0)))</f>
        <v/>
      </c>
      <c r="C324" s="29" t="str">
        <f ca="1">IF(KENKO[[#This Row],[//]]="","",HYPERLINK("["&amp;SUBSTITUTE(DIR,"'","")&amp;"]NOTA!D"&amp;KENKO[[#This Row],[//]]+2,"&gt;"))</f>
        <v/>
      </c>
      <c r="D324" s="29" t="str">
        <f>IF(KENKO[[#This Row],[ID NOTA]]="","",INDEX(Table1[QB],MATCH(KENKO[[#This Row],[ID NOTA]],Table1[ID],0)))</f>
        <v/>
      </c>
      <c r="E32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24" s="29"/>
      <c r="G324" s="39" t="str">
        <f ca="1">IF(KENKO[[#This Row],[N_ID]]="","",INDEX(INDIRECT($2:$2),KENKO[[#This Row],[//]]))</f>
        <v/>
      </c>
      <c r="H324" s="39" t="str">
        <f ca="1">IF(KENKO[[#This Row],[N_ID]]="","",INDEX(INDIRECT($2:$2),KENKO[[#This Row],[//]]))</f>
        <v/>
      </c>
      <c r="I324" s="47" t="str">
        <f ca="1">IF(KENKO[[#This Row],[N_ID]]="","",INDEX(INDIRECT($2:$2),KENKO[[#This Row],[//]]))</f>
        <v/>
      </c>
      <c r="J324" s="47" t="str">
        <f ca="1">IF(KENKO[[#This Row],[//]]="","",INDEX([3]!db[NB PAJAK],KENKO[[#This Row],[stt]]-1))</f>
        <v/>
      </c>
      <c r="K324" s="29" t="str">
        <f ca="1">IF(KENKO[[#This Row],[//]]="","",IF(INDEX(INDIRECT($2:$2),KENKO[[#This Row],[//]])="","",INDEX(INDIRECT($2:$2),KENKO[[#This Row],[//]])))</f>
        <v/>
      </c>
      <c r="L324" s="29" t="str">
        <f ca="1">IF(KENKO[[#This Row],[//]]="","",IF(KENKO[[#This Row],[C]]="",INDEX(INDIRECT($2:$2),KENKO[[#This Row],[//]]),""))</f>
        <v/>
      </c>
      <c r="M324" s="29" t="str">
        <f ca="1">IF(KENKO[[#This Row],[//]]="","",IF(KENKO[[#This Row],[C]]="",INDEX(INDIRECT($2:$2),KENKO[[#This Row],[//]]),""))</f>
        <v/>
      </c>
      <c r="N324" s="40" t="str">
        <f ca="1">IF(KENKO[[#This Row],[//]]="","",INDEX(INDIRECT($2:$2),KENKO[[#This Row],[//]])/IF(KENKO[[#This Row],[C]]="",KENKO[[#This Row],[JMLH BRG]],1))</f>
        <v/>
      </c>
      <c r="O324" s="41" t="str">
        <f ca="1">IF(KENKO[[#This Row],[//]]="","",INDEX(INDIRECT($2:$2),KENKO[[#This Row],[//]]))</f>
        <v/>
      </c>
      <c r="P324" s="41" t="str">
        <f ca="1">IF(KENKO[[#This Row],[//]]="","",IF(INDEX(INDIRECT($2:$2),KENKO[[#This Row],[//]])="","",INDEX(INDIRECT($2:$2),KENKO[[#This Row],[//]])))</f>
        <v/>
      </c>
      <c r="Q324" s="42" t="str">
        <f ca="1">IF(KENKO[[#This Row],[//]]="","",INDEX(INDIRECT($2:$2),KENKO[[#This Row],[//]]))</f>
        <v/>
      </c>
      <c r="R32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2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24" s="50" t="str">
        <f ca="1">IF(KENKO[[#This Row],[//]]="","",IF(INDEX(INDIRECT($2:$2),KENKO[[#This Row],[//]])="","",INDEX(INDIRECT($2:$2),KENKO[[#This Row],[//]])))</f>
        <v/>
      </c>
      <c r="U324" s="47" t="str">
        <f ca="1">IF(KENKO[[#This Row],[//]]="","",INDEX(INDIRECT($2:$2),KENKO[[#This Row],[//]]))</f>
        <v/>
      </c>
      <c r="V324" s="47" t="str">
        <f ca="1">LOWER(SUBSTITUTE(SUBSTITUTE(SUBSTITUTE(SUBSTITUTE(SUBSTITUTE(SUBSTITUTE(SUBSTITUTE(SUBSTITUTE(KENKO[[#This Row],[N.B.nota]]," ",""),"-",""),"(",""),")",""),".",""),",",""),"/",""),"""",""))</f>
        <v/>
      </c>
      <c r="W324" s="51" t="str">
        <f ca="1">IF(KENKO[[#This Row],[concat]]="","",MATCH(KENKO[[#This Row],[concat]],[3]!db[NB NOTA_C],0)+1)</f>
        <v/>
      </c>
      <c r="X324" s="47" t="str">
        <f ca="1">IF(KENKO[[#This Row],[N.B.nota]]="","",ADDRESS(ROW(KENKO[QB]),COLUMN(KENKO[QB]))&amp;":"&amp;ADDRESS(ROW(),COLUMN(KENKO[QB])))</f>
        <v/>
      </c>
      <c r="Y324" s="46" t="str">
        <f ca="1">IF(KENKO[[#This Row],[//]]="","",HYPERLINK("["&amp;DB_PATH&amp;"]DB!e"&amp;KENKO[[#This Row],[stt]],"&gt;"))</f>
        <v/>
      </c>
      <c r="Z324" s="32" t="str">
        <f ca="1">IF(KENKO[[#This Row],[//]]="","",IF(KENKO[[#This Row],[ID NOTA]]="",Z316,KENKO[[#This Row],[ID NOTA]]))</f>
        <v/>
      </c>
    </row>
    <row r="325" spans="1:26" ht="20.100000000000001" customHeight="1" x14ac:dyDescent="0.25">
      <c r="A325" s="43"/>
      <c r="B325" s="29" t="str">
        <f>IF(KENKO[[#This Row],[N_ID]]="","",INDEX(Table1[ID],MATCH(KENKO[[#This Row],[N_ID]],Table1[N_ID],0)))</f>
        <v/>
      </c>
      <c r="C325" s="29" t="str">
        <f ca="1">IF(KENKO[[#This Row],[//]]="","",HYPERLINK("["&amp;SUBSTITUTE(DIR,"'","")&amp;"]NOTA!D"&amp;KENKO[[#This Row],[//]]+2,"&gt;"))</f>
        <v/>
      </c>
      <c r="D325" s="29" t="str">
        <f>IF(KENKO[[#This Row],[ID NOTA]]="","",INDEX(Table1[QB],MATCH(KENKO[[#This Row],[ID NOTA]],Table1[ID],0)))</f>
        <v/>
      </c>
      <c r="E32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25" s="29"/>
      <c r="G325" s="39" t="str">
        <f ca="1">IF(KENKO[[#This Row],[N_ID]]="","",INDEX(INDIRECT($2:$2),KENKO[[#This Row],[//]]))</f>
        <v/>
      </c>
      <c r="H325" s="39" t="str">
        <f ca="1">IF(KENKO[[#This Row],[N_ID]]="","",INDEX(INDIRECT($2:$2),KENKO[[#This Row],[//]]))</f>
        <v/>
      </c>
      <c r="I325" s="47" t="str">
        <f ca="1">IF(KENKO[[#This Row],[N_ID]]="","",INDEX(INDIRECT($2:$2),KENKO[[#This Row],[//]]))</f>
        <v/>
      </c>
      <c r="J325" s="47" t="str">
        <f ca="1">IF(KENKO[[#This Row],[//]]="","",INDEX([3]!db[NB PAJAK],KENKO[[#This Row],[stt]]-1))</f>
        <v/>
      </c>
      <c r="K325" s="29" t="str">
        <f ca="1">IF(KENKO[[#This Row],[//]]="","",IF(INDEX(INDIRECT($2:$2),KENKO[[#This Row],[//]])="","",INDEX(INDIRECT($2:$2),KENKO[[#This Row],[//]])))</f>
        <v/>
      </c>
      <c r="L325" s="29" t="str">
        <f ca="1">IF(KENKO[[#This Row],[//]]="","",IF(KENKO[[#This Row],[C]]="",INDEX(INDIRECT($2:$2),KENKO[[#This Row],[//]]),""))</f>
        <v/>
      </c>
      <c r="M325" s="29" t="str">
        <f ca="1">IF(KENKO[[#This Row],[//]]="","",IF(KENKO[[#This Row],[C]]="",INDEX(INDIRECT($2:$2),KENKO[[#This Row],[//]]),""))</f>
        <v/>
      </c>
      <c r="N325" s="40" t="str">
        <f ca="1">IF(KENKO[[#This Row],[//]]="","",INDEX(INDIRECT($2:$2),KENKO[[#This Row],[//]])/IF(KENKO[[#This Row],[C]]="",KENKO[[#This Row],[JMLH BRG]],1))</f>
        <v/>
      </c>
      <c r="O325" s="41" t="str">
        <f ca="1">IF(KENKO[[#This Row],[//]]="","",INDEX(INDIRECT($2:$2),KENKO[[#This Row],[//]]))</f>
        <v/>
      </c>
      <c r="P325" s="41" t="str">
        <f ca="1">IF(KENKO[[#This Row],[//]]="","",IF(INDEX(INDIRECT($2:$2),KENKO[[#This Row],[//]])="","",INDEX(INDIRECT($2:$2),KENKO[[#This Row],[//]])))</f>
        <v/>
      </c>
      <c r="Q325" s="42" t="str">
        <f ca="1">IF(KENKO[[#This Row],[//]]="","",INDEX(INDIRECT($2:$2),KENKO[[#This Row],[//]]))</f>
        <v/>
      </c>
      <c r="R32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2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25" s="50" t="str">
        <f ca="1">IF(KENKO[[#This Row],[//]]="","",IF(INDEX(INDIRECT($2:$2),KENKO[[#This Row],[//]])="","",INDEX(INDIRECT($2:$2),KENKO[[#This Row],[//]])))</f>
        <v/>
      </c>
      <c r="U325" s="47" t="str">
        <f ca="1">IF(KENKO[[#This Row],[//]]="","",INDEX(INDIRECT($2:$2),KENKO[[#This Row],[//]]))</f>
        <v/>
      </c>
      <c r="V325" s="47" t="str">
        <f ca="1">LOWER(SUBSTITUTE(SUBSTITUTE(SUBSTITUTE(SUBSTITUTE(SUBSTITUTE(SUBSTITUTE(SUBSTITUTE(SUBSTITUTE(KENKO[[#This Row],[N.B.nota]]," ",""),"-",""),"(",""),")",""),".",""),",",""),"/",""),"""",""))</f>
        <v/>
      </c>
      <c r="W325" s="51" t="str">
        <f ca="1">IF(KENKO[[#This Row],[concat]]="","",MATCH(KENKO[[#This Row],[concat]],[3]!db[NB NOTA_C],0)+1)</f>
        <v/>
      </c>
      <c r="X325" s="47" t="str">
        <f ca="1">IF(KENKO[[#This Row],[N.B.nota]]="","",ADDRESS(ROW(KENKO[QB]),COLUMN(KENKO[QB]))&amp;":"&amp;ADDRESS(ROW(),COLUMN(KENKO[QB])))</f>
        <v/>
      </c>
      <c r="Y325" s="46" t="str">
        <f ca="1">IF(KENKO[[#This Row],[//]]="","",HYPERLINK("["&amp;DB_PATH&amp;"]DB!e"&amp;KENKO[[#This Row],[stt]],"&gt;"))</f>
        <v/>
      </c>
      <c r="Z325" s="32" t="str">
        <f ca="1">IF(KENKO[[#This Row],[//]]="","",IF(KENKO[[#This Row],[ID NOTA]]="",Z316,KENKO[[#This Row],[ID NOTA]]))</f>
        <v/>
      </c>
    </row>
    <row r="326" spans="1:26" ht="20.100000000000001" customHeight="1" x14ac:dyDescent="0.25">
      <c r="A326" s="43"/>
      <c r="B326" s="29" t="str">
        <f>IF(KENKO[[#This Row],[N_ID]]="","",INDEX(Table1[ID],MATCH(KENKO[[#This Row],[N_ID]],Table1[N_ID],0)))</f>
        <v/>
      </c>
      <c r="C326" s="29" t="str">
        <f ca="1">IF(KENKO[[#This Row],[//]]="","",HYPERLINK("["&amp;SUBSTITUTE(DIR,"'","")&amp;"]NOTA!D"&amp;KENKO[[#This Row],[//]]+2,"&gt;"))</f>
        <v/>
      </c>
      <c r="D326" s="29" t="str">
        <f>IF(KENKO[[#This Row],[ID NOTA]]="","",INDEX(Table1[QB],MATCH(KENKO[[#This Row],[ID NOTA]],Table1[ID],0)))</f>
        <v/>
      </c>
      <c r="E32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26" s="29"/>
      <c r="G326" s="39" t="str">
        <f ca="1">IF(KENKO[[#This Row],[N_ID]]="","",INDEX(INDIRECT($2:$2),KENKO[[#This Row],[//]]))</f>
        <v/>
      </c>
      <c r="H326" s="39" t="str">
        <f ca="1">IF(KENKO[[#This Row],[N_ID]]="","",INDEX(INDIRECT($2:$2),KENKO[[#This Row],[//]]))</f>
        <v/>
      </c>
      <c r="I326" s="47" t="str">
        <f ca="1">IF(KENKO[[#This Row],[N_ID]]="","",INDEX(INDIRECT($2:$2),KENKO[[#This Row],[//]]))</f>
        <v/>
      </c>
      <c r="J326" s="47" t="str">
        <f ca="1">IF(KENKO[[#This Row],[//]]="","",INDEX([3]!db[NB PAJAK],KENKO[[#This Row],[stt]]-1))</f>
        <v/>
      </c>
      <c r="K326" s="29" t="str">
        <f ca="1">IF(KENKO[[#This Row],[//]]="","",IF(INDEX(INDIRECT($2:$2),KENKO[[#This Row],[//]])="","",INDEX(INDIRECT($2:$2),KENKO[[#This Row],[//]])))</f>
        <v/>
      </c>
      <c r="L326" s="29" t="str">
        <f ca="1">IF(KENKO[[#This Row],[//]]="","",IF(KENKO[[#This Row],[C]]="",INDEX(INDIRECT($2:$2),KENKO[[#This Row],[//]]),""))</f>
        <v/>
      </c>
      <c r="M326" s="29" t="str">
        <f ca="1">IF(KENKO[[#This Row],[//]]="","",IF(KENKO[[#This Row],[C]]="",INDEX(INDIRECT($2:$2),KENKO[[#This Row],[//]]),""))</f>
        <v/>
      </c>
      <c r="N326" s="40" t="str">
        <f ca="1">IF(KENKO[[#This Row],[//]]="","",INDEX(INDIRECT($2:$2),KENKO[[#This Row],[//]])/IF(KENKO[[#This Row],[C]]="",KENKO[[#This Row],[JMLH BRG]],1))</f>
        <v/>
      </c>
      <c r="O326" s="41" t="str">
        <f ca="1">IF(KENKO[[#This Row],[//]]="","",INDEX(INDIRECT($2:$2),KENKO[[#This Row],[//]]))</f>
        <v/>
      </c>
      <c r="P326" s="41" t="str">
        <f ca="1">IF(KENKO[[#This Row],[//]]="","",IF(INDEX(INDIRECT($2:$2),KENKO[[#This Row],[//]])="","",INDEX(INDIRECT($2:$2),KENKO[[#This Row],[//]])))</f>
        <v/>
      </c>
      <c r="Q326" s="42" t="str">
        <f ca="1">IF(KENKO[[#This Row],[//]]="","",INDEX(INDIRECT($2:$2),KENKO[[#This Row],[//]]))</f>
        <v/>
      </c>
      <c r="R32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2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26" s="50" t="str">
        <f ca="1">IF(KENKO[[#This Row],[//]]="","",IF(INDEX(INDIRECT($2:$2),KENKO[[#This Row],[//]])="","",INDEX(INDIRECT($2:$2),KENKO[[#This Row],[//]])))</f>
        <v/>
      </c>
      <c r="U326" s="47" t="str">
        <f ca="1">IF(KENKO[[#This Row],[//]]="","",INDEX(INDIRECT($2:$2),KENKO[[#This Row],[//]]))</f>
        <v/>
      </c>
      <c r="V326" s="47" t="str">
        <f ca="1">LOWER(SUBSTITUTE(SUBSTITUTE(SUBSTITUTE(SUBSTITUTE(SUBSTITUTE(SUBSTITUTE(SUBSTITUTE(SUBSTITUTE(KENKO[[#This Row],[N.B.nota]]," ",""),"-",""),"(",""),")",""),".",""),",",""),"/",""),"""",""))</f>
        <v/>
      </c>
      <c r="W326" s="51" t="str">
        <f ca="1">IF(KENKO[[#This Row],[concat]]="","",MATCH(KENKO[[#This Row],[concat]],[3]!db[NB NOTA_C],0)+1)</f>
        <v/>
      </c>
      <c r="X326" s="47" t="str">
        <f ca="1">IF(KENKO[[#This Row],[N.B.nota]]="","",ADDRESS(ROW(KENKO[QB]),COLUMN(KENKO[QB]))&amp;":"&amp;ADDRESS(ROW(),COLUMN(KENKO[QB])))</f>
        <v/>
      </c>
      <c r="Y326" s="46" t="str">
        <f ca="1">IF(KENKO[[#This Row],[//]]="","",HYPERLINK("["&amp;DB_PATH&amp;"]DB!e"&amp;KENKO[[#This Row],[stt]],"&gt;"))</f>
        <v/>
      </c>
      <c r="Z326" s="32" t="str">
        <f ca="1">IF(KENKO[[#This Row],[//]]="","",IF(KENKO[[#This Row],[ID NOTA]]="",Z316,KENKO[[#This Row],[ID NOTA]]))</f>
        <v/>
      </c>
    </row>
    <row r="327" spans="1:26" ht="20.100000000000001" customHeight="1" x14ac:dyDescent="0.25">
      <c r="A327" s="43"/>
      <c r="B327" s="29" t="str">
        <f>IF(KENKO[[#This Row],[N_ID]]="","",INDEX(Table1[ID],MATCH(KENKO[[#This Row],[N_ID]],Table1[N_ID],0)))</f>
        <v/>
      </c>
      <c r="C327" s="29" t="str">
        <f ca="1">IF(KENKO[[#This Row],[//]]="","",HYPERLINK("["&amp;SUBSTITUTE(DIR,"'","")&amp;"]NOTA!D"&amp;KENKO[[#This Row],[//]]+2,"&gt;"))</f>
        <v/>
      </c>
      <c r="D327" s="29" t="str">
        <f>IF(KENKO[[#This Row],[ID NOTA]]="","",INDEX(Table1[QB],MATCH(KENKO[[#This Row],[ID NOTA]],Table1[ID],0)))</f>
        <v/>
      </c>
      <c r="E32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27" s="29"/>
      <c r="G327" s="39" t="str">
        <f ca="1">IF(KENKO[[#This Row],[N_ID]]="","",INDEX(INDIRECT($2:$2),KENKO[[#This Row],[//]]))</f>
        <v/>
      </c>
      <c r="H327" s="39" t="str">
        <f ca="1">IF(KENKO[[#This Row],[N_ID]]="","",INDEX(INDIRECT($2:$2),KENKO[[#This Row],[//]]))</f>
        <v/>
      </c>
      <c r="I327" s="47" t="str">
        <f ca="1">IF(KENKO[[#This Row],[N_ID]]="","",INDEX(INDIRECT($2:$2),KENKO[[#This Row],[//]]))</f>
        <v/>
      </c>
      <c r="J327" s="47" t="str">
        <f ca="1">IF(KENKO[[#This Row],[//]]="","",INDEX([3]!db[NB PAJAK],KENKO[[#This Row],[stt]]-1))</f>
        <v/>
      </c>
      <c r="K327" s="29" t="str">
        <f ca="1">IF(KENKO[[#This Row],[//]]="","",IF(INDEX(INDIRECT($2:$2),KENKO[[#This Row],[//]])="","",INDEX(INDIRECT($2:$2),KENKO[[#This Row],[//]])))</f>
        <v/>
      </c>
      <c r="L327" s="29" t="str">
        <f ca="1">IF(KENKO[[#This Row],[//]]="","",IF(KENKO[[#This Row],[C]]="",INDEX(INDIRECT($2:$2),KENKO[[#This Row],[//]]),""))</f>
        <v/>
      </c>
      <c r="M327" s="29" t="str">
        <f ca="1">IF(KENKO[[#This Row],[//]]="","",IF(KENKO[[#This Row],[C]]="",INDEX(INDIRECT($2:$2),KENKO[[#This Row],[//]]),""))</f>
        <v/>
      </c>
      <c r="N327" s="40" t="str">
        <f ca="1">IF(KENKO[[#This Row],[//]]="","",INDEX(INDIRECT($2:$2),KENKO[[#This Row],[//]])/IF(KENKO[[#This Row],[C]]="",KENKO[[#This Row],[JMLH BRG]],1))</f>
        <v/>
      </c>
      <c r="O327" s="41" t="str">
        <f ca="1">IF(KENKO[[#This Row],[//]]="","",INDEX(INDIRECT($2:$2),KENKO[[#This Row],[//]]))</f>
        <v/>
      </c>
      <c r="P327" s="41" t="str">
        <f ca="1">IF(KENKO[[#This Row],[//]]="","",IF(INDEX(INDIRECT($2:$2),KENKO[[#This Row],[//]])="","",INDEX(INDIRECT($2:$2),KENKO[[#This Row],[//]])))</f>
        <v/>
      </c>
      <c r="Q327" s="42" t="str">
        <f ca="1">IF(KENKO[[#This Row],[//]]="","",INDEX(INDIRECT($2:$2),KENKO[[#This Row],[//]]))</f>
        <v/>
      </c>
      <c r="R32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2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27" s="50" t="str">
        <f ca="1">IF(KENKO[[#This Row],[//]]="","",IF(INDEX(INDIRECT($2:$2),KENKO[[#This Row],[//]])="","",INDEX(INDIRECT($2:$2),KENKO[[#This Row],[//]])))</f>
        <v/>
      </c>
      <c r="U327" s="47" t="str">
        <f ca="1">IF(KENKO[[#This Row],[//]]="","",INDEX(INDIRECT($2:$2),KENKO[[#This Row],[//]]))</f>
        <v/>
      </c>
      <c r="V327" s="47" t="str">
        <f ca="1">LOWER(SUBSTITUTE(SUBSTITUTE(SUBSTITUTE(SUBSTITUTE(SUBSTITUTE(SUBSTITUTE(SUBSTITUTE(SUBSTITUTE(KENKO[[#This Row],[N.B.nota]]," ",""),"-",""),"(",""),")",""),".",""),",",""),"/",""),"""",""))</f>
        <v/>
      </c>
      <c r="W327" s="51" t="str">
        <f ca="1">IF(KENKO[[#This Row],[concat]]="","",MATCH(KENKO[[#This Row],[concat]],[3]!db[NB NOTA_C],0)+1)</f>
        <v/>
      </c>
      <c r="X327" s="47" t="str">
        <f ca="1">IF(KENKO[[#This Row],[N.B.nota]]="","",ADDRESS(ROW(KENKO[QB]),COLUMN(KENKO[QB]))&amp;":"&amp;ADDRESS(ROW(),COLUMN(KENKO[QB])))</f>
        <v/>
      </c>
      <c r="Y327" s="46" t="str">
        <f ca="1">IF(KENKO[[#This Row],[//]]="","",HYPERLINK("["&amp;DB_PATH&amp;"]DB!e"&amp;KENKO[[#This Row],[stt]],"&gt;"))</f>
        <v/>
      </c>
      <c r="Z327" s="32" t="str">
        <f ca="1">IF(KENKO[[#This Row],[//]]="","",IF(KENKO[[#This Row],[ID NOTA]]="",Z326,KENKO[[#This Row],[ID NOTA]]))</f>
        <v/>
      </c>
    </row>
    <row r="328" spans="1:26" ht="20.100000000000001" customHeight="1" x14ac:dyDescent="0.25">
      <c r="A328" s="38"/>
      <c r="B328" s="34" t="str">
        <f>IF(KENKO[[#This Row],[N_ID]]="","",INDEX(Table1[ID],MATCH(KENKO[[#This Row],[N_ID]],Table1[N_ID],0)))</f>
        <v/>
      </c>
      <c r="C328" s="34" t="str">
        <f ca="1">IF(KENKO[[#This Row],[//]]="","",HYPERLINK("["&amp;SUBSTITUTE(DIR,"'","")&amp;"]NOTA!D"&amp;KENKO[[#This Row],[//]]+2,"&gt;"))</f>
        <v/>
      </c>
      <c r="D328" s="34" t="str">
        <f>IF(KENKO[[#This Row],[ID NOTA]]="","",INDEX(Table1[QB],MATCH(KENKO[[#This Row],[ID NOTA]],Table1[ID],0)))</f>
        <v/>
      </c>
      <c r="E32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28" s="34"/>
      <c r="G328" s="39" t="str">
        <f ca="1">IF(KENKO[[#This Row],[N_ID]]="","",INDEX(INDIRECT($2:$2),KENKO[[#This Row],[//]]))</f>
        <v/>
      </c>
      <c r="H328" s="39" t="str">
        <f ca="1">IF(KENKO[[#This Row],[N_ID]]="","",INDEX(INDIRECT($2:$2),KENKO[[#This Row],[//]]))</f>
        <v/>
      </c>
      <c r="I328" s="35" t="str">
        <f ca="1">IF(KENKO[[#This Row],[N_ID]]="","",INDEX(INDIRECT($2:$2),KENKO[[#This Row],[//]]))</f>
        <v/>
      </c>
      <c r="J328" s="35" t="str">
        <f ca="1">IF(KENKO[[#This Row],[//]]="","",INDEX([3]!db[NB PAJAK],KENKO[[#This Row],[stt]]-1))</f>
        <v/>
      </c>
      <c r="K328" s="34" t="str">
        <f ca="1">IF(KENKO[[#This Row],[//]]="","",IF(INDEX(INDIRECT($2:$2),KENKO[[#This Row],[//]])="","",INDEX(INDIRECT($2:$2),KENKO[[#This Row],[//]])))</f>
        <v/>
      </c>
      <c r="L328" s="34" t="str">
        <f ca="1">IF(KENKO[[#This Row],[//]]="","",IF(KENKO[[#This Row],[C]]="",INDEX(INDIRECT($2:$2),KENKO[[#This Row],[//]]),""))</f>
        <v/>
      </c>
      <c r="M328" s="34" t="str">
        <f ca="1">IF(KENKO[[#This Row],[//]]="","",IF(KENKO[[#This Row],[C]]="",INDEX(INDIRECT($2:$2),KENKO[[#This Row],[//]]),""))</f>
        <v/>
      </c>
      <c r="N328" s="40" t="str">
        <f ca="1">IF(KENKO[[#This Row],[//]]="","",INDEX(INDIRECT($2:$2),KENKO[[#This Row],[//]])/IF(KENKO[[#This Row],[C]]="",KENKO[[#This Row],[JMLH BRG]],1))</f>
        <v/>
      </c>
      <c r="O328" s="41" t="str">
        <f ca="1">IF(KENKO[[#This Row],[//]]="","",INDEX(INDIRECT($2:$2),KENKO[[#This Row],[//]]))</f>
        <v/>
      </c>
      <c r="P328" s="41" t="str">
        <f ca="1">IF(KENKO[[#This Row],[//]]="","",IF(INDEX(INDIRECT($2:$2),KENKO[[#This Row],[//]])="","",INDEX(INDIRECT($2:$2),KENKO[[#This Row],[//]])))</f>
        <v/>
      </c>
      <c r="Q328" s="42" t="str">
        <f ca="1">IF(KENKO[[#This Row],[//]]="","",INDEX(INDIRECT($2:$2),KENKO[[#This Row],[//]]))</f>
        <v/>
      </c>
      <c r="R32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2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28" s="42" t="str">
        <f ca="1">IF(KENKO[[#This Row],[//]]="","",IF(INDEX(INDIRECT($2:$2),KENKO[[#This Row],[//]])="","",INDEX(INDIRECT($2:$2),KENKO[[#This Row],[//]])))</f>
        <v/>
      </c>
      <c r="U328" s="35" t="str">
        <f ca="1">IF(KENKO[[#This Row],[//]]="","",INDEX(INDIRECT($2:$2),KENKO[[#This Row],[//]]))</f>
        <v/>
      </c>
      <c r="V328" s="35" t="str">
        <f ca="1">LOWER(SUBSTITUTE(SUBSTITUTE(SUBSTITUTE(SUBSTITUTE(SUBSTITUTE(SUBSTITUTE(SUBSTITUTE(SUBSTITUTE(KENKO[[#This Row],[N.B.nota]]," ",""),"-",""),"(",""),")",""),".",""),",",""),"/",""),"""",""))</f>
        <v/>
      </c>
      <c r="W328" s="34" t="str">
        <f ca="1">IF(KENKO[[#This Row],[concat]]="","",MATCH(KENKO[[#This Row],[concat]],[3]!db[NB NOTA_C],0)+1)</f>
        <v/>
      </c>
      <c r="X328" s="35" t="str">
        <f ca="1">IF(KENKO[[#This Row],[N.B.nota]]="","",ADDRESS(ROW(KENKO[QB]),COLUMN(KENKO[QB]))&amp;":"&amp;ADDRESS(ROW(),COLUMN(KENKO[QB])))</f>
        <v/>
      </c>
      <c r="Y328" s="35" t="str">
        <f ca="1">IF(KENKO[[#This Row],[//]]="","",HYPERLINK("["&amp;DB_PATH&amp;"]DB!e"&amp;KENKO[[#This Row],[stt]],"&gt;"))</f>
        <v/>
      </c>
      <c r="Z328" s="32" t="str">
        <f ca="1">IF(KENKO[[#This Row],[//]]="","",IF(KENKO[[#This Row],[ID NOTA]]="",Z327,KENKO[[#This Row],[ID NOTA]]))</f>
        <v/>
      </c>
    </row>
    <row r="329" spans="1:26" ht="20.100000000000001" customHeight="1" x14ac:dyDescent="0.25">
      <c r="A329" s="38"/>
      <c r="B329" s="34" t="str">
        <f>IF(KENKO[[#This Row],[N_ID]]="","",INDEX(Table1[ID],MATCH(KENKO[[#This Row],[N_ID]],Table1[N_ID],0)))</f>
        <v/>
      </c>
      <c r="C329" s="34" t="str">
        <f ca="1">IF(KENKO[[#This Row],[//]]="","",HYPERLINK("["&amp;SUBSTITUTE(DIR,"'","")&amp;"]NOTA!D"&amp;KENKO[[#This Row],[//]]+2,"&gt;"))</f>
        <v/>
      </c>
      <c r="D329" s="34" t="str">
        <f>IF(KENKO[[#This Row],[ID NOTA]]="","",INDEX(Table1[QB],MATCH(KENKO[[#This Row],[ID NOTA]],Table1[ID],0)))</f>
        <v/>
      </c>
      <c r="E32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29" s="34"/>
      <c r="G329" s="39" t="str">
        <f ca="1">IF(KENKO[[#This Row],[N_ID]]="","",INDEX(INDIRECT($2:$2),KENKO[[#This Row],[//]]))</f>
        <v/>
      </c>
      <c r="H329" s="39" t="str">
        <f ca="1">IF(KENKO[[#This Row],[N_ID]]="","",INDEX(INDIRECT($2:$2),KENKO[[#This Row],[//]]))</f>
        <v/>
      </c>
      <c r="I329" s="35" t="str">
        <f ca="1">IF(KENKO[[#This Row],[N_ID]]="","",INDEX(INDIRECT($2:$2),KENKO[[#This Row],[//]]))</f>
        <v/>
      </c>
      <c r="J329" s="35" t="str">
        <f ca="1">IF(KENKO[[#This Row],[//]]="","",INDEX([3]!db[NB PAJAK],KENKO[[#This Row],[stt]]-1))</f>
        <v/>
      </c>
      <c r="K329" s="34" t="str">
        <f ca="1">IF(KENKO[[#This Row],[//]]="","",IF(INDEX(INDIRECT($2:$2),KENKO[[#This Row],[//]])="","",INDEX(INDIRECT($2:$2),KENKO[[#This Row],[//]])))</f>
        <v/>
      </c>
      <c r="L329" s="34" t="str">
        <f ca="1">IF(KENKO[[#This Row],[//]]="","",IF(KENKO[[#This Row],[C]]="",INDEX(INDIRECT($2:$2),KENKO[[#This Row],[//]]),""))</f>
        <v/>
      </c>
      <c r="M329" s="34" t="str">
        <f ca="1">IF(KENKO[[#This Row],[//]]="","",IF(KENKO[[#This Row],[C]]="",INDEX(INDIRECT($2:$2),KENKO[[#This Row],[//]]),""))</f>
        <v/>
      </c>
      <c r="N329" s="40" t="str">
        <f ca="1">IF(KENKO[[#This Row],[//]]="","",INDEX(INDIRECT($2:$2),KENKO[[#This Row],[//]])/IF(KENKO[[#This Row],[C]]="",KENKO[[#This Row],[JMLH BRG]],1))</f>
        <v/>
      </c>
      <c r="O329" s="41" t="str">
        <f ca="1">IF(KENKO[[#This Row],[//]]="","",INDEX(INDIRECT($2:$2),KENKO[[#This Row],[//]]))</f>
        <v/>
      </c>
      <c r="P329" s="41" t="str">
        <f ca="1">IF(KENKO[[#This Row],[//]]="","",IF(INDEX(INDIRECT($2:$2),KENKO[[#This Row],[//]])="","",INDEX(INDIRECT($2:$2),KENKO[[#This Row],[//]])))</f>
        <v/>
      </c>
      <c r="Q329" s="42" t="str">
        <f ca="1">IF(KENKO[[#This Row],[//]]="","",INDEX(INDIRECT($2:$2),KENKO[[#This Row],[//]]))</f>
        <v/>
      </c>
      <c r="R32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2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29" s="42" t="str">
        <f ca="1">IF(KENKO[[#This Row],[//]]="","",IF(INDEX(INDIRECT($2:$2),KENKO[[#This Row],[//]])="","",INDEX(INDIRECT($2:$2),KENKO[[#This Row],[//]])))</f>
        <v/>
      </c>
      <c r="U329" s="35" t="str">
        <f ca="1">IF(KENKO[[#This Row],[//]]="","",INDEX(INDIRECT($2:$2),KENKO[[#This Row],[//]]))</f>
        <v/>
      </c>
      <c r="V329" s="35" t="str">
        <f ca="1">LOWER(SUBSTITUTE(SUBSTITUTE(SUBSTITUTE(SUBSTITUTE(SUBSTITUTE(SUBSTITUTE(SUBSTITUTE(SUBSTITUTE(KENKO[[#This Row],[N.B.nota]]," ",""),"-",""),"(",""),")",""),".",""),",",""),"/",""),"""",""))</f>
        <v/>
      </c>
      <c r="W329" s="34" t="str">
        <f ca="1">IF(KENKO[[#This Row],[concat]]="","",MATCH(KENKO[[#This Row],[concat]],[3]!db[NB NOTA_C],0)+1)</f>
        <v/>
      </c>
      <c r="X329" s="35" t="str">
        <f ca="1">IF(KENKO[[#This Row],[N.B.nota]]="","",ADDRESS(ROW(KENKO[QB]),COLUMN(KENKO[QB]))&amp;":"&amp;ADDRESS(ROW(),COLUMN(KENKO[QB])))</f>
        <v/>
      </c>
      <c r="Y329" s="35" t="str">
        <f ca="1">IF(KENKO[[#This Row],[//]]="","",HYPERLINK("["&amp;DB_PATH&amp;"]DB!e"&amp;KENKO[[#This Row],[stt]],"&gt;"))</f>
        <v/>
      </c>
      <c r="Z329" s="32" t="str">
        <f ca="1">IF(KENKO[[#This Row],[//]]="","",IF(KENKO[[#This Row],[ID NOTA]]="",Z328,KENKO[[#This Row],[ID NOTA]]))</f>
        <v/>
      </c>
    </row>
    <row r="330" spans="1:26" ht="20.100000000000001" customHeight="1" x14ac:dyDescent="0.25">
      <c r="A330" s="38"/>
      <c r="B330" s="34" t="str">
        <f>IF(KENKO[[#This Row],[N_ID]]="","",INDEX(Table1[ID],MATCH(KENKO[[#This Row],[N_ID]],Table1[N_ID],0)))</f>
        <v/>
      </c>
      <c r="C330" s="34" t="str">
        <f ca="1">IF(KENKO[[#This Row],[//]]="","",HYPERLINK("["&amp;SUBSTITUTE(DIR,"'","")&amp;"]NOTA!D"&amp;KENKO[[#This Row],[//]]+2,"&gt;"))</f>
        <v/>
      </c>
      <c r="D330" s="34" t="str">
        <f>IF(KENKO[[#This Row],[ID NOTA]]="","",INDEX(Table1[QB],MATCH(KENKO[[#This Row],[ID NOTA]],Table1[ID],0)))</f>
        <v/>
      </c>
      <c r="E33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30" s="34"/>
      <c r="G330" s="39" t="str">
        <f ca="1">IF(KENKO[[#This Row],[N_ID]]="","",INDEX(INDIRECT($2:$2),KENKO[[#This Row],[//]]))</f>
        <v/>
      </c>
      <c r="H330" s="39" t="str">
        <f ca="1">IF(KENKO[[#This Row],[N_ID]]="","",INDEX(INDIRECT($2:$2),KENKO[[#This Row],[//]]))</f>
        <v/>
      </c>
      <c r="I330" s="35" t="str">
        <f ca="1">IF(KENKO[[#This Row],[N_ID]]="","",INDEX(INDIRECT($2:$2),KENKO[[#This Row],[//]]))</f>
        <v/>
      </c>
      <c r="J330" s="35" t="str">
        <f ca="1">IF(KENKO[[#This Row],[//]]="","",INDEX([3]!db[NB PAJAK],KENKO[[#This Row],[stt]]-1))</f>
        <v/>
      </c>
      <c r="K330" s="34" t="str">
        <f ca="1">IF(KENKO[[#This Row],[//]]="","",IF(INDEX(INDIRECT($2:$2),KENKO[[#This Row],[//]])="","",INDEX(INDIRECT($2:$2),KENKO[[#This Row],[//]])))</f>
        <v/>
      </c>
      <c r="L330" s="34" t="str">
        <f ca="1">IF(KENKO[[#This Row],[//]]="","",IF(KENKO[[#This Row],[C]]="",INDEX(INDIRECT($2:$2),KENKO[[#This Row],[//]]),""))</f>
        <v/>
      </c>
      <c r="M330" s="34" t="str">
        <f ca="1">IF(KENKO[[#This Row],[//]]="","",IF(KENKO[[#This Row],[C]]="",INDEX(INDIRECT($2:$2),KENKO[[#This Row],[//]]),""))</f>
        <v/>
      </c>
      <c r="N330" s="40" t="str">
        <f ca="1">IF(KENKO[[#This Row],[//]]="","",INDEX(INDIRECT($2:$2),KENKO[[#This Row],[//]])/IF(KENKO[[#This Row],[C]]="",KENKO[[#This Row],[JMLH BRG]],1))</f>
        <v/>
      </c>
      <c r="O330" s="41" t="str">
        <f ca="1">IF(KENKO[[#This Row],[//]]="","",INDEX(INDIRECT($2:$2),KENKO[[#This Row],[//]]))</f>
        <v/>
      </c>
      <c r="P330" s="41" t="str">
        <f ca="1">IF(KENKO[[#This Row],[//]]="","",IF(INDEX(INDIRECT($2:$2),KENKO[[#This Row],[//]])="","",INDEX(INDIRECT($2:$2),KENKO[[#This Row],[//]])))</f>
        <v/>
      </c>
      <c r="Q330" s="42" t="str">
        <f ca="1">IF(KENKO[[#This Row],[//]]="","",INDEX(INDIRECT($2:$2),KENKO[[#This Row],[//]]))</f>
        <v/>
      </c>
      <c r="R33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3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30" s="42" t="str">
        <f ca="1">IF(KENKO[[#This Row],[//]]="","",IF(INDEX(INDIRECT($2:$2),KENKO[[#This Row],[//]])="","",INDEX(INDIRECT($2:$2),KENKO[[#This Row],[//]])))</f>
        <v/>
      </c>
      <c r="U330" s="35" t="str">
        <f ca="1">IF(KENKO[[#This Row],[//]]="","",INDEX(INDIRECT($2:$2),KENKO[[#This Row],[//]]))</f>
        <v/>
      </c>
      <c r="V330" s="35" t="str">
        <f ca="1">LOWER(SUBSTITUTE(SUBSTITUTE(SUBSTITUTE(SUBSTITUTE(SUBSTITUTE(SUBSTITUTE(SUBSTITUTE(SUBSTITUTE(KENKO[[#This Row],[N.B.nota]]," ",""),"-",""),"(",""),")",""),".",""),",",""),"/",""),"""",""))</f>
        <v/>
      </c>
      <c r="W330" s="34" t="str">
        <f ca="1">IF(KENKO[[#This Row],[concat]]="","",MATCH(KENKO[[#This Row],[concat]],[3]!db[NB NOTA_C],0)+1)</f>
        <v/>
      </c>
      <c r="X330" s="35" t="str">
        <f ca="1">IF(KENKO[[#This Row],[N.B.nota]]="","",ADDRESS(ROW(KENKO[QB]),COLUMN(KENKO[QB]))&amp;":"&amp;ADDRESS(ROW(),COLUMN(KENKO[QB])))</f>
        <v/>
      </c>
      <c r="Y330" s="35" t="str">
        <f ca="1">IF(KENKO[[#This Row],[//]]="","",HYPERLINK("["&amp;DB_PATH&amp;"]DB!e"&amp;KENKO[[#This Row],[stt]],"&gt;"))</f>
        <v/>
      </c>
      <c r="Z330" s="32" t="str">
        <f ca="1">IF(KENKO[[#This Row],[//]]="","",IF(KENKO[[#This Row],[ID NOTA]]="",Z329,KENKO[[#This Row],[ID NOTA]]))</f>
        <v/>
      </c>
    </row>
    <row r="331" spans="1:26" ht="20.100000000000001" customHeight="1" x14ac:dyDescent="0.25">
      <c r="A331" s="38"/>
      <c r="B331" s="34" t="str">
        <f>IF(KENKO[[#This Row],[N_ID]]="","",INDEX(Table1[ID],MATCH(KENKO[[#This Row],[N_ID]],Table1[N_ID],0)))</f>
        <v/>
      </c>
      <c r="C331" s="34" t="str">
        <f ca="1">IF(KENKO[[#This Row],[//]]="","",HYPERLINK("["&amp;SUBSTITUTE(DIR,"'","")&amp;"]NOTA!D"&amp;KENKO[[#This Row],[//]]+2,"&gt;"))</f>
        <v/>
      </c>
      <c r="D331" s="34" t="str">
        <f>IF(KENKO[[#This Row],[ID NOTA]]="","",INDEX(Table1[QB],MATCH(KENKO[[#This Row],[ID NOTA]],Table1[ID],0)))</f>
        <v/>
      </c>
      <c r="E33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31" s="34"/>
      <c r="G331" s="39" t="str">
        <f ca="1">IF(KENKO[[#This Row],[N_ID]]="","",INDEX(INDIRECT($2:$2),KENKO[[#This Row],[//]]))</f>
        <v/>
      </c>
      <c r="H331" s="39" t="str">
        <f ca="1">IF(KENKO[[#This Row],[N_ID]]="","",INDEX(INDIRECT($2:$2),KENKO[[#This Row],[//]]))</f>
        <v/>
      </c>
      <c r="I331" s="35" t="str">
        <f ca="1">IF(KENKO[[#This Row],[N_ID]]="","",INDEX(INDIRECT($2:$2),KENKO[[#This Row],[//]]))</f>
        <v/>
      </c>
      <c r="J331" s="35" t="str">
        <f ca="1">IF(KENKO[[#This Row],[//]]="","",INDEX([3]!db[NB PAJAK],KENKO[[#This Row],[stt]]-1))</f>
        <v/>
      </c>
      <c r="K331" s="34" t="str">
        <f ca="1">IF(KENKO[[#This Row],[//]]="","",IF(INDEX(INDIRECT($2:$2),KENKO[[#This Row],[//]])="","",INDEX(INDIRECT($2:$2),KENKO[[#This Row],[//]])))</f>
        <v/>
      </c>
      <c r="L331" s="34" t="str">
        <f ca="1">IF(KENKO[[#This Row],[//]]="","",IF(KENKO[[#This Row],[C]]="",INDEX(INDIRECT($2:$2),KENKO[[#This Row],[//]]),""))</f>
        <v/>
      </c>
      <c r="M331" s="34" t="str">
        <f ca="1">IF(KENKO[[#This Row],[//]]="","",IF(KENKO[[#This Row],[C]]="",INDEX(INDIRECT($2:$2),KENKO[[#This Row],[//]]),""))</f>
        <v/>
      </c>
      <c r="N331" s="40" t="str">
        <f ca="1">IF(KENKO[[#This Row],[//]]="","",INDEX(INDIRECT($2:$2),KENKO[[#This Row],[//]])/IF(KENKO[[#This Row],[C]]="",KENKO[[#This Row],[JMLH BRG]],1))</f>
        <v/>
      </c>
      <c r="O331" s="41" t="str">
        <f ca="1">IF(KENKO[[#This Row],[//]]="","",INDEX(INDIRECT($2:$2),KENKO[[#This Row],[//]]))</f>
        <v/>
      </c>
      <c r="P331" s="41" t="str">
        <f ca="1">IF(KENKO[[#This Row],[//]]="","",IF(INDEX(INDIRECT($2:$2),KENKO[[#This Row],[//]])="","",INDEX(INDIRECT($2:$2),KENKO[[#This Row],[//]])))</f>
        <v/>
      </c>
      <c r="Q331" s="42" t="str">
        <f ca="1">IF(KENKO[[#This Row],[//]]="","",INDEX(INDIRECT($2:$2),KENKO[[#This Row],[//]]))</f>
        <v/>
      </c>
      <c r="R33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3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31" s="42" t="str">
        <f ca="1">IF(KENKO[[#This Row],[//]]="","",IF(INDEX(INDIRECT($2:$2),KENKO[[#This Row],[//]])="","",INDEX(INDIRECT($2:$2),KENKO[[#This Row],[//]])))</f>
        <v/>
      </c>
      <c r="U331" s="35" t="str">
        <f ca="1">IF(KENKO[[#This Row],[//]]="","",INDEX(INDIRECT($2:$2),KENKO[[#This Row],[//]]))</f>
        <v/>
      </c>
      <c r="V331" s="35" t="str">
        <f ca="1">LOWER(SUBSTITUTE(SUBSTITUTE(SUBSTITUTE(SUBSTITUTE(SUBSTITUTE(SUBSTITUTE(SUBSTITUTE(SUBSTITUTE(KENKO[[#This Row],[N.B.nota]]," ",""),"-",""),"(",""),")",""),".",""),",",""),"/",""),"""",""))</f>
        <v/>
      </c>
      <c r="W331" s="34" t="str">
        <f ca="1">IF(KENKO[[#This Row],[concat]]="","",MATCH(KENKO[[#This Row],[concat]],[3]!db[NB NOTA_C],0)+1)</f>
        <v/>
      </c>
      <c r="X331" s="35" t="str">
        <f ca="1">IF(KENKO[[#This Row],[N.B.nota]]="","",ADDRESS(ROW(KENKO[QB]),COLUMN(KENKO[QB]))&amp;":"&amp;ADDRESS(ROW(),COLUMN(KENKO[QB])))</f>
        <v/>
      </c>
      <c r="Y331" s="35" t="str">
        <f ca="1">IF(KENKO[[#This Row],[//]]="","",HYPERLINK("["&amp;DB_PATH&amp;"]DB!e"&amp;KENKO[[#This Row],[stt]],"&gt;"))</f>
        <v/>
      </c>
      <c r="Z331" s="32" t="str">
        <f ca="1">IF(KENKO[[#This Row],[//]]="","",IF(KENKO[[#This Row],[ID NOTA]]="",Z330,KENKO[[#This Row],[ID NOTA]]))</f>
        <v/>
      </c>
    </row>
    <row r="332" spans="1:26" ht="20.100000000000001" customHeight="1" x14ac:dyDescent="0.25">
      <c r="A332" s="38"/>
      <c r="B332" s="34" t="str">
        <f>IF(KENKO[[#This Row],[N_ID]]="","",INDEX(Table1[ID],MATCH(KENKO[[#This Row],[N_ID]],Table1[N_ID],0)))</f>
        <v/>
      </c>
      <c r="C332" s="34" t="str">
        <f ca="1">IF(KENKO[[#This Row],[//]]="","",HYPERLINK("["&amp;SUBSTITUTE(DIR,"'","")&amp;"]NOTA!D"&amp;KENKO[[#This Row],[//]]+2,"&gt;"))</f>
        <v/>
      </c>
      <c r="D332" s="34" t="str">
        <f>IF(KENKO[[#This Row],[ID NOTA]]="","",INDEX(Table1[QB],MATCH(KENKO[[#This Row],[ID NOTA]],Table1[ID],0)))</f>
        <v/>
      </c>
      <c r="E33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32" s="34"/>
      <c r="G332" s="39" t="str">
        <f ca="1">IF(KENKO[[#This Row],[N_ID]]="","",INDEX(INDIRECT($2:$2),KENKO[[#This Row],[//]]))</f>
        <v/>
      </c>
      <c r="H332" s="39" t="str">
        <f ca="1">IF(KENKO[[#This Row],[N_ID]]="","",INDEX(INDIRECT($2:$2),KENKO[[#This Row],[//]]))</f>
        <v/>
      </c>
      <c r="I332" s="35" t="str">
        <f ca="1">IF(KENKO[[#This Row],[N_ID]]="","",INDEX(INDIRECT($2:$2),KENKO[[#This Row],[//]]))</f>
        <v/>
      </c>
      <c r="J332" s="35" t="str">
        <f ca="1">IF(KENKO[[#This Row],[//]]="","",INDEX([3]!db[NB PAJAK],KENKO[[#This Row],[stt]]-1))</f>
        <v/>
      </c>
      <c r="K332" s="34" t="str">
        <f ca="1">IF(KENKO[[#This Row],[//]]="","",IF(INDEX(INDIRECT($2:$2),KENKO[[#This Row],[//]])="","",INDEX(INDIRECT($2:$2),KENKO[[#This Row],[//]])))</f>
        <v/>
      </c>
      <c r="L332" s="34" t="str">
        <f ca="1">IF(KENKO[[#This Row],[//]]="","",IF(KENKO[[#This Row],[C]]="",INDEX(INDIRECT($2:$2),KENKO[[#This Row],[//]]),""))</f>
        <v/>
      </c>
      <c r="M332" s="34" t="str">
        <f ca="1">IF(KENKO[[#This Row],[//]]="","",IF(KENKO[[#This Row],[C]]="",INDEX(INDIRECT($2:$2),KENKO[[#This Row],[//]]),""))</f>
        <v/>
      </c>
      <c r="N332" s="40" t="str">
        <f ca="1">IF(KENKO[[#This Row],[//]]="","",INDEX(INDIRECT($2:$2),KENKO[[#This Row],[//]])/IF(KENKO[[#This Row],[C]]="",KENKO[[#This Row],[JMLH BRG]],1))</f>
        <v/>
      </c>
      <c r="O332" s="41" t="str">
        <f ca="1">IF(KENKO[[#This Row],[//]]="","",INDEX(INDIRECT($2:$2),KENKO[[#This Row],[//]]))</f>
        <v/>
      </c>
      <c r="P332" s="41" t="str">
        <f ca="1">IF(KENKO[[#This Row],[//]]="","",IF(INDEX(INDIRECT($2:$2),KENKO[[#This Row],[//]])="","",INDEX(INDIRECT($2:$2),KENKO[[#This Row],[//]])))</f>
        <v/>
      </c>
      <c r="Q332" s="42" t="str">
        <f ca="1">IF(KENKO[[#This Row],[//]]="","",INDEX(INDIRECT($2:$2),KENKO[[#This Row],[//]]))</f>
        <v/>
      </c>
      <c r="R33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3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32" s="42" t="str">
        <f ca="1">IF(KENKO[[#This Row],[//]]="","",IF(INDEX(INDIRECT($2:$2),KENKO[[#This Row],[//]])="","",INDEX(INDIRECT($2:$2),KENKO[[#This Row],[//]])))</f>
        <v/>
      </c>
      <c r="U332" s="35" t="str">
        <f ca="1">IF(KENKO[[#This Row],[//]]="","",INDEX(INDIRECT($2:$2),KENKO[[#This Row],[//]]))</f>
        <v/>
      </c>
      <c r="V332" s="35" t="str">
        <f ca="1">LOWER(SUBSTITUTE(SUBSTITUTE(SUBSTITUTE(SUBSTITUTE(SUBSTITUTE(SUBSTITUTE(SUBSTITUTE(SUBSTITUTE(KENKO[[#This Row],[N.B.nota]]," ",""),"-",""),"(",""),")",""),".",""),",",""),"/",""),"""",""))</f>
        <v/>
      </c>
      <c r="W332" s="34" t="str">
        <f ca="1">IF(KENKO[[#This Row],[concat]]="","",MATCH(KENKO[[#This Row],[concat]],[3]!db[NB NOTA_C],0)+1)</f>
        <v/>
      </c>
      <c r="X332" s="35" t="str">
        <f ca="1">IF(KENKO[[#This Row],[N.B.nota]]="","",ADDRESS(ROW(KENKO[QB]),COLUMN(KENKO[QB]))&amp;":"&amp;ADDRESS(ROW(),COLUMN(KENKO[QB])))</f>
        <v/>
      </c>
      <c r="Y332" s="35" t="str">
        <f ca="1">IF(KENKO[[#This Row],[//]]="","",HYPERLINK("["&amp;DB_PATH&amp;"]DB!e"&amp;KENKO[[#This Row],[stt]],"&gt;"))</f>
        <v/>
      </c>
      <c r="Z332" s="32" t="str">
        <f ca="1">IF(KENKO[[#This Row],[//]]="","",IF(KENKO[[#This Row],[ID NOTA]]="",Z331,KENKO[[#This Row],[ID NOTA]]))</f>
        <v/>
      </c>
    </row>
    <row r="333" spans="1:26" ht="20.100000000000001" customHeight="1" x14ac:dyDescent="0.25">
      <c r="A333" s="38"/>
      <c r="B333" s="34" t="str">
        <f>IF(KENKO[[#This Row],[N_ID]]="","",INDEX(Table1[ID],MATCH(KENKO[[#This Row],[N_ID]],Table1[N_ID],0)))</f>
        <v/>
      </c>
      <c r="C333" s="34" t="str">
        <f ca="1">IF(KENKO[[#This Row],[//]]="","",HYPERLINK("["&amp;SUBSTITUTE(DIR,"'","")&amp;"]NOTA!D"&amp;KENKO[[#This Row],[//]]+2,"&gt;"))</f>
        <v/>
      </c>
      <c r="D333" s="34" t="str">
        <f>IF(KENKO[[#This Row],[ID NOTA]]="","",INDEX(Table1[QB],MATCH(KENKO[[#This Row],[ID NOTA]],Table1[ID],0)))</f>
        <v/>
      </c>
      <c r="E33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33" s="34"/>
      <c r="G333" s="39" t="str">
        <f ca="1">IF(KENKO[[#This Row],[N_ID]]="","",INDEX(INDIRECT($2:$2),KENKO[[#This Row],[//]]))</f>
        <v/>
      </c>
      <c r="H333" s="39" t="str">
        <f ca="1">IF(KENKO[[#This Row],[N_ID]]="","",INDEX(INDIRECT($2:$2),KENKO[[#This Row],[//]]))</f>
        <v/>
      </c>
      <c r="I333" s="35" t="str">
        <f ca="1">IF(KENKO[[#This Row],[N_ID]]="","",INDEX(INDIRECT($2:$2),KENKO[[#This Row],[//]]))</f>
        <v/>
      </c>
      <c r="J333" s="35" t="str">
        <f ca="1">IF(KENKO[[#This Row],[//]]="","",INDEX([3]!db[NB PAJAK],KENKO[[#This Row],[stt]]-1))</f>
        <v/>
      </c>
      <c r="K333" s="34" t="str">
        <f ca="1">IF(KENKO[[#This Row],[//]]="","",IF(INDEX(INDIRECT($2:$2),KENKO[[#This Row],[//]])="","",INDEX(INDIRECT($2:$2),KENKO[[#This Row],[//]])))</f>
        <v/>
      </c>
      <c r="L333" s="34" t="str">
        <f ca="1">IF(KENKO[[#This Row],[//]]="","",IF(KENKO[[#This Row],[C]]="",INDEX(INDIRECT($2:$2),KENKO[[#This Row],[//]]),""))</f>
        <v/>
      </c>
      <c r="M333" s="34" t="str">
        <f ca="1">IF(KENKO[[#This Row],[//]]="","",IF(KENKO[[#This Row],[C]]="",INDEX(INDIRECT($2:$2),KENKO[[#This Row],[//]]),""))</f>
        <v/>
      </c>
      <c r="N333" s="40" t="str">
        <f ca="1">IF(KENKO[[#This Row],[//]]="","",INDEX(INDIRECT($2:$2),KENKO[[#This Row],[//]])/IF(KENKO[[#This Row],[C]]="",KENKO[[#This Row],[JMLH BRG]],1))</f>
        <v/>
      </c>
      <c r="O333" s="41" t="str">
        <f ca="1">IF(KENKO[[#This Row],[//]]="","",INDEX(INDIRECT($2:$2),KENKO[[#This Row],[//]]))</f>
        <v/>
      </c>
      <c r="P333" s="41" t="str">
        <f ca="1">IF(KENKO[[#This Row],[//]]="","",IF(INDEX(INDIRECT($2:$2),KENKO[[#This Row],[//]])="","",INDEX(INDIRECT($2:$2),KENKO[[#This Row],[//]])))</f>
        <v/>
      </c>
      <c r="Q333" s="42" t="str">
        <f ca="1">IF(KENKO[[#This Row],[//]]="","",INDEX(INDIRECT($2:$2),KENKO[[#This Row],[//]]))</f>
        <v/>
      </c>
      <c r="R33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3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33" s="42" t="str">
        <f ca="1">IF(KENKO[[#This Row],[//]]="","",IF(INDEX(INDIRECT($2:$2),KENKO[[#This Row],[//]])="","",INDEX(INDIRECT($2:$2),KENKO[[#This Row],[//]])))</f>
        <v/>
      </c>
      <c r="U333" s="35" t="str">
        <f ca="1">IF(KENKO[[#This Row],[//]]="","",INDEX(INDIRECT($2:$2),KENKO[[#This Row],[//]]))</f>
        <v/>
      </c>
      <c r="V333" s="35" t="str">
        <f ca="1">LOWER(SUBSTITUTE(SUBSTITUTE(SUBSTITUTE(SUBSTITUTE(SUBSTITUTE(SUBSTITUTE(SUBSTITUTE(SUBSTITUTE(KENKO[[#This Row],[N.B.nota]]," ",""),"-",""),"(",""),")",""),".",""),",",""),"/",""),"""",""))</f>
        <v/>
      </c>
      <c r="W333" s="34" t="str">
        <f ca="1">IF(KENKO[[#This Row],[concat]]="","",MATCH(KENKO[[#This Row],[concat]],[3]!db[NB NOTA_C],0)+1)</f>
        <v/>
      </c>
      <c r="X333" s="35" t="str">
        <f ca="1">IF(KENKO[[#This Row],[N.B.nota]]="","",ADDRESS(ROW(KENKO[QB]),COLUMN(KENKO[QB]))&amp;":"&amp;ADDRESS(ROW(),COLUMN(KENKO[QB])))</f>
        <v/>
      </c>
      <c r="Y333" s="35" t="str">
        <f ca="1">IF(KENKO[[#This Row],[//]]="","",HYPERLINK("["&amp;DB_PATH&amp;"]DB!e"&amp;KENKO[[#This Row],[stt]],"&gt;"))</f>
        <v/>
      </c>
      <c r="Z333" s="32" t="str">
        <f ca="1">IF(KENKO[[#This Row],[//]]="","",IF(KENKO[[#This Row],[ID NOTA]]="",Z332,KENKO[[#This Row],[ID NOTA]]))</f>
        <v/>
      </c>
    </row>
    <row r="334" spans="1:26" ht="20.100000000000001" customHeight="1" x14ac:dyDescent="0.25">
      <c r="A334" s="38"/>
      <c r="B334" s="34" t="str">
        <f>IF(KENKO[[#This Row],[N_ID]]="","",INDEX(Table1[ID],MATCH(KENKO[[#This Row],[N_ID]],Table1[N_ID],0)))</f>
        <v/>
      </c>
      <c r="C334" s="34" t="str">
        <f ca="1">IF(KENKO[[#This Row],[//]]="","",HYPERLINK("["&amp;SUBSTITUTE(DIR,"'","")&amp;"]NOTA!D"&amp;KENKO[[#This Row],[//]]+2,"&gt;"))</f>
        <v/>
      </c>
      <c r="D334" s="34" t="str">
        <f>IF(KENKO[[#This Row],[ID NOTA]]="","",INDEX(Table1[QB],MATCH(KENKO[[#This Row],[ID NOTA]],Table1[ID],0)))</f>
        <v/>
      </c>
      <c r="E33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34" s="34"/>
      <c r="G334" s="39" t="str">
        <f ca="1">IF(KENKO[[#This Row],[N_ID]]="","",INDEX(INDIRECT($2:$2),KENKO[[#This Row],[//]]))</f>
        <v/>
      </c>
      <c r="H334" s="39" t="str">
        <f ca="1">IF(KENKO[[#This Row],[N_ID]]="","",INDEX(INDIRECT($2:$2),KENKO[[#This Row],[//]]))</f>
        <v/>
      </c>
      <c r="I334" s="35" t="str">
        <f ca="1">IF(KENKO[[#This Row],[N_ID]]="","",INDEX(INDIRECT($2:$2),KENKO[[#This Row],[//]]))</f>
        <v/>
      </c>
      <c r="J334" s="35" t="str">
        <f ca="1">IF(KENKO[[#This Row],[//]]="","",INDEX([3]!db[NB PAJAK],KENKO[[#This Row],[stt]]-1))</f>
        <v/>
      </c>
      <c r="K334" s="34" t="str">
        <f ca="1">IF(KENKO[[#This Row],[//]]="","",IF(INDEX(INDIRECT($2:$2),KENKO[[#This Row],[//]])="","",INDEX(INDIRECT($2:$2),KENKO[[#This Row],[//]])))</f>
        <v/>
      </c>
      <c r="L334" s="34" t="str">
        <f ca="1">IF(KENKO[[#This Row],[//]]="","",IF(KENKO[[#This Row],[C]]="",INDEX(INDIRECT($2:$2),KENKO[[#This Row],[//]]),""))</f>
        <v/>
      </c>
      <c r="M334" s="34" t="str">
        <f ca="1">IF(KENKO[[#This Row],[//]]="","",IF(KENKO[[#This Row],[C]]="",INDEX(INDIRECT($2:$2),KENKO[[#This Row],[//]]),""))</f>
        <v/>
      </c>
      <c r="N334" s="40" t="str">
        <f ca="1">IF(KENKO[[#This Row],[//]]="","",INDEX(INDIRECT($2:$2),KENKO[[#This Row],[//]])/IF(KENKO[[#This Row],[C]]="",KENKO[[#This Row],[JMLH BRG]],1))</f>
        <v/>
      </c>
      <c r="O334" s="41" t="str">
        <f ca="1">IF(KENKO[[#This Row],[//]]="","",INDEX(INDIRECT($2:$2),KENKO[[#This Row],[//]]))</f>
        <v/>
      </c>
      <c r="P334" s="41" t="str">
        <f ca="1">IF(KENKO[[#This Row],[//]]="","",IF(INDEX(INDIRECT($2:$2),KENKO[[#This Row],[//]])="","",INDEX(INDIRECT($2:$2),KENKO[[#This Row],[//]])))</f>
        <v/>
      </c>
      <c r="Q334" s="42" t="str">
        <f ca="1">IF(KENKO[[#This Row],[//]]="","",INDEX(INDIRECT($2:$2),KENKO[[#This Row],[//]]))</f>
        <v/>
      </c>
      <c r="R33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3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34" s="42" t="str">
        <f ca="1">IF(KENKO[[#This Row],[//]]="","",IF(INDEX(INDIRECT($2:$2),KENKO[[#This Row],[//]])="","",INDEX(INDIRECT($2:$2),KENKO[[#This Row],[//]])))</f>
        <v/>
      </c>
      <c r="U334" s="35" t="str">
        <f ca="1">IF(KENKO[[#This Row],[//]]="","",INDEX(INDIRECT($2:$2),KENKO[[#This Row],[//]]))</f>
        <v/>
      </c>
      <c r="V334" s="35" t="str">
        <f ca="1">LOWER(SUBSTITUTE(SUBSTITUTE(SUBSTITUTE(SUBSTITUTE(SUBSTITUTE(SUBSTITUTE(SUBSTITUTE(SUBSTITUTE(KENKO[[#This Row],[N.B.nota]]," ",""),"-",""),"(",""),")",""),".",""),",",""),"/",""),"""",""))</f>
        <v/>
      </c>
      <c r="W334" s="34" t="str">
        <f ca="1">IF(KENKO[[#This Row],[concat]]="","",MATCH(KENKO[[#This Row],[concat]],[3]!db[NB NOTA_C],0)+1)</f>
        <v/>
      </c>
      <c r="X334" s="35" t="str">
        <f ca="1">IF(KENKO[[#This Row],[N.B.nota]]="","",ADDRESS(ROW(KENKO[QB]),COLUMN(KENKO[QB]))&amp;":"&amp;ADDRESS(ROW(),COLUMN(KENKO[QB])))</f>
        <v/>
      </c>
      <c r="Y334" s="35" t="str">
        <f ca="1">IF(KENKO[[#This Row],[//]]="","",HYPERLINK("["&amp;DB_PATH&amp;"]DB!e"&amp;KENKO[[#This Row],[stt]],"&gt;"))</f>
        <v/>
      </c>
      <c r="Z334" s="32" t="str">
        <f ca="1">IF(KENKO[[#This Row],[//]]="","",IF(KENKO[[#This Row],[ID NOTA]]="",Z333,KENKO[[#This Row],[ID NOTA]]))</f>
        <v/>
      </c>
    </row>
    <row r="335" spans="1:26" ht="20.100000000000001" customHeight="1" x14ac:dyDescent="0.25">
      <c r="A335" s="38"/>
      <c r="B335" s="34" t="str">
        <f>IF(KENKO[[#This Row],[N_ID]]="","",INDEX(Table1[ID],MATCH(KENKO[[#This Row],[N_ID]],Table1[N_ID],0)))</f>
        <v/>
      </c>
      <c r="C335" s="34" t="str">
        <f ca="1">IF(KENKO[[#This Row],[//]]="","",HYPERLINK("["&amp;SUBSTITUTE(DIR,"'","")&amp;"]NOTA!D"&amp;KENKO[[#This Row],[//]]+2,"&gt;"))</f>
        <v/>
      </c>
      <c r="D335" s="34" t="str">
        <f>IF(KENKO[[#This Row],[ID NOTA]]="","",INDEX(Table1[QB],MATCH(KENKO[[#This Row],[ID NOTA]],Table1[ID],0)))</f>
        <v/>
      </c>
      <c r="E33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35" s="34"/>
      <c r="G335" s="39" t="str">
        <f ca="1">IF(KENKO[[#This Row],[N_ID]]="","",INDEX(INDIRECT($2:$2),KENKO[[#This Row],[//]]))</f>
        <v/>
      </c>
      <c r="H335" s="39" t="str">
        <f ca="1">IF(KENKO[[#This Row],[N_ID]]="","",INDEX(INDIRECT($2:$2),KENKO[[#This Row],[//]]))</f>
        <v/>
      </c>
      <c r="I335" s="35" t="str">
        <f ca="1">IF(KENKO[[#This Row],[N_ID]]="","",INDEX(INDIRECT($2:$2),KENKO[[#This Row],[//]]))</f>
        <v/>
      </c>
      <c r="J335" s="35" t="str">
        <f ca="1">IF(KENKO[[#This Row],[//]]="","",INDEX([3]!db[NB PAJAK],KENKO[[#This Row],[stt]]-1))</f>
        <v/>
      </c>
      <c r="K335" s="34" t="str">
        <f ca="1">IF(KENKO[[#This Row],[//]]="","",IF(INDEX(INDIRECT($2:$2),KENKO[[#This Row],[//]])="","",INDEX(INDIRECT($2:$2),KENKO[[#This Row],[//]])))</f>
        <v/>
      </c>
      <c r="L335" s="34" t="str">
        <f ca="1">IF(KENKO[[#This Row],[//]]="","",IF(KENKO[[#This Row],[C]]="",INDEX(INDIRECT($2:$2),KENKO[[#This Row],[//]]),""))</f>
        <v/>
      </c>
      <c r="M335" s="34" t="str">
        <f ca="1">IF(KENKO[[#This Row],[//]]="","",IF(KENKO[[#This Row],[C]]="",INDEX(INDIRECT($2:$2),KENKO[[#This Row],[//]]),""))</f>
        <v/>
      </c>
      <c r="N335" s="40" t="str">
        <f ca="1">IF(KENKO[[#This Row],[//]]="","",INDEX(INDIRECT($2:$2),KENKO[[#This Row],[//]])/IF(KENKO[[#This Row],[C]]="",KENKO[[#This Row],[JMLH BRG]],1))</f>
        <v/>
      </c>
      <c r="O335" s="41" t="str">
        <f ca="1">IF(KENKO[[#This Row],[//]]="","",INDEX(INDIRECT($2:$2),KENKO[[#This Row],[//]]))</f>
        <v/>
      </c>
      <c r="P335" s="41" t="str">
        <f ca="1">IF(KENKO[[#This Row],[//]]="","",IF(INDEX(INDIRECT($2:$2),KENKO[[#This Row],[//]])="","",INDEX(INDIRECT($2:$2),KENKO[[#This Row],[//]])))</f>
        <v/>
      </c>
      <c r="Q335" s="42" t="str">
        <f ca="1">IF(KENKO[[#This Row],[//]]="","",INDEX(INDIRECT($2:$2),KENKO[[#This Row],[//]]))</f>
        <v/>
      </c>
      <c r="R33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3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35" s="42" t="str">
        <f ca="1">IF(KENKO[[#This Row],[//]]="","",IF(INDEX(INDIRECT($2:$2),KENKO[[#This Row],[//]])="","",INDEX(INDIRECT($2:$2),KENKO[[#This Row],[//]])))</f>
        <v/>
      </c>
      <c r="U335" s="35" t="str">
        <f ca="1">IF(KENKO[[#This Row],[//]]="","",INDEX(INDIRECT($2:$2),KENKO[[#This Row],[//]]))</f>
        <v/>
      </c>
      <c r="V335" s="35" t="str">
        <f ca="1">LOWER(SUBSTITUTE(SUBSTITUTE(SUBSTITUTE(SUBSTITUTE(SUBSTITUTE(SUBSTITUTE(SUBSTITUTE(SUBSTITUTE(KENKO[[#This Row],[N.B.nota]]," ",""),"-",""),"(",""),")",""),".",""),",",""),"/",""),"""",""))</f>
        <v/>
      </c>
      <c r="W335" s="34" t="str">
        <f ca="1">IF(KENKO[[#This Row],[concat]]="","",MATCH(KENKO[[#This Row],[concat]],[3]!db[NB NOTA_C],0)+1)</f>
        <v/>
      </c>
      <c r="X335" s="35" t="str">
        <f ca="1">IF(KENKO[[#This Row],[N.B.nota]]="","",ADDRESS(ROW(KENKO[QB]),COLUMN(KENKO[QB]))&amp;":"&amp;ADDRESS(ROW(),COLUMN(KENKO[QB])))</f>
        <v/>
      </c>
      <c r="Y335" s="35" t="str">
        <f ca="1">IF(KENKO[[#This Row],[//]]="","",HYPERLINK("["&amp;DB_PATH&amp;"]DB!e"&amp;KENKO[[#This Row],[stt]],"&gt;"))</f>
        <v/>
      </c>
      <c r="Z335" s="32" t="str">
        <f ca="1">IF(KENKO[[#This Row],[//]]="","",IF(KENKO[[#This Row],[ID NOTA]]="",Z334,KENKO[[#This Row],[ID NOTA]]))</f>
        <v/>
      </c>
    </row>
    <row r="336" spans="1:26" ht="20.100000000000001" customHeight="1" x14ac:dyDescent="0.25">
      <c r="A336" s="38"/>
      <c r="B336" s="34" t="str">
        <f>IF(KENKO[[#This Row],[N_ID]]="","",INDEX(Table1[ID],MATCH(KENKO[[#This Row],[N_ID]],Table1[N_ID],0)))</f>
        <v/>
      </c>
      <c r="C336" s="34" t="str">
        <f ca="1">IF(KENKO[[#This Row],[//]]="","",HYPERLINK("["&amp;SUBSTITUTE(DIR,"'","")&amp;"]NOTA!D"&amp;KENKO[[#This Row],[//]]+2,"&gt;"))</f>
        <v/>
      </c>
      <c r="D336" s="34" t="str">
        <f>IF(KENKO[[#This Row],[ID NOTA]]="","",INDEX(Table1[QB],MATCH(KENKO[[#This Row],[ID NOTA]],Table1[ID],0)))</f>
        <v/>
      </c>
      <c r="E33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36" s="34"/>
      <c r="G336" s="39" t="str">
        <f ca="1">IF(KENKO[[#This Row],[N_ID]]="","",INDEX(INDIRECT($2:$2),KENKO[[#This Row],[//]]))</f>
        <v/>
      </c>
      <c r="H336" s="39" t="str">
        <f ca="1">IF(KENKO[[#This Row],[N_ID]]="","",INDEX(INDIRECT($2:$2),KENKO[[#This Row],[//]]))</f>
        <v/>
      </c>
      <c r="I336" s="35" t="str">
        <f ca="1">IF(KENKO[[#This Row],[N_ID]]="","",INDEX(INDIRECT($2:$2),KENKO[[#This Row],[//]]))</f>
        <v/>
      </c>
      <c r="J336" s="35" t="str">
        <f ca="1">IF(KENKO[[#This Row],[//]]="","",INDEX([3]!db[NB PAJAK],KENKO[[#This Row],[stt]]-1))</f>
        <v/>
      </c>
      <c r="K336" s="34" t="str">
        <f ca="1">IF(KENKO[[#This Row],[//]]="","",IF(INDEX(INDIRECT($2:$2),KENKO[[#This Row],[//]])="","",INDEX(INDIRECT($2:$2),KENKO[[#This Row],[//]])))</f>
        <v/>
      </c>
      <c r="L336" s="34" t="str">
        <f ca="1">IF(KENKO[[#This Row],[//]]="","",IF(KENKO[[#This Row],[C]]="",INDEX(INDIRECT($2:$2),KENKO[[#This Row],[//]]),""))</f>
        <v/>
      </c>
      <c r="M336" s="34" t="str">
        <f ca="1">IF(KENKO[[#This Row],[//]]="","",IF(KENKO[[#This Row],[C]]="",INDEX(INDIRECT($2:$2),KENKO[[#This Row],[//]]),""))</f>
        <v/>
      </c>
      <c r="N336" s="40" t="str">
        <f ca="1">IF(KENKO[[#This Row],[//]]="","",INDEX(INDIRECT($2:$2),KENKO[[#This Row],[//]])/IF(KENKO[[#This Row],[C]]="",KENKO[[#This Row],[JMLH BRG]],1))</f>
        <v/>
      </c>
      <c r="O336" s="41" t="str">
        <f ca="1">IF(KENKO[[#This Row],[//]]="","",INDEX(INDIRECT($2:$2),KENKO[[#This Row],[//]]))</f>
        <v/>
      </c>
      <c r="P336" s="41" t="str">
        <f ca="1">IF(KENKO[[#This Row],[//]]="","",IF(INDEX(INDIRECT($2:$2),KENKO[[#This Row],[//]])="","",INDEX(INDIRECT($2:$2),KENKO[[#This Row],[//]])))</f>
        <v/>
      </c>
      <c r="Q336" s="42" t="str">
        <f ca="1">IF(KENKO[[#This Row],[//]]="","",INDEX(INDIRECT($2:$2),KENKO[[#This Row],[//]]))</f>
        <v/>
      </c>
      <c r="R33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3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36" s="42" t="str">
        <f ca="1">IF(KENKO[[#This Row],[//]]="","",IF(INDEX(INDIRECT($2:$2),KENKO[[#This Row],[//]])="","",INDEX(INDIRECT($2:$2),KENKO[[#This Row],[//]])))</f>
        <v/>
      </c>
      <c r="U336" s="35" t="str">
        <f ca="1">IF(KENKO[[#This Row],[//]]="","",INDEX(INDIRECT($2:$2),KENKO[[#This Row],[//]]))</f>
        <v/>
      </c>
      <c r="V336" s="35" t="str">
        <f ca="1">LOWER(SUBSTITUTE(SUBSTITUTE(SUBSTITUTE(SUBSTITUTE(SUBSTITUTE(SUBSTITUTE(SUBSTITUTE(SUBSTITUTE(KENKO[[#This Row],[N.B.nota]]," ",""),"-",""),"(",""),")",""),".",""),",",""),"/",""),"""",""))</f>
        <v/>
      </c>
      <c r="W336" s="34" t="str">
        <f ca="1">IF(KENKO[[#This Row],[concat]]="","",MATCH(KENKO[[#This Row],[concat]],[3]!db[NB NOTA_C],0)+1)</f>
        <v/>
      </c>
      <c r="X336" s="35" t="str">
        <f ca="1">IF(KENKO[[#This Row],[N.B.nota]]="","",ADDRESS(ROW(KENKO[QB]),COLUMN(KENKO[QB]))&amp;":"&amp;ADDRESS(ROW(),COLUMN(KENKO[QB])))</f>
        <v/>
      </c>
      <c r="Y336" s="35" t="str">
        <f ca="1">IF(KENKO[[#This Row],[//]]="","",HYPERLINK("["&amp;DB_PATH&amp;"]DB!e"&amp;KENKO[[#This Row],[stt]],"&gt;"))</f>
        <v/>
      </c>
      <c r="Z336" s="32" t="str">
        <f ca="1">IF(KENKO[[#This Row],[//]]="","",IF(KENKO[[#This Row],[ID NOTA]]="",Z335,KENKO[[#This Row],[ID NOTA]]))</f>
        <v/>
      </c>
    </row>
    <row r="337" spans="1:26" ht="20.100000000000001" customHeight="1" x14ac:dyDescent="0.25">
      <c r="A337" s="38"/>
      <c r="B337" s="34" t="str">
        <f>IF(KENKO[[#This Row],[N_ID]]="","",INDEX(Table1[ID],MATCH(KENKO[[#This Row],[N_ID]],Table1[N_ID],0)))</f>
        <v/>
      </c>
      <c r="C337" s="34" t="str">
        <f ca="1">IF(KENKO[[#This Row],[//]]="","",HYPERLINK("["&amp;SUBSTITUTE(DIR,"'","")&amp;"]NOTA!D"&amp;KENKO[[#This Row],[//]]+2,"&gt;"))</f>
        <v/>
      </c>
      <c r="D337" s="34" t="str">
        <f>IF(KENKO[[#This Row],[ID NOTA]]="","",INDEX(Table1[QB],MATCH(KENKO[[#This Row],[ID NOTA]],Table1[ID],0)))</f>
        <v/>
      </c>
      <c r="E33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37" s="34"/>
      <c r="G337" s="39" t="str">
        <f ca="1">IF(KENKO[[#This Row],[N_ID]]="","",INDEX(INDIRECT($2:$2),KENKO[[#This Row],[//]]))</f>
        <v/>
      </c>
      <c r="H337" s="39" t="str">
        <f ca="1">IF(KENKO[[#This Row],[N_ID]]="","",INDEX(INDIRECT($2:$2),KENKO[[#This Row],[//]]))</f>
        <v/>
      </c>
      <c r="I337" s="35" t="str">
        <f ca="1">IF(KENKO[[#This Row],[N_ID]]="","",INDEX(INDIRECT($2:$2),KENKO[[#This Row],[//]]))</f>
        <v/>
      </c>
      <c r="J337" s="35" t="str">
        <f ca="1">IF(KENKO[[#This Row],[//]]="","",INDEX([3]!db[NB PAJAK],KENKO[[#This Row],[stt]]-1))</f>
        <v/>
      </c>
      <c r="K337" s="34" t="str">
        <f ca="1">IF(KENKO[[#This Row],[//]]="","",IF(INDEX(INDIRECT($2:$2),KENKO[[#This Row],[//]])="","",INDEX(INDIRECT($2:$2),KENKO[[#This Row],[//]])))</f>
        <v/>
      </c>
      <c r="L337" s="34" t="str">
        <f ca="1">IF(KENKO[[#This Row],[//]]="","",IF(KENKO[[#This Row],[C]]="",INDEX(INDIRECT($2:$2),KENKO[[#This Row],[//]]),""))</f>
        <v/>
      </c>
      <c r="M337" s="34" t="str">
        <f ca="1">IF(KENKO[[#This Row],[//]]="","",IF(KENKO[[#This Row],[C]]="",INDEX(INDIRECT($2:$2),KENKO[[#This Row],[//]]),""))</f>
        <v/>
      </c>
      <c r="N337" s="40" t="str">
        <f ca="1">IF(KENKO[[#This Row],[//]]="","",INDEX(INDIRECT($2:$2),KENKO[[#This Row],[//]])/IF(KENKO[[#This Row],[C]]="",KENKO[[#This Row],[JMLH BRG]],1))</f>
        <v/>
      </c>
      <c r="O337" s="41" t="str">
        <f ca="1">IF(KENKO[[#This Row],[//]]="","",INDEX(INDIRECT($2:$2),KENKO[[#This Row],[//]]))</f>
        <v/>
      </c>
      <c r="P337" s="41" t="str">
        <f ca="1">IF(KENKO[[#This Row],[//]]="","",IF(INDEX(INDIRECT($2:$2),KENKO[[#This Row],[//]])="","",INDEX(INDIRECT($2:$2),KENKO[[#This Row],[//]])))</f>
        <v/>
      </c>
      <c r="Q337" s="42" t="str">
        <f ca="1">IF(KENKO[[#This Row],[//]]="","",INDEX(INDIRECT($2:$2),KENKO[[#This Row],[//]]))</f>
        <v/>
      </c>
      <c r="R33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3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37" s="42" t="str">
        <f ca="1">IF(KENKO[[#This Row],[//]]="","",IF(INDEX(INDIRECT($2:$2),KENKO[[#This Row],[//]])="","",INDEX(INDIRECT($2:$2),KENKO[[#This Row],[//]])))</f>
        <v/>
      </c>
      <c r="U337" s="35" t="str">
        <f ca="1">IF(KENKO[[#This Row],[//]]="","",INDEX(INDIRECT($2:$2),KENKO[[#This Row],[//]]))</f>
        <v/>
      </c>
      <c r="V337" s="35" t="str">
        <f ca="1">LOWER(SUBSTITUTE(SUBSTITUTE(SUBSTITUTE(SUBSTITUTE(SUBSTITUTE(SUBSTITUTE(SUBSTITUTE(SUBSTITUTE(KENKO[[#This Row],[N.B.nota]]," ",""),"-",""),"(",""),")",""),".",""),",",""),"/",""),"""",""))</f>
        <v/>
      </c>
      <c r="W337" s="34" t="str">
        <f ca="1">IF(KENKO[[#This Row],[concat]]="","",MATCH(KENKO[[#This Row],[concat]],[3]!db[NB NOTA_C],0)+1)</f>
        <v/>
      </c>
      <c r="X337" s="35" t="str">
        <f ca="1">IF(KENKO[[#This Row],[N.B.nota]]="","",ADDRESS(ROW(KENKO[QB]),COLUMN(KENKO[QB]))&amp;":"&amp;ADDRESS(ROW(),COLUMN(KENKO[QB])))</f>
        <v/>
      </c>
      <c r="Y337" s="35" t="str">
        <f ca="1">IF(KENKO[[#This Row],[//]]="","",HYPERLINK("["&amp;DB_PATH&amp;"]DB!e"&amp;KENKO[[#This Row],[stt]],"&gt;"))</f>
        <v/>
      </c>
      <c r="Z337" s="32" t="str">
        <f ca="1">IF(KENKO[[#This Row],[//]]="","",IF(KENKO[[#This Row],[ID NOTA]]="",Z336,KENKO[[#This Row],[ID NOTA]]))</f>
        <v/>
      </c>
    </row>
    <row r="338" spans="1:26" ht="20.100000000000001" customHeight="1" x14ac:dyDescent="0.25">
      <c r="A338" s="38"/>
      <c r="B338" s="34" t="str">
        <f>IF(KENKO[[#This Row],[N_ID]]="","",INDEX(Table1[ID],MATCH(KENKO[[#This Row],[N_ID]],Table1[N_ID],0)))</f>
        <v/>
      </c>
      <c r="C338" s="34" t="str">
        <f ca="1">IF(KENKO[[#This Row],[//]]="","",HYPERLINK("["&amp;SUBSTITUTE(DIR,"'","")&amp;"]NOTA!D"&amp;KENKO[[#This Row],[//]]+2,"&gt;"))</f>
        <v/>
      </c>
      <c r="D338" s="34" t="str">
        <f>IF(KENKO[[#This Row],[ID NOTA]]="","",INDEX(Table1[QB],MATCH(KENKO[[#This Row],[ID NOTA]],Table1[ID],0)))</f>
        <v/>
      </c>
      <c r="E33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38" s="34"/>
      <c r="G338" s="39" t="str">
        <f ca="1">IF(KENKO[[#This Row],[N_ID]]="","",INDEX(INDIRECT($2:$2),KENKO[[#This Row],[//]]))</f>
        <v/>
      </c>
      <c r="H338" s="39" t="str">
        <f ca="1">IF(KENKO[[#This Row],[N_ID]]="","",INDEX(INDIRECT($2:$2),KENKO[[#This Row],[//]]))</f>
        <v/>
      </c>
      <c r="I338" s="35" t="str">
        <f ca="1">IF(KENKO[[#This Row],[N_ID]]="","",INDEX(INDIRECT($2:$2),KENKO[[#This Row],[//]]))</f>
        <v/>
      </c>
      <c r="J338" s="35" t="str">
        <f ca="1">IF(KENKO[[#This Row],[//]]="","",INDEX([3]!db[NB PAJAK],KENKO[[#This Row],[stt]]-1))</f>
        <v/>
      </c>
      <c r="K338" s="34" t="str">
        <f ca="1">IF(KENKO[[#This Row],[//]]="","",IF(INDEX(INDIRECT($2:$2),KENKO[[#This Row],[//]])="","",INDEX(INDIRECT($2:$2),KENKO[[#This Row],[//]])))</f>
        <v/>
      </c>
      <c r="L338" s="34" t="str">
        <f ca="1">IF(KENKO[[#This Row],[//]]="","",IF(KENKO[[#This Row],[C]]="",INDEX(INDIRECT($2:$2),KENKO[[#This Row],[//]]),""))</f>
        <v/>
      </c>
      <c r="M338" s="34" t="str">
        <f ca="1">IF(KENKO[[#This Row],[//]]="","",IF(KENKO[[#This Row],[C]]="",INDEX(INDIRECT($2:$2),KENKO[[#This Row],[//]]),""))</f>
        <v/>
      </c>
      <c r="N338" s="40" t="str">
        <f ca="1">IF(KENKO[[#This Row],[//]]="","",INDEX(INDIRECT($2:$2),KENKO[[#This Row],[//]])/IF(KENKO[[#This Row],[C]]="",KENKO[[#This Row],[JMLH BRG]],1))</f>
        <v/>
      </c>
      <c r="O338" s="41" t="str">
        <f ca="1">IF(KENKO[[#This Row],[//]]="","",INDEX(INDIRECT($2:$2),KENKO[[#This Row],[//]]))</f>
        <v/>
      </c>
      <c r="P338" s="41" t="str">
        <f ca="1">IF(KENKO[[#This Row],[//]]="","",IF(INDEX(INDIRECT($2:$2),KENKO[[#This Row],[//]])="","",INDEX(INDIRECT($2:$2),KENKO[[#This Row],[//]])))</f>
        <v/>
      </c>
      <c r="Q338" s="42" t="str">
        <f ca="1">IF(KENKO[[#This Row],[//]]="","",INDEX(INDIRECT($2:$2),KENKO[[#This Row],[//]]))</f>
        <v/>
      </c>
      <c r="R33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3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38" s="42" t="str">
        <f ca="1">IF(KENKO[[#This Row],[//]]="","",IF(INDEX(INDIRECT($2:$2),KENKO[[#This Row],[//]])="","",INDEX(INDIRECT($2:$2),KENKO[[#This Row],[//]])))</f>
        <v/>
      </c>
      <c r="U338" s="35" t="str">
        <f ca="1">IF(KENKO[[#This Row],[//]]="","",INDEX(INDIRECT($2:$2),KENKO[[#This Row],[//]]))</f>
        <v/>
      </c>
      <c r="V338" s="35" t="str">
        <f ca="1">LOWER(SUBSTITUTE(SUBSTITUTE(SUBSTITUTE(SUBSTITUTE(SUBSTITUTE(SUBSTITUTE(SUBSTITUTE(SUBSTITUTE(KENKO[[#This Row],[N.B.nota]]," ",""),"-",""),"(",""),")",""),".",""),",",""),"/",""),"""",""))</f>
        <v/>
      </c>
      <c r="W338" s="34" t="str">
        <f ca="1">IF(KENKO[[#This Row],[concat]]="","",MATCH(KENKO[[#This Row],[concat]],[3]!db[NB NOTA_C],0)+1)</f>
        <v/>
      </c>
      <c r="X338" s="35" t="str">
        <f ca="1">IF(KENKO[[#This Row],[N.B.nota]]="","",ADDRESS(ROW(KENKO[QB]),COLUMN(KENKO[QB]))&amp;":"&amp;ADDRESS(ROW(),COLUMN(KENKO[QB])))</f>
        <v/>
      </c>
      <c r="Y338" s="35" t="str">
        <f ca="1">IF(KENKO[[#This Row],[//]]="","",HYPERLINK("["&amp;DB_PATH&amp;"]DB!e"&amp;KENKO[[#This Row],[stt]],"&gt;"))</f>
        <v/>
      </c>
      <c r="Z338" s="32" t="str">
        <f ca="1">IF(KENKO[[#This Row],[//]]="","",IF(KENKO[[#This Row],[ID NOTA]]="",Z337,KENKO[[#This Row],[ID NOTA]]))</f>
        <v/>
      </c>
    </row>
    <row r="339" spans="1:26" ht="20.100000000000001" customHeight="1" x14ac:dyDescent="0.25">
      <c r="A339" s="38"/>
      <c r="B339" s="34" t="str">
        <f>IF(KENKO[[#This Row],[N_ID]]="","",INDEX(Table1[ID],MATCH(KENKO[[#This Row],[N_ID]],Table1[N_ID],0)))</f>
        <v/>
      </c>
      <c r="C339" s="34" t="str">
        <f ca="1">IF(KENKO[[#This Row],[//]]="","",HYPERLINK("["&amp;SUBSTITUTE(DIR,"'","")&amp;"]NOTA!D"&amp;KENKO[[#This Row],[//]]+2,"&gt;"))</f>
        <v/>
      </c>
      <c r="D339" s="34" t="str">
        <f>IF(KENKO[[#This Row],[ID NOTA]]="","",INDEX(Table1[QB],MATCH(KENKO[[#This Row],[ID NOTA]],Table1[ID],0)))</f>
        <v/>
      </c>
      <c r="E33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39" s="34"/>
      <c r="G339" s="39" t="str">
        <f ca="1">IF(KENKO[[#This Row],[N_ID]]="","",INDEX(INDIRECT($2:$2),KENKO[[#This Row],[//]]))</f>
        <v/>
      </c>
      <c r="H339" s="39" t="str">
        <f ca="1">IF(KENKO[[#This Row],[N_ID]]="","",INDEX(INDIRECT($2:$2),KENKO[[#This Row],[//]]))</f>
        <v/>
      </c>
      <c r="I339" s="35" t="str">
        <f ca="1">IF(KENKO[[#This Row],[N_ID]]="","",INDEX(INDIRECT($2:$2),KENKO[[#This Row],[//]]))</f>
        <v/>
      </c>
      <c r="J339" s="35" t="str">
        <f ca="1">IF(KENKO[[#This Row],[//]]="","",INDEX([3]!db[NB PAJAK],KENKO[[#This Row],[stt]]-1))</f>
        <v/>
      </c>
      <c r="K339" s="34" t="str">
        <f ca="1">IF(KENKO[[#This Row],[//]]="","",IF(INDEX(INDIRECT($2:$2),KENKO[[#This Row],[//]])="","",INDEX(INDIRECT($2:$2),KENKO[[#This Row],[//]])))</f>
        <v/>
      </c>
      <c r="L339" s="34" t="str">
        <f ca="1">IF(KENKO[[#This Row],[//]]="","",IF(KENKO[[#This Row],[C]]="",INDEX(INDIRECT($2:$2),KENKO[[#This Row],[//]]),""))</f>
        <v/>
      </c>
      <c r="M339" s="34" t="str">
        <f ca="1">IF(KENKO[[#This Row],[//]]="","",IF(KENKO[[#This Row],[C]]="",INDEX(INDIRECT($2:$2),KENKO[[#This Row],[//]]),""))</f>
        <v/>
      </c>
      <c r="N339" s="40" t="str">
        <f ca="1">IF(KENKO[[#This Row],[//]]="","",INDEX(INDIRECT($2:$2),KENKO[[#This Row],[//]])/IF(KENKO[[#This Row],[C]]="",KENKO[[#This Row],[JMLH BRG]],1))</f>
        <v/>
      </c>
      <c r="O339" s="41" t="str">
        <f ca="1">IF(KENKO[[#This Row],[//]]="","",INDEX(INDIRECT($2:$2),KENKO[[#This Row],[//]]))</f>
        <v/>
      </c>
      <c r="P339" s="41" t="str">
        <f ca="1">IF(KENKO[[#This Row],[//]]="","",IF(INDEX(INDIRECT($2:$2),KENKO[[#This Row],[//]])="","",INDEX(INDIRECT($2:$2),KENKO[[#This Row],[//]])))</f>
        <v/>
      </c>
      <c r="Q339" s="42" t="str">
        <f ca="1">IF(KENKO[[#This Row],[//]]="","",INDEX(INDIRECT($2:$2),KENKO[[#This Row],[//]]))</f>
        <v/>
      </c>
      <c r="R33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3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39" s="42" t="str">
        <f ca="1">IF(KENKO[[#This Row],[//]]="","",IF(INDEX(INDIRECT($2:$2),KENKO[[#This Row],[//]])="","",INDEX(INDIRECT($2:$2),KENKO[[#This Row],[//]])))</f>
        <v/>
      </c>
      <c r="U339" s="35" t="str">
        <f ca="1">IF(KENKO[[#This Row],[//]]="","",INDEX(INDIRECT($2:$2),KENKO[[#This Row],[//]]))</f>
        <v/>
      </c>
      <c r="V339" s="35" t="str">
        <f ca="1">LOWER(SUBSTITUTE(SUBSTITUTE(SUBSTITUTE(SUBSTITUTE(SUBSTITUTE(SUBSTITUTE(SUBSTITUTE(SUBSTITUTE(KENKO[[#This Row],[N.B.nota]]," ",""),"-",""),"(",""),")",""),".",""),",",""),"/",""),"""",""))</f>
        <v/>
      </c>
      <c r="W339" s="34" t="str">
        <f ca="1">IF(KENKO[[#This Row],[concat]]="","",MATCH(KENKO[[#This Row],[concat]],[3]!db[NB NOTA_C],0)+1)</f>
        <v/>
      </c>
      <c r="X339" s="35" t="str">
        <f ca="1">IF(KENKO[[#This Row],[N.B.nota]]="","",ADDRESS(ROW(KENKO[QB]),COLUMN(KENKO[QB]))&amp;":"&amp;ADDRESS(ROW(),COLUMN(KENKO[QB])))</f>
        <v/>
      </c>
      <c r="Y339" s="35" t="str">
        <f ca="1">IF(KENKO[[#This Row],[//]]="","",HYPERLINK("["&amp;DB_PATH&amp;"]DB!e"&amp;KENKO[[#This Row],[stt]],"&gt;"))</f>
        <v/>
      </c>
      <c r="Z339" s="32" t="str">
        <f ca="1">IF(KENKO[[#This Row],[//]]="","",IF(KENKO[[#This Row],[ID NOTA]]="",Z338,KENKO[[#This Row],[ID NOTA]]))</f>
        <v/>
      </c>
    </row>
    <row r="340" spans="1:26" ht="20.100000000000001" customHeight="1" x14ac:dyDescent="0.25">
      <c r="A340" s="38"/>
      <c r="B340" s="34" t="str">
        <f>IF(KENKO[[#This Row],[N_ID]]="","",INDEX(Table1[ID],MATCH(KENKO[[#This Row],[N_ID]],Table1[N_ID],0)))</f>
        <v/>
      </c>
      <c r="C340" s="34" t="str">
        <f ca="1">IF(KENKO[[#This Row],[//]]="","",HYPERLINK("["&amp;SUBSTITUTE(DIR,"'","")&amp;"]NOTA!D"&amp;KENKO[[#This Row],[//]]+2,"&gt;"))</f>
        <v/>
      </c>
      <c r="D340" s="34" t="str">
        <f>IF(KENKO[[#This Row],[ID NOTA]]="","",INDEX(Table1[QB],MATCH(KENKO[[#This Row],[ID NOTA]],Table1[ID],0)))</f>
        <v/>
      </c>
      <c r="E34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40" s="34"/>
      <c r="G340" s="39" t="str">
        <f ca="1">IF(KENKO[[#This Row],[N_ID]]="","",INDEX(INDIRECT($2:$2),KENKO[[#This Row],[//]]))</f>
        <v/>
      </c>
      <c r="H340" s="39" t="str">
        <f ca="1">IF(KENKO[[#This Row],[N_ID]]="","",INDEX(INDIRECT($2:$2),KENKO[[#This Row],[//]]))</f>
        <v/>
      </c>
      <c r="I340" s="35" t="str">
        <f ca="1">IF(KENKO[[#This Row],[N_ID]]="","",INDEX(INDIRECT($2:$2),KENKO[[#This Row],[//]]))</f>
        <v/>
      </c>
      <c r="J340" s="35" t="str">
        <f ca="1">IF(KENKO[[#This Row],[//]]="","",INDEX([3]!db[NB PAJAK],KENKO[[#This Row],[stt]]-1))</f>
        <v/>
      </c>
      <c r="K340" s="34" t="str">
        <f ca="1">IF(KENKO[[#This Row],[//]]="","",IF(INDEX(INDIRECT($2:$2),KENKO[[#This Row],[//]])="","",INDEX(INDIRECT($2:$2),KENKO[[#This Row],[//]])))</f>
        <v/>
      </c>
      <c r="L340" s="34" t="str">
        <f ca="1">IF(KENKO[[#This Row],[//]]="","",IF(KENKO[[#This Row],[C]]="",INDEX(INDIRECT($2:$2),KENKO[[#This Row],[//]]),""))</f>
        <v/>
      </c>
      <c r="M340" s="34" t="str">
        <f ca="1">IF(KENKO[[#This Row],[//]]="","",IF(KENKO[[#This Row],[C]]="",INDEX(INDIRECT($2:$2),KENKO[[#This Row],[//]]),""))</f>
        <v/>
      </c>
      <c r="N340" s="40" t="str">
        <f ca="1">IF(KENKO[[#This Row],[//]]="","",INDEX(INDIRECT($2:$2),KENKO[[#This Row],[//]])/IF(KENKO[[#This Row],[C]]="",KENKO[[#This Row],[JMLH BRG]],1))</f>
        <v/>
      </c>
      <c r="O340" s="41" t="str">
        <f ca="1">IF(KENKO[[#This Row],[//]]="","",INDEX(INDIRECT($2:$2),KENKO[[#This Row],[//]]))</f>
        <v/>
      </c>
      <c r="P340" s="41" t="str">
        <f ca="1">IF(KENKO[[#This Row],[//]]="","",IF(INDEX(INDIRECT($2:$2),KENKO[[#This Row],[//]])="","",INDEX(INDIRECT($2:$2),KENKO[[#This Row],[//]])))</f>
        <v/>
      </c>
      <c r="Q340" s="42" t="str">
        <f ca="1">IF(KENKO[[#This Row],[//]]="","",INDEX(INDIRECT($2:$2),KENKO[[#This Row],[//]]))</f>
        <v/>
      </c>
      <c r="R34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4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40" s="42" t="str">
        <f ca="1">IF(KENKO[[#This Row],[//]]="","",IF(INDEX(INDIRECT($2:$2),KENKO[[#This Row],[//]])="","",INDEX(INDIRECT($2:$2),KENKO[[#This Row],[//]])))</f>
        <v/>
      </c>
      <c r="U340" s="35" t="str">
        <f ca="1">IF(KENKO[[#This Row],[//]]="","",INDEX(INDIRECT($2:$2),KENKO[[#This Row],[//]]))</f>
        <v/>
      </c>
      <c r="V340" s="35" t="str">
        <f ca="1">LOWER(SUBSTITUTE(SUBSTITUTE(SUBSTITUTE(SUBSTITUTE(SUBSTITUTE(SUBSTITUTE(SUBSTITUTE(SUBSTITUTE(KENKO[[#This Row],[N.B.nota]]," ",""),"-",""),"(",""),")",""),".",""),",",""),"/",""),"""",""))</f>
        <v/>
      </c>
      <c r="W340" s="34" t="str">
        <f ca="1">IF(KENKO[[#This Row],[concat]]="","",MATCH(KENKO[[#This Row],[concat]],[3]!db[NB NOTA_C],0)+1)</f>
        <v/>
      </c>
      <c r="X340" s="35" t="str">
        <f ca="1">IF(KENKO[[#This Row],[N.B.nota]]="","",ADDRESS(ROW(KENKO[QB]),COLUMN(KENKO[QB]))&amp;":"&amp;ADDRESS(ROW(),COLUMN(KENKO[QB])))</f>
        <v/>
      </c>
      <c r="Y340" s="35" t="str">
        <f ca="1">IF(KENKO[[#This Row],[//]]="","",HYPERLINK("["&amp;DB_PATH&amp;"]DB!e"&amp;KENKO[[#This Row],[stt]],"&gt;"))</f>
        <v/>
      </c>
      <c r="Z340" s="32" t="str">
        <f ca="1">IF(KENKO[[#This Row],[//]]="","",IF(KENKO[[#This Row],[ID NOTA]]="",Z339,KENKO[[#This Row],[ID NOTA]]))</f>
        <v/>
      </c>
    </row>
    <row r="341" spans="1:26" ht="20.100000000000001" customHeight="1" x14ac:dyDescent="0.25">
      <c r="A341" s="38"/>
      <c r="B341" s="34" t="str">
        <f>IF(KENKO[[#This Row],[N_ID]]="","",INDEX(Table1[ID],MATCH(KENKO[[#This Row],[N_ID]],Table1[N_ID],0)))</f>
        <v/>
      </c>
      <c r="C341" s="34" t="str">
        <f ca="1">IF(KENKO[[#This Row],[//]]="","",HYPERLINK("["&amp;SUBSTITUTE(DIR,"'","")&amp;"]NOTA!D"&amp;KENKO[[#This Row],[//]]+2,"&gt;"))</f>
        <v/>
      </c>
      <c r="D341" s="34" t="str">
        <f>IF(KENKO[[#This Row],[ID NOTA]]="","",INDEX(Table1[QB],MATCH(KENKO[[#This Row],[ID NOTA]],Table1[ID],0)))</f>
        <v/>
      </c>
      <c r="E34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41" s="34"/>
      <c r="G341" s="39" t="str">
        <f ca="1">IF(KENKO[[#This Row],[N_ID]]="","",INDEX(INDIRECT($2:$2),KENKO[[#This Row],[//]]))</f>
        <v/>
      </c>
      <c r="H341" s="39" t="str">
        <f ca="1">IF(KENKO[[#This Row],[N_ID]]="","",INDEX(INDIRECT($2:$2),KENKO[[#This Row],[//]]))</f>
        <v/>
      </c>
      <c r="I341" s="35" t="str">
        <f ca="1">IF(KENKO[[#This Row],[N_ID]]="","",INDEX(INDIRECT($2:$2),KENKO[[#This Row],[//]]))</f>
        <v/>
      </c>
      <c r="J341" s="35" t="str">
        <f ca="1">IF(KENKO[[#This Row],[//]]="","",INDEX([3]!db[NB PAJAK],KENKO[[#This Row],[stt]]-1))</f>
        <v/>
      </c>
      <c r="K341" s="34" t="str">
        <f ca="1">IF(KENKO[[#This Row],[//]]="","",IF(INDEX(INDIRECT($2:$2),KENKO[[#This Row],[//]])="","",INDEX(INDIRECT($2:$2),KENKO[[#This Row],[//]])))</f>
        <v/>
      </c>
      <c r="L341" s="34" t="str">
        <f ca="1">IF(KENKO[[#This Row],[//]]="","",IF(KENKO[[#This Row],[C]]="",INDEX(INDIRECT($2:$2),KENKO[[#This Row],[//]]),""))</f>
        <v/>
      </c>
      <c r="M341" s="34" t="str">
        <f ca="1">IF(KENKO[[#This Row],[//]]="","",IF(KENKO[[#This Row],[C]]="",INDEX(INDIRECT($2:$2),KENKO[[#This Row],[//]]),""))</f>
        <v/>
      </c>
      <c r="N341" s="40" t="str">
        <f ca="1">IF(KENKO[[#This Row],[//]]="","",INDEX(INDIRECT($2:$2),KENKO[[#This Row],[//]])/IF(KENKO[[#This Row],[C]]="",KENKO[[#This Row],[JMLH BRG]],1))</f>
        <v/>
      </c>
      <c r="O341" s="41" t="str">
        <f ca="1">IF(KENKO[[#This Row],[//]]="","",INDEX(INDIRECT($2:$2),KENKO[[#This Row],[//]]))</f>
        <v/>
      </c>
      <c r="P341" s="41" t="str">
        <f ca="1">IF(KENKO[[#This Row],[//]]="","",IF(INDEX(INDIRECT($2:$2),KENKO[[#This Row],[//]])="","",INDEX(INDIRECT($2:$2),KENKO[[#This Row],[//]])))</f>
        <v/>
      </c>
      <c r="Q341" s="42" t="str">
        <f ca="1">IF(KENKO[[#This Row],[//]]="","",INDEX(INDIRECT($2:$2),KENKO[[#This Row],[//]]))</f>
        <v/>
      </c>
      <c r="R34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4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41" s="42" t="str">
        <f ca="1">IF(KENKO[[#This Row],[//]]="","",IF(INDEX(INDIRECT($2:$2),KENKO[[#This Row],[//]])="","",INDEX(INDIRECT($2:$2),KENKO[[#This Row],[//]])))</f>
        <v/>
      </c>
      <c r="U341" s="35" t="str">
        <f ca="1">IF(KENKO[[#This Row],[//]]="","",INDEX(INDIRECT($2:$2),KENKO[[#This Row],[//]]))</f>
        <v/>
      </c>
      <c r="V341" s="35" t="str">
        <f ca="1">LOWER(SUBSTITUTE(SUBSTITUTE(SUBSTITUTE(SUBSTITUTE(SUBSTITUTE(SUBSTITUTE(SUBSTITUTE(SUBSTITUTE(KENKO[[#This Row],[N.B.nota]]," ",""),"-",""),"(",""),")",""),".",""),",",""),"/",""),"""",""))</f>
        <v/>
      </c>
      <c r="W341" s="34" t="str">
        <f ca="1">IF(KENKO[[#This Row],[concat]]="","",MATCH(KENKO[[#This Row],[concat]],[3]!db[NB NOTA_C],0)+1)</f>
        <v/>
      </c>
      <c r="X341" s="35" t="str">
        <f ca="1">IF(KENKO[[#This Row],[N.B.nota]]="","",ADDRESS(ROW(KENKO[QB]),COLUMN(KENKO[QB]))&amp;":"&amp;ADDRESS(ROW(),COLUMN(KENKO[QB])))</f>
        <v/>
      </c>
      <c r="Y341" s="35" t="str">
        <f ca="1">IF(KENKO[[#This Row],[//]]="","",HYPERLINK("["&amp;DB_PATH&amp;"]DB!e"&amp;KENKO[[#This Row],[stt]],"&gt;"))</f>
        <v/>
      </c>
      <c r="Z341" s="32" t="str">
        <f ca="1">IF(KENKO[[#This Row],[//]]="","",IF(KENKO[[#This Row],[ID NOTA]]="",Z340,KENKO[[#This Row],[ID NOTA]]))</f>
        <v/>
      </c>
    </row>
    <row r="342" spans="1:26" ht="20.100000000000001" customHeight="1" x14ac:dyDescent="0.25">
      <c r="A342" s="38"/>
      <c r="B342" s="34" t="str">
        <f>IF(KENKO[[#This Row],[N_ID]]="","",INDEX(Table1[ID],MATCH(KENKO[[#This Row],[N_ID]],Table1[N_ID],0)))</f>
        <v/>
      </c>
      <c r="C342" s="34" t="str">
        <f ca="1">IF(KENKO[[#This Row],[//]]="","",HYPERLINK("["&amp;SUBSTITUTE(DIR,"'","")&amp;"]NOTA!D"&amp;KENKO[[#This Row],[//]]+2,"&gt;"))</f>
        <v/>
      </c>
      <c r="D342" s="34" t="str">
        <f>IF(KENKO[[#This Row],[ID NOTA]]="","",INDEX(Table1[QB],MATCH(KENKO[[#This Row],[ID NOTA]],Table1[ID],0)))</f>
        <v/>
      </c>
      <c r="E34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42" s="34"/>
      <c r="G342" s="39" t="str">
        <f ca="1">IF(KENKO[[#This Row],[N_ID]]="","",INDEX(INDIRECT($2:$2),KENKO[[#This Row],[//]]))</f>
        <v/>
      </c>
      <c r="H342" s="39" t="str">
        <f ca="1">IF(KENKO[[#This Row],[N_ID]]="","",INDEX(INDIRECT($2:$2),KENKO[[#This Row],[//]]))</f>
        <v/>
      </c>
      <c r="I342" s="35" t="str">
        <f ca="1">IF(KENKO[[#This Row],[N_ID]]="","",INDEX(INDIRECT($2:$2),KENKO[[#This Row],[//]]))</f>
        <v/>
      </c>
      <c r="J342" s="35" t="str">
        <f ca="1">IF(KENKO[[#This Row],[//]]="","",INDEX([3]!db[NB PAJAK],KENKO[[#This Row],[stt]]-1))</f>
        <v/>
      </c>
      <c r="K342" s="34" t="str">
        <f ca="1">IF(KENKO[[#This Row],[//]]="","",IF(INDEX(INDIRECT($2:$2),KENKO[[#This Row],[//]])="","",INDEX(INDIRECT($2:$2),KENKO[[#This Row],[//]])))</f>
        <v/>
      </c>
      <c r="L342" s="34" t="str">
        <f ca="1">IF(KENKO[[#This Row],[//]]="","",IF(KENKO[[#This Row],[C]]="",INDEX(INDIRECT($2:$2),KENKO[[#This Row],[//]]),""))</f>
        <v/>
      </c>
      <c r="M342" s="34" t="str">
        <f ca="1">IF(KENKO[[#This Row],[//]]="","",IF(KENKO[[#This Row],[C]]="",INDEX(INDIRECT($2:$2),KENKO[[#This Row],[//]]),""))</f>
        <v/>
      </c>
      <c r="N342" s="40" t="str">
        <f ca="1">IF(KENKO[[#This Row],[//]]="","",INDEX(INDIRECT($2:$2),KENKO[[#This Row],[//]])/IF(KENKO[[#This Row],[C]]="",KENKO[[#This Row],[JMLH BRG]],1))</f>
        <v/>
      </c>
      <c r="O342" s="41" t="str">
        <f ca="1">IF(KENKO[[#This Row],[//]]="","",INDEX(INDIRECT($2:$2),KENKO[[#This Row],[//]]))</f>
        <v/>
      </c>
      <c r="P342" s="41" t="str">
        <f ca="1">IF(KENKO[[#This Row],[//]]="","",IF(INDEX(INDIRECT($2:$2),KENKO[[#This Row],[//]])="","",INDEX(INDIRECT($2:$2),KENKO[[#This Row],[//]])))</f>
        <v/>
      </c>
      <c r="Q342" s="42" t="str">
        <f ca="1">IF(KENKO[[#This Row],[//]]="","",INDEX(INDIRECT($2:$2),KENKO[[#This Row],[//]]))</f>
        <v/>
      </c>
      <c r="R34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4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42" s="42" t="str">
        <f ca="1">IF(KENKO[[#This Row],[//]]="","",IF(INDEX(INDIRECT($2:$2),KENKO[[#This Row],[//]])="","",INDEX(INDIRECT($2:$2),KENKO[[#This Row],[//]])))</f>
        <v/>
      </c>
      <c r="U342" s="35" t="str">
        <f ca="1">IF(KENKO[[#This Row],[//]]="","",INDEX(INDIRECT($2:$2),KENKO[[#This Row],[//]]))</f>
        <v/>
      </c>
      <c r="V342" s="35" t="str">
        <f ca="1">LOWER(SUBSTITUTE(SUBSTITUTE(SUBSTITUTE(SUBSTITUTE(SUBSTITUTE(SUBSTITUTE(SUBSTITUTE(SUBSTITUTE(KENKO[[#This Row],[N.B.nota]]," ",""),"-",""),"(",""),")",""),".",""),",",""),"/",""),"""",""))</f>
        <v/>
      </c>
      <c r="W342" s="34" t="str">
        <f ca="1">IF(KENKO[[#This Row],[concat]]="","",MATCH(KENKO[[#This Row],[concat]],[3]!db[NB NOTA_C],0)+1)</f>
        <v/>
      </c>
      <c r="X342" s="35" t="str">
        <f ca="1">IF(KENKO[[#This Row],[N.B.nota]]="","",ADDRESS(ROW(KENKO[QB]),COLUMN(KENKO[QB]))&amp;":"&amp;ADDRESS(ROW(),COLUMN(KENKO[QB])))</f>
        <v/>
      </c>
      <c r="Y342" s="35" t="str">
        <f ca="1">IF(KENKO[[#This Row],[//]]="","",HYPERLINK("["&amp;DB_PATH&amp;"]DB!e"&amp;KENKO[[#This Row],[stt]],"&gt;"))</f>
        <v/>
      </c>
      <c r="Z342" s="32" t="str">
        <f ca="1">IF(KENKO[[#This Row],[//]]="","",IF(KENKO[[#This Row],[ID NOTA]]="",Z341,KENKO[[#This Row],[ID NOTA]]))</f>
        <v/>
      </c>
    </row>
    <row r="343" spans="1:26" ht="20.100000000000001" customHeight="1" x14ac:dyDescent="0.25">
      <c r="A343" s="38"/>
      <c r="B343" s="34" t="str">
        <f>IF(KENKO[[#This Row],[N_ID]]="","",INDEX(Table1[ID],MATCH(KENKO[[#This Row],[N_ID]],Table1[N_ID],0)))</f>
        <v/>
      </c>
      <c r="C343" s="34" t="str">
        <f ca="1">IF(KENKO[[#This Row],[//]]="","",HYPERLINK("["&amp;SUBSTITUTE(DIR,"'","")&amp;"]NOTA!D"&amp;KENKO[[#This Row],[//]]+2,"&gt;"))</f>
        <v/>
      </c>
      <c r="D343" s="34" t="str">
        <f>IF(KENKO[[#This Row],[ID NOTA]]="","",INDEX(Table1[QB],MATCH(KENKO[[#This Row],[ID NOTA]],Table1[ID],0)))</f>
        <v/>
      </c>
      <c r="E34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43" s="34"/>
      <c r="G343" s="39" t="str">
        <f ca="1">IF(KENKO[[#This Row],[N_ID]]="","",INDEX(INDIRECT($2:$2),KENKO[[#This Row],[//]]))</f>
        <v/>
      </c>
      <c r="H343" s="39" t="str">
        <f ca="1">IF(KENKO[[#This Row],[N_ID]]="","",INDEX(INDIRECT($2:$2),KENKO[[#This Row],[//]]))</f>
        <v/>
      </c>
      <c r="I343" s="35" t="str">
        <f ca="1">IF(KENKO[[#This Row],[N_ID]]="","",INDEX(INDIRECT($2:$2),KENKO[[#This Row],[//]]))</f>
        <v/>
      </c>
      <c r="J343" s="35" t="str">
        <f ca="1">IF(KENKO[[#This Row],[//]]="","",INDEX([3]!db[NB PAJAK],KENKO[[#This Row],[stt]]-1))</f>
        <v/>
      </c>
      <c r="K343" s="34" t="str">
        <f ca="1">IF(KENKO[[#This Row],[//]]="","",IF(INDEX(INDIRECT($2:$2),KENKO[[#This Row],[//]])="","",INDEX(INDIRECT($2:$2),KENKO[[#This Row],[//]])))</f>
        <v/>
      </c>
      <c r="L343" s="34" t="str">
        <f ca="1">IF(KENKO[[#This Row],[//]]="","",IF(KENKO[[#This Row],[C]]="",INDEX(INDIRECT($2:$2),KENKO[[#This Row],[//]]),""))</f>
        <v/>
      </c>
      <c r="M343" s="34" t="str">
        <f ca="1">IF(KENKO[[#This Row],[//]]="","",IF(KENKO[[#This Row],[C]]="",INDEX(INDIRECT($2:$2),KENKO[[#This Row],[//]]),""))</f>
        <v/>
      </c>
      <c r="N343" s="40" t="str">
        <f ca="1">IF(KENKO[[#This Row],[//]]="","",INDEX(INDIRECT($2:$2),KENKO[[#This Row],[//]])/IF(KENKO[[#This Row],[C]]="",KENKO[[#This Row],[JMLH BRG]],1))</f>
        <v/>
      </c>
      <c r="O343" s="41" t="str">
        <f ca="1">IF(KENKO[[#This Row],[//]]="","",INDEX(INDIRECT($2:$2),KENKO[[#This Row],[//]]))</f>
        <v/>
      </c>
      <c r="P343" s="41" t="str">
        <f ca="1">IF(KENKO[[#This Row],[//]]="","",IF(INDEX(INDIRECT($2:$2),KENKO[[#This Row],[//]])="","",INDEX(INDIRECT($2:$2),KENKO[[#This Row],[//]])))</f>
        <v/>
      </c>
      <c r="Q343" s="42" t="str">
        <f ca="1">IF(KENKO[[#This Row],[//]]="","",INDEX(INDIRECT($2:$2),KENKO[[#This Row],[//]]))</f>
        <v/>
      </c>
      <c r="R34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4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43" s="42" t="str">
        <f ca="1">IF(KENKO[[#This Row],[//]]="","",IF(INDEX(INDIRECT($2:$2),KENKO[[#This Row],[//]])="","",INDEX(INDIRECT($2:$2),KENKO[[#This Row],[//]])))</f>
        <v/>
      </c>
      <c r="U343" s="35" t="str">
        <f ca="1">IF(KENKO[[#This Row],[//]]="","",INDEX(INDIRECT($2:$2),KENKO[[#This Row],[//]]))</f>
        <v/>
      </c>
      <c r="V343" s="35" t="str">
        <f ca="1">LOWER(SUBSTITUTE(SUBSTITUTE(SUBSTITUTE(SUBSTITUTE(SUBSTITUTE(SUBSTITUTE(SUBSTITUTE(SUBSTITUTE(KENKO[[#This Row],[N.B.nota]]," ",""),"-",""),"(",""),")",""),".",""),",",""),"/",""),"""",""))</f>
        <v/>
      </c>
      <c r="W343" s="34" t="str">
        <f ca="1">IF(KENKO[[#This Row],[concat]]="","",MATCH(KENKO[[#This Row],[concat]],[3]!db[NB NOTA_C],0)+1)</f>
        <v/>
      </c>
      <c r="X343" s="35" t="str">
        <f ca="1">IF(KENKO[[#This Row],[N.B.nota]]="","",ADDRESS(ROW(KENKO[QB]),COLUMN(KENKO[QB]))&amp;":"&amp;ADDRESS(ROW(),COLUMN(KENKO[QB])))</f>
        <v/>
      </c>
      <c r="Y343" s="35" t="str">
        <f ca="1">IF(KENKO[[#This Row],[//]]="","",HYPERLINK("["&amp;DB_PATH&amp;"]DB!e"&amp;KENKO[[#This Row],[stt]],"&gt;"))</f>
        <v/>
      </c>
      <c r="Z343" s="32" t="str">
        <f ca="1">IF(KENKO[[#This Row],[//]]="","",IF(KENKO[[#This Row],[ID NOTA]]="",Z342,KENKO[[#This Row],[ID NOTA]]))</f>
        <v/>
      </c>
    </row>
    <row r="344" spans="1:26" ht="20.100000000000001" customHeight="1" x14ac:dyDescent="0.25">
      <c r="A344" s="38"/>
      <c r="B344" s="34" t="str">
        <f>IF(KENKO[[#This Row],[N_ID]]="","",INDEX(Table1[ID],MATCH(KENKO[[#This Row],[N_ID]],Table1[N_ID],0)))</f>
        <v/>
      </c>
      <c r="C344" s="34" t="str">
        <f ca="1">IF(KENKO[[#This Row],[//]]="","",HYPERLINK("["&amp;SUBSTITUTE(DIR,"'","")&amp;"]NOTA!D"&amp;KENKO[[#This Row],[//]]+2,"&gt;"))</f>
        <v/>
      </c>
      <c r="D344" s="34" t="str">
        <f>IF(KENKO[[#This Row],[ID NOTA]]="","",INDEX(Table1[QB],MATCH(KENKO[[#This Row],[ID NOTA]],Table1[ID],0)))</f>
        <v/>
      </c>
      <c r="E34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44" s="34"/>
      <c r="G344" s="39" t="str">
        <f ca="1">IF(KENKO[[#This Row],[N_ID]]="","",INDEX(INDIRECT($2:$2),KENKO[[#This Row],[//]]))</f>
        <v/>
      </c>
      <c r="H344" s="39" t="str">
        <f ca="1">IF(KENKO[[#This Row],[N_ID]]="","",INDEX(INDIRECT($2:$2),KENKO[[#This Row],[//]]))</f>
        <v/>
      </c>
      <c r="I344" s="35" t="str">
        <f ca="1">IF(KENKO[[#This Row],[N_ID]]="","",INDEX(INDIRECT($2:$2),KENKO[[#This Row],[//]]))</f>
        <v/>
      </c>
      <c r="J344" s="35" t="str">
        <f ca="1">IF(KENKO[[#This Row],[//]]="","",INDEX([3]!db[NB PAJAK],KENKO[[#This Row],[stt]]-1))</f>
        <v/>
      </c>
      <c r="K344" s="34" t="str">
        <f ca="1">IF(KENKO[[#This Row],[//]]="","",IF(INDEX(INDIRECT($2:$2),KENKO[[#This Row],[//]])="","",INDEX(INDIRECT($2:$2),KENKO[[#This Row],[//]])))</f>
        <v/>
      </c>
      <c r="L344" s="34" t="str">
        <f ca="1">IF(KENKO[[#This Row],[//]]="","",IF(KENKO[[#This Row],[C]]="",INDEX(INDIRECT($2:$2),KENKO[[#This Row],[//]]),""))</f>
        <v/>
      </c>
      <c r="M344" s="34" t="str">
        <f ca="1">IF(KENKO[[#This Row],[//]]="","",IF(KENKO[[#This Row],[C]]="",INDEX(INDIRECT($2:$2),KENKO[[#This Row],[//]]),""))</f>
        <v/>
      </c>
      <c r="N344" s="40" t="str">
        <f ca="1">IF(KENKO[[#This Row],[//]]="","",INDEX(INDIRECT($2:$2),KENKO[[#This Row],[//]])/IF(KENKO[[#This Row],[C]]="",KENKO[[#This Row],[JMLH BRG]],1))</f>
        <v/>
      </c>
      <c r="O344" s="41" t="str">
        <f ca="1">IF(KENKO[[#This Row],[//]]="","",INDEX(INDIRECT($2:$2),KENKO[[#This Row],[//]]))</f>
        <v/>
      </c>
      <c r="P344" s="41" t="str">
        <f ca="1">IF(KENKO[[#This Row],[//]]="","",IF(INDEX(INDIRECT($2:$2),KENKO[[#This Row],[//]])="","",INDEX(INDIRECT($2:$2),KENKO[[#This Row],[//]])))</f>
        <v/>
      </c>
      <c r="Q344" s="42" t="str">
        <f ca="1">IF(KENKO[[#This Row],[//]]="","",INDEX(INDIRECT($2:$2),KENKO[[#This Row],[//]]))</f>
        <v/>
      </c>
      <c r="R34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4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44" s="42" t="str">
        <f ca="1">IF(KENKO[[#This Row],[//]]="","",IF(INDEX(INDIRECT($2:$2),KENKO[[#This Row],[//]])="","",INDEX(INDIRECT($2:$2),KENKO[[#This Row],[//]])))</f>
        <v/>
      </c>
      <c r="U344" s="35" t="str">
        <f ca="1">IF(KENKO[[#This Row],[//]]="","",INDEX(INDIRECT($2:$2),KENKO[[#This Row],[//]]))</f>
        <v/>
      </c>
      <c r="V344" s="35" t="str">
        <f ca="1">LOWER(SUBSTITUTE(SUBSTITUTE(SUBSTITUTE(SUBSTITUTE(SUBSTITUTE(SUBSTITUTE(SUBSTITUTE(SUBSTITUTE(KENKO[[#This Row],[N.B.nota]]," ",""),"-",""),"(",""),")",""),".",""),",",""),"/",""),"""",""))</f>
        <v/>
      </c>
      <c r="W344" s="34" t="str">
        <f ca="1">IF(KENKO[[#This Row],[concat]]="","",MATCH(KENKO[[#This Row],[concat]],[3]!db[NB NOTA_C],0)+1)</f>
        <v/>
      </c>
      <c r="X344" s="35" t="str">
        <f ca="1">IF(KENKO[[#This Row],[N.B.nota]]="","",ADDRESS(ROW(KENKO[QB]),COLUMN(KENKO[QB]))&amp;":"&amp;ADDRESS(ROW(),COLUMN(KENKO[QB])))</f>
        <v/>
      </c>
      <c r="Y344" s="35" t="str">
        <f ca="1">IF(KENKO[[#This Row],[//]]="","",HYPERLINK("["&amp;DB_PATH&amp;"]DB!e"&amp;KENKO[[#This Row],[stt]],"&gt;"))</f>
        <v/>
      </c>
      <c r="Z344" s="32" t="str">
        <f ca="1">IF(KENKO[[#This Row],[//]]="","",IF(KENKO[[#This Row],[ID NOTA]]="",Z343,KENKO[[#This Row],[ID NOTA]]))</f>
        <v/>
      </c>
    </row>
    <row r="345" spans="1:26" ht="20.100000000000001" customHeight="1" x14ac:dyDescent="0.25">
      <c r="A345" s="38"/>
      <c r="B345" s="34" t="str">
        <f>IF(KENKO[[#This Row],[N_ID]]="","",INDEX(Table1[ID],MATCH(KENKO[[#This Row],[N_ID]],Table1[N_ID],0)))</f>
        <v/>
      </c>
      <c r="C345" s="34" t="str">
        <f ca="1">IF(KENKO[[#This Row],[//]]="","",HYPERLINK("["&amp;SUBSTITUTE(DIR,"'","")&amp;"]NOTA!D"&amp;KENKO[[#This Row],[//]]+2,"&gt;"))</f>
        <v/>
      </c>
      <c r="D345" s="34" t="str">
        <f>IF(KENKO[[#This Row],[ID NOTA]]="","",INDEX(Table1[QB],MATCH(KENKO[[#This Row],[ID NOTA]],Table1[ID],0)))</f>
        <v/>
      </c>
      <c r="E34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45" s="34"/>
      <c r="G345" s="39" t="str">
        <f ca="1">IF(KENKO[[#This Row],[N_ID]]="","",INDEX(INDIRECT($2:$2),KENKO[[#This Row],[//]]))</f>
        <v/>
      </c>
      <c r="H345" s="39" t="str">
        <f ca="1">IF(KENKO[[#This Row],[N_ID]]="","",INDEX(INDIRECT($2:$2),KENKO[[#This Row],[//]]))</f>
        <v/>
      </c>
      <c r="I345" s="35" t="str">
        <f ca="1">IF(KENKO[[#This Row],[N_ID]]="","",INDEX(INDIRECT($2:$2),KENKO[[#This Row],[//]]))</f>
        <v/>
      </c>
      <c r="J345" s="35" t="str">
        <f ca="1">IF(KENKO[[#This Row],[//]]="","",INDEX([3]!db[NB PAJAK],KENKO[[#This Row],[stt]]-1))</f>
        <v/>
      </c>
      <c r="K345" s="34" t="str">
        <f ca="1">IF(KENKO[[#This Row],[//]]="","",IF(INDEX(INDIRECT($2:$2),KENKO[[#This Row],[//]])="","",INDEX(INDIRECT($2:$2),KENKO[[#This Row],[//]])))</f>
        <v/>
      </c>
      <c r="L345" s="34" t="str">
        <f ca="1">IF(KENKO[[#This Row],[//]]="","",IF(KENKO[[#This Row],[C]]="",INDEX(INDIRECT($2:$2),KENKO[[#This Row],[//]]),""))</f>
        <v/>
      </c>
      <c r="M345" s="34" t="str">
        <f ca="1">IF(KENKO[[#This Row],[//]]="","",IF(KENKO[[#This Row],[C]]="",INDEX(INDIRECT($2:$2),KENKO[[#This Row],[//]]),""))</f>
        <v/>
      </c>
      <c r="N345" s="40" t="str">
        <f ca="1">IF(KENKO[[#This Row],[//]]="","",INDEX(INDIRECT($2:$2),KENKO[[#This Row],[//]])/IF(KENKO[[#This Row],[C]]="",KENKO[[#This Row],[JMLH BRG]],1))</f>
        <v/>
      </c>
      <c r="O345" s="41" t="str">
        <f ca="1">IF(KENKO[[#This Row],[//]]="","",INDEX(INDIRECT($2:$2),KENKO[[#This Row],[//]]))</f>
        <v/>
      </c>
      <c r="P345" s="41" t="str">
        <f ca="1">IF(KENKO[[#This Row],[//]]="","",IF(INDEX(INDIRECT($2:$2),KENKO[[#This Row],[//]])="","",INDEX(INDIRECT($2:$2),KENKO[[#This Row],[//]])))</f>
        <v/>
      </c>
      <c r="Q345" s="42" t="str">
        <f ca="1">IF(KENKO[[#This Row],[//]]="","",INDEX(INDIRECT($2:$2),KENKO[[#This Row],[//]]))</f>
        <v/>
      </c>
      <c r="R34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4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45" s="42" t="str">
        <f ca="1">IF(KENKO[[#This Row],[//]]="","",IF(INDEX(INDIRECT($2:$2),KENKO[[#This Row],[//]])="","",INDEX(INDIRECT($2:$2),KENKO[[#This Row],[//]])))</f>
        <v/>
      </c>
      <c r="U345" s="35" t="str">
        <f ca="1">IF(KENKO[[#This Row],[//]]="","",INDEX(INDIRECT($2:$2),KENKO[[#This Row],[//]]))</f>
        <v/>
      </c>
      <c r="V345" s="35" t="str">
        <f ca="1">LOWER(SUBSTITUTE(SUBSTITUTE(SUBSTITUTE(SUBSTITUTE(SUBSTITUTE(SUBSTITUTE(SUBSTITUTE(SUBSTITUTE(KENKO[[#This Row],[N.B.nota]]," ",""),"-",""),"(",""),")",""),".",""),",",""),"/",""),"""",""))</f>
        <v/>
      </c>
      <c r="W345" s="34" t="str">
        <f ca="1">IF(KENKO[[#This Row],[concat]]="","",MATCH(KENKO[[#This Row],[concat]],[3]!db[NB NOTA_C],0)+1)</f>
        <v/>
      </c>
      <c r="X345" s="35" t="str">
        <f ca="1">IF(KENKO[[#This Row],[N.B.nota]]="","",ADDRESS(ROW(KENKO[QB]),COLUMN(KENKO[QB]))&amp;":"&amp;ADDRESS(ROW(),COLUMN(KENKO[QB])))</f>
        <v/>
      </c>
      <c r="Y345" s="35" t="str">
        <f ca="1">IF(KENKO[[#This Row],[//]]="","",HYPERLINK("["&amp;DB_PATH&amp;"]DB!e"&amp;KENKO[[#This Row],[stt]],"&gt;"))</f>
        <v/>
      </c>
      <c r="Z345" s="32" t="str">
        <f ca="1">IF(KENKO[[#This Row],[//]]="","",IF(KENKO[[#This Row],[ID NOTA]]="",Z344,KENKO[[#This Row],[ID NOTA]]))</f>
        <v/>
      </c>
    </row>
    <row r="346" spans="1:26" ht="20.100000000000001" customHeight="1" x14ac:dyDescent="0.25">
      <c r="A346" s="38"/>
      <c r="B346" s="34" t="str">
        <f>IF(KENKO[[#This Row],[N_ID]]="","",INDEX(Table1[ID],MATCH(KENKO[[#This Row],[N_ID]],Table1[N_ID],0)))</f>
        <v/>
      </c>
      <c r="C346" s="34" t="str">
        <f ca="1">IF(KENKO[[#This Row],[//]]="","",HYPERLINK("["&amp;SUBSTITUTE(DIR,"'","")&amp;"]NOTA!D"&amp;KENKO[[#This Row],[//]]+2,"&gt;"))</f>
        <v/>
      </c>
      <c r="D346" s="34" t="str">
        <f>IF(KENKO[[#This Row],[ID NOTA]]="","",INDEX(Table1[QB],MATCH(KENKO[[#This Row],[ID NOTA]],Table1[ID],0)))</f>
        <v/>
      </c>
      <c r="E34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46" s="34"/>
      <c r="G346" s="39" t="str">
        <f ca="1">IF(KENKO[[#This Row],[N_ID]]="","",INDEX(INDIRECT($2:$2),KENKO[[#This Row],[//]]))</f>
        <v/>
      </c>
      <c r="H346" s="39" t="str">
        <f ca="1">IF(KENKO[[#This Row],[N_ID]]="","",INDEX(INDIRECT($2:$2),KENKO[[#This Row],[//]]))</f>
        <v/>
      </c>
      <c r="I346" s="35" t="str">
        <f ca="1">IF(KENKO[[#This Row],[N_ID]]="","",INDEX(INDIRECT($2:$2),KENKO[[#This Row],[//]]))</f>
        <v/>
      </c>
      <c r="J346" s="35" t="str">
        <f ca="1">IF(KENKO[[#This Row],[//]]="","",INDEX([3]!db[NB PAJAK],KENKO[[#This Row],[stt]]-1))</f>
        <v/>
      </c>
      <c r="K346" s="34" t="str">
        <f ca="1">IF(KENKO[[#This Row],[//]]="","",IF(INDEX(INDIRECT($2:$2),KENKO[[#This Row],[//]])="","",INDEX(INDIRECT($2:$2),KENKO[[#This Row],[//]])))</f>
        <v/>
      </c>
      <c r="L346" s="34" t="str">
        <f ca="1">IF(KENKO[[#This Row],[//]]="","",IF(KENKO[[#This Row],[C]]="",INDEX(INDIRECT($2:$2),KENKO[[#This Row],[//]]),""))</f>
        <v/>
      </c>
      <c r="M346" s="34" t="str">
        <f ca="1">IF(KENKO[[#This Row],[//]]="","",IF(KENKO[[#This Row],[C]]="",INDEX(INDIRECT($2:$2),KENKO[[#This Row],[//]]),""))</f>
        <v/>
      </c>
      <c r="N346" s="40" t="str">
        <f ca="1">IF(KENKO[[#This Row],[//]]="","",INDEX(INDIRECT($2:$2),KENKO[[#This Row],[//]])/IF(KENKO[[#This Row],[C]]="",KENKO[[#This Row],[JMLH BRG]],1))</f>
        <v/>
      </c>
      <c r="O346" s="41" t="str">
        <f ca="1">IF(KENKO[[#This Row],[//]]="","",INDEX(INDIRECT($2:$2),KENKO[[#This Row],[//]]))</f>
        <v/>
      </c>
      <c r="P346" s="41" t="str">
        <f ca="1">IF(KENKO[[#This Row],[//]]="","",IF(INDEX(INDIRECT($2:$2),KENKO[[#This Row],[//]])="","",INDEX(INDIRECT($2:$2),KENKO[[#This Row],[//]])))</f>
        <v/>
      </c>
      <c r="Q346" s="42" t="str">
        <f ca="1">IF(KENKO[[#This Row],[//]]="","",INDEX(INDIRECT($2:$2),KENKO[[#This Row],[//]]))</f>
        <v/>
      </c>
      <c r="R34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4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46" s="42" t="str">
        <f ca="1">IF(KENKO[[#This Row],[//]]="","",IF(INDEX(INDIRECT($2:$2),KENKO[[#This Row],[//]])="","",INDEX(INDIRECT($2:$2),KENKO[[#This Row],[//]])))</f>
        <v/>
      </c>
      <c r="U346" s="35" t="str">
        <f ca="1">IF(KENKO[[#This Row],[//]]="","",INDEX(INDIRECT($2:$2),KENKO[[#This Row],[//]]))</f>
        <v/>
      </c>
      <c r="V346" s="35" t="str">
        <f ca="1">LOWER(SUBSTITUTE(SUBSTITUTE(SUBSTITUTE(SUBSTITUTE(SUBSTITUTE(SUBSTITUTE(SUBSTITUTE(SUBSTITUTE(KENKO[[#This Row],[N.B.nota]]," ",""),"-",""),"(",""),")",""),".",""),",",""),"/",""),"""",""))</f>
        <v/>
      </c>
      <c r="W346" s="34" t="str">
        <f ca="1">IF(KENKO[[#This Row],[concat]]="","",MATCH(KENKO[[#This Row],[concat]],[3]!db[NB NOTA_C],0)+1)</f>
        <v/>
      </c>
      <c r="X346" s="35" t="str">
        <f ca="1">IF(KENKO[[#This Row],[N.B.nota]]="","",ADDRESS(ROW(KENKO[QB]),COLUMN(KENKO[QB]))&amp;":"&amp;ADDRESS(ROW(),COLUMN(KENKO[QB])))</f>
        <v/>
      </c>
      <c r="Y346" s="35" t="str">
        <f ca="1">IF(KENKO[[#This Row],[//]]="","",HYPERLINK("["&amp;DB_PATH&amp;"]DB!e"&amp;KENKO[[#This Row],[stt]],"&gt;"))</f>
        <v/>
      </c>
      <c r="Z346" s="32" t="str">
        <f ca="1">IF(KENKO[[#This Row],[//]]="","",IF(KENKO[[#This Row],[ID NOTA]]="",Z345,KENKO[[#This Row],[ID NOTA]]))</f>
        <v/>
      </c>
    </row>
    <row r="347" spans="1:26" ht="20.100000000000001" customHeight="1" x14ac:dyDescent="0.25">
      <c r="A347" s="38"/>
      <c r="B347" s="34" t="str">
        <f>IF(KENKO[[#This Row],[N_ID]]="","",INDEX(Table1[ID],MATCH(KENKO[[#This Row],[N_ID]],Table1[N_ID],0)))</f>
        <v/>
      </c>
      <c r="C347" s="34" t="str">
        <f ca="1">IF(KENKO[[#This Row],[//]]="","",HYPERLINK("["&amp;SUBSTITUTE(DIR,"'","")&amp;"]NOTA!D"&amp;KENKO[[#This Row],[//]]+2,"&gt;"))</f>
        <v/>
      </c>
      <c r="D347" s="34" t="str">
        <f>IF(KENKO[[#This Row],[ID NOTA]]="","",INDEX(Table1[QB],MATCH(KENKO[[#This Row],[ID NOTA]],Table1[ID],0)))</f>
        <v/>
      </c>
      <c r="E34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47" s="34"/>
      <c r="G347" s="39" t="str">
        <f ca="1">IF(KENKO[[#This Row],[N_ID]]="","",INDEX(INDIRECT($2:$2),KENKO[[#This Row],[//]]))</f>
        <v/>
      </c>
      <c r="H347" s="39" t="str">
        <f ca="1">IF(KENKO[[#This Row],[N_ID]]="","",INDEX(INDIRECT($2:$2),KENKO[[#This Row],[//]]))</f>
        <v/>
      </c>
      <c r="I347" s="35" t="str">
        <f ca="1">IF(KENKO[[#This Row],[N_ID]]="","",INDEX(INDIRECT($2:$2),KENKO[[#This Row],[//]]))</f>
        <v/>
      </c>
      <c r="J347" s="35" t="str">
        <f ca="1">IF(KENKO[[#This Row],[//]]="","",INDEX([3]!db[NB PAJAK],KENKO[[#This Row],[stt]]-1))</f>
        <v/>
      </c>
      <c r="K347" s="34" t="str">
        <f ca="1">IF(KENKO[[#This Row],[//]]="","",IF(INDEX(INDIRECT($2:$2),KENKO[[#This Row],[//]])="","",INDEX(INDIRECT($2:$2),KENKO[[#This Row],[//]])))</f>
        <v/>
      </c>
      <c r="L347" s="34" t="str">
        <f ca="1">IF(KENKO[[#This Row],[//]]="","",IF(KENKO[[#This Row],[C]]="",INDEX(INDIRECT($2:$2),KENKO[[#This Row],[//]]),""))</f>
        <v/>
      </c>
      <c r="M347" s="34" t="str">
        <f ca="1">IF(KENKO[[#This Row],[//]]="","",IF(KENKO[[#This Row],[C]]="",INDEX(INDIRECT($2:$2),KENKO[[#This Row],[//]]),""))</f>
        <v/>
      </c>
      <c r="N347" s="40" t="str">
        <f ca="1">IF(KENKO[[#This Row],[//]]="","",INDEX(INDIRECT($2:$2),KENKO[[#This Row],[//]])/IF(KENKO[[#This Row],[C]]="",KENKO[[#This Row],[JMLH BRG]],1))</f>
        <v/>
      </c>
      <c r="O347" s="41" t="str">
        <f ca="1">IF(KENKO[[#This Row],[//]]="","",INDEX(INDIRECT($2:$2),KENKO[[#This Row],[//]]))</f>
        <v/>
      </c>
      <c r="P347" s="41" t="str">
        <f ca="1">IF(KENKO[[#This Row],[//]]="","",IF(INDEX(INDIRECT($2:$2),KENKO[[#This Row],[//]])="","",INDEX(INDIRECT($2:$2),KENKO[[#This Row],[//]])))</f>
        <v/>
      </c>
      <c r="Q347" s="42" t="str">
        <f ca="1">IF(KENKO[[#This Row],[//]]="","",INDEX(INDIRECT($2:$2),KENKO[[#This Row],[//]]))</f>
        <v/>
      </c>
      <c r="R34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4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47" s="42" t="str">
        <f ca="1">IF(KENKO[[#This Row],[//]]="","",IF(INDEX(INDIRECT($2:$2),KENKO[[#This Row],[//]])="","",INDEX(INDIRECT($2:$2),KENKO[[#This Row],[//]])))</f>
        <v/>
      </c>
      <c r="U347" s="35" t="str">
        <f ca="1">IF(KENKO[[#This Row],[//]]="","",INDEX(INDIRECT($2:$2),KENKO[[#This Row],[//]]))</f>
        <v/>
      </c>
      <c r="V347" s="35" t="str">
        <f ca="1">LOWER(SUBSTITUTE(SUBSTITUTE(SUBSTITUTE(SUBSTITUTE(SUBSTITUTE(SUBSTITUTE(SUBSTITUTE(SUBSTITUTE(KENKO[[#This Row],[N.B.nota]]," ",""),"-",""),"(",""),")",""),".",""),",",""),"/",""),"""",""))</f>
        <v/>
      </c>
      <c r="W347" s="34" t="str">
        <f ca="1">IF(KENKO[[#This Row],[concat]]="","",MATCH(KENKO[[#This Row],[concat]],[3]!db[NB NOTA_C],0)+1)</f>
        <v/>
      </c>
      <c r="X347" s="35" t="str">
        <f ca="1">IF(KENKO[[#This Row],[N.B.nota]]="","",ADDRESS(ROW(KENKO[QB]),COLUMN(KENKO[QB]))&amp;":"&amp;ADDRESS(ROW(),COLUMN(KENKO[QB])))</f>
        <v/>
      </c>
      <c r="Y347" s="35" t="str">
        <f ca="1">IF(KENKO[[#This Row],[//]]="","",HYPERLINK("["&amp;DB_PATH&amp;"]DB!e"&amp;KENKO[[#This Row],[stt]],"&gt;"))</f>
        <v/>
      </c>
      <c r="Z347" s="32" t="str">
        <f ca="1">IF(KENKO[[#This Row],[//]]="","",IF(KENKO[[#This Row],[ID NOTA]]="",Z346,KENKO[[#This Row],[ID NOTA]]))</f>
        <v/>
      </c>
    </row>
    <row r="348" spans="1:26" ht="20.100000000000001" customHeight="1" x14ac:dyDescent="0.25">
      <c r="A348" s="38"/>
      <c r="B348" s="34" t="str">
        <f>IF(KENKO[[#This Row],[N_ID]]="","",INDEX(Table1[ID],MATCH(KENKO[[#This Row],[N_ID]],Table1[N_ID],0)))</f>
        <v/>
      </c>
      <c r="C348" s="34" t="str">
        <f ca="1">IF(KENKO[[#This Row],[//]]="","",HYPERLINK("["&amp;SUBSTITUTE(DIR,"'","")&amp;"]NOTA!D"&amp;KENKO[[#This Row],[//]]+2,"&gt;"))</f>
        <v/>
      </c>
      <c r="D348" s="34" t="str">
        <f>IF(KENKO[[#This Row],[ID NOTA]]="","",INDEX(Table1[QB],MATCH(KENKO[[#This Row],[ID NOTA]],Table1[ID],0)))</f>
        <v/>
      </c>
      <c r="E34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48" s="34"/>
      <c r="G348" s="39" t="str">
        <f ca="1">IF(KENKO[[#This Row],[N_ID]]="","",INDEX(INDIRECT($2:$2),KENKO[[#This Row],[//]]))</f>
        <v/>
      </c>
      <c r="H348" s="39" t="str">
        <f ca="1">IF(KENKO[[#This Row],[N_ID]]="","",INDEX(INDIRECT($2:$2),KENKO[[#This Row],[//]]))</f>
        <v/>
      </c>
      <c r="I348" s="35" t="str">
        <f ca="1">IF(KENKO[[#This Row],[N_ID]]="","",INDEX(INDIRECT($2:$2),KENKO[[#This Row],[//]]))</f>
        <v/>
      </c>
      <c r="J348" s="35" t="str">
        <f ca="1">IF(KENKO[[#This Row],[//]]="","",INDEX([3]!db[NB PAJAK],KENKO[[#This Row],[stt]]-1))</f>
        <v/>
      </c>
      <c r="K348" s="34" t="str">
        <f ca="1">IF(KENKO[[#This Row],[//]]="","",IF(INDEX(INDIRECT($2:$2),KENKO[[#This Row],[//]])="","",INDEX(INDIRECT($2:$2),KENKO[[#This Row],[//]])))</f>
        <v/>
      </c>
      <c r="L348" s="34" t="str">
        <f ca="1">IF(KENKO[[#This Row],[//]]="","",IF(KENKO[[#This Row],[C]]="",INDEX(INDIRECT($2:$2),KENKO[[#This Row],[//]]),""))</f>
        <v/>
      </c>
      <c r="M348" s="34" t="str">
        <f ca="1">IF(KENKO[[#This Row],[//]]="","",IF(KENKO[[#This Row],[C]]="",INDEX(INDIRECT($2:$2),KENKO[[#This Row],[//]]),""))</f>
        <v/>
      </c>
      <c r="N348" s="40" t="str">
        <f ca="1">IF(KENKO[[#This Row],[//]]="","",INDEX(INDIRECT($2:$2),KENKO[[#This Row],[//]])/IF(KENKO[[#This Row],[C]]="",KENKO[[#This Row],[JMLH BRG]],1))</f>
        <v/>
      </c>
      <c r="O348" s="41" t="str">
        <f ca="1">IF(KENKO[[#This Row],[//]]="","",INDEX(INDIRECT($2:$2),KENKO[[#This Row],[//]]))</f>
        <v/>
      </c>
      <c r="P348" s="41" t="str">
        <f ca="1">IF(KENKO[[#This Row],[//]]="","",IF(INDEX(INDIRECT($2:$2),KENKO[[#This Row],[//]])="","",INDEX(INDIRECT($2:$2),KENKO[[#This Row],[//]])))</f>
        <v/>
      </c>
      <c r="Q348" s="42" t="str">
        <f ca="1">IF(KENKO[[#This Row],[//]]="","",INDEX(INDIRECT($2:$2),KENKO[[#This Row],[//]]))</f>
        <v/>
      </c>
      <c r="R34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4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48" s="42" t="str">
        <f ca="1">IF(KENKO[[#This Row],[//]]="","",IF(INDEX(INDIRECT($2:$2),KENKO[[#This Row],[//]])="","",INDEX(INDIRECT($2:$2),KENKO[[#This Row],[//]])))</f>
        <v/>
      </c>
      <c r="U348" s="35" t="str">
        <f ca="1">IF(KENKO[[#This Row],[//]]="","",INDEX(INDIRECT($2:$2),KENKO[[#This Row],[//]]))</f>
        <v/>
      </c>
      <c r="V348" s="35" t="str">
        <f ca="1">LOWER(SUBSTITUTE(SUBSTITUTE(SUBSTITUTE(SUBSTITUTE(SUBSTITUTE(SUBSTITUTE(SUBSTITUTE(SUBSTITUTE(KENKO[[#This Row],[N.B.nota]]," ",""),"-",""),"(",""),")",""),".",""),",",""),"/",""),"""",""))</f>
        <v/>
      </c>
      <c r="W348" s="34" t="str">
        <f ca="1">IF(KENKO[[#This Row],[concat]]="","",MATCH(KENKO[[#This Row],[concat]],[3]!db[NB NOTA_C],0)+1)</f>
        <v/>
      </c>
      <c r="X348" s="35" t="str">
        <f ca="1">IF(KENKO[[#This Row],[N.B.nota]]="","",ADDRESS(ROW(KENKO[QB]),COLUMN(KENKO[QB]))&amp;":"&amp;ADDRESS(ROW(),COLUMN(KENKO[QB])))</f>
        <v/>
      </c>
      <c r="Y348" s="35" t="str">
        <f ca="1">IF(KENKO[[#This Row],[//]]="","",HYPERLINK("["&amp;DB_PATH&amp;"]DB!e"&amp;KENKO[[#This Row],[stt]],"&gt;"))</f>
        <v/>
      </c>
      <c r="Z348" s="32" t="str">
        <f ca="1">IF(KENKO[[#This Row],[//]]="","",IF(KENKO[[#This Row],[ID NOTA]]="",Z347,KENKO[[#This Row],[ID NOTA]]))</f>
        <v/>
      </c>
    </row>
    <row r="349" spans="1:26" ht="20.100000000000001" customHeight="1" x14ac:dyDescent="0.25">
      <c r="A349" s="38"/>
      <c r="B349" s="34" t="str">
        <f>IF(KENKO[[#This Row],[N_ID]]="","",INDEX(Table1[ID],MATCH(KENKO[[#This Row],[N_ID]],Table1[N_ID],0)))</f>
        <v/>
      </c>
      <c r="C349" s="34" t="str">
        <f ca="1">IF(KENKO[[#This Row],[//]]="","",HYPERLINK("["&amp;SUBSTITUTE(DIR,"'","")&amp;"]NOTA!D"&amp;KENKO[[#This Row],[//]]+2,"&gt;"))</f>
        <v/>
      </c>
      <c r="D349" s="34" t="str">
        <f>IF(KENKO[[#This Row],[ID NOTA]]="","",INDEX(Table1[QB],MATCH(KENKO[[#This Row],[ID NOTA]],Table1[ID],0)))</f>
        <v/>
      </c>
      <c r="E34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49" s="34"/>
      <c r="G349" s="39" t="str">
        <f ca="1">IF(KENKO[[#This Row],[N_ID]]="","",INDEX(INDIRECT($2:$2),KENKO[[#This Row],[//]]))</f>
        <v/>
      </c>
      <c r="H349" s="39" t="str">
        <f ca="1">IF(KENKO[[#This Row],[N_ID]]="","",INDEX(INDIRECT($2:$2),KENKO[[#This Row],[//]]))</f>
        <v/>
      </c>
      <c r="I349" s="35" t="str">
        <f ca="1">IF(KENKO[[#This Row],[N_ID]]="","",INDEX(INDIRECT($2:$2),KENKO[[#This Row],[//]]))</f>
        <v/>
      </c>
      <c r="J349" s="35" t="str">
        <f ca="1">IF(KENKO[[#This Row],[//]]="","",INDEX([3]!db[NB PAJAK],KENKO[[#This Row],[stt]]-1))</f>
        <v/>
      </c>
      <c r="K349" s="34" t="str">
        <f ca="1">IF(KENKO[[#This Row],[//]]="","",IF(INDEX(INDIRECT($2:$2),KENKO[[#This Row],[//]])="","",INDEX(INDIRECT($2:$2),KENKO[[#This Row],[//]])))</f>
        <v/>
      </c>
      <c r="L349" s="34" t="str">
        <f ca="1">IF(KENKO[[#This Row],[//]]="","",IF(KENKO[[#This Row],[C]]="",INDEX(INDIRECT($2:$2),KENKO[[#This Row],[//]]),""))</f>
        <v/>
      </c>
      <c r="M349" s="34" t="str">
        <f ca="1">IF(KENKO[[#This Row],[//]]="","",IF(KENKO[[#This Row],[C]]="",INDEX(INDIRECT($2:$2),KENKO[[#This Row],[//]]),""))</f>
        <v/>
      </c>
      <c r="N349" s="40" t="str">
        <f ca="1">IF(KENKO[[#This Row],[//]]="","",INDEX(INDIRECT($2:$2),KENKO[[#This Row],[//]])/IF(KENKO[[#This Row],[C]]="",KENKO[[#This Row],[JMLH BRG]],1))</f>
        <v/>
      </c>
      <c r="O349" s="41" t="str">
        <f ca="1">IF(KENKO[[#This Row],[//]]="","",INDEX(INDIRECT($2:$2),KENKO[[#This Row],[//]]))</f>
        <v/>
      </c>
      <c r="P349" s="41" t="str">
        <f ca="1">IF(KENKO[[#This Row],[//]]="","",IF(INDEX(INDIRECT($2:$2),KENKO[[#This Row],[//]])="","",INDEX(INDIRECT($2:$2),KENKO[[#This Row],[//]])))</f>
        <v/>
      </c>
      <c r="Q349" s="42" t="str">
        <f ca="1">IF(KENKO[[#This Row],[//]]="","",INDEX(INDIRECT($2:$2),KENKO[[#This Row],[//]]))</f>
        <v/>
      </c>
      <c r="R34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4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49" s="42" t="str">
        <f ca="1">IF(KENKO[[#This Row],[//]]="","",IF(INDEX(INDIRECT($2:$2),KENKO[[#This Row],[//]])="","",INDEX(INDIRECT($2:$2),KENKO[[#This Row],[//]])))</f>
        <v/>
      </c>
      <c r="U349" s="35" t="str">
        <f ca="1">IF(KENKO[[#This Row],[//]]="","",INDEX(INDIRECT($2:$2),KENKO[[#This Row],[//]]))</f>
        <v/>
      </c>
      <c r="V349" s="35" t="str">
        <f ca="1">LOWER(SUBSTITUTE(SUBSTITUTE(SUBSTITUTE(SUBSTITUTE(SUBSTITUTE(SUBSTITUTE(SUBSTITUTE(SUBSTITUTE(KENKO[[#This Row],[N.B.nota]]," ",""),"-",""),"(",""),")",""),".",""),",",""),"/",""),"""",""))</f>
        <v/>
      </c>
      <c r="W349" s="34" t="str">
        <f ca="1">IF(KENKO[[#This Row],[concat]]="","",MATCH(KENKO[[#This Row],[concat]],[3]!db[NB NOTA_C],0)+1)</f>
        <v/>
      </c>
      <c r="X349" s="35" t="str">
        <f ca="1">IF(KENKO[[#This Row],[N.B.nota]]="","",ADDRESS(ROW(KENKO[QB]),COLUMN(KENKO[QB]))&amp;":"&amp;ADDRESS(ROW(),COLUMN(KENKO[QB])))</f>
        <v/>
      </c>
      <c r="Y349" s="35" t="str">
        <f ca="1">IF(KENKO[[#This Row],[//]]="","",HYPERLINK("["&amp;DB_PATH&amp;"]DB!e"&amp;KENKO[[#This Row],[stt]],"&gt;"))</f>
        <v/>
      </c>
      <c r="Z349" s="32" t="str">
        <f ca="1">IF(KENKO[[#This Row],[//]]="","",IF(KENKO[[#This Row],[ID NOTA]]="",Z348,KENKO[[#This Row],[ID NOTA]]))</f>
        <v/>
      </c>
    </row>
    <row r="350" spans="1:26" ht="20.100000000000001" customHeight="1" x14ac:dyDescent="0.25">
      <c r="A350" s="38"/>
      <c r="B350" s="34" t="str">
        <f>IF(KENKO[[#This Row],[N_ID]]="","",INDEX(Table1[ID],MATCH(KENKO[[#This Row],[N_ID]],Table1[N_ID],0)))</f>
        <v/>
      </c>
      <c r="C350" s="34" t="str">
        <f ca="1">IF(KENKO[[#This Row],[//]]="","",HYPERLINK("["&amp;SUBSTITUTE(DIR,"'","")&amp;"]NOTA!D"&amp;KENKO[[#This Row],[//]]+2,"&gt;"))</f>
        <v/>
      </c>
      <c r="D350" s="34" t="str">
        <f>IF(KENKO[[#This Row],[ID NOTA]]="","",INDEX(Table1[QB],MATCH(KENKO[[#This Row],[ID NOTA]],Table1[ID],0)))</f>
        <v/>
      </c>
      <c r="E35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50" s="34"/>
      <c r="G350" s="39" t="str">
        <f ca="1">IF(KENKO[[#This Row],[N_ID]]="","",INDEX(INDIRECT($2:$2),KENKO[[#This Row],[//]]))</f>
        <v/>
      </c>
      <c r="H350" s="39" t="str">
        <f ca="1">IF(KENKO[[#This Row],[N_ID]]="","",INDEX(INDIRECT($2:$2),KENKO[[#This Row],[//]]))</f>
        <v/>
      </c>
      <c r="I350" s="35" t="str">
        <f ca="1">IF(KENKO[[#This Row],[N_ID]]="","",INDEX(INDIRECT($2:$2),KENKO[[#This Row],[//]]))</f>
        <v/>
      </c>
      <c r="J350" s="35" t="str">
        <f ca="1">IF(KENKO[[#This Row],[//]]="","",INDEX([3]!db[NB PAJAK],KENKO[[#This Row],[stt]]-1))</f>
        <v/>
      </c>
      <c r="K350" s="34" t="str">
        <f ca="1">IF(KENKO[[#This Row],[//]]="","",IF(INDEX(INDIRECT($2:$2),KENKO[[#This Row],[//]])="","",INDEX(INDIRECT($2:$2),KENKO[[#This Row],[//]])))</f>
        <v/>
      </c>
      <c r="L350" s="34" t="str">
        <f ca="1">IF(KENKO[[#This Row],[//]]="","",IF(KENKO[[#This Row],[C]]="",INDEX(INDIRECT($2:$2),KENKO[[#This Row],[//]]),""))</f>
        <v/>
      </c>
      <c r="M350" s="34" t="str">
        <f ca="1">IF(KENKO[[#This Row],[//]]="","",IF(KENKO[[#This Row],[C]]="",INDEX(INDIRECT($2:$2),KENKO[[#This Row],[//]]),""))</f>
        <v/>
      </c>
      <c r="N350" s="40" t="str">
        <f ca="1">IF(KENKO[[#This Row],[//]]="","",INDEX(INDIRECT($2:$2),KENKO[[#This Row],[//]])/IF(KENKO[[#This Row],[C]]="",KENKO[[#This Row],[JMLH BRG]],1))</f>
        <v/>
      </c>
      <c r="O350" s="41" t="str">
        <f ca="1">IF(KENKO[[#This Row],[//]]="","",INDEX(INDIRECT($2:$2),KENKO[[#This Row],[//]]))</f>
        <v/>
      </c>
      <c r="P350" s="41" t="str">
        <f ca="1">IF(KENKO[[#This Row],[//]]="","",IF(INDEX(INDIRECT($2:$2),KENKO[[#This Row],[//]])="","",INDEX(INDIRECT($2:$2),KENKO[[#This Row],[//]])))</f>
        <v/>
      </c>
      <c r="Q350" s="42" t="str">
        <f ca="1">IF(KENKO[[#This Row],[//]]="","",INDEX(INDIRECT($2:$2),KENKO[[#This Row],[//]]))</f>
        <v/>
      </c>
      <c r="R35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5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50" s="42" t="str">
        <f ca="1">IF(KENKO[[#This Row],[//]]="","",IF(INDEX(INDIRECT($2:$2),KENKO[[#This Row],[//]])="","",INDEX(INDIRECT($2:$2),KENKO[[#This Row],[//]])))</f>
        <v/>
      </c>
      <c r="U350" s="35" t="str">
        <f ca="1">IF(KENKO[[#This Row],[//]]="","",INDEX(INDIRECT($2:$2),KENKO[[#This Row],[//]]))</f>
        <v/>
      </c>
      <c r="V350" s="35" t="str">
        <f ca="1">LOWER(SUBSTITUTE(SUBSTITUTE(SUBSTITUTE(SUBSTITUTE(SUBSTITUTE(SUBSTITUTE(SUBSTITUTE(SUBSTITUTE(KENKO[[#This Row],[N.B.nota]]," ",""),"-",""),"(",""),")",""),".",""),",",""),"/",""),"""",""))</f>
        <v/>
      </c>
      <c r="W350" s="34" t="str">
        <f ca="1">IF(KENKO[[#This Row],[concat]]="","",MATCH(KENKO[[#This Row],[concat]],[3]!db[NB NOTA_C],0)+1)</f>
        <v/>
      </c>
      <c r="X350" s="35" t="str">
        <f ca="1">IF(KENKO[[#This Row],[N.B.nota]]="","",ADDRESS(ROW(KENKO[QB]),COLUMN(KENKO[QB]))&amp;":"&amp;ADDRESS(ROW(),COLUMN(KENKO[QB])))</f>
        <v/>
      </c>
      <c r="Y350" s="35" t="str">
        <f ca="1">IF(KENKO[[#This Row],[//]]="","",HYPERLINK("["&amp;DB_PATH&amp;"]DB!e"&amp;KENKO[[#This Row],[stt]],"&gt;"))</f>
        <v/>
      </c>
      <c r="Z350" s="32" t="str">
        <f ca="1">IF(KENKO[[#This Row],[//]]="","",IF(KENKO[[#This Row],[ID NOTA]]="",Z349,KENKO[[#This Row],[ID NOTA]]))</f>
        <v/>
      </c>
    </row>
    <row r="351" spans="1:26" ht="20.100000000000001" customHeight="1" x14ac:dyDescent="0.25">
      <c r="A351" s="38"/>
      <c r="B351" s="34" t="str">
        <f>IF(KENKO[[#This Row],[N_ID]]="","",INDEX(Table1[ID],MATCH(KENKO[[#This Row],[N_ID]],Table1[N_ID],0)))</f>
        <v/>
      </c>
      <c r="C351" s="34" t="str">
        <f ca="1">IF(KENKO[[#This Row],[//]]="","",HYPERLINK("["&amp;SUBSTITUTE(DIR,"'","")&amp;"]NOTA!D"&amp;KENKO[[#This Row],[//]]+2,"&gt;"))</f>
        <v/>
      </c>
      <c r="D351" s="34" t="str">
        <f>IF(KENKO[[#This Row],[ID NOTA]]="","",INDEX(Table1[QB],MATCH(KENKO[[#This Row],[ID NOTA]],Table1[ID],0)))</f>
        <v/>
      </c>
      <c r="E35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51" s="34"/>
      <c r="G351" s="39" t="str">
        <f ca="1">IF(KENKO[[#This Row],[N_ID]]="","",INDEX(INDIRECT($2:$2),KENKO[[#This Row],[//]]))</f>
        <v/>
      </c>
      <c r="H351" s="39" t="str">
        <f ca="1">IF(KENKO[[#This Row],[N_ID]]="","",INDEX(INDIRECT($2:$2),KENKO[[#This Row],[//]]))</f>
        <v/>
      </c>
      <c r="I351" s="35" t="str">
        <f ca="1">IF(KENKO[[#This Row],[N_ID]]="","",INDEX(INDIRECT($2:$2),KENKO[[#This Row],[//]]))</f>
        <v/>
      </c>
      <c r="J351" s="35" t="str">
        <f ca="1">IF(KENKO[[#This Row],[//]]="","",INDEX([3]!db[NB PAJAK],KENKO[[#This Row],[stt]]-1))</f>
        <v/>
      </c>
      <c r="K351" s="34" t="str">
        <f ca="1">IF(KENKO[[#This Row],[//]]="","",IF(INDEX(INDIRECT($2:$2),KENKO[[#This Row],[//]])="","",INDEX(INDIRECT($2:$2),KENKO[[#This Row],[//]])))</f>
        <v/>
      </c>
      <c r="L351" s="34" t="str">
        <f ca="1">IF(KENKO[[#This Row],[//]]="","",IF(KENKO[[#This Row],[C]]="",INDEX(INDIRECT($2:$2),KENKO[[#This Row],[//]]),""))</f>
        <v/>
      </c>
      <c r="M351" s="34" t="str">
        <f ca="1">IF(KENKO[[#This Row],[//]]="","",IF(KENKO[[#This Row],[C]]="",INDEX(INDIRECT($2:$2),KENKO[[#This Row],[//]]),""))</f>
        <v/>
      </c>
      <c r="N351" s="40" t="str">
        <f ca="1">IF(KENKO[[#This Row],[//]]="","",INDEX(INDIRECT($2:$2),KENKO[[#This Row],[//]])/IF(KENKO[[#This Row],[C]]="",KENKO[[#This Row],[JMLH BRG]],1))</f>
        <v/>
      </c>
      <c r="O351" s="41" t="str">
        <f ca="1">IF(KENKO[[#This Row],[//]]="","",INDEX(INDIRECT($2:$2),KENKO[[#This Row],[//]]))</f>
        <v/>
      </c>
      <c r="P351" s="41" t="str">
        <f ca="1">IF(KENKO[[#This Row],[//]]="","",IF(INDEX(INDIRECT($2:$2),KENKO[[#This Row],[//]])="","",INDEX(INDIRECT($2:$2),KENKO[[#This Row],[//]])))</f>
        <v/>
      </c>
      <c r="Q351" s="42" t="str">
        <f ca="1">IF(KENKO[[#This Row],[//]]="","",INDEX(INDIRECT($2:$2),KENKO[[#This Row],[//]]))</f>
        <v/>
      </c>
      <c r="R35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5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51" s="42" t="str">
        <f ca="1">IF(KENKO[[#This Row],[//]]="","",IF(INDEX(INDIRECT($2:$2),KENKO[[#This Row],[//]])="","",INDEX(INDIRECT($2:$2),KENKO[[#This Row],[//]])))</f>
        <v/>
      </c>
      <c r="U351" s="35" t="str">
        <f ca="1">IF(KENKO[[#This Row],[//]]="","",INDEX(INDIRECT($2:$2),KENKO[[#This Row],[//]]))</f>
        <v/>
      </c>
      <c r="V351" s="35" t="str">
        <f ca="1">LOWER(SUBSTITUTE(SUBSTITUTE(SUBSTITUTE(SUBSTITUTE(SUBSTITUTE(SUBSTITUTE(SUBSTITUTE(SUBSTITUTE(KENKO[[#This Row],[N.B.nota]]," ",""),"-",""),"(",""),")",""),".",""),",",""),"/",""),"""",""))</f>
        <v/>
      </c>
      <c r="W351" s="34" t="str">
        <f ca="1">IF(KENKO[[#This Row],[concat]]="","",MATCH(KENKO[[#This Row],[concat]],[3]!db[NB NOTA_C],0)+1)</f>
        <v/>
      </c>
      <c r="X351" s="35" t="str">
        <f ca="1">IF(KENKO[[#This Row],[N.B.nota]]="","",ADDRESS(ROW(KENKO[QB]),COLUMN(KENKO[QB]))&amp;":"&amp;ADDRESS(ROW(),COLUMN(KENKO[QB])))</f>
        <v/>
      </c>
      <c r="Y351" s="35" t="str">
        <f ca="1">IF(KENKO[[#This Row],[//]]="","",HYPERLINK("["&amp;DB_PATH&amp;"]DB!e"&amp;KENKO[[#This Row],[stt]],"&gt;"))</f>
        <v/>
      </c>
      <c r="Z351" s="32" t="str">
        <f ca="1">IF(KENKO[[#This Row],[//]]="","",IF(KENKO[[#This Row],[ID NOTA]]="",Z350,KENKO[[#This Row],[ID NOTA]]))</f>
        <v/>
      </c>
    </row>
    <row r="352" spans="1:26" ht="20.100000000000001" customHeight="1" x14ac:dyDescent="0.25">
      <c r="A352" s="38"/>
      <c r="B352" s="34" t="str">
        <f>IF(KENKO[[#This Row],[N_ID]]="","",INDEX(Table1[ID],MATCH(KENKO[[#This Row],[N_ID]],Table1[N_ID],0)))</f>
        <v/>
      </c>
      <c r="C352" s="34" t="str">
        <f ca="1">IF(KENKO[[#This Row],[//]]="","",HYPERLINK("["&amp;SUBSTITUTE(DIR,"'","")&amp;"]NOTA!D"&amp;KENKO[[#This Row],[//]]+2,"&gt;"))</f>
        <v/>
      </c>
      <c r="D352" s="34" t="str">
        <f>IF(KENKO[[#This Row],[ID NOTA]]="","",INDEX(Table1[QB],MATCH(KENKO[[#This Row],[ID NOTA]],Table1[ID],0)))</f>
        <v/>
      </c>
      <c r="E35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52" s="34"/>
      <c r="G352" s="39" t="str">
        <f ca="1">IF(KENKO[[#This Row],[N_ID]]="","",INDEX(INDIRECT($2:$2),KENKO[[#This Row],[//]]))</f>
        <v/>
      </c>
      <c r="H352" s="39" t="str">
        <f ca="1">IF(KENKO[[#This Row],[N_ID]]="","",INDEX(INDIRECT($2:$2),KENKO[[#This Row],[//]]))</f>
        <v/>
      </c>
      <c r="I352" s="35" t="str">
        <f ca="1">IF(KENKO[[#This Row],[N_ID]]="","",INDEX(INDIRECT($2:$2),KENKO[[#This Row],[//]]))</f>
        <v/>
      </c>
      <c r="J352" s="35" t="str">
        <f ca="1">IF(KENKO[[#This Row],[//]]="","",INDEX([3]!db[NB PAJAK],KENKO[[#This Row],[stt]]-1))</f>
        <v/>
      </c>
      <c r="K352" s="34" t="str">
        <f ca="1">IF(KENKO[[#This Row],[//]]="","",IF(INDEX(INDIRECT($2:$2),KENKO[[#This Row],[//]])="","",INDEX(INDIRECT($2:$2),KENKO[[#This Row],[//]])))</f>
        <v/>
      </c>
      <c r="L352" s="34" t="str">
        <f ca="1">IF(KENKO[[#This Row],[//]]="","",IF(KENKO[[#This Row],[C]]="",INDEX(INDIRECT($2:$2),KENKO[[#This Row],[//]]),""))</f>
        <v/>
      </c>
      <c r="M352" s="34" t="str">
        <f ca="1">IF(KENKO[[#This Row],[//]]="","",IF(KENKO[[#This Row],[C]]="",INDEX(INDIRECT($2:$2),KENKO[[#This Row],[//]]),""))</f>
        <v/>
      </c>
      <c r="N352" s="40" t="str">
        <f ca="1">IF(KENKO[[#This Row],[//]]="","",INDEX(INDIRECT($2:$2),KENKO[[#This Row],[//]])/IF(KENKO[[#This Row],[C]]="",KENKO[[#This Row],[JMLH BRG]],1))</f>
        <v/>
      </c>
      <c r="O352" s="41" t="str">
        <f ca="1">IF(KENKO[[#This Row],[//]]="","",INDEX(INDIRECT($2:$2),KENKO[[#This Row],[//]]))</f>
        <v/>
      </c>
      <c r="P352" s="41" t="str">
        <f ca="1">IF(KENKO[[#This Row],[//]]="","",IF(INDEX(INDIRECT($2:$2),KENKO[[#This Row],[//]])="","",INDEX(INDIRECT($2:$2),KENKO[[#This Row],[//]])))</f>
        <v/>
      </c>
      <c r="Q352" s="42" t="str">
        <f ca="1">IF(KENKO[[#This Row],[//]]="","",INDEX(INDIRECT($2:$2),KENKO[[#This Row],[//]]))</f>
        <v/>
      </c>
      <c r="R35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5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52" s="42" t="str">
        <f ca="1">IF(KENKO[[#This Row],[//]]="","",IF(INDEX(INDIRECT($2:$2),KENKO[[#This Row],[//]])="","",INDEX(INDIRECT($2:$2),KENKO[[#This Row],[//]])))</f>
        <v/>
      </c>
      <c r="U352" s="35" t="str">
        <f ca="1">IF(KENKO[[#This Row],[//]]="","",INDEX(INDIRECT($2:$2),KENKO[[#This Row],[//]]))</f>
        <v/>
      </c>
      <c r="V352" s="35" t="str">
        <f ca="1">LOWER(SUBSTITUTE(SUBSTITUTE(SUBSTITUTE(SUBSTITUTE(SUBSTITUTE(SUBSTITUTE(SUBSTITUTE(SUBSTITUTE(KENKO[[#This Row],[N.B.nota]]," ",""),"-",""),"(",""),")",""),".",""),",",""),"/",""),"""",""))</f>
        <v/>
      </c>
      <c r="W352" s="34" t="str">
        <f ca="1">IF(KENKO[[#This Row],[concat]]="","",MATCH(KENKO[[#This Row],[concat]],[3]!db[NB NOTA_C],0)+1)</f>
        <v/>
      </c>
      <c r="X352" s="35" t="str">
        <f ca="1">IF(KENKO[[#This Row],[N.B.nota]]="","",ADDRESS(ROW(KENKO[QB]),COLUMN(KENKO[QB]))&amp;":"&amp;ADDRESS(ROW(),COLUMN(KENKO[QB])))</f>
        <v/>
      </c>
      <c r="Y352" s="35" t="str">
        <f ca="1">IF(KENKO[[#This Row],[//]]="","",HYPERLINK("["&amp;DB_PATH&amp;"]DB!e"&amp;KENKO[[#This Row],[stt]],"&gt;"))</f>
        <v/>
      </c>
      <c r="Z352" s="32" t="str">
        <f ca="1">IF(KENKO[[#This Row],[//]]="","",IF(KENKO[[#This Row],[ID NOTA]]="",Z351,KENKO[[#This Row],[ID NOTA]]))</f>
        <v/>
      </c>
    </row>
    <row r="353" spans="1:26" ht="20.100000000000001" customHeight="1" x14ac:dyDescent="0.25">
      <c r="A353" s="38"/>
      <c r="B353" s="34" t="str">
        <f>IF(KENKO[[#This Row],[N_ID]]="","",INDEX(Table1[ID],MATCH(KENKO[[#This Row],[N_ID]],Table1[N_ID],0)))</f>
        <v/>
      </c>
      <c r="C353" s="34" t="str">
        <f ca="1">IF(KENKO[[#This Row],[//]]="","",HYPERLINK("["&amp;SUBSTITUTE(DIR,"'","")&amp;"]NOTA!D"&amp;KENKO[[#This Row],[//]]+2,"&gt;"))</f>
        <v/>
      </c>
      <c r="D353" s="34" t="str">
        <f>IF(KENKO[[#This Row],[ID NOTA]]="","",INDEX(Table1[QB],MATCH(KENKO[[#This Row],[ID NOTA]],Table1[ID],0)))</f>
        <v/>
      </c>
      <c r="E35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53" s="34"/>
      <c r="G353" s="39" t="str">
        <f ca="1">IF(KENKO[[#This Row],[N_ID]]="","",INDEX(INDIRECT($2:$2),KENKO[[#This Row],[//]]))</f>
        <v/>
      </c>
      <c r="H353" s="39" t="str">
        <f ca="1">IF(KENKO[[#This Row],[N_ID]]="","",INDEX(INDIRECT($2:$2),KENKO[[#This Row],[//]]))</f>
        <v/>
      </c>
      <c r="I353" s="35" t="str">
        <f ca="1">IF(KENKO[[#This Row],[N_ID]]="","",INDEX(INDIRECT($2:$2),KENKO[[#This Row],[//]]))</f>
        <v/>
      </c>
      <c r="J353" s="35" t="str">
        <f ca="1">IF(KENKO[[#This Row],[//]]="","",INDEX([3]!db[NB PAJAK],KENKO[[#This Row],[stt]]-1))</f>
        <v/>
      </c>
      <c r="K353" s="34" t="str">
        <f ca="1">IF(KENKO[[#This Row],[//]]="","",IF(INDEX(INDIRECT($2:$2),KENKO[[#This Row],[//]])="","",INDEX(INDIRECT($2:$2),KENKO[[#This Row],[//]])))</f>
        <v/>
      </c>
      <c r="L353" s="34" t="str">
        <f ca="1">IF(KENKO[[#This Row],[//]]="","",IF(KENKO[[#This Row],[C]]="",INDEX(INDIRECT($2:$2),KENKO[[#This Row],[//]]),""))</f>
        <v/>
      </c>
      <c r="M353" s="34" t="str">
        <f ca="1">IF(KENKO[[#This Row],[//]]="","",IF(KENKO[[#This Row],[C]]="",INDEX(INDIRECT($2:$2),KENKO[[#This Row],[//]]),""))</f>
        <v/>
      </c>
      <c r="N353" s="40" t="str">
        <f ca="1">IF(KENKO[[#This Row],[//]]="","",INDEX(INDIRECT($2:$2),KENKO[[#This Row],[//]])/IF(KENKO[[#This Row],[C]]="",KENKO[[#This Row],[JMLH BRG]],1))</f>
        <v/>
      </c>
      <c r="O353" s="41" t="str">
        <f ca="1">IF(KENKO[[#This Row],[//]]="","",INDEX(INDIRECT($2:$2),KENKO[[#This Row],[//]]))</f>
        <v/>
      </c>
      <c r="P353" s="41" t="str">
        <f ca="1">IF(KENKO[[#This Row],[//]]="","",IF(INDEX(INDIRECT($2:$2),KENKO[[#This Row],[//]])="","",INDEX(INDIRECT($2:$2),KENKO[[#This Row],[//]])))</f>
        <v/>
      </c>
      <c r="Q353" s="42" t="str">
        <f ca="1">IF(KENKO[[#This Row],[//]]="","",INDEX(INDIRECT($2:$2),KENKO[[#This Row],[//]]))</f>
        <v/>
      </c>
      <c r="R35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5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53" s="42" t="str">
        <f ca="1">IF(KENKO[[#This Row],[//]]="","",IF(INDEX(INDIRECT($2:$2),KENKO[[#This Row],[//]])="","",INDEX(INDIRECT($2:$2),KENKO[[#This Row],[//]])))</f>
        <v/>
      </c>
      <c r="U353" s="35" t="str">
        <f ca="1">IF(KENKO[[#This Row],[//]]="","",INDEX(INDIRECT($2:$2),KENKO[[#This Row],[//]]))</f>
        <v/>
      </c>
      <c r="V353" s="35" t="str">
        <f ca="1">LOWER(SUBSTITUTE(SUBSTITUTE(SUBSTITUTE(SUBSTITUTE(SUBSTITUTE(SUBSTITUTE(SUBSTITUTE(SUBSTITUTE(KENKO[[#This Row],[N.B.nota]]," ",""),"-",""),"(",""),")",""),".",""),",",""),"/",""),"""",""))</f>
        <v/>
      </c>
      <c r="W353" s="34" t="str">
        <f ca="1">IF(KENKO[[#This Row],[concat]]="","",MATCH(KENKO[[#This Row],[concat]],[3]!db[NB NOTA_C],0)+1)</f>
        <v/>
      </c>
      <c r="X353" s="35" t="str">
        <f ca="1">IF(KENKO[[#This Row],[N.B.nota]]="","",ADDRESS(ROW(KENKO[QB]),COLUMN(KENKO[QB]))&amp;":"&amp;ADDRESS(ROW(),COLUMN(KENKO[QB])))</f>
        <v/>
      </c>
      <c r="Y353" s="35" t="str">
        <f ca="1">IF(KENKO[[#This Row],[//]]="","",HYPERLINK("["&amp;DB_PATH&amp;"]DB!e"&amp;KENKO[[#This Row],[stt]],"&gt;"))</f>
        <v/>
      </c>
      <c r="Z353" s="32" t="str">
        <f ca="1">IF(KENKO[[#This Row],[//]]="","",IF(KENKO[[#This Row],[ID NOTA]]="",Z352,KENKO[[#This Row],[ID NOTA]]))</f>
        <v/>
      </c>
    </row>
    <row r="354" spans="1:26" ht="20.100000000000001" customHeight="1" x14ac:dyDescent="0.25">
      <c r="A354" s="38"/>
      <c r="B354" s="34" t="str">
        <f>IF(KENKO[[#This Row],[N_ID]]="","",INDEX(Table1[ID],MATCH(KENKO[[#This Row],[N_ID]],Table1[N_ID],0)))</f>
        <v/>
      </c>
      <c r="C354" s="34" t="str">
        <f ca="1">IF(KENKO[[#This Row],[//]]="","",HYPERLINK("["&amp;SUBSTITUTE(DIR,"'","")&amp;"]NOTA!D"&amp;KENKO[[#This Row],[//]]+2,"&gt;"))</f>
        <v/>
      </c>
      <c r="D354" s="34" t="str">
        <f>IF(KENKO[[#This Row],[ID NOTA]]="","",INDEX(Table1[QB],MATCH(KENKO[[#This Row],[ID NOTA]],Table1[ID],0)))</f>
        <v/>
      </c>
      <c r="E35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54" s="34"/>
      <c r="G354" s="39" t="str">
        <f ca="1">IF(KENKO[[#This Row],[N_ID]]="","",INDEX(INDIRECT($2:$2),KENKO[[#This Row],[//]]))</f>
        <v/>
      </c>
      <c r="H354" s="39" t="str">
        <f ca="1">IF(KENKO[[#This Row],[N_ID]]="","",INDEX(INDIRECT($2:$2),KENKO[[#This Row],[//]]))</f>
        <v/>
      </c>
      <c r="I354" s="35" t="str">
        <f ca="1">IF(KENKO[[#This Row],[N_ID]]="","",INDEX(INDIRECT($2:$2),KENKO[[#This Row],[//]]))</f>
        <v/>
      </c>
      <c r="J354" s="35" t="str">
        <f ca="1">IF(KENKO[[#This Row],[//]]="","",INDEX([3]!db[NB PAJAK],KENKO[[#This Row],[stt]]-1))</f>
        <v/>
      </c>
      <c r="K354" s="34" t="str">
        <f ca="1">IF(KENKO[[#This Row],[//]]="","",IF(INDEX(INDIRECT($2:$2),KENKO[[#This Row],[//]])="","",INDEX(INDIRECT($2:$2),KENKO[[#This Row],[//]])))</f>
        <v/>
      </c>
      <c r="L354" s="34" t="str">
        <f ca="1">IF(KENKO[[#This Row],[//]]="","",IF(KENKO[[#This Row],[C]]="",INDEX(INDIRECT($2:$2),KENKO[[#This Row],[//]]),""))</f>
        <v/>
      </c>
      <c r="M354" s="34" t="str">
        <f ca="1">IF(KENKO[[#This Row],[//]]="","",IF(KENKO[[#This Row],[C]]="",INDEX(INDIRECT($2:$2),KENKO[[#This Row],[//]]),""))</f>
        <v/>
      </c>
      <c r="N354" s="40" t="str">
        <f ca="1">IF(KENKO[[#This Row],[//]]="","",INDEX(INDIRECT($2:$2),KENKO[[#This Row],[//]])/IF(KENKO[[#This Row],[C]]="",KENKO[[#This Row],[JMLH BRG]],1))</f>
        <v/>
      </c>
      <c r="O354" s="41" t="str">
        <f ca="1">IF(KENKO[[#This Row],[//]]="","",INDEX(INDIRECT($2:$2),KENKO[[#This Row],[//]]))</f>
        <v/>
      </c>
      <c r="P354" s="41" t="str">
        <f ca="1">IF(KENKO[[#This Row],[//]]="","",IF(INDEX(INDIRECT($2:$2),KENKO[[#This Row],[//]])="","",INDEX(INDIRECT($2:$2),KENKO[[#This Row],[//]])))</f>
        <v/>
      </c>
      <c r="Q354" s="42" t="str">
        <f ca="1">IF(KENKO[[#This Row],[//]]="","",INDEX(INDIRECT($2:$2),KENKO[[#This Row],[//]]))</f>
        <v/>
      </c>
      <c r="R35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5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54" s="42" t="str">
        <f ca="1">IF(KENKO[[#This Row],[//]]="","",IF(INDEX(INDIRECT($2:$2),KENKO[[#This Row],[//]])="","",INDEX(INDIRECT($2:$2),KENKO[[#This Row],[//]])))</f>
        <v/>
      </c>
      <c r="U354" s="35" t="str">
        <f ca="1">IF(KENKO[[#This Row],[//]]="","",INDEX(INDIRECT($2:$2),KENKO[[#This Row],[//]]))</f>
        <v/>
      </c>
      <c r="V354" s="35" t="str">
        <f ca="1">LOWER(SUBSTITUTE(SUBSTITUTE(SUBSTITUTE(SUBSTITUTE(SUBSTITUTE(SUBSTITUTE(SUBSTITUTE(SUBSTITUTE(KENKO[[#This Row],[N.B.nota]]," ",""),"-",""),"(",""),")",""),".",""),",",""),"/",""),"""",""))</f>
        <v/>
      </c>
      <c r="W354" s="34" t="str">
        <f ca="1">IF(KENKO[[#This Row],[concat]]="","",MATCH(KENKO[[#This Row],[concat]],[3]!db[NB NOTA_C],0)+1)</f>
        <v/>
      </c>
      <c r="X354" s="35" t="str">
        <f ca="1">IF(KENKO[[#This Row],[N.B.nota]]="","",ADDRESS(ROW(KENKO[QB]),COLUMN(KENKO[QB]))&amp;":"&amp;ADDRESS(ROW(),COLUMN(KENKO[QB])))</f>
        <v/>
      </c>
      <c r="Y354" s="35" t="str">
        <f ca="1">IF(KENKO[[#This Row],[//]]="","",HYPERLINK("["&amp;DB_PATH&amp;"]DB!e"&amp;KENKO[[#This Row],[stt]],"&gt;"))</f>
        <v/>
      </c>
      <c r="Z354" s="32" t="str">
        <f ca="1">IF(KENKO[[#This Row],[//]]="","",IF(KENKO[[#This Row],[ID NOTA]]="",Z353,KENKO[[#This Row],[ID NOTA]]))</f>
        <v/>
      </c>
    </row>
    <row r="355" spans="1:26" ht="20.100000000000001" customHeight="1" x14ac:dyDescent="0.25">
      <c r="A355" s="38"/>
      <c r="B355" s="34" t="str">
        <f>IF(KENKO[[#This Row],[N_ID]]="","",INDEX(Table1[ID],MATCH(KENKO[[#This Row],[N_ID]],Table1[N_ID],0)))</f>
        <v/>
      </c>
      <c r="C355" s="34" t="str">
        <f ca="1">IF(KENKO[[#This Row],[//]]="","",HYPERLINK("["&amp;SUBSTITUTE(DIR,"'","")&amp;"]NOTA!D"&amp;KENKO[[#This Row],[//]]+2,"&gt;"))</f>
        <v/>
      </c>
      <c r="D355" s="34" t="str">
        <f>IF(KENKO[[#This Row],[ID NOTA]]="","",INDEX(Table1[QB],MATCH(KENKO[[#This Row],[ID NOTA]],Table1[ID],0)))</f>
        <v/>
      </c>
      <c r="E35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55" s="34"/>
      <c r="G355" s="39" t="str">
        <f ca="1">IF(KENKO[[#This Row],[N_ID]]="","",INDEX(INDIRECT($2:$2),KENKO[[#This Row],[//]]))</f>
        <v/>
      </c>
      <c r="H355" s="39" t="str">
        <f ca="1">IF(KENKO[[#This Row],[N_ID]]="","",INDEX(INDIRECT($2:$2),KENKO[[#This Row],[//]]))</f>
        <v/>
      </c>
      <c r="I355" s="35" t="str">
        <f ca="1">IF(KENKO[[#This Row],[N_ID]]="","",INDEX(INDIRECT($2:$2),KENKO[[#This Row],[//]]))</f>
        <v/>
      </c>
      <c r="J355" s="35" t="str">
        <f ca="1">IF(KENKO[[#This Row],[//]]="","",INDEX([3]!db[NB PAJAK],KENKO[[#This Row],[stt]]-1))</f>
        <v/>
      </c>
      <c r="K355" s="34" t="str">
        <f ca="1">IF(KENKO[[#This Row],[//]]="","",IF(INDEX(INDIRECT($2:$2),KENKO[[#This Row],[//]])="","",INDEX(INDIRECT($2:$2),KENKO[[#This Row],[//]])))</f>
        <v/>
      </c>
      <c r="L355" s="34" t="str">
        <f ca="1">IF(KENKO[[#This Row],[//]]="","",IF(KENKO[[#This Row],[C]]="",INDEX(INDIRECT($2:$2),KENKO[[#This Row],[//]]),""))</f>
        <v/>
      </c>
      <c r="M355" s="34" t="str">
        <f ca="1">IF(KENKO[[#This Row],[//]]="","",IF(KENKO[[#This Row],[C]]="",INDEX(INDIRECT($2:$2),KENKO[[#This Row],[//]]),""))</f>
        <v/>
      </c>
      <c r="N355" s="40" t="str">
        <f ca="1">IF(KENKO[[#This Row],[//]]="","",INDEX(INDIRECT($2:$2),KENKO[[#This Row],[//]])/IF(KENKO[[#This Row],[C]]="",KENKO[[#This Row],[JMLH BRG]],1))</f>
        <v/>
      </c>
      <c r="O355" s="41" t="str">
        <f ca="1">IF(KENKO[[#This Row],[//]]="","",INDEX(INDIRECT($2:$2),KENKO[[#This Row],[//]]))</f>
        <v/>
      </c>
      <c r="P355" s="41" t="str">
        <f ca="1">IF(KENKO[[#This Row],[//]]="","",IF(INDEX(INDIRECT($2:$2),KENKO[[#This Row],[//]])="","",INDEX(INDIRECT($2:$2),KENKO[[#This Row],[//]])))</f>
        <v/>
      </c>
      <c r="Q355" s="42" t="str">
        <f ca="1">IF(KENKO[[#This Row],[//]]="","",INDEX(INDIRECT($2:$2),KENKO[[#This Row],[//]]))</f>
        <v/>
      </c>
      <c r="R35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5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55" s="42" t="str">
        <f ca="1">IF(KENKO[[#This Row],[//]]="","",IF(INDEX(INDIRECT($2:$2),KENKO[[#This Row],[//]])="","",INDEX(INDIRECT($2:$2),KENKO[[#This Row],[//]])))</f>
        <v/>
      </c>
      <c r="U355" s="35" t="str">
        <f ca="1">IF(KENKO[[#This Row],[//]]="","",INDEX(INDIRECT($2:$2),KENKO[[#This Row],[//]]))</f>
        <v/>
      </c>
      <c r="V355" s="35" t="str">
        <f ca="1">LOWER(SUBSTITUTE(SUBSTITUTE(SUBSTITUTE(SUBSTITUTE(SUBSTITUTE(SUBSTITUTE(SUBSTITUTE(SUBSTITUTE(KENKO[[#This Row],[N.B.nota]]," ",""),"-",""),"(",""),")",""),".",""),",",""),"/",""),"""",""))</f>
        <v/>
      </c>
      <c r="W355" s="34" t="str">
        <f ca="1">IF(KENKO[[#This Row],[concat]]="","",MATCH(KENKO[[#This Row],[concat]],[3]!db[NB NOTA_C],0)+1)</f>
        <v/>
      </c>
      <c r="X355" s="35" t="str">
        <f ca="1">IF(KENKO[[#This Row],[N.B.nota]]="","",ADDRESS(ROW(KENKO[QB]),COLUMN(KENKO[QB]))&amp;":"&amp;ADDRESS(ROW(),COLUMN(KENKO[QB])))</f>
        <v/>
      </c>
      <c r="Y355" s="35" t="str">
        <f ca="1">IF(KENKO[[#This Row],[//]]="","",HYPERLINK("["&amp;DB_PATH&amp;"]DB!e"&amp;KENKO[[#This Row],[stt]],"&gt;"))</f>
        <v/>
      </c>
      <c r="Z355" s="32" t="str">
        <f ca="1">IF(KENKO[[#This Row],[//]]="","",IF(KENKO[[#This Row],[ID NOTA]]="",Z354,KENKO[[#This Row],[ID NOTA]]))</f>
        <v/>
      </c>
    </row>
    <row r="356" spans="1:26" ht="20.100000000000001" customHeight="1" x14ac:dyDescent="0.25">
      <c r="A356" s="38"/>
      <c r="B356" s="34" t="str">
        <f>IF(KENKO[[#This Row],[N_ID]]="","",INDEX(Table1[ID],MATCH(KENKO[[#This Row],[N_ID]],Table1[N_ID],0)))</f>
        <v/>
      </c>
      <c r="C356" s="34" t="str">
        <f ca="1">IF(KENKO[[#This Row],[//]]="","",HYPERLINK("["&amp;SUBSTITUTE(DIR,"'","")&amp;"]NOTA!D"&amp;KENKO[[#This Row],[//]]+2,"&gt;"))</f>
        <v/>
      </c>
      <c r="D356" s="34" t="str">
        <f>IF(KENKO[[#This Row],[ID NOTA]]="","",INDEX(Table1[QB],MATCH(KENKO[[#This Row],[ID NOTA]],Table1[ID],0)))</f>
        <v/>
      </c>
      <c r="E35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56" s="34"/>
      <c r="G356" s="39" t="str">
        <f ca="1">IF(KENKO[[#This Row],[N_ID]]="","",INDEX(INDIRECT($2:$2),KENKO[[#This Row],[//]]))</f>
        <v/>
      </c>
      <c r="H356" s="39" t="str">
        <f ca="1">IF(KENKO[[#This Row],[N_ID]]="","",INDEX(INDIRECT($2:$2),KENKO[[#This Row],[//]]))</f>
        <v/>
      </c>
      <c r="I356" s="35" t="str">
        <f ca="1">IF(KENKO[[#This Row],[N_ID]]="","",INDEX(INDIRECT($2:$2),KENKO[[#This Row],[//]]))</f>
        <v/>
      </c>
      <c r="J356" s="35" t="str">
        <f ca="1">IF(KENKO[[#This Row],[//]]="","",INDEX([3]!db[NB PAJAK],KENKO[[#This Row],[stt]]-1))</f>
        <v/>
      </c>
      <c r="K356" s="34" t="str">
        <f ca="1">IF(KENKO[[#This Row],[//]]="","",IF(INDEX(INDIRECT($2:$2),KENKO[[#This Row],[//]])="","",INDEX(INDIRECT($2:$2),KENKO[[#This Row],[//]])))</f>
        <v/>
      </c>
      <c r="L356" s="34" t="str">
        <f ca="1">IF(KENKO[[#This Row],[//]]="","",IF(KENKO[[#This Row],[C]]="",INDEX(INDIRECT($2:$2),KENKO[[#This Row],[//]]),""))</f>
        <v/>
      </c>
      <c r="M356" s="34" t="str">
        <f ca="1">IF(KENKO[[#This Row],[//]]="","",IF(KENKO[[#This Row],[C]]="",INDEX(INDIRECT($2:$2),KENKO[[#This Row],[//]]),""))</f>
        <v/>
      </c>
      <c r="N356" s="40" t="str">
        <f ca="1">IF(KENKO[[#This Row],[//]]="","",INDEX(INDIRECT($2:$2),KENKO[[#This Row],[//]])/IF(KENKO[[#This Row],[C]]="",KENKO[[#This Row],[JMLH BRG]],1))</f>
        <v/>
      </c>
      <c r="O356" s="41" t="str">
        <f ca="1">IF(KENKO[[#This Row],[//]]="","",INDEX(INDIRECT($2:$2),KENKO[[#This Row],[//]]))</f>
        <v/>
      </c>
      <c r="P356" s="41" t="str">
        <f ca="1">IF(KENKO[[#This Row],[//]]="","",IF(INDEX(INDIRECT($2:$2),KENKO[[#This Row],[//]])="","",INDEX(INDIRECT($2:$2),KENKO[[#This Row],[//]])))</f>
        <v/>
      </c>
      <c r="Q356" s="42" t="str">
        <f ca="1">IF(KENKO[[#This Row],[//]]="","",INDEX(INDIRECT($2:$2),KENKO[[#This Row],[//]]))</f>
        <v/>
      </c>
      <c r="R35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5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56" s="42" t="str">
        <f ca="1">IF(KENKO[[#This Row],[//]]="","",IF(INDEX(INDIRECT($2:$2),KENKO[[#This Row],[//]])="","",INDEX(INDIRECT($2:$2),KENKO[[#This Row],[//]])))</f>
        <v/>
      </c>
      <c r="U356" s="35" t="str">
        <f ca="1">IF(KENKO[[#This Row],[//]]="","",INDEX(INDIRECT($2:$2),KENKO[[#This Row],[//]]))</f>
        <v/>
      </c>
      <c r="V356" s="35" t="str">
        <f ca="1">LOWER(SUBSTITUTE(SUBSTITUTE(SUBSTITUTE(SUBSTITUTE(SUBSTITUTE(SUBSTITUTE(SUBSTITUTE(SUBSTITUTE(KENKO[[#This Row],[N.B.nota]]," ",""),"-",""),"(",""),")",""),".",""),",",""),"/",""),"""",""))</f>
        <v/>
      </c>
      <c r="W356" s="34" t="str">
        <f ca="1">IF(KENKO[[#This Row],[concat]]="","",MATCH(KENKO[[#This Row],[concat]],[3]!db[NB NOTA_C],0)+1)</f>
        <v/>
      </c>
      <c r="X356" s="35" t="str">
        <f ca="1">IF(KENKO[[#This Row],[N.B.nota]]="","",ADDRESS(ROW(KENKO[QB]),COLUMN(KENKO[QB]))&amp;":"&amp;ADDRESS(ROW(),COLUMN(KENKO[QB])))</f>
        <v/>
      </c>
      <c r="Y356" s="35" t="str">
        <f ca="1">IF(KENKO[[#This Row],[//]]="","",HYPERLINK("["&amp;DB_PATH&amp;"]DB!e"&amp;KENKO[[#This Row],[stt]],"&gt;"))</f>
        <v/>
      </c>
      <c r="Z356" s="32" t="str">
        <f ca="1">IF(KENKO[[#This Row],[//]]="","",IF(KENKO[[#This Row],[ID NOTA]]="",Z355,KENKO[[#This Row],[ID NOTA]]))</f>
        <v/>
      </c>
    </row>
    <row r="357" spans="1:26" ht="20.100000000000001" customHeight="1" x14ac:dyDescent="0.25">
      <c r="A357" s="38"/>
      <c r="B357" s="34" t="str">
        <f>IF(KENKO[[#This Row],[N_ID]]="","",INDEX(Table1[ID],MATCH(KENKO[[#This Row],[N_ID]],Table1[N_ID],0)))</f>
        <v/>
      </c>
      <c r="C357" s="34" t="str">
        <f ca="1">IF(KENKO[[#This Row],[//]]="","",HYPERLINK("["&amp;SUBSTITUTE(DIR,"'","")&amp;"]NOTA!D"&amp;KENKO[[#This Row],[//]]+2,"&gt;"))</f>
        <v/>
      </c>
      <c r="D357" s="34" t="str">
        <f>IF(KENKO[[#This Row],[ID NOTA]]="","",INDEX(Table1[QB],MATCH(KENKO[[#This Row],[ID NOTA]],Table1[ID],0)))</f>
        <v/>
      </c>
      <c r="E35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57" s="34"/>
      <c r="G357" s="39" t="str">
        <f ca="1">IF(KENKO[[#This Row],[N_ID]]="","",INDEX(INDIRECT($2:$2),KENKO[[#This Row],[//]]))</f>
        <v/>
      </c>
      <c r="H357" s="39" t="str">
        <f ca="1">IF(KENKO[[#This Row],[N_ID]]="","",INDEX(INDIRECT($2:$2),KENKO[[#This Row],[//]]))</f>
        <v/>
      </c>
      <c r="I357" s="35" t="str">
        <f ca="1">IF(KENKO[[#This Row],[N_ID]]="","",INDEX(INDIRECT($2:$2),KENKO[[#This Row],[//]]))</f>
        <v/>
      </c>
      <c r="J357" s="35" t="str">
        <f ca="1">IF(KENKO[[#This Row],[//]]="","",INDEX([3]!db[NB PAJAK],KENKO[[#This Row],[stt]]-1))</f>
        <v/>
      </c>
      <c r="K357" s="34" t="str">
        <f ca="1">IF(KENKO[[#This Row],[//]]="","",IF(INDEX(INDIRECT($2:$2),KENKO[[#This Row],[//]])="","",INDEX(INDIRECT($2:$2),KENKO[[#This Row],[//]])))</f>
        <v/>
      </c>
      <c r="L357" s="34" t="str">
        <f ca="1">IF(KENKO[[#This Row],[//]]="","",IF(KENKO[[#This Row],[C]]="",INDEX(INDIRECT($2:$2),KENKO[[#This Row],[//]]),""))</f>
        <v/>
      </c>
      <c r="M357" s="34" t="str">
        <f ca="1">IF(KENKO[[#This Row],[//]]="","",IF(KENKO[[#This Row],[C]]="",INDEX(INDIRECT($2:$2),KENKO[[#This Row],[//]]),""))</f>
        <v/>
      </c>
      <c r="N357" s="40" t="str">
        <f ca="1">IF(KENKO[[#This Row],[//]]="","",INDEX(INDIRECT($2:$2),KENKO[[#This Row],[//]])/IF(KENKO[[#This Row],[C]]="",KENKO[[#This Row],[JMLH BRG]],1))</f>
        <v/>
      </c>
      <c r="O357" s="41" t="str">
        <f ca="1">IF(KENKO[[#This Row],[//]]="","",INDEX(INDIRECT($2:$2),KENKO[[#This Row],[//]]))</f>
        <v/>
      </c>
      <c r="P357" s="41" t="str">
        <f ca="1">IF(KENKO[[#This Row],[//]]="","",IF(INDEX(INDIRECT($2:$2),KENKO[[#This Row],[//]])="","",INDEX(INDIRECT($2:$2),KENKO[[#This Row],[//]])))</f>
        <v/>
      </c>
      <c r="Q357" s="42" t="str">
        <f ca="1">IF(KENKO[[#This Row],[//]]="","",INDEX(INDIRECT($2:$2),KENKO[[#This Row],[//]]))</f>
        <v/>
      </c>
      <c r="R35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5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57" s="42" t="str">
        <f ca="1">IF(KENKO[[#This Row],[//]]="","",IF(INDEX(INDIRECT($2:$2),KENKO[[#This Row],[//]])="","",INDEX(INDIRECT($2:$2),KENKO[[#This Row],[//]])))</f>
        <v/>
      </c>
      <c r="U357" s="35" t="str">
        <f ca="1">IF(KENKO[[#This Row],[//]]="","",INDEX(INDIRECT($2:$2),KENKO[[#This Row],[//]]))</f>
        <v/>
      </c>
      <c r="V357" s="35" t="str">
        <f ca="1">LOWER(SUBSTITUTE(SUBSTITUTE(SUBSTITUTE(SUBSTITUTE(SUBSTITUTE(SUBSTITUTE(SUBSTITUTE(SUBSTITUTE(KENKO[[#This Row],[N.B.nota]]," ",""),"-",""),"(",""),")",""),".",""),",",""),"/",""),"""",""))</f>
        <v/>
      </c>
      <c r="W357" s="34" t="str">
        <f ca="1">IF(KENKO[[#This Row],[concat]]="","",MATCH(KENKO[[#This Row],[concat]],[3]!db[NB NOTA_C],0)+1)</f>
        <v/>
      </c>
      <c r="X357" s="35" t="str">
        <f ca="1">IF(KENKO[[#This Row],[N.B.nota]]="","",ADDRESS(ROW(KENKO[QB]),COLUMN(KENKO[QB]))&amp;":"&amp;ADDRESS(ROW(),COLUMN(KENKO[QB])))</f>
        <v/>
      </c>
      <c r="Y357" s="35" t="str">
        <f ca="1">IF(KENKO[[#This Row],[//]]="","",HYPERLINK("["&amp;DB_PATH&amp;"]DB!e"&amp;KENKO[[#This Row],[stt]],"&gt;"))</f>
        <v/>
      </c>
      <c r="Z357" s="32" t="str">
        <f ca="1">IF(KENKO[[#This Row],[//]]="","",IF(KENKO[[#This Row],[ID NOTA]]="",Z356,KENKO[[#This Row],[ID NOTA]]))</f>
        <v/>
      </c>
    </row>
    <row r="358" spans="1:26" ht="20.100000000000001" customHeight="1" x14ac:dyDescent="0.25">
      <c r="A358" s="38"/>
      <c r="B358" s="34" t="str">
        <f>IF(KENKO[[#This Row],[N_ID]]="","",INDEX(Table1[ID],MATCH(KENKO[[#This Row],[N_ID]],Table1[N_ID],0)))</f>
        <v/>
      </c>
      <c r="C358" s="34" t="str">
        <f ca="1">IF(KENKO[[#This Row],[//]]="","",HYPERLINK("["&amp;SUBSTITUTE(DIR,"'","")&amp;"]NOTA!D"&amp;KENKO[[#This Row],[//]]+2,"&gt;"))</f>
        <v/>
      </c>
      <c r="D358" s="34" t="str">
        <f>IF(KENKO[[#This Row],[ID NOTA]]="","",INDEX(Table1[QB],MATCH(KENKO[[#This Row],[ID NOTA]],Table1[ID],0)))</f>
        <v/>
      </c>
      <c r="E35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58" s="34"/>
      <c r="G358" s="39" t="str">
        <f ca="1">IF(KENKO[[#This Row],[N_ID]]="","",INDEX(INDIRECT($2:$2),KENKO[[#This Row],[//]]))</f>
        <v/>
      </c>
      <c r="H358" s="39" t="str">
        <f ca="1">IF(KENKO[[#This Row],[N_ID]]="","",INDEX(INDIRECT($2:$2),KENKO[[#This Row],[//]]))</f>
        <v/>
      </c>
      <c r="I358" s="35" t="str">
        <f ca="1">IF(KENKO[[#This Row],[N_ID]]="","",INDEX(INDIRECT($2:$2),KENKO[[#This Row],[//]]))</f>
        <v/>
      </c>
      <c r="J358" s="35" t="str">
        <f ca="1">IF(KENKO[[#This Row],[//]]="","",INDEX([3]!db[NB PAJAK],KENKO[[#This Row],[stt]]-1))</f>
        <v/>
      </c>
      <c r="K358" s="34" t="str">
        <f ca="1">IF(KENKO[[#This Row],[//]]="","",IF(INDEX(INDIRECT($2:$2),KENKO[[#This Row],[//]])="","",INDEX(INDIRECT($2:$2),KENKO[[#This Row],[//]])))</f>
        <v/>
      </c>
      <c r="L358" s="34" t="str">
        <f ca="1">IF(KENKO[[#This Row],[//]]="","",IF(KENKO[[#This Row],[C]]="",INDEX(INDIRECT($2:$2),KENKO[[#This Row],[//]]),""))</f>
        <v/>
      </c>
      <c r="M358" s="34" t="str">
        <f ca="1">IF(KENKO[[#This Row],[//]]="","",IF(KENKO[[#This Row],[C]]="",INDEX(INDIRECT($2:$2),KENKO[[#This Row],[//]]),""))</f>
        <v/>
      </c>
      <c r="N358" s="40" t="str">
        <f ca="1">IF(KENKO[[#This Row],[//]]="","",INDEX(INDIRECT($2:$2),KENKO[[#This Row],[//]])/IF(KENKO[[#This Row],[C]]="",KENKO[[#This Row],[JMLH BRG]],1))</f>
        <v/>
      </c>
      <c r="O358" s="41" t="str">
        <f ca="1">IF(KENKO[[#This Row],[//]]="","",INDEX(INDIRECT($2:$2),KENKO[[#This Row],[//]]))</f>
        <v/>
      </c>
      <c r="P358" s="41" t="str">
        <f ca="1">IF(KENKO[[#This Row],[//]]="","",IF(INDEX(INDIRECT($2:$2),KENKO[[#This Row],[//]])="","",INDEX(INDIRECT($2:$2),KENKO[[#This Row],[//]])))</f>
        <v/>
      </c>
      <c r="Q358" s="42" t="str">
        <f ca="1">IF(KENKO[[#This Row],[//]]="","",INDEX(INDIRECT($2:$2),KENKO[[#This Row],[//]]))</f>
        <v/>
      </c>
      <c r="R35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5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58" s="42" t="str">
        <f ca="1">IF(KENKO[[#This Row],[//]]="","",IF(INDEX(INDIRECT($2:$2),KENKO[[#This Row],[//]])="","",INDEX(INDIRECT($2:$2),KENKO[[#This Row],[//]])))</f>
        <v/>
      </c>
      <c r="U358" s="35" t="str">
        <f ca="1">IF(KENKO[[#This Row],[//]]="","",INDEX(INDIRECT($2:$2),KENKO[[#This Row],[//]]))</f>
        <v/>
      </c>
      <c r="V358" s="35" t="str">
        <f ca="1">LOWER(SUBSTITUTE(SUBSTITUTE(SUBSTITUTE(SUBSTITUTE(SUBSTITUTE(SUBSTITUTE(SUBSTITUTE(SUBSTITUTE(KENKO[[#This Row],[N.B.nota]]," ",""),"-",""),"(",""),")",""),".",""),",",""),"/",""),"""",""))</f>
        <v/>
      </c>
      <c r="W358" s="34" t="str">
        <f ca="1">IF(KENKO[[#This Row],[concat]]="","",MATCH(KENKO[[#This Row],[concat]],[3]!db[NB NOTA_C],0)+1)</f>
        <v/>
      </c>
      <c r="X358" s="35" t="str">
        <f ca="1">IF(KENKO[[#This Row],[N.B.nota]]="","",ADDRESS(ROW(KENKO[QB]),COLUMN(KENKO[QB]))&amp;":"&amp;ADDRESS(ROW(),COLUMN(KENKO[QB])))</f>
        <v/>
      </c>
      <c r="Y358" s="35" t="str">
        <f ca="1">IF(KENKO[[#This Row],[//]]="","",HYPERLINK("["&amp;DB_PATH&amp;"]DB!e"&amp;KENKO[[#This Row],[stt]],"&gt;"))</f>
        <v/>
      </c>
      <c r="Z358" s="32" t="str">
        <f ca="1">IF(KENKO[[#This Row],[//]]="","",IF(KENKO[[#This Row],[ID NOTA]]="",Z357,KENKO[[#This Row],[ID NOTA]]))</f>
        <v/>
      </c>
    </row>
    <row r="359" spans="1:26" ht="20.100000000000001" customHeight="1" x14ac:dyDescent="0.25">
      <c r="A359" s="38"/>
      <c r="B359" s="34" t="str">
        <f>IF(KENKO[[#This Row],[N_ID]]="","",INDEX(Table1[ID],MATCH(KENKO[[#This Row],[N_ID]],Table1[N_ID],0)))</f>
        <v/>
      </c>
      <c r="C359" s="34" t="str">
        <f ca="1">IF(KENKO[[#This Row],[//]]="","",HYPERLINK("["&amp;SUBSTITUTE(DIR,"'","")&amp;"]NOTA!D"&amp;KENKO[[#This Row],[//]]+2,"&gt;"))</f>
        <v/>
      </c>
      <c r="D359" s="34" t="str">
        <f>IF(KENKO[[#This Row],[ID NOTA]]="","",INDEX(Table1[QB],MATCH(KENKO[[#This Row],[ID NOTA]],Table1[ID],0)))</f>
        <v/>
      </c>
      <c r="E35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59" s="34"/>
      <c r="G359" s="39" t="str">
        <f ca="1">IF(KENKO[[#This Row],[N_ID]]="","",INDEX(INDIRECT($2:$2),KENKO[[#This Row],[//]]))</f>
        <v/>
      </c>
      <c r="H359" s="39" t="str">
        <f ca="1">IF(KENKO[[#This Row],[N_ID]]="","",INDEX(INDIRECT($2:$2),KENKO[[#This Row],[//]]))</f>
        <v/>
      </c>
      <c r="I359" s="35" t="str">
        <f ca="1">IF(KENKO[[#This Row],[N_ID]]="","",INDEX(INDIRECT($2:$2),KENKO[[#This Row],[//]]))</f>
        <v/>
      </c>
      <c r="J359" s="35" t="str">
        <f ca="1">IF(KENKO[[#This Row],[//]]="","",INDEX([3]!db[NB PAJAK],KENKO[[#This Row],[stt]]-1))</f>
        <v/>
      </c>
      <c r="K359" s="34" t="str">
        <f ca="1">IF(KENKO[[#This Row],[//]]="","",IF(INDEX(INDIRECT($2:$2),KENKO[[#This Row],[//]])="","",INDEX(INDIRECT($2:$2),KENKO[[#This Row],[//]])))</f>
        <v/>
      </c>
      <c r="L359" s="34" t="str">
        <f ca="1">IF(KENKO[[#This Row],[//]]="","",IF(KENKO[[#This Row],[C]]="",INDEX(INDIRECT($2:$2),KENKO[[#This Row],[//]]),""))</f>
        <v/>
      </c>
      <c r="M359" s="34" t="str">
        <f ca="1">IF(KENKO[[#This Row],[//]]="","",IF(KENKO[[#This Row],[C]]="",INDEX(INDIRECT($2:$2),KENKO[[#This Row],[//]]),""))</f>
        <v/>
      </c>
      <c r="N359" s="40" t="str">
        <f ca="1">IF(KENKO[[#This Row],[//]]="","",INDEX(INDIRECT($2:$2),KENKO[[#This Row],[//]])/IF(KENKO[[#This Row],[C]]="",KENKO[[#This Row],[JMLH BRG]],1))</f>
        <v/>
      </c>
      <c r="O359" s="41" t="str">
        <f ca="1">IF(KENKO[[#This Row],[//]]="","",INDEX(INDIRECT($2:$2),KENKO[[#This Row],[//]]))</f>
        <v/>
      </c>
      <c r="P359" s="41" t="str">
        <f ca="1">IF(KENKO[[#This Row],[//]]="","",IF(INDEX(INDIRECT($2:$2),KENKO[[#This Row],[//]])="","",INDEX(INDIRECT($2:$2),KENKO[[#This Row],[//]])))</f>
        <v/>
      </c>
      <c r="Q359" s="42" t="str">
        <f ca="1">IF(KENKO[[#This Row],[//]]="","",INDEX(INDIRECT($2:$2),KENKO[[#This Row],[//]]))</f>
        <v/>
      </c>
      <c r="R35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5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59" s="42" t="str">
        <f ca="1">IF(KENKO[[#This Row],[//]]="","",IF(INDEX(INDIRECT($2:$2),KENKO[[#This Row],[//]])="","",INDEX(INDIRECT($2:$2),KENKO[[#This Row],[//]])))</f>
        <v/>
      </c>
      <c r="U359" s="35" t="str">
        <f ca="1">IF(KENKO[[#This Row],[//]]="","",INDEX(INDIRECT($2:$2),KENKO[[#This Row],[//]]))</f>
        <v/>
      </c>
      <c r="V359" s="35" t="str">
        <f ca="1">LOWER(SUBSTITUTE(SUBSTITUTE(SUBSTITUTE(SUBSTITUTE(SUBSTITUTE(SUBSTITUTE(SUBSTITUTE(SUBSTITUTE(KENKO[[#This Row],[N.B.nota]]," ",""),"-",""),"(",""),")",""),".",""),",",""),"/",""),"""",""))</f>
        <v/>
      </c>
      <c r="W359" s="34" t="str">
        <f ca="1">IF(KENKO[[#This Row],[concat]]="","",MATCH(KENKO[[#This Row],[concat]],[3]!db[NB NOTA_C],0)+1)</f>
        <v/>
      </c>
      <c r="X359" s="35" t="str">
        <f ca="1">IF(KENKO[[#This Row],[N.B.nota]]="","",ADDRESS(ROW(KENKO[QB]),COLUMN(KENKO[QB]))&amp;":"&amp;ADDRESS(ROW(),COLUMN(KENKO[QB])))</f>
        <v/>
      </c>
      <c r="Y359" s="35" t="str">
        <f ca="1">IF(KENKO[[#This Row],[//]]="","",HYPERLINK("["&amp;DB_PATH&amp;"]DB!e"&amp;KENKO[[#This Row],[stt]],"&gt;"))</f>
        <v/>
      </c>
      <c r="Z359" s="32" t="str">
        <f ca="1">IF(KENKO[[#This Row],[//]]="","",IF(KENKO[[#This Row],[ID NOTA]]="",Z358,KENKO[[#This Row],[ID NOTA]]))</f>
        <v/>
      </c>
    </row>
    <row r="360" spans="1:26" ht="20.100000000000001" customHeight="1" x14ac:dyDescent="0.25">
      <c r="A360" s="38"/>
      <c r="B360" s="34" t="str">
        <f>IF(KENKO[[#This Row],[N_ID]]="","",INDEX(Table1[ID],MATCH(KENKO[[#This Row],[N_ID]],Table1[N_ID],0)))</f>
        <v/>
      </c>
      <c r="C360" s="34" t="str">
        <f ca="1">IF(KENKO[[#This Row],[//]]="","",HYPERLINK("["&amp;SUBSTITUTE(DIR,"'","")&amp;"]NOTA!D"&amp;KENKO[[#This Row],[//]]+2,"&gt;"))</f>
        <v/>
      </c>
      <c r="D360" s="34" t="str">
        <f>IF(KENKO[[#This Row],[ID NOTA]]="","",INDEX(Table1[QB],MATCH(KENKO[[#This Row],[ID NOTA]],Table1[ID],0)))</f>
        <v/>
      </c>
      <c r="E36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60" s="34"/>
      <c r="G360" s="39" t="str">
        <f ca="1">IF(KENKO[[#This Row],[N_ID]]="","",INDEX(INDIRECT($2:$2),KENKO[[#This Row],[//]]))</f>
        <v/>
      </c>
      <c r="H360" s="39" t="str">
        <f ca="1">IF(KENKO[[#This Row],[N_ID]]="","",INDEX(INDIRECT($2:$2),KENKO[[#This Row],[//]]))</f>
        <v/>
      </c>
      <c r="I360" s="35" t="str">
        <f ca="1">IF(KENKO[[#This Row],[N_ID]]="","",INDEX(INDIRECT($2:$2),KENKO[[#This Row],[//]]))</f>
        <v/>
      </c>
      <c r="J360" s="35" t="str">
        <f ca="1">IF(KENKO[[#This Row],[//]]="","",INDEX([3]!db[NB PAJAK],KENKO[[#This Row],[stt]]-1))</f>
        <v/>
      </c>
      <c r="K360" s="34" t="str">
        <f ca="1">IF(KENKO[[#This Row],[//]]="","",IF(INDEX(INDIRECT($2:$2),KENKO[[#This Row],[//]])="","",INDEX(INDIRECT($2:$2),KENKO[[#This Row],[//]])))</f>
        <v/>
      </c>
      <c r="L360" s="34" t="str">
        <f ca="1">IF(KENKO[[#This Row],[//]]="","",IF(KENKO[[#This Row],[C]]="",INDEX(INDIRECT($2:$2),KENKO[[#This Row],[//]]),""))</f>
        <v/>
      </c>
      <c r="M360" s="34" t="str">
        <f ca="1">IF(KENKO[[#This Row],[//]]="","",IF(KENKO[[#This Row],[C]]="",INDEX(INDIRECT($2:$2),KENKO[[#This Row],[//]]),""))</f>
        <v/>
      </c>
      <c r="N360" s="40" t="str">
        <f ca="1">IF(KENKO[[#This Row],[//]]="","",INDEX(INDIRECT($2:$2),KENKO[[#This Row],[//]])/IF(KENKO[[#This Row],[C]]="",KENKO[[#This Row],[JMLH BRG]],1))</f>
        <v/>
      </c>
      <c r="O360" s="41" t="str">
        <f ca="1">IF(KENKO[[#This Row],[//]]="","",INDEX(INDIRECT($2:$2),KENKO[[#This Row],[//]]))</f>
        <v/>
      </c>
      <c r="P360" s="41" t="str">
        <f ca="1">IF(KENKO[[#This Row],[//]]="","",IF(INDEX(INDIRECT($2:$2),KENKO[[#This Row],[//]])="","",INDEX(INDIRECT($2:$2),KENKO[[#This Row],[//]])))</f>
        <v/>
      </c>
      <c r="Q360" s="42" t="str">
        <f ca="1">IF(KENKO[[#This Row],[//]]="","",INDEX(INDIRECT($2:$2),KENKO[[#This Row],[//]]))</f>
        <v/>
      </c>
      <c r="R36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6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60" s="42" t="str">
        <f ca="1">IF(KENKO[[#This Row],[//]]="","",IF(INDEX(INDIRECT($2:$2),KENKO[[#This Row],[//]])="","",INDEX(INDIRECT($2:$2),KENKO[[#This Row],[//]])))</f>
        <v/>
      </c>
      <c r="U360" s="35" t="str">
        <f ca="1">IF(KENKO[[#This Row],[//]]="","",INDEX(INDIRECT($2:$2),KENKO[[#This Row],[//]]))</f>
        <v/>
      </c>
      <c r="V360" s="35" t="str">
        <f ca="1">LOWER(SUBSTITUTE(SUBSTITUTE(SUBSTITUTE(SUBSTITUTE(SUBSTITUTE(SUBSTITUTE(SUBSTITUTE(SUBSTITUTE(KENKO[[#This Row],[N.B.nota]]," ",""),"-",""),"(",""),")",""),".",""),",",""),"/",""),"""",""))</f>
        <v/>
      </c>
      <c r="W360" s="34" t="str">
        <f ca="1">IF(KENKO[[#This Row],[concat]]="","",MATCH(KENKO[[#This Row],[concat]],[3]!db[NB NOTA_C],0)+1)</f>
        <v/>
      </c>
      <c r="X360" s="35" t="str">
        <f ca="1">IF(KENKO[[#This Row],[N.B.nota]]="","",ADDRESS(ROW(KENKO[QB]),COLUMN(KENKO[QB]))&amp;":"&amp;ADDRESS(ROW(),COLUMN(KENKO[QB])))</f>
        <v/>
      </c>
      <c r="Y360" s="35" t="str">
        <f ca="1">IF(KENKO[[#This Row],[//]]="","",HYPERLINK("["&amp;DB_PATH&amp;"]DB!e"&amp;KENKO[[#This Row],[stt]],"&gt;"))</f>
        <v/>
      </c>
      <c r="Z360" s="32" t="str">
        <f ca="1">IF(KENKO[[#This Row],[//]]="","",IF(KENKO[[#This Row],[ID NOTA]]="",Z359,KENKO[[#This Row],[ID NOTA]]))</f>
        <v/>
      </c>
    </row>
    <row r="361" spans="1:26" ht="20.100000000000001" customHeight="1" x14ac:dyDescent="0.25">
      <c r="A361" s="38"/>
      <c r="B361" s="34" t="str">
        <f>IF(KENKO[[#This Row],[N_ID]]="","",INDEX(Table1[ID],MATCH(KENKO[[#This Row],[N_ID]],Table1[N_ID],0)))</f>
        <v/>
      </c>
      <c r="C361" s="34" t="str">
        <f ca="1">IF(KENKO[[#This Row],[//]]="","",HYPERLINK("["&amp;SUBSTITUTE(DIR,"'","")&amp;"]NOTA!D"&amp;KENKO[[#This Row],[//]]+2,"&gt;"))</f>
        <v/>
      </c>
      <c r="D361" s="34" t="str">
        <f>IF(KENKO[[#This Row],[ID NOTA]]="","",INDEX(Table1[QB],MATCH(KENKO[[#This Row],[ID NOTA]],Table1[ID],0)))</f>
        <v/>
      </c>
      <c r="E36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61" s="34"/>
      <c r="G361" s="39" t="str">
        <f ca="1">IF(KENKO[[#This Row],[N_ID]]="","",INDEX(INDIRECT($2:$2),KENKO[[#This Row],[//]]))</f>
        <v/>
      </c>
      <c r="H361" s="39" t="str">
        <f ca="1">IF(KENKO[[#This Row],[N_ID]]="","",INDEX(INDIRECT($2:$2),KENKO[[#This Row],[//]]))</f>
        <v/>
      </c>
      <c r="I361" s="35" t="str">
        <f ca="1">IF(KENKO[[#This Row],[N_ID]]="","",INDEX(INDIRECT($2:$2),KENKO[[#This Row],[//]]))</f>
        <v/>
      </c>
      <c r="J361" s="35" t="str">
        <f ca="1">IF(KENKO[[#This Row],[//]]="","",INDEX([3]!db[NB PAJAK],KENKO[[#This Row],[stt]]-1))</f>
        <v/>
      </c>
      <c r="K361" s="34" t="str">
        <f ca="1">IF(KENKO[[#This Row],[//]]="","",IF(INDEX(INDIRECT($2:$2),KENKO[[#This Row],[//]])="","",INDEX(INDIRECT($2:$2),KENKO[[#This Row],[//]])))</f>
        <v/>
      </c>
      <c r="L361" s="34" t="str">
        <f ca="1">IF(KENKO[[#This Row],[//]]="","",IF(KENKO[[#This Row],[C]]="",INDEX(INDIRECT($2:$2),KENKO[[#This Row],[//]]),""))</f>
        <v/>
      </c>
      <c r="M361" s="34" t="str">
        <f ca="1">IF(KENKO[[#This Row],[//]]="","",IF(KENKO[[#This Row],[C]]="",INDEX(INDIRECT($2:$2),KENKO[[#This Row],[//]]),""))</f>
        <v/>
      </c>
      <c r="N361" s="40" t="str">
        <f ca="1">IF(KENKO[[#This Row],[//]]="","",INDEX(INDIRECT($2:$2),KENKO[[#This Row],[//]])/IF(KENKO[[#This Row],[C]]="",KENKO[[#This Row],[JMLH BRG]],1))</f>
        <v/>
      </c>
      <c r="O361" s="41" t="str">
        <f ca="1">IF(KENKO[[#This Row],[//]]="","",INDEX(INDIRECT($2:$2),KENKO[[#This Row],[//]]))</f>
        <v/>
      </c>
      <c r="P361" s="41" t="str">
        <f ca="1">IF(KENKO[[#This Row],[//]]="","",IF(INDEX(INDIRECT($2:$2),KENKO[[#This Row],[//]])="","",INDEX(INDIRECT($2:$2),KENKO[[#This Row],[//]])))</f>
        <v/>
      </c>
      <c r="Q361" s="42" t="str">
        <f ca="1">IF(KENKO[[#This Row],[//]]="","",INDEX(INDIRECT($2:$2),KENKO[[#This Row],[//]]))</f>
        <v/>
      </c>
      <c r="R36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6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61" s="42" t="str">
        <f ca="1">IF(KENKO[[#This Row],[//]]="","",IF(INDEX(INDIRECT($2:$2),KENKO[[#This Row],[//]])="","",INDEX(INDIRECT($2:$2),KENKO[[#This Row],[//]])))</f>
        <v/>
      </c>
      <c r="U361" s="35" t="str">
        <f ca="1">IF(KENKO[[#This Row],[//]]="","",INDEX(INDIRECT($2:$2),KENKO[[#This Row],[//]]))</f>
        <v/>
      </c>
      <c r="V361" s="35" t="str">
        <f ca="1">LOWER(SUBSTITUTE(SUBSTITUTE(SUBSTITUTE(SUBSTITUTE(SUBSTITUTE(SUBSTITUTE(SUBSTITUTE(SUBSTITUTE(KENKO[[#This Row],[N.B.nota]]," ",""),"-",""),"(",""),")",""),".",""),",",""),"/",""),"""",""))</f>
        <v/>
      </c>
      <c r="W361" s="34" t="str">
        <f ca="1">IF(KENKO[[#This Row],[concat]]="","",MATCH(KENKO[[#This Row],[concat]],[3]!db[NB NOTA_C],0)+1)</f>
        <v/>
      </c>
      <c r="X361" s="35" t="str">
        <f ca="1">IF(KENKO[[#This Row],[N.B.nota]]="","",ADDRESS(ROW(KENKO[QB]),COLUMN(KENKO[QB]))&amp;":"&amp;ADDRESS(ROW(),COLUMN(KENKO[QB])))</f>
        <v/>
      </c>
      <c r="Y361" s="35" t="str">
        <f ca="1">IF(KENKO[[#This Row],[//]]="","",HYPERLINK("["&amp;DB_PATH&amp;"]DB!e"&amp;KENKO[[#This Row],[stt]],"&gt;"))</f>
        <v/>
      </c>
      <c r="Z361" s="32" t="str">
        <f ca="1">IF(KENKO[[#This Row],[//]]="","",IF(KENKO[[#This Row],[ID NOTA]]="",Z360,KENKO[[#This Row],[ID NOTA]]))</f>
        <v/>
      </c>
    </row>
    <row r="362" spans="1:26" ht="20.100000000000001" customHeight="1" x14ac:dyDescent="0.25">
      <c r="A362" s="38"/>
      <c r="B362" s="34" t="str">
        <f>IF(KENKO[[#This Row],[N_ID]]="","",INDEX(Table1[ID],MATCH(KENKO[[#This Row],[N_ID]],Table1[N_ID],0)))</f>
        <v/>
      </c>
      <c r="C362" s="34" t="str">
        <f ca="1">IF(KENKO[[#This Row],[//]]="","",HYPERLINK("["&amp;SUBSTITUTE(DIR,"'","")&amp;"]NOTA!D"&amp;KENKO[[#This Row],[//]]+2,"&gt;"))</f>
        <v/>
      </c>
      <c r="D362" s="34" t="str">
        <f>IF(KENKO[[#This Row],[ID NOTA]]="","",INDEX(Table1[QB],MATCH(KENKO[[#This Row],[ID NOTA]],Table1[ID],0)))</f>
        <v/>
      </c>
      <c r="E36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62" s="34"/>
      <c r="G362" s="39" t="str">
        <f ca="1">IF(KENKO[[#This Row],[N_ID]]="","",INDEX(INDIRECT($2:$2),KENKO[[#This Row],[//]]))</f>
        <v/>
      </c>
      <c r="H362" s="39" t="str">
        <f ca="1">IF(KENKO[[#This Row],[N_ID]]="","",INDEX(INDIRECT($2:$2),KENKO[[#This Row],[//]]))</f>
        <v/>
      </c>
      <c r="I362" s="35" t="str">
        <f ca="1">IF(KENKO[[#This Row],[N_ID]]="","",INDEX(INDIRECT($2:$2),KENKO[[#This Row],[//]]))</f>
        <v/>
      </c>
      <c r="J362" s="35" t="str">
        <f ca="1">IF(KENKO[[#This Row],[//]]="","",INDEX([3]!db[NB PAJAK],KENKO[[#This Row],[stt]]-1))</f>
        <v/>
      </c>
      <c r="K362" s="34" t="str">
        <f ca="1">IF(KENKO[[#This Row],[//]]="","",IF(INDEX(INDIRECT($2:$2),KENKO[[#This Row],[//]])="","",INDEX(INDIRECT($2:$2),KENKO[[#This Row],[//]])))</f>
        <v/>
      </c>
      <c r="L362" s="34" t="str">
        <f ca="1">IF(KENKO[[#This Row],[//]]="","",IF(KENKO[[#This Row],[C]]="",INDEX(INDIRECT($2:$2),KENKO[[#This Row],[//]]),""))</f>
        <v/>
      </c>
      <c r="M362" s="34" t="str">
        <f ca="1">IF(KENKO[[#This Row],[//]]="","",IF(KENKO[[#This Row],[C]]="",INDEX(INDIRECT($2:$2),KENKO[[#This Row],[//]]),""))</f>
        <v/>
      </c>
      <c r="N362" s="40" t="str">
        <f ca="1">IF(KENKO[[#This Row],[//]]="","",INDEX(INDIRECT($2:$2),KENKO[[#This Row],[//]])/IF(KENKO[[#This Row],[C]]="",KENKO[[#This Row],[JMLH BRG]],1))</f>
        <v/>
      </c>
      <c r="O362" s="41" t="str">
        <f ca="1">IF(KENKO[[#This Row],[//]]="","",INDEX(INDIRECT($2:$2),KENKO[[#This Row],[//]]))</f>
        <v/>
      </c>
      <c r="P362" s="41" t="str">
        <f ca="1">IF(KENKO[[#This Row],[//]]="","",IF(INDEX(INDIRECT($2:$2),KENKO[[#This Row],[//]])="","",INDEX(INDIRECT($2:$2),KENKO[[#This Row],[//]])))</f>
        <v/>
      </c>
      <c r="Q362" s="42" t="str">
        <f ca="1">IF(KENKO[[#This Row],[//]]="","",INDEX(INDIRECT($2:$2),KENKO[[#This Row],[//]]))</f>
        <v/>
      </c>
      <c r="R36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6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62" s="42" t="str">
        <f ca="1">IF(KENKO[[#This Row],[//]]="","",IF(INDEX(INDIRECT($2:$2),KENKO[[#This Row],[//]])="","",INDEX(INDIRECT($2:$2),KENKO[[#This Row],[//]])))</f>
        <v/>
      </c>
      <c r="U362" s="35" t="str">
        <f ca="1">IF(KENKO[[#This Row],[//]]="","",INDEX(INDIRECT($2:$2),KENKO[[#This Row],[//]]))</f>
        <v/>
      </c>
      <c r="V362" s="35" t="str">
        <f ca="1">LOWER(SUBSTITUTE(SUBSTITUTE(SUBSTITUTE(SUBSTITUTE(SUBSTITUTE(SUBSTITUTE(SUBSTITUTE(SUBSTITUTE(KENKO[[#This Row],[N.B.nota]]," ",""),"-",""),"(",""),")",""),".",""),",",""),"/",""),"""",""))</f>
        <v/>
      </c>
      <c r="W362" s="34" t="str">
        <f ca="1">IF(KENKO[[#This Row],[concat]]="","",MATCH(KENKO[[#This Row],[concat]],[3]!db[NB NOTA_C],0)+1)</f>
        <v/>
      </c>
      <c r="X362" s="35" t="str">
        <f ca="1">IF(KENKO[[#This Row],[N.B.nota]]="","",ADDRESS(ROW(KENKO[QB]),COLUMN(KENKO[QB]))&amp;":"&amp;ADDRESS(ROW(),COLUMN(KENKO[QB])))</f>
        <v/>
      </c>
      <c r="Y362" s="35" t="str">
        <f ca="1">IF(KENKO[[#This Row],[//]]="","",HYPERLINK("["&amp;DB_PATH&amp;"]DB!e"&amp;KENKO[[#This Row],[stt]],"&gt;"))</f>
        <v/>
      </c>
      <c r="Z362" s="32" t="str">
        <f ca="1">IF(KENKO[[#This Row],[//]]="","",IF(KENKO[[#This Row],[ID NOTA]]="",Z361,KENKO[[#This Row],[ID NOTA]]))</f>
        <v/>
      </c>
    </row>
    <row r="363" spans="1:26" ht="20.100000000000001" customHeight="1" x14ac:dyDescent="0.25">
      <c r="A363" s="38"/>
      <c r="B363" s="34" t="str">
        <f>IF(KENKO[[#This Row],[N_ID]]="","",INDEX(Table1[ID],MATCH(KENKO[[#This Row],[N_ID]],Table1[N_ID],0)))</f>
        <v/>
      </c>
      <c r="C363" s="34" t="str">
        <f ca="1">IF(KENKO[[#This Row],[//]]="","",HYPERLINK("["&amp;SUBSTITUTE(DIR,"'","")&amp;"]NOTA!D"&amp;KENKO[[#This Row],[//]]+2,"&gt;"))</f>
        <v/>
      </c>
      <c r="D363" s="34" t="str">
        <f>IF(KENKO[[#This Row],[ID NOTA]]="","",INDEX(Table1[QB],MATCH(KENKO[[#This Row],[ID NOTA]],Table1[ID],0)))</f>
        <v/>
      </c>
      <c r="E36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63" s="34"/>
      <c r="G363" s="39" t="str">
        <f ca="1">IF(KENKO[[#This Row],[N_ID]]="","",INDEX(INDIRECT($2:$2),KENKO[[#This Row],[//]]))</f>
        <v/>
      </c>
      <c r="H363" s="39" t="str">
        <f ca="1">IF(KENKO[[#This Row],[N_ID]]="","",INDEX(INDIRECT($2:$2),KENKO[[#This Row],[//]]))</f>
        <v/>
      </c>
      <c r="I363" s="35" t="str">
        <f ca="1">IF(KENKO[[#This Row],[N_ID]]="","",INDEX(INDIRECT($2:$2),KENKO[[#This Row],[//]]))</f>
        <v/>
      </c>
      <c r="J363" s="35" t="str">
        <f ca="1">IF(KENKO[[#This Row],[//]]="","",INDEX([3]!db[NB PAJAK],KENKO[[#This Row],[stt]]-1))</f>
        <v/>
      </c>
      <c r="K363" s="34" t="str">
        <f ca="1">IF(KENKO[[#This Row],[//]]="","",IF(INDEX(INDIRECT($2:$2),KENKO[[#This Row],[//]])="","",INDEX(INDIRECT($2:$2),KENKO[[#This Row],[//]])))</f>
        <v/>
      </c>
      <c r="L363" s="34" t="str">
        <f ca="1">IF(KENKO[[#This Row],[//]]="","",IF(KENKO[[#This Row],[C]]="",INDEX(INDIRECT($2:$2),KENKO[[#This Row],[//]]),""))</f>
        <v/>
      </c>
      <c r="M363" s="34" t="str">
        <f ca="1">IF(KENKO[[#This Row],[//]]="","",IF(KENKO[[#This Row],[C]]="",INDEX(INDIRECT($2:$2),KENKO[[#This Row],[//]]),""))</f>
        <v/>
      </c>
      <c r="N363" s="40" t="str">
        <f ca="1">IF(KENKO[[#This Row],[//]]="","",INDEX(INDIRECT($2:$2),KENKO[[#This Row],[//]])/IF(KENKO[[#This Row],[C]]="",KENKO[[#This Row],[JMLH BRG]],1))</f>
        <v/>
      </c>
      <c r="O363" s="41" t="str">
        <f ca="1">IF(KENKO[[#This Row],[//]]="","",INDEX(INDIRECT($2:$2),KENKO[[#This Row],[//]]))</f>
        <v/>
      </c>
      <c r="P363" s="41" t="str">
        <f ca="1">IF(KENKO[[#This Row],[//]]="","",IF(INDEX(INDIRECT($2:$2),KENKO[[#This Row],[//]])="","",INDEX(INDIRECT($2:$2),KENKO[[#This Row],[//]])))</f>
        <v/>
      </c>
      <c r="Q363" s="42" t="str">
        <f ca="1">IF(KENKO[[#This Row],[//]]="","",INDEX(INDIRECT($2:$2),KENKO[[#This Row],[//]]))</f>
        <v/>
      </c>
      <c r="R36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6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63" s="42" t="str">
        <f ca="1">IF(KENKO[[#This Row],[//]]="","",IF(INDEX(INDIRECT($2:$2),KENKO[[#This Row],[//]])="","",INDEX(INDIRECT($2:$2),KENKO[[#This Row],[//]])))</f>
        <v/>
      </c>
      <c r="U363" s="35" t="str">
        <f ca="1">IF(KENKO[[#This Row],[//]]="","",INDEX(INDIRECT($2:$2),KENKO[[#This Row],[//]]))</f>
        <v/>
      </c>
      <c r="V363" s="35" t="str">
        <f ca="1">LOWER(SUBSTITUTE(SUBSTITUTE(SUBSTITUTE(SUBSTITUTE(SUBSTITUTE(SUBSTITUTE(SUBSTITUTE(SUBSTITUTE(KENKO[[#This Row],[N.B.nota]]," ",""),"-",""),"(",""),")",""),".",""),",",""),"/",""),"""",""))</f>
        <v/>
      </c>
      <c r="W363" s="34" t="str">
        <f ca="1">IF(KENKO[[#This Row],[concat]]="","",MATCH(KENKO[[#This Row],[concat]],[3]!db[NB NOTA_C],0)+1)</f>
        <v/>
      </c>
      <c r="X363" s="35" t="str">
        <f ca="1">IF(KENKO[[#This Row],[N.B.nota]]="","",ADDRESS(ROW(KENKO[QB]),COLUMN(KENKO[QB]))&amp;":"&amp;ADDRESS(ROW(),COLUMN(KENKO[QB])))</f>
        <v/>
      </c>
      <c r="Y363" s="35" t="str">
        <f ca="1">IF(KENKO[[#This Row],[//]]="","",HYPERLINK("["&amp;DB_PATH&amp;"]DB!e"&amp;KENKO[[#This Row],[stt]],"&gt;"))</f>
        <v/>
      </c>
      <c r="Z363" s="32" t="str">
        <f ca="1">IF(KENKO[[#This Row],[//]]="","",IF(KENKO[[#This Row],[ID NOTA]]="",Z362,KENKO[[#This Row],[ID NOTA]]))</f>
        <v/>
      </c>
    </row>
    <row r="364" spans="1:26" ht="20.100000000000001" customHeight="1" x14ac:dyDescent="0.25">
      <c r="A364" s="38"/>
      <c r="B364" s="34" t="str">
        <f>IF(KENKO[[#This Row],[N_ID]]="","",INDEX(Table1[ID],MATCH(KENKO[[#This Row],[N_ID]],Table1[N_ID],0)))</f>
        <v/>
      </c>
      <c r="C364" s="34" t="str">
        <f ca="1">IF(KENKO[[#This Row],[//]]="","",HYPERLINK("["&amp;SUBSTITUTE(DIR,"'","")&amp;"]NOTA!D"&amp;KENKO[[#This Row],[//]]+2,"&gt;"))</f>
        <v/>
      </c>
      <c r="D364" s="34" t="str">
        <f>IF(KENKO[[#This Row],[ID NOTA]]="","",INDEX(Table1[QB],MATCH(KENKO[[#This Row],[ID NOTA]],Table1[ID],0)))</f>
        <v/>
      </c>
      <c r="E36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64" s="34"/>
      <c r="G364" s="39" t="str">
        <f ca="1">IF(KENKO[[#This Row],[N_ID]]="","",INDEX(INDIRECT($2:$2),KENKO[[#This Row],[//]]))</f>
        <v/>
      </c>
      <c r="H364" s="39" t="str">
        <f ca="1">IF(KENKO[[#This Row],[N_ID]]="","",INDEX(INDIRECT($2:$2),KENKO[[#This Row],[//]]))</f>
        <v/>
      </c>
      <c r="I364" s="35" t="str">
        <f ca="1">IF(KENKO[[#This Row],[N_ID]]="","",INDEX(INDIRECT($2:$2),KENKO[[#This Row],[//]]))</f>
        <v/>
      </c>
      <c r="J364" s="35" t="str">
        <f ca="1">IF(KENKO[[#This Row],[//]]="","",INDEX([3]!db[NB PAJAK],KENKO[[#This Row],[stt]]-1))</f>
        <v/>
      </c>
      <c r="K364" s="34" t="str">
        <f ca="1">IF(KENKO[[#This Row],[//]]="","",IF(INDEX(INDIRECT($2:$2),KENKO[[#This Row],[//]])="","",INDEX(INDIRECT($2:$2),KENKO[[#This Row],[//]])))</f>
        <v/>
      </c>
      <c r="L364" s="34" t="str">
        <f ca="1">IF(KENKO[[#This Row],[//]]="","",IF(KENKO[[#This Row],[C]]="",INDEX(INDIRECT($2:$2),KENKO[[#This Row],[//]]),""))</f>
        <v/>
      </c>
      <c r="M364" s="34" t="str">
        <f ca="1">IF(KENKO[[#This Row],[//]]="","",IF(KENKO[[#This Row],[C]]="",INDEX(INDIRECT($2:$2),KENKO[[#This Row],[//]]),""))</f>
        <v/>
      </c>
      <c r="N364" s="40" t="str">
        <f ca="1">IF(KENKO[[#This Row],[//]]="","",INDEX(INDIRECT($2:$2),KENKO[[#This Row],[//]])/IF(KENKO[[#This Row],[C]]="",KENKO[[#This Row],[JMLH BRG]],1))</f>
        <v/>
      </c>
      <c r="O364" s="41" t="str">
        <f ca="1">IF(KENKO[[#This Row],[//]]="","",INDEX(INDIRECT($2:$2),KENKO[[#This Row],[//]]))</f>
        <v/>
      </c>
      <c r="P364" s="41" t="str">
        <f ca="1">IF(KENKO[[#This Row],[//]]="","",IF(INDEX(INDIRECT($2:$2),KENKO[[#This Row],[//]])="","",INDEX(INDIRECT($2:$2),KENKO[[#This Row],[//]])))</f>
        <v/>
      </c>
      <c r="Q364" s="42" t="str">
        <f ca="1">IF(KENKO[[#This Row],[//]]="","",INDEX(INDIRECT($2:$2),KENKO[[#This Row],[//]]))</f>
        <v/>
      </c>
      <c r="R36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6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64" s="42" t="str">
        <f ca="1">IF(KENKO[[#This Row],[//]]="","",IF(INDEX(INDIRECT($2:$2),KENKO[[#This Row],[//]])="","",INDEX(INDIRECT($2:$2),KENKO[[#This Row],[//]])))</f>
        <v/>
      </c>
      <c r="U364" s="35" t="str">
        <f ca="1">IF(KENKO[[#This Row],[//]]="","",INDEX(INDIRECT($2:$2),KENKO[[#This Row],[//]]))</f>
        <v/>
      </c>
      <c r="V364" s="35" t="str">
        <f ca="1">LOWER(SUBSTITUTE(SUBSTITUTE(SUBSTITUTE(SUBSTITUTE(SUBSTITUTE(SUBSTITUTE(SUBSTITUTE(SUBSTITUTE(KENKO[[#This Row],[N.B.nota]]," ",""),"-",""),"(",""),")",""),".",""),",",""),"/",""),"""",""))</f>
        <v/>
      </c>
      <c r="W364" s="34" t="str">
        <f ca="1">IF(KENKO[[#This Row],[concat]]="","",MATCH(KENKO[[#This Row],[concat]],[3]!db[NB NOTA_C],0)+1)</f>
        <v/>
      </c>
      <c r="X364" s="35" t="str">
        <f ca="1">IF(KENKO[[#This Row],[N.B.nota]]="","",ADDRESS(ROW(KENKO[QB]),COLUMN(KENKO[QB]))&amp;":"&amp;ADDRESS(ROW(),COLUMN(KENKO[QB])))</f>
        <v/>
      </c>
      <c r="Y364" s="35" t="str">
        <f ca="1">IF(KENKO[[#This Row],[//]]="","",HYPERLINK("["&amp;DB_PATH&amp;"]DB!e"&amp;KENKO[[#This Row],[stt]],"&gt;"))</f>
        <v/>
      </c>
      <c r="Z364" s="32" t="str">
        <f ca="1">IF(KENKO[[#This Row],[//]]="","",IF(KENKO[[#This Row],[ID NOTA]]="",Z363,KENKO[[#This Row],[ID NOTA]]))</f>
        <v/>
      </c>
    </row>
    <row r="365" spans="1:26" ht="20.100000000000001" customHeight="1" x14ac:dyDescent="0.25">
      <c r="A365" s="38"/>
      <c r="B365" s="34" t="str">
        <f>IF(KENKO[[#This Row],[N_ID]]="","",INDEX(Table1[ID],MATCH(KENKO[[#This Row],[N_ID]],Table1[N_ID],0)))</f>
        <v/>
      </c>
      <c r="C365" s="34" t="str">
        <f ca="1">IF(KENKO[[#This Row],[//]]="","",HYPERLINK("["&amp;SUBSTITUTE(DIR,"'","")&amp;"]NOTA!D"&amp;KENKO[[#This Row],[//]]+2,"&gt;"))</f>
        <v/>
      </c>
      <c r="D365" s="34" t="str">
        <f>IF(KENKO[[#This Row],[ID NOTA]]="","",INDEX(Table1[QB],MATCH(KENKO[[#This Row],[ID NOTA]],Table1[ID],0)))</f>
        <v/>
      </c>
      <c r="E36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65" s="34"/>
      <c r="G365" s="39" t="str">
        <f ca="1">IF(KENKO[[#This Row],[N_ID]]="","",INDEX(INDIRECT($2:$2),KENKO[[#This Row],[//]]))</f>
        <v/>
      </c>
      <c r="H365" s="39" t="str">
        <f ca="1">IF(KENKO[[#This Row],[N_ID]]="","",INDEX(INDIRECT($2:$2),KENKO[[#This Row],[//]]))</f>
        <v/>
      </c>
      <c r="I365" s="35" t="str">
        <f ca="1">IF(KENKO[[#This Row],[N_ID]]="","",INDEX(INDIRECT($2:$2),KENKO[[#This Row],[//]]))</f>
        <v/>
      </c>
      <c r="J365" s="35" t="str">
        <f ca="1">IF(KENKO[[#This Row],[//]]="","",INDEX([3]!db[NB PAJAK],KENKO[[#This Row],[stt]]-1))</f>
        <v/>
      </c>
      <c r="K365" s="34" t="str">
        <f ca="1">IF(KENKO[[#This Row],[//]]="","",IF(INDEX(INDIRECT($2:$2),KENKO[[#This Row],[//]])="","",INDEX(INDIRECT($2:$2),KENKO[[#This Row],[//]])))</f>
        <v/>
      </c>
      <c r="L365" s="34" t="str">
        <f ca="1">IF(KENKO[[#This Row],[//]]="","",IF(KENKO[[#This Row],[C]]="",INDEX(INDIRECT($2:$2),KENKO[[#This Row],[//]]),""))</f>
        <v/>
      </c>
      <c r="M365" s="34" t="str">
        <f ca="1">IF(KENKO[[#This Row],[//]]="","",IF(KENKO[[#This Row],[C]]="",INDEX(INDIRECT($2:$2),KENKO[[#This Row],[//]]),""))</f>
        <v/>
      </c>
      <c r="N365" s="40" t="str">
        <f ca="1">IF(KENKO[[#This Row],[//]]="","",INDEX(INDIRECT($2:$2),KENKO[[#This Row],[//]])/IF(KENKO[[#This Row],[C]]="",KENKO[[#This Row],[JMLH BRG]],1))</f>
        <v/>
      </c>
      <c r="O365" s="41" t="str">
        <f ca="1">IF(KENKO[[#This Row],[//]]="","",INDEX(INDIRECT($2:$2),KENKO[[#This Row],[//]]))</f>
        <v/>
      </c>
      <c r="P365" s="41" t="str">
        <f ca="1">IF(KENKO[[#This Row],[//]]="","",IF(INDEX(INDIRECT($2:$2),KENKO[[#This Row],[//]])="","",INDEX(INDIRECT($2:$2),KENKO[[#This Row],[//]])))</f>
        <v/>
      </c>
      <c r="Q365" s="42" t="str">
        <f ca="1">IF(KENKO[[#This Row],[//]]="","",INDEX(INDIRECT($2:$2),KENKO[[#This Row],[//]]))</f>
        <v/>
      </c>
      <c r="R36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6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65" s="42" t="str">
        <f ca="1">IF(KENKO[[#This Row],[//]]="","",IF(INDEX(INDIRECT($2:$2),KENKO[[#This Row],[//]])="","",INDEX(INDIRECT($2:$2),KENKO[[#This Row],[//]])))</f>
        <v/>
      </c>
      <c r="U365" s="35" t="str">
        <f ca="1">IF(KENKO[[#This Row],[//]]="","",INDEX(INDIRECT($2:$2),KENKO[[#This Row],[//]]))</f>
        <v/>
      </c>
      <c r="V365" s="35" t="str">
        <f ca="1">LOWER(SUBSTITUTE(SUBSTITUTE(SUBSTITUTE(SUBSTITUTE(SUBSTITUTE(SUBSTITUTE(SUBSTITUTE(SUBSTITUTE(KENKO[[#This Row],[N.B.nota]]," ",""),"-",""),"(",""),")",""),".",""),",",""),"/",""),"""",""))</f>
        <v/>
      </c>
      <c r="W365" s="34" t="str">
        <f ca="1">IF(KENKO[[#This Row],[concat]]="","",MATCH(KENKO[[#This Row],[concat]],[3]!db[NB NOTA_C],0)+1)</f>
        <v/>
      </c>
      <c r="X365" s="35" t="str">
        <f ca="1">IF(KENKO[[#This Row],[N.B.nota]]="","",ADDRESS(ROW(KENKO[QB]),COLUMN(KENKO[QB]))&amp;":"&amp;ADDRESS(ROW(),COLUMN(KENKO[QB])))</f>
        <v/>
      </c>
      <c r="Y365" s="35" t="str">
        <f ca="1">IF(KENKO[[#This Row],[//]]="","",HYPERLINK("["&amp;DB_PATH&amp;"]DB!e"&amp;KENKO[[#This Row],[stt]],"&gt;"))</f>
        <v/>
      </c>
      <c r="Z365" s="32" t="str">
        <f ca="1">IF(KENKO[[#This Row],[//]]="","",IF(KENKO[[#This Row],[ID NOTA]]="",Z364,KENKO[[#This Row],[ID NOTA]]))</f>
        <v/>
      </c>
    </row>
    <row r="366" spans="1:26" ht="20.100000000000001" customHeight="1" x14ac:dyDescent="0.25">
      <c r="A366" s="38"/>
      <c r="B366" s="34" t="str">
        <f>IF(KENKO[[#This Row],[N_ID]]="","",INDEX(Table1[ID],MATCH(KENKO[[#This Row],[N_ID]],Table1[N_ID],0)))</f>
        <v/>
      </c>
      <c r="C366" s="34" t="str">
        <f ca="1">IF(KENKO[[#This Row],[//]]="","",HYPERLINK("["&amp;SUBSTITUTE(DIR,"'","")&amp;"]NOTA!D"&amp;KENKO[[#This Row],[//]]+2,"&gt;"))</f>
        <v/>
      </c>
      <c r="D366" s="34" t="str">
        <f>IF(KENKO[[#This Row],[ID NOTA]]="","",INDEX(Table1[QB],MATCH(KENKO[[#This Row],[ID NOTA]],Table1[ID],0)))</f>
        <v/>
      </c>
      <c r="E36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66" s="34"/>
      <c r="G366" s="39" t="str">
        <f ca="1">IF(KENKO[[#This Row],[N_ID]]="","",INDEX(INDIRECT($2:$2),KENKO[[#This Row],[//]]))</f>
        <v/>
      </c>
      <c r="H366" s="39" t="str">
        <f ca="1">IF(KENKO[[#This Row],[N_ID]]="","",INDEX(INDIRECT($2:$2),KENKO[[#This Row],[//]]))</f>
        <v/>
      </c>
      <c r="I366" s="35" t="str">
        <f ca="1">IF(KENKO[[#This Row],[N_ID]]="","",INDEX(INDIRECT($2:$2),KENKO[[#This Row],[//]]))</f>
        <v/>
      </c>
      <c r="J366" s="35" t="str">
        <f ca="1">IF(KENKO[[#This Row],[//]]="","",INDEX([3]!db[NB PAJAK],KENKO[[#This Row],[stt]]-1))</f>
        <v/>
      </c>
      <c r="K366" s="34" t="str">
        <f ca="1">IF(KENKO[[#This Row],[//]]="","",IF(INDEX(INDIRECT($2:$2),KENKO[[#This Row],[//]])="","",INDEX(INDIRECT($2:$2),KENKO[[#This Row],[//]])))</f>
        <v/>
      </c>
      <c r="L366" s="34" t="str">
        <f ca="1">IF(KENKO[[#This Row],[//]]="","",IF(KENKO[[#This Row],[C]]="",INDEX(INDIRECT($2:$2),KENKO[[#This Row],[//]]),""))</f>
        <v/>
      </c>
      <c r="M366" s="34" t="str">
        <f ca="1">IF(KENKO[[#This Row],[//]]="","",IF(KENKO[[#This Row],[C]]="",INDEX(INDIRECT($2:$2),KENKO[[#This Row],[//]]),""))</f>
        <v/>
      </c>
      <c r="N366" s="40" t="str">
        <f ca="1">IF(KENKO[[#This Row],[//]]="","",INDEX(INDIRECT($2:$2),KENKO[[#This Row],[//]])/IF(KENKO[[#This Row],[C]]="",KENKO[[#This Row],[JMLH BRG]],1))</f>
        <v/>
      </c>
      <c r="O366" s="41" t="str">
        <f ca="1">IF(KENKO[[#This Row],[//]]="","",INDEX(INDIRECT($2:$2),KENKO[[#This Row],[//]]))</f>
        <v/>
      </c>
      <c r="P366" s="41" t="str">
        <f ca="1">IF(KENKO[[#This Row],[//]]="","",IF(INDEX(INDIRECT($2:$2),KENKO[[#This Row],[//]])="","",INDEX(INDIRECT($2:$2),KENKO[[#This Row],[//]])))</f>
        <v/>
      </c>
      <c r="Q366" s="42" t="str">
        <f ca="1">IF(KENKO[[#This Row],[//]]="","",INDEX(INDIRECT($2:$2),KENKO[[#This Row],[//]]))</f>
        <v/>
      </c>
      <c r="R36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6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66" s="42" t="str">
        <f ca="1">IF(KENKO[[#This Row],[//]]="","",IF(INDEX(INDIRECT($2:$2),KENKO[[#This Row],[//]])="","",INDEX(INDIRECT($2:$2),KENKO[[#This Row],[//]])))</f>
        <v/>
      </c>
      <c r="U366" s="35" t="str">
        <f ca="1">IF(KENKO[[#This Row],[//]]="","",INDEX(INDIRECT($2:$2),KENKO[[#This Row],[//]]))</f>
        <v/>
      </c>
      <c r="V366" s="35" t="str">
        <f ca="1">LOWER(SUBSTITUTE(SUBSTITUTE(SUBSTITUTE(SUBSTITUTE(SUBSTITUTE(SUBSTITUTE(SUBSTITUTE(SUBSTITUTE(KENKO[[#This Row],[N.B.nota]]," ",""),"-",""),"(",""),")",""),".",""),",",""),"/",""),"""",""))</f>
        <v/>
      </c>
      <c r="W366" s="34" t="str">
        <f ca="1">IF(KENKO[[#This Row],[concat]]="","",MATCH(KENKO[[#This Row],[concat]],[3]!db[NB NOTA_C],0)+1)</f>
        <v/>
      </c>
      <c r="X366" s="35" t="str">
        <f ca="1">IF(KENKO[[#This Row],[N.B.nota]]="","",ADDRESS(ROW(KENKO[QB]),COLUMN(KENKO[QB]))&amp;":"&amp;ADDRESS(ROW(),COLUMN(KENKO[QB])))</f>
        <v/>
      </c>
      <c r="Y366" s="35" t="str">
        <f ca="1">IF(KENKO[[#This Row],[//]]="","",HYPERLINK("["&amp;DB_PATH&amp;"]DB!e"&amp;KENKO[[#This Row],[stt]],"&gt;"))</f>
        <v/>
      </c>
      <c r="Z366" s="32" t="str">
        <f ca="1">IF(KENKO[[#This Row],[//]]="","",IF(KENKO[[#This Row],[ID NOTA]]="",Z365,KENKO[[#This Row],[ID NOTA]]))</f>
        <v/>
      </c>
    </row>
    <row r="367" spans="1:26" ht="20.100000000000001" customHeight="1" x14ac:dyDescent="0.25">
      <c r="A367" s="38"/>
      <c r="B367" s="34" t="str">
        <f>IF(KENKO[[#This Row],[N_ID]]="","",INDEX(Table1[ID],MATCH(KENKO[[#This Row],[N_ID]],Table1[N_ID],0)))</f>
        <v/>
      </c>
      <c r="C367" s="34" t="str">
        <f ca="1">IF(KENKO[[#This Row],[//]]="","",HYPERLINK("["&amp;SUBSTITUTE(DIR,"'","")&amp;"]NOTA!D"&amp;KENKO[[#This Row],[//]]+2,"&gt;"))</f>
        <v/>
      </c>
      <c r="D367" s="34" t="str">
        <f>IF(KENKO[[#This Row],[ID NOTA]]="","",INDEX(Table1[QB],MATCH(KENKO[[#This Row],[ID NOTA]],Table1[ID],0)))</f>
        <v/>
      </c>
      <c r="E36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67" s="34"/>
      <c r="G367" s="39" t="str">
        <f ca="1">IF(KENKO[[#This Row],[N_ID]]="","",INDEX(INDIRECT($2:$2),KENKO[[#This Row],[//]]))</f>
        <v/>
      </c>
      <c r="H367" s="39" t="str">
        <f ca="1">IF(KENKO[[#This Row],[N_ID]]="","",INDEX(INDIRECT($2:$2),KENKO[[#This Row],[//]]))</f>
        <v/>
      </c>
      <c r="I367" s="35" t="str">
        <f ca="1">IF(KENKO[[#This Row],[N_ID]]="","",INDEX(INDIRECT($2:$2),KENKO[[#This Row],[//]]))</f>
        <v/>
      </c>
      <c r="J367" s="35" t="str">
        <f ca="1">IF(KENKO[[#This Row],[//]]="","",INDEX([3]!db[NB PAJAK],KENKO[[#This Row],[stt]]-1))</f>
        <v/>
      </c>
      <c r="K367" s="34" t="str">
        <f ca="1">IF(KENKO[[#This Row],[//]]="","",IF(INDEX(INDIRECT($2:$2),KENKO[[#This Row],[//]])="","",INDEX(INDIRECT($2:$2),KENKO[[#This Row],[//]])))</f>
        <v/>
      </c>
      <c r="L367" s="34" t="str">
        <f ca="1">IF(KENKO[[#This Row],[//]]="","",IF(KENKO[[#This Row],[C]]="",INDEX(INDIRECT($2:$2),KENKO[[#This Row],[//]]),""))</f>
        <v/>
      </c>
      <c r="M367" s="34" t="str">
        <f ca="1">IF(KENKO[[#This Row],[//]]="","",IF(KENKO[[#This Row],[C]]="",INDEX(INDIRECT($2:$2),KENKO[[#This Row],[//]]),""))</f>
        <v/>
      </c>
      <c r="N367" s="40" t="str">
        <f ca="1">IF(KENKO[[#This Row],[//]]="","",INDEX(INDIRECT($2:$2),KENKO[[#This Row],[//]])/IF(KENKO[[#This Row],[C]]="",KENKO[[#This Row],[JMLH BRG]],1))</f>
        <v/>
      </c>
      <c r="O367" s="41" t="str">
        <f ca="1">IF(KENKO[[#This Row],[//]]="","",INDEX(INDIRECT($2:$2),KENKO[[#This Row],[//]]))</f>
        <v/>
      </c>
      <c r="P367" s="41" t="str">
        <f ca="1">IF(KENKO[[#This Row],[//]]="","",IF(INDEX(INDIRECT($2:$2),KENKO[[#This Row],[//]])="","",INDEX(INDIRECT($2:$2),KENKO[[#This Row],[//]])))</f>
        <v/>
      </c>
      <c r="Q367" s="42" t="str">
        <f ca="1">IF(KENKO[[#This Row],[//]]="","",INDEX(INDIRECT($2:$2),KENKO[[#This Row],[//]]))</f>
        <v/>
      </c>
      <c r="R36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6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67" s="42" t="str">
        <f ca="1">IF(KENKO[[#This Row],[//]]="","",IF(INDEX(INDIRECT($2:$2),KENKO[[#This Row],[//]])="","",INDEX(INDIRECT($2:$2),KENKO[[#This Row],[//]])))</f>
        <v/>
      </c>
      <c r="U367" s="35" t="str">
        <f ca="1">IF(KENKO[[#This Row],[//]]="","",INDEX(INDIRECT($2:$2),KENKO[[#This Row],[//]]))</f>
        <v/>
      </c>
      <c r="V367" s="35" t="str">
        <f ca="1">LOWER(SUBSTITUTE(SUBSTITUTE(SUBSTITUTE(SUBSTITUTE(SUBSTITUTE(SUBSTITUTE(SUBSTITUTE(SUBSTITUTE(KENKO[[#This Row],[N.B.nota]]," ",""),"-",""),"(",""),")",""),".",""),",",""),"/",""),"""",""))</f>
        <v/>
      </c>
      <c r="W367" s="34" t="str">
        <f ca="1">IF(KENKO[[#This Row],[concat]]="","",MATCH(KENKO[[#This Row],[concat]],[3]!db[NB NOTA_C],0)+1)</f>
        <v/>
      </c>
      <c r="X367" s="35" t="str">
        <f ca="1">IF(KENKO[[#This Row],[N.B.nota]]="","",ADDRESS(ROW(KENKO[QB]),COLUMN(KENKO[QB]))&amp;":"&amp;ADDRESS(ROW(),COLUMN(KENKO[QB])))</f>
        <v/>
      </c>
      <c r="Y367" s="35" t="str">
        <f ca="1">IF(KENKO[[#This Row],[//]]="","",HYPERLINK("["&amp;DB_PATH&amp;"]DB!e"&amp;KENKO[[#This Row],[stt]],"&gt;"))</f>
        <v/>
      </c>
      <c r="Z367" s="32" t="str">
        <f ca="1">IF(KENKO[[#This Row],[//]]="","",IF(KENKO[[#This Row],[ID NOTA]]="",Z366,KENKO[[#This Row],[ID NOTA]]))</f>
        <v/>
      </c>
    </row>
    <row r="368" spans="1:26" ht="20.100000000000001" customHeight="1" x14ac:dyDescent="0.25">
      <c r="A368" s="38"/>
      <c r="B368" s="34" t="str">
        <f>IF(KENKO[[#This Row],[N_ID]]="","",INDEX(Table1[ID],MATCH(KENKO[[#This Row],[N_ID]],Table1[N_ID],0)))</f>
        <v/>
      </c>
      <c r="C368" s="34" t="str">
        <f ca="1">IF(KENKO[[#This Row],[//]]="","",HYPERLINK("["&amp;SUBSTITUTE(DIR,"'","")&amp;"]NOTA!D"&amp;KENKO[[#This Row],[//]]+2,"&gt;"))</f>
        <v/>
      </c>
      <c r="D368" s="34" t="str">
        <f>IF(KENKO[[#This Row],[ID NOTA]]="","",INDEX(Table1[QB],MATCH(KENKO[[#This Row],[ID NOTA]],Table1[ID],0)))</f>
        <v/>
      </c>
      <c r="E36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68" s="34"/>
      <c r="G368" s="39" t="str">
        <f ca="1">IF(KENKO[[#This Row],[N_ID]]="","",INDEX(INDIRECT($2:$2),KENKO[[#This Row],[//]]))</f>
        <v/>
      </c>
      <c r="H368" s="39" t="str">
        <f ca="1">IF(KENKO[[#This Row],[N_ID]]="","",INDEX(INDIRECT($2:$2),KENKO[[#This Row],[//]]))</f>
        <v/>
      </c>
      <c r="I368" s="35" t="str">
        <f ca="1">IF(KENKO[[#This Row],[N_ID]]="","",INDEX(INDIRECT($2:$2),KENKO[[#This Row],[//]]))</f>
        <v/>
      </c>
      <c r="J368" s="35" t="str">
        <f ca="1">IF(KENKO[[#This Row],[//]]="","",INDEX([3]!db[NB PAJAK],KENKO[[#This Row],[stt]]-1))</f>
        <v/>
      </c>
      <c r="K368" s="34" t="str">
        <f ca="1">IF(KENKO[[#This Row],[//]]="","",IF(INDEX(INDIRECT($2:$2),KENKO[[#This Row],[//]])="","",INDEX(INDIRECT($2:$2),KENKO[[#This Row],[//]])))</f>
        <v/>
      </c>
      <c r="L368" s="34" t="str">
        <f ca="1">IF(KENKO[[#This Row],[//]]="","",IF(KENKO[[#This Row],[C]]="",INDEX(INDIRECT($2:$2),KENKO[[#This Row],[//]]),""))</f>
        <v/>
      </c>
      <c r="M368" s="34" t="str">
        <f ca="1">IF(KENKO[[#This Row],[//]]="","",IF(KENKO[[#This Row],[C]]="",INDEX(INDIRECT($2:$2),KENKO[[#This Row],[//]]),""))</f>
        <v/>
      </c>
      <c r="N368" s="40" t="str">
        <f ca="1">IF(KENKO[[#This Row],[//]]="","",INDEX(INDIRECT($2:$2),KENKO[[#This Row],[//]])/IF(KENKO[[#This Row],[C]]="",KENKO[[#This Row],[JMLH BRG]],1))</f>
        <v/>
      </c>
      <c r="O368" s="41" t="str">
        <f ca="1">IF(KENKO[[#This Row],[//]]="","",INDEX(INDIRECT($2:$2),KENKO[[#This Row],[//]]))</f>
        <v/>
      </c>
      <c r="P368" s="41" t="str">
        <f ca="1">IF(KENKO[[#This Row],[//]]="","",IF(INDEX(INDIRECT($2:$2),KENKO[[#This Row],[//]])="","",INDEX(INDIRECT($2:$2),KENKO[[#This Row],[//]])))</f>
        <v/>
      </c>
      <c r="Q368" s="42" t="str">
        <f ca="1">IF(KENKO[[#This Row],[//]]="","",INDEX(INDIRECT($2:$2),KENKO[[#This Row],[//]]))</f>
        <v/>
      </c>
      <c r="R36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6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68" s="42" t="str">
        <f ca="1">IF(KENKO[[#This Row],[//]]="","",IF(INDEX(INDIRECT($2:$2),KENKO[[#This Row],[//]])="","",INDEX(INDIRECT($2:$2),KENKO[[#This Row],[//]])))</f>
        <v/>
      </c>
      <c r="U368" s="35" t="str">
        <f ca="1">IF(KENKO[[#This Row],[//]]="","",INDEX(INDIRECT($2:$2),KENKO[[#This Row],[//]]))</f>
        <v/>
      </c>
      <c r="V368" s="35" t="str">
        <f ca="1">LOWER(SUBSTITUTE(SUBSTITUTE(SUBSTITUTE(SUBSTITUTE(SUBSTITUTE(SUBSTITUTE(SUBSTITUTE(SUBSTITUTE(KENKO[[#This Row],[N.B.nota]]," ",""),"-",""),"(",""),")",""),".",""),",",""),"/",""),"""",""))</f>
        <v/>
      </c>
      <c r="W368" s="34" t="str">
        <f ca="1">IF(KENKO[[#This Row],[concat]]="","",MATCH(KENKO[[#This Row],[concat]],[3]!db[NB NOTA_C],0)+1)</f>
        <v/>
      </c>
      <c r="X368" s="35" t="str">
        <f ca="1">IF(KENKO[[#This Row],[N.B.nota]]="","",ADDRESS(ROW(KENKO[QB]),COLUMN(KENKO[QB]))&amp;":"&amp;ADDRESS(ROW(),COLUMN(KENKO[QB])))</f>
        <v/>
      </c>
      <c r="Y368" s="35" t="str">
        <f ca="1">IF(KENKO[[#This Row],[//]]="","",HYPERLINK("["&amp;DB_PATH&amp;"]DB!e"&amp;KENKO[[#This Row],[stt]],"&gt;"))</f>
        <v/>
      </c>
      <c r="Z368" s="32" t="str">
        <f ca="1">IF(KENKO[[#This Row],[//]]="","",IF(KENKO[[#This Row],[ID NOTA]]="",Z367,KENKO[[#This Row],[ID NOTA]]))</f>
        <v/>
      </c>
    </row>
    <row r="369" spans="1:26" ht="20.100000000000001" customHeight="1" x14ac:dyDescent="0.25">
      <c r="A369" s="38"/>
      <c r="B369" s="34" t="str">
        <f>IF(KENKO[[#This Row],[N_ID]]="","",INDEX(Table1[ID],MATCH(KENKO[[#This Row],[N_ID]],Table1[N_ID],0)))</f>
        <v/>
      </c>
      <c r="C369" s="34" t="str">
        <f ca="1">IF(KENKO[[#This Row],[//]]="","",HYPERLINK("["&amp;SUBSTITUTE(DIR,"'","")&amp;"]NOTA!D"&amp;KENKO[[#This Row],[//]]+2,"&gt;"))</f>
        <v/>
      </c>
      <c r="D369" s="34" t="str">
        <f>IF(KENKO[[#This Row],[ID NOTA]]="","",INDEX(Table1[QB],MATCH(KENKO[[#This Row],[ID NOTA]],Table1[ID],0)))</f>
        <v/>
      </c>
      <c r="E36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69" s="34"/>
      <c r="G369" s="39" t="str">
        <f ca="1">IF(KENKO[[#This Row],[N_ID]]="","",INDEX(INDIRECT($2:$2),KENKO[[#This Row],[//]]))</f>
        <v/>
      </c>
      <c r="H369" s="39" t="str">
        <f ca="1">IF(KENKO[[#This Row],[N_ID]]="","",INDEX(INDIRECT($2:$2),KENKO[[#This Row],[//]]))</f>
        <v/>
      </c>
      <c r="I369" s="35" t="str">
        <f ca="1">IF(KENKO[[#This Row],[N_ID]]="","",INDEX(INDIRECT($2:$2),KENKO[[#This Row],[//]]))</f>
        <v/>
      </c>
      <c r="J369" s="35" t="str">
        <f ca="1">IF(KENKO[[#This Row],[//]]="","",INDEX([3]!db[NB PAJAK],KENKO[[#This Row],[stt]]-1))</f>
        <v/>
      </c>
      <c r="K369" s="34" t="str">
        <f ca="1">IF(KENKO[[#This Row],[//]]="","",IF(INDEX(INDIRECT($2:$2),KENKO[[#This Row],[//]])="","",INDEX(INDIRECT($2:$2),KENKO[[#This Row],[//]])))</f>
        <v/>
      </c>
      <c r="L369" s="34" t="str">
        <f ca="1">IF(KENKO[[#This Row],[//]]="","",IF(KENKO[[#This Row],[C]]="",INDEX(INDIRECT($2:$2),KENKO[[#This Row],[//]]),""))</f>
        <v/>
      </c>
      <c r="M369" s="34" t="str">
        <f ca="1">IF(KENKO[[#This Row],[//]]="","",IF(KENKO[[#This Row],[C]]="",INDEX(INDIRECT($2:$2),KENKO[[#This Row],[//]]),""))</f>
        <v/>
      </c>
      <c r="N369" s="40" t="str">
        <f ca="1">IF(KENKO[[#This Row],[//]]="","",INDEX(INDIRECT($2:$2),KENKO[[#This Row],[//]])/IF(KENKO[[#This Row],[C]]="",KENKO[[#This Row],[JMLH BRG]],1))</f>
        <v/>
      </c>
      <c r="O369" s="41" t="str">
        <f ca="1">IF(KENKO[[#This Row],[//]]="","",INDEX(INDIRECT($2:$2),KENKO[[#This Row],[//]]))</f>
        <v/>
      </c>
      <c r="P369" s="41" t="str">
        <f ca="1">IF(KENKO[[#This Row],[//]]="","",IF(INDEX(INDIRECT($2:$2),KENKO[[#This Row],[//]])="","",INDEX(INDIRECT($2:$2),KENKO[[#This Row],[//]])))</f>
        <v/>
      </c>
      <c r="Q369" s="42" t="str">
        <f ca="1">IF(KENKO[[#This Row],[//]]="","",INDEX(INDIRECT($2:$2),KENKO[[#This Row],[//]]))</f>
        <v/>
      </c>
      <c r="R36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6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69" s="42" t="str">
        <f ca="1">IF(KENKO[[#This Row],[//]]="","",IF(INDEX(INDIRECT($2:$2),KENKO[[#This Row],[//]])="","",INDEX(INDIRECT($2:$2),KENKO[[#This Row],[//]])))</f>
        <v/>
      </c>
      <c r="U369" s="35" t="str">
        <f ca="1">IF(KENKO[[#This Row],[//]]="","",INDEX(INDIRECT($2:$2),KENKO[[#This Row],[//]]))</f>
        <v/>
      </c>
      <c r="V369" s="35" t="str">
        <f ca="1">LOWER(SUBSTITUTE(SUBSTITUTE(SUBSTITUTE(SUBSTITUTE(SUBSTITUTE(SUBSTITUTE(SUBSTITUTE(SUBSTITUTE(KENKO[[#This Row],[N.B.nota]]," ",""),"-",""),"(",""),")",""),".",""),",",""),"/",""),"""",""))</f>
        <v/>
      </c>
      <c r="W369" s="34" t="str">
        <f ca="1">IF(KENKO[[#This Row],[concat]]="","",MATCH(KENKO[[#This Row],[concat]],[3]!db[NB NOTA_C],0)+1)</f>
        <v/>
      </c>
      <c r="X369" s="35" t="str">
        <f ca="1">IF(KENKO[[#This Row],[N.B.nota]]="","",ADDRESS(ROW(KENKO[QB]),COLUMN(KENKO[QB]))&amp;":"&amp;ADDRESS(ROW(),COLUMN(KENKO[QB])))</f>
        <v/>
      </c>
      <c r="Y369" s="35" t="str">
        <f ca="1">IF(KENKO[[#This Row],[//]]="","",HYPERLINK("["&amp;DB_PATH&amp;"]DB!e"&amp;KENKO[[#This Row],[stt]],"&gt;"))</f>
        <v/>
      </c>
      <c r="Z369" s="32" t="str">
        <f ca="1">IF(KENKO[[#This Row],[//]]="","",IF(KENKO[[#This Row],[ID NOTA]]="",Z368,KENKO[[#This Row],[ID NOTA]]))</f>
        <v/>
      </c>
    </row>
    <row r="370" spans="1:26" ht="20.100000000000001" customHeight="1" x14ac:dyDescent="0.25">
      <c r="A370" s="38"/>
      <c r="B370" s="34" t="str">
        <f>IF(KENKO[[#This Row],[N_ID]]="","",INDEX(Table1[ID],MATCH(KENKO[[#This Row],[N_ID]],Table1[N_ID],0)))</f>
        <v/>
      </c>
      <c r="C370" s="34" t="str">
        <f ca="1">IF(KENKO[[#This Row],[//]]="","",HYPERLINK("["&amp;SUBSTITUTE(DIR,"'","")&amp;"]NOTA!D"&amp;KENKO[[#This Row],[//]]+2,"&gt;"))</f>
        <v/>
      </c>
      <c r="D370" s="34" t="str">
        <f>IF(KENKO[[#This Row],[ID NOTA]]="","",INDEX(Table1[QB],MATCH(KENKO[[#This Row],[ID NOTA]],Table1[ID],0)))</f>
        <v/>
      </c>
      <c r="E37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70" s="34"/>
      <c r="G370" s="39" t="str">
        <f ca="1">IF(KENKO[[#This Row],[N_ID]]="","",INDEX(INDIRECT($2:$2),KENKO[[#This Row],[//]]))</f>
        <v/>
      </c>
      <c r="H370" s="39" t="str">
        <f ca="1">IF(KENKO[[#This Row],[N_ID]]="","",INDEX(INDIRECT($2:$2),KENKO[[#This Row],[//]]))</f>
        <v/>
      </c>
      <c r="I370" s="35" t="str">
        <f ca="1">IF(KENKO[[#This Row],[N_ID]]="","",INDEX(INDIRECT($2:$2),KENKO[[#This Row],[//]]))</f>
        <v/>
      </c>
      <c r="J370" s="35" t="str">
        <f ca="1">IF(KENKO[[#This Row],[//]]="","",INDEX([3]!db[NB PAJAK],KENKO[[#This Row],[stt]]-1))</f>
        <v/>
      </c>
      <c r="K370" s="34" t="str">
        <f ca="1">IF(KENKO[[#This Row],[//]]="","",IF(INDEX(INDIRECT($2:$2),KENKO[[#This Row],[//]])="","",INDEX(INDIRECT($2:$2),KENKO[[#This Row],[//]])))</f>
        <v/>
      </c>
      <c r="L370" s="34" t="str">
        <f ca="1">IF(KENKO[[#This Row],[//]]="","",IF(KENKO[[#This Row],[C]]="",INDEX(INDIRECT($2:$2),KENKO[[#This Row],[//]]),""))</f>
        <v/>
      </c>
      <c r="M370" s="34" t="str">
        <f ca="1">IF(KENKO[[#This Row],[//]]="","",IF(KENKO[[#This Row],[C]]="",INDEX(INDIRECT($2:$2),KENKO[[#This Row],[//]]),""))</f>
        <v/>
      </c>
      <c r="N370" s="40" t="str">
        <f ca="1">IF(KENKO[[#This Row],[//]]="","",INDEX(INDIRECT($2:$2),KENKO[[#This Row],[//]])/IF(KENKO[[#This Row],[C]]="",KENKO[[#This Row],[JMLH BRG]],1))</f>
        <v/>
      </c>
      <c r="O370" s="41" t="str">
        <f ca="1">IF(KENKO[[#This Row],[//]]="","",INDEX(INDIRECT($2:$2),KENKO[[#This Row],[//]]))</f>
        <v/>
      </c>
      <c r="P370" s="41" t="str">
        <f ca="1">IF(KENKO[[#This Row],[//]]="","",IF(INDEX(INDIRECT($2:$2),KENKO[[#This Row],[//]])="","",INDEX(INDIRECT($2:$2),KENKO[[#This Row],[//]])))</f>
        <v/>
      </c>
      <c r="Q370" s="42" t="str">
        <f ca="1">IF(KENKO[[#This Row],[//]]="","",INDEX(INDIRECT($2:$2),KENKO[[#This Row],[//]]))</f>
        <v/>
      </c>
      <c r="R37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7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70" s="42" t="str">
        <f ca="1">IF(KENKO[[#This Row],[//]]="","",IF(INDEX(INDIRECT($2:$2),KENKO[[#This Row],[//]])="","",INDEX(INDIRECT($2:$2),KENKO[[#This Row],[//]])))</f>
        <v/>
      </c>
      <c r="U370" s="35" t="str">
        <f ca="1">IF(KENKO[[#This Row],[//]]="","",INDEX(INDIRECT($2:$2),KENKO[[#This Row],[//]]))</f>
        <v/>
      </c>
      <c r="V370" s="35" t="str">
        <f ca="1">LOWER(SUBSTITUTE(SUBSTITUTE(SUBSTITUTE(SUBSTITUTE(SUBSTITUTE(SUBSTITUTE(SUBSTITUTE(SUBSTITUTE(KENKO[[#This Row],[N.B.nota]]," ",""),"-",""),"(",""),")",""),".",""),",",""),"/",""),"""",""))</f>
        <v/>
      </c>
      <c r="W370" s="34" t="str">
        <f ca="1">IF(KENKO[[#This Row],[concat]]="","",MATCH(KENKO[[#This Row],[concat]],[3]!db[NB NOTA_C],0)+1)</f>
        <v/>
      </c>
      <c r="X370" s="35" t="str">
        <f ca="1">IF(KENKO[[#This Row],[N.B.nota]]="","",ADDRESS(ROW(KENKO[QB]),COLUMN(KENKO[QB]))&amp;":"&amp;ADDRESS(ROW(),COLUMN(KENKO[QB])))</f>
        <v/>
      </c>
      <c r="Y370" s="35" t="str">
        <f ca="1">IF(KENKO[[#This Row],[//]]="","",HYPERLINK("["&amp;DB_PATH&amp;"]DB!e"&amp;KENKO[[#This Row],[stt]],"&gt;"))</f>
        <v/>
      </c>
      <c r="Z370" s="32" t="str">
        <f ca="1">IF(KENKO[[#This Row],[//]]="","",IF(KENKO[[#This Row],[ID NOTA]]="",Z369,KENKO[[#This Row],[ID NOTA]]))</f>
        <v/>
      </c>
    </row>
    <row r="371" spans="1:26" ht="20.100000000000001" customHeight="1" x14ac:dyDescent="0.25">
      <c r="A371" s="38"/>
      <c r="B371" s="34" t="str">
        <f>IF(KENKO[[#This Row],[N_ID]]="","",INDEX(Table1[ID],MATCH(KENKO[[#This Row],[N_ID]],Table1[N_ID],0)))</f>
        <v/>
      </c>
      <c r="C371" s="34" t="str">
        <f ca="1">IF(KENKO[[#This Row],[//]]="","",HYPERLINK("["&amp;SUBSTITUTE(DIR,"'","")&amp;"]NOTA!D"&amp;KENKO[[#This Row],[//]]+2,"&gt;"))</f>
        <v/>
      </c>
      <c r="D371" s="34" t="str">
        <f>IF(KENKO[[#This Row],[ID NOTA]]="","",INDEX(Table1[QB],MATCH(KENKO[[#This Row],[ID NOTA]],Table1[ID],0)))</f>
        <v/>
      </c>
      <c r="E37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71" s="34"/>
      <c r="G371" s="39" t="str">
        <f ca="1">IF(KENKO[[#This Row],[N_ID]]="","",INDEX(INDIRECT($2:$2),KENKO[[#This Row],[//]]))</f>
        <v/>
      </c>
      <c r="H371" s="39" t="str">
        <f ca="1">IF(KENKO[[#This Row],[N_ID]]="","",INDEX(INDIRECT($2:$2),KENKO[[#This Row],[//]]))</f>
        <v/>
      </c>
      <c r="I371" s="35" t="str">
        <f ca="1">IF(KENKO[[#This Row],[N_ID]]="","",INDEX(INDIRECT($2:$2),KENKO[[#This Row],[//]]))</f>
        <v/>
      </c>
      <c r="J371" s="35" t="str">
        <f ca="1">IF(KENKO[[#This Row],[//]]="","",INDEX([3]!db[NB PAJAK],KENKO[[#This Row],[stt]]-1))</f>
        <v/>
      </c>
      <c r="K371" s="34" t="str">
        <f ca="1">IF(KENKO[[#This Row],[//]]="","",IF(INDEX(INDIRECT($2:$2),KENKO[[#This Row],[//]])="","",INDEX(INDIRECT($2:$2),KENKO[[#This Row],[//]])))</f>
        <v/>
      </c>
      <c r="L371" s="34" t="str">
        <f ca="1">IF(KENKO[[#This Row],[//]]="","",IF(KENKO[[#This Row],[C]]="",INDEX(INDIRECT($2:$2),KENKO[[#This Row],[//]]),""))</f>
        <v/>
      </c>
      <c r="M371" s="34" t="str">
        <f ca="1">IF(KENKO[[#This Row],[//]]="","",IF(KENKO[[#This Row],[C]]="",INDEX(INDIRECT($2:$2),KENKO[[#This Row],[//]]),""))</f>
        <v/>
      </c>
      <c r="N371" s="40" t="str">
        <f ca="1">IF(KENKO[[#This Row],[//]]="","",INDEX(INDIRECT($2:$2),KENKO[[#This Row],[//]])/IF(KENKO[[#This Row],[C]]="",KENKO[[#This Row],[JMLH BRG]],1))</f>
        <v/>
      </c>
      <c r="O371" s="41" t="str">
        <f ca="1">IF(KENKO[[#This Row],[//]]="","",INDEX(INDIRECT($2:$2),KENKO[[#This Row],[//]]))</f>
        <v/>
      </c>
      <c r="P371" s="41" t="str">
        <f ca="1">IF(KENKO[[#This Row],[//]]="","",IF(INDEX(INDIRECT($2:$2),KENKO[[#This Row],[//]])="","",INDEX(INDIRECT($2:$2),KENKO[[#This Row],[//]])))</f>
        <v/>
      </c>
      <c r="Q371" s="42" t="str">
        <f ca="1">IF(KENKO[[#This Row],[//]]="","",INDEX(INDIRECT($2:$2),KENKO[[#This Row],[//]]))</f>
        <v/>
      </c>
      <c r="R37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7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71" s="42" t="str">
        <f ca="1">IF(KENKO[[#This Row],[//]]="","",IF(INDEX(INDIRECT($2:$2),KENKO[[#This Row],[//]])="","",INDEX(INDIRECT($2:$2),KENKO[[#This Row],[//]])))</f>
        <v/>
      </c>
      <c r="U371" s="35" t="str">
        <f ca="1">IF(KENKO[[#This Row],[//]]="","",INDEX(INDIRECT($2:$2),KENKO[[#This Row],[//]]))</f>
        <v/>
      </c>
      <c r="V371" s="35" t="str">
        <f ca="1">LOWER(SUBSTITUTE(SUBSTITUTE(SUBSTITUTE(SUBSTITUTE(SUBSTITUTE(SUBSTITUTE(SUBSTITUTE(SUBSTITUTE(KENKO[[#This Row],[N.B.nota]]," ",""),"-",""),"(",""),")",""),".",""),",",""),"/",""),"""",""))</f>
        <v/>
      </c>
      <c r="W371" s="34" t="str">
        <f ca="1">IF(KENKO[[#This Row],[concat]]="","",MATCH(KENKO[[#This Row],[concat]],[3]!db[NB NOTA_C],0)+1)</f>
        <v/>
      </c>
      <c r="X371" s="35" t="str">
        <f ca="1">IF(KENKO[[#This Row],[N.B.nota]]="","",ADDRESS(ROW(KENKO[QB]),COLUMN(KENKO[QB]))&amp;":"&amp;ADDRESS(ROW(),COLUMN(KENKO[QB])))</f>
        <v/>
      </c>
      <c r="Y371" s="35" t="str">
        <f ca="1">IF(KENKO[[#This Row],[//]]="","",HYPERLINK("["&amp;DB_PATH&amp;"]DB!e"&amp;KENKO[[#This Row],[stt]],"&gt;"))</f>
        <v/>
      </c>
      <c r="Z371" s="32" t="str">
        <f ca="1">IF(KENKO[[#This Row],[//]]="","",IF(KENKO[[#This Row],[ID NOTA]]="",Z370,KENKO[[#This Row],[ID NOTA]]))</f>
        <v/>
      </c>
    </row>
    <row r="372" spans="1:26" ht="20.100000000000001" customHeight="1" x14ac:dyDescent="0.25">
      <c r="A372" s="38"/>
      <c r="B372" s="34" t="str">
        <f>IF(KENKO[[#This Row],[N_ID]]="","",INDEX(Table1[ID],MATCH(KENKO[[#This Row],[N_ID]],Table1[N_ID],0)))</f>
        <v/>
      </c>
      <c r="C372" s="34" t="str">
        <f ca="1">IF(KENKO[[#This Row],[//]]="","",HYPERLINK("["&amp;SUBSTITUTE(DIR,"'","")&amp;"]NOTA!D"&amp;KENKO[[#This Row],[//]]+2,"&gt;"))</f>
        <v/>
      </c>
      <c r="D372" s="34" t="str">
        <f>IF(KENKO[[#This Row],[ID NOTA]]="","",INDEX(Table1[QB],MATCH(KENKO[[#This Row],[ID NOTA]],Table1[ID],0)))</f>
        <v/>
      </c>
      <c r="E37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72" s="34"/>
      <c r="G372" s="39" t="str">
        <f ca="1">IF(KENKO[[#This Row],[N_ID]]="","",INDEX(INDIRECT($2:$2),KENKO[[#This Row],[//]]))</f>
        <v/>
      </c>
      <c r="H372" s="39" t="str">
        <f ca="1">IF(KENKO[[#This Row],[N_ID]]="","",INDEX(INDIRECT($2:$2),KENKO[[#This Row],[//]]))</f>
        <v/>
      </c>
      <c r="I372" s="35" t="str">
        <f ca="1">IF(KENKO[[#This Row],[N_ID]]="","",INDEX(INDIRECT($2:$2),KENKO[[#This Row],[//]]))</f>
        <v/>
      </c>
      <c r="J372" s="35" t="str">
        <f ca="1">IF(KENKO[[#This Row],[//]]="","",INDEX([3]!db[NB PAJAK],KENKO[[#This Row],[stt]]-1))</f>
        <v/>
      </c>
      <c r="K372" s="34" t="str">
        <f ca="1">IF(KENKO[[#This Row],[//]]="","",IF(INDEX(INDIRECT($2:$2),KENKO[[#This Row],[//]])="","",INDEX(INDIRECT($2:$2),KENKO[[#This Row],[//]])))</f>
        <v/>
      </c>
      <c r="L372" s="34" t="str">
        <f ca="1">IF(KENKO[[#This Row],[//]]="","",IF(KENKO[[#This Row],[C]]="",INDEX(INDIRECT($2:$2),KENKO[[#This Row],[//]]),""))</f>
        <v/>
      </c>
      <c r="M372" s="34" t="str">
        <f ca="1">IF(KENKO[[#This Row],[//]]="","",IF(KENKO[[#This Row],[C]]="",INDEX(INDIRECT($2:$2),KENKO[[#This Row],[//]]),""))</f>
        <v/>
      </c>
      <c r="N372" s="40" t="str">
        <f ca="1">IF(KENKO[[#This Row],[//]]="","",INDEX(INDIRECT($2:$2),KENKO[[#This Row],[//]])/IF(KENKO[[#This Row],[C]]="",KENKO[[#This Row],[JMLH BRG]],1))</f>
        <v/>
      </c>
      <c r="O372" s="41" t="str">
        <f ca="1">IF(KENKO[[#This Row],[//]]="","",INDEX(INDIRECT($2:$2),KENKO[[#This Row],[//]]))</f>
        <v/>
      </c>
      <c r="P372" s="41" t="str">
        <f ca="1">IF(KENKO[[#This Row],[//]]="","",IF(INDEX(INDIRECT($2:$2),KENKO[[#This Row],[//]])="","",INDEX(INDIRECT($2:$2),KENKO[[#This Row],[//]])))</f>
        <v/>
      </c>
      <c r="Q372" s="42" t="str">
        <f ca="1">IF(KENKO[[#This Row],[//]]="","",INDEX(INDIRECT($2:$2),KENKO[[#This Row],[//]]))</f>
        <v/>
      </c>
      <c r="R37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7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72" s="42" t="str">
        <f ca="1">IF(KENKO[[#This Row],[//]]="","",IF(INDEX(INDIRECT($2:$2),KENKO[[#This Row],[//]])="","",INDEX(INDIRECT($2:$2),KENKO[[#This Row],[//]])))</f>
        <v/>
      </c>
      <c r="U372" s="35" t="str">
        <f ca="1">IF(KENKO[[#This Row],[//]]="","",INDEX(INDIRECT($2:$2),KENKO[[#This Row],[//]]))</f>
        <v/>
      </c>
      <c r="V372" s="35" t="str">
        <f ca="1">LOWER(SUBSTITUTE(SUBSTITUTE(SUBSTITUTE(SUBSTITUTE(SUBSTITUTE(SUBSTITUTE(SUBSTITUTE(SUBSTITUTE(KENKO[[#This Row],[N.B.nota]]," ",""),"-",""),"(",""),")",""),".",""),",",""),"/",""),"""",""))</f>
        <v/>
      </c>
      <c r="W372" s="34" t="str">
        <f ca="1">IF(KENKO[[#This Row],[concat]]="","",MATCH(KENKO[[#This Row],[concat]],[3]!db[NB NOTA_C],0)+1)</f>
        <v/>
      </c>
      <c r="X372" s="35" t="str">
        <f ca="1">IF(KENKO[[#This Row],[N.B.nota]]="","",ADDRESS(ROW(KENKO[QB]),COLUMN(KENKO[QB]))&amp;":"&amp;ADDRESS(ROW(),COLUMN(KENKO[QB])))</f>
        <v/>
      </c>
      <c r="Y372" s="35" t="str">
        <f ca="1">IF(KENKO[[#This Row],[//]]="","",HYPERLINK("["&amp;DB_PATH&amp;"]DB!e"&amp;KENKO[[#This Row],[stt]],"&gt;"))</f>
        <v/>
      </c>
      <c r="Z372" s="32" t="str">
        <f ca="1">IF(KENKO[[#This Row],[//]]="","",IF(KENKO[[#This Row],[ID NOTA]]="",Z371,KENKO[[#This Row],[ID NOTA]]))</f>
        <v/>
      </c>
    </row>
    <row r="373" spans="1:26" ht="20.100000000000001" customHeight="1" x14ac:dyDescent="0.25">
      <c r="A373" s="38"/>
      <c r="B373" s="34" t="str">
        <f>IF(KENKO[[#This Row],[N_ID]]="","",INDEX(Table1[ID],MATCH(KENKO[[#This Row],[N_ID]],Table1[N_ID],0)))</f>
        <v/>
      </c>
      <c r="C373" s="34" t="str">
        <f ca="1">IF(KENKO[[#This Row],[//]]="","",HYPERLINK("["&amp;SUBSTITUTE(DIR,"'","")&amp;"]NOTA!D"&amp;KENKO[[#This Row],[//]]+2,"&gt;"))</f>
        <v/>
      </c>
      <c r="D373" s="34" t="str">
        <f>IF(KENKO[[#This Row],[ID NOTA]]="","",INDEX(Table1[QB],MATCH(KENKO[[#This Row],[ID NOTA]],Table1[ID],0)))</f>
        <v/>
      </c>
      <c r="E37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73" s="34"/>
      <c r="G373" s="39" t="str">
        <f ca="1">IF(KENKO[[#This Row],[N_ID]]="","",INDEX(INDIRECT($2:$2),KENKO[[#This Row],[//]]))</f>
        <v/>
      </c>
      <c r="H373" s="39" t="str">
        <f ca="1">IF(KENKO[[#This Row],[N_ID]]="","",INDEX(INDIRECT($2:$2),KENKO[[#This Row],[//]]))</f>
        <v/>
      </c>
      <c r="I373" s="35" t="str">
        <f ca="1">IF(KENKO[[#This Row],[N_ID]]="","",INDEX(INDIRECT($2:$2),KENKO[[#This Row],[//]]))</f>
        <v/>
      </c>
      <c r="J373" s="35" t="str">
        <f ca="1">IF(KENKO[[#This Row],[//]]="","",INDEX([3]!db[NB PAJAK],KENKO[[#This Row],[stt]]-1))</f>
        <v/>
      </c>
      <c r="K373" s="34" t="str">
        <f ca="1">IF(KENKO[[#This Row],[//]]="","",IF(INDEX(INDIRECT($2:$2),KENKO[[#This Row],[//]])="","",INDEX(INDIRECT($2:$2),KENKO[[#This Row],[//]])))</f>
        <v/>
      </c>
      <c r="L373" s="34" t="str">
        <f ca="1">IF(KENKO[[#This Row],[//]]="","",IF(KENKO[[#This Row],[C]]="",INDEX(INDIRECT($2:$2),KENKO[[#This Row],[//]]),""))</f>
        <v/>
      </c>
      <c r="M373" s="34" t="str">
        <f ca="1">IF(KENKO[[#This Row],[//]]="","",IF(KENKO[[#This Row],[C]]="",INDEX(INDIRECT($2:$2),KENKO[[#This Row],[//]]),""))</f>
        <v/>
      </c>
      <c r="N373" s="40" t="str">
        <f ca="1">IF(KENKO[[#This Row],[//]]="","",INDEX(INDIRECT($2:$2),KENKO[[#This Row],[//]])/IF(KENKO[[#This Row],[C]]="",KENKO[[#This Row],[JMLH BRG]],1))</f>
        <v/>
      </c>
      <c r="O373" s="41" t="str">
        <f ca="1">IF(KENKO[[#This Row],[//]]="","",INDEX(INDIRECT($2:$2),KENKO[[#This Row],[//]]))</f>
        <v/>
      </c>
      <c r="P373" s="41" t="str">
        <f ca="1">IF(KENKO[[#This Row],[//]]="","",IF(INDEX(INDIRECT($2:$2),KENKO[[#This Row],[//]])="","",INDEX(INDIRECT($2:$2),KENKO[[#This Row],[//]])))</f>
        <v/>
      </c>
      <c r="Q373" s="42" t="str">
        <f ca="1">IF(KENKO[[#This Row],[//]]="","",INDEX(INDIRECT($2:$2),KENKO[[#This Row],[//]]))</f>
        <v/>
      </c>
      <c r="R37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7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73" s="42" t="str">
        <f ca="1">IF(KENKO[[#This Row],[//]]="","",IF(INDEX(INDIRECT($2:$2),KENKO[[#This Row],[//]])="","",INDEX(INDIRECT($2:$2),KENKO[[#This Row],[//]])))</f>
        <v/>
      </c>
      <c r="U373" s="35" t="str">
        <f ca="1">IF(KENKO[[#This Row],[//]]="","",INDEX(INDIRECT($2:$2),KENKO[[#This Row],[//]]))</f>
        <v/>
      </c>
      <c r="V373" s="35" t="str">
        <f ca="1">LOWER(SUBSTITUTE(SUBSTITUTE(SUBSTITUTE(SUBSTITUTE(SUBSTITUTE(SUBSTITUTE(SUBSTITUTE(SUBSTITUTE(KENKO[[#This Row],[N.B.nota]]," ",""),"-",""),"(",""),")",""),".",""),",",""),"/",""),"""",""))</f>
        <v/>
      </c>
      <c r="W373" s="34" t="str">
        <f ca="1">IF(KENKO[[#This Row],[concat]]="","",MATCH(KENKO[[#This Row],[concat]],[3]!db[NB NOTA_C],0)+1)</f>
        <v/>
      </c>
      <c r="X373" s="35" t="str">
        <f ca="1">IF(KENKO[[#This Row],[N.B.nota]]="","",ADDRESS(ROW(KENKO[QB]),COLUMN(KENKO[QB]))&amp;":"&amp;ADDRESS(ROW(),COLUMN(KENKO[QB])))</f>
        <v/>
      </c>
      <c r="Y373" s="35" t="str">
        <f ca="1">IF(KENKO[[#This Row],[//]]="","",HYPERLINK("["&amp;DB_PATH&amp;"]DB!e"&amp;KENKO[[#This Row],[stt]],"&gt;"))</f>
        <v/>
      </c>
      <c r="Z373" s="32" t="str">
        <f ca="1">IF(KENKO[[#This Row],[//]]="","",IF(KENKO[[#This Row],[ID NOTA]]="",Z372,KENKO[[#This Row],[ID NOTA]]))</f>
        <v/>
      </c>
    </row>
    <row r="374" spans="1:26" ht="20.100000000000001" customHeight="1" x14ac:dyDescent="0.25">
      <c r="A374" s="38"/>
      <c r="B374" s="34" t="str">
        <f>IF(KENKO[[#This Row],[N_ID]]="","",INDEX(Table1[ID],MATCH(KENKO[[#This Row],[N_ID]],Table1[N_ID],0)))</f>
        <v/>
      </c>
      <c r="C374" s="34" t="str">
        <f ca="1">IF(KENKO[[#This Row],[//]]="","",HYPERLINK("["&amp;SUBSTITUTE(DIR,"'","")&amp;"]NOTA!D"&amp;KENKO[[#This Row],[//]]+2,"&gt;"))</f>
        <v/>
      </c>
      <c r="D374" s="34" t="str">
        <f>IF(KENKO[[#This Row],[ID NOTA]]="","",INDEX(Table1[QB],MATCH(KENKO[[#This Row],[ID NOTA]],Table1[ID],0)))</f>
        <v/>
      </c>
      <c r="E37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74" s="34"/>
      <c r="G374" s="39" t="str">
        <f ca="1">IF(KENKO[[#This Row],[N_ID]]="","",INDEX(INDIRECT($2:$2),KENKO[[#This Row],[//]]))</f>
        <v/>
      </c>
      <c r="H374" s="39" t="str">
        <f ca="1">IF(KENKO[[#This Row],[N_ID]]="","",INDEX(INDIRECT($2:$2),KENKO[[#This Row],[//]]))</f>
        <v/>
      </c>
      <c r="I374" s="35" t="str">
        <f ca="1">IF(KENKO[[#This Row],[N_ID]]="","",INDEX(INDIRECT($2:$2),KENKO[[#This Row],[//]]))</f>
        <v/>
      </c>
      <c r="J374" s="35" t="str">
        <f ca="1">IF(KENKO[[#This Row],[//]]="","",INDEX([3]!db[NB PAJAK],KENKO[[#This Row],[stt]]-1))</f>
        <v/>
      </c>
      <c r="K374" s="34" t="str">
        <f ca="1">IF(KENKO[[#This Row],[//]]="","",IF(INDEX(INDIRECT($2:$2),KENKO[[#This Row],[//]])="","",INDEX(INDIRECT($2:$2),KENKO[[#This Row],[//]])))</f>
        <v/>
      </c>
      <c r="L374" s="34" t="str">
        <f ca="1">IF(KENKO[[#This Row],[//]]="","",IF(KENKO[[#This Row],[C]]="",INDEX(INDIRECT($2:$2),KENKO[[#This Row],[//]]),""))</f>
        <v/>
      </c>
      <c r="M374" s="34" t="str">
        <f ca="1">IF(KENKO[[#This Row],[//]]="","",IF(KENKO[[#This Row],[C]]="",INDEX(INDIRECT($2:$2),KENKO[[#This Row],[//]]),""))</f>
        <v/>
      </c>
      <c r="N374" s="40" t="str">
        <f ca="1">IF(KENKO[[#This Row],[//]]="","",INDEX(INDIRECT($2:$2),KENKO[[#This Row],[//]])/IF(KENKO[[#This Row],[C]]="",KENKO[[#This Row],[JMLH BRG]],1))</f>
        <v/>
      </c>
      <c r="O374" s="41" t="str">
        <f ca="1">IF(KENKO[[#This Row],[//]]="","",INDEX(INDIRECT($2:$2),KENKO[[#This Row],[//]]))</f>
        <v/>
      </c>
      <c r="P374" s="41" t="str">
        <f ca="1">IF(KENKO[[#This Row],[//]]="","",IF(INDEX(INDIRECT($2:$2),KENKO[[#This Row],[//]])="","",INDEX(INDIRECT($2:$2),KENKO[[#This Row],[//]])))</f>
        <v/>
      </c>
      <c r="Q374" s="42" t="str">
        <f ca="1">IF(KENKO[[#This Row],[//]]="","",INDEX(INDIRECT($2:$2),KENKO[[#This Row],[//]]))</f>
        <v/>
      </c>
      <c r="R37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7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74" s="42" t="str">
        <f ca="1">IF(KENKO[[#This Row],[//]]="","",IF(INDEX(INDIRECT($2:$2),KENKO[[#This Row],[//]])="","",INDEX(INDIRECT($2:$2),KENKO[[#This Row],[//]])))</f>
        <v/>
      </c>
      <c r="U374" s="35" t="str">
        <f ca="1">IF(KENKO[[#This Row],[//]]="","",INDEX(INDIRECT($2:$2),KENKO[[#This Row],[//]]))</f>
        <v/>
      </c>
      <c r="V374" s="35" t="str">
        <f ca="1">LOWER(SUBSTITUTE(SUBSTITUTE(SUBSTITUTE(SUBSTITUTE(SUBSTITUTE(SUBSTITUTE(SUBSTITUTE(SUBSTITUTE(KENKO[[#This Row],[N.B.nota]]," ",""),"-",""),"(",""),")",""),".",""),",",""),"/",""),"""",""))</f>
        <v/>
      </c>
      <c r="W374" s="34" t="str">
        <f ca="1">IF(KENKO[[#This Row],[concat]]="","",MATCH(KENKO[[#This Row],[concat]],[3]!db[NB NOTA_C],0)+1)</f>
        <v/>
      </c>
      <c r="X374" s="35" t="str">
        <f ca="1">IF(KENKO[[#This Row],[N.B.nota]]="","",ADDRESS(ROW(KENKO[QB]),COLUMN(KENKO[QB]))&amp;":"&amp;ADDRESS(ROW(),COLUMN(KENKO[QB])))</f>
        <v/>
      </c>
      <c r="Y374" s="35" t="str">
        <f ca="1">IF(KENKO[[#This Row],[//]]="","",HYPERLINK("["&amp;DB_PATH&amp;"]DB!e"&amp;KENKO[[#This Row],[stt]],"&gt;"))</f>
        <v/>
      </c>
      <c r="Z374" s="32" t="str">
        <f ca="1">IF(KENKO[[#This Row],[//]]="","",IF(KENKO[[#This Row],[ID NOTA]]="",Z373,KENKO[[#This Row],[ID NOTA]]))</f>
        <v/>
      </c>
    </row>
    <row r="375" spans="1:26" ht="20.100000000000001" customHeight="1" x14ac:dyDescent="0.25">
      <c r="A375" s="38"/>
      <c r="B375" s="34" t="str">
        <f>IF(KENKO[[#This Row],[N_ID]]="","",INDEX(Table1[ID],MATCH(KENKO[[#This Row],[N_ID]],Table1[N_ID],0)))</f>
        <v/>
      </c>
      <c r="C375" s="34" t="str">
        <f ca="1">IF(KENKO[[#This Row],[//]]="","",HYPERLINK("["&amp;SUBSTITUTE(DIR,"'","")&amp;"]NOTA!D"&amp;KENKO[[#This Row],[//]]+2,"&gt;"))</f>
        <v/>
      </c>
      <c r="D375" s="34" t="str">
        <f>IF(KENKO[[#This Row],[ID NOTA]]="","",INDEX(Table1[QB],MATCH(KENKO[[#This Row],[ID NOTA]],Table1[ID],0)))</f>
        <v/>
      </c>
      <c r="E37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75" s="34"/>
      <c r="G375" s="39" t="str">
        <f ca="1">IF(KENKO[[#This Row],[N_ID]]="","",INDEX(INDIRECT($2:$2),KENKO[[#This Row],[//]]))</f>
        <v/>
      </c>
      <c r="H375" s="39" t="str">
        <f ca="1">IF(KENKO[[#This Row],[N_ID]]="","",INDEX(INDIRECT($2:$2),KENKO[[#This Row],[//]]))</f>
        <v/>
      </c>
      <c r="I375" s="35" t="str">
        <f ca="1">IF(KENKO[[#This Row],[N_ID]]="","",INDEX(INDIRECT($2:$2),KENKO[[#This Row],[//]]))</f>
        <v/>
      </c>
      <c r="J375" s="35" t="str">
        <f ca="1">IF(KENKO[[#This Row],[//]]="","",INDEX([3]!db[NB PAJAK],KENKO[[#This Row],[stt]]-1))</f>
        <v/>
      </c>
      <c r="K375" s="34" t="str">
        <f ca="1">IF(KENKO[[#This Row],[//]]="","",IF(INDEX(INDIRECT($2:$2),KENKO[[#This Row],[//]])="","",INDEX(INDIRECT($2:$2),KENKO[[#This Row],[//]])))</f>
        <v/>
      </c>
      <c r="L375" s="34" t="str">
        <f ca="1">IF(KENKO[[#This Row],[//]]="","",IF(KENKO[[#This Row],[C]]="",INDEX(INDIRECT($2:$2),KENKO[[#This Row],[//]]),""))</f>
        <v/>
      </c>
      <c r="M375" s="34" t="str">
        <f ca="1">IF(KENKO[[#This Row],[//]]="","",IF(KENKO[[#This Row],[C]]="",INDEX(INDIRECT($2:$2),KENKO[[#This Row],[//]]),""))</f>
        <v/>
      </c>
      <c r="N375" s="40" t="str">
        <f ca="1">IF(KENKO[[#This Row],[//]]="","",INDEX(INDIRECT($2:$2),KENKO[[#This Row],[//]])/IF(KENKO[[#This Row],[C]]="",KENKO[[#This Row],[JMLH BRG]],1))</f>
        <v/>
      </c>
      <c r="O375" s="41" t="str">
        <f ca="1">IF(KENKO[[#This Row],[//]]="","",INDEX(INDIRECT($2:$2),KENKO[[#This Row],[//]]))</f>
        <v/>
      </c>
      <c r="P375" s="41" t="str">
        <f ca="1">IF(KENKO[[#This Row],[//]]="","",IF(INDEX(INDIRECT($2:$2),KENKO[[#This Row],[//]])="","",INDEX(INDIRECT($2:$2),KENKO[[#This Row],[//]])))</f>
        <v/>
      </c>
      <c r="Q375" s="42" t="str">
        <f ca="1">IF(KENKO[[#This Row],[//]]="","",INDEX(INDIRECT($2:$2),KENKO[[#This Row],[//]]))</f>
        <v/>
      </c>
      <c r="R37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7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75" s="42" t="str">
        <f ca="1">IF(KENKO[[#This Row],[//]]="","",IF(INDEX(INDIRECT($2:$2),KENKO[[#This Row],[//]])="","",INDEX(INDIRECT($2:$2),KENKO[[#This Row],[//]])))</f>
        <v/>
      </c>
      <c r="U375" s="35" t="str">
        <f ca="1">IF(KENKO[[#This Row],[//]]="","",INDEX(INDIRECT($2:$2),KENKO[[#This Row],[//]]))</f>
        <v/>
      </c>
      <c r="V375" s="35" t="str">
        <f ca="1">LOWER(SUBSTITUTE(SUBSTITUTE(SUBSTITUTE(SUBSTITUTE(SUBSTITUTE(SUBSTITUTE(SUBSTITUTE(SUBSTITUTE(KENKO[[#This Row],[N.B.nota]]," ",""),"-",""),"(",""),")",""),".",""),",",""),"/",""),"""",""))</f>
        <v/>
      </c>
      <c r="W375" s="34" t="str">
        <f ca="1">IF(KENKO[[#This Row],[concat]]="","",MATCH(KENKO[[#This Row],[concat]],[3]!db[NB NOTA_C],0)+1)</f>
        <v/>
      </c>
      <c r="X375" s="35" t="str">
        <f ca="1">IF(KENKO[[#This Row],[N.B.nota]]="","",ADDRESS(ROW(KENKO[QB]),COLUMN(KENKO[QB]))&amp;":"&amp;ADDRESS(ROW(),COLUMN(KENKO[QB])))</f>
        <v/>
      </c>
      <c r="Y375" s="35" t="str">
        <f ca="1">IF(KENKO[[#This Row],[//]]="","",HYPERLINK("["&amp;DB_PATH&amp;"]DB!e"&amp;KENKO[[#This Row],[stt]],"&gt;"))</f>
        <v/>
      </c>
      <c r="Z375" s="32" t="str">
        <f ca="1">IF(KENKO[[#This Row],[//]]="","",IF(KENKO[[#This Row],[ID NOTA]]="",Z374,KENKO[[#This Row],[ID NOTA]]))</f>
        <v/>
      </c>
    </row>
    <row r="376" spans="1:26" ht="20.100000000000001" customHeight="1" x14ac:dyDescent="0.25">
      <c r="A376" s="38"/>
      <c r="B376" s="34" t="str">
        <f>IF(KENKO[[#This Row],[N_ID]]="","",INDEX(Table1[ID],MATCH(KENKO[[#This Row],[N_ID]],Table1[N_ID],0)))</f>
        <v/>
      </c>
      <c r="C376" s="34" t="str">
        <f ca="1">IF(KENKO[[#This Row],[//]]="","",HYPERLINK("["&amp;SUBSTITUTE(DIR,"'","")&amp;"]NOTA!D"&amp;KENKO[[#This Row],[//]]+2,"&gt;"))</f>
        <v/>
      </c>
      <c r="D376" s="34" t="str">
        <f>IF(KENKO[[#This Row],[ID NOTA]]="","",INDEX(Table1[QB],MATCH(KENKO[[#This Row],[ID NOTA]],Table1[ID],0)))</f>
        <v/>
      </c>
      <c r="E37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76" s="34"/>
      <c r="G376" s="39" t="str">
        <f ca="1">IF(KENKO[[#This Row],[N_ID]]="","",INDEX(INDIRECT($2:$2),KENKO[[#This Row],[//]]))</f>
        <v/>
      </c>
      <c r="H376" s="39" t="str">
        <f ca="1">IF(KENKO[[#This Row],[N_ID]]="","",INDEX(INDIRECT($2:$2),KENKO[[#This Row],[//]]))</f>
        <v/>
      </c>
      <c r="I376" s="35" t="str">
        <f ca="1">IF(KENKO[[#This Row],[N_ID]]="","",INDEX(INDIRECT($2:$2),KENKO[[#This Row],[//]]))</f>
        <v/>
      </c>
      <c r="J376" s="35" t="str">
        <f ca="1">IF(KENKO[[#This Row],[//]]="","",INDEX([3]!db[NB PAJAK],KENKO[[#This Row],[stt]]-1))</f>
        <v/>
      </c>
      <c r="K376" s="34" t="str">
        <f ca="1">IF(KENKO[[#This Row],[//]]="","",IF(INDEX(INDIRECT($2:$2),KENKO[[#This Row],[//]])="","",INDEX(INDIRECT($2:$2),KENKO[[#This Row],[//]])))</f>
        <v/>
      </c>
      <c r="L376" s="34" t="str">
        <f ca="1">IF(KENKO[[#This Row],[//]]="","",IF(KENKO[[#This Row],[C]]="",INDEX(INDIRECT($2:$2),KENKO[[#This Row],[//]]),""))</f>
        <v/>
      </c>
      <c r="M376" s="34" t="str">
        <f ca="1">IF(KENKO[[#This Row],[//]]="","",IF(KENKO[[#This Row],[C]]="",INDEX(INDIRECT($2:$2),KENKO[[#This Row],[//]]),""))</f>
        <v/>
      </c>
      <c r="N376" s="40" t="str">
        <f ca="1">IF(KENKO[[#This Row],[//]]="","",INDEX(INDIRECT($2:$2),KENKO[[#This Row],[//]])/IF(KENKO[[#This Row],[C]]="",KENKO[[#This Row],[JMLH BRG]],1))</f>
        <v/>
      </c>
      <c r="O376" s="41" t="str">
        <f ca="1">IF(KENKO[[#This Row],[//]]="","",INDEX(INDIRECT($2:$2),KENKO[[#This Row],[//]]))</f>
        <v/>
      </c>
      <c r="P376" s="41" t="str">
        <f ca="1">IF(KENKO[[#This Row],[//]]="","",IF(INDEX(INDIRECT($2:$2),KENKO[[#This Row],[//]])="","",INDEX(INDIRECT($2:$2),KENKO[[#This Row],[//]])))</f>
        <v/>
      </c>
      <c r="Q376" s="42" t="str">
        <f ca="1">IF(KENKO[[#This Row],[//]]="","",INDEX(INDIRECT($2:$2),KENKO[[#This Row],[//]]))</f>
        <v/>
      </c>
      <c r="R37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7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76" s="42" t="str">
        <f ca="1">IF(KENKO[[#This Row],[//]]="","",IF(INDEX(INDIRECT($2:$2),KENKO[[#This Row],[//]])="","",INDEX(INDIRECT($2:$2),KENKO[[#This Row],[//]])))</f>
        <v/>
      </c>
      <c r="U376" s="35" t="str">
        <f ca="1">IF(KENKO[[#This Row],[//]]="","",INDEX(INDIRECT($2:$2),KENKO[[#This Row],[//]]))</f>
        <v/>
      </c>
      <c r="V376" s="35" t="str">
        <f ca="1">LOWER(SUBSTITUTE(SUBSTITUTE(SUBSTITUTE(SUBSTITUTE(SUBSTITUTE(SUBSTITUTE(SUBSTITUTE(SUBSTITUTE(KENKO[[#This Row],[N.B.nota]]," ",""),"-",""),"(",""),")",""),".",""),",",""),"/",""),"""",""))</f>
        <v/>
      </c>
      <c r="W376" s="34" t="str">
        <f ca="1">IF(KENKO[[#This Row],[concat]]="","",MATCH(KENKO[[#This Row],[concat]],[3]!db[NB NOTA_C],0)+1)</f>
        <v/>
      </c>
      <c r="X376" s="35" t="str">
        <f ca="1">IF(KENKO[[#This Row],[N.B.nota]]="","",ADDRESS(ROW(KENKO[QB]),COLUMN(KENKO[QB]))&amp;":"&amp;ADDRESS(ROW(),COLUMN(KENKO[QB])))</f>
        <v/>
      </c>
      <c r="Y376" s="35" t="str">
        <f ca="1">IF(KENKO[[#This Row],[//]]="","",HYPERLINK("["&amp;DB_PATH&amp;"]DB!e"&amp;KENKO[[#This Row],[stt]],"&gt;"))</f>
        <v/>
      </c>
      <c r="Z376" s="32" t="str">
        <f ca="1">IF(KENKO[[#This Row],[//]]="","",IF(KENKO[[#This Row],[ID NOTA]]="",Z375,KENKO[[#This Row],[ID NOTA]]))</f>
        <v/>
      </c>
    </row>
    <row r="377" spans="1:26" ht="20.100000000000001" customHeight="1" x14ac:dyDescent="0.25">
      <c r="A377" s="38"/>
      <c r="B377" s="34" t="str">
        <f>IF(KENKO[[#This Row],[N_ID]]="","",INDEX(Table1[ID],MATCH(KENKO[[#This Row],[N_ID]],Table1[N_ID],0)))</f>
        <v/>
      </c>
      <c r="C377" s="34" t="str">
        <f ca="1">IF(KENKO[[#This Row],[//]]="","",HYPERLINK("["&amp;SUBSTITUTE(DIR,"'","")&amp;"]NOTA!D"&amp;KENKO[[#This Row],[//]]+2,"&gt;"))</f>
        <v/>
      </c>
      <c r="D377" s="34" t="str">
        <f>IF(KENKO[[#This Row],[ID NOTA]]="","",INDEX(Table1[QB],MATCH(KENKO[[#This Row],[ID NOTA]],Table1[ID],0)))</f>
        <v/>
      </c>
      <c r="E37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77" s="34"/>
      <c r="G377" s="39" t="str">
        <f ca="1">IF(KENKO[[#This Row],[N_ID]]="","",INDEX(INDIRECT($2:$2),KENKO[[#This Row],[//]]))</f>
        <v/>
      </c>
      <c r="H377" s="39" t="str">
        <f ca="1">IF(KENKO[[#This Row],[N_ID]]="","",INDEX(INDIRECT($2:$2),KENKO[[#This Row],[//]]))</f>
        <v/>
      </c>
      <c r="I377" s="35" t="str">
        <f ca="1">IF(KENKO[[#This Row],[N_ID]]="","",INDEX(INDIRECT($2:$2),KENKO[[#This Row],[//]]))</f>
        <v/>
      </c>
      <c r="J377" s="35" t="str">
        <f ca="1">IF(KENKO[[#This Row],[//]]="","",INDEX([3]!db[NB PAJAK],KENKO[[#This Row],[stt]]-1))</f>
        <v/>
      </c>
      <c r="K377" s="34" t="str">
        <f ca="1">IF(KENKO[[#This Row],[//]]="","",IF(INDEX(INDIRECT($2:$2),KENKO[[#This Row],[//]])="","",INDEX(INDIRECT($2:$2),KENKO[[#This Row],[//]])))</f>
        <v/>
      </c>
      <c r="L377" s="34" t="str">
        <f ca="1">IF(KENKO[[#This Row],[//]]="","",IF(KENKO[[#This Row],[C]]="",INDEX(INDIRECT($2:$2),KENKO[[#This Row],[//]]),""))</f>
        <v/>
      </c>
      <c r="M377" s="34" t="str">
        <f ca="1">IF(KENKO[[#This Row],[//]]="","",IF(KENKO[[#This Row],[C]]="",INDEX(INDIRECT($2:$2),KENKO[[#This Row],[//]]),""))</f>
        <v/>
      </c>
      <c r="N377" s="40" t="str">
        <f ca="1">IF(KENKO[[#This Row],[//]]="","",INDEX(INDIRECT($2:$2),KENKO[[#This Row],[//]])/IF(KENKO[[#This Row],[C]]="",KENKO[[#This Row],[JMLH BRG]],1))</f>
        <v/>
      </c>
      <c r="O377" s="41" t="str">
        <f ca="1">IF(KENKO[[#This Row],[//]]="","",INDEX(INDIRECT($2:$2),KENKO[[#This Row],[//]]))</f>
        <v/>
      </c>
      <c r="P377" s="41" t="str">
        <f ca="1">IF(KENKO[[#This Row],[//]]="","",IF(INDEX(INDIRECT($2:$2),KENKO[[#This Row],[//]])="","",INDEX(INDIRECT($2:$2),KENKO[[#This Row],[//]])))</f>
        <v/>
      </c>
      <c r="Q377" s="42" t="str">
        <f ca="1">IF(KENKO[[#This Row],[//]]="","",INDEX(INDIRECT($2:$2),KENKO[[#This Row],[//]]))</f>
        <v/>
      </c>
      <c r="R37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7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77" s="42" t="str">
        <f ca="1">IF(KENKO[[#This Row],[//]]="","",IF(INDEX(INDIRECT($2:$2),KENKO[[#This Row],[//]])="","",INDEX(INDIRECT($2:$2),KENKO[[#This Row],[//]])))</f>
        <v/>
      </c>
      <c r="U377" s="35" t="str">
        <f ca="1">IF(KENKO[[#This Row],[//]]="","",INDEX(INDIRECT($2:$2),KENKO[[#This Row],[//]]))</f>
        <v/>
      </c>
      <c r="V377" s="35" t="str">
        <f ca="1">LOWER(SUBSTITUTE(SUBSTITUTE(SUBSTITUTE(SUBSTITUTE(SUBSTITUTE(SUBSTITUTE(SUBSTITUTE(SUBSTITUTE(KENKO[[#This Row],[N.B.nota]]," ",""),"-",""),"(",""),")",""),".",""),",",""),"/",""),"""",""))</f>
        <v/>
      </c>
      <c r="W377" s="34" t="str">
        <f ca="1">IF(KENKO[[#This Row],[concat]]="","",MATCH(KENKO[[#This Row],[concat]],[3]!db[NB NOTA_C],0)+1)</f>
        <v/>
      </c>
      <c r="X377" s="35" t="str">
        <f ca="1">IF(KENKO[[#This Row],[N.B.nota]]="","",ADDRESS(ROW(KENKO[QB]),COLUMN(KENKO[QB]))&amp;":"&amp;ADDRESS(ROW(),COLUMN(KENKO[QB])))</f>
        <v/>
      </c>
      <c r="Y377" s="35" t="str">
        <f ca="1">IF(KENKO[[#This Row],[//]]="","",HYPERLINK("["&amp;DB_PATH&amp;"]DB!e"&amp;KENKO[[#This Row],[stt]],"&gt;"))</f>
        <v/>
      </c>
      <c r="Z377" s="32" t="str">
        <f ca="1">IF(KENKO[[#This Row],[//]]="","",IF(KENKO[[#This Row],[ID NOTA]]="",Z376,KENKO[[#This Row],[ID NOTA]]))</f>
        <v/>
      </c>
    </row>
    <row r="378" spans="1:26" ht="20.100000000000001" customHeight="1" x14ac:dyDescent="0.25">
      <c r="A378" s="38"/>
      <c r="B378" s="34" t="str">
        <f>IF(KENKO[[#This Row],[N_ID]]="","",INDEX(Table1[ID],MATCH(KENKO[[#This Row],[N_ID]],Table1[N_ID],0)))</f>
        <v/>
      </c>
      <c r="C378" s="34" t="str">
        <f ca="1">IF(KENKO[[#This Row],[//]]="","",HYPERLINK("["&amp;SUBSTITUTE(DIR,"'","")&amp;"]NOTA!D"&amp;KENKO[[#This Row],[//]]+2,"&gt;"))</f>
        <v/>
      </c>
      <c r="D378" s="34" t="str">
        <f>IF(KENKO[[#This Row],[ID NOTA]]="","",INDEX(Table1[QB],MATCH(KENKO[[#This Row],[ID NOTA]],Table1[ID],0)))</f>
        <v/>
      </c>
      <c r="E37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78" s="34"/>
      <c r="G378" s="39" t="str">
        <f ca="1">IF(KENKO[[#This Row],[N_ID]]="","",INDEX(INDIRECT($2:$2),KENKO[[#This Row],[//]]))</f>
        <v/>
      </c>
      <c r="H378" s="39" t="str">
        <f ca="1">IF(KENKO[[#This Row],[N_ID]]="","",INDEX(INDIRECT($2:$2),KENKO[[#This Row],[//]]))</f>
        <v/>
      </c>
      <c r="I378" s="35" t="str">
        <f ca="1">IF(KENKO[[#This Row],[N_ID]]="","",INDEX(INDIRECT($2:$2),KENKO[[#This Row],[//]]))</f>
        <v/>
      </c>
      <c r="J378" s="35" t="str">
        <f ca="1">IF(KENKO[[#This Row],[//]]="","",INDEX([3]!db[NB PAJAK],KENKO[[#This Row],[stt]]-1))</f>
        <v/>
      </c>
      <c r="K378" s="34" t="str">
        <f ca="1">IF(KENKO[[#This Row],[//]]="","",IF(INDEX(INDIRECT($2:$2),KENKO[[#This Row],[//]])="","",INDEX(INDIRECT($2:$2),KENKO[[#This Row],[//]])))</f>
        <v/>
      </c>
      <c r="L378" s="34" t="str">
        <f ca="1">IF(KENKO[[#This Row],[//]]="","",IF(KENKO[[#This Row],[C]]="",INDEX(INDIRECT($2:$2),KENKO[[#This Row],[//]]),""))</f>
        <v/>
      </c>
      <c r="M378" s="34" t="str">
        <f ca="1">IF(KENKO[[#This Row],[//]]="","",IF(KENKO[[#This Row],[C]]="",INDEX(INDIRECT($2:$2),KENKO[[#This Row],[//]]),""))</f>
        <v/>
      </c>
      <c r="N378" s="40" t="str">
        <f ca="1">IF(KENKO[[#This Row],[//]]="","",INDEX(INDIRECT($2:$2),KENKO[[#This Row],[//]])/IF(KENKO[[#This Row],[C]]="",KENKO[[#This Row],[JMLH BRG]],1))</f>
        <v/>
      </c>
      <c r="O378" s="41" t="str">
        <f ca="1">IF(KENKO[[#This Row],[//]]="","",INDEX(INDIRECT($2:$2),KENKO[[#This Row],[//]]))</f>
        <v/>
      </c>
      <c r="P378" s="41" t="str">
        <f ca="1">IF(KENKO[[#This Row],[//]]="","",IF(INDEX(INDIRECT($2:$2),KENKO[[#This Row],[//]])="","",INDEX(INDIRECT($2:$2),KENKO[[#This Row],[//]])))</f>
        <v/>
      </c>
      <c r="Q378" s="42" t="str">
        <f ca="1">IF(KENKO[[#This Row],[//]]="","",INDEX(INDIRECT($2:$2),KENKO[[#This Row],[//]]))</f>
        <v/>
      </c>
      <c r="R37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7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78" s="42" t="str">
        <f ca="1">IF(KENKO[[#This Row],[//]]="","",IF(INDEX(INDIRECT($2:$2),KENKO[[#This Row],[//]])="","",INDEX(INDIRECT($2:$2),KENKO[[#This Row],[//]])))</f>
        <v/>
      </c>
      <c r="U378" s="35" t="str">
        <f ca="1">IF(KENKO[[#This Row],[//]]="","",INDEX(INDIRECT($2:$2),KENKO[[#This Row],[//]]))</f>
        <v/>
      </c>
      <c r="V378" s="35" t="str">
        <f ca="1">LOWER(SUBSTITUTE(SUBSTITUTE(SUBSTITUTE(SUBSTITUTE(SUBSTITUTE(SUBSTITUTE(SUBSTITUTE(SUBSTITUTE(KENKO[[#This Row],[N.B.nota]]," ",""),"-",""),"(",""),")",""),".",""),",",""),"/",""),"""",""))</f>
        <v/>
      </c>
      <c r="W378" s="34" t="str">
        <f ca="1">IF(KENKO[[#This Row],[concat]]="","",MATCH(KENKO[[#This Row],[concat]],[3]!db[NB NOTA_C],0)+1)</f>
        <v/>
      </c>
      <c r="X378" s="35" t="str">
        <f ca="1">IF(KENKO[[#This Row],[N.B.nota]]="","",ADDRESS(ROW(KENKO[QB]),COLUMN(KENKO[QB]))&amp;":"&amp;ADDRESS(ROW(),COLUMN(KENKO[QB])))</f>
        <v/>
      </c>
      <c r="Y378" s="35" t="str">
        <f ca="1">IF(KENKO[[#This Row],[//]]="","",HYPERLINK("["&amp;DB_PATH&amp;"]DB!e"&amp;KENKO[[#This Row],[stt]],"&gt;"))</f>
        <v/>
      </c>
      <c r="Z378" s="32" t="str">
        <f ca="1">IF(KENKO[[#This Row],[//]]="","",IF(KENKO[[#This Row],[ID NOTA]]="",Z377,KENKO[[#This Row],[ID NOTA]]))</f>
        <v/>
      </c>
    </row>
    <row r="379" spans="1:26" ht="20.100000000000001" customHeight="1" x14ac:dyDescent="0.25">
      <c r="A379" s="38"/>
      <c r="B379" s="34" t="str">
        <f>IF(KENKO[[#This Row],[N_ID]]="","",INDEX(Table1[ID],MATCH(KENKO[[#This Row],[N_ID]],Table1[N_ID],0)))</f>
        <v/>
      </c>
      <c r="C379" s="34" t="str">
        <f ca="1">IF(KENKO[[#This Row],[//]]="","",HYPERLINK("["&amp;SUBSTITUTE(DIR,"'","")&amp;"]NOTA!D"&amp;KENKO[[#This Row],[//]]+2,"&gt;"))</f>
        <v/>
      </c>
      <c r="D379" s="34" t="str">
        <f>IF(KENKO[[#This Row],[ID NOTA]]="","",INDEX(Table1[QB],MATCH(KENKO[[#This Row],[ID NOTA]],Table1[ID],0)))</f>
        <v/>
      </c>
      <c r="E37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79" s="34"/>
      <c r="G379" s="39" t="str">
        <f ca="1">IF(KENKO[[#This Row],[N_ID]]="","",INDEX(INDIRECT($2:$2),KENKO[[#This Row],[//]]))</f>
        <v/>
      </c>
      <c r="H379" s="39" t="str">
        <f ca="1">IF(KENKO[[#This Row],[N_ID]]="","",INDEX(INDIRECT($2:$2),KENKO[[#This Row],[//]]))</f>
        <v/>
      </c>
      <c r="I379" s="35" t="str">
        <f ca="1">IF(KENKO[[#This Row],[N_ID]]="","",INDEX(INDIRECT($2:$2),KENKO[[#This Row],[//]]))</f>
        <v/>
      </c>
      <c r="J379" s="35" t="str">
        <f ca="1">IF(KENKO[[#This Row],[//]]="","",INDEX([3]!db[NB PAJAK],KENKO[[#This Row],[stt]]-1))</f>
        <v/>
      </c>
      <c r="K379" s="34" t="str">
        <f ca="1">IF(KENKO[[#This Row],[//]]="","",IF(INDEX(INDIRECT($2:$2),KENKO[[#This Row],[//]])="","",INDEX(INDIRECT($2:$2),KENKO[[#This Row],[//]])))</f>
        <v/>
      </c>
      <c r="L379" s="34" t="str">
        <f ca="1">IF(KENKO[[#This Row],[//]]="","",IF(KENKO[[#This Row],[C]]="",INDEX(INDIRECT($2:$2),KENKO[[#This Row],[//]]),""))</f>
        <v/>
      </c>
      <c r="M379" s="34" t="str">
        <f ca="1">IF(KENKO[[#This Row],[//]]="","",IF(KENKO[[#This Row],[C]]="",INDEX(INDIRECT($2:$2),KENKO[[#This Row],[//]]),""))</f>
        <v/>
      </c>
      <c r="N379" s="40" t="str">
        <f ca="1">IF(KENKO[[#This Row],[//]]="","",INDEX(INDIRECT($2:$2),KENKO[[#This Row],[//]])/IF(KENKO[[#This Row],[C]]="",KENKO[[#This Row],[JMLH BRG]],1))</f>
        <v/>
      </c>
      <c r="O379" s="41" t="str">
        <f ca="1">IF(KENKO[[#This Row],[//]]="","",INDEX(INDIRECT($2:$2),KENKO[[#This Row],[//]]))</f>
        <v/>
      </c>
      <c r="P379" s="41" t="str">
        <f ca="1">IF(KENKO[[#This Row],[//]]="","",IF(INDEX(INDIRECT($2:$2),KENKO[[#This Row],[//]])="","",INDEX(INDIRECT($2:$2),KENKO[[#This Row],[//]])))</f>
        <v/>
      </c>
      <c r="Q379" s="42" t="str">
        <f ca="1">IF(KENKO[[#This Row],[//]]="","",INDEX(INDIRECT($2:$2),KENKO[[#This Row],[//]]))</f>
        <v/>
      </c>
      <c r="R37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7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79" s="42" t="str">
        <f ca="1">IF(KENKO[[#This Row],[//]]="","",IF(INDEX(INDIRECT($2:$2),KENKO[[#This Row],[//]])="","",INDEX(INDIRECT($2:$2),KENKO[[#This Row],[//]])))</f>
        <v/>
      </c>
      <c r="U379" s="35" t="str">
        <f ca="1">IF(KENKO[[#This Row],[//]]="","",INDEX(INDIRECT($2:$2),KENKO[[#This Row],[//]]))</f>
        <v/>
      </c>
      <c r="V379" s="35" t="str">
        <f ca="1">LOWER(SUBSTITUTE(SUBSTITUTE(SUBSTITUTE(SUBSTITUTE(SUBSTITUTE(SUBSTITUTE(SUBSTITUTE(SUBSTITUTE(KENKO[[#This Row],[N.B.nota]]," ",""),"-",""),"(",""),")",""),".",""),",",""),"/",""),"""",""))</f>
        <v/>
      </c>
      <c r="W379" s="34" t="str">
        <f ca="1">IF(KENKO[[#This Row],[concat]]="","",MATCH(KENKO[[#This Row],[concat]],[3]!db[NB NOTA_C],0)+1)</f>
        <v/>
      </c>
      <c r="X379" s="35" t="str">
        <f ca="1">IF(KENKO[[#This Row],[N.B.nota]]="","",ADDRESS(ROW(KENKO[QB]),COLUMN(KENKO[QB]))&amp;":"&amp;ADDRESS(ROW(),COLUMN(KENKO[QB])))</f>
        <v/>
      </c>
      <c r="Y379" s="35" t="str">
        <f ca="1">IF(KENKO[[#This Row],[//]]="","",HYPERLINK("["&amp;DB_PATH&amp;"]DB!e"&amp;KENKO[[#This Row],[stt]],"&gt;"))</f>
        <v/>
      </c>
      <c r="Z379" s="32" t="str">
        <f ca="1">IF(KENKO[[#This Row],[//]]="","",IF(KENKO[[#This Row],[ID NOTA]]="",Z378,KENKO[[#This Row],[ID NOTA]]))</f>
        <v/>
      </c>
    </row>
    <row r="380" spans="1:26" ht="20.100000000000001" customHeight="1" x14ac:dyDescent="0.25">
      <c r="A380" s="38"/>
      <c r="B380" s="34" t="str">
        <f>IF(KENKO[[#This Row],[N_ID]]="","",INDEX(Table1[ID],MATCH(KENKO[[#This Row],[N_ID]],Table1[N_ID],0)))</f>
        <v/>
      </c>
      <c r="C380" s="34" t="str">
        <f ca="1">IF(KENKO[[#This Row],[//]]="","",HYPERLINK("["&amp;SUBSTITUTE(DIR,"'","")&amp;"]NOTA!D"&amp;KENKO[[#This Row],[//]]+2,"&gt;"))</f>
        <v/>
      </c>
      <c r="D380" s="34" t="str">
        <f>IF(KENKO[[#This Row],[ID NOTA]]="","",INDEX(Table1[QB],MATCH(KENKO[[#This Row],[ID NOTA]],Table1[ID],0)))</f>
        <v/>
      </c>
      <c r="E38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80" s="34"/>
      <c r="G380" s="39" t="str">
        <f ca="1">IF(KENKO[[#This Row],[N_ID]]="","",INDEX(INDIRECT($2:$2),KENKO[[#This Row],[//]]))</f>
        <v/>
      </c>
      <c r="H380" s="39" t="str">
        <f ca="1">IF(KENKO[[#This Row],[N_ID]]="","",INDEX(INDIRECT($2:$2),KENKO[[#This Row],[//]]))</f>
        <v/>
      </c>
      <c r="I380" s="35" t="str">
        <f ca="1">IF(KENKO[[#This Row],[N_ID]]="","",INDEX(INDIRECT($2:$2),KENKO[[#This Row],[//]]))</f>
        <v/>
      </c>
      <c r="J380" s="35" t="str">
        <f ca="1">IF(KENKO[[#This Row],[//]]="","",INDEX([3]!db[NB PAJAK],KENKO[[#This Row],[stt]]-1))</f>
        <v/>
      </c>
      <c r="K380" s="34" t="str">
        <f ca="1">IF(KENKO[[#This Row],[//]]="","",IF(INDEX(INDIRECT($2:$2),KENKO[[#This Row],[//]])="","",INDEX(INDIRECT($2:$2),KENKO[[#This Row],[//]])))</f>
        <v/>
      </c>
      <c r="L380" s="34" t="str">
        <f ca="1">IF(KENKO[[#This Row],[//]]="","",IF(KENKO[[#This Row],[C]]="",INDEX(INDIRECT($2:$2),KENKO[[#This Row],[//]]),""))</f>
        <v/>
      </c>
      <c r="M380" s="34" t="str">
        <f ca="1">IF(KENKO[[#This Row],[//]]="","",IF(KENKO[[#This Row],[C]]="",INDEX(INDIRECT($2:$2),KENKO[[#This Row],[//]]),""))</f>
        <v/>
      </c>
      <c r="N380" s="40" t="str">
        <f ca="1">IF(KENKO[[#This Row],[//]]="","",INDEX(INDIRECT($2:$2),KENKO[[#This Row],[//]])/IF(KENKO[[#This Row],[C]]="",KENKO[[#This Row],[JMLH BRG]],1))</f>
        <v/>
      </c>
      <c r="O380" s="41" t="str">
        <f ca="1">IF(KENKO[[#This Row],[//]]="","",INDEX(INDIRECT($2:$2),KENKO[[#This Row],[//]]))</f>
        <v/>
      </c>
      <c r="P380" s="41" t="str">
        <f ca="1">IF(KENKO[[#This Row],[//]]="","",IF(INDEX(INDIRECT($2:$2),KENKO[[#This Row],[//]])="","",INDEX(INDIRECT($2:$2),KENKO[[#This Row],[//]])))</f>
        <v/>
      </c>
      <c r="Q380" s="42" t="str">
        <f ca="1">IF(KENKO[[#This Row],[//]]="","",INDEX(INDIRECT($2:$2),KENKO[[#This Row],[//]]))</f>
        <v/>
      </c>
      <c r="R38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8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80" s="42" t="str">
        <f ca="1">IF(KENKO[[#This Row],[//]]="","",IF(INDEX(INDIRECT($2:$2),KENKO[[#This Row],[//]])="","",INDEX(INDIRECT($2:$2),KENKO[[#This Row],[//]])))</f>
        <v/>
      </c>
      <c r="U380" s="35" t="str">
        <f ca="1">IF(KENKO[[#This Row],[//]]="","",INDEX(INDIRECT($2:$2),KENKO[[#This Row],[//]]))</f>
        <v/>
      </c>
      <c r="V380" s="35" t="str">
        <f ca="1">LOWER(SUBSTITUTE(SUBSTITUTE(SUBSTITUTE(SUBSTITUTE(SUBSTITUTE(SUBSTITUTE(SUBSTITUTE(SUBSTITUTE(KENKO[[#This Row],[N.B.nota]]," ",""),"-",""),"(",""),")",""),".",""),",",""),"/",""),"""",""))</f>
        <v/>
      </c>
      <c r="W380" s="34" t="str">
        <f ca="1">IF(KENKO[[#This Row],[concat]]="","",MATCH(KENKO[[#This Row],[concat]],[3]!db[NB NOTA_C],0)+1)</f>
        <v/>
      </c>
      <c r="X380" s="35" t="str">
        <f ca="1">IF(KENKO[[#This Row],[N.B.nota]]="","",ADDRESS(ROW(KENKO[QB]),COLUMN(KENKO[QB]))&amp;":"&amp;ADDRESS(ROW(),COLUMN(KENKO[QB])))</f>
        <v/>
      </c>
      <c r="Y380" s="35" t="str">
        <f ca="1">IF(KENKO[[#This Row],[//]]="","",HYPERLINK("["&amp;DB_PATH&amp;"]DB!e"&amp;KENKO[[#This Row],[stt]],"&gt;"))</f>
        <v/>
      </c>
      <c r="Z380" s="32" t="str">
        <f ca="1">IF(KENKO[[#This Row],[//]]="","",IF(KENKO[[#This Row],[ID NOTA]]="",Z379,KENKO[[#This Row],[ID NOTA]]))</f>
        <v/>
      </c>
    </row>
    <row r="381" spans="1:26" ht="20.100000000000001" customHeight="1" x14ac:dyDescent="0.25">
      <c r="A381" s="38"/>
      <c r="B381" s="34" t="str">
        <f>IF(KENKO[[#This Row],[N_ID]]="","",INDEX(Table1[ID],MATCH(KENKO[[#This Row],[N_ID]],Table1[N_ID],0)))</f>
        <v/>
      </c>
      <c r="C381" s="34" t="str">
        <f ca="1">IF(KENKO[[#This Row],[//]]="","",HYPERLINK("["&amp;SUBSTITUTE(DIR,"'","")&amp;"]NOTA!D"&amp;KENKO[[#This Row],[//]]+2,"&gt;"))</f>
        <v/>
      </c>
      <c r="D381" s="34" t="str">
        <f>IF(KENKO[[#This Row],[ID NOTA]]="","",INDEX(Table1[QB],MATCH(KENKO[[#This Row],[ID NOTA]],Table1[ID],0)))</f>
        <v/>
      </c>
      <c r="E38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81" s="34"/>
      <c r="G381" s="39" t="str">
        <f ca="1">IF(KENKO[[#This Row],[N_ID]]="","",INDEX(INDIRECT($2:$2),KENKO[[#This Row],[//]]))</f>
        <v/>
      </c>
      <c r="H381" s="39" t="str">
        <f ca="1">IF(KENKO[[#This Row],[N_ID]]="","",INDEX(INDIRECT($2:$2),KENKO[[#This Row],[//]]))</f>
        <v/>
      </c>
      <c r="I381" s="35" t="str">
        <f ca="1">IF(KENKO[[#This Row],[N_ID]]="","",INDEX(INDIRECT($2:$2),KENKO[[#This Row],[//]]))</f>
        <v/>
      </c>
      <c r="J381" s="35" t="str">
        <f ca="1">IF(KENKO[[#This Row],[//]]="","",INDEX([3]!db[NB PAJAK],KENKO[[#This Row],[stt]]-1))</f>
        <v/>
      </c>
      <c r="K381" s="34" t="str">
        <f ca="1">IF(KENKO[[#This Row],[//]]="","",IF(INDEX(INDIRECT($2:$2),KENKO[[#This Row],[//]])="","",INDEX(INDIRECT($2:$2),KENKO[[#This Row],[//]])))</f>
        <v/>
      </c>
      <c r="L381" s="34" t="str">
        <f ca="1">IF(KENKO[[#This Row],[//]]="","",IF(KENKO[[#This Row],[C]]="",INDEX(INDIRECT($2:$2),KENKO[[#This Row],[//]]),""))</f>
        <v/>
      </c>
      <c r="M381" s="34" t="str">
        <f ca="1">IF(KENKO[[#This Row],[//]]="","",IF(KENKO[[#This Row],[C]]="",INDEX(INDIRECT($2:$2),KENKO[[#This Row],[//]]),""))</f>
        <v/>
      </c>
      <c r="N381" s="40" t="str">
        <f ca="1">IF(KENKO[[#This Row],[//]]="","",INDEX(INDIRECT($2:$2),KENKO[[#This Row],[//]])/IF(KENKO[[#This Row],[C]]="",KENKO[[#This Row],[JMLH BRG]],1))</f>
        <v/>
      </c>
      <c r="O381" s="41" t="str">
        <f ca="1">IF(KENKO[[#This Row],[//]]="","",INDEX(INDIRECT($2:$2),KENKO[[#This Row],[//]]))</f>
        <v/>
      </c>
      <c r="P381" s="41" t="str">
        <f ca="1">IF(KENKO[[#This Row],[//]]="","",IF(INDEX(INDIRECT($2:$2),KENKO[[#This Row],[//]])="","",INDEX(INDIRECT($2:$2),KENKO[[#This Row],[//]])))</f>
        <v/>
      </c>
      <c r="Q381" s="42" t="str">
        <f ca="1">IF(KENKO[[#This Row],[//]]="","",INDEX(INDIRECT($2:$2),KENKO[[#This Row],[//]]))</f>
        <v/>
      </c>
      <c r="R38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8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81" s="42" t="str">
        <f ca="1">IF(KENKO[[#This Row],[//]]="","",IF(INDEX(INDIRECT($2:$2),KENKO[[#This Row],[//]])="","",INDEX(INDIRECT($2:$2),KENKO[[#This Row],[//]])))</f>
        <v/>
      </c>
      <c r="U381" s="35" t="str">
        <f ca="1">IF(KENKO[[#This Row],[//]]="","",INDEX(INDIRECT($2:$2),KENKO[[#This Row],[//]]))</f>
        <v/>
      </c>
      <c r="V381" s="35" t="str">
        <f ca="1">LOWER(SUBSTITUTE(SUBSTITUTE(SUBSTITUTE(SUBSTITUTE(SUBSTITUTE(SUBSTITUTE(SUBSTITUTE(SUBSTITUTE(KENKO[[#This Row],[N.B.nota]]," ",""),"-",""),"(",""),")",""),".",""),",",""),"/",""),"""",""))</f>
        <v/>
      </c>
      <c r="W381" s="34" t="str">
        <f ca="1">IF(KENKO[[#This Row],[concat]]="","",MATCH(KENKO[[#This Row],[concat]],[3]!db[NB NOTA_C],0)+1)</f>
        <v/>
      </c>
      <c r="X381" s="35" t="str">
        <f ca="1">IF(KENKO[[#This Row],[N.B.nota]]="","",ADDRESS(ROW(KENKO[QB]),COLUMN(KENKO[QB]))&amp;":"&amp;ADDRESS(ROW(),COLUMN(KENKO[QB])))</f>
        <v/>
      </c>
      <c r="Y381" s="35" t="str">
        <f ca="1">IF(KENKO[[#This Row],[//]]="","",HYPERLINK("["&amp;DB_PATH&amp;"]DB!e"&amp;KENKO[[#This Row],[stt]],"&gt;"))</f>
        <v/>
      </c>
      <c r="Z381" s="32" t="str">
        <f ca="1">IF(KENKO[[#This Row],[//]]="","",IF(KENKO[[#This Row],[ID NOTA]]="",Z380,KENKO[[#This Row],[ID NOTA]]))</f>
        <v/>
      </c>
    </row>
    <row r="382" spans="1:26" ht="20.100000000000001" customHeight="1" x14ac:dyDescent="0.25">
      <c r="A382" s="38"/>
      <c r="B382" s="34" t="str">
        <f>IF(KENKO[[#This Row],[N_ID]]="","",INDEX(Table1[ID],MATCH(KENKO[[#This Row],[N_ID]],Table1[N_ID],0)))</f>
        <v/>
      </c>
      <c r="C382" s="34" t="str">
        <f ca="1">IF(KENKO[[#This Row],[//]]="","",HYPERLINK("["&amp;SUBSTITUTE(DIR,"'","")&amp;"]NOTA!D"&amp;KENKO[[#This Row],[//]]+2,"&gt;"))</f>
        <v/>
      </c>
      <c r="D382" s="34" t="str">
        <f>IF(KENKO[[#This Row],[ID NOTA]]="","",INDEX(Table1[QB],MATCH(KENKO[[#This Row],[ID NOTA]],Table1[ID],0)))</f>
        <v/>
      </c>
      <c r="E38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82" s="34"/>
      <c r="G382" s="39" t="str">
        <f ca="1">IF(KENKO[[#This Row],[N_ID]]="","",INDEX(INDIRECT($2:$2),KENKO[[#This Row],[//]]))</f>
        <v/>
      </c>
      <c r="H382" s="39" t="str">
        <f ca="1">IF(KENKO[[#This Row],[N_ID]]="","",INDEX(INDIRECT($2:$2),KENKO[[#This Row],[//]]))</f>
        <v/>
      </c>
      <c r="I382" s="35" t="str">
        <f ca="1">IF(KENKO[[#This Row],[N_ID]]="","",INDEX(INDIRECT($2:$2),KENKO[[#This Row],[//]]))</f>
        <v/>
      </c>
      <c r="J382" s="35" t="str">
        <f ca="1">IF(KENKO[[#This Row],[//]]="","",INDEX([3]!db[NB PAJAK],KENKO[[#This Row],[stt]]-1))</f>
        <v/>
      </c>
      <c r="K382" s="34" t="str">
        <f ca="1">IF(KENKO[[#This Row],[//]]="","",IF(INDEX(INDIRECT($2:$2),KENKO[[#This Row],[//]])="","",INDEX(INDIRECT($2:$2),KENKO[[#This Row],[//]])))</f>
        <v/>
      </c>
      <c r="L382" s="34" t="str">
        <f ca="1">IF(KENKO[[#This Row],[//]]="","",IF(KENKO[[#This Row],[C]]="",INDEX(INDIRECT($2:$2),KENKO[[#This Row],[//]]),""))</f>
        <v/>
      </c>
      <c r="M382" s="34" t="str">
        <f ca="1">IF(KENKO[[#This Row],[//]]="","",IF(KENKO[[#This Row],[C]]="",INDEX(INDIRECT($2:$2),KENKO[[#This Row],[//]]),""))</f>
        <v/>
      </c>
      <c r="N382" s="40" t="str">
        <f ca="1">IF(KENKO[[#This Row],[//]]="","",INDEX(INDIRECT($2:$2),KENKO[[#This Row],[//]])/IF(KENKO[[#This Row],[C]]="",KENKO[[#This Row],[JMLH BRG]],1))</f>
        <v/>
      </c>
      <c r="O382" s="41" t="str">
        <f ca="1">IF(KENKO[[#This Row],[//]]="","",INDEX(INDIRECT($2:$2),KENKO[[#This Row],[//]]))</f>
        <v/>
      </c>
      <c r="P382" s="41" t="str">
        <f ca="1">IF(KENKO[[#This Row],[//]]="","",IF(INDEX(INDIRECT($2:$2),KENKO[[#This Row],[//]])="","",INDEX(INDIRECT($2:$2),KENKO[[#This Row],[//]])))</f>
        <v/>
      </c>
      <c r="Q382" s="42" t="str">
        <f ca="1">IF(KENKO[[#This Row],[//]]="","",INDEX(INDIRECT($2:$2),KENKO[[#This Row],[//]]))</f>
        <v/>
      </c>
      <c r="R38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8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82" s="42" t="str">
        <f ca="1">IF(KENKO[[#This Row],[//]]="","",IF(INDEX(INDIRECT($2:$2),KENKO[[#This Row],[//]])="","",INDEX(INDIRECT($2:$2),KENKO[[#This Row],[//]])))</f>
        <v/>
      </c>
      <c r="U382" s="35" t="str">
        <f ca="1">IF(KENKO[[#This Row],[//]]="","",INDEX(INDIRECT($2:$2),KENKO[[#This Row],[//]]))</f>
        <v/>
      </c>
      <c r="V382" s="35" t="str">
        <f ca="1">LOWER(SUBSTITUTE(SUBSTITUTE(SUBSTITUTE(SUBSTITUTE(SUBSTITUTE(SUBSTITUTE(SUBSTITUTE(SUBSTITUTE(KENKO[[#This Row],[N.B.nota]]," ",""),"-",""),"(",""),")",""),".",""),",",""),"/",""),"""",""))</f>
        <v/>
      </c>
      <c r="W382" s="34" t="str">
        <f ca="1">IF(KENKO[[#This Row],[concat]]="","",MATCH(KENKO[[#This Row],[concat]],[3]!db[NB NOTA_C],0)+1)</f>
        <v/>
      </c>
      <c r="X382" s="35" t="str">
        <f ca="1">IF(KENKO[[#This Row],[N.B.nota]]="","",ADDRESS(ROW(KENKO[QB]),COLUMN(KENKO[QB]))&amp;":"&amp;ADDRESS(ROW(),COLUMN(KENKO[QB])))</f>
        <v/>
      </c>
      <c r="Y382" s="35" t="str">
        <f ca="1">IF(KENKO[[#This Row],[//]]="","",HYPERLINK("["&amp;DB_PATH&amp;"]DB!e"&amp;KENKO[[#This Row],[stt]],"&gt;"))</f>
        <v/>
      </c>
      <c r="Z382" s="32" t="str">
        <f ca="1">IF(KENKO[[#This Row],[//]]="","",IF(KENKO[[#This Row],[ID NOTA]]="",Z381,KENKO[[#This Row],[ID NOTA]]))</f>
        <v/>
      </c>
    </row>
    <row r="383" spans="1:26" ht="20.100000000000001" customHeight="1" x14ac:dyDescent="0.25">
      <c r="A383" s="38"/>
      <c r="B383" s="34" t="str">
        <f>IF(KENKO[[#This Row],[N_ID]]="","",INDEX(Table1[ID],MATCH(KENKO[[#This Row],[N_ID]],Table1[N_ID],0)))</f>
        <v/>
      </c>
      <c r="C383" s="34" t="str">
        <f ca="1">IF(KENKO[[#This Row],[//]]="","",HYPERLINK("["&amp;SUBSTITUTE(DIR,"'","")&amp;"]NOTA!D"&amp;KENKO[[#This Row],[//]]+2,"&gt;"))</f>
        <v/>
      </c>
      <c r="D383" s="34" t="str">
        <f>IF(KENKO[[#This Row],[ID NOTA]]="","",INDEX(Table1[QB],MATCH(KENKO[[#This Row],[ID NOTA]],Table1[ID],0)))</f>
        <v/>
      </c>
      <c r="E38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83" s="34"/>
      <c r="G383" s="39" t="str">
        <f ca="1">IF(KENKO[[#This Row],[N_ID]]="","",INDEX(INDIRECT($2:$2),KENKO[[#This Row],[//]]))</f>
        <v/>
      </c>
      <c r="H383" s="39" t="str">
        <f ca="1">IF(KENKO[[#This Row],[N_ID]]="","",INDEX(INDIRECT($2:$2),KENKO[[#This Row],[//]]))</f>
        <v/>
      </c>
      <c r="I383" s="35" t="str">
        <f ca="1">IF(KENKO[[#This Row],[N_ID]]="","",INDEX(INDIRECT($2:$2),KENKO[[#This Row],[//]]))</f>
        <v/>
      </c>
      <c r="J383" s="35" t="str">
        <f ca="1">IF(KENKO[[#This Row],[//]]="","",INDEX([3]!db[NB PAJAK],KENKO[[#This Row],[stt]]-1))</f>
        <v/>
      </c>
      <c r="K383" s="34" t="str">
        <f ca="1">IF(KENKO[[#This Row],[//]]="","",IF(INDEX(INDIRECT($2:$2),KENKO[[#This Row],[//]])="","",INDEX(INDIRECT($2:$2),KENKO[[#This Row],[//]])))</f>
        <v/>
      </c>
      <c r="L383" s="34" t="str">
        <f ca="1">IF(KENKO[[#This Row],[//]]="","",IF(KENKO[[#This Row],[C]]="",INDEX(INDIRECT($2:$2),KENKO[[#This Row],[//]]),""))</f>
        <v/>
      </c>
      <c r="M383" s="34" t="str">
        <f ca="1">IF(KENKO[[#This Row],[//]]="","",IF(KENKO[[#This Row],[C]]="",INDEX(INDIRECT($2:$2),KENKO[[#This Row],[//]]),""))</f>
        <v/>
      </c>
      <c r="N383" s="40" t="str">
        <f ca="1">IF(KENKO[[#This Row],[//]]="","",INDEX(INDIRECT($2:$2),KENKO[[#This Row],[//]])/IF(KENKO[[#This Row],[C]]="",KENKO[[#This Row],[JMLH BRG]],1))</f>
        <v/>
      </c>
      <c r="O383" s="41" t="str">
        <f ca="1">IF(KENKO[[#This Row],[//]]="","",INDEX(INDIRECT($2:$2),KENKO[[#This Row],[//]]))</f>
        <v/>
      </c>
      <c r="P383" s="41" t="str">
        <f ca="1">IF(KENKO[[#This Row],[//]]="","",IF(INDEX(INDIRECT($2:$2),KENKO[[#This Row],[//]])="","",INDEX(INDIRECT($2:$2),KENKO[[#This Row],[//]])))</f>
        <v/>
      </c>
      <c r="Q383" s="42" t="str">
        <f ca="1">IF(KENKO[[#This Row],[//]]="","",INDEX(INDIRECT($2:$2),KENKO[[#This Row],[//]]))</f>
        <v/>
      </c>
      <c r="R38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8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83" s="42" t="str">
        <f ca="1">IF(KENKO[[#This Row],[//]]="","",IF(INDEX(INDIRECT($2:$2),KENKO[[#This Row],[//]])="","",INDEX(INDIRECT($2:$2),KENKO[[#This Row],[//]])))</f>
        <v/>
      </c>
      <c r="U383" s="35" t="str">
        <f ca="1">IF(KENKO[[#This Row],[//]]="","",INDEX(INDIRECT($2:$2),KENKO[[#This Row],[//]]))</f>
        <v/>
      </c>
      <c r="V383" s="35" t="str">
        <f ca="1">LOWER(SUBSTITUTE(SUBSTITUTE(SUBSTITUTE(SUBSTITUTE(SUBSTITUTE(SUBSTITUTE(SUBSTITUTE(SUBSTITUTE(KENKO[[#This Row],[N.B.nota]]," ",""),"-",""),"(",""),")",""),".",""),",",""),"/",""),"""",""))</f>
        <v/>
      </c>
      <c r="W383" s="34" t="str">
        <f ca="1">IF(KENKO[[#This Row],[concat]]="","",MATCH(KENKO[[#This Row],[concat]],[3]!db[NB NOTA_C],0)+1)</f>
        <v/>
      </c>
      <c r="X383" s="35" t="str">
        <f ca="1">IF(KENKO[[#This Row],[N.B.nota]]="","",ADDRESS(ROW(KENKO[QB]),COLUMN(KENKO[QB]))&amp;":"&amp;ADDRESS(ROW(),COLUMN(KENKO[QB])))</f>
        <v/>
      </c>
      <c r="Y383" s="35" t="str">
        <f ca="1">IF(KENKO[[#This Row],[//]]="","",HYPERLINK("["&amp;DB_PATH&amp;"]DB!e"&amp;KENKO[[#This Row],[stt]],"&gt;"))</f>
        <v/>
      </c>
      <c r="Z383" s="32" t="str">
        <f ca="1">IF(KENKO[[#This Row],[//]]="","",IF(KENKO[[#This Row],[ID NOTA]]="",Z382,KENKO[[#This Row],[ID NOTA]]))</f>
        <v/>
      </c>
    </row>
    <row r="384" spans="1:26" ht="20.100000000000001" customHeight="1" x14ac:dyDescent="0.25">
      <c r="A384" s="38"/>
      <c r="B384" s="34" t="str">
        <f>IF(KENKO[[#This Row],[N_ID]]="","",INDEX(Table1[ID],MATCH(KENKO[[#This Row],[N_ID]],Table1[N_ID],0)))</f>
        <v/>
      </c>
      <c r="C384" s="34" t="str">
        <f ca="1">IF(KENKO[[#This Row],[//]]="","",HYPERLINK("["&amp;SUBSTITUTE(DIR,"'","")&amp;"]NOTA!D"&amp;KENKO[[#This Row],[//]]+2,"&gt;"))</f>
        <v/>
      </c>
      <c r="D384" s="34" t="str">
        <f>IF(KENKO[[#This Row],[ID NOTA]]="","",INDEX(Table1[QB],MATCH(KENKO[[#This Row],[ID NOTA]],Table1[ID],0)))</f>
        <v/>
      </c>
      <c r="E38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84" s="34"/>
      <c r="G384" s="39" t="str">
        <f ca="1">IF(KENKO[[#This Row],[N_ID]]="","",INDEX(INDIRECT($2:$2),KENKO[[#This Row],[//]]))</f>
        <v/>
      </c>
      <c r="H384" s="39" t="str">
        <f ca="1">IF(KENKO[[#This Row],[N_ID]]="","",INDEX(INDIRECT($2:$2),KENKO[[#This Row],[//]]))</f>
        <v/>
      </c>
      <c r="I384" s="35" t="str">
        <f ca="1">IF(KENKO[[#This Row],[N_ID]]="","",INDEX(INDIRECT($2:$2),KENKO[[#This Row],[//]]))</f>
        <v/>
      </c>
      <c r="J384" s="35" t="str">
        <f ca="1">IF(KENKO[[#This Row],[//]]="","",INDEX([3]!db[NB PAJAK],KENKO[[#This Row],[stt]]-1))</f>
        <v/>
      </c>
      <c r="K384" s="34" t="str">
        <f ca="1">IF(KENKO[[#This Row],[//]]="","",IF(INDEX(INDIRECT($2:$2),KENKO[[#This Row],[//]])="","",INDEX(INDIRECT($2:$2),KENKO[[#This Row],[//]])))</f>
        <v/>
      </c>
      <c r="L384" s="34" t="str">
        <f ca="1">IF(KENKO[[#This Row],[//]]="","",IF(KENKO[[#This Row],[C]]="",INDEX(INDIRECT($2:$2),KENKO[[#This Row],[//]]),""))</f>
        <v/>
      </c>
      <c r="M384" s="34" t="str">
        <f ca="1">IF(KENKO[[#This Row],[//]]="","",IF(KENKO[[#This Row],[C]]="",INDEX(INDIRECT($2:$2),KENKO[[#This Row],[//]]),""))</f>
        <v/>
      </c>
      <c r="N384" s="40" t="str">
        <f ca="1">IF(KENKO[[#This Row],[//]]="","",INDEX(INDIRECT($2:$2),KENKO[[#This Row],[//]])/IF(KENKO[[#This Row],[C]]="",KENKO[[#This Row],[JMLH BRG]],1))</f>
        <v/>
      </c>
      <c r="O384" s="41" t="str">
        <f ca="1">IF(KENKO[[#This Row],[//]]="","",INDEX(INDIRECT($2:$2),KENKO[[#This Row],[//]]))</f>
        <v/>
      </c>
      <c r="P384" s="41" t="str">
        <f ca="1">IF(KENKO[[#This Row],[//]]="","",IF(INDEX(INDIRECT($2:$2),KENKO[[#This Row],[//]])="","",INDEX(INDIRECT($2:$2),KENKO[[#This Row],[//]])))</f>
        <v/>
      </c>
      <c r="Q384" s="42" t="str">
        <f ca="1">IF(KENKO[[#This Row],[//]]="","",INDEX(INDIRECT($2:$2),KENKO[[#This Row],[//]]))</f>
        <v/>
      </c>
      <c r="R38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8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84" s="42" t="str">
        <f ca="1">IF(KENKO[[#This Row],[//]]="","",IF(INDEX(INDIRECT($2:$2),KENKO[[#This Row],[//]])="","",INDEX(INDIRECT($2:$2),KENKO[[#This Row],[//]])))</f>
        <v/>
      </c>
      <c r="U384" s="35" t="str">
        <f ca="1">IF(KENKO[[#This Row],[//]]="","",INDEX(INDIRECT($2:$2),KENKO[[#This Row],[//]]))</f>
        <v/>
      </c>
      <c r="V384" s="35" t="str">
        <f ca="1">LOWER(SUBSTITUTE(SUBSTITUTE(SUBSTITUTE(SUBSTITUTE(SUBSTITUTE(SUBSTITUTE(SUBSTITUTE(SUBSTITUTE(KENKO[[#This Row],[N.B.nota]]," ",""),"-",""),"(",""),")",""),".",""),",",""),"/",""),"""",""))</f>
        <v/>
      </c>
      <c r="W384" s="34" t="str">
        <f ca="1">IF(KENKO[[#This Row],[concat]]="","",MATCH(KENKO[[#This Row],[concat]],[3]!db[NB NOTA_C],0)+1)</f>
        <v/>
      </c>
      <c r="X384" s="35" t="str">
        <f ca="1">IF(KENKO[[#This Row],[N.B.nota]]="","",ADDRESS(ROW(KENKO[QB]),COLUMN(KENKO[QB]))&amp;":"&amp;ADDRESS(ROW(),COLUMN(KENKO[QB])))</f>
        <v/>
      </c>
      <c r="Y384" s="35" t="str">
        <f ca="1">IF(KENKO[[#This Row],[//]]="","",HYPERLINK("["&amp;DB_PATH&amp;"]DB!e"&amp;KENKO[[#This Row],[stt]],"&gt;"))</f>
        <v/>
      </c>
      <c r="Z384" s="32" t="str">
        <f ca="1">IF(KENKO[[#This Row],[//]]="","",IF(KENKO[[#This Row],[ID NOTA]]="",Z383,KENKO[[#This Row],[ID NOTA]]))</f>
        <v/>
      </c>
    </row>
    <row r="385" spans="1:26" ht="20.100000000000001" customHeight="1" x14ac:dyDescent="0.25">
      <c r="A385" s="38"/>
      <c r="B385" s="34" t="str">
        <f>IF(KENKO[[#This Row],[N_ID]]="","",INDEX(Table1[ID],MATCH(KENKO[[#This Row],[N_ID]],Table1[N_ID],0)))</f>
        <v/>
      </c>
      <c r="C385" s="34" t="str">
        <f ca="1">IF(KENKO[[#This Row],[//]]="","",HYPERLINK("["&amp;SUBSTITUTE(DIR,"'","")&amp;"]NOTA!D"&amp;KENKO[[#This Row],[//]]+2,"&gt;"))</f>
        <v/>
      </c>
      <c r="D385" s="34" t="str">
        <f>IF(KENKO[[#This Row],[ID NOTA]]="","",INDEX(Table1[QB],MATCH(KENKO[[#This Row],[ID NOTA]],Table1[ID],0)))</f>
        <v/>
      </c>
      <c r="E38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85" s="34"/>
      <c r="G385" s="39" t="str">
        <f ca="1">IF(KENKO[[#This Row],[N_ID]]="","",INDEX(INDIRECT($2:$2),KENKO[[#This Row],[//]]))</f>
        <v/>
      </c>
      <c r="H385" s="39" t="str">
        <f ca="1">IF(KENKO[[#This Row],[N_ID]]="","",INDEX(INDIRECT($2:$2),KENKO[[#This Row],[//]]))</f>
        <v/>
      </c>
      <c r="I385" s="35" t="str">
        <f ca="1">IF(KENKO[[#This Row],[N_ID]]="","",INDEX(INDIRECT($2:$2),KENKO[[#This Row],[//]]))</f>
        <v/>
      </c>
      <c r="J385" s="35" t="str">
        <f ca="1">IF(KENKO[[#This Row],[//]]="","",INDEX([3]!db[NB PAJAK],KENKO[[#This Row],[stt]]-1))</f>
        <v/>
      </c>
      <c r="K385" s="34" t="str">
        <f ca="1">IF(KENKO[[#This Row],[//]]="","",IF(INDEX(INDIRECT($2:$2),KENKO[[#This Row],[//]])="","",INDEX(INDIRECT($2:$2),KENKO[[#This Row],[//]])))</f>
        <v/>
      </c>
      <c r="L385" s="34" t="str">
        <f ca="1">IF(KENKO[[#This Row],[//]]="","",IF(KENKO[[#This Row],[C]]="",INDEX(INDIRECT($2:$2),KENKO[[#This Row],[//]]),""))</f>
        <v/>
      </c>
      <c r="M385" s="34" t="str">
        <f ca="1">IF(KENKO[[#This Row],[//]]="","",IF(KENKO[[#This Row],[C]]="",INDEX(INDIRECT($2:$2),KENKO[[#This Row],[//]]),""))</f>
        <v/>
      </c>
      <c r="N385" s="40" t="str">
        <f ca="1">IF(KENKO[[#This Row],[//]]="","",INDEX(INDIRECT($2:$2),KENKO[[#This Row],[//]])/IF(KENKO[[#This Row],[C]]="",KENKO[[#This Row],[JMLH BRG]],1))</f>
        <v/>
      </c>
      <c r="O385" s="41" t="str">
        <f ca="1">IF(KENKO[[#This Row],[//]]="","",INDEX(INDIRECT($2:$2),KENKO[[#This Row],[//]]))</f>
        <v/>
      </c>
      <c r="P385" s="41" t="str">
        <f ca="1">IF(KENKO[[#This Row],[//]]="","",IF(INDEX(INDIRECT($2:$2),KENKO[[#This Row],[//]])="","",INDEX(INDIRECT($2:$2),KENKO[[#This Row],[//]])))</f>
        <v/>
      </c>
      <c r="Q385" s="42" t="str">
        <f ca="1">IF(KENKO[[#This Row],[//]]="","",INDEX(INDIRECT($2:$2),KENKO[[#This Row],[//]]))</f>
        <v/>
      </c>
      <c r="R38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8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85" s="42" t="str">
        <f ca="1">IF(KENKO[[#This Row],[//]]="","",IF(INDEX(INDIRECT($2:$2),KENKO[[#This Row],[//]])="","",INDEX(INDIRECT($2:$2),KENKO[[#This Row],[//]])))</f>
        <v/>
      </c>
      <c r="U385" s="35" t="str">
        <f ca="1">IF(KENKO[[#This Row],[//]]="","",INDEX(INDIRECT($2:$2),KENKO[[#This Row],[//]]))</f>
        <v/>
      </c>
      <c r="V385" s="35" t="str">
        <f ca="1">LOWER(SUBSTITUTE(SUBSTITUTE(SUBSTITUTE(SUBSTITUTE(SUBSTITUTE(SUBSTITUTE(SUBSTITUTE(SUBSTITUTE(KENKO[[#This Row],[N.B.nota]]," ",""),"-",""),"(",""),")",""),".",""),",",""),"/",""),"""",""))</f>
        <v/>
      </c>
      <c r="W385" s="34" t="str">
        <f ca="1">IF(KENKO[[#This Row],[concat]]="","",MATCH(KENKO[[#This Row],[concat]],[3]!db[NB NOTA_C],0)+1)</f>
        <v/>
      </c>
      <c r="X385" s="35" t="str">
        <f ca="1">IF(KENKO[[#This Row],[N.B.nota]]="","",ADDRESS(ROW(KENKO[QB]),COLUMN(KENKO[QB]))&amp;":"&amp;ADDRESS(ROW(),COLUMN(KENKO[QB])))</f>
        <v/>
      </c>
      <c r="Y385" s="35" t="str">
        <f ca="1">IF(KENKO[[#This Row],[//]]="","",HYPERLINK("["&amp;DB_PATH&amp;"]DB!e"&amp;KENKO[[#This Row],[stt]],"&gt;"))</f>
        <v/>
      </c>
      <c r="Z385" s="32" t="str">
        <f ca="1">IF(KENKO[[#This Row],[//]]="","",IF(KENKO[[#This Row],[ID NOTA]]="",Z384,KENKO[[#This Row],[ID NOTA]]))</f>
        <v/>
      </c>
    </row>
    <row r="386" spans="1:26" ht="20.100000000000001" customHeight="1" x14ac:dyDescent="0.25">
      <c r="A386" s="38"/>
      <c r="B386" s="34" t="str">
        <f>IF(KENKO[[#This Row],[N_ID]]="","",INDEX(Table1[ID],MATCH(KENKO[[#This Row],[N_ID]],Table1[N_ID],0)))</f>
        <v/>
      </c>
      <c r="C386" s="34" t="str">
        <f ca="1">IF(KENKO[[#This Row],[//]]="","",HYPERLINK("["&amp;SUBSTITUTE(DIR,"'","")&amp;"]NOTA!D"&amp;KENKO[[#This Row],[//]]+2,"&gt;"))</f>
        <v/>
      </c>
      <c r="D386" s="34" t="str">
        <f>IF(KENKO[[#This Row],[ID NOTA]]="","",INDEX(Table1[QB],MATCH(KENKO[[#This Row],[ID NOTA]],Table1[ID],0)))</f>
        <v/>
      </c>
      <c r="E38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86" s="34"/>
      <c r="G386" s="39" t="str">
        <f ca="1">IF(KENKO[[#This Row],[N_ID]]="","",INDEX(INDIRECT($2:$2),KENKO[[#This Row],[//]]))</f>
        <v/>
      </c>
      <c r="H386" s="39" t="str">
        <f ca="1">IF(KENKO[[#This Row],[N_ID]]="","",INDEX(INDIRECT($2:$2),KENKO[[#This Row],[//]]))</f>
        <v/>
      </c>
      <c r="I386" s="35" t="str">
        <f ca="1">IF(KENKO[[#This Row],[N_ID]]="","",INDEX(INDIRECT($2:$2),KENKO[[#This Row],[//]]))</f>
        <v/>
      </c>
      <c r="J386" s="35" t="str">
        <f ca="1">IF(KENKO[[#This Row],[//]]="","",INDEX([3]!db[NB PAJAK],KENKO[[#This Row],[stt]]-1))</f>
        <v/>
      </c>
      <c r="K386" s="34" t="str">
        <f ca="1">IF(KENKO[[#This Row],[//]]="","",IF(INDEX(INDIRECT($2:$2),KENKO[[#This Row],[//]])="","",INDEX(INDIRECT($2:$2),KENKO[[#This Row],[//]])))</f>
        <v/>
      </c>
      <c r="L386" s="34" t="str">
        <f ca="1">IF(KENKO[[#This Row],[//]]="","",IF(KENKO[[#This Row],[C]]="",INDEX(INDIRECT($2:$2),KENKO[[#This Row],[//]]),""))</f>
        <v/>
      </c>
      <c r="M386" s="34" t="str">
        <f ca="1">IF(KENKO[[#This Row],[//]]="","",IF(KENKO[[#This Row],[C]]="",INDEX(INDIRECT($2:$2),KENKO[[#This Row],[//]]),""))</f>
        <v/>
      </c>
      <c r="N386" s="40" t="str">
        <f ca="1">IF(KENKO[[#This Row],[//]]="","",INDEX(INDIRECT($2:$2),KENKO[[#This Row],[//]])/IF(KENKO[[#This Row],[C]]="",KENKO[[#This Row],[JMLH BRG]],1))</f>
        <v/>
      </c>
      <c r="O386" s="41" t="str">
        <f ca="1">IF(KENKO[[#This Row],[//]]="","",INDEX(INDIRECT($2:$2),KENKO[[#This Row],[//]]))</f>
        <v/>
      </c>
      <c r="P386" s="41" t="str">
        <f ca="1">IF(KENKO[[#This Row],[//]]="","",IF(INDEX(INDIRECT($2:$2),KENKO[[#This Row],[//]])="","",INDEX(INDIRECT($2:$2),KENKO[[#This Row],[//]])))</f>
        <v/>
      </c>
      <c r="Q386" s="42" t="str">
        <f ca="1">IF(KENKO[[#This Row],[//]]="","",INDEX(INDIRECT($2:$2),KENKO[[#This Row],[//]]))</f>
        <v/>
      </c>
      <c r="R38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8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86" s="42" t="str">
        <f ca="1">IF(KENKO[[#This Row],[//]]="","",IF(INDEX(INDIRECT($2:$2),KENKO[[#This Row],[//]])="","",INDEX(INDIRECT($2:$2),KENKO[[#This Row],[//]])))</f>
        <v/>
      </c>
      <c r="U386" s="35" t="str">
        <f ca="1">IF(KENKO[[#This Row],[//]]="","",INDEX(INDIRECT($2:$2),KENKO[[#This Row],[//]]))</f>
        <v/>
      </c>
      <c r="V386" s="35" t="str">
        <f ca="1">LOWER(SUBSTITUTE(SUBSTITUTE(SUBSTITUTE(SUBSTITUTE(SUBSTITUTE(SUBSTITUTE(SUBSTITUTE(SUBSTITUTE(KENKO[[#This Row],[N.B.nota]]," ",""),"-",""),"(",""),")",""),".",""),",",""),"/",""),"""",""))</f>
        <v/>
      </c>
      <c r="W386" s="34" t="str">
        <f ca="1">IF(KENKO[[#This Row],[concat]]="","",MATCH(KENKO[[#This Row],[concat]],[3]!db[NB NOTA_C],0)+1)</f>
        <v/>
      </c>
      <c r="X386" s="35" t="str">
        <f ca="1">IF(KENKO[[#This Row],[N.B.nota]]="","",ADDRESS(ROW(KENKO[QB]),COLUMN(KENKO[QB]))&amp;":"&amp;ADDRESS(ROW(),COLUMN(KENKO[QB])))</f>
        <v/>
      </c>
      <c r="Y386" s="35" t="str">
        <f ca="1">IF(KENKO[[#This Row],[//]]="","",HYPERLINK("["&amp;DB_PATH&amp;"]DB!e"&amp;KENKO[[#This Row],[stt]],"&gt;"))</f>
        <v/>
      </c>
      <c r="Z386" s="32" t="str">
        <f ca="1">IF(KENKO[[#This Row],[//]]="","",IF(KENKO[[#This Row],[ID NOTA]]="",Z385,KENKO[[#This Row],[ID NOTA]]))</f>
        <v/>
      </c>
    </row>
    <row r="387" spans="1:26" ht="20.100000000000001" customHeight="1" x14ac:dyDescent="0.25">
      <c r="A387" s="38"/>
      <c r="B387" s="34" t="str">
        <f>IF(KENKO[[#This Row],[N_ID]]="","",INDEX(Table1[ID],MATCH(KENKO[[#This Row],[N_ID]],Table1[N_ID],0)))</f>
        <v/>
      </c>
      <c r="C387" s="34" t="str">
        <f ca="1">IF(KENKO[[#This Row],[//]]="","",HYPERLINK("["&amp;SUBSTITUTE(DIR,"'","")&amp;"]NOTA!D"&amp;KENKO[[#This Row],[//]]+2,"&gt;"))</f>
        <v/>
      </c>
      <c r="D387" s="34" t="str">
        <f>IF(KENKO[[#This Row],[ID NOTA]]="","",INDEX(Table1[QB],MATCH(KENKO[[#This Row],[ID NOTA]],Table1[ID],0)))</f>
        <v/>
      </c>
      <c r="E38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87" s="34"/>
      <c r="G387" s="39" t="str">
        <f ca="1">IF(KENKO[[#This Row],[N_ID]]="","",INDEX(INDIRECT($2:$2),KENKO[[#This Row],[//]]))</f>
        <v/>
      </c>
      <c r="H387" s="39" t="str">
        <f ca="1">IF(KENKO[[#This Row],[N_ID]]="","",INDEX(INDIRECT($2:$2),KENKO[[#This Row],[//]]))</f>
        <v/>
      </c>
      <c r="I387" s="35" t="str">
        <f ca="1">IF(KENKO[[#This Row],[N_ID]]="","",INDEX(INDIRECT($2:$2),KENKO[[#This Row],[//]]))</f>
        <v/>
      </c>
      <c r="J387" s="35" t="str">
        <f ca="1">IF(KENKO[[#This Row],[//]]="","",INDEX([3]!db[NB PAJAK],KENKO[[#This Row],[stt]]-1))</f>
        <v/>
      </c>
      <c r="K387" s="34" t="str">
        <f ca="1">IF(KENKO[[#This Row],[//]]="","",IF(INDEX(INDIRECT($2:$2),KENKO[[#This Row],[//]])="","",INDEX(INDIRECT($2:$2),KENKO[[#This Row],[//]])))</f>
        <v/>
      </c>
      <c r="L387" s="34" t="str">
        <f ca="1">IF(KENKO[[#This Row],[//]]="","",IF(KENKO[[#This Row],[C]]="",INDEX(INDIRECT($2:$2),KENKO[[#This Row],[//]]),""))</f>
        <v/>
      </c>
      <c r="M387" s="34" t="str">
        <f ca="1">IF(KENKO[[#This Row],[//]]="","",IF(KENKO[[#This Row],[C]]="",INDEX(INDIRECT($2:$2),KENKO[[#This Row],[//]]),""))</f>
        <v/>
      </c>
      <c r="N387" s="40" t="str">
        <f ca="1">IF(KENKO[[#This Row],[//]]="","",INDEX(INDIRECT($2:$2),KENKO[[#This Row],[//]])/IF(KENKO[[#This Row],[C]]="",KENKO[[#This Row],[JMLH BRG]],1))</f>
        <v/>
      </c>
      <c r="O387" s="41" t="str">
        <f ca="1">IF(KENKO[[#This Row],[//]]="","",INDEX(INDIRECT($2:$2),KENKO[[#This Row],[//]]))</f>
        <v/>
      </c>
      <c r="P387" s="41" t="str">
        <f ca="1">IF(KENKO[[#This Row],[//]]="","",IF(INDEX(INDIRECT($2:$2),KENKO[[#This Row],[//]])="","",INDEX(INDIRECT($2:$2),KENKO[[#This Row],[//]])))</f>
        <v/>
      </c>
      <c r="Q387" s="42" t="str">
        <f ca="1">IF(KENKO[[#This Row],[//]]="","",INDEX(INDIRECT($2:$2),KENKO[[#This Row],[//]]))</f>
        <v/>
      </c>
      <c r="R38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8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87" s="42" t="str">
        <f ca="1">IF(KENKO[[#This Row],[//]]="","",IF(INDEX(INDIRECT($2:$2),KENKO[[#This Row],[//]])="","",INDEX(INDIRECT($2:$2),KENKO[[#This Row],[//]])))</f>
        <v/>
      </c>
      <c r="U387" s="35" t="str">
        <f ca="1">IF(KENKO[[#This Row],[//]]="","",INDEX(INDIRECT($2:$2),KENKO[[#This Row],[//]]))</f>
        <v/>
      </c>
      <c r="V387" s="35" t="str">
        <f ca="1">LOWER(SUBSTITUTE(SUBSTITUTE(SUBSTITUTE(SUBSTITUTE(SUBSTITUTE(SUBSTITUTE(SUBSTITUTE(SUBSTITUTE(KENKO[[#This Row],[N.B.nota]]," ",""),"-",""),"(",""),")",""),".",""),",",""),"/",""),"""",""))</f>
        <v/>
      </c>
      <c r="W387" s="34" t="str">
        <f ca="1">IF(KENKO[[#This Row],[concat]]="","",MATCH(KENKO[[#This Row],[concat]],[3]!db[NB NOTA_C],0)+1)</f>
        <v/>
      </c>
      <c r="X387" s="35" t="str">
        <f ca="1">IF(KENKO[[#This Row],[N.B.nota]]="","",ADDRESS(ROW(KENKO[QB]),COLUMN(KENKO[QB]))&amp;":"&amp;ADDRESS(ROW(),COLUMN(KENKO[QB])))</f>
        <v/>
      </c>
      <c r="Y387" s="35" t="str">
        <f ca="1">IF(KENKO[[#This Row],[//]]="","",HYPERLINK("["&amp;DB_PATH&amp;"]DB!e"&amp;KENKO[[#This Row],[stt]],"&gt;"))</f>
        <v/>
      </c>
      <c r="Z387" s="32" t="str">
        <f ca="1">IF(KENKO[[#This Row],[//]]="","",IF(KENKO[[#This Row],[ID NOTA]]="",Z386,KENKO[[#This Row],[ID NOTA]]))</f>
        <v/>
      </c>
    </row>
    <row r="388" spans="1:26" ht="20.100000000000001" customHeight="1" x14ac:dyDescent="0.25">
      <c r="A388" s="38"/>
      <c r="B388" s="34" t="str">
        <f>IF(KENKO[[#This Row],[N_ID]]="","",INDEX(Table1[ID],MATCH(KENKO[[#This Row],[N_ID]],Table1[N_ID],0)))</f>
        <v/>
      </c>
      <c r="C388" s="34" t="str">
        <f ca="1">IF(KENKO[[#This Row],[//]]="","",HYPERLINK("["&amp;SUBSTITUTE(DIR,"'","")&amp;"]NOTA!D"&amp;KENKO[[#This Row],[//]]+2,"&gt;"))</f>
        <v/>
      </c>
      <c r="D388" s="34" t="str">
        <f>IF(KENKO[[#This Row],[ID NOTA]]="","",INDEX(Table1[QB],MATCH(KENKO[[#This Row],[ID NOTA]],Table1[ID],0)))</f>
        <v/>
      </c>
      <c r="E38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88" s="34"/>
      <c r="G388" s="39" t="str">
        <f ca="1">IF(KENKO[[#This Row],[N_ID]]="","",INDEX(INDIRECT($2:$2),KENKO[[#This Row],[//]]))</f>
        <v/>
      </c>
      <c r="H388" s="39" t="str">
        <f ca="1">IF(KENKO[[#This Row],[N_ID]]="","",INDEX(INDIRECT($2:$2),KENKO[[#This Row],[//]]))</f>
        <v/>
      </c>
      <c r="I388" s="35" t="str">
        <f ca="1">IF(KENKO[[#This Row],[N_ID]]="","",INDEX(INDIRECT($2:$2),KENKO[[#This Row],[//]]))</f>
        <v/>
      </c>
      <c r="J388" s="35" t="str">
        <f ca="1">IF(KENKO[[#This Row],[//]]="","",INDEX([3]!db[NB PAJAK],KENKO[[#This Row],[stt]]-1))</f>
        <v/>
      </c>
      <c r="K388" s="34" t="str">
        <f ca="1">IF(KENKO[[#This Row],[//]]="","",IF(INDEX(INDIRECT($2:$2),KENKO[[#This Row],[//]])="","",INDEX(INDIRECT($2:$2),KENKO[[#This Row],[//]])))</f>
        <v/>
      </c>
      <c r="L388" s="34" t="str">
        <f ca="1">IF(KENKO[[#This Row],[//]]="","",IF(KENKO[[#This Row],[C]]="",INDEX(INDIRECT($2:$2),KENKO[[#This Row],[//]]),""))</f>
        <v/>
      </c>
      <c r="M388" s="34" t="str">
        <f ca="1">IF(KENKO[[#This Row],[//]]="","",IF(KENKO[[#This Row],[C]]="",INDEX(INDIRECT($2:$2),KENKO[[#This Row],[//]]),""))</f>
        <v/>
      </c>
      <c r="N388" s="40" t="str">
        <f ca="1">IF(KENKO[[#This Row],[//]]="","",INDEX(INDIRECT($2:$2),KENKO[[#This Row],[//]])/IF(KENKO[[#This Row],[C]]="",KENKO[[#This Row],[JMLH BRG]],1))</f>
        <v/>
      </c>
      <c r="O388" s="41" t="str">
        <f ca="1">IF(KENKO[[#This Row],[//]]="","",INDEX(INDIRECT($2:$2),KENKO[[#This Row],[//]]))</f>
        <v/>
      </c>
      <c r="P388" s="41" t="str">
        <f ca="1">IF(KENKO[[#This Row],[//]]="","",IF(INDEX(INDIRECT($2:$2),KENKO[[#This Row],[//]])="","",INDEX(INDIRECT($2:$2),KENKO[[#This Row],[//]])))</f>
        <v/>
      </c>
      <c r="Q388" s="42" t="str">
        <f ca="1">IF(KENKO[[#This Row],[//]]="","",INDEX(INDIRECT($2:$2),KENKO[[#This Row],[//]]))</f>
        <v/>
      </c>
      <c r="R38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8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88" s="42" t="str">
        <f ca="1">IF(KENKO[[#This Row],[//]]="","",IF(INDEX(INDIRECT($2:$2),KENKO[[#This Row],[//]])="","",INDEX(INDIRECT($2:$2),KENKO[[#This Row],[//]])))</f>
        <v/>
      </c>
      <c r="U388" s="35" t="str">
        <f ca="1">IF(KENKO[[#This Row],[//]]="","",INDEX(INDIRECT($2:$2),KENKO[[#This Row],[//]]))</f>
        <v/>
      </c>
      <c r="V388" s="35" t="str">
        <f ca="1">LOWER(SUBSTITUTE(SUBSTITUTE(SUBSTITUTE(SUBSTITUTE(SUBSTITUTE(SUBSTITUTE(SUBSTITUTE(SUBSTITUTE(KENKO[[#This Row],[N.B.nota]]," ",""),"-",""),"(",""),")",""),".",""),",",""),"/",""),"""",""))</f>
        <v/>
      </c>
      <c r="W388" s="34" t="str">
        <f ca="1">IF(KENKO[[#This Row],[concat]]="","",MATCH(KENKO[[#This Row],[concat]],[3]!db[NB NOTA_C],0)+1)</f>
        <v/>
      </c>
      <c r="X388" s="35" t="str">
        <f ca="1">IF(KENKO[[#This Row],[N.B.nota]]="","",ADDRESS(ROW(KENKO[QB]),COLUMN(KENKO[QB]))&amp;":"&amp;ADDRESS(ROW(),COLUMN(KENKO[QB])))</f>
        <v/>
      </c>
      <c r="Y388" s="35" t="str">
        <f ca="1">IF(KENKO[[#This Row],[//]]="","",HYPERLINK("["&amp;DB_PATH&amp;"]DB!e"&amp;KENKO[[#This Row],[stt]],"&gt;"))</f>
        <v/>
      </c>
      <c r="Z388" s="32" t="str">
        <f ca="1">IF(KENKO[[#This Row],[//]]="","",IF(KENKO[[#This Row],[ID NOTA]]="",Z387,KENKO[[#This Row],[ID NOTA]]))</f>
        <v/>
      </c>
    </row>
    <row r="389" spans="1:26" ht="20.100000000000001" customHeight="1" x14ac:dyDescent="0.25">
      <c r="A389" s="38"/>
      <c r="B389" s="34" t="str">
        <f>IF(KENKO[[#This Row],[N_ID]]="","",INDEX(Table1[ID],MATCH(KENKO[[#This Row],[N_ID]],Table1[N_ID],0)))</f>
        <v/>
      </c>
      <c r="C389" s="34" t="str">
        <f ca="1">IF(KENKO[[#This Row],[//]]="","",HYPERLINK("["&amp;SUBSTITUTE(DIR,"'","")&amp;"]NOTA!D"&amp;KENKO[[#This Row],[//]]+2,"&gt;"))</f>
        <v/>
      </c>
      <c r="D389" s="34" t="str">
        <f>IF(KENKO[[#This Row],[ID NOTA]]="","",INDEX(Table1[QB],MATCH(KENKO[[#This Row],[ID NOTA]],Table1[ID],0)))</f>
        <v/>
      </c>
      <c r="E38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89" s="34"/>
      <c r="G389" s="39" t="str">
        <f ca="1">IF(KENKO[[#This Row],[N_ID]]="","",INDEX(INDIRECT($2:$2),KENKO[[#This Row],[//]]))</f>
        <v/>
      </c>
      <c r="H389" s="39" t="str">
        <f ca="1">IF(KENKO[[#This Row],[N_ID]]="","",INDEX(INDIRECT($2:$2),KENKO[[#This Row],[//]]))</f>
        <v/>
      </c>
      <c r="I389" s="35" t="str">
        <f ca="1">IF(KENKO[[#This Row],[N_ID]]="","",INDEX(INDIRECT($2:$2),KENKO[[#This Row],[//]]))</f>
        <v/>
      </c>
      <c r="J389" s="35" t="str">
        <f ca="1">IF(KENKO[[#This Row],[//]]="","",INDEX([3]!db[NB PAJAK],KENKO[[#This Row],[stt]]-1))</f>
        <v/>
      </c>
      <c r="K389" s="34" t="str">
        <f ca="1">IF(KENKO[[#This Row],[//]]="","",IF(INDEX(INDIRECT($2:$2),KENKO[[#This Row],[//]])="","",INDEX(INDIRECT($2:$2),KENKO[[#This Row],[//]])))</f>
        <v/>
      </c>
      <c r="L389" s="34" t="str">
        <f ca="1">IF(KENKO[[#This Row],[//]]="","",IF(KENKO[[#This Row],[C]]="",INDEX(INDIRECT($2:$2),KENKO[[#This Row],[//]]),""))</f>
        <v/>
      </c>
      <c r="M389" s="34" t="str">
        <f ca="1">IF(KENKO[[#This Row],[//]]="","",IF(KENKO[[#This Row],[C]]="",INDEX(INDIRECT($2:$2),KENKO[[#This Row],[//]]),""))</f>
        <v/>
      </c>
      <c r="N389" s="40" t="str">
        <f ca="1">IF(KENKO[[#This Row],[//]]="","",INDEX(INDIRECT($2:$2),KENKO[[#This Row],[//]])/IF(KENKO[[#This Row],[C]]="",KENKO[[#This Row],[JMLH BRG]],1))</f>
        <v/>
      </c>
      <c r="O389" s="41" t="str">
        <f ca="1">IF(KENKO[[#This Row],[//]]="","",INDEX(INDIRECT($2:$2),KENKO[[#This Row],[//]]))</f>
        <v/>
      </c>
      <c r="P389" s="41" t="str">
        <f ca="1">IF(KENKO[[#This Row],[//]]="","",IF(INDEX(INDIRECT($2:$2),KENKO[[#This Row],[//]])="","",INDEX(INDIRECT($2:$2),KENKO[[#This Row],[//]])))</f>
        <v/>
      </c>
      <c r="Q389" s="42" t="str">
        <f ca="1">IF(KENKO[[#This Row],[//]]="","",INDEX(INDIRECT($2:$2),KENKO[[#This Row],[//]]))</f>
        <v/>
      </c>
      <c r="R38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8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89" s="42" t="str">
        <f ca="1">IF(KENKO[[#This Row],[//]]="","",IF(INDEX(INDIRECT($2:$2),KENKO[[#This Row],[//]])="","",INDEX(INDIRECT($2:$2),KENKO[[#This Row],[//]])))</f>
        <v/>
      </c>
      <c r="U389" s="35" t="str">
        <f ca="1">IF(KENKO[[#This Row],[//]]="","",INDEX(INDIRECT($2:$2),KENKO[[#This Row],[//]]))</f>
        <v/>
      </c>
      <c r="V389" s="35" t="str">
        <f ca="1">LOWER(SUBSTITUTE(SUBSTITUTE(SUBSTITUTE(SUBSTITUTE(SUBSTITUTE(SUBSTITUTE(SUBSTITUTE(SUBSTITUTE(KENKO[[#This Row],[N.B.nota]]," ",""),"-",""),"(",""),")",""),".",""),",",""),"/",""),"""",""))</f>
        <v/>
      </c>
      <c r="W389" s="34" t="str">
        <f ca="1">IF(KENKO[[#This Row],[concat]]="","",MATCH(KENKO[[#This Row],[concat]],[3]!db[NB NOTA_C],0)+1)</f>
        <v/>
      </c>
      <c r="X389" s="35" t="str">
        <f ca="1">IF(KENKO[[#This Row],[N.B.nota]]="","",ADDRESS(ROW(KENKO[QB]),COLUMN(KENKO[QB]))&amp;":"&amp;ADDRESS(ROW(),COLUMN(KENKO[QB])))</f>
        <v/>
      </c>
      <c r="Y389" s="35" t="str">
        <f ca="1">IF(KENKO[[#This Row],[//]]="","",HYPERLINK("["&amp;DB_PATH&amp;"]DB!e"&amp;KENKO[[#This Row],[stt]],"&gt;"))</f>
        <v/>
      </c>
      <c r="Z389" s="32" t="str">
        <f ca="1">IF(KENKO[[#This Row],[//]]="","",IF(KENKO[[#This Row],[ID NOTA]]="",Z388,KENKO[[#This Row],[ID NOTA]]))</f>
        <v/>
      </c>
    </row>
    <row r="390" spans="1:26" ht="20.100000000000001" customHeight="1" x14ac:dyDescent="0.25">
      <c r="A390" s="38"/>
      <c r="B390" s="34" t="str">
        <f>IF(KENKO[[#This Row],[N_ID]]="","",INDEX(Table1[ID],MATCH(KENKO[[#This Row],[N_ID]],Table1[N_ID],0)))</f>
        <v/>
      </c>
      <c r="C390" s="34" t="str">
        <f ca="1">IF(KENKO[[#This Row],[//]]="","",HYPERLINK("["&amp;SUBSTITUTE(DIR,"'","")&amp;"]NOTA!D"&amp;KENKO[[#This Row],[//]]+2,"&gt;"))</f>
        <v/>
      </c>
      <c r="D390" s="34" t="str">
        <f>IF(KENKO[[#This Row],[ID NOTA]]="","",INDEX(Table1[QB],MATCH(KENKO[[#This Row],[ID NOTA]],Table1[ID],0)))</f>
        <v/>
      </c>
      <c r="E39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90" s="34"/>
      <c r="G390" s="39" t="str">
        <f ca="1">IF(KENKO[[#This Row],[N_ID]]="","",INDEX(INDIRECT($2:$2),KENKO[[#This Row],[//]]))</f>
        <v/>
      </c>
      <c r="H390" s="39" t="str">
        <f ca="1">IF(KENKO[[#This Row],[N_ID]]="","",INDEX(INDIRECT($2:$2),KENKO[[#This Row],[//]]))</f>
        <v/>
      </c>
      <c r="I390" s="35" t="str">
        <f ca="1">IF(KENKO[[#This Row],[N_ID]]="","",INDEX(INDIRECT($2:$2),KENKO[[#This Row],[//]]))</f>
        <v/>
      </c>
      <c r="J390" s="35" t="str">
        <f ca="1">IF(KENKO[[#This Row],[//]]="","",INDEX([3]!db[NB PAJAK],KENKO[[#This Row],[stt]]-1))</f>
        <v/>
      </c>
      <c r="K390" s="34" t="str">
        <f ca="1">IF(KENKO[[#This Row],[//]]="","",IF(INDEX(INDIRECT($2:$2),KENKO[[#This Row],[//]])="","",INDEX(INDIRECT($2:$2),KENKO[[#This Row],[//]])))</f>
        <v/>
      </c>
      <c r="L390" s="34" t="str">
        <f ca="1">IF(KENKO[[#This Row],[//]]="","",IF(KENKO[[#This Row],[C]]="",INDEX(INDIRECT($2:$2),KENKO[[#This Row],[//]]),""))</f>
        <v/>
      </c>
      <c r="M390" s="34" t="str">
        <f ca="1">IF(KENKO[[#This Row],[//]]="","",IF(KENKO[[#This Row],[C]]="",INDEX(INDIRECT($2:$2),KENKO[[#This Row],[//]]),""))</f>
        <v/>
      </c>
      <c r="N390" s="40" t="str">
        <f ca="1">IF(KENKO[[#This Row],[//]]="","",INDEX(INDIRECT($2:$2),KENKO[[#This Row],[//]])/IF(KENKO[[#This Row],[C]]="",KENKO[[#This Row],[JMLH BRG]],1))</f>
        <v/>
      </c>
      <c r="O390" s="41" t="str">
        <f ca="1">IF(KENKO[[#This Row],[//]]="","",INDEX(INDIRECT($2:$2),KENKO[[#This Row],[//]]))</f>
        <v/>
      </c>
      <c r="P390" s="41" t="str">
        <f ca="1">IF(KENKO[[#This Row],[//]]="","",IF(INDEX(INDIRECT($2:$2),KENKO[[#This Row],[//]])="","",INDEX(INDIRECT($2:$2),KENKO[[#This Row],[//]])))</f>
        <v/>
      </c>
      <c r="Q390" s="42" t="str">
        <f ca="1">IF(KENKO[[#This Row],[//]]="","",INDEX(INDIRECT($2:$2),KENKO[[#This Row],[//]]))</f>
        <v/>
      </c>
      <c r="R39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9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90" s="42" t="str">
        <f ca="1">IF(KENKO[[#This Row],[//]]="","",IF(INDEX(INDIRECT($2:$2),KENKO[[#This Row],[//]])="","",INDEX(INDIRECT($2:$2),KENKO[[#This Row],[//]])))</f>
        <v/>
      </c>
      <c r="U390" s="35" t="str">
        <f ca="1">IF(KENKO[[#This Row],[//]]="","",INDEX(INDIRECT($2:$2),KENKO[[#This Row],[//]]))</f>
        <v/>
      </c>
      <c r="V390" s="35" t="str">
        <f ca="1">LOWER(SUBSTITUTE(SUBSTITUTE(SUBSTITUTE(SUBSTITUTE(SUBSTITUTE(SUBSTITUTE(SUBSTITUTE(SUBSTITUTE(KENKO[[#This Row],[N.B.nota]]," ",""),"-",""),"(",""),")",""),".",""),",",""),"/",""),"""",""))</f>
        <v/>
      </c>
      <c r="W390" s="34" t="str">
        <f ca="1">IF(KENKO[[#This Row],[concat]]="","",MATCH(KENKO[[#This Row],[concat]],[3]!db[NB NOTA_C],0)+1)</f>
        <v/>
      </c>
      <c r="X390" s="35" t="str">
        <f ca="1">IF(KENKO[[#This Row],[N.B.nota]]="","",ADDRESS(ROW(KENKO[QB]),COLUMN(KENKO[QB]))&amp;":"&amp;ADDRESS(ROW(),COLUMN(KENKO[QB])))</f>
        <v/>
      </c>
      <c r="Y390" s="35" t="str">
        <f ca="1">IF(KENKO[[#This Row],[//]]="","",HYPERLINK("["&amp;DB_PATH&amp;"]DB!e"&amp;KENKO[[#This Row],[stt]],"&gt;"))</f>
        <v/>
      </c>
      <c r="Z390" s="32" t="str">
        <f ca="1">IF(KENKO[[#This Row],[//]]="","",IF(KENKO[[#This Row],[ID NOTA]]="",Z389,KENKO[[#This Row],[ID NOTA]]))</f>
        <v/>
      </c>
    </row>
    <row r="391" spans="1:26" ht="20.100000000000001" customHeight="1" x14ac:dyDescent="0.25">
      <c r="A391" s="38"/>
      <c r="B391" s="34" t="str">
        <f>IF(KENKO[[#This Row],[N_ID]]="","",INDEX(Table1[ID],MATCH(KENKO[[#This Row],[N_ID]],Table1[N_ID],0)))</f>
        <v/>
      </c>
      <c r="C391" s="34" t="str">
        <f ca="1">IF(KENKO[[#This Row],[//]]="","",HYPERLINK("["&amp;SUBSTITUTE(DIR,"'","")&amp;"]NOTA!D"&amp;KENKO[[#This Row],[//]]+2,"&gt;"))</f>
        <v/>
      </c>
      <c r="D391" s="34" t="str">
        <f>IF(KENKO[[#This Row],[ID NOTA]]="","",INDEX(Table1[QB],MATCH(KENKO[[#This Row],[ID NOTA]],Table1[ID],0)))</f>
        <v/>
      </c>
      <c r="E39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91" s="34"/>
      <c r="G391" s="39" t="str">
        <f ca="1">IF(KENKO[[#This Row],[N_ID]]="","",INDEX(INDIRECT($2:$2),KENKO[[#This Row],[//]]))</f>
        <v/>
      </c>
      <c r="H391" s="39" t="str">
        <f ca="1">IF(KENKO[[#This Row],[N_ID]]="","",INDEX(INDIRECT($2:$2),KENKO[[#This Row],[//]]))</f>
        <v/>
      </c>
      <c r="I391" s="35" t="str">
        <f ca="1">IF(KENKO[[#This Row],[N_ID]]="","",INDEX(INDIRECT($2:$2),KENKO[[#This Row],[//]]))</f>
        <v/>
      </c>
      <c r="J391" s="35" t="str">
        <f ca="1">IF(KENKO[[#This Row],[//]]="","",INDEX([3]!db[NB PAJAK],KENKO[[#This Row],[stt]]-1))</f>
        <v/>
      </c>
      <c r="K391" s="34" t="str">
        <f ca="1">IF(KENKO[[#This Row],[//]]="","",IF(INDEX(INDIRECT($2:$2),KENKO[[#This Row],[//]])="","",INDEX(INDIRECT($2:$2),KENKO[[#This Row],[//]])))</f>
        <v/>
      </c>
      <c r="L391" s="34" t="str">
        <f ca="1">IF(KENKO[[#This Row],[//]]="","",IF(KENKO[[#This Row],[C]]="",INDEX(INDIRECT($2:$2),KENKO[[#This Row],[//]]),""))</f>
        <v/>
      </c>
      <c r="M391" s="34" t="str">
        <f ca="1">IF(KENKO[[#This Row],[//]]="","",IF(KENKO[[#This Row],[C]]="",INDEX(INDIRECT($2:$2),KENKO[[#This Row],[//]]),""))</f>
        <v/>
      </c>
      <c r="N391" s="40" t="str">
        <f ca="1">IF(KENKO[[#This Row],[//]]="","",INDEX(INDIRECT($2:$2),KENKO[[#This Row],[//]])/IF(KENKO[[#This Row],[C]]="",KENKO[[#This Row],[JMLH BRG]],1))</f>
        <v/>
      </c>
      <c r="O391" s="41" t="str">
        <f ca="1">IF(KENKO[[#This Row],[//]]="","",INDEX(INDIRECT($2:$2),KENKO[[#This Row],[//]]))</f>
        <v/>
      </c>
      <c r="P391" s="41" t="str">
        <f ca="1">IF(KENKO[[#This Row],[//]]="","",IF(INDEX(INDIRECT($2:$2),KENKO[[#This Row],[//]])="","",INDEX(INDIRECT($2:$2),KENKO[[#This Row],[//]])))</f>
        <v/>
      </c>
      <c r="Q391" s="42" t="str">
        <f ca="1">IF(KENKO[[#This Row],[//]]="","",INDEX(INDIRECT($2:$2),KENKO[[#This Row],[//]]))</f>
        <v/>
      </c>
      <c r="R39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9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91" s="42" t="str">
        <f ca="1">IF(KENKO[[#This Row],[//]]="","",IF(INDEX(INDIRECT($2:$2),KENKO[[#This Row],[//]])="","",INDEX(INDIRECT($2:$2),KENKO[[#This Row],[//]])))</f>
        <v/>
      </c>
      <c r="U391" s="35" t="str">
        <f ca="1">IF(KENKO[[#This Row],[//]]="","",INDEX(INDIRECT($2:$2),KENKO[[#This Row],[//]]))</f>
        <v/>
      </c>
      <c r="V391" s="35" t="str">
        <f ca="1">LOWER(SUBSTITUTE(SUBSTITUTE(SUBSTITUTE(SUBSTITUTE(SUBSTITUTE(SUBSTITUTE(SUBSTITUTE(SUBSTITUTE(KENKO[[#This Row],[N.B.nota]]," ",""),"-",""),"(",""),")",""),".",""),",",""),"/",""),"""",""))</f>
        <v/>
      </c>
      <c r="W391" s="34" t="str">
        <f ca="1">IF(KENKO[[#This Row],[concat]]="","",MATCH(KENKO[[#This Row],[concat]],[3]!db[NB NOTA_C],0)+1)</f>
        <v/>
      </c>
      <c r="X391" s="35" t="str">
        <f ca="1">IF(KENKO[[#This Row],[N.B.nota]]="","",ADDRESS(ROW(KENKO[QB]),COLUMN(KENKO[QB]))&amp;":"&amp;ADDRESS(ROW(),COLUMN(KENKO[QB])))</f>
        <v/>
      </c>
      <c r="Y391" s="35" t="str">
        <f ca="1">IF(KENKO[[#This Row],[//]]="","",HYPERLINK("["&amp;DB_PATH&amp;"]DB!e"&amp;KENKO[[#This Row],[stt]],"&gt;"))</f>
        <v/>
      </c>
      <c r="Z391" s="32" t="str">
        <f ca="1">IF(KENKO[[#This Row],[//]]="","",IF(KENKO[[#This Row],[ID NOTA]]="",Z390,KENKO[[#This Row],[ID NOTA]]))</f>
        <v/>
      </c>
    </row>
    <row r="392" spans="1:26" ht="20.100000000000001" customHeight="1" x14ac:dyDescent="0.25">
      <c r="A392" s="38"/>
      <c r="B392" s="34" t="str">
        <f>IF(KENKO[[#This Row],[N_ID]]="","",INDEX(Table1[ID],MATCH(KENKO[[#This Row],[N_ID]],Table1[N_ID],0)))</f>
        <v/>
      </c>
      <c r="C392" s="34" t="str">
        <f ca="1">IF(KENKO[[#This Row],[//]]="","",HYPERLINK("["&amp;SUBSTITUTE(DIR,"'","")&amp;"]NOTA!D"&amp;KENKO[[#This Row],[//]]+2,"&gt;"))</f>
        <v/>
      </c>
      <c r="D392" s="34" t="str">
        <f>IF(KENKO[[#This Row],[ID NOTA]]="","",INDEX(Table1[QB],MATCH(KENKO[[#This Row],[ID NOTA]],Table1[ID],0)))</f>
        <v/>
      </c>
      <c r="E39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92" s="34"/>
      <c r="G392" s="39" t="str">
        <f ca="1">IF(KENKO[[#This Row],[N_ID]]="","",INDEX(INDIRECT($2:$2),KENKO[[#This Row],[//]]))</f>
        <v/>
      </c>
      <c r="H392" s="39" t="str">
        <f ca="1">IF(KENKO[[#This Row],[N_ID]]="","",INDEX(INDIRECT($2:$2),KENKO[[#This Row],[//]]))</f>
        <v/>
      </c>
      <c r="I392" s="35" t="str">
        <f ca="1">IF(KENKO[[#This Row],[N_ID]]="","",INDEX(INDIRECT($2:$2),KENKO[[#This Row],[//]]))</f>
        <v/>
      </c>
      <c r="J392" s="35" t="str">
        <f ca="1">IF(KENKO[[#This Row],[//]]="","",INDEX([3]!db[NB PAJAK],KENKO[[#This Row],[stt]]-1))</f>
        <v/>
      </c>
      <c r="K392" s="34" t="str">
        <f ca="1">IF(KENKO[[#This Row],[//]]="","",IF(INDEX(INDIRECT($2:$2),KENKO[[#This Row],[//]])="","",INDEX(INDIRECT($2:$2),KENKO[[#This Row],[//]])))</f>
        <v/>
      </c>
      <c r="L392" s="34" t="str">
        <f ca="1">IF(KENKO[[#This Row],[//]]="","",IF(KENKO[[#This Row],[C]]="",INDEX(INDIRECT($2:$2),KENKO[[#This Row],[//]]),""))</f>
        <v/>
      </c>
      <c r="M392" s="34" t="str">
        <f ca="1">IF(KENKO[[#This Row],[//]]="","",IF(KENKO[[#This Row],[C]]="",INDEX(INDIRECT($2:$2),KENKO[[#This Row],[//]]),""))</f>
        <v/>
      </c>
      <c r="N392" s="40" t="str">
        <f ca="1">IF(KENKO[[#This Row],[//]]="","",INDEX(INDIRECT($2:$2),KENKO[[#This Row],[//]])/IF(KENKO[[#This Row],[C]]="",KENKO[[#This Row],[JMLH BRG]],1))</f>
        <v/>
      </c>
      <c r="O392" s="41" t="str">
        <f ca="1">IF(KENKO[[#This Row],[//]]="","",INDEX(INDIRECT($2:$2),KENKO[[#This Row],[//]]))</f>
        <v/>
      </c>
      <c r="P392" s="41" t="str">
        <f ca="1">IF(KENKO[[#This Row],[//]]="","",IF(INDEX(INDIRECT($2:$2),KENKO[[#This Row],[//]])="","",INDEX(INDIRECT($2:$2),KENKO[[#This Row],[//]])))</f>
        <v/>
      </c>
      <c r="Q392" s="42" t="str">
        <f ca="1">IF(KENKO[[#This Row],[//]]="","",INDEX(INDIRECT($2:$2),KENKO[[#This Row],[//]]))</f>
        <v/>
      </c>
      <c r="R39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9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92" s="42" t="str">
        <f ca="1">IF(KENKO[[#This Row],[//]]="","",IF(INDEX(INDIRECT($2:$2),KENKO[[#This Row],[//]])="","",INDEX(INDIRECT($2:$2),KENKO[[#This Row],[//]])))</f>
        <v/>
      </c>
      <c r="U392" s="35" t="str">
        <f ca="1">IF(KENKO[[#This Row],[//]]="","",INDEX(INDIRECT($2:$2),KENKO[[#This Row],[//]]))</f>
        <v/>
      </c>
      <c r="V392" s="35" t="str">
        <f ca="1">LOWER(SUBSTITUTE(SUBSTITUTE(SUBSTITUTE(SUBSTITUTE(SUBSTITUTE(SUBSTITUTE(SUBSTITUTE(SUBSTITUTE(KENKO[[#This Row],[N.B.nota]]," ",""),"-",""),"(",""),")",""),".",""),",",""),"/",""),"""",""))</f>
        <v/>
      </c>
      <c r="W392" s="34" t="str">
        <f ca="1">IF(KENKO[[#This Row],[concat]]="","",MATCH(KENKO[[#This Row],[concat]],[3]!db[NB NOTA_C],0)+1)</f>
        <v/>
      </c>
      <c r="X392" s="35" t="str">
        <f ca="1">IF(KENKO[[#This Row],[N.B.nota]]="","",ADDRESS(ROW(KENKO[QB]),COLUMN(KENKO[QB]))&amp;":"&amp;ADDRESS(ROW(),COLUMN(KENKO[QB])))</f>
        <v/>
      </c>
      <c r="Y392" s="35" t="str">
        <f ca="1">IF(KENKO[[#This Row],[//]]="","",HYPERLINK("["&amp;DB_PATH&amp;"]DB!e"&amp;KENKO[[#This Row],[stt]],"&gt;"))</f>
        <v/>
      </c>
      <c r="Z392" s="32" t="str">
        <f ca="1">IF(KENKO[[#This Row],[//]]="","",IF(KENKO[[#This Row],[ID NOTA]]="",Z391,KENKO[[#This Row],[ID NOTA]]))</f>
        <v/>
      </c>
    </row>
    <row r="393" spans="1:26" ht="20.100000000000001" customHeight="1" x14ac:dyDescent="0.25">
      <c r="A393" s="38"/>
      <c r="B393" s="34" t="str">
        <f>IF(KENKO[[#This Row],[N_ID]]="","",INDEX(Table1[ID],MATCH(KENKO[[#This Row],[N_ID]],Table1[N_ID],0)))</f>
        <v/>
      </c>
      <c r="C393" s="34" t="str">
        <f ca="1">IF(KENKO[[#This Row],[//]]="","",HYPERLINK("["&amp;SUBSTITUTE(DIR,"'","")&amp;"]NOTA!D"&amp;KENKO[[#This Row],[//]]+2,"&gt;"))</f>
        <v/>
      </c>
      <c r="D393" s="34" t="str">
        <f>IF(KENKO[[#This Row],[ID NOTA]]="","",INDEX(Table1[QB],MATCH(KENKO[[#This Row],[ID NOTA]],Table1[ID],0)))</f>
        <v/>
      </c>
      <c r="E39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93" s="34"/>
      <c r="G393" s="39" t="str">
        <f ca="1">IF(KENKO[[#This Row],[N_ID]]="","",INDEX(INDIRECT($2:$2),KENKO[[#This Row],[//]]))</f>
        <v/>
      </c>
      <c r="H393" s="39" t="str">
        <f ca="1">IF(KENKO[[#This Row],[N_ID]]="","",INDEX(INDIRECT($2:$2),KENKO[[#This Row],[//]]))</f>
        <v/>
      </c>
      <c r="I393" s="35" t="str">
        <f ca="1">IF(KENKO[[#This Row],[N_ID]]="","",INDEX(INDIRECT($2:$2),KENKO[[#This Row],[//]]))</f>
        <v/>
      </c>
      <c r="J393" s="35" t="str">
        <f ca="1">IF(KENKO[[#This Row],[//]]="","",INDEX([3]!db[NB PAJAK],KENKO[[#This Row],[stt]]-1))</f>
        <v/>
      </c>
      <c r="K393" s="34" t="str">
        <f ca="1">IF(KENKO[[#This Row],[//]]="","",IF(INDEX(INDIRECT($2:$2),KENKO[[#This Row],[//]])="","",INDEX(INDIRECT($2:$2),KENKO[[#This Row],[//]])))</f>
        <v/>
      </c>
      <c r="L393" s="34" t="str">
        <f ca="1">IF(KENKO[[#This Row],[//]]="","",IF(KENKO[[#This Row],[C]]="",INDEX(INDIRECT($2:$2),KENKO[[#This Row],[//]]),""))</f>
        <v/>
      </c>
      <c r="M393" s="34" t="str">
        <f ca="1">IF(KENKO[[#This Row],[//]]="","",IF(KENKO[[#This Row],[C]]="",INDEX(INDIRECT($2:$2),KENKO[[#This Row],[//]]),""))</f>
        <v/>
      </c>
      <c r="N393" s="40" t="str">
        <f ca="1">IF(KENKO[[#This Row],[//]]="","",INDEX(INDIRECT($2:$2),KENKO[[#This Row],[//]])/IF(KENKO[[#This Row],[C]]="",KENKO[[#This Row],[JMLH BRG]],1))</f>
        <v/>
      </c>
      <c r="O393" s="41" t="str">
        <f ca="1">IF(KENKO[[#This Row],[//]]="","",INDEX(INDIRECT($2:$2),KENKO[[#This Row],[//]]))</f>
        <v/>
      </c>
      <c r="P393" s="41" t="str">
        <f ca="1">IF(KENKO[[#This Row],[//]]="","",IF(INDEX(INDIRECT($2:$2),KENKO[[#This Row],[//]])="","",INDEX(INDIRECT($2:$2),KENKO[[#This Row],[//]])))</f>
        <v/>
      </c>
      <c r="Q393" s="42" t="str">
        <f ca="1">IF(KENKO[[#This Row],[//]]="","",INDEX(INDIRECT($2:$2),KENKO[[#This Row],[//]]))</f>
        <v/>
      </c>
      <c r="R39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9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93" s="42" t="str">
        <f ca="1">IF(KENKO[[#This Row],[//]]="","",IF(INDEX(INDIRECT($2:$2),KENKO[[#This Row],[//]])="","",INDEX(INDIRECT($2:$2),KENKO[[#This Row],[//]])))</f>
        <v/>
      </c>
      <c r="U393" s="35" t="str">
        <f ca="1">IF(KENKO[[#This Row],[//]]="","",INDEX(INDIRECT($2:$2),KENKO[[#This Row],[//]]))</f>
        <v/>
      </c>
      <c r="V393" s="35" t="str">
        <f ca="1">LOWER(SUBSTITUTE(SUBSTITUTE(SUBSTITUTE(SUBSTITUTE(SUBSTITUTE(SUBSTITUTE(SUBSTITUTE(SUBSTITUTE(KENKO[[#This Row],[N.B.nota]]," ",""),"-",""),"(",""),")",""),".",""),",",""),"/",""),"""",""))</f>
        <v/>
      </c>
      <c r="W393" s="34" t="str">
        <f ca="1">IF(KENKO[[#This Row],[concat]]="","",MATCH(KENKO[[#This Row],[concat]],[3]!db[NB NOTA_C],0)+1)</f>
        <v/>
      </c>
      <c r="X393" s="35" t="str">
        <f ca="1">IF(KENKO[[#This Row],[N.B.nota]]="","",ADDRESS(ROW(KENKO[QB]),COLUMN(KENKO[QB]))&amp;":"&amp;ADDRESS(ROW(),COLUMN(KENKO[QB])))</f>
        <v/>
      </c>
      <c r="Y393" s="35" t="str">
        <f ca="1">IF(KENKO[[#This Row],[//]]="","",HYPERLINK("["&amp;DB_PATH&amp;"]DB!e"&amp;KENKO[[#This Row],[stt]],"&gt;"))</f>
        <v/>
      </c>
      <c r="Z393" s="32" t="str">
        <f ca="1">IF(KENKO[[#This Row],[//]]="","",IF(KENKO[[#This Row],[ID NOTA]]="",Z392,KENKO[[#This Row],[ID NOTA]]))</f>
        <v/>
      </c>
    </row>
    <row r="394" spans="1:26" ht="20.100000000000001" customHeight="1" x14ac:dyDescent="0.25">
      <c r="A394" s="38"/>
      <c r="B394" s="34" t="str">
        <f>IF(KENKO[[#This Row],[N_ID]]="","",INDEX(Table1[ID],MATCH(KENKO[[#This Row],[N_ID]],Table1[N_ID],0)))</f>
        <v/>
      </c>
      <c r="C394" s="34" t="str">
        <f ca="1">IF(KENKO[[#This Row],[//]]="","",HYPERLINK("["&amp;SUBSTITUTE(DIR,"'","")&amp;"]NOTA!D"&amp;KENKO[[#This Row],[//]]+2,"&gt;"))</f>
        <v/>
      </c>
      <c r="D394" s="34" t="str">
        <f>IF(KENKO[[#This Row],[ID NOTA]]="","",INDEX(Table1[QB],MATCH(KENKO[[#This Row],[ID NOTA]],Table1[ID],0)))</f>
        <v/>
      </c>
      <c r="E39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94" s="34"/>
      <c r="G394" s="39" t="str">
        <f ca="1">IF(KENKO[[#This Row],[N_ID]]="","",INDEX(INDIRECT($2:$2),KENKO[[#This Row],[//]]))</f>
        <v/>
      </c>
      <c r="H394" s="39" t="str">
        <f ca="1">IF(KENKO[[#This Row],[N_ID]]="","",INDEX(INDIRECT($2:$2),KENKO[[#This Row],[//]]))</f>
        <v/>
      </c>
      <c r="I394" s="35" t="str">
        <f ca="1">IF(KENKO[[#This Row],[N_ID]]="","",INDEX(INDIRECT($2:$2),KENKO[[#This Row],[//]]))</f>
        <v/>
      </c>
      <c r="J394" s="35" t="str">
        <f ca="1">IF(KENKO[[#This Row],[//]]="","",INDEX([3]!db[NB PAJAK],KENKO[[#This Row],[stt]]-1))</f>
        <v/>
      </c>
      <c r="K394" s="34" t="str">
        <f ca="1">IF(KENKO[[#This Row],[//]]="","",IF(INDEX(INDIRECT($2:$2),KENKO[[#This Row],[//]])="","",INDEX(INDIRECT($2:$2),KENKO[[#This Row],[//]])))</f>
        <v/>
      </c>
      <c r="L394" s="34" t="str">
        <f ca="1">IF(KENKO[[#This Row],[//]]="","",IF(KENKO[[#This Row],[C]]="",INDEX(INDIRECT($2:$2),KENKO[[#This Row],[//]]),""))</f>
        <v/>
      </c>
      <c r="M394" s="34" t="str">
        <f ca="1">IF(KENKO[[#This Row],[//]]="","",IF(KENKO[[#This Row],[C]]="",INDEX(INDIRECT($2:$2),KENKO[[#This Row],[//]]),""))</f>
        <v/>
      </c>
      <c r="N394" s="40" t="str">
        <f ca="1">IF(KENKO[[#This Row],[//]]="","",INDEX(INDIRECT($2:$2),KENKO[[#This Row],[//]])/IF(KENKO[[#This Row],[C]]="",KENKO[[#This Row],[JMLH BRG]],1))</f>
        <v/>
      </c>
      <c r="O394" s="41" t="str">
        <f ca="1">IF(KENKO[[#This Row],[//]]="","",INDEX(INDIRECT($2:$2),KENKO[[#This Row],[//]]))</f>
        <v/>
      </c>
      <c r="P394" s="41" t="str">
        <f ca="1">IF(KENKO[[#This Row],[//]]="","",IF(INDEX(INDIRECT($2:$2),KENKO[[#This Row],[//]])="","",INDEX(INDIRECT($2:$2),KENKO[[#This Row],[//]])))</f>
        <v/>
      </c>
      <c r="Q394" s="42" t="str">
        <f ca="1">IF(KENKO[[#This Row],[//]]="","",INDEX(INDIRECT($2:$2),KENKO[[#This Row],[//]]))</f>
        <v/>
      </c>
      <c r="R39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9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94" s="42" t="str">
        <f ca="1">IF(KENKO[[#This Row],[//]]="","",IF(INDEX(INDIRECT($2:$2),KENKO[[#This Row],[//]])="","",INDEX(INDIRECT($2:$2),KENKO[[#This Row],[//]])))</f>
        <v/>
      </c>
      <c r="U394" s="35" t="str">
        <f ca="1">IF(KENKO[[#This Row],[//]]="","",INDEX(INDIRECT($2:$2),KENKO[[#This Row],[//]]))</f>
        <v/>
      </c>
      <c r="V394" s="35" t="str">
        <f ca="1">LOWER(SUBSTITUTE(SUBSTITUTE(SUBSTITUTE(SUBSTITUTE(SUBSTITUTE(SUBSTITUTE(SUBSTITUTE(SUBSTITUTE(KENKO[[#This Row],[N.B.nota]]," ",""),"-",""),"(",""),")",""),".",""),",",""),"/",""),"""",""))</f>
        <v/>
      </c>
      <c r="W394" s="34" t="str">
        <f ca="1">IF(KENKO[[#This Row],[concat]]="","",MATCH(KENKO[[#This Row],[concat]],[3]!db[NB NOTA_C],0)+1)</f>
        <v/>
      </c>
      <c r="X394" s="35" t="str">
        <f ca="1">IF(KENKO[[#This Row],[N.B.nota]]="","",ADDRESS(ROW(KENKO[QB]),COLUMN(KENKO[QB]))&amp;":"&amp;ADDRESS(ROW(),COLUMN(KENKO[QB])))</f>
        <v/>
      </c>
      <c r="Y394" s="35" t="str">
        <f ca="1">IF(KENKO[[#This Row],[//]]="","",HYPERLINK("["&amp;DB_PATH&amp;"]DB!e"&amp;KENKO[[#This Row],[stt]],"&gt;"))</f>
        <v/>
      </c>
      <c r="Z394" s="32" t="str">
        <f ca="1">IF(KENKO[[#This Row],[//]]="","",IF(KENKO[[#This Row],[ID NOTA]]="",Z393,KENKO[[#This Row],[ID NOTA]]))</f>
        <v/>
      </c>
    </row>
    <row r="395" spans="1:26" ht="20.100000000000001" customHeight="1" x14ac:dyDescent="0.25">
      <c r="A395" s="38"/>
      <c r="B395" s="34" t="str">
        <f>IF(KENKO[[#This Row],[N_ID]]="","",INDEX(Table1[ID],MATCH(KENKO[[#This Row],[N_ID]],Table1[N_ID],0)))</f>
        <v/>
      </c>
      <c r="C395" s="34" t="str">
        <f ca="1">IF(KENKO[[#This Row],[//]]="","",HYPERLINK("["&amp;SUBSTITUTE(DIR,"'","")&amp;"]NOTA!D"&amp;KENKO[[#This Row],[//]]+2,"&gt;"))</f>
        <v/>
      </c>
      <c r="D395" s="34" t="str">
        <f>IF(KENKO[[#This Row],[ID NOTA]]="","",INDEX(Table1[QB],MATCH(KENKO[[#This Row],[ID NOTA]],Table1[ID],0)))</f>
        <v/>
      </c>
      <c r="E39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95" s="34"/>
      <c r="G395" s="39" t="str">
        <f ca="1">IF(KENKO[[#This Row],[N_ID]]="","",INDEX(INDIRECT($2:$2),KENKO[[#This Row],[//]]))</f>
        <v/>
      </c>
      <c r="H395" s="39" t="str">
        <f ca="1">IF(KENKO[[#This Row],[N_ID]]="","",INDEX(INDIRECT($2:$2),KENKO[[#This Row],[//]]))</f>
        <v/>
      </c>
      <c r="I395" s="35" t="str">
        <f ca="1">IF(KENKO[[#This Row],[N_ID]]="","",INDEX(INDIRECT($2:$2),KENKO[[#This Row],[//]]))</f>
        <v/>
      </c>
      <c r="J395" s="35" t="str">
        <f ca="1">IF(KENKO[[#This Row],[//]]="","",INDEX([3]!db[NB PAJAK],KENKO[[#This Row],[stt]]-1))</f>
        <v/>
      </c>
      <c r="K395" s="34" t="str">
        <f ca="1">IF(KENKO[[#This Row],[//]]="","",IF(INDEX(INDIRECT($2:$2),KENKO[[#This Row],[//]])="","",INDEX(INDIRECT($2:$2),KENKO[[#This Row],[//]])))</f>
        <v/>
      </c>
      <c r="L395" s="34" t="str">
        <f ca="1">IF(KENKO[[#This Row],[//]]="","",IF(KENKO[[#This Row],[C]]="",INDEX(INDIRECT($2:$2),KENKO[[#This Row],[//]]),""))</f>
        <v/>
      </c>
      <c r="M395" s="34" t="str">
        <f ca="1">IF(KENKO[[#This Row],[//]]="","",IF(KENKO[[#This Row],[C]]="",INDEX(INDIRECT($2:$2),KENKO[[#This Row],[//]]),""))</f>
        <v/>
      </c>
      <c r="N395" s="40" t="str">
        <f ca="1">IF(KENKO[[#This Row],[//]]="","",INDEX(INDIRECT($2:$2),KENKO[[#This Row],[//]])/IF(KENKO[[#This Row],[C]]="",KENKO[[#This Row],[JMLH BRG]],1))</f>
        <v/>
      </c>
      <c r="O395" s="41" t="str">
        <f ca="1">IF(KENKO[[#This Row],[//]]="","",INDEX(INDIRECT($2:$2),KENKO[[#This Row],[//]]))</f>
        <v/>
      </c>
      <c r="P395" s="41" t="str">
        <f ca="1">IF(KENKO[[#This Row],[//]]="","",IF(INDEX(INDIRECT($2:$2),KENKO[[#This Row],[//]])="","",INDEX(INDIRECT($2:$2),KENKO[[#This Row],[//]])))</f>
        <v/>
      </c>
      <c r="Q395" s="42" t="str">
        <f ca="1">IF(KENKO[[#This Row],[//]]="","",INDEX(INDIRECT($2:$2),KENKO[[#This Row],[//]]))</f>
        <v/>
      </c>
      <c r="R39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9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95" s="42" t="str">
        <f ca="1">IF(KENKO[[#This Row],[//]]="","",IF(INDEX(INDIRECT($2:$2),KENKO[[#This Row],[//]])="","",INDEX(INDIRECT($2:$2),KENKO[[#This Row],[//]])))</f>
        <v/>
      </c>
      <c r="U395" s="35" t="str">
        <f ca="1">IF(KENKO[[#This Row],[//]]="","",INDEX(INDIRECT($2:$2),KENKO[[#This Row],[//]]))</f>
        <v/>
      </c>
      <c r="V395" s="35" t="str">
        <f ca="1">LOWER(SUBSTITUTE(SUBSTITUTE(SUBSTITUTE(SUBSTITUTE(SUBSTITUTE(SUBSTITUTE(SUBSTITUTE(SUBSTITUTE(KENKO[[#This Row],[N.B.nota]]," ",""),"-",""),"(",""),")",""),".",""),",",""),"/",""),"""",""))</f>
        <v/>
      </c>
      <c r="W395" s="34" t="str">
        <f ca="1">IF(KENKO[[#This Row],[concat]]="","",MATCH(KENKO[[#This Row],[concat]],[3]!db[NB NOTA_C],0)+1)</f>
        <v/>
      </c>
      <c r="X395" s="35" t="str">
        <f ca="1">IF(KENKO[[#This Row],[N.B.nota]]="","",ADDRESS(ROW(KENKO[QB]),COLUMN(KENKO[QB]))&amp;":"&amp;ADDRESS(ROW(),COLUMN(KENKO[QB])))</f>
        <v/>
      </c>
      <c r="Y395" s="35" t="str">
        <f ca="1">IF(KENKO[[#This Row],[//]]="","",HYPERLINK("["&amp;DB_PATH&amp;"]DB!e"&amp;KENKO[[#This Row],[stt]],"&gt;"))</f>
        <v/>
      </c>
      <c r="Z395" s="32" t="str">
        <f ca="1">IF(KENKO[[#This Row],[//]]="","",IF(KENKO[[#This Row],[ID NOTA]]="",Z394,KENKO[[#This Row],[ID NOTA]]))</f>
        <v/>
      </c>
    </row>
    <row r="396" spans="1:26" ht="20.100000000000001" customHeight="1" x14ac:dyDescent="0.25">
      <c r="A396" s="38"/>
      <c r="B396" s="34" t="str">
        <f>IF(KENKO[[#This Row],[N_ID]]="","",INDEX(Table1[ID],MATCH(KENKO[[#This Row],[N_ID]],Table1[N_ID],0)))</f>
        <v/>
      </c>
      <c r="C396" s="34" t="str">
        <f ca="1">IF(KENKO[[#This Row],[//]]="","",HYPERLINK("["&amp;SUBSTITUTE(DIR,"'","")&amp;"]NOTA!D"&amp;KENKO[[#This Row],[//]]+2,"&gt;"))</f>
        <v/>
      </c>
      <c r="D396" s="34" t="str">
        <f>IF(KENKO[[#This Row],[ID NOTA]]="","",INDEX(Table1[QB],MATCH(KENKO[[#This Row],[ID NOTA]],Table1[ID],0)))</f>
        <v/>
      </c>
      <c r="E39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96" s="34"/>
      <c r="G396" s="39" t="str">
        <f ca="1">IF(KENKO[[#This Row],[N_ID]]="","",INDEX(INDIRECT($2:$2),KENKO[[#This Row],[//]]))</f>
        <v/>
      </c>
      <c r="H396" s="39" t="str">
        <f ca="1">IF(KENKO[[#This Row],[N_ID]]="","",INDEX(INDIRECT($2:$2),KENKO[[#This Row],[//]]))</f>
        <v/>
      </c>
      <c r="I396" s="35" t="str">
        <f ca="1">IF(KENKO[[#This Row],[N_ID]]="","",INDEX(INDIRECT($2:$2),KENKO[[#This Row],[//]]))</f>
        <v/>
      </c>
      <c r="J396" s="35" t="str">
        <f ca="1">IF(KENKO[[#This Row],[//]]="","",INDEX([3]!db[NB PAJAK],KENKO[[#This Row],[stt]]-1))</f>
        <v/>
      </c>
      <c r="K396" s="34" t="str">
        <f ca="1">IF(KENKO[[#This Row],[//]]="","",IF(INDEX(INDIRECT($2:$2),KENKO[[#This Row],[//]])="","",INDEX(INDIRECT($2:$2),KENKO[[#This Row],[//]])))</f>
        <v/>
      </c>
      <c r="L396" s="34" t="str">
        <f ca="1">IF(KENKO[[#This Row],[//]]="","",IF(KENKO[[#This Row],[C]]="",INDEX(INDIRECT($2:$2),KENKO[[#This Row],[//]]),""))</f>
        <v/>
      </c>
      <c r="M396" s="34" t="str">
        <f ca="1">IF(KENKO[[#This Row],[//]]="","",IF(KENKO[[#This Row],[C]]="",INDEX(INDIRECT($2:$2),KENKO[[#This Row],[//]]),""))</f>
        <v/>
      </c>
      <c r="N396" s="40" t="str">
        <f ca="1">IF(KENKO[[#This Row],[//]]="","",INDEX(INDIRECT($2:$2),KENKO[[#This Row],[//]])/IF(KENKO[[#This Row],[C]]="",KENKO[[#This Row],[JMLH BRG]],1))</f>
        <v/>
      </c>
      <c r="O396" s="41" t="str">
        <f ca="1">IF(KENKO[[#This Row],[//]]="","",INDEX(INDIRECT($2:$2),KENKO[[#This Row],[//]]))</f>
        <v/>
      </c>
      <c r="P396" s="41" t="str">
        <f ca="1">IF(KENKO[[#This Row],[//]]="","",IF(INDEX(INDIRECT($2:$2),KENKO[[#This Row],[//]])="","",INDEX(INDIRECT($2:$2),KENKO[[#This Row],[//]])))</f>
        <v/>
      </c>
      <c r="Q396" s="42" t="str">
        <f ca="1">IF(KENKO[[#This Row],[//]]="","",INDEX(INDIRECT($2:$2),KENKO[[#This Row],[//]]))</f>
        <v/>
      </c>
      <c r="R39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9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96" s="42" t="str">
        <f ca="1">IF(KENKO[[#This Row],[//]]="","",IF(INDEX(INDIRECT($2:$2),KENKO[[#This Row],[//]])="","",INDEX(INDIRECT($2:$2),KENKO[[#This Row],[//]])))</f>
        <v/>
      </c>
      <c r="U396" s="35" t="str">
        <f ca="1">IF(KENKO[[#This Row],[//]]="","",INDEX(INDIRECT($2:$2),KENKO[[#This Row],[//]]))</f>
        <v/>
      </c>
      <c r="V396" s="35" t="str">
        <f ca="1">LOWER(SUBSTITUTE(SUBSTITUTE(SUBSTITUTE(SUBSTITUTE(SUBSTITUTE(SUBSTITUTE(SUBSTITUTE(SUBSTITUTE(KENKO[[#This Row],[N.B.nota]]," ",""),"-",""),"(",""),")",""),".",""),",",""),"/",""),"""",""))</f>
        <v/>
      </c>
      <c r="W396" s="34" t="str">
        <f ca="1">IF(KENKO[[#This Row],[concat]]="","",MATCH(KENKO[[#This Row],[concat]],[3]!db[NB NOTA_C],0)+1)</f>
        <v/>
      </c>
      <c r="X396" s="35" t="str">
        <f ca="1">IF(KENKO[[#This Row],[N.B.nota]]="","",ADDRESS(ROW(KENKO[QB]),COLUMN(KENKO[QB]))&amp;":"&amp;ADDRESS(ROW(),COLUMN(KENKO[QB])))</f>
        <v/>
      </c>
      <c r="Y396" s="35" t="str">
        <f ca="1">IF(KENKO[[#This Row],[//]]="","",HYPERLINK("["&amp;DB_PATH&amp;"]DB!e"&amp;KENKO[[#This Row],[stt]],"&gt;"))</f>
        <v/>
      </c>
      <c r="Z396" s="32" t="str">
        <f ca="1">IF(KENKO[[#This Row],[//]]="","",IF(KENKO[[#This Row],[ID NOTA]]="",Z395,KENKO[[#This Row],[ID NOTA]]))</f>
        <v/>
      </c>
    </row>
    <row r="397" spans="1:26" ht="20.100000000000001" customHeight="1" x14ac:dyDescent="0.25">
      <c r="A397" s="38"/>
      <c r="B397" s="34" t="str">
        <f>IF(KENKO[[#This Row],[N_ID]]="","",INDEX(Table1[ID],MATCH(KENKO[[#This Row],[N_ID]],Table1[N_ID],0)))</f>
        <v/>
      </c>
      <c r="C397" s="34" t="str">
        <f ca="1">IF(KENKO[[#This Row],[//]]="","",HYPERLINK("["&amp;SUBSTITUTE(DIR,"'","")&amp;"]NOTA!D"&amp;KENKO[[#This Row],[//]]+2,"&gt;"))</f>
        <v/>
      </c>
      <c r="D397" s="34" t="str">
        <f>IF(KENKO[[#This Row],[ID NOTA]]="","",INDEX(Table1[QB],MATCH(KENKO[[#This Row],[ID NOTA]],Table1[ID],0)))</f>
        <v/>
      </c>
      <c r="E39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97" s="34"/>
      <c r="G397" s="39" t="str">
        <f ca="1">IF(KENKO[[#This Row],[N_ID]]="","",INDEX(INDIRECT($2:$2),KENKO[[#This Row],[//]]))</f>
        <v/>
      </c>
      <c r="H397" s="39" t="str">
        <f ca="1">IF(KENKO[[#This Row],[N_ID]]="","",INDEX(INDIRECT($2:$2),KENKO[[#This Row],[//]]))</f>
        <v/>
      </c>
      <c r="I397" s="35" t="str">
        <f ca="1">IF(KENKO[[#This Row],[N_ID]]="","",INDEX(INDIRECT($2:$2),KENKO[[#This Row],[//]]))</f>
        <v/>
      </c>
      <c r="J397" s="35" t="str">
        <f ca="1">IF(KENKO[[#This Row],[//]]="","",INDEX([3]!db[NB PAJAK],KENKO[[#This Row],[stt]]-1))</f>
        <v/>
      </c>
      <c r="K397" s="34" t="str">
        <f ca="1">IF(KENKO[[#This Row],[//]]="","",IF(INDEX(INDIRECT($2:$2),KENKO[[#This Row],[//]])="","",INDEX(INDIRECT($2:$2),KENKO[[#This Row],[//]])))</f>
        <v/>
      </c>
      <c r="L397" s="34" t="str">
        <f ca="1">IF(KENKO[[#This Row],[//]]="","",IF(KENKO[[#This Row],[C]]="",INDEX(INDIRECT($2:$2),KENKO[[#This Row],[//]]),""))</f>
        <v/>
      </c>
      <c r="M397" s="34" t="str">
        <f ca="1">IF(KENKO[[#This Row],[//]]="","",IF(KENKO[[#This Row],[C]]="",INDEX(INDIRECT($2:$2),KENKO[[#This Row],[//]]),""))</f>
        <v/>
      </c>
      <c r="N397" s="40" t="str">
        <f ca="1">IF(KENKO[[#This Row],[//]]="","",INDEX(INDIRECT($2:$2),KENKO[[#This Row],[//]])/IF(KENKO[[#This Row],[C]]="",KENKO[[#This Row],[JMLH BRG]],1))</f>
        <v/>
      </c>
      <c r="O397" s="41" t="str">
        <f ca="1">IF(KENKO[[#This Row],[//]]="","",INDEX(INDIRECT($2:$2),KENKO[[#This Row],[//]]))</f>
        <v/>
      </c>
      <c r="P397" s="41" t="str">
        <f ca="1">IF(KENKO[[#This Row],[//]]="","",IF(INDEX(INDIRECT($2:$2),KENKO[[#This Row],[//]])="","",INDEX(INDIRECT($2:$2),KENKO[[#This Row],[//]])))</f>
        <v/>
      </c>
      <c r="Q397" s="42" t="str">
        <f ca="1">IF(KENKO[[#This Row],[//]]="","",INDEX(INDIRECT($2:$2),KENKO[[#This Row],[//]]))</f>
        <v/>
      </c>
      <c r="R39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9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97" s="42" t="str">
        <f ca="1">IF(KENKO[[#This Row],[//]]="","",IF(INDEX(INDIRECT($2:$2),KENKO[[#This Row],[//]])="","",INDEX(INDIRECT($2:$2),KENKO[[#This Row],[//]])))</f>
        <v/>
      </c>
      <c r="U397" s="35" t="str">
        <f ca="1">IF(KENKO[[#This Row],[//]]="","",INDEX(INDIRECT($2:$2),KENKO[[#This Row],[//]]))</f>
        <v/>
      </c>
      <c r="V397" s="35" t="str">
        <f ca="1">LOWER(SUBSTITUTE(SUBSTITUTE(SUBSTITUTE(SUBSTITUTE(SUBSTITUTE(SUBSTITUTE(SUBSTITUTE(SUBSTITUTE(KENKO[[#This Row],[N.B.nota]]," ",""),"-",""),"(",""),")",""),".",""),",",""),"/",""),"""",""))</f>
        <v/>
      </c>
      <c r="W397" s="34" t="str">
        <f ca="1">IF(KENKO[[#This Row],[concat]]="","",MATCH(KENKO[[#This Row],[concat]],[3]!db[NB NOTA_C],0)+1)</f>
        <v/>
      </c>
      <c r="X397" s="35" t="str">
        <f ca="1">IF(KENKO[[#This Row],[N.B.nota]]="","",ADDRESS(ROW(KENKO[QB]),COLUMN(KENKO[QB]))&amp;":"&amp;ADDRESS(ROW(),COLUMN(KENKO[QB])))</f>
        <v/>
      </c>
      <c r="Y397" s="35" t="str">
        <f ca="1">IF(KENKO[[#This Row],[//]]="","",HYPERLINK("["&amp;DB_PATH&amp;"]DB!e"&amp;KENKO[[#This Row],[stt]],"&gt;"))</f>
        <v/>
      </c>
      <c r="Z397" s="32" t="str">
        <f ca="1">IF(KENKO[[#This Row],[//]]="","",IF(KENKO[[#This Row],[ID NOTA]]="",Z396,KENKO[[#This Row],[ID NOTA]]))</f>
        <v/>
      </c>
    </row>
    <row r="398" spans="1:26" ht="20.100000000000001" customHeight="1" x14ac:dyDescent="0.25">
      <c r="A398" s="38"/>
      <c r="B398" s="34" t="str">
        <f>IF(KENKO[[#This Row],[N_ID]]="","",INDEX(Table1[ID],MATCH(KENKO[[#This Row],[N_ID]],Table1[N_ID],0)))</f>
        <v/>
      </c>
      <c r="C398" s="34" t="str">
        <f ca="1">IF(KENKO[[#This Row],[//]]="","",HYPERLINK("["&amp;SUBSTITUTE(DIR,"'","")&amp;"]NOTA!D"&amp;KENKO[[#This Row],[//]]+2,"&gt;"))</f>
        <v/>
      </c>
      <c r="D398" s="34" t="str">
        <f>IF(KENKO[[#This Row],[ID NOTA]]="","",INDEX(Table1[QB],MATCH(KENKO[[#This Row],[ID NOTA]],Table1[ID],0)))</f>
        <v/>
      </c>
      <c r="E39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98" s="34"/>
      <c r="G398" s="39" t="str">
        <f ca="1">IF(KENKO[[#This Row],[N_ID]]="","",INDEX(INDIRECT($2:$2),KENKO[[#This Row],[//]]))</f>
        <v/>
      </c>
      <c r="H398" s="39" t="str">
        <f ca="1">IF(KENKO[[#This Row],[N_ID]]="","",INDEX(INDIRECT($2:$2),KENKO[[#This Row],[//]]))</f>
        <v/>
      </c>
      <c r="I398" s="35" t="str">
        <f ca="1">IF(KENKO[[#This Row],[N_ID]]="","",INDEX(INDIRECT($2:$2),KENKO[[#This Row],[//]]))</f>
        <v/>
      </c>
      <c r="J398" s="35" t="str">
        <f ca="1">IF(KENKO[[#This Row],[//]]="","",INDEX([3]!db[NB PAJAK],KENKO[[#This Row],[stt]]-1))</f>
        <v/>
      </c>
      <c r="K398" s="34" t="str">
        <f ca="1">IF(KENKO[[#This Row],[//]]="","",IF(INDEX(INDIRECT($2:$2),KENKO[[#This Row],[//]])="","",INDEX(INDIRECT($2:$2),KENKO[[#This Row],[//]])))</f>
        <v/>
      </c>
      <c r="L398" s="34" t="str">
        <f ca="1">IF(KENKO[[#This Row],[//]]="","",IF(KENKO[[#This Row],[C]]="",INDEX(INDIRECT($2:$2),KENKO[[#This Row],[//]]),""))</f>
        <v/>
      </c>
      <c r="M398" s="34" t="str">
        <f ca="1">IF(KENKO[[#This Row],[//]]="","",IF(KENKO[[#This Row],[C]]="",INDEX(INDIRECT($2:$2),KENKO[[#This Row],[//]]),""))</f>
        <v/>
      </c>
      <c r="N398" s="40" t="str">
        <f ca="1">IF(KENKO[[#This Row],[//]]="","",INDEX(INDIRECT($2:$2),KENKO[[#This Row],[//]])/IF(KENKO[[#This Row],[C]]="",KENKO[[#This Row],[JMLH BRG]],1))</f>
        <v/>
      </c>
      <c r="O398" s="41" t="str">
        <f ca="1">IF(KENKO[[#This Row],[//]]="","",INDEX(INDIRECT($2:$2),KENKO[[#This Row],[//]]))</f>
        <v/>
      </c>
      <c r="P398" s="41" t="str">
        <f ca="1">IF(KENKO[[#This Row],[//]]="","",IF(INDEX(INDIRECT($2:$2),KENKO[[#This Row],[//]])="","",INDEX(INDIRECT($2:$2),KENKO[[#This Row],[//]])))</f>
        <v/>
      </c>
      <c r="Q398" s="42" t="str">
        <f ca="1">IF(KENKO[[#This Row],[//]]="","",INDEX(INDIRECT($2:$2),KENKO[[#This Row],[//]]))</f>
        <v/>
      </c>
      <c r="R39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9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98" s="42" t="str">
        <f ca="1">IF(KENKO[[#This Row],[//]]="","",IF(INDEX(INDIRECT($2:$2),KENKO[[#This Row],[//]])="","",INDEX(INDIRECT($2:$2),KENKO[[#This Row],[//]])))</f>
        <v/>
      </c>
      <c r="U398" s="35" t="str">
        <f ca="1">IF(KENKO[[#This Row],[//]]="","",INDEX(INDIRECT($2:$2),KENKO[[#This Row],[//]]))</f>
        <v/>
      </c>
      <c r="V398" s="35" t="str">
        <f ca="1">LOWER(SUBSTITUTE(SUBSTITUTE(SUBSTITUTE(SUBSTITUTE(SUBSTITUTE(SUBSTITUTE(SUBSTITUTE(SUBSTITUTE(KENKO[[#This Row],[N.B.nota]]," ",""),"-",""),"(",""),")",""),".",""),",",""),"/",""),"""",""))</f>
        <v/>
      </c>
      <c r="W398" s="34" t="str">
        <f ca="1">IF(KENKO[[#This Row],[concat]]="","",MATCH(KENKO[[#This Row],[concat]],[3]!db[NB NOTA_C],0)+1)</f>
        <v/>
      </c>
      <c r="X398" s="35" t="str">
        <f ca="1">IF(KENKO[[#This Row],[N.B.nota]]="","",ADDRESS(ROW(KENKO[QB]),COLUMN(KENKO[QB]))&amp;":"&amp;ADDRESS(ROW(),COLUMN(KENKO[QB])))</f>
        <v/>
      </c>
      <c r="Y398" s="35" t="str">
        <f ca="1">IF(KENKO[[#This Row],[//]]="","",HYPERLINK("["&amp;DB_PATH&amp;"]DB!e"&amp;KENKO[[#This Row],[stt]],"&gt;"))</f>
        <v/>
      </c>
      <c r="Z398" s="32" t="str">
        <f ca="1">IF(KENKO[[#This Row],[//]]="","",IF(KENKO[[#This Row],[ID NOTA]]="",Z397,KENKO[[#This Row],[ID NOTA]]))</f>
        <v/>
      </c>
    </row>
    <row r="399" spans="1:26" ht="20.100000000000001" customHeight="1" x14ac:dyDescent="0.25">
      <c r="A399" s="38"/>
      <c r="B399" s="34" t="str">
        <f>IF(KENKO[[#This Row],[N_ID]]="","",INDEX(Table1[ID],MATCH(KENKO[[#This Row],[N_ID]],Table1[N_ID],0)))</f>
        <v/>
      </c>
      <c r="C399" s="34" t="str">
        <f ca="1">IF(KENKO[[#This Row],[//]]="","",HYPERLINK("["&amp;SUBSTITUTE(DIR,"'","")&amp;"]NOTA!D"&amp;KENKO[[#This Row],[//]]+2,"&gt;"))</f>
        <v/>
      </c>
      <c r="D399" s="34" t="str">
        <f>IF(KENKO[[#This Row],[ID NOTA]]="","",INDEX(Table1[QB],MATCH(KENKO[[#This Row],[ID NOTA]],Table1[ID],0)))</f>
        <v/>
      </c>
      <c r="E39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399" s="34"/>
      <c r="G399" s="39" t="str">
        <f ca="1">IF(KENKO[[#This Row],[N_ID]]="","",INDEX(INDIRECT($2:$2),KENKO[[#This Row],[//]]))</f>
        <v/>
      </c>
      <c r="H399" s="39" t="str">
        <f ca="1">IF(KENKO[[#This Row],[N_ID]]="","",INDEX(INDIRECT($2:$2),KENKO[[#This Row],[//]]))</f>
        <v/>
      </c>
      <c r="I399" s="35" t="str">
        <f ca="1">IF(KENKO[[#This Row],[N_ID]]="","",INDEX(INDIRECT($2:$2),KENKO[[#This Row],[//]]))</f>
        <v/>
      </c>
      <c r="J399" s="35" t="str">
        <f ca="1">IF(KENKO[[#This Row],[//]]="","",INDEX([3]!db[NB PAJAK],KENKO[[#This Row],[stt]]-1))</f>
        <v/>
      </c>
      <c r="K399" s="34" t="str">
        <f ca="1">IF(KENKO[[#This Row],[//]]="","",IF(INDEX(INDIRECT($2:$2),KENKO[[#This Row],[//]])="","",INDEX(INDIRECT($2:$2),KENKO[[#This Row],[//]])))</f>
        <v/>
      </c>
      <c r="L399" s="34" t="str">
        <f ca="1">IF(KENKO[[#This Row],[//]]="","",IF(KENKO[[#This Row],[C]]="",INDEX(INDIRECT($2:$2),KENKO[[#This Row],[//]]),""))</f>
        <v/>
      </c>
      <c r="M399" s="34" t="str">
        <f ca="1">IF(KENKO[[#This Row],[//]]="","",IF(KENKO[[#This Row],[C]]="",INDEX(INDIRECT($2:$2),KENKO[[#This Row],[//]]),""))</f>
        <v/>
      </c>
      <c r="N399" s="40" t="str">
        <f ca="1">IF(KENKO[[#This Row],[//]]="","",INDEX(INDIRECT($2:$2),KENKO[[#This Row],[//]])/IF(KENKO[[#This Row],[C]]="",KENKO[[#This Row],[JMLH BRG]],1))</f>
        <v/>
      </c>
      <c r="O399" s="41" t="str">
        <f ca="1">IF(KENKO[[#This Row],[//]]="","",INDEX(INDIRECT($2:$2),KENKO[[#This Row],[//]]))</f>
        <v/>
      </c>
      <c r="P399" s="41" t="str">
        <f ca="1">IF(KENKO[[#This Row],[//]]="","",IF(INDEX(INDIRECT($2:$2),KENKO[[#This Row],[//]])="","",INDEX(INDIRECT($2:$2),KENKO[[#This Row],[//]])))</f>
        <v/>
      </c>
      <c r="Q399" s="42" t="str">
        <f ca="1">IF(KENKO[[#This Row],[//]]="","",INDEX(INDIRECT($2:$2),KENKO[[#This Row],[//]]))</f>
        <v/>
      </c>
      <c r="R39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39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399" s="42" t="str">
        <f ca="1">IF(KENKO[[#This Row],[//]]="","",IF(INDEX(INDIRECT($2:$2),KENKO[[#This Row],[//]])="","",INDEX(INDIRECT($2:$2),KENKO[[#This Row],[//]])))</f>
        <v/>
      </c>
      <c r="U399" s="35" t="str">
        <f ca="1">IF(KENKO[[#This Row],[//]]="","",INDEX(INDIRECT($2:$2),KENKO[[#This Row],[//]]))</f>
        <v/>
      </c>
      <c r="V399" s="35" t="str">
        <f ca="1">LOWER(SUBSTITUTE(SUBSTITUTE(SUBSTITUTE(SUBSTITUTE(SUBSTITUTE(SUBSTITUTE(SUBSTITUTE(SUBSTITUTE(KENKO[[#This Row],[N.B.nota]]," ",""),"-",""),"(",""),")",""),".",""),",",""),"/",""),"""",""))</f>
        <v/>
      </c>
      <c r="W399" s="34" t="str">
        <f ca="1">IF(KENKO[[#This Row],[concat]]="","",MATCH(KENKO[[#This Row],[concat]],[3]!db[NB NOTA_C],0)+1)</f>
        <v/>
      </c>
      <c r="X399" s="35" t="str">
        <f ca="1">IF(KENKO[[#This Row],[N.B.nota]]="","",ADDRESS(ROW(KENKO[QB]),COLUMN(KENKO[QB]))&amp;":"&amp;ADDRESS(ROW(),COLUMN(KENKO[QB])))</f>
        <v/>
      </c>
      <c r="Y399" s="35" t="str">
        <f ca="1">IF(KENKO[[#This Row],[//]]="","",HYPERLINK("["&amp;DB_PATH&amp;"]DB!e"&amp;KENKO[[#This Row],[stt]],"&gt;"))</f>
        <v/>
      </c>
      <c r="Z399" s="32" t="str">
        <f ca="1">IF(KENKO[[#This Row],[//]]="","",IF(KENKO[[#This Row],[ID NOTA]]="",Z398,KENKO[[#This Row],[ID NOTA]]))</f>
        <v/>
      </c>
    </row>
    <row r="400" spans="1:26" ht="20.100000000000001" customHeight="1" x14ac:dyDescent="0.25">
      <c r="A400" s="38"/>
      <c r="B400" s="34" t="str">
        <f>IF(KENKO[[#This Row],[N_ID]]="","",INDEX(Table1[ID],MATCH(KENKO[[#This Row],[N_ID]],Table1[N_ID],0)))</f>
        <v/>
      </c>
      <c r="C400" s="34" t="str">
        <f ca="1">IF(KENKO[[#This Row],[//]]="","",HYPERLINK("["&amp;SUBSTITUTE(DIR,"'","")&amp;"]NOTA!D"&amp;KENKO[[#This Row],[//]]+2,"&gt;"))</f>
        <v/>
      </c>
      <c r="D400" s="34" t="str">
        <f>IF(KENKO[[#This Row],[ID NOTA]]="","",INDEX(Table1[QB],MATCH(KENKO[[#This Row],[ID NOTA]],Table1[ID],0)))</f>
        <v/>
      </c>
      <c r="E40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00" s="34"/>
      <c r="G400" s="39" t="str">
        <f ca="1">IF(KENKO[[#This Row],[N_ID]]="","",INDEX(INDIRECT($2:$2),KENKO[[#This Row],[//]]))</f>
        <v/>
      </c>
      <c r="H400" s="39" t="str">
        <f ca="1">IF(KENKO[[#This Row],[N_ID]]="","",INDEX(INDIRECT($2:$2),KENKO[[#This Row],[//]]))</f>
        <v/>
      </c>
      <c r="I400" s="35" t="str">
        <f ca="1">IF(KENKO[[#This Row],[N_ID]]="","",INDEX(INDIRECT($2:$2),KENKO[[#This Row],[//]]))</f>
        <v/>
      </c>
      <c r="J400" s="35" t="str">
        <f ca="1">IF(KENKO[[#This Row],[//]]="","",INDEX([3]!db[NB PAJAK],KENKO[[#This Row],[stt]]-1))</f>
        <v/>
      </c>
      <c r="K400" s="34" t="str">
        <f ca="1">IF(KENKO[[#This Row],[//]]="","",IF(INDEX(INDIRECT($2:$2),KENKO[[#This Row],[//]])="","",INDEX(INDIRECT($2:$2),KENKO[[#This Row],[//]])))</f>
        <v/>
      </c>
      <c r="L400" s="34" t="str">
        <f ca="1">IF(KENKO[[#This Row],[//]]="","",IF(KENKO[[#This Row],[C]]="",INDEX(INDIRECT($2:$2),KENKO[[#This Row],[//]]),""))</f>
        <v/>
      </c>
      <c r="M400" s="34" t="str">
        <f ca="1">IF(KENKO[[#This Row],[//]]="","",IF(KENKO[[#This Row],[C]]="",INDEX(INDIRECT($2:$2),KENKO[[#This Row],[//]]),""))</f>
        <v/>
      </c>
      <c r="N400" s="40" t="str">
        <f ca="1">IF(KENKO[[#This Row],[//]]="","",INDEX(INDIRECT($2:$2),KENKO[[#This Row],[//]])/IF(KENKO[[#This Row],[C]]="",KENKO[[#This Row],[JMLH BRG]],1))</f>
        <v/>
      </c>
      <c r="O400" s="41" t="str">
        <f ca="1">IF(KENKO[[#This Row],[//]]="","",INDEX(INDIRECT($2:$2),KENKO[[#This Row],[//]]))</f>
        <v/>
      </c>
      <c r="P400" s="41" t="str">
        <f ca="1">IF(KENKO[[#This Row],[//]]="","",IF(INDEX(INDIRECT($2:$2),KENKO[[#This Row],[//]])="","",INDEX(INDIRECT($2:$2),KENKO[[#This Row],[//]])))</f>
        <v/>
      </c>
      <c r="Q400" s="42" t="str">
        <f ca="1">IF(KENKO[[#This Row],[//]]="","",INDEX(INDIRECT($2:$2),KENKO[[#This Row],[//]]))</f>
        <v/>
      </c>
      <c r="R40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0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00" s="42" t="str">
        <f ca="1">IF(KENKO[[#This Row],[//]]="","",IF(INDEX(INDIRECT($2:$2),KENKO[[#This Row],[//]])="","",INDEX(INDIRECT($2:$2),KENKO[[#This Row],[//]])))</f>
        <v/>
      </c>
      <c r="U400" s="35" t="str">
        <f ca="1">IF(KENKO[[#This Row],[//]]="","",INDEX(INDIRECT($2:$2),KENKO[[#This Row],[//]]))</f>
        <v/>
      </c>
      <c r="V400" s="35" t="str">
        <f ca="1">LOWER(SUBSTITUTE(SUBSTITUTE(SUBSTITUTE(SUBSTITUTE(SUBSTITUTE(SUBSTITUTE(SUBSTITUTE(SUBSTITUTE(KENKO[[#This Row],[N.B.nota]]," ",""),"-",""),"(",""),")",""),".",""),",",""),"/",""),"""",""))</f>
        <v/>
      </c>
      <c r="W400" s="34" t="str">
        <f ca="1">IF(KENKO[[#This Row],[concat]]="","",MATCH(KENKO[[#This Row],[concat]],[3]!db[NB NOTA_C],0)+1)</f>
        <v/>
      </c>
      <c r="X400" s="35" t="str">
        <f ca="1">IF(KENKO[[#This Row],[N.B.nota]]="","",ADDRESS(ROW(KENKO[QB]),COLUMN(KENKO[QB]))&amp;":"&amp;ADDRESS(ROW(),COLUMN(KENKO[QB])))</f>
        <v/>
      </c>
      <c r="Y400" s="35" t="str">
        <f ca="1">IF(KENKO[[#This Row],[//]]="","",HYPERLINK("["&amp;DB_PATH&amp;"]DB!e"&amp;KENKO[[#This Row],[stt]],"&gt;"))</f>
        <v/>
      </c>
      <c r="Z400" s="32" t="str">
        <f ca="1">IF(KENKO[[#This Row],[//]]="","",IF(KENKO[[#This Row],[ID NOTA]]="",Z399,KENKO[[#This Row],[ID NOTA]]))</f>
        <v/>
      </c>
    </row>
    <row r="401" spans="1:26" ht="20.100000000000001" customHeight="1" x14ac:dyDescent="0.25">
      <c r="A401" s="38"/>
      <c r="B401" s="34" t="str">
        <f>IF(KENKO[[#This Row],[N_ID]]="","",INDEX(Table1[ID],MATCH(KENKO[[#This Row],[N_ID]],Table1[N_ID],0)))</f>
        <v/>
      </c>
      <c r="C401" s="34" t="str">
        <f ca="1">IF(KENKO[[#This Row],[//]]="","",HYPERLINK("["&amp;SUBSTITUTE(DIR,"'","")&amp;"]NOTA!D"&amp;KENKO[[#This Row],[//]]+2,"&gt;"))</f>
        <v/>
      </c>
      <c r="D401" s="34" t="str">
        <f>IF(KENKO[[#This Row],[ID NOTA]]="","",INDEX(Table1[QB],MATCH(KENKO[[#This Row],[ID NOTA]],Table1[ID],0)))</f>
        <v/>
      </c>
      <c r="E40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01" s="34"/>
      <c r="G401" s="39" t="str">
        <f ca="1">IF(KENKO[[#This Row],[N_ID]]="","",INDEX(INDIRECT($2:$2),KENKO[[#This Row],[//]]))</f>
        <v/>
      </c>
      <c r="H401" s="39" t="str">
        <f ca="1">IF(KENKO[[#This Row],[N_ID]]="","",INDEX(INDIRECT($2:$2),KENKO[[#This Row],[//]]))</f>
        <v/>
      </c>
      <c r="I401" s="35" t="str">
        <f ca="1">IF(KENKO[[#This Row],[N_ID]]="","",INDEX(INDIRECT($2:$2),KENKO[[#This Row],[//]]))</f>
        <v/>
      </c>
      <c r="J401" s="35" t="str">
        <f ca="1">IF(KENKO[[#This Row],[//]]="","",INDEX([3]!db[NB PAJAK],KENKO[[#This Row],[stt]]-1))</f>
        <v/>
      </c>
      <c r="K401" s="34" t="str">
        <f ca="1">IF(KENKO[[#This Row],[//]]="","",IF(INDEX(INDIRECT($2:$2),KENKO[[#This Row],[//]])="","",INDEX(INDIRECT($2:$2),KENKO[[#This Row],[//]])))</f>
        <v/>
      </c>
      <c r="L401" s="34" t="str">
        <f ca="1">IF(KENKO[[#This Row],[//]]="","",IF(KENKO[[#This Row],[C]]="",INDEX(INDIRECT($2:$2),KENKO[[#This Row],[//]]),""))</f>
        <v/>
      </c>
      <c r="M401" s="34" t="str">
        <f ca="1">IF(KENKO[[#This Row],[//]]="","",IF(KENKO[[#This Row],[C]]="",INDEX(INDIRECT($2:$2),KENKO[[#This Row],[//]]),""))</f>
        <v/>
      </c>
      <c r="N401" s="40" t="str">
        <f ca="1">IF(KENKO[[#This Row],[//]]="","",INDEX(INDIRECT($2:$2),KENKO[[#This Row],[//]])/IF(KENKO[[#This Row],[C]]="",KENKO[[#This Row],[JMLH BRG]],1))</f>
        <v/>
      </c>
      <c r="O401" s="41" t="str">
        <f ca="1">IF(KENKO[[#This Row],[//]]="","",INDEX(INDIRECT($2:$2),KENKO[[#This Row],[//]]))</f>
        <v/>
      </c>
      <c r="P401" s="41" t="str">
        <f ca="1">IF(KENKO[[#This Row],[//]]="","",IF(INDEX(INDIRECT($2:$2),KENKO[[#This Row],[//]])="","",INDEX(INDIRECT($2:$2),KENKO[[#This Row],[//]])))</f>
        <v/>
      </c>
      <c r="Q401" s="42" t="str">
        <f ca="1">IF(KENKO[[#This Row],[//]]="","",INDEX(INDIRECT($2:$2),KENKO[[#This Row],[//]]))</f>
        <v/>
      </c>
      <c r="R40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0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01" s="42" t="str">
        <f ca="1">IF(KENKO[[#This Row],[//]]="","",IF(INDEX(INDIRECT($2:$2),KENKO[[#This Row],[//]])="","",INDEX(INDIRECT($2:$2),KENKO[[#This Row],[//]])))</f>
        <v/>
      </c>
      <c r="U401" s="35" t="str">
        <f ca="1">IF(KENKO[[#This Row],[//]]="","",INDEX(INDIRECT($2:$2),KENKO[[#This Row],[//]]))</f>
        <v/>
      </c>
      <c r="V401" s="35" t="str">
        <f ca="1">LOWER(SUBSTITUTE(SUBSTITUTE(SUBSTITUTE(SUBSTITUTE(SUBSTITUTE(SUBSTITUTE(SUBSTITUTE(SUBSTITUTE(KENKO[[#This Row],[N.B.nota]]," ",""),"-",""),"(",""),")",""),".",""),",",""),"/",""),"""",""))</f>
        <v/>
      </c>
      <c r="W401" s="34" t="str">
        <f ca="1">IF(KENKO[[#This Row],[concat]]="","",MATCH(KENKO[[#This Row],[concat]],[3]!db[NB NOTA_C],0)+1)</f>
        <v/>
      </c>
      <c r="X401" s="35" t="str">
        <f ca="1">IF(KENKO[[#This Row],[N.B.nota]]="","",ADDRESS(ROW(KENKO[QB]),COLUMN(KENKO[QB]))&amp;":"&amp;ADDRESS(ROW(),COLUMN(KENKO[QB])))</f>
        <v/>
      </c>
      <c r="Y401" s="35" t="str">
        <f ca="1">IF(KENKO[[#This Row],[//]]="","",HYPERLINK("["&amp;DB_PATH&amp;"]DB!e"&amp;KENKO[[#This Row],[stt]],"&gt;"))</f>
        <v/>
      </c>
      <c r="Z401" s="32" t="str">
        <f ca="1">IF(KENKO[[#This Row],[//]]="","",IF(KENKO[[#This Row],[ID NOTA]]="",Z400,KENKO[[#This Row],[ID NOTA]]))</f>
        <v/>
      </c>
    </row>
    <row r="402" spans="1:26" ht="20.100000000000001" customHeight="1" x14ac:dyDescent="0.25">
      <c r="A402" s="38"/>
      <c r="B402" s="34" t="str">
        <f>IF(KENKO[[#This Row],[N_ID]]="","",INDEX(Table1[ID],MATCH(KENKO[[#This Row],[N_ID]],Table1[N_ID],0)))</f>
        <v/>
      </c>
      <c r="C402" s="34" t="str">
        <f ca="1">IF(KENKO[[#This Row],[//]]="","",HYPERLINK("["&amp;SUBSTITUTE(DIR,"'","")&amp;"]NOTA!D"&amp;KENKO[[#This Row],[//]]+2,"&gt;"))</f>
        <v/>
      </c>
      <c r="D402" s="34" t="str">
        <f>IF(KENKO[[#This Row],[ID NOTA]]="","",INDEX(Table1[QB],MATCH(KENKO[[#This Row],[ID NOTA]],Table1[ID],0)))</f>
        <v/>
      </c>
      <c r="E40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02" s="34"/>
      <c r="G402" s="39" t="str">
        <f ca="1">IF(KENKO[[#This Row],[N_ID]]="","",INDEX(INDIRECT($2:$2),KENKO[[#This Row],[//]]))</f>
        <v/>
      </c>
      <c r="H402" s="39" t="str">
        <f ca="1">IF(KENKO[[#This Row],[N_ID]]="","",INDEX(INDIRECT($2:$2),KENKO[[#This Row],[//]]))</f>
        <v/>
      </c>
      <c r="I402" s="35" t="str">
        <f ca="1">IF(KENKO[[#This Row],[N_ID]]="","",INDEX(INDIRECT($2:$2),KENKO[[#This Row],[//]]))</f>
        <v/>
      </c>
      <c r="J402" s="35" t="str">
        <f ca="1">IF(KENKO[[#This Row],[//]]="","",INDEX([3]!db[NB PAJAK],KENKO[[#This Row],[stt]]-1))</f>
        <v/>
      </c>
      <c r="K402" s="34" t="str">
        <f ca="1">IF(KENKO[[#This Row],[//]]="","",IF(INDEX(INDIRECT($2:$2),KENKO[[#This Row],[//]])="","",INDEX(INDIRECT($2:$2),KENKO[[#This Row],[//]])))</f>
        <v/>
      </c>
      <c r="L402" s="34" t="str">
        <f ca="1">IF(KENKO[[#This Row],[//]]="","",IF(KENKO[[#This Row],[C]]="",INDEX(INDIRECT($2:$2),KENKO[[#This Row],[//]]),""))</f>
        <v/>
      </c>
      <c r="M402" s="34" t="str">
        <f ca="1">IF(KENKO[[#This Row],[//]]="","",IF(KENKO[[#This Row],[C]]="",INDEX(INDIRECT($2:$2),KENKO[[#This Row],[//]]),""))</f>
        <v/>
      </c>
      <c r="N402" s="40" t="str">
        <f ca="1">IF(KENKO[[#This Row],[//]]="","",INDEX(INDIRECT($2:$2),KENKO[[#This Row],[//]])/IF(KENKO[[#This Row],[C]]="",KENKO[[#This Row],[JMLH BRG]],1))</f>
        <v/>
      </c>
      <c r="O402" s="41" t="str">
        <f ca="1">IF(KENKO[[#This Row],[//]]="","",INDEX(INDIRECT($2:$2),KENKO[[#This Row],[//]]))</f>
        <v/>
      </c>
      <c r="P402" s="41" t="str">
        <f ca="1">IF(KENKO[[#This Row],[//]]="","",IF(INDEX(INDIRECT($2:$2),KENKO[[#This Row],[//]])="","",INDEX(INDIRECT($2:$2),KENKO[[#This Row],[//]])))</f>
        <v/>
      </c>
      <c r="Q402" s="42" t="str">
        <f ca="1">IF(KENKO[[#This Row],[//]]="","",INDEX(INDIRECT($2:$2),KENKO[[#This Row],[//]]))</f>
        <v/>
      </c>
      <c r="R40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0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02" s="42" t="str">
        <f ca="1">IF(KENKO[[#This Row],[//]]="","",IF(INDEX(INDIRECT($2:$2),KENKO[[#This Row],[//]])="","",INDEX(INDIRECT($2:$2),KENKO[[#This Row],[//]])))</f>
        <v/>
      </c>
      <c r="U402" s="35" t="str">
        <f ca="1">IF(KENKO[[#This Row],[//]]="","",INDEX(INDIRECT($2:$2),KENKO[[#This Row],[//]]))</f>
        <v/>
      </c>
      <c r="V402" s="35" t="str">
        <f ca="1">LOWER(SUBSTITUTE(SUBSTITUTE(SUBSTITUTE(SUBSTITUTE(SUBSTITUTE(SUBSTITUTE(SUBSTITUTE(SUBSTITUTE(KENKO[[#This Row],[N.B.nota]]," ",""),"-",""),"(",""),")",""),".",""),",",""),"/",""),"""",""))</f>
        <v/>
      </c>
      <c r="W402" s="34" t="str">
        <f ca="1">IF(KENKO[[#This Row],[concat]]="","",MATCH(KENKO[[#This Row],[concat]],[3]!db[NB NOTA_C],0)+1)</f>
        <v/>
      </c>
      <c r="X402" s="35" t="str">
        <f ca="1">IF(KENKO[[#This Row],[N.B.nota]]="","",ADDRESS(ROW(KENKO[QB]),COLUMN(KENKO[QB]))&amp;":"&amp;ADDRESS(ROW(),COLUMN(KENKO[QB])))</f>
        <v/>
      </c>
      <c r="Y402" s="35" t="str">
        <f ca="1">IF(KENKO[[#This Row],[//]]="","",HYPERLINK("["&amp;DB_PATH&amp;"]DB!e"&amp;KENKO[[#This Row],[stt]],"&gt;"))</f>
        <v/>
      </c>
      <c r="Z402" s="32" t="str">
        <f ca="1">IF(KENKO[[#This Row],[//]]="","",IF(KENKO[[#This Row],[ID NOTA]]="",Z401,KENKO[[#This Row],[ID NOTA]]))</f>
        <v/>
      </c>
    </row>
    <row r="403" spans="1:26" ht="20.100000000000001" customHeight="1" x14ac:dyDescent="0.25">
      <c r="A403" s="38"/>
      <c r="B403" s="34" t="str">
        <f>IF(KENKO[[#This Row],[N_ID]]="","",INDEX(Table1[ID],MATCH(KENKO[[#This Row],[N_ID]],Table1[N_ID],0)))</f>
        <v/>
      </c>
      <c r="C403" s="34" t="str">
        <f ca="1">IF(KENKO[[#This Row],[//]]="","",HYPERLINK("["&amp;SUBSTITUTE(DIR,"'","")&amp;"]NOTA!D"&amp;KENKO[[#This Row],[//]]+2,"&gt;"))</f>
        <v/>
      </c>
      <c r="D403" s="34" t="str">
        <f>IF(KENKO[[#This Row],[ID NOTA]]="","",INDEX(Table1[QB],MATCH(KENKO[[#This Row],[ID NOTA]],Table1[ID],0)))</f>
        <v/>
      </c>
      <c r="E40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03" s="34"/>
      <c r="G403" s="39" t="str">
        <f ca="1">IF(KENKO[[#This Row],[N_ID]]="","",INDEX(INDIRECT($2:$2),KENKO[[#This Row],[//]]))</f>
        <v/>
      </c>
      <c r="H403" s="39" t="str">
        <f ca="1">IF(KENKO[[#This Row],[N_ID]]="","",INDEX(INDIRECT($2:$2),KENKO[[#This Row],[//]]))</f>
        <v/>
      </c>
      <c r="I403" s="35" t="str">
        <f ca="1">IF(KENKO[[#This Row],[N_ID]]="","",INDEX(INDIRECT($2:$2),KENKO[[#This Row],[//]]))</f>
        <v/>
      </c>
      <c r="J403" s="35" t="str">
        <f ca="1">IF(KENKO[[#This Row],[//]]="","",INDEX([3]!db[NB PAJAK],KENKO[[#This Row],[stt]]-1))</f>
        <v/>
      </c>
      <c r="K403" s="34" t="str">
        <f ca="1">IF(KENKO[[#This Row],[//]]="","",IF(INDEX(INDIRECT($2:$2),KENKO[[#This Row],[//]])="","",INDEX(INDIRECT($2:$2),KENKO[[#This Row],[//]])))</f>
        <v/>
      </c>
      <c r="L403" s="34" t="str">
        <f ca="1">IF(KENKO[[#This Row],[//]]="","",IF(KENKO[[#This Row],[C]]="",INDEX(INDIRECT($2:$2),KENKO[[#This Row],[//]]),""))</f>
        <v/>
      </c>
      <c r="M403" s="34" t="str">
        <f ca="1">IF(KENKO[[#This Row],[//]]="","",IF(KENKO[[#This Row],[C]]="",INDEX(INDIRECT($2:$2),KENKO[[#This Row],[//]]),""))</f>
        <v/>
      </c>
      <c r="N403" s="40" t="str">
        <f ca="1">IF(KENKO[[#This Row],[//]]="","",INDEX(INDIRECT($2:$2),KENKO[[#This Row],[//]])/IF(KENKO[[#This Row],[C]]="",KENKO[[#This Row],[JMLH BRG]],1))</f>
        <v/>
      </c>
      <c r="O403" s="41" t="str">
        <f ca="1">IF(KENKO[[#This Row],[//]]="","",INDEX(INDIRECT($2:$2),KENKO[[#This Row],[//]]))</f>
        <v/>
      </c>
      <c r="P403" s="41" t="str">
        <f ca="1">IF(KENKO[[#This Row],[//]]="","",IF(INDEX(INDIRECT($2:$2),KENKO[[#This Row],[//]])="","",INDEX(INDIRECT($2:$2),KENKO[[#This Row],[//]])))</f>
        <v/>
      </c>
      <c r="Q403" s="42" t="str">
        <f ca="1">IF(KENKO[[#This Row],[//]]="","",INDEX(INDIRECT($2:$2),KENKO[[#This Row],[//]]))</f>
        <v/>
      </c>
      <c r="R40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0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03" s="42" t="str">
        <f ca="1">IF(KENKO[[#This Row],[//]]="","",IF(INDEX(INDIRECT($2:$2),KENKO[[#This Row],[//]])="","",INDEX(INDIRECT($2:$2),KENKO[[#This Row],[//]])))</f>
        <v/>
      </c>
      <c r="U403" s="35" t="str">
        <f ca="1">IF(KENKO[[#This Row],[//]]="","",INDEX(INDIRECT($2:$2),KENKO[[#This Row],[//]]))</f>
        <v/>
      </c>
      <c r="V403" s="35" t="str">
        <f ca="1">LOWER(SUBSTITUTE(SUBSTITUTE(SUBSTITUTE(SUBSTITUTE(SUBSTITUTE(SUBSTITUTE(SUBSTITUTE(SUBSTITUTE(KENKO[[#This Row],[N.B.nota]]," ",""),"-",""),"(",""),")",""),".",""),",",""),"/",""),"""",""))</f>
        <v/>
      </c>
      <c r="W403" s="34" t="str">
        <f ca="1">IF(KENKO[[#This Row],[concat]]="","",MATCH(KENKO[[#This Row],[concat]],[3]!db[NB NOTA_C],0)+1)</f>
        <v/>
      </c>
      <c r="X403" s="35" t="str">
        <f ca="1">IF(KENKO[[#This Row],[N.B.nota]]="","",ADDRESS(ROW(KENKO[QB]),COLUMN(KENKO[QB]))&amp;":"&amp;ADDRESS(ROW(),COLUMN(KENKO[QB])))</f>
        <v/>
      </c>
      <c r="Y403" s="35" t="str">
        <f ca="1">IF(KENKO[[#This Row],[//]]="","",HYPERLINK("["&amp;DB_PATH&amp;"]DB!e"&amp;KENKO[[#This Row],[stt]],"&gt;"))</f>
        <v/>
      </c>
      <c r="Z403" s="32" t="str">
        <f ca="1">IF(KENKO[[#This Row],[//]]="","",IF(KENKO[[#This Row],[ID NOTA]]="",Z402,KENKO[[#This Row],[ID NOTA]]))</f>
        <v/>
      </c>
    </row>
    <row r="404" spans="1:26" ht="20.100000000000001" customHeight="1" x14ac:dyDescent="0.25">
      <c r="A404" s="38"/>
      <c r="B404" s="34" t="str">
        <f>IF(KENKO[[#This Row],[N_ID]]="","",INDEX(Table1[ID],MATCH(KENKO[[#This Row],[N_ID]],Table1[N_ID],0)))</f>
        <v/>
      </c>
      <c r="C404" s="34" t="str">
        <f ca="1">IF(KENKO[[#This Row],[//]]="","",HYPERLINK("["&amp;SUBSTITUTE(DIR,"'","")&amp;"]NOTA!D"&amp;KENKO[[#This Row],[//]]+2,"&gt;"))</f>
        <v/>
      </c>
      <c r="D404" s="34" t="str">
        <f>IF(KENKO[[#This Row],[ID NOTA]]="","",INDEX(Table1[QB],MATCH(KENKO[[#This Row],[ID NOTA]],Table1[ID],0)))</f>
        <v/>
      </c>
      <c r="E40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04" s="34"/>
      <c r="G404" s="39" t="str">
        <f ca="1">IF(KENKO[[#This Row],[N_ID]]="","",INDEX(INDIRECT($2:$2),KENKO[[#This Row],[//]]))</f>
        <v/>
      </c>
      <c r="H404" s="39" t="str">
        <f ca="1">IF(KENKO[[#This Row],[N_ID]]="","",INDEX(INDIRECT($2:$2),KENKO[[#This Row],[//]]))</f>
        <v/>
      </c>
      <c r="I404" s="35" t="str">
        <f ca="1">IF(KENKO[[#This Row],[N_ID]]="","",INDEX(INDIRECT($2:$2),KENKO[[#This Row],[//]]))</f>
        <v/>
      </c>
      <c r="J404" s="35" t="str">
        <f ca="1">IF(KENKO[[#This Row],[//]]="","",INDEX([3]!db[NB PAJAK],KENKO[[#This Row],[stt]]-1))</f>
        <v/>
      </c>
      <c r="K404" s="34" t="str">
        <f ca="1">IF(KENKO[[#This Row],[//]]="","",IF(INDEX(INDIRECT($2:$2),KENKO[[#This Row],[//]])="","",INDEX(INDIRECT($2:$2),KENKO[[#This Row],[//]])))</f>
        <v/>
      </c>
      <c r="L404" s="34" t="str">
        <f ca="1">IF(KENKO[[#This Row],[//]]="","",IF(KENKO[[#This Row],[C]]="",INDEX(INDIRECT($2:$2),KENKO[[#This Row],[//]]),""))</f>
        <v/>
      </c>
      <c r="M404" s="34" t="str">
        <f ca="1">IF(KENKO[[#This Row],[//]]="","",IF(KENKO[[#This Row],[C]]="",INDEX(INDIRECT($2:$2),KENKO[[#This Row],[//]]),""))</f>
        <v/>
      </c>
      <c r="N404" s="40" t="str">
        <f ca="1">IF(KENKO[[#This Row],[//]]="","",INDEX(INDIRECT($2:$2),KENKO[[#This Row],[//]])/IF(KENKO[[#This Row],[C]]="",KENKO[[#This Row],[JMLH BRG]],1))</f>
        <v/>
      </c>
      <c r="O404" s="41" t="str">
        <f ca="1">IF(KENKO[[#This Row],[//]]="","",INDEX(INDIRECT($2:$2),KENKO[[#This Row],[//]]))</f>
        <v/>
      </c>
      <c r="P404" s="41" t="str">
        <f ca="1">IF(KENKO[[#This Row],[//]]="","",IF(INDEX(INDIRECT($2:$2),KENKO[[#This Row],[//]])="","",INDEX(INDIRECT($2:$2),KENKO[[#This Row],[//]])))</f>
        <v/>
      </c>
      <c r="Q404" s="42" t="str">
        <f ca="1">IF(KENKO[[#This Row],[//]]="","",INDEX(INDIRECT($2:$2),KENKO[[#This Row],[//]]))</f>
        <v/>
      </c>
      <c r="R40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0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04" s="42" t="str">
        <f ca="1">IF(KENKO[[#This Row],[//]]="","",IF(INDEX(INDIRECT($2:$2),KENKO[[#This Row],[//]])="","",INDEX(INDIRECT($2:$2),KENKO[[#This Row],[//]])))</f>
        <v/>
      </c>
      <c r="U404" s="35" t="str">
        <f ca="1">IF(KENKO[[#This Row],[//]]="","",INDEX(INDIRECT($2:$2),KENKO[[#This Row],[//]]))</f>
        <v/>
      </c>
      <c r="V404" s="35" t="str">
        <f ca="1">LOWER(SUBSTITUTE(SUBSTITUTE(SUBSTITUTE(SUBSTITUTE(SUBSTITUTE(SUBSTITUTE(SUBSTITUTE(SUBSTITUTE(KENKO[[#This Row],[N.B.nota]]," ",""),"-",""),"(",""),")",""),".",""),",",""),"/",""),"""",""))</f>
        <v/>
      </c>
      <c r="W404" s="34" t="str">
        <f ca="1">IF(KENKO[[#This Row],[concat]]="","",MATCH(KENKO[[#This Row],[concat]],[3]!db[NB NOTA_C],0)+1)</f>
        <v/>
      </c>
      <c r="X404" s="35" t="str">
        <f ca="1">IF(KENKO[[#This Row],[N.B.nota]]="","",ADDRESS(ROW(KENKO[QB]),COLUMN(KENKO[QB]))&amp;":"&amp;ADDRESS(ROW(),COLUMN(KENKO[QB])))</f>
        <v/>
      </c>
      <c r="Y404" s="35" t="str">
        <f ca="1">IF(KENKO[[#This Row],[//]]="","",HYPERLINK("["&amp;DB_PATH&amp;"]DB!e"&amp;KENKO[[#This Row],[stt]],"&gt;"))</f>
        <v/>
      </c>
      <c r="Z404" s="32" t="str">
        <f ca="1">IF(KENKO[[#This Row],[//]]="","",IF(KENKO[[#This Row],[ID NOTA]]="",Z403,KENKO[[#This Row],[ID NOTA]]))</f>
        <v/>
      </c>
    </row>
    <row r="405" spans="1:26" ht="20.100000000000001" customHeight="1" x14ac:dyDescent="0.25">
      <c r="A405" s="38"/>
      <c r="B405" s="34" t="str">
        <f>IF(KENKO[[#This Row],[N_ID]]="","",INDEX(Table1[ID],MATCH(KENKO[[#This Row],[N_ID]],Table1[N_ID],0)))</f>
        <v/>
      </c>
      <c r="C405" s="34" t="str">
        <f ca="1">IF(KENKO[[#This Row],[//]]="","",HYPERLINK("["&amp;SUBSTITUTE(DIR,"'","")&amp;"]NOTA!D"&amp;KENKO[[#This Row],[//]]+2,"&gt;"))</f>
        <v/>
      </c>
      <c r="D405" s="34" t="str">
        <f>IF(KENKO[[#This Row],[ID NOTA]]="","",INDEX(Table1[QB],MATCH(KENKO[[#This Row],[ID NOTA]],Table1[ID],0)))</f>
        <v/>
      </c>
      <c r="E40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05" s="34"/>
      <c r="G405" s="39" t="str">
        <f ca="1">IF(KENKO[[#This Row],[N_ID]]="","",INDEX(INDIRECT($2:$2),KENKO[[#This Row],[//]]))</f>
        <v/>
      </c>
      <c r="H405" s="39" t="str">
        <f ca="1">IF(KENKO[[#This Row],[N_ID]]="","",INDEX(INDIRECT($2:$2),KENKO[[#This Row],[//]]))</f>
        <v/>
      </c>
      <c r="I405" s="35" t="str">
        <f ca="1">IF(KENKO[[#This Row],[N_ID]]="","",INDEX(INDIRECT($2:$2),KENKO[[#This Row],[//]]))</f>
        <v/>
      </c>
      <c r="J405" s="35" t="str">
        <f ca="1">IF(KENKO[[#This Row],[//]]="","",INDEX([3]!db[NB PAJAK],KENKO[[#This Row],[stt]]-1))</f>
        <v/>
      </c>
      <c r="K405" s="34" t="str">
        <f ca="1">IF(KENKO[[#This Row],[//]]="","",IF(INDEX(INDIRECT($2:$2),KENKO[[#This Row],[//]])="","",INDEX(INDIRECT($2:$2),KENKO[[#This Row],[//]])))</f>
        <v/>
      </c>
      <c r="L405" s="34" t="str">
        <f ca="1">IF(KENKO[[#This Row],[//]]="","",IF(KENKO[[#This Row],[C]]="",INDEX(INDIRECT($2:$2),KENKO[[#This Row],[//]]),""))</f>
        <v/>
      </c>
      <c r="M405" s="34" t="str">
        <f ca="1">IF(KENKO[[#This Row],[//]]="","",IF(KENKO[[#This Row],[C]]="",INDEX(INDIRECT($2:$2),KENKO[[#This Row],[//]]),""))</f>
        <v/>
      </c>
      <c r="N405" s="40" t="str">
        <f ca="1">IF(KENKO[[#This Row],[//]]="","",INDEX(INDIRECT($2:$2),KENKO[[#This Row],[//]])/IF(KENKO[[#This Row],[C]]="",KENKO[[#This Row],[JMLH BRG]],1))</f>
        <v/>
      </c>
      <c r="O405" s="41" t="str">
        <f ca="1">IF(KENKO[[#This Row],[//]]="","",INDEX(INDIRECT($2:$2),KENKO[[#This Row],[//]]))</f>
        <v/>
      </c>
      <c r="P405" s="41" t="str">
        <f ca="1">IF(KENKO[[#This Row],[//]]="","",IF(INDEX(INDIRECT($2:$2),KENKO[[#This Row],[//]])="","",INDEX(INDIRECT($2:$2),KENKO[[#This Row],[//]])))</f>
        <v/>
      </c>
      <c r="Q405" s="42" t="str">
        <f ca="1">IF(KENKO[[#This Row],[//]]="","",INDEX(INDIRECT($2:$2),KENKO[[#This Row],[//]]))</f>
        <v/>
      </c>
      <c r="R40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0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05" s="42" t="str">
        <f ca="1">IF(KENKO[[#This Row],[//]]="","",IF(INDEX(INDIRECT($2:$2),KENKO[[#This Row],[//]])="","",INDEX(INDIRECT($2:$2),KENKO[[#This Row],[//]])))</f>
        <v/>
      </c>
      <c r="U405" s="35" t="str">
        <f ca="1">IF(KENKO[[#This Row],[//]]="","",INDEX(INDIRECT($2:$2),KENKO[[#This Row],[//]]))</f>
        <v/>
      </c>
      <c r="V405" s="35" t="str">
        <f ca="1">LOWER(SUBSTITUTE(SUBSTITUTE(SUBSTITUTE(SUBSTITUTE(SUBSTITUTE(SUBSTITUTE(SUBSTITUTE(SUBSTITUTE(KENKO[[#This Row],[N.B.nota]]," ",""),"-",""),"(",""),")",""),".",""),",",""),"/",""),"""",""))</f>
        <v/>
      </c>
      <c r="W405" s="34" t="str">
        <f ca="1">IF(KENKO[[#This Row],[concat]]="","",MATCH(KENKO[[#This Row],[concat]],[3]!db[NB NOTA_C],0)+1)</f>
        <v/>
      </c>
      <c r="X405" s="35" t="str">
        <f ca="1">IF(KENKO[[#This Row],[N.B.nota]]="","",ADDRESS(ROW(KENKO[QB]),COLUMN(KENKO[QB]))&amp;":"&amp;ADDRESS(ROW(),COLUMN(KENKO[QB])))</f>
        <v/>
      </c>
      <c r="Y405" s="35" t="str">
        <f ca="1">IF(KENKO[[#This Row],[//]]="","",HYPERLINK("["&amp;DB_PATH&amp;"]DB!e"&amp;KENKO[[#This Row],[stt]],"&gt;"))</f>
        <v/>
      </c>
      <c r="Z405" s="32" t="str">
        <f ca="1">IF(KENKO[[#This Row],[//]]="","",IF(KENKO[[#This Row],[ID NOTA]]="",Z404,KENKO[[#This Row],[ID NOTA]]))</f>
        <v/>
      </c>
    </row>
    <row r="406" spans="1:26" ht="20.100000000000001" customHeight="1" x14ac:dyDescent="0.25">
      <c r="A406" s="38"/>
      <c r="B406" s="34" t="str">
        <f>IF(KENKO[[#This Row],[N_ID]]="","",INDEX(Table1[ID],MATCH(KENKO[[#This Row],[N_ID]],Table1[N_ID],0)))</f>
        <v/>
      </c>
      <c r="C406" s="34" t="str">
        <f ca="1">IF(KENKO[[#This Row],[//]]="","",HYPERLINK("["&amp;SUBSTITUTE(DIR,"'","")&amp;"]NOTA!D"&amp;KENKO[[#This Row],[//]]+2,"&gt;"))</f>
        <v/>
      </c>
      <c r="D406" s="34" t="str">
        <f>IF(KENKO[[#This Row],[ID NOTA]]="","",INDEX(Table1[QB],MATCH(KENKO[[#This Row],[ID NOTA]],Table1[ID],0)))</f>
        <v/>
      </c>
      <c r="E40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06" s="34"/>
      <c r="G406" s="39" t="str">
        <f ca="1">IF(KENKO[[#This Row],[N_ID]]="","",INDEX(INDIRECT($2:$2),KENKO[[#This Row],[//]]))</f>
        <v/>
      </c>
      <c r="H406" s="39" t="str">
        <f ca="1">IF(KENKO[[#This Row],[N_ID]]="","",INDEX(INDIRECT($2:$2),KENKO[[#This Row],[//]]))</f>
        <v/>
      </c>
      <c r="I406" s="35" t="str">
        <f ca="1">IF(KENKO[[#This Row],[N_ID]]="","",INDEX(INDIRECT($2:$2),KENKO[[#This Row],[//]]))</f>
        <v/>
      </c>
      <c r="J406" s="35" t="str">
        <f ca="1">IF(KENKO[[#This Row],[//]]="","",INDEX([3]!db[NB PAJAK],KENKO[[#This Row],[stt]]-1))</f>
        <v/>
      </c>
      <c r="K406" s="34" t="str">
        <f ca="1">IF(KENKO[[#This Row],[//]]="","",IF(INDEX(INDIRECT($2:$2),KENKO[[#This Row],[//]])="","",INDEX(INDIRECT($2:$2),KENKO[[#This Row],[//]])))</f>
        <v/>
      </c>
      <c r="L406" s="34" t="str">
        <f ca="1">IF(KENKO[[#This Row],[//]]="","",IF(KENKO[[#This Row],[C]]="",INDEX(INDIRECT($2:$2),KENKO[[#This Row],[//]]),""))</f>
        <v/>
      </c>
      <c r="M406" s="34" t="str">
        <f ca="1">IF(KENKO[[#This Row],[//]]="","",IF(KENKO[[#This Row],[C]]="",INDEX(INDIRECT($2:$2),KENKO[[#This Row],[//]]),""))</f>
        <v/>
      </c>
      <c r="N406" s="40" t="str">
        <f ca="1">IF(KENKO[[#This Row],[//]]="","",INDEX(INDIRECT($2:$2),KENKO[[#This Row],[//]])/IF(KENKO[[#This Row],[C]]="",KENKO[[#This Row],[JMLH BRG]],1))</f>
        <v/>
      </c>
      <c r="O406" s="41" t="str">
        <f ca="1">IF(KENKO[[#This Row],[//]]="","",INDEX(INDIRECT($2:$2),KENKO[[#This Row],[//]]))</f>
        <v/>
      </c>
      <c r="P406" s="41" t="str">
        <f ca="1">IF(KENKO[[#This Row],[//]]="","",IF(INDEX(INDIRECT($2:$2),KENKO[[#This Row],[//]])="","",INDEX(INDIRECT($2:$2),KENKO[[#This Row],[//]])))</f>
        <v/>
      </c>
      <c r="Q406" s="42" t="str">
        <f ca="1">IF(KENKO[[#This Row],[//]]="","",INDEX(INDIRECT($2:$2),KENKO[[#This Row],[//]]))</f>
        <v/>
      </c>
      <c r="R40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0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06" s="42" t="str">
        <f ca="1">IF(KENKO[[#This Row],[//]]="","",IF(INDEX(INDIRECT($2:$2),KENKO[[#This Row],[//]])="","",INDEX(INDIRECT($2:$2),KENKO[[#This Row],[//]])))</f>
        <v/>
      </c>
      <c r="U406" s="35" t="str">
        <f ca="1">IF(KENKO[[#This Row],[//]]="","",INDEX(INDIRECT($2:$2),KENKO[[#This Row],[//]]))</f>
        <v/>
      </c>
      <c r="V406" s="35" t="str">
        <f ca="1">LOWER(SUBSTITUTE(SUBSTITUTE(SUBSTITUTE(SUBSTITUTE(SUBSTITUTE(SUBSTITUTE(SUBSTITUTE(SUBSTITUTE(KENKO[[#This Row],[N.B.nota]]," ",""),"-",""),"(",""),")",""),".",""),",",""),"/",""),"""",""))</f>
        <v/>
      </c>
      <c r="W406" s="34" t="str">
        <f ca="1">IF(KENKO[[#This Row],[concat]]="","",MATCH(KENKO[[#This Row],[concat]],[3]!db[NB NOTA_C],0)+1)</f>
        <v/>
      </c>
      <c r="X406" s="35" t="str">
        <f ca="1">IF(KENKO[[#This Row],[N.B.nota]]="","",ADDRESS(ROW(KENKO[QB]),COLUMN(KENKO[QB]))&amp;":"&amp;ADDRESS(ROW(),COLUMN(KENKO[QB])))</f>
        <v/>
      </c>
      <c r="Y406" s="35" t="str">
        <f ca="1">IF(KENKO[[#This Row],[//]]="","",HYPERLINK("["&amp;DB_PATH&amp;"]DB!e"&amp;KENKO[[#This Row],[stt]],"&gt;"))</f>
        <v/>
      </c>
      <c r="Z406" s="32" t="str">
        <f ca="1">IF(KENKO[[#This Row],[//]]="","",IF(KENKO[[#This Row],[ID NOTA]]="",Z405,KENKO[[#This Row],[ID NOTA]]))</f>
        <v/>
      </c>
    </row>
    <row r="407" spans="1:26" ht="20.100000000000001" customHeight="1" x14ac:dyDescent="0.25">
      <c r="A407" s="38"/>
      <c r="B407" s="34" t="str">
        <f>IF(KENKO[[#This Row],[N_ID]]="","",INDEX(Table1[ID],MATCH(KENKO[[#This Row],[N_ID]],Table1[N_ID],0)))</f>
        <v/>
      </c>
      <c r="C407" s="34" t="str">
        <f ca="1">IF(KENKO[[#This Row],[//]]="","",HYPERLINK("["&amp;SUBSTITUTE(DIR,"'","")&amp;"]NOTA!D"&amp;KENKO[[#This Row],[//]]+2,"&gt;"))</f>
        <v/>
      </c>
      <c r="D407" s="34" t="str">
        <f>IF(KENKO[[#This Row],[ID NOTA]]="","",INDEX(Table1[QB],MATCH(KENKO[[#This Row],[ID NOTA]],Table1[ID],0)))</f>
        <v/>
      </c>
      <c r="E40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07" s="34"/>
      <c r="G407" s="39" t="str">
        <f ca="1">IF(KENKO[[#This Row],[N_ID]]="","",INDEX(INDIRECT($2:$2),KENKO[[#This Row],[//]]))</f>
        <v/>
      </c>
      <c r="H407" s="39" t="str">
        <f ca="1">IF(KENKO[[#This Row],[N_ID]]="","",INDEX(INDIRECT($2:$2),KENKO[[#This Row],[//]]))</f>
        <v/>
      </c>
      <c r="I407" s="35" t="str">
        <f ca="1">IF(KENKO[[#This Row],[N_ID]]="","",INDEX(INDIRECT($2:$2),KENKO[[#This Row],[//]]))</f>
        <v/>
      </c>
      <c r="J407" s="35" t="str">
        <f ca="1">IF(KENKO[[#This Row],[//]]="","",INDEX([3]!db[NB PAJAK],KENKO[[#This Row],[stt]]-1))</f>
        <v/>
      </c>
      <c r="K407" s="34" t="str">
        <f ca="1">IF(KENKO[[#This Row],[//]]="","",IF(INDEX(INDIRECT($2:$2),KENKO[[#This Row],[//]])="","",INDEX(INDIRECT($2:$2),KENKO[[#This Row],[//]])))</f>
        <v/>
      </c>
      <c r="L407" s="34" t="str">
        <f ca="1">IF(KENKO[[#This Row],[//]]="","",IF(KENKO[[#This Row],[C]]="",INDEX(INDIRECT($2:$2),KENKO[[#This Row],[//]]),""))</f>
        <v/>
      </c>
      <c r="M407" s="34" t="str">
        <f ca="1">IF(KENKO[[#This Row],[//]]="","",IF(KENKO[[#This Row],[C]]="",INDEX(INDIRECT($2:$2),KENKO[[#This Row],[//]]),""))</f>
        <v/>
      </c>
      <c r="N407" s="40" t="str">
        <f ca="1">IF(KENKO[[#This Row],[//]]="","",INDEX(INDIRECT($2:$2),KENKO[[#This Row],[//]])/IF(KENKO[[#This Row],[C]]="",KENKO[[#This Row],[JMLH BRG]],1))</f>
        <v/>
      </c>
      <c r="O407" s="41" t="str">
        <f ca="1">IF(KENKO[[#This Row],[//]]="","",INDEX(INDIRECT($2:$2),KENKO[[#This Row],[//]]))</f>
        <v/>
      </c>
      <c r="P407" s="41" t="str">
        <f ca="1">IF(KENKO[[#This Row],[//]]="","",IF(INDEX(INDIRECT($2:$2),KENKO[[#This Row],[//]])="","",INDEX(INDIRECT($2:$2),KENKO[[#This Row],[//]])))</f>
        <v/>
      </c>
      <c r="Q407" s="42" t="str">
        <f ca="1">IF(KENKO[[#This Row],[//]]="","",INDEX(INDIRECT($2:$2),KENKO[[#This Row],[//]]))</f>
        <v/>
      </c>
      <c r="R40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0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07" s="42" t="str">
        <f ca="1">IF(KENKO[[#This Row],[//]]="","",IF(INDEX(INDIRECT($2:$2),KENKO[[#This Row],[//]])="","",INDEX(INDIRECT($2:$2),KENKO[[#This Row],[//]])))</f>
        <v/>
      </c>
      <c r="U407" s="35" t="str">
        <f ca="1">IF(KENKO[[#This Row],[//]]="","",INDEX(INDIRECT($2:$2),KENKO[[#This Row],[//]]))</f>
        <v/>
      </c>
      <c r="V407" s="35" t="str">
        <f ca="1">LOWER(SUBSTITUTE(SUBSTITUTE(SUBSTITUTE(SUBSTITUTE(SUBSTITUTE(SUBSTITUTE(SUBSTITUTE(SUBSTITUTE(KENKO[[#This Row],[N.B.nota]]," ",""),"-",""),"(",""),")",""),".",""),",",""),"/",""),"""",""))</f>
        <v/>
      </c>
      <c r="W407" s="34" t="str">
        <f ca="1">IF(KENKO[[#This Row],[concat]]="","",MATCH(KENKO[[#This Row],[concat]],[3]!db[NB NOTA_C],0)+1)</f>
        <v/>
      </c>
      <c r="X407" s="35" t="str">
        <f ca="1">IF(KENKO[[#This Row],[N.B.nota]]="","",ADDRESS(ROW(KENKO[QB]),COLUMN(KENKO[QB]))&amp;":"&amp;ADDRESS(ROW(),COLUMN(KENKO[QB])))</f>
        <v/>
      </c>
      <c r="Y407" s="35" t="str">
        <f ca="1">IF(KENKO[[#This Row],[//]]="","",HYPERLINK("["&amp;DB_PATH&amp;"]DB!e"&amp;KENKO[[#This Row],[stt]],"&gt;"))</f>
        <v/>
      </c>
      <c r="Z407" s="32" t="str">
        <f ca="1">IF(KENKO[[#This Row],[//]]="","",IF(KENKO[[#This Row],[ID NOTA]]="",Z406,KENKO[[#This Row],[ID NOTA]]))</f>
        <v/>
      </c>
    </row>
    <row r="408" spans="1:26" ht="20.100000000000001" customHeight="1" x14ac:dyDescent="0.25">
      <c r="A408" s="38"/>
      <c r="B408" s="34" t="str">
        <f>IF(KENKO[[#This Row],[N_ID]]="","",INDEX(Table1[ID],MATCH(KENKO[[#This Row],[N_ID]],Table1[N_ID],0)))</f>
        <v/>
      </c>
      <c r="C408" s="34" t="str">
        <f ca="1">IF(KENKO[[#This Row],[//]]="","",HYPERLINK("["&amp;SUBSTITUTE(DIR,"'","")&amp;"]NOTA!D"&amp;KENKO[[#This Row],[//]]+2,"&gt;"))</f>
        <v/>
      </c>
      <c r="D408" s="34" t="str">
        <f>IF(KENKO[[#This Row],[ID NOTA]]="","",INDEX(Table1[QB],MATCH(KENKO[[#This Row],[ID NOTA]],Table1[ID],0)))</f>
        <v/>
      </c>
      <c r="E40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08" s="34"/>
      <c r="G408" s="39" t="str">
        <f ca="1">IF(KENKO[[#This Row],[N_ID]]="","",INDEX(INDIRECT($2:$2),KENKO[[#This Row],[//]]))</f>
        <v/>
      </c>
      <c r="H408" s="39" t="str">
        <f ca="1">IF(KENKO[[#This Row],[N_ID]]="","",INDEX(INDIRECT($2:$2),KENKO[[#This Row],[//]]))</f>
        <v/>
      </c>
      <c r="I408" s="35" t="str">
        <f ca="1">IF(KENKO[[#This Row],[N_ID]]="","",INDEX(INDIRECT($2:$2),KENKO[[#This Row],[//]]))</f>
        <v/>
      </c>
      <c r="J408" s="35" t="str">
        <f ca="1">IF(KENKO[[#This Row],[//]]="","",INDEX([3]!db[NB PAJAK],KENKO[[#This Row],[stt]]-1))</f>
        <v/>
      </c>
      <c r="K408" s="34" t="str">
        <f ca="1">IF(KENKO[[#This Row],[//]]="","",IF(INDEX(INDIRECT($2:$2),KENKO[[#This Row],[//]])="","",INDEX(INDIRECT($2:$2),KENKO[[#This Row],[//]])))</f>
        <v/>
      </c>
      <c r="L408" s="34" t="str">
        <f ca="1">IF(KENKO[[#This Row],[//]]="","",IF(KENKO[[#This Row],[C]]="",INDEX(INDIRECT($2:$2),KENKO[[#This Row],[//]]),""))</f>
        <v/>
      </c>
      <c r="M408" s="34" t="str">
        <f ca="1">IF(KENKO[[#This Row],[//]]="","",IF(KENKO[[#This Row],[C]]="",INDEX(INDIRECT($2:$2),KENKO[[#This Row],[//]]),""))</f>
        <v/>
      </c>
      <c r="N408" s="40" t="str">
        <f ca="1">IF(KENKO[[#This Row],[//]]="","",INDEX(INDIRECT($2:$2),KENKO[[#This Row],[//]])/IF(KENKO[[#This Row],[C]]="",KENKO[[#This Row],[JMLH BRG]],1))</f>
        <v/>
      </c>
      <c r="O408" s="41" t="str">
        <f ca="1">IF(KENKO[[#This Row],[//]]="","",INDEX(INDIRECT($2:$2),KENKO[[#This Row],[//]]))</f>
        <v/>
      </c>
      <c r="P408" s="41" t="str">
        <f ca="1">IF(KENKO[[#This Row],[//]]="","",IF(INDEX(INDIRECT($2:$2),KENKO[[#This Row],[//]])="","",INDEX(INDIRECT($2:$2),KENKO[[#This Row],[//]])))</f>
        <v/>
      </c>
      <c r="Q408" s="42" t="str">
        <f ca="1">IF(KENKO[[#This Row],[//]]="","",INDEX(INDIRECT($2:$2),KENKO[[#This Row],[//]]))</f>
        <v/>
      </c>
      <c r="R40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0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08" s="42" t="str">
        <f ca="1">IF(KENKO[[#This Row],[//]]="","",IF(INDEX(INDIRECT($2:$2),KENKO[[#This Row],[//]])="","",INDEX(INDIRECT($2:$2),KENKO[[#This Row],[//]])))</f>
        <v/>
      </c>
      <c r="U408" s="35" t="str">
        <f ca="1">IF(KENKO[[#This Row],[//]]="","",INDEX(INDIRECT($2:$2),KENKO[[#This Row],[//]]))</f>
        <v/>
      </c>
      <c r="V408" s="35" t="str">
        <f ca="1">LOWER(SUBSTITUTE(SUBSTITUTE(SUBSTITUTE(SUBSTITUTE(SUBSTITUTE(SUBSTITUTE(SUBSTITUTE(SUBSTITUTE(KENKO[[#This Row],[N.B.nota]]," ",""),"-",""),"(",""),")",""),".",""),",",""),"/",""),"""",""))</f>
        <v/>
      </c>
      <c r="W408" s="34" t="str">
        <f ca="1">IF(KENKO[[#This Row],[concat]]="","",MATCH(KENKO[[#This Row],[concat]],[3]!db[NB NOTA_C],0)+1)</f>
        <v/>
      </c>
      <c r="X408" s="35" t="str">
        <f ca="1">IF(KENKO[[#This Row],[N.B.nota]]="","",ADDRESS(ROW(KENKO[QB]),COLUMN(KENKO[QB]))&amp;":"&amp;ADDRESS(ROW(),COLUMN(KENKO[QB])))</f>
        <v/>
      </c>
      <c r="Y408" s="35" t="str">
        <f ca="1">IF(KENKO[[#This Row],[//]]="","",HYPERLINK("["&amp;DB_PATH&amp;"]DB!e"&amp;KENKO[[#This Row],[stt]],"&gt;"))</f>
        <v/>
      </c>
      <c r="Z408" s="32" t="str">
        <f ca="1">IF(KENKO[[#This Row],[//]]="","",IF(KENKO[[#This Row],[ID NOTA]]="",Z407,KENKO[[#This Row],[ID NOTA]]))</f>
        <v/>
      </c>
    </row>
    <row r="409" spans="1:26" ht="20.100000000000001" customHeight="1" x14ac:dyDescent="0.25">
      <c r="A409" s="38"/>
      <c r="B409" s="34" t="str">
        <f>IF(KENKO[[#This Row],[N_ID]]="","",INDEX(Table1[ID],MATCH(KENKO[[#This Row],[N_ID]],Table1[N_ID],0)))</f>
        <v/>
      </c>
      <c r="C409" s="34" t="str">
        <f ca="1">IF(KENKO[[#This Row],[//]]="","",HYPERLINK("["&amp;SUBSTITUTE(DIR,"'","")&amp;"]NOTA!D"&amp;KENKO[[#This Row],[//]]+2,"&gt;"))</f>
        <v/>
      </c>
      <c r="D409" s="34" t="str">
        <f>IF(KENKO[[#This Row],[ID NOTA]]="","",INDEX(Table1[QB],MATCH(KENKO[[#This Row],[ID NOTA]],Table1[ID],0)))</f>
        <v/>
      </c>
      <c r="E40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09" s="34"/>
      <c r="G409" s="39" t="str">
        <f ca="1">IF(KENKO[[#This Row],[N_ID]]="","",INDEX(INDIRECT($2:$2),KENKO[[#This Row],[//]]))</f>
        <v/>
      </c>
      <c r="H409" s="39" t="str">
        <f ca="1">IF(KENKO[[#This Row],[N_ID]]="","",INDEX(INDIRECT($2:$2),KENKO[[#This Row],[//]]))</f>
        <v/>
      </c>
      <c r="I409" s="35" t="str">
        <f ca="1">IF(KENKO[[#This Row],[N_ID]]="","",INDEX(INDIRECT($2:$2),KENKO[[#This Row],[//]]))</f>
        <v/>
      </c>
      <c r="J409" s="35" t="str">
        <f ca="1">IF(KENKO[[#This Row],[//]]="","",INDEX([3]!db[NB PAJAK],KENKO[[#This Row],[stt]]-1))</f>
        <v/>
      </c>
      <c r="K409" s="34" t="str">
        <f ca="1">IF(KENKO[[#This Row],[//]]="","",IF(INDEX(INDIRECT($2:$2),KENKO[[#This Row],[//]])="","",INDEX(INDIRECT($2:$2),KENKO[[#This Row],[//]])))</f>
        <v/>
      </c>
      <c r="L409" s="34" t="str">
        <f ca="1">IF(KENKO[[#This Row],[//]]="","",IF(KENKO[[#This Row],[C]]="",INDEX(INDIRECT($2:$2),KENKO[[#This Row],[//]]),""))</f>
        <v/>
      </c>
      <c r="M409" s="34" t="str">
        <f ca="1">IF(KENKO[[#This Row],[//]]="","",IF(KENKO[[#This Row],[C]]="",INDEX(INDIRECT($2:$2),KENKO[[#This Row],[//]]),""))</f>
        <v/>
      </c>
      <c r="N409" s="40" t="str">
        <f ca="1">IF(KENKO[[#This Row],[//]]="","",INDEX(INDIRECT($2:$2),KENKO[[#This Row],[//]])/IF(KENKO[[#This Row],[C]]="",KENKO[[#This Row],[JMLH BRG]],1))</f>
        <v/>
      </c>
      <c r="O409" s="41" t="str">
        <f ca="1">IF(KENKO[[#This Row],[//]]="","",INDEX(INDIRECT($2:$2),KENKO[[#This Row],[//]]))</f>
        <v/>
      </c>
      <c r="P409" s="41" t="str">
        <f ca="1">IF(KENKO[[#This Row],[//]]="","",IF(INDEX(INDIRECT($2:$2),KENKO[[#This Row],[//]])="","",INDEX(INDIRECT($2:$2),KENKO[[#This Row],[//]])))</f>
        <v/>
      </c>
      <c r="Q409" s="42" t="str">
        <f ca="1">IF(KENKO[[#This Row],[//]]="","",INDEX(INDIRECT($2:$2),KENKO[[#This Row],[//]]))</f>
        <v/>
      </c>
      <c r="R40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0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09" s="42" t="str">
        <f ca="1">IF(KENKO[[#This Row],[//]]="","",IF(INDEX(INDIRECT($2:$2),KENKO[[#This Row],[//]])="","",INDEX(INDIRECT($2:$2),KENKO[[#This Row],[//]])))</f>
        <v/>
      </c>
      <c r="U409" s="35" t="str">
        <f ca="1">IF(KENKO[[#This Row],[//]]="","",INDEX(INDIRECT($2:$2),KENKO[[#This Row],[//]]))</f>
        <v/>
      </c>
      <c r="V409" s="35" t="str">
        <f ca="1">LOWER(SUBSTITUTE(SUBSTITUTE(SUBSTITUTE(SUBSTITUTE(SUBSTITUTE(SUBSTITUTE(SUBSTITUTE(SUBSTITUTE(KENKO[[#This Row],[N.B.nota]]," ",""),"-",""),"(",""),")",""),".",""),",",""),"/",""),"""",""))</f>
        <v/>
      </c>
      <c r="W409" s="34" t="str">
        <f ca="1">IF(KENKO[[#This Row],[concat]]="","",MATCH(KENKO[[#This Row],[concat]],[3]!db[NB NOTA_C],0)+1)</f>
        <v/>
      </c>
      <c r="X409" s="35" t="str">
        <f ca="1">IF(KENKO[[#This Row],[N.B.nota]]="","",ADDRESS(ROW(KENKO[QB]),COLUMN(KENKO[QB]))&amp;":"&amp;ADDRESS(ROW(),COLUMN(KENKO[QB])))</f>
        <v/>
      </c>
      <c r="Y409" s="35" t="str">
        <f ca="1">IF(KENKO[[#This Row],[//]]="","",HYPERLINK("["&amp;DB_PATH&amp;"]DB!e"&amp;KENKO[[#This Row],[stt]],"&gt;"))</f>
        <v/>
      </c>
      <c r="Z409" s="32" t="str">
        <f ca="1">IF(KENKO[[#This Row],[//]]="","",IF(KENKO[[#This Row],[ID NOTA]]="",Z408,KENKO[[#This Row],[ID NOTA]]))</f>
        <v/>
      </c>
    </row>
    <row r="410" spans="1:26" ht="20.100000000000001" customHeight="1" x14ac:dyDescent="0.25">
      <c r="A410" s="38"/>
      <c r="B410" s="34" t="str">
        <f>IF(KENKO[[#This Row],[N_ID]]="","",INDEX(Table1[ID],MATCH(KENKO[[#This Row],[N_ID]],Table1[N_ID],0)))</f>
        <v/>
      </c>
      <c r="C410" s="34" t="str">
        <f ca="1">IF(KENKO[[#This Row],[//]]="","",HYPERLINK("["&amp;SUBSTITUTE(DIR,"'","")&amp;"]NOTA!D"&amp;KENKO[[#This Row],[//]]+2,"&gt;"))</f>
        <v/>
      </c>
      <c r="D410" s="34" t="str">
        <f>IF(KENKO[[#This Row],[ID NOTA]]="","",INDEX(Table1[QB],MATCH(KENKO[[#This Row],[ID NOTA]],Table1[ID],0)))</f>
        <v/>
      </c>
      <c r="E41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10" s="34"/>
      <c r="G410" s="39" t="str">
        <f ca="1">IF(KENKO[[#This Row],[N_ID]]="","",INDEX(INDIRECT($2:$2),KENKO[[#This Row],[//]]))</f>
        <v/>
      </c>
      <c r="H410" s="39" t="str">
        <f ca="1">IF(KENKO[[#This Row],[N_ID]]="","",INDEX(INDIRECT($2:$2),KENKO[[#This Row],[//]]))</f>
        <v/>
      </c>
      <c r="I410" s="35" t="str">
        <f ca="1">IF(KENKO[[#This Row],[N_ID]]="","",INDEX(INDIRECT($2:$2),KENKO[[#This Row],[//]]))</f>
        <v/>
      </c>
      <c r="J410" s="35" t="str">
        <f ca="1">IF(KENKO[[#This Row],[//]]="","",INDEX([3]!db[NB PAJAK],KENKO[[#This Row],[stt]]-1))</f>
        <v/>
      </c>
      <c r="K410" s="34" t="str">
        <f ca="1">IF(KENKO[[#This Row],[//]]="","",IF(INDEX(INDIRECT($2:$2),KENKO[[#This Row],[//]])="","",INDEX(INDIRECT($2:$2),KENKO[[#This Row],[//]])))</f>
        <v/>
      </c>
      <c r="L410" s="34" t="str">
        <f ca="1">IF(KENKO[[#This Row],[//]]="","",IF(KENKO[[#This Row],[C]]="",INDEX(INDIRECT($2:$2),KENKO[[#This Row],[//]]),""))</f>
        <v/>
      </c>
      <c r="M410" s="34" t="str">
        <f ca="1">IF(KENKO[[#This Row],[//]]="","",IF(KENKO[[#This Row],[C]]="",INDEX(INDIRECT($2:$2),KENKO[[#This Row],[//]]),""))</f>
        <v/>
      </c>
      <c r="N410" s="40" t="str">
        <f ca="1">IF(KENKO[[#This Row],[//]]="","",INDEX(INDIRECT($2:$2),KENKO[[#This Row],[//]])/IF(KENKO[[#This Row],[C]]="",KENKO[[#This Row],[JMLH BRG]],1))</f>
        <v/>
      </c>
      <c r="O410" s="41" t="str">
        <f ca="1">IF(KENKO[[#This Row],[//]]="","",INDEX(INDIRECT($2:$2),KENKO[[#This Row],[//]]))</f>
        <v/>
      </c>
      <c r="P410" s="41" t="str">
        <f ca="1">IF(KENKO[[#This Row],[//]]="","",IF(INDEX(INDIRECT($2:$2),KENKO[[#This Row],[//]])="","",INDEX(INDIRECT($2:$2),KENKO[[#This Row],[//]])))</f>
        <v/>
      </c>
      <c r="Q410" s="42" t="str">
        <f ca="1">IF(KENKO[[#This Row],[//]]="","",INDEX(INDIRECT($2:$2),KENKO[[#This Row],[//]]))</f>
        <v/>
      </c>
      <c r="R41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1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10" s="42" t="str">
        <f ca="1">IF(KENKO[[#This Row],[//]]="","",IF(INDEX(INDIRECT($2:$2),KENKO[[#This Row],[//]])="","",INDEX(INDIRECT($2:$2),KENKO[[#This Row],[//]])))</f>
        <v/>
      </c>
      <c r="U410" s="35" t="str">
        <f ca="1">IF(KENKO[[#This Row],[//]]="","",INDEX(INDIRECT($2:$2),KENKO[[#This Row],[//]]))</f>
        <v/>
      </c>
      <c r="V410" s="35" t="str">
        <f ca="1">LOWER(SUBSTITUTE(SUBSTITUTE(SUBSTITUTE(SUBSTITUTE(SUBSTITUTE(SUBSTITUTE(SUBSTITUTE(SUBSTITUTE(KENKO[[#This Row],[N.B.nota]]," ",""),"-",""),"(",""),")",""),".",""),",",""),"/",""),"""",""))</f>
        <v/>
      </c>
      <c r="W410" s="34" t="str">
        <f ca="1">IF(KENKO[[#This Row],[concat]]="","",MATCH(KENKO[[#This Row],[concat]],[3]!db[NB NOTA_C],0)+1)</f>
        <v/>
      </c>
      <c r="X410" s="35" t="str">
        <f ca="1">IF(KENKO[[#This Row],[N.B.nota]]="","",ADDRESS(ROW(KENKO[QB]),COLUMN(KENKO[QB]))&amp;":"&amp;ADDRESS(ROW(),COLUMN(KENKO[QB])))</f>
        <v/>
      </c>
      <c r="Y410" s="35" t="str">
        <f ca="1">IF(KENKO[[#This Row],[//]]="","",HYPERLINK("["&amp;DB_PATH&amp;"]DB!e"&amp;KENKO[[#This Row],[stt]],"&gt;"))</f>
        <v/>
      </c>
      <c r="Z410" s="32" t="str">
        <f ca="1">IF(KENKO[[#This Row],[//]]="","",IF(KENKO[[#This Row],[ID NOTA]]="",Z409,KENKO[[#This Row],[ID NOTA]]))</f>
        <v/>
      </c>
    </row>
    <row r="411" spans="1:26" ht="20.100000000000001" customHeight="1" x14ac:dyDescent="0.25">
      <c r="A411" s="38"/>
      <c r="B411" s="34" t="str">
        <f>IF(KENKO[[#This Row],[N_ID]]="","",INDEX(Table1[ID],MATCH(KENKO[[#This Row],[N_ID]],Table1[N_ID],0)))</f>
        <v/>
      </c>
      <c r="C411" s="34" t="str">
        <f ca="1">IF(KENKO[[#This Row],[//]]="","",HYPERLINK("["&amp;SUBSTITUTE(DIR,"'","")&amp;"]NOTA!D"&amp;KENKO[[#This Row],[//]]+2,"&gt;"))</f>
        <v/>
      </c>
      <c r="D411" s="34" t="str">
        <f>IF(KENKO[[#This Row],[ID NOTA]]="","",INDEX(Table1[QB],MATCH(KENKO[[#This Row],[ID NOTA]],Table1[ID],0)))</f>
        <v/>
      </c>
      <c r="E41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11" s="34"/>
      <c r="G411" s="39" t="str">
        <f ca="1">IF(KENKO[[#This Row],[N_ID]]="","",INDEX(INDIRECT($2:$2),KENKO[[#This Row],[//]]))</f>
        <v/>
      </c>
      <c r="H411" s="39" t="str">
        <f ca="1">IF(KENKO[[#This Row],[N_ID]]="","",INDEX(INDIRECT($2:$2),KENKO[[#This Row],[//]]))</f>
        <v/>
      </c>
      <c r="I411" s="35" t="str">
        <f ca="1">IF(KENKO[[#This Row],[N_ID]]="","",INDEX(INDIRECT($2:$2),KENKO[[#This Row],[//]]))</f>
        <v/>
      </c>
      <c r="J411" s="35" t="str">
        <f ca="1">IF(KENKO[[#This Row],[//]]="","",INDEX([3]!db[NB PAJAK],KENKO[[#This Row],[stt]]-1))</f>
        <v/>
      </c>
      <c r="K411" s="34" t="str">
        <f ca="1">IF(KENKO[[#This Row],[//]]="","",IF(INDEX(INDIRECT($2:$2),KENKO[[#This Row],[//]])="","",INDEX(INDIRECT($2:$2),KENKO[[#This Row],[//]])))</f>
        <v/>
      </c>
      <c r="L411" s="34" t="str">
        <f ca="1">IF(KENKO[[#This Row],[//]]="","",IF(KENKO[[#This Row],[C]]="",INDEX(INDIRECT($2:$2),KENKO[[#This Row],[//]]),""))</f>
        <v/>
      </c>
      <c r="M411" s="34" t="str">
        <f ca="1">IF(KENKO[[#This Row],[//]]="","",IF(KENKO[[#This Row],[C]]="",INDEX(INDIRECT($2:$2),KENKO[[#This Row],[//]]),""))</f>
        <v/>
      </c>
      <c r="N411" s="40" t="str">
        <f ca="1">IF(KENKO[[#This Row],[//]]="","",INDEX(INDIRECT($2:$2),KENKO[[#This Row],[//]])/IF(KENKO[[#This Row],[C]]="",KENKO[[#This Row],[JMLH BRG]],1))</f>
        <v/>
      </c>
      <c r="O411" s="41" t="str">
        <f ca="1">IF(KENKO[[#This Row],[//]]="","",INDEX(INDIRECT($2:$2),KENKO[[#This Row],[//]]))</f>
        <v/>
      </c>
      <c r="P411" s="41" t="str">
        <f ca="1">IF(KENKO[[#This Row],[//]]="","",IF(INDEX(INDIRECT($2:$2),KENKO[[#This Row],[//]])="","",INDEX(INDIRECT($2:$2),KENKO[[#This Row],[//]])))</f>
        <v/>
      </c>
      <c r="Q411" s="42" t="str">
        <f ca="1">IF(KENKO[[#This Row],[//]]="","",INDEX(INDIRECT($2:$2),KENKO[[#This Row],[//]]))</f>
        <v/>
      </c>
      <c r="R41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1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11" s="42" t="str">
        <f ca="1">IF(KENKO[[#This Row],[//]]="","",IF(INDEX(INDIRECT($2:$2),KENKO[[#This Row],[//]])="","",INDEX(INDIRECT($2:$2),KENKO[[#This Row],[//]])))</f>
        <v/>
      </c>
      <c r="U411" s="35" t="str">
        <f ca="1">IF(KENKO[[#This Row],[//]]="","",INDEX(INDIRECT($2:$2),KENKO[[#This Row],[//]]))</f>
        <v/>
      </c>
      <c r="V411" s="35" t="str">
        <f ca="1">LOWER(SUBSTITUTE(SUBSTITUTE(SUBSTITUTE(SUBSTITUTE(SUBSTITUTE(SUBSTITUTE(SUBSTITUTE(SUBSTITUTE(KENKO[[#This Row],[N.B.nota]]," ",""),"-",""),"(",""),")",""),".",""),",",""),"/",""),"""",""))</f>
        <v/>
      </c>
      <c r="W411" s="34" t="str">
        <f ca="1">IF(KENKO[[#This Row],[concat]]="","",MATCH(KENKO[[#This Row],[concat]],[3]!db[NB NOTA_C],0)+1)</f>
        <v/>
      </c>
      <c r="X411" s="35" t="str">
        <f ca="1">IF(KENKO[[#This Row],[N.B.nota]]="","",ADDRESS(ROW(KENKO[QB]),COLUMN(KENKO[QB]))&amp;":"&amp;ADDRESS(ROW(),COLUMN(KENKO[QB])))</f>
        <v/>
      </c>
      <c r="Y411" s="35" t="str">
        <f ca="1">IF(KENKO[[#This Row],[//]]="","",HYPERLINK("["&amp;DB_PATH&amp;"]DB!e"&amp;KENKO[[#This Row],[stt]],"&gt;"))</f>
        <v/>
      </c>
      <c r="Z411" s="32" t="str">
        <f ca="1">IF(KENKO[[#This Row],[//]]="","",IF(KENKO[[#This Row],[ID NOTA]]="",Z410,KENKO[[#This Row],[ID NOTA]]))</f>
        <v/>
      </c>
    </row>
    <row r="412" spans="1:26" ht="20.100000000000001" customHeight="1" x14ac:dyDescent="0.25">
      <c r="A412" s="38"/>
      <c r="B412" s="34" t="str">
        <f>IF(KENKO[[#This Row],[N_ID]]="","",INDEX(Table1[ID],MATCH(KENKO[[#This Row],[N_ID]],Table1[N_ID],0)))</f>
        <v/>
      </c>
      <c r="C412" s="34" t="str">
        <f ca="1">IF(KENKO[[#This Row],[//]]="","",HYPERLINK("["&amp;SUBSTITUTE(DIR,"'","")&amp;"]NOTA!D"&amp;KENKO[[#This Row],[//]]+2,"&gt;"))</f>
        <v/>
      </c>
      <c r="D412" s="34" t="str">
        <f>IF(KENKO[[#This Row],[ID NOTA]]="","",INDEX(Table1[QB],MATCH(KENKO[[#This Row],[ID NOTA]],Table1[ID],0)))</f>
        <v/>
      </c>
      <c r="E41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12" s="34"/>
      <c r="G412" s="39" t="str">
        <f ca="1">IF(KENKO[[#This Row],[N_ID]]="","",INDEX(INDIRECT($2:$2),KENKO[[#This Row],[//]]))</f>
        <v/>
      </c>
      <c r="H412" s="39" t="str">
        <f ca="1">IF(KENKO[[#This Row],[N_ID]]="","",INDEX(INDIRECT($2:$2),KENKO[[#This Row],[//]]))</f>
        <v/>
      </c>
      <c r="I412" s="35" t="str">
        <f ca="1">IF(KENKO[[#This Row],[N_ID]]="","",INDEX(INDIRECT($2:$2),KENKO[[#This Row],[//]]))</f>
        <v/>
      </c>
      <c r="J412" s="35" t="str">
        <f ca="1">IF(KENKO[[#This Row],[//]]="","",INDEX([3]!db[NB PAJAK],KENKO[[#This Row],[stt]]-1))</f>
        <v/>
      </c>
      <c r="K412" s="34" t="str">
        <f ca="1">IF(KENKO[[#This Row],[//]]="","",IF(INDEX(INDIRECT($2:$2),KENKO[[#This Row],[//]])="","",INDEX(INDIRECT($2:$2),KENKO[[#This Row],[//]])))</f>
        <v/>
      </c>
      <c r="L412" s="34" t="str">
        <f ca="1">IF(KENKO[[#This Row],[//]]="","",IF(KENKO[[#This Row],[C]]="",INDEX(INDIRECT($2:$2),KENKO[[#This Row],[//]]),""))</f>
        <v/>
      </c>
      <c r="M412" s="34" t="str">
        <f ca="1">IF(KENKO[[#This Row],[//]]="","",IF(KENKO[[#This Row],[C]]="",INDEX(INDIRECT($2:$2),KENKO[[#This Row],[//]]),""))</f>
        <v/>
      </c>
      <c r="N412" s="40" t="str">
        <f ca="1">IF(KENKO[[#This Row],[//]]="","",INDEX(INDIRECT($2:$2),KENKO[[#This Row],[//]])/IF(KENKO[[#This Row],[C]]="",KENKO[[#This Row],[JMLH BRG]],1))</f>
        <v/>
      </c>
      <c r="O412" s="41" t="str">
        <f ca="1">IF(KENKO[[#This Row],[//]]="","",INDEX(INDIRECT($2:$2),KENKO[[#This Row],[//]]))</f>
        <v/>
      </c>
      <c r="P412" s="41" t="str">
        <f ca="1">IF(KENKO[[#This Row],[//]]="","",IF(INDEX(INDIRECT($2:$2),KENKO[[#This Row],[//]])="","",INDEX(INDIRECT($2:$2),KENKO[[#This Row],[//]])))</f>
        <v/>
      </c>
      <c r="Q412" s="42" t="str">
        <f ca="1">IF(KENKO[[#This Row],[//]]="","",INDEX(INDIRECT($2:$2),KENKO[[#This Row],[//]]))</f>
        <v/>
      </c>
      <c r="R41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1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12" s="42" t="str">
        <f ca="1">IF(KENKO[[#This Row],[//]]="","",IF(INDEX(INDIRECT($2:$2),KENKO[[#This Row],[//]])="","",INDEX(INDIRECT($2:$2),KENKO[[#This Row],[//]])))</f>
        <v/>
      </c>
      <c r="U412" s="35" t="str">
        <f ca="1">IF(KENKO[[#This Row],[//]]="","",INDEX(INDIRECT($2:$2),KENKO[[#This Row],[//]]))</f>
        <v/>
      </c>
      <c r="V412" s="35" t="str">
        <f ca="1">LOWER(SUBSTITUTE(SUBSTITUTE(SUBSTITUTE(SUBSTITUTE(SUBSTITUTE(SUBSTITUTE(SUBSTITUTE(SUBSTITUTE(KENKO[[#This Row],[N.B.nota]]," ",""),"-",""),"(",""),")",""),".",""),",",""),"/",""),"""",""))</f>
        <v/>
      </c>
      <c r="W412" s="34" t="str">
        <f ca="1">IF(KENKO[[#This Row],[concat]]="","",MATCH(KENKO[[#This Row],[concat]],[3]!db[NB NOTA_C],0)+1)</f>
        <v/>
      </c>
      <c r="X412" s="35" t="str">
        <f ca="1">IF(KENKO[[#This Row],[N.B.nota]]="","",ADDRESS(ROW(KENKO[QB]),COLUMN(KENKO[QB]))&amp;":"&amp;ADDRESS(ROW(),COLUMN(KENKO[QB])))</f>
        <v/>
      </c>
      <c r="Y412" s="35" t="str">
        <f ca="1">IF(KENKO[[#This Row],[//]]="","",HYPERLINK("["&amp;DB_PATH&amp;"]DB!e"&amp;KENKO[[#This Row],[stt]],"&gt;"))</f>
        <v/>
      </c>
      <c r="Z412" s="32" t="str">
        <f ca="1">IF(KENKO[[#This Row],[//]]="","",IF(KENKO[[#This Row],[ID NOTA]]="",Z411,KENKO[[#This Row],[ID NOTA]]))</f>
        <v/>
      </c>
    </row>
    <row r="413" spans="1:26" ht="20.100000000000001" customHeight="1" x14ac:dyDescent="0.25">
      <c r="A413" s="38"/>
      <c r="B413" s="34" t="str">
        <f>IF(KENKO[[#This Row],[N_ID]]="","",INDEX(Table1[ID],MATCH(KENKO[[#This Row],[N_ID]],Table1[N_ID],0)))</f>
        <v/>
      </c>
      <c r="C413" s="34" t="str">
        <f ca="1">IF(KENKO[[#This Row],[//]]="","",HYPERLINK("["&amp;SUBSTITUTE(DIR,"'","")&amp;"]NOTA!D"&amp;KENKO[[#This Row],[//]]+2,"&gt;"))</f>
        <v/>
      </c>
      <c r="D413" s="34" t="str">
        <f>IF(KENKO[[#This Row],[ID NOTA]]="","",INDEX(Table1[QB],MATCH(KENKO[[#This Row],[ID NOTA]],Table1[ID],0)))</f>
        <v/>
      </c>
      <c r="E41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13" s="34"/>
      <c r="G413" s="39" t="str">
        <f ca="1">IF(KENKO[[#This Row],[N_ID]]="","",INDEX(INDIRECT($2:$2),KENKO[[#This Row],[//]]))</f>
        <v/>
      </c>
      <c r="H413" s="39" t="str">
        <f ca="1">IF(KENKO[[#This Row],[N_ID]]="","",INDEX(INDIRECT($2:$2),KENKO[[#This Row],[//]]))</f>
        <v/>
      </c>
      <c r="I413" s="35" t="str">
        <f ca="1">IF(KENKO[[#This Row],[N_ID]]="","",INDEX(INDIRECT($2:$2),KENKO[[#This Row],[//]]))</f>
        <v/>
      </c>
      <c r="J413" s="35" t="str">
        <f ca="1">IF(KENKO[[#This Row],[//]]="","",INDEX([3]!db[NB PAJAK],KENKO[[#This Row],[stt]]-1))</f>
        <v/>
      </c>
      <c r="K413" s="34" t="str">
        <f ca="1">IF(KENKO[[#This Row],[//]]="","",IF(INDEX(INDIRECT($2:$2),KENKO[[#This Row],[//]])="","",INDEX(INDIRECT($2:$2),KENKO[[#This Row],[//]])))</f>
        <v/>
      </c>
      <c r="L413" s="34" t="str">
        <f ca="1">IF(KENKO[[#This Row],[//]]="","",IF(KENKO[[#This Row],[C]]="",INDEX(INDIRECT($2:$2),KENKO[[#This Row],[//]]),""))</f>
        <v/>
      </c>
      <c r="M413" s="34" t="str">
        <f ca="1">IF(KENKO[[#This Row],[//]]="","",IF(KENKO[[#This Row],[C]]="",INDEX(INDIRECT($2:$2),KENKO[[#This Row],[//]]),""))</f>
        <v/>
      </c>
      <c r="N413" s="40" t="str">
        <f ca="1">IF(KENKO[[#This Row],[//]]="","",INDEX(INDIRECT($2:$2),KENKO[[#This Row],[//]])/IF(KENKO[[#This Row],[C]]="",KENKO[[#This Row],[JMLH BRG]],1))</f>
        <v/>
      </c>
      <c r="O413" s="41" t="str">
        <f ca="1">IF(KENKO[[#This Row],[//]]="","",INDEX(INDIRECT($2:$2),KENKO[[#This Row],[//]]))</f>
        <v/>
      </c>
      <c r="P413" s="41" t="str">
        <f ca="1">IF(KENKO[[#This Row],[//]]="","",IF(INDEX(INDIRECT($2:$2),KENKO[[#This Row],[//]])="","",INDEX(INDIRECT($2:$2),KENKO[[#This Row],[//]])))</f>
        <v/>
      </c>
      <c r="Q413" s="42" t="str">
        <f ca="1">IF(KENKO[[#This Row],[//]]="","",INDEX(INDIRECT($2:$2),KENKO[[#This Row],[//]]))</f>
        <v/>
      </c>
      <c r="R41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1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13" s="42" t="str">
        <f ca="1">IF(KENKO[[#This Row],[//]]="","",IF(INDEX(INDIRECT($2:$2),KENKO[[#This Row],[//]])="","",INDEX(INDIRECT($2:$2),KENKO[[#This Row],[//]])))</f>
        <v/>
      </c>
      <c r="U413" s="35" t="str">
        <f ca="1">IF(KENKO[[#This Row],[//]]="","",INDEX(INDIRECT($2:$2),KENKO[[#This Row],[//]]))</f>
        <v/>
      </c>
      <c r="V413" s="35" t="str">
        <f ca="1">LOWER(SUBSTITUTE(SUBSTITUTE(SUBSTITUTE(SUBSTITUTE(SUBSTITUTE(SUBSTITUTE(SUBSTITUTE(SUBSTITUTE(KENKO[[#This Row],[N.B.nota]]," ",""),"-",""),"(",""),")",""),".",""),",",""),"/",""),"""",""))</f>
        <v/>
      </c>
      <c r="W413" s="34" t="str">
        <f ca="1">IF(KENKO[[#This Row],[concat]]="","",MATCH(KENKO[[#This Row],[concat]],[3]!db[NB NOTA_C],0)+1)</f>
        <v/>
      </c>
      <c r="X413" s="35" t="str">
        <f ca="1">IF(KENKO[[#This Row],[N.B.nota]]="","",ADDRESS(ROW(KENKO[QB]),COLUMN(KENKO[QB]))&amp;":"&amp;ADDRESS(ROW(),COLUMN(KENKO[QB])))</f>
        <v/>
      </c>
      <c r="Y413" s="35" t="str">
        <f ca="1">IF(KENKO[[#This Row],[//]]="","",HYPERLINK("["&amp;DB_PATH&amp;"]DB!e"&amp;KENKO[[#This Row],[stt]],"&gt;"))</f>
        <v/>
      </c>
      <c r="Z413" s="32" t="str">
        <f ca="1">IF(KENKO[[#This Row],[//]]="","",IF(KENKO[[#This Row],[ID NOTA]]="",Z412,KENKO[[#This Row],[ID NOTA]]))</f>
        <v/>
      </c>
    </row>
    <row r="414" spans="1:26" ht="20.100000000000001" customHeight="1" x14ac:dyDescent="0.25">
      <c r="A414" s="38"/>
      <c r="B414" s="34" t="str">
        <f>IF(KENKO[[#This Row],[N_ID]]="","",INDEX(Table1[ID],MATCH(KENKO[[#This Row],[N_ID]],Table1[N_ID],0)))</f>
        <v/>
      </c>
      <c r="C414" s="34" t="str">
        <f ca="1">IF(KENKO[[#This Row],[//]]="","",HYPERLINK("["&amp;SUBSTITUTE(DIR,"'","")&amp;"]NOTA!D"&amp;KENKO[[#This Row],[//]]+2,"&gt;"))</f>
        <v/>
      </c>
      <c r="D414" s="34" t="str">
        <f>IF(KENKO[[#This Row],[ID NOTA]]="","",INDEX(Table1[QB],MATCH(KENKO[[#This Row],[ID NOTA]],Table1[ID],0)))</f>
        <v/>
      </c>
      <c r="E41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14" s="34"/>
      <c r="G414" s="39" t="str">
        <f ca="1">IF(KENKO[[#This Row],[N_ID]]="","",INDEX(INDIRECT($2:$2),KENKO[[#This Row],[//]]))</f>
        <v/>
      </c>
      <c r="H414" s="39" t="str">
        <f ca="1">IF(KENKO[[#This Row],[N_ID]]="","",INDEX(INDIRECT($2:$2),KENKO[[#This Row],[//]]))</f>
        <v/>
      </c>
      <c r="I414" s="35" t="str">
        <f ca="1">IF(KENKO[[#This Row],[N_ID]]="","",INDEX(INDIRECT($2:$2),KENKO[[#This Row],[//]]))</f>
        <v/>
      </c>
      <c r="J414" s="35" t="str">
        <f ca="1">IF(KENKO[[#This Row],[//]]="","",INDEX([3]!db[NB PAJAK],KENKO[[#This Row],[stt]]-1))</f>
        <v/>
      </c>
      <c r="K414" s="34" t="str">
        <f ca="1">IF(KENKO[[#This Row],[//]]="","",IF(INDEX(INDIRECT($2:$2),KENKO[[#This Row],[//]])="","",INDEX(INDIRECT($2:$2),KENKO[[#This Row],[//]])))</f>
        <v/>
      </c>
      <c r="L414" s="34" t="str">
        <f ca="1">IF(KENKO[[#This Row],[//]]="","",IF(KENKO[[#This Row],[C]]="",INDEX(INDIRECT($2:$2),KENKO[[#This Row],[//]]),""))</f>
        <v/>
      </c>
      <c r="M414" s="34" t="str">
        <f ca="1">IF(KENKO[[#This Row],[//]]="","",IF(KENKO[[#This Row],[C]]="",INDEX(INDIRECT($2:$2),KENKO[[#This Row],[//]]),""))</f>
        <v/>
      </c>
      <c r="N414" s="40" t="str">
        <f ca="1">IF(KENKO[[#This Row],[//]]="","",INDEX(INDIRECT($2:$2),KENKO[[#This Row],[//]])/IF(KENKO[[#This Row],[C]]="",KENKO[[#This Row],[JMLH BRG]],1))</f>
        <v/>
      </c>
      <c r="O414" s="41" t="str">
        <f ca="1">IF(KENKO[[#This Row],[//]]="","",INDEX(INDIRECT($2:$2),KENKO[[#This Row],[//]]))</f>
        <v/>
      </c>
      <c r="P414" s="41" t="str">
        <f ca="1">IF(KENKO[[#This Row],[//]]="","",IF(INDEX(INDIRECT($2:$2),KENKO[[#This Row],[//]])="","",INDEX(INDIRECT($2:$2),KENKO[[#This Row],[//]])))</f>
        <v/>
      </c>
      <c r="Q414" s="42" t="str">
        <f ca="1">IF(KENKO[[#This Row],[//]]="","",INDEX(INDIRECT($2:$2),KENKO[[#This Row],[//]]))</f>
        <v/>
      </c>
      <c r="R41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1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14" s="42" t="str">
        <f ca="1">IF(KENKO[[#This Row],[//]]="","",IF(INDEX(INDIRECT($2:$2),KENKO[[#This Row],[//]])="","",INDEX(INDIRECT($2:$2),KENKO[[#This Row],[//]])))</f>
        <v/>
      </c>
      <c r="U414" s="35" t="str">
        <f ca="1">IF(KENKO[[#This Row],[//]]="","",INDEX(INDIRECT($2:$2),KENKO[[#This Row],[//]]))</f>
        <v/>
      </c>
      <c r="V414" s="35" t="str">
        <f ca="1">LOWER(SUBSTITUTE(SUBSTITUTE(SUBSTITUTE(SUBSTITUTE(SUBSTITUTE(SUBSTITUTE(SUBSTITUTE(SUBSTITUTE(KENKO[[#This Row],[N.B.nota]]," ",""),"-",""),"(",""),")",""),".",""),",",""),"/",""),"""",""))</f>
        <v/>
      </c>
      <c r="W414" s="34" t="str">
        <f ca="1">IF(KENKO[[#This Row],[concat]]="","",MATCH(KENKO[[#This Row],[concat]],[3]!db[NB NOTA_C],0)+1)</f>
        <v/>
      </c>
      <c r="X414" s="35" t="str">
        <f ca="1">IF(KENKO[[#This Row],[N.B.nota]]="","",ADDRESS(ROW(KENKO[QB]),COLUMN(KENKO[QB]))&amp;":"&amp;ADDRESS(ROW(),COLUMN(KENKO[QB])))</f>
        <v/>
      </c>
      <c r="Y414" s="35" t="str">
        <f ca="1">IF(KENKO[[#This Row],[//]]="","",HYPERLINK("["&amp;DB_PATH&amp;"]DB!e"&amp;KENKO[[#This Row],[stt]],"&gt;"))</f>
        <v/>
      </c>
      <c r="Z414" s="32" t="str">
        <f ca="1">IF(KENKO[[#This Row],[//]]="","",IF(KENKO[[#This Row],[ID NOTA]]="",Z413,KENKO[[#This Row],[ID NOTA]]))</f>
        <v/>
      </c>
    </row>
    <row r="415" spans="1:26" ht="20.100000000000001" customHeight="1" x14ac:dyDescent="0.25">
      <c r="A415" s="38"/>
      <c r="B415" s="34" t="str">
        <f>IF(KENKO[[#This Row],[N_ID]]="","",INDEX(Table1[ID],MATCH(KENKO[[#This Row],[N_ID]],Table1[N_ID],0)))</f>
        <v/>
      </c>
      <c r="C415" s="34" t="str">
        <f ca="1">IF(KENKO[[#This Row],[//]]="","",HYPERLINK("["&amp;SUBSTITUTE(DIR,"'","")&amp;"]NOTA!D"&amp;KENKO[[#This Row],[//]]+2,"&gt;"))</f>
        <v/>
      </c>
      <c r="D415" s="34" t="str">
        <f>IF(KENKO[[#This Row],[ID NOTA]]="","",INDEX(Table1[QB],MATCH(KENKO[[#This Row],[ID NOTA]],Table1[ID],0)))</f>
        <v/>
      </c>
      <c r="E41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15" s="34"/>
      <c r="G415" s="39" t="str">
        <f ca="1">IF(KENKO[[#This Row],[N_ID]]="","",INDEX(INDIRECT($2:$2),KENKO[[#This Row],[//]]))</f>
        <v/>
      </c>
      <c r="H415" s="39" t="str">
        <f ca="1">IF(KENKO[[#This Row],[N_ID]]="","",INDEX(INDIRECT($2:$2),KENKO[[#This Row],[//]]))</f>
        <v/>
      </c>
      <c r="I415" s="35" t="str">
        <f ca="1">IF(KENKO[[#This Row],[N_ID]]="","",INDEX(INDIRECT($2:$2),KENKO[[#This Row],[//]]))</f>
        <v/>
      </c>
      <c r="J415" s="35" t="str">
        <f ca="1">IF(KENKO[[#This Row],[//]]="","",INDEX([3]!db[NB PAJAK],KENKO[[#This Row],[stt]]-1))</f>
        <v/>
      </c>
      <c r="K415" s="34" t="str">
        <f ca="1">IF(KENKO[[#This Row],[//]]="","",IF(INDEX(INDIRECT($2:$2),KENKO[[#This Row],[//]])="","",INDEX(INDIRECT($2:$2),KENKO[[#This Row],[//]])))</f>
        <v/>
      </c>
      <c r="L415" s="34" t="str">
        <f ca="1">IF(KENKO[[#This Row],[//]]="","",IF(KENKO[[#This Row],[C]]="",INDEX(INDIRECT($2:$2),KENKO[[#This Row],[//]]),""))</f>
        <v/>
      </c>
      <c r="M415" s="34" t="str">
        <f ca="1">IF(KENKO[[#This Row],[//]]="","",IF(KENKO[[#This Row],[C]]="",INDEX(INDIRECT($2:$2),KENKO[[#This Row],[//]]),""))</f>
        <v/>
      </c>
      <c r="N415" s="40" t="str">
        <f ca="1">IF(KENKO[[#This Row],[//]]="","",INDEX(INDIRECT($2:$2),KENKO[[#This Row],[//]])/IF(KENKO[[#This Row],[C]]="",KENKO[[#This Row],[JMLH BRG]],1))</f>
        <v/>
      </c>
      <c r="O415" s="41" t="str">
        <f ca="1">IF(KENKO[[#This Row],[//]]="","",INDEX(INDIRECT($2:$2),KENKO[[#This Row],[//]]))</f>
        <v/>
      </c>
      <c r="P415" s="41" t="str">
        <f ca="1">IF(KENKO[[#This Row],[//]]="","",IF(INDEX(INDIRECT($2:$2),KENKO[[#This Row],[//]])="","",INDEX(INDIRECT($2:$2),KENKO[[#This Row],[//]])))</f>
        <v/>
      </c>
      <c r="Q415" s="42" t="str">
        <f ca="1">IF(KENKO[[#This Row],[//]]="","",INDEX(INDIRECT($2:$2),KENKO[[#This Row],[//]]))</f>
        <v/>
      </c>
      <c r="R41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1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15" s="42" t="str">
        <f ca="1">IF(KENKO[[#This Row],[//]]="","",IF(INDEX(INDIRECT($2:$2),KENKO[[#This Row],[//]])="","",INDEX(INDIRECT($2:$2),KENKO[[#This Row],[//]])))</f>
        <v/>
      </c>
      <c r="U415" s="35" t="str">
        <f ca="1">IF(KENKO[[#This Row],[//]]="","",INDEX(INDIRECT($2:$2),KENKO[[#This Row],[//]]))</f>
        <v/>
      </c>
      <c r="V415" s="35" t="str">
        <f ca="1">LOWER(SUBSTITUTE(SUBSTITUTE(SUBSTITUTE(SUBSTITUTE(SUBSTITUTE(SUBSTITUTE(SUBSTITUTE(SUBSTITUTE(KENKO[[#This Row],[N.B.nota]]," ",""),"-",""),"(",""),")",""),".",""),",",""),"/",""),"""",""))</f>
        <v/>
      </c>
      <c r="W415" s="34" t="str">
        <f ca="1">IF(KENKO[[#This Row],[concat]]="","",MATCH(KENKO[[#This Row],[concat]],[3]!db[NB NOTA_C],0)+1)</f>
        <v/>
      </c>
      <c r="X415" s="35" t="str">
        <f ca="1">IF(KENKO[[#This Row],[N.B.nota]]="","",ADDRESS(ROW(KENKO[QB]),COLUMN(KENKO[QB]))&amp;":"&amp;ADDRESS(ROW(),COLUMN(KENKO[QB])))</f>
        <v/>
      </c>
      <c r="Y415" s="35" t="str">
        <f ca="1">IF(KENKO[[#This Row],[//]]="","",HYPERLINK("["&amp;DB_PATH&amp;"]DB!e"&amp;KENKO[[#This Row],[stt]],"&gt;"))</f>
        <v/>
      </c>
      <c r="Z415" s="32" t="str">
        <f ca="1">IF(KENKO[[#This Row],[//]]="","",IF(KENKO[[#This Row],[ID NOTA]]="",Z414,KENKO[[#This Row],[ID NOTA]]))</f>
        <v/>
      </c>
    </row>
    <row r="416" spans="1:26" ht="20.100000000000001" customHeight="1" x14ac:dyDescent="0.25">
      <c r="A416" s="38"/>
      <c r="B416" s="34" t="str">
        <f>IF(KENKO[[#This Row],[N_ID]]="","",INDEX(Table1[ID],MATCH(KENKO[[#This Row],[N_ID]],Table1[N_ID],0)))</f>
        <v/>
      </c>
      <c r="C416" s="34" t="str">
        <f ca="1">IF(KENKO[[#This Row],[//]]="","",HYPERLINK("["&amp;SUBSTITUTE(DIR,"'","")&amp;"]NOTA!D"&amp;KENKO[[#This Row],[//]]+2,"&gt;"))</f>
        <v/>
      </c>
      <c r="D416" s="34" t="str">
        <f>IF(KENKO[[#This Row],[ID NOTA]]="","",INDEX(Table1[QB],MATCH(KENKO[[#This Row],[ID NOTA]],Table1[ID],0)))</f>
        <v/>
      </c>
      <c r="E41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16" s="34"/>
      <c r="G416" s="39" t="str">
        <f ca="1">IF(KENKO[[#This Row],[N_ID]]="","",INDEX(INDIRECT($2:$2),KENKO[[#This Row],[//]]))</f>
        <v/>
      </c>
      <c r="H416" s="39" t="str">
        <f ca="1">IF(KENKO[[#This Row],[N_ID]]="","",INDEX(INDIRECT($2:$2),KENKO[[#This Row],[//]]))</f>
        <v/>
      </c>
      <c r="I416" s="35" t="str">
        <f ca="1">IF(KENKO[[#This Row],[N_ID]]="","",INDEX(INDIRECT($2:$2),KENKO[[#This Row],[//]]))</f>
        <v/>
      </c>
      <c r="J416" s="35" t="str">
        <f ca="1">IF(KENKO[[#This Row],[//]]="","",INDEX([3]!db[NB PAJAK],KENKO[[#This Row],[stt]]-1))</f>
        <v/>
      </c>
      <c r="K416" s="34" t="str">
        <f ca="1">IF(KENKO[[#This Row],[//]]="","",IF(INDEX(INDIRECT($2:$2),KENKO[[#This Row],[//]])="","",INDEX(INDIRECT($2:$2),KENKO[[#This Row],[//]])))</f>
        <v/>
      </c>
      <c r="L416" s="34" t="str">
        <f ca="1">IF(KENKO[[#This Row],[//]]="","",IF(KENKO[[#This Row],[C]]="",INDEX(INDIRECT($2:$2),KENKO[[#This Row],[//]]),""))</f>
        <v/>
      </c>
      <c r="M416" s="34" t="str">
        <f ca="1">IF(KENKO[[#This Row],[//]]="","",IF(KENKO[[#This Row],[C]]="",INDEX(INDIRECT($2:$2),KENKO[[#This Row],[//]]),""))</f>
        <v/>
      </c>
      <c r="N416" s="40" t="str">
        <f ca="1">IF(KENKO[[#This Row],[//]]="","",INDEX(INDIRECT($2:$2),KENKO[[#This Row],[//]])/IF(KENKO[[#This Row],[C]]="",KENKO[[#This Row],[JMLH BRG]],1))</f>
        <v/>
      </c>
      <c r="O416" s="41" t="str">
        <f ca="1">IF(KENKO[[#This Row],[//]]="","",INDEX(INDIRECT($2:$2),KENKO[[#This Row],[//]]))</f>
        <v/>
      </c>
      <c r="P416" s="41" t="str">
        <f ca="1">IF(KENKO[[#This Row],[//]]="","",IF(INDEX(INDIRECT($2:$2),KENKO[[#This Row],[//]])="","",INDEX(INDIRECT($2:$2),KENKO[[#This Row],[//]])))</f>
        <v/>
      </c>
      <c r="Q416" s="42" t="str">
        <f ca="1">IF(KENKO[[#This Row],[//]]="","",INDEX(INDIRECT($2:$2),KENKO[[#This Row],[//]]))</f>
        <v/>
      </c>
      <c r="R41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1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16" s="42" t="str">
        <f ca="1">IF(KENKO[[#This Row],[//]]="","",IF(INDEX(INDIRECT($2:$2),KENKO[[#This Row],[//]])="","",INDEX(INDIRECT($2:$2),KENKO[[#This Row],[//]])))</f>
        <v/>
      </c>
      <c r="U416" s="35" t="str">
        <f ca="1">IF(KENKO[[#This Row],[//]]="","",INDEX(INDIRECT($2:$2),KENKO[[#This Row],[//]]))</f>
        <v/>
      </c>
      <c r="V416" s="35" t="str">
        <f ca="1">LOWER(SUBSTITUTE(SUBSTITUTE(SUBSTITUTE(SUBSTITUTE(SUBSTITUTE(SUBSTITUTE(SUBSTITUTE(SUBSTITUTE(KENKO[[#This Row],[N.B.nota]]," ",""),"-",""),"(",""),")",""),".",""),",",""),"/",""),"""",""))</f>
        <v/>
      </c>
      <c r="W416" s="34" t="str">
        <f ca="1">IF(KENKO[[#This Row],[concat]]="","",MATCH(KENKO[[#This Row],[concat]],[3]!db[NB NOTA_C],0)+1)</f>
        <v/>
      </c>
      <c r="X416" s="35" t="str">
        <f ca="1">IF(KENKO[[#This Row],[N.B.nota]]="","",ADDRESS(ROW(KENKO[QB]),COLUMN(KENKO[QB]))&amp;":"&amp;ADDRESS(ROW(),COLUMN(KENKO[QB])))</f>
        <v/>
      </c>
      <c r="Y416" s="35" t="str">
        <f ca="1">IF(KENKO[[#This Row],[//]]="","",HYPERLINK("["&amp;DB_PATH&amp;"]DB!e"&amp;KENKO[[#This Row],[stt]],"&gt;"))</f>
        <v/>
      </c>
      <c r="Z416" s="32" t="str">
        <f ca="1">IF(KENKO[[#This Row],[//]]="","",IF(KENKO[[#This Row],[ID NOTA]]="",Z415,KENKO[[#This Row],[ID NOTA]]))</f>
        <v/>
      </c>
    </row>
    <row r="417" spans="1:26" ht="20.100000000000001" customHeight="1" x14ac:dyDescent="0.25">
      <c r="A417" s="38"/>
      <c r="B417" s="34" t="str">
        <f>IF(KENKO[[#This Row],[N_ID]]="","",INDEX(Table1[ID],MATCH(KENKO[[#This Row],[N_ID]],Table1[N_ID],0)))</f>
        <v/>
      </c>
      <c r="C417" s="34" t="str">
        <f ca="1">IF(KENKO[[#This Row],[//]]="","",HYPERLINK("["&amp;SUBSTITUTE(DIR,"'","")&amp;"]NOTA!D"&amp;KENKO[[#This Row],[//]]+2,"&gt;"))</f>
        <v/>
      </c>
      <c r="D417" s="34" t="str">
        <f>IF(KENKO[[#This Row],[ID NOTA]]="","",INDEX(Table1[QB],MATCH(KENKO[[#This Row],[ID NOTA]],Table1[ID],0)))</f>
        <v/>
      </c>
      <c r="E41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17" s="34"/>
      <c r="G417" s="39" t="str">
        <f ca="1">IF(KENKO[[#This Row],[N_ID]]="","",INDEX(INDIRECT($2:$2),KENKO[[#This Row],[//]]))</f>
        <v/>
      </c>
      <c r="H417" s="39" t="str">
        <f ca="1">IF(KENKO[[#This Row],[N_ID]]="","",INDEX(INDIRECT($2:$2),KENKO[[#This Row],[//]]))</f>
        <v/>
      </c>
      <c r="I417" s="35" t="str">
        <f ca="1">IF(KENKO[[#This Row],[N_ID]]="","",INDEX(INDIRECT($2:$2),KENKO[[#This Row],[//]]))</f>
        <v/>
      </c>
      <c r="J417" s="35" t="str">
        <f ca="1">IF(KENKO[[#This Row],[//]]="","",INDEX([3]!db[NB PAJAK],KENKO[[#This Row],[stt]]-1))</f>
        <v/>
      </c>
      <c r="K417" s="34" t="str">
        <f ca="1">IF(KENKO[[#This Row],[//]]="","",IF(INDEX(INDIRECT($2:$2),KENKO[[#This Row],[//]])="","",INDEX(INDIRECT($2:$2),KENKO[[#This Row],[//]])))</f>
        <v/>
      </c>
      <c r="L417" s="34" t="str">
        <f ca="1">IF(KENKO[[#This Row],[//]]="","",IF(KENKO[[#This Row],[C]]="",INDEX(INDIRECT($2:$2),KENKO[[#This Row],[//]]),""))</f>
        <v/>
      </c>
      <c r="M417" s="34" t="str">
        <f ca="1">IF(KENKO[[#This Row],[//]]="","",IF(KENKO[[#This Row],[C]]="",INDEX(INDIRECT($2:$2),KENKO[[#This Row],[//]]),""))</f>
        <v/>
      </c>
      <c r="N417" s="40" t="str">
        <f ca="1">IF(KENKO[[#This Row],[//]]="","",INDEX(INDIRECT($2:$2),KENKO[[#This Row],[//]])/IF(KENKO[[#This Row],[C]]="",KENKO[[#This Row],[JMLH BRG]],1))</f>
        <v/>
      </c>
      <c r="O417" s="41" t="str">
        <f ca="1">IF(KENKO[[#This Row],[//]]="","",INDEX(INDIRECT($2:$2),KENKO[[#This Row],[//]]))</f>
        <v/>
      </c>
      <c r="P417" s="41" t="str">
        <f ca="1">IF(KENKO[[#This Row],[//]]="","",IF(INDEX(INDIRECT($2:$2),KENKO[[#This Row],[//]])="","",INDEX(INDIRECT($2:$2),KENKO[[#This Row],[//]])))</f>
        <v/>
      </c>
      <c r="Q417" s="42" t="str">
        <f ca="1">IF(KENKO[[#This Row],[//]]="","",INDEX(INDIRECT($2:$2),KENKO[[#This Row],[//]]))</f>
        <v/>
      </c>
      <c r="R41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1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17" s="42" t="str">
        <f ca="1">IF(KENKO[[#This Row],[//]]="","",IF(INDEX(INDIRECT($2:$2),KENKO[[#This Row],[//]])="","",INDEX(INDIRECT($2:$2),KENKO[[#This Row],[//]])))</f>
        <v/>
      </c>
      <c r="U417" s="35" t="str">
        <f ca="1">IF(KENKO[[#This Row],[//]]="","",INDEX(INDIRECT($2:$2),KENKO[[#This Row],[//]]))</f>
        <v/>
      </c>
      <c r="V417" s="35" t="str">
        <f ca="1">LOWER(SUBSTITUTE(SUBSTITUTE(SUBSTITUTE(SUBSTITUTE(SUBSTITUTE(SUBSTITUTE(SUBSTITUTE(SUBSTITUTE(KENKO[[#This Row],[N.B.nota]]," ",""),"-",""),"(",""),")",""),".",""),",",""),"/",""),"""",""))</f>
        <v/>
      </c>
      <c r="W417" s="34" t="str">
        <f ca="1">IF(KENKO[[#This Row],[concat]]="","",MATCH(KENKO[[#This Row],[concat]],[3]!db[NB NOTA_C],0)+1)</f>
        <v/>
      </c>
      <c r="X417" s="35" t="str">
        <f ca="1">IF(KENKO[[#This Row],[N.B.nota]]="","",ADDRESS(ROW(KENKO[QB]),COLUMN(KENKO[QB]))&amp;":"&amp;ADDRESS(ROW(),COLUMN(KENKO[QB])))</f>
        <v/>
      </c>
      <c r="Y417" s="35" t="str">
        <f ca="1">IF(KENKO[[#This Row],[//]]="","",HYPERLINK("["&amp;DB_PATH&amp;"]DB!e"&amp;KENKO[[#This Row],[stt]],"&gt;"))</f>
        <v/>
      </c>
      <c r="Z417" s="32" t="str">
        <f ca="1">IF(KENKO[[#This Row],[//]]="","",IF(KENKO[[#This Row],[ID NOTA]]="",Z416,KENKO[[#This Row],[ID NOTA]]))</f>
        <v/>
      </c>
    </row>
    <row r="418" spans="1:26" ht="20.100000000000001" customHeight="1" x14ac:dyDescent="0.25">
      <c r="A418" s="38"/>
      <c r="B418" s="34" t="str">
        <f>IF(KENKO[[#This Row],[N_ID]]="","",INDEX(Table1[ID],MATCH(KENKO[[#This Row],[N_ID]],Table1[N_ID],0)))</f>
        <v/>
      </c>
      <c r="C418" s="34" t="str">
        <f ca="1">IF(KENKO[[#This Row],[//]]="","",HYPERLINK("["&amp;SUBSTITUTE(DIR,"'","")&amp;"]NOTA!D"&amp;KENKO[[#This Row],[//]]+2,"&gt;"))</f>
        <v/>
      </c>
      <c r="D418" s="34" t="str">
        <f>IF(KENKO[[#This Row],[ID NOTA]]="","",INDEX(Table1[QB],MATCH(KENKO[[#This Row],[ID NOTA]],Table1[ID],0)))</f>
        <v/>
      </c>
      <c r="E41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18" s="34"/>
      <c r="G418" s="39" t="str">
        <f ca="1">IF(KENKO[[#This Row],[N_ID]]="","",INDEX(INDIRECT($2:$2),KENKO[[#This Row],[//]]))</f>
        <v/>
      </c>
      <c r="H418" s="39" t="str">
        <f ca="1">IF(KENKO[[#This Row],[N_ID]]="","",INDEX(INDIRECT($2:$2),KENKO[[#This Row],[//]]))</f>
        <v/>
      </c>
      <c r="I418" s="35" t="str">
        <f ca="1">IF(KENKO[[#This Row],[N_ID]]="","",INDEX(INDIRECT($2:$2),KENKO[[#This Row],[//]]))</f>
        <v/>
      </c>
      <c r="J418" s="35" t="str">
        <f ca="1">IF(KENKO[[#This Row],[//]]="","",INDEX([3]!db[NB PAJAK],KENKO[[#This Row],[stt]]-1))</f>
        <v/>
      </c>
      <c r="K418" s="34" t="str">
        <f ca="1">IF(KENKO[[#This Row],[//]]="","",IF(INDEX(INDIRECT($2:$2),KENKO[[#This Row],[//]])="","",INDEX(INDIRECT($2:$2),KENKO[[#This Row],[//]])))</f>
        <v/>
      </c>
      <c r="L418" s="34" t="str">
        <f ca="1">IF(KENKO[[#This Row],[//]]="","",IF(KENKO[[#This Row],[C]]="",INDEX(INDIRECT($2:$2),KENKO[[#This Row],[//]]),""))</f>
        <v/>
      </c>
      <c r="M418" s="34" t="str">
        <f ca="1">IF(KENKO[[#This Row],[//]]="","",IF(KENKO[[#This Row],[C]]="",INDEX(INDIRECT($2:$2),KENKO[[#This Row],[//]]),""))</f>
        <v/>
      </c>
      <c r="N418" s="40" t="str">
        <f ca="1">IF(KENKO[[#This Row],[//]]="","",INDEX(INDIRECT($2:$2),KENKO[[#This Row],[//]])/IF(KENKO[[#This Row],[C]]="",KENKO[[#This Row],[JMLH BRG]],1))</f>
        <v/>
      </c>
      <c r="O418" s="41" t="str">
        <f ca="1">IF(KENKO[[#This Row],[//]]="","",INDEX(INDIRECT($2:$2),KENKO[[#This Row],[//]]))</f>
        <v/>
      </c>
      <c r="P418" s="41" t="str">
        <f ca="1">IF(KENKO[[#This Row],[//]]="","",IF(INDEX(INDIRECT($2:$2),KENKO[[#This Row],[//]])="","",INDEX(INDIRECT($2:$2),KENKO[[#This Row],[//]])))</f>
        <v/>
      </c>
      <c r="Q418" s="42" t="str">
        <f ca="1">IF(KENKO[[#This Row],[//]]="","",INDEX(INDIRECT($2:$2),KENKO[[#This Row],[//]]))</f>
        <v/>
      </c>
      <c r="R41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1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18" s="42" t="str">
        <f ca="1">IF(KENKO[[#This Row],[//]]="","",IF(INDEX(INDIRECT($2:$2),KENKO[[#This Row],[//]])="","",INDEX(INDIRECT($2:$2),KENKO[[#This Row],[//]])))</f>
        <v/>
      </c>
      <c r="U418" s="35" t="str">
        <f ca="1">IF(KENKO[[#This Row],[//]]="","",INDEX(INDIRECT($2:$2),KENKO[[#This Row],[//]]))</f>
        <v/>
      </c>
      <c r="V418" s="35" t="str">
        <f ca="1">LOWER(SUBSTITUTE(SUBSTITUTE(SUBSTITUTE(SUBSTITUTE(SUBSTITUTE(SUBSTITUTE(SUBSTITUTE(SUBSTITUTE(KENKO[[#This Row],[N.B.nota]]," ",""),"-",""),"(",""),")",""),".",""),",",""),"/",""),"""",""))</f>
        <v/>
      </c>
      <c r="W418" s="34" t="str">
        <f ca="1">IF(KENKO[[#This Row],[concat]]="","",MATCH(KENKO[[#This Row],[concat]],[3]!db[NB NOTA_C],0)+1)</f>
        <v/>
      </c>
      <c r="X418" s="35" t="str">
        <f ca="1">IF(KENKO[[#This Row],[N.B.nota]]="","",ADDRESS(ROW(KENKO[QB]),COLUMN(KENKO[QB]))&amp;":"&amp;ADDRESS(ROW(),COLUMN(KENKO[QB])))</f>
        <v/>
      </c>
      <c r="Y418" s="35" t="str">
        <f ca="1">IF(KENKO[[#This Row],[//]]="","",HYPERLINK("["&amp;DB_PATH&amp;"]DB!e"&amp;KENKO[[#This Row],[stt]],"&gt;"))</f>
        <v/>
      </c>
      <c r="Z418" s="32" t="str">
        <f ca="1">IF(KENKO[[#This Row],[//]]="","",IF(KENKO[[#This Row],[ID NOTA]]="",Z417,KENKO[[#This Row],[ID NOTA]]))</f>
        <v/>
      </c>
    </row>
    <row r="419" spans="1:26" ht="20.100000000000001" customHeight="1" x14ac:dyDescent="0.25">
      <c r="A419" s="38"/>
      <c r="B419" s="34" t="str">
        <f>IF(KENKO[[#This Row],[N_ID]]="","",INDEX(Table1[ID],MATCH(KENKO[[#This Row],[N_ID]],Table1[N_ID],0)))</f>
        <v/>
      </c>
      <c r="C419" s="34" t="str">
        <f ca="1">IF(KENKO[[#This Row],[//]]="","",HYPERLINK("["&amp;SUBSTITUTE(DIR,"'","")&amp;"]NOTA!D"&amp;KENKO[[#This Row],[//]]+2,"&gt;"))</f>
        <v/>
      </c>
      <c r="D419" s="34" t="str">
        <f>IF(KENKO[[#This Row],[ID NOTA]]="","",INDEX(Table1[QB],MATCH(KENKO[[#This Row],[ID NOTA]],Table1[ID],0)))</f>
        <v/>
      </c>
      <c r="E41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19" s="34"/>
      <c r="G419" s="39" t="str">
        <f ca="1">IF(KENKO[[#This Row],[N_ID]]="","",INDEX(INDIRECT($2:$2),KENKO[[#This Row],[//]]))</f>
        <v/>
      </c>
      <c r="H419" s="39" t="str">
        <f ca="1">IF(KENKO[[#This Row],[N_ID]]="","",INDEX(INDIRECT($2:$2),KENKO[[#This Row],[//]]))</f>
        <v/>
      </c>
      <c r="I419" s="35" t="str">
        <f ca="1">IF(KENKO[[#This Row],[N_ID]]="","",INDEX(INDIRECT($2:$2),KENKO[[#This Row],[//]]))</f>
        <v/>
      </c>
      <c r="J419" s="35" t="str">
        <f ca="1">IF(KENKO[[#This Row],[//]]="","",INDEX([3]!db[NB PAJAK],KENKO[[#This Row],[stt]]-1))</f>
        <v/>
      </c>
      <c r="K419" s="34" t="str">
        <f ca="1">IF(KENKO[[#This Row],[//]]="","",IF(INDEX(INDIRECT($2:$2),KENKO[[#This Row],[//]])="","",INDEX(INDIRECT($2:$2),KENKO[[#This Row],[//]])))</f>
        <v/>
      </c>
      <c r="L419" s="34" t="str">
        <f ca="1">IF(KENKO[[#This Row],[//]]="","",IF(KENKO[[#This Row],[C]]="",INDEX(INDIRECT($2:$2),KENKO[[#This Row],[//]]),""))</f>
        <v/>
      </c>
      <c r="M419" s="34" t="str">
        <f ca="1">IF(KENKO[[#This Row],[//]]="","",IF(KENKO[[#This Row],[C]]="",INDEX(INDIRECT($2:$2),KENKO[[#This Row],[//]]),""))</f>
        <v/>
      </c>
      <c r="N419" s="40" t="str">
        <f ca="1">IF(KENKO[[#This Row],[//]]="","",INDEX(INDIRECT($2:$2),KENKO[[#This Row],[//]])/IF(KENKO[[#This Row],[C]]="",KENKO[[#This Row],[JMLH BRG]],1))</f>
        <v/>
      </c>
      <c r="O419" s="41" t="str">
        <f ca="1">IF(KENKO[[#This Row],[//]]="","",INDEX(INDIRECT($2:$2),KENKO[[#This Row],[//]]))</f>
        <v/>
      </c>
      <c r="P419" s="41" t="str">
        <f ca="1">IF(KENKO[[#This Row],[//]]="","",IF(INDEX(INDIRECT($2:$2),KENKO[[#This Row],[//]])="","",INDEX(INDIRECT($2:$2),KENKO[[#This Row],[//]])))</f>
        <v/>
      </c>
      <c r="Q419" s="42" t="str">
        <f ca="1">IF(KENKO[[#This Row],[//]]="","",INDEX(INDIRECT($2:$2),KENKO[[#This Row],[//]]))</f>
        <v/>
      </c>
      <c r="R41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1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19" s="42" t="str">
        <f ca="1">IF(KENKO[[#This Row],[//]]="","",IF(INDEX(INDIRECT($2:$2),KENKO[[#This Row],[//]])="","",INDEX(INDIRECT($2:$2),KENKO[[#This Row],[//]])))</f>
        <v/>
      </c>
      <c r="U419" s="35" t="str">
        <f ca="1">IF(KENKO[[#This Row],[//]]="","",INDEX(INDIRECT($2:$2),KENKO[[#This Row],[//]]))</f>
        <v/>
      </c>
      <c r="V419" s="35" t="str">
        <f ca="1">LOWER(SUBSTITUTE(SUBSTITUTE(SUBSTITUTE(SUBSTITUTE(SUBSTITUTE(SUBSTITUTE(SUBSTITUTE(SUBSTITUTE(KENKO[[#This Row],[N.B.nota]]," ",""),"-",""),"(",""),")",""),".",""),",",""),"/",""),"""",""))</f>
        <v/>
      </c>
      <c r="W419" s="34" t="str">
        <f ca="1">IF(KENKO[[#This Row],[concat]]="","",MATCH(KENKO[[#This Row],[concat]],[3]!db[NB NOTA_C],0)+1)</f>
        <v/>
      </c>
      <c r="X419" s="35" t="str">
        <f ca="1">IF(KENKO[[#This Row],[N.B.nota]]="","",ADDRESS(ROW(KENKO[QB]),COLUMN(KENKO[QB]))&amp;":"&amp;ADDRESS(ROW(),COLUMN(KENKO[QB])))</f>
        <v/>
      </c>
      <c r="Y419" s="35" t="str">
        <f ca="1">IF(KENKO[[#This Row],[//]]="","",HYPERLINK("["&amp;DB_PATH&amp;"]DB!e"&amp;KENKO[[#This Row],[stt]],"&gt;"))</f>
        <v/>
      </c>
      <c r="Z419" s="32" t="str">
        <f ca="1">IF(KENKO[[#This Row],[//]]="","",IF(KENKO[[#This Row],[ID NOTA]]="",Z418,KENKO[[#This Row],[ID NOTA]]))</f>
        <v/>
      </c>
    </row>
    <row r="420" spans="1:26" ht="20.100000000000001" customHeight="1" x14ac:dyDescent="0.25">
      <c r="A420" s="38"/>
      <c r="B420" s="34" t="str">
        <f>IF(KENKO[[#This Row],[N_ID]]="","",INDEX(Table1[ID],MATCH(KENKO[[#This Row],[N_ID]],Table1[N_ID],0)))</f>
        <v/>
      </c>
      <c r="C420" s="34" t="str">
        <f ca="1">IF(KENKO[[#This Row],[//]]="","",HYPERLINK("["&amp;SUBSTITUTE(DIR,"'","")&amp;"]NOTA!D"&amp;KENKO[[#This Row],[//]]+2,"&gt;"))</f>
        <v/>
      </c>
      <c r="D420" s="34" t="str">
        <f>IF(KENKO[[#This Row],[ID NOTA]]="","",INDEX(Table1[QB],MATCH(KENKO[[#This Row],[ID NOTA]],Table1[ID],0)))</f>
        <v/>
      </c>
      <c r="E42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20" s="34"/>
      <c r="G420" s="39" t="str">
        <f ca="1">IF(KENKO[[#This Row],[N_ID]]="","",INDEX(INDIRECT($2:$2),KENKO[[#This Row],[//]]))</f>
        <v/>
      </c>
      <c r="H420" s="39" t="str">
        <f ca="1">IF(KENKO[[#This Row],[N_ID]]="","",INDEX(INDIRECT($2:$2),KENKO[[#This Row],[//]]))</f>
        <v/>
      </c>
      <c r="I420" s="35" t="str">
        <f ca="1">IF(KENKO[[#This Row],[N_ID]]="","",INDEX(INDIRECT($2:$2),KENKO[[#This Row],[//]]))</f>
        <v/>
      </c>
      <c r="J420" s="35" t="str">
        <f ca="1">IF(KENKO[[#This Row],[//]]="","",INDEX([3]!db[NB PAJAK],KENKO[[#This Row],[stt]]-1))</f>
        <v/>
      </c>
      <c r="K420" s="34" t="str">
        <f ca="1">IF(KENKO[[#This Row],[//]]="","",IF(INDEX(INDIRECT($2:$2),KENKO[[#This Row],[//]])="","",INDEX(INDIRECT($2:$2),KENKO[[#This Row],[//]])))</f>
        <v/>
      </c>
      <c r="L420" s="34" t="str">
        <f ca="1">IF(KENKO[[#This Row],[//]]="","",IF(KENKO[[#This Row],[C]]="",INDEX(INDIRECT($2:$2),KENKO[[#This Row],[//]]),""))</f>
        <v/>
      </c>
      <c r="M420" s="34" t="str">
        <f ca="1">IF(KENKO[[#This Row],[//]]="","",IF(KENKO[[#This Row],[C]]="",INDEX(INDIRECT($2:$2),KENKO[[#This Row],[//]]),""))</f>
        <v/>
      </c>
      <c r="N420" s="40" t="str">
        <f ca="1">IF(KENKO[[#This Row],[//]]="","",INDEX(INDIRECT($2:$2),KENKO[[#This Row],[//]])/IF(KENKO[[#This Row],[C]]="",KENKO[[#This Row],[JMLH BRG]],1))</f>
        <v/>
      </c>
      <c r="O420" s="41" t="str">
        <f ca="1">IF(KENKO[[#This Row],[//]]="","",INDEX(INDIRECT($2:$2),KENKO[[#This Row],[//]]))</f>
        <v/>
      </c>
      <c r="P420" s="41" t="str">
        <f ca="1">IF(KENKO[[#This Row],[//]]="","",IF(INDEX(INDIRECT($2:$2),KENKO[[#This Row],[//]])="","",INDEX(INDIRECT($2:$2),KENKO[[#This Row],[//]])))</f>
        <v/>
      </c>
      <c r="Q420" s="42" t="str">
        <f ca="1">IF(KENKO[[#This Row],[//]]="","",INDEX(INDIRECT($2:$2),KENKO[[#This Row],[//]]))</f>
        <v/>
      </c>
      <c r="R42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2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20" s="42" t="str">
        <f ca="1">IF(KENKO[[#This Row],[//]]="","",IF(INDEX(INDIRECT($2:$2),KENKO[[#This Row],[//]])="","",INDEX(INDIRECT($2:$2),KENKO[[#This Row],[//]])))</f>
        <v/>
      </c>
      <c r="U420" s="35" t="str">
        <f ca="1">IF(KENKO[[#This Row],[//]]="","",INDEX(INDIRECT($2:$2),KENKO[[#This Row],[//]]))</f>
        <v/>
      </c>
      <c r="V420" s="35" t="str">
        <f ca="1">LOWER(SUBSTITUTE(SUBSTITUTE(SUBSTITUTE(SUBSTITUTE(SUBSTITUTE(SUBSTITUTE(SUBSTITUTE(SUBSTITUTE(KENKO[[#This Row],[N.B.nota]]," ",""),"-",""),"(",""),")",""),".",""),",",""),"/",""),"""",""))</f>
        <v/>
      </c>
      <c r="W420" s="34" t="str">
        <f ca="1">IF(KENKO[[#This Row],[concat]]="","",MATCH(KENKO[[#This Row],[concat]],[3]!db[NB NOTA_C],0)+1)</f>
        <v/>
      </c>
      <c r="X420" s="35" t="str">
        <f ca="1">IF(KENKO[[#This Row],[N.B.nota]]="","",ADDRESS(ROW(KENKO[QB]),COLUMN(KENKO[QB]))&amp;":"&amp;ADDRESS(ROW(),COLUMN(KENKO[QB])))</f>
        <v/>
      </c>
      <c r="Y420" s="35" t="str">
        <f ca="1">IF(KENKO[[#This Row],[//]]="","",HYPERLINK("["&amp;DB_PATH&amp;"]DB!e"&amp;KENKO[[#This Row],[stt]],"&gt;"))</f>
        <v/>
      </c>
      <c r="Z420" s="32" t="str">
        <f ca="1">IF(KENKO[[#This Row],[//]]="","",IF(KENKO[[#This Row],[ID NOTA]]="",Z419,KENKO[[#This Row],[ID NOTA]]))</f>
        <v/>
      </c>
    </row>
    <row r="421" spans="1:26" ht="20.100000000000001" customHeight="1" x14ac:dyDescent="0.25">
      <c r="A421" s="38"/>
      <c r="B421" s="34" t="str">
        <f>IF(KENKO[[#This Row],[N_ID]]="","",INDEX(Table1[ID],MATCH(KENKO[[#This Row],[N_ID]],Table1[N_ID],0)))</f>
        <v/>
      </c>
      <c r="C421" s="34" t="str">
        <f ca="1">IF(KENKO[[#This Row],[//]]="","",HYPERLINK("["&amp;SUBSTITUTE(DIR,"'","")&amp;"]NOTA!D"&amp;KENKO[[#This Row],[//]]+2,"&gt;"))</f>
        <v/>
      </c>
      <c r="D421" s="34" t="str">
        <f>IF(KENKO[[#This Row],[ID NOTA]]="","",INDEX(Table1[QB],MATCH(KENKO[[#This Row],[ID NOTA]],Table1[ID],0)))</f>
        <v/>
      </c>
      <c r="E42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21" s="34"/>
      <c r="G421" s="39" t="str">
        <f ca="1">IF(KENKO[[#This Row],[N_ID]]="","",INDEX(INDIRECT($2:$2),KENKO[[#This Row],[//]]))</f>
        <v/>
      </c>
      <c r="H421" s="39" t="str">
        <f ca="1">IF(KENKO[[#This Row],[N_ID]]="","",INDEX(INDIRECT($2:$2),KENKO[[#This Row],[//]]))</f>
        <v/>
      </c>
      <c r="I421" s="35" t="str">
        <f ca="1">IF(KENKO[[#This Row],[N_ID]]="","",INDEX(INDIRECT($2:$2),KENKO[[#This Row],[//]]))</f>
        <v/>
      </c>
      <c r="J421" s="35" t="str">
        <f ca="1">IF(KENKO[[#This Row],[//]]="","",INDEX([3]!db[NB PAJAK],KENKO[[#This Row],[stt]]-1))</f>
        <v/>
      </c>
      <c r="K421" s="34" t="str">
        <f ca="1">IF(KENKO[[#This Row],[//]]="","",IF(INDEX(INDIRECT($2:$2),KENKO[[#This Row],[//]])="","",INDEX(INDIRECT($2:$2),KENKO[[#This Row],[//]])))</f>
        <v/>
      </c>
      <c r="L421" s="34" t="str">
        <f ca="1">IF(KENKO[[#This Row],[//]]="","",IF(KENKO[[#This Row],[C]]="",INDEX(INDIRECT($2:$2),KENKO[[#This Row],[//]]),""))</f>
        <v/>
      </c>
      <c r="M421" s="34" t="str">
        <f ca="1">IF(KENKO[[#This Row],[//]]="","",IF(KENKO[[#This Row],[C]]="",INDEX(INDIRECT($2:$2),KENKO[[#This Row],[//]]),""))</f>
        <v/>
      </c>
      <c r="N421" s="40" t="str">
        <f ca="1">IF(KENKO[[#This Row],[//]]="","",INDEX(INDIRECT($2:$2),KENKO[[#This Row],[//]])/IF(KENKO[[#This Row],[C]]="",KENKO[[#This Row],[JMLH BRG]],1))</f>
        <v/>
      </c>
      <c r="O421" s="41" t="str">
        <f ca="1">IF(KENKO[[#This Row],[//]]="","",INDEX(INDIRECT($2:$2),KENKO[[#This Row],[//]]))</f>
        <v/>
      </c>
      <c r="P421" s="41" t="str">
        <f ca="1">IF(KENKO[[#This Row],[//]]="","",IF(INDEX(INDIRECT($2:$2),KENKO[[#This Row],[//]])="","",INDEX(INDIRECT($2:$2),KENKO[[#This Row],[//]])))</f>
        <v/>
      </c>
      <c r="Q421" s="42" t="str">
        <f ca="1">IF(KENKO[[#This Row],[//]]="","",INDEX(INDIRECT($2:$2),KENKO[[#This Row],[//]]))</f>
        <v/>
      </c>
      <c r="R42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2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21" s="42" t="str">
        <f ca="1">IF(KENKO[[#This Row],[//]]="","",IF(INDEX(INDIRECT($2:$2),KENKO[[#This Row],[//]])="","",INDEX(INDIRECT($2:$2),KENKO[[#This Row],[//]])))</f>
        <v/>
      </c>
      <c r="U421" s="35" t="str">
        <f ca="1">IF(KENKO[[#This Row],[//]]="","",INDEX(INDIRECT($2:$2),KENKO[[#This Row],[//]]))</f>
        <v/>
      </c>
      <c r="V421" s="35" t="str">
        <f ca="1">LOWER(SUBSTITUTE(SUBSTITUTE(SUBSTITUTE(SUBSTITUTE(SUBSTITUTE(SUBSTITUTE(SUBSTITUTE(SUBSTITUTE(KENKO[[#This Row],[N.B.nota]]," ",""),"-",""),"(",""),")",""),".",""),",",""),"/",""),"""",""))</f>
        <v/>
      </c>
      <c r="W421" s="34" t="str">
        <f ca="1">IF(KENKO[[#This Row],[concat]]="","",MATCH(KENKO[[#This Row],[concat]],[3]!db[NB NOTA_C],0)+1)</f>
        <v/>
      </c>
      <c r="X421" s="35" t="str">
        <f ca="1">IF(KENKO[[#This Row],[N.B.nota]]="","",ADDRESS(ROW(KENKO[QB]),COLUMN(KENKO[QB]))&amp;":"&amp;ADDRESS(ROW(),COLUMN(KENKO[QB])))</f>
        <v/>
      </c>
      <c r="Y421" s="35" t="str">
        <f ca="1">IF(KENKO[[#This Row],[//]]="","",HYPERLINK("["&amp;DB_PATH&amp;"]DB!e"&amp;KENKO[[#This Row],[stt]],"&gt;"))</f>
        <v/>
      </c>
      <c r="Z421" s="32" t="str">
        <f ca="1">IF(KENKO[[#This Row],[//]]="","",IF(KENKO[[#This Row],[ID NOTA]]="",Z420,KENKO[[#This Row],[ID NOTA]]))</f>
        <v/>
      </c>
    </row>
    <row r="422" spans="1:26" ht="20.100000000000001" customHeight="1" x14ac:dyDescent="0.25">
      <c r="A422" s="38"/>
      <c r="B422" s="34" t="str">
        <f>IF(KENKO[[#This Row],[N_ID]]="","",INDEX(Table1[ID],MATCH(KENKO[[#This Row],[N_ID]],Table1[N_ID],0)))</f>
        <v/>
      </c>
      <c r="C422" s="34" t="str">
        <f ca="1">IF(KENKO[[#This Row],[//]]="","",HYPERLINK("["&amp;SUBSTITUTE(DIR,"'","")&amp;"]NOTA!D"&amp;KENKO[[#This Row],[//]]+2,"&gt;"))</f>
        <v/>
      </c>
      <c r="D422" s="34" t="str">
        <f>IF(KENKO[[#This Row],[ID NOTA]]="","",INDEX(Table1[QB],MATCH(KENKO[[#This Row],[ID NOTA]],Table1[ID],0)))</f>
        <v/>
      </c>
      <c r="E42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22" s="34"/>
      <c r="G422" s="39" t="str">
        <f ca="1">IF(KENKO[[#This Row],[N_ID]]="","",INDEX(INDIRECT($2:$2),KENKO[[#This Row],[//]]))</f>
        <v/>
      </c>
      <c r="H422" s="39" t="str">
        <f ca="1">IF(KENKO[[#This Row],[N_ID]]="","",INDEX(INDIRECT($2:$2),KENKO[[#This Row],[//]]))</f>
        <v/>
      </c>
      <c r="I422" s="35" t="str">
        <f ca="1">IF(KENKO[[#This Row],[N_ID]]="","",INDEX(INDIRECT($2:$2),KENKO[[#This Row],[//]]))</f>
        <v/>
      </c>
      <c r="J422" s="35" t="str">
        <f ca="1">IF(KENKO[[#This Row],[//]]="","",INDEX([3]!db[NB PAJAK],KENKO[[#This Row],[stt]]-1))</f>
        <v/>
      </c>
      <c r="K422" s="34" t="str">
        <f ca="1">IF(KENKO[[#This Row],[//]]="","",IF(INDEX(INDIRECT($2:$2),KENKO[[#This Row],[//]])="","",INDEX(INDIRECT($2:$2),KENKO[[#This Row],[//]])))</f>
        <v/>
      </c>
      <c r="L422" s="34" t="str">
        <f ca="1">IF(KENKO[[#This Row],[//]]="","",IF(KENKO[[#This Row],[C]]="",INDEX(INDIRECT($2:$2),KENKO[[#This Row],[//]]),""))</f>
        <v/>
      </c>
      <c r="M422" s="34" t="str">
        <f ca="1">IF(KENKO[[#This Row],[//]]="","",IF(KENKO[[#This Row],[C]]="",INDEX(INDIRECT($2:$2),KENKO[[#This Row],[//]]),""))</f>
        <v/>
      </c>
      <c r="N422" s="40" t="str">
        <f ca="1">IF(KENKO[[#This Row],[//]]="","",INDEX(INDIRECT($2:$2),KENKO[[#This Row],[//]])/IF(KENKO[[#This Row],[C]]="",KENKO[[#This Row],[JMLH BRG]],1))</f>
        <v/>
      </c>
      <c r="O422" s="41" t="str">
        <f ca="1">IF(KENKO[[#This Row],[//]]="","",INDEX(INDIRECT($2:$2),KENKO[[#This Row],[//]]))</f>
        <v/>
      </c>
      <c r="P422" s="41" t="str">
        <f ca="1">IF(KENKO[[#This Row],[//]]="","",IF(INDEX(INDIRECT($2:$2),KENKO[[#This Row],[//]])="","",INDEX(INDIRECT($2:$2),KENKO[[#This Row],[//]])))</f>
        <v/>
      </c>
      <c r="Q422" s="42" t="str">
        <f ca="1">IF(KENKO[[#This Row],[//]]="","",INDEX(INDIRECT($2:$2),KENKO[[#This Row],[//]]))</f>
        <v/>
      </c>
      <c r="R42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2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22" s="42" t="str">
        <f ca="1">IF(KENKO[[#This Row],[//]]="","",IF(INDEX(INDIRECT($2:$2),KENKO[[#This Row],[//]])="","",INDEX(INDIRECT($2:$2),KENKO[[#This Row],[//]])))</f>
        <v/>
      </c>
      <c r="U422" s="35" t="str">
        <f ca="1">IF(KENKO[[#This Row],[//]]="","",INDEX(INDIRECT($2:$2),KENKO[[#This Row],[//]]))</f>
        <v/>
      </c>
      <c r="V422" s="35" t="str">
        <f ca="1">LOWER(SUBSTITUTE(SUBSTITUTE(SUBSTITUTE(SUBSTITUTE(SUBSTITUTE(SUBSTITUTE(SUBSTITUTE(SUBSTITUTE(KENKO[[#This Row],[N.B.nota]]," ",""),"-",""),"(",""),")",""),".",""),",",""),"/",""),"""",""))</f>
        <v/>
      </c>
      <c r="W422" s="34" t="str">
        <f ca="1">IF(KENKO[[#This Row],[concat]]="","",MATCH(KENKO[[#This Row],[concat]],[3]!db[NB NOTA_C],0)+1)</f>
        <v/>
      </c>
      <c r="X422" s="35" t="str">
        <f ca="1">IF(KENKO[[#This Row],[N.B.nota]]="","",ADDRESS(ROW(KENKO[QB]),COLUMN(KENKO[QB]))&amp;":"&amp;ADDRESS(ROW(),COLUMN(KENKO[QB])))</f>
        <v/>
      </c>
      <c r="Y422" s="35" t="str">
        <f ca="1">IF(KENKO[[#This Row],[//]]="","",HYPERLINK("["&amp;DB_PATH&amp;"]DB!e"&amp;KENKO[[#This Row],[stt]],"&gt;"))</f>
        <v/>
      </c>
      <c r="Z422" s="32" t="str">
        <f ca="1">IF(KENKO[[#This Row],[//]]="","",IF(KENKO[[#This Row],[ID NOTA]]="",Z421,KENKO[[#This Row],[ID NOTA]]))</f>
        <v/>
      </c>
    </row>
    <row r="423" spans="1:26" ht="20.100000000000001" customHeight="1" x14ac:dyDescent="0.25">
      <c r="A423" s="38"/>
      <c r="B423" s="34" t="str">
        <f>IF(KENKO[[#This Row],[N_ID]]="","",INDEX(Table1[ID],MATCH(KENKO[[#This Row],[N_ID]],Table1[N_ID],0)))</f>
        <v/>
      </c>
      <c r="C423" s="34" t="str">
        <f ca="1">IF(KENKO[[#This Row],[//]]="","",HYPERLINK("["&amp;SUBSTITUTE(DIR,"'","")&amp;"]NOTA!D"&amp;KENKO[[#This Row],[//]]+2,"&gt;"))</f>
        <v/>
      </c>
      <c r="D423" s="34" t="str">
        <f>IF(KENKO[[#This Row],[ID NOTA]]="","",INDEX(Table1[QB],MATCH(KENKO[[#This Row],[ID NOTA]],Table1[ID],0)))</f>
        <v/>
      </c>
      <c r="E42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23" s="34"/>
      <c r="G423" s="39" t="str">
        <f ca="1">IF(KENKO[[#This Row],[N_ID]]="","",INDEX(INDIRECT($2:$2),KENKO[[#This Row],[//]]))</f>
        <v/>
      </c>
      <c r="H423" s="39" t="str">
        <f ca="1">IF(KENKO[[#This Row],[N_ID]]="","",INDEX(INDIRECT($2:$2),KENKO[[#This Row],[//]]))</f>
        <v/>
      </c>
      <c r="I423" s="35" t="str">
        <f ca="1">IF(KENKO[[#This Row],[N_ID]]="","",INDEX(INDIRECT($2:$2),KENKO[[#This Row],[//]]))</f>
        <v/>
      </c>
      <c r="J423" s="35" t="str">
        <f ca="1">IF(KENKO[[#This Row],[//]]="","",INDEX([3]!db[NB PAJAK],KENKO[[#This Row],[stt]]-1))</f>
        <v/>
      </c>
      <c r="K423" s="34" t="str">
        <f ca="1">IF(KENKO[[#This Row],[//]]="","",IF(INDEX(INDIRECT($2:$2),KENKO[[#This Row],[//]])="","",INDEX(INDIRECT($2:$2),KENKO[[#This Row],[//]])))</f>
        <v/>
      </c>
      <c r="L423" s="34" t="str">
        <f ca="1">IF(KENKO[[#This Row],[//]]="","",IF(KENKO[[#This Row],[C]]="",INDEX(INDIRECT($2:$2),KENKO[[#This Row],[//]]),""))</f>
        <v/>
      </c>
      <c r="M423" s="34" t="str">
        <f ca="1">IF(KENKO[[#This Row],[//]]="","",IF(KENKO[[#This Row],[C]]="",INDEX(INDIRECT($2:$2),KENKO[[#This Row],[//]]),""))</f>
        <v/>
      </c>
      <c r="N423" s="40" t="str">
        <f ca="1">IF(KENKO[[#This Row],[//]]="","",INDEX(INDIRECT($2:$2),KENKO[[#This Row],[//]])/IF(KENKO[[#This Row],[C]]="",KENKO[[#This Row],[JMLH BRG]],1))</f>
        <v/>
      </c>
      <c r="O423" s="41" t="str">
        <f ca="1">IF(KENKO[[#This Row],[//]]="","",INDEX(INDIRECT($2:$2),KENKO[[#This Row],[//]]))</f>
        <v/>
      </c>
      <c r="P423" s="41" t="str">
        <f ca="1">IF(KENKO[[#This Row],[//]]="","",IF(INDEX(INDIRECT($2:$2),KENKO[[#This Row],[//]])="","",INDEX(INDIRECT($2:$2),KENKO[[#This Row],[//]])))</f>
        <v/>
      </c>
      <c r="Q423" s="42" t="str">
        <f ca="1">IF(KENKO[[#This Row],[//]]="","",INDEX(INDIRECT($2:$2),KENKO[[#This Row],[//]]))</f>
        <v/>
      </c>
      <c r="R42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2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23" s="42" t="str">
        <f ca="1">IF(KENKO[[#This Row],[//]]="","",IF(INDEX(INDIRECT($2:$2),KENKO[[#This Row],[//]])="","",INDEX(INDIRECT($2:$2),KENKO[[#This Row],[//]])))</f>
        <v/>
      </c>
      <c r="U423" s="35" t="str">
        <f ca="1">IF(KENKO[[#This Row],[//]]="","",INDEX(INDIRECT($2:$2),KENKO[[#This Row],[//]]))</f>
        <v/>
      </c>
      <c r="V423" s="35" t="str">
        <f ca="1">LOWER(SUBSTITUTE(SUBSTITUTE(SUBSTITUTE(SUBSTITUTE(SUBSTITUTE(SUBSTITUTE(SUBSTITUTE(SUBSTITUTE(KENKO[[#This Row],[N.B.nota]]," ",""),"-",""),"(",""),")",""),".",""),",",""),"/",""),"""",""))</f>
        <v/>
      </c>
      <c r="W423" s="34" t="str">
        <f ca="1">IF(KENKO[[#This Row],[concat]]="","",MATCH(KENKO[[#This Row],[concat]],[3]!db[NB NOTA_C],0)+1)</f>
        <v/>
      </c>
      <c r="X423" s="35" t="str">
        <f ca="1">IF(KENKO[[#This Row],[N.B.nota]]="","",ADDRESS(ROW(KENKO[QB]),COLUMN(KENKO[QB]))&amp;":"&amp;ADDRESS(ROW(),COLUMN(KENKO[QB])))</f>
        <v/>
      </c>
      <c r="Y423" s="35" t="str">
        <f ca="1">IF(KENKO[[#This Row],[//]]="","",HYPERLINK("["&amp;DB_PATH&amp;"]DB!e"&amp;KENKO[[#This Row],[stt]],"&gt;"))</f>
        <v/>
      </c>
      <c r="Z423" s="32" t="str">
        <f ca="1">IF(KENKO[[#This Row],[//]]="","",IF(KENKO[[#This Row],[ID NOTA]]="",Z422,KENKO[[#This Row],[ID NOTA]]))</f>
        <v/>
      </c>
    </row>
    <row r="424" spans="1:26" ht="20.100000000000001" customHeight="1" x14ac:dyDescent="0.25">
      <c r="A424" s="38"/>
      <c r="B424" s="34" t="str">
        <f>IF(KENKO[[#This Row],[N_ID]]="","",INDEX(Table1[ID],MATCH(KENKO[[#This Row],[N_ID]],Table1[N_ID],0)))</f>
        <v/>
      </c>
      <c r="C424" s="34" t="str">
        <f ca="1">IF(KENKO[[#This Row],[//]]="","",HYPERLINK("["&amp;SUBSTITUTE(DIR,"'","")&amp;"]NOTA!D"&amp;KENKO[[#This Row],[//]]+2,"&gt;"))</f>
        <v/>
      </c>
      <c r="D424" s="34" t="str">
        <f>IF(KENKO[[#This Row],[ID NOTA]]="","",INDEX(Table1[QB],MATCH(KENKO[[#This Row],[ID NOTA]],Table1[ID],0)))</f>
        <v/>
      </c>
      <c r="E42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24" s="34"/>
      <c r="G424" s="39" t="str">
        <f ca="1">IF(KENKO[[#This Row],[N_ID]]="","",INDEX(INDIRECT($2:$2),KENKO[[#This Row],[//]]))</f>
        <v/>
      </c>
      <c r="H424" s="39" t="str">
        <f ca="1">IF(KENKO[[#This Row],[N_ID]]="","",INDEX(INDIRECT($2:$2),KENKO[[#This Row],[//]]))</f>
        <v/>
      </c>
      <c r="I424" s="35" t="str">
        <f ca="1">IF(KENKO[[#This Row],[N_ID]]="","",INDEX(INDIRECT($2:$2),KENKO[[#This Row],[//]]))</f>
        <v/>
      </c>
      <c r="J424" s="35" t="str">
        <f ca="1">IF(KENKO[[#This Row],[//]]="","",INDEX([3]!db[NB PAJAK],KENKO[[#This Row],[stt]]-1))</f>
        <v/>
      </c>
      <c r="K424" s="34" t="str">
        <f ca="1">IF(KENKO[[#This Row],[//]]="","",IF(INDEX(INDIRECT($2:$2),KENKO[[#This Row],[//]])="","",INDEX(INDIRECT($2:$2),KENKO[[#This Row],[//]])))</f>
        <v/>
      </c>
      <c r="L424" s="34" t="str">
        <f ca="1">IF(KENKO[[#This Row],[//]]="","",IF(KENKO[[#This Row],[C]]="",INDEX(INDIRECT($2:$2),KENKO[[#This Row],[//]]),""))</f>
        <v/>
      </c>
      <c r="M424" s="34" t="str">
        <f ca="1">IF(KENKO[[#This Row],[//]]="","",IF(KENKO[[#This Row],[C]]="",INDEX(INDIRECT($2:$2),KENKO[[#This Row],[//]]),""))</f>
        <v/>
      </c>
      <c r="N424" s="40" t="str">
        <f ca="1">IF(KENKO[[#This Row],[//]]="","",INDEX(INDIRECT($2:$2),KENKO[[#This Row],[//]])/IF(KENKO[[#This Row],[C]]="",KENKO[[#This Row],[JMLH BRG]],1))</f>
        <v/>
      </c>
      <c r="O424" s="41" t="str">
        <f ca="1">IF(KENKO[[#This Row],[//]]="","",INDEX(INDIRECT($2:$2),KENKO[[#This Row],[//]]))</f>
        <v/>
      </c>
      <c r="P424" s="41" t="str">
        <f ca="1">IF(KENKO[[#This Row],[//]]="","",IF(INDEX(INDIRECT($2:$2),KENKO[[#This Row],[//]])="","",INDEX(INDIRECT($2:$2),KENKO[[#This Row],[//]])))</f>
        <v/>
      </c>
      <c r="Q424" s="42" t="str">
        <f ca="1">IF(KENKO[[#This Row],[//]]="","",INDEX(INDIRECT($2:$2),KENKO[[#This Row],[//]]))</f>
        <v/>
      </c>
      <c r="R42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2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24" s="42" t="str">
        <f ca="1">IF(KENKO[[#This Row],[//]]="","",IF(INDEX(INDIRECT($2:$2),KENKO[[#This Row],[//]])="","",INDEX(INDIRECT($2:$2),KENKO[[#This Row],[//]])))</f>
        <v/>
      </c>
      <c r="U424" s="35" t="str">
        <f ca="1">IF(KENKO[[#This Row],[//]]="","",INDEX(INDIRECT($2:$2),KENKO[[#This Row],[//]]))</f>
        <v/>
      </c>
      <c r="V424" s="35" t="str">
        <f ca="1">LOWER(SUBSTITUTE(SUBSTITUTE(SUBSTITUTE(SUBSTITUTE(SUBSTITUTE(SUBSTITUTE(SUBSTITUTE(SUBSTITUTE(KENKO[[#This Row],[N.B.nota]]," ",""),"-",""),"(",""),")",""),".",""),",",""),"/",""),"""",""))</f>
        <v/>
      </c>
      <c r="W424" s="34" t="str">
        <f ca="1">IF(KENKO[[#This Row],[concat]]="","",MATCH(KENKO[[#This Row],[concat]],[3]!db[NB NOTA_C],0)+1)</f>
        <v/>
      </c>
      <c r="X424" s="35" t="str">
        <f ca="1">IF(KENKO[[#This Row],[N.B.nota]]="","",ADDRESS(ROW(KENKO[QB]),COLUMN(KENKO[QB]))&amp;":"&amp;ADDRESS(ROW(),COLUMN(KENKO[QB])))</f>
        <v/>
      </c>
      <c r="Y424" s="35" t="str">
        <f ca="1">IF(KENKO[[#This Row],[//]]="","",HYPERLINK("["&amp;DB_PATH&amp;"]DB!e"&amp;KENKO[[#This Row],[stt]],"&gt;"))</f>
        <v/>
      </c>
      <c r="Z424" s="32" t="str">
        <f ca="1">IF(KENKO[[#This Row],[//]]="","",IF(KENKO[[#This Row],[ID NOTA]]="",Z423,KENKO[[#This Row],[ID NOTA]]))</f>
        <v/>
      </c>
    </row>
    <row r="425" spans="1:26" ht="20.100000000000001" customHeight="1" x14ac:dyDescent="0.25">
      <c r="A425" s="38"/>
      <c r="B425" s="34" t="str">
        <f>IF(KENKO[[#This Row],[N_ID]]="","",INDEX(Table1[ID],MATCH(KENKO[[#This Row],[N_ID]],Table1[N_ID],0)))</f>
        <v/>
      </c>
      <c r="C425" s="34" t="str">
        <f ca="1">IF(KENKO[[#This Row],[//]]="","",HYPERLINK("["&amp;SUBSTITUTE(DIR,"'","")&amp;"]NOTA!D"&amp;KENKO[[#This Row],[//]]+2,"&gt;"))</f>
        <v/>
      </c>
      <c r="D425" s="34" t="str">
        <f>IF(KENKO[[#This Row],[ID NOTA]]="","",INDEX(Table1[QB],MATCH(KENKO[[#This Row],[ID NOTA]],Table1[ID],0)))</f>
        <v/>
      </c>
      <c r="E42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25" s="34"/>
      <c r="G425" s="39" t="str">
        <f ca="1">IF(KENKO[[#This Row],[N_ID]]="","",INDEX(INDIRECT($2:$2),KENKO[[#This Row],[//]]))</f>
        <v/>
      </c>
      <c r="H425" s="39" t="str">
        <f ca="1">IF(KENKO[[#This Row],[N_ID]]="","",INDEX(INDIRECT($2:$2),KENKO[[#This Row],[//]]))</f>
        <v/>
      </c>
      <c r="I425" s="35" t="str">
        <f ca="1">IF(KENKO[[#This Row],[N_ID]]="","",INDEX(INDIRECT($2:$2),KENKO[[#This Row],[//]]))</f>
        <v/>
      </c>
      <c r="J425" s="35" t="str">
        <f ca="1">IF(KENKO[[#This Row],[//]]="","",INDEX([3]!db[NB PAJAK],KENKO[[#This Row],[stt]]-1))</f>
        <v/>
      </c>
      <c r="K425" s="34" t="str">
        <f ca="1">IF(KENKO[[#This Row],[//]]="","",IF(INDEX(INDIRECT($2:$2),KENKO[[#This Row],[//]])="","",INDEX(INDIRECT($2:$2),KENKO[[#This Row],[//]])))</f>
        <v/>
      </c>
      <c r="L425" s="34" t="str">
        <f ca="1">IF(KENKO[[#This Row],[//]]="","",IF(KENKO[[#This Row],[C]]="",INDEX(INDIRECT($2:$2),KENKO[[#This Row],[//]]),""))</f>
        <v/>
      </c>
      <c r="M425" s="34" t="str">
        <f ca="1">IF(KENKO[[#This Row],[//]]="","",IF(KENKO[[#This Row],[C]]="",INDEX(INDIRECT($2:$2),KENKO[[#This Row],[//]]),""))</f>
        <v/>
      </c>
      <c r="N425" s="40" t="str">
        <f ca="1">IF(KENKO[[#This Row],[//]]="","",INDEX(INDIRECT($2:$2),KENKO[[#This Row],[//]])/IF(KENKO[[#This Row],[C]]="",KENKO[[#This Row],[JMLH BRG]],1))</f>
        <v/>
      </c>
      <c r="O425" s="41" t="str">
        <f ca="1">IF(KENKO[[#This Row],[//]]="","",INDEX(INDIRECT($2:$2),KENKO[[#This Row],[//]]))</f>
        <v/>
      </c>
      <c r="P425" s="41" t="str">
        <f ca="1">IF(KENKO[[#This Row],[//]]="","",IF(INDEX(INDIRECT($2:$2),KENKO[[#This Row],[//]])="","",INDEX(INDIRECT($2:$2),KENKO[[#This Row],[//]])))</f>
        <v/>
      </c>
      <c r="Q425" s="42" t="str">
        <f ca="1">IF(KENKO[[#This Row],[//]]="","",INDEX(INDIRECT($2:$2),KENKO[[#This Row],[//]]))</f>
        <v/>
      </c>
      <c r="R42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2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25" s="42" t="str">
        <f ca="1">IF(KENKO[[#This Row],[//]]="","",IF(INDEX(INDIRECT($2:$2),KENKO[[#This Row],[//]])="","",INDEX(INDIRECT($2:$2),KENKO[[#This Row],[//]])))</f>
        <v/>
      </c>
      <c r="U425" s="35" t="str">
        <f ca="1">IF(KENKO[[#This Row],[//]]="","",INDEX(INDIRECT($2:$2),KENKO[[#This Row],[//]]))</f>
        <v/>
      </c>
      <c r="V425" s="35" t="str">
        <f ca="1">LOWER(SUBSTITUTE(SUBSTITUTE(SUBSTITUTE(SUBSTITUTE(SUBSTITUTE(SUBSTITUTE(SUBSTITUTE(SUBSTITUTE(KENKO[[#This Row],[N.B.nota]]," ",""),"-",""),"(",""),")",""),".",""),",",""),"/",""),"""",""))</f>
        <v/>
      </c>
      <c r="W425" s="34" t="str">
        <f ca="1">IF(KENKO[[#This Row],[concat]]="","",MATCH(KENKO[[#This Row],[concat]],[3]!db[NB NOTA_C],0)+1)</f>
        <v/>
      </c>
      <c r="X425" s="35" t="str">
        <f ca="1">IF(KENKO[[#This Row],[N.B.nota]]="","",ADDRESS(ROW(KENKO[QB]),COLUMN(KENKO[QB]))&amp;":"&amp;ADDRESS(ROW(),COLUMN(KENKO[QB])))</f>
        <v/>
      </c>
      <c r="Y425" s="35" t="str">
        <f ca="1">IF(KENKO[[#This Row],[//]]="","",HYPERLINK("["&amp;DB_PATH&amp;"]DB!e"&amp;KENKO[[#This Row],[stt]],"&gt;"))</f>
        <v/>
      </c>
      <c r="Z425" s="32" t="str">
        <f ca="1">IF(KENKO[[#This Row],[//]]="","",IF(KENKO[[#This Row],[ID NOTA]]="",Z424,KENKO[[#This Row],[ID NOTA]]))</f>
        <v/>
      </c>
    </row>
    <row r="426" spans="1:26" ht="20.100000000000001" customHeight="1" x14ac:dyDescent="0.25">
      <c r="A426" s="38"/>
      <c r="B426" s="34" t="str">
        <f>IF(KENKO[[#This Row],[N_ID]]="","",INDEX(Table1[ID],MATCH(KENKO[[#This Row],[N_ID]],Table1[N_ID],0)))</f>
        <v/>
      </c>
      <c r="C426" s="34" t="str">
        <f ca="1">IF(KENKO[[#This Row],[//]]="","",HYPERLINK("["&amp;SUBSTITUTE(DIR,"'","")&amp;"]NOTA!D"&amp;KENKO[[#This Row],[//]]+2,"&gt;"))</f>
        <v/>
      </c>
      <c r="D426" s="34" t="str">
        <f>IF(KENKO[[#This Row],[ID NOTA]]="","",INDEX(Table1[QB],MATCH(KENKO[[#This Row],[ID NOTA]],Table1[ID],0)))</f>
        <v/>
      </c>
      <c r="E42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26" s="34"/>
      <c r="G426" s="39" t="str">
        <f ca="1">IF(KENKO[[#This Row],[N_ID]]="","",INDEX(INDIRECT($2:$2),KENKO[[#This Row],[//]]))</f>
        <v/>
      </c>
      <c r="H426" s="39" t="str">
        <f ca="1">IF(KENKO[[#This Row],[N_ID]]="","",INDEX(INDIRECT($2:$2),KENKO[[#This Row],[//]]))</f>
        <v/>
      </c>
      <c r="I426" s="35" t="str">
        <f ca="1">IF(KENKO[[#This Row],[N_ID]]="","",INDEX(INDIRECT($2:$2),KENKO[[#This Row],[//]]))</f>
        <v/>
      </c>
      <c r="J426" s="35" t="str">
        <f ca="1">IF(KENKO[[#This Row],[//]]="","",INDEX([3]!db[NB PAJAK],KENKO[[#This Row],[stt]]-1))</f>
        <v/>
      </c>
      <c r="K426" s="34" t="str">
        <f ca="1">IF(KENKO[[#This Row],[//]]="","",IF(INDEX(INDIRECT($2:$2),KENKO[[#This Row],[//]])="","",INDEX(INDIRECT($2:$2),KENKO[[#This Row],[//]])))</f>
        <v/>
      </c>
      <c r="L426" s="34" t="str">
        <f ca="1">IF(KENKO[[#This Row],[//]]="","",IF(KENKO[[#This Row],[C]]="",INDEX(INDIRECT($2:$2),KENKO[[#This Row],[//]]),""))</f>
        <v/>
      </c>
      <c r="M426" s="34" t="str">
        <f ca="1">IF(KENKO[[#This Row],[//]]="","",IF(KENKO[[#This Row],[C]]="",INDEX(INDIRECT($2:$2),KENKO[[#This Row],[//]]),""))</f>
        <v/>
      </c>
      <c r="N426" s="40" t="str">
        <f ca="1">IF(KENKO[[#This Row],[//]]="","",INDEX(INDIRECT($2:$2),KENKO[[#This Row],[//]])/IF(KENKO[[#This Row],[C]]="",KENKO[[#This Row],[JMLH BRG]],1))</f>
        <v/>
      </c>
      <c r="O426" s="41" t="str">
        <f ca="1">IF(KENKO[[#This Row],[//]]="","",INDEX(INDIRECT($2:$2),KENKO[[#This Row],[//]]))</f>
        <v/>
      </c>
      <c r="P426" s="41" t="str">
        <f ca="1">IF(KENKO[[#This Row],[//]]="","",IF(INDEX(INDIRECT($2:$2),KENKO[[#This Row],[//]])="","",INDEX(INDIRECT($2:$2),KENKO[[#This Row],[//]])))</f>
        <v/>
      </c>
      <c r="Q426" s="42" t="str">
        <f ca="1">IF(KENKO[[#This Row],[//]]="","",INDEX(INDIRECT($2:$2),KENKO[[#This Row],[//]]))</f>
        <v/>
      </c>
      <c r="R42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2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26" s="42" t="str">
        <f ca="1">IF(KENKO[[#This Row],[//]]="","",IF(INDEX(INDIRECT($2:$2),KENKO[[#This Row],[//]])="","",INDEX(INDIRECT($2:$2),KENKO[[#This Row],[//]])))</f>
        <v/>
      </c>
      <c r="U426" s="35" t="str">
        <f ca="1">IF(KENKO[[#This Row],[//]]="","",INDEX(INDIRECT($2:$2),KENKO[[#This Row],[//]]))</f>
        <v/>
      </c>
      <c r="V426" s="35" t="str">
        <f ca="1">LOWER(SUBSTITUTE(SUBSTITUTE(SUBSTITUTE(SUBSTITUTE(SUBSTITUTE(SUBSTITUTE(SUBSTITUTE(SUBSTITUTE(KENKO[[#This Row],[N.B.nota]]," ",""),"-",""),"(",""),")",""),".",""),",",""),"/",""),"""",""))</f>
        <v/>
      </c>
      <c r="W426" s="34" t="str">
        <f ca="1">IF(KENKO[[#This Row],[concat]]="","",MATCH(KENKO[[#This Row],[concat]],[3]!db[NB NOTA_C],0)+1)</f>
        <v/>
      </c>
      <c r="X426" s="35" t="str">
        <f ca="1">IF(KENKO[[#This Row],[N.B.nota]]="","",ADDRESS(ROW(KENKO[QB]),COLUMN(KENKO[QB]))&amp;":"&amp;ADDRESS(ROW(),COLUMN(KENKO[QB])))</f>
        <v/>
      </c>
      <c r="Y426" s="35" t="str">
        <f ca="1">IF(KENKO[[#This Row],[//]]="","",HYPERLINK("["&amp;DB_PATH&amp;"]DB!e"&amp;KENKO[[#This Row],[stt]],"&gt;"))</f>
        <v/>
      </c>
      <c r="Z426" s="32" t="str">
        <f ca="1">IF(KENKO[[#This Row],[//]]="","",IF(KENKO[[#This Row],[ID NOTA]]="",Z425,KENKO[[#This Row],[ID NOTA]]))</f>
        <v/>
      </c>
    </row>
    <row r="427" spans="1:26" ht="20.100000000000001" customHeight="1" x14ac:dyDescent="0.25">
      <c r="A427" s="38"/>
      <c r="B427" s="34" t="str">
        <f>IF(KENKO[[#This Row],[N_ID]]="","",INDEX(Table1[ID],MATCH(KENKO[[#This Row],[N_ID]],Table1[N_ID],0)))</f>
        <v/>
      </c>
      <c r="C427" s="34" t="str">
        <f ca="1">IF(KENKO[[#This Row],[//]]="","",HYPERLINK("["&amp;SUBSTITUTE(DIR,"'","")&amp;"]NOTA!D"&amp;KENKO[[#This Row],[//]]+2,"&gt;"))</f>
        <v/>
      </c>
      <c r="D427" s="34" t="str">
        <f>IF(KENKO[[#This Row],[ID NOTA]]="","",INDEX(Table1[QB],MATCH(KENKO[[#This Row],[ID NOTA]],Table1[ID],0)))</f>
        <v/>
      </c>
      <c r="E42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27" s="34"/>
      <c r="G427" s="39" t="str">
        <f ca="1">IF(KENKO[[#This Row],[N_ID]]="","",INDEX(INDIRECT($2:$2),KENKO[[#This Row],[//]]))</f>
        <v/>
      </c>
      <c r="H427" s="39" t="str">
        <f ca="1">IF(KENKO[[#This Row],[N_ID]]="","",INDEX(INDIRECT($2:$2),KENKO[[#This Row],[//]]))</f>
        <v/>
      </c>
      <c r="I427" s="35" t="str">
        <f ca="1">IF(KENKO[[#This Row],[N_ID]]="","",INDEX(INDIRECT($2:$2),KENKO[[#This Row],[//]]))</f>
        <v/>
      </c>
      <c r="J427" s="35" t="str">
        <f ca="1">IF(KENKO[[#This Row],[//]]="","",INDEX([3]!db[NB PAJAK],KENKO[[#This Row],[stt]]-1))</f>
        <v/>
      </c>
      <c r="K427" s="34" t="str">
        <f ca="1">IF(KENKO[[#This Row],[//]]="","",IF(INDEX(INDIRECT($2:$2),KENKO[[#This Row],[//]])="","",INDEX(INDIRECT($2:$2),KENKO[[#This Row],[//]])))</f>
        <v/>
      </c>
      <c r="L427" s="34" t="str">
        <f ca="1">IF(KENKO[[#This Row],[//]]="","",IF(KENKO[[#This Row],[C]]="",INDEX(INDIRECT($2:$2),KENKO[[#This Row],[//]]),""))</f>
        <v/>
      </c>
      <c r="M427" s="34" t="str">
        <f ca="1">IF(KENKO[[#This Row],[//]]="","",IF(KENKO[[#This Row],[C]]="",INDEX(INDIRECT($2:$2),KENKO[[#This Row],[//]]),""))</f>
        <v/>
      </c>
      <c r="N427" s="40" t="str">
        <f ca="1">IF(KENKO[[#This Row],[//]]="","",INDEX(INDIRECT($2:$2),KENKO[[#This Row],[//]])/IF(KENKO[[#This Row],[C]]="",KENKO[[#This Row],[JMLH BRG]],1))</f>
        <v/>
      </c>
      <c r="O427" s="41" t="str">
        <f ca="1">IF(KENKO[[#This Row],[//]]="","",INDEX(INDIRECT($2:$2),KENKO[[#This Row],[//]]))</f>
        <v/>
      </c>
      <c r="P427" s="41" t="str">
        <f ca="1">IF(KENKO[[#This Row],[//]]="","",IF(INDEX(INDIRECT($2:$2),KENKO[[#This Row],[//]])="","",INDEX(INDIRECT($2:$2),KENKO[[#This Row],[//]])))</f>
        <v/>
      </c>
      <c r="Q427" s="42" t="str">
        <f ca="1">IF(KENKO[[#This Row],[//]]="","",INDEX(INDIRECT($2:$2),KENKO[[#This Row],[//]]))</f>
        <v/>
      </c>
      <c r="R42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2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27" s="42" t="str">
        <f ca="1">IF(KENKO[[#This Row],[//]]="","",IF(INDEX(INDIRECT($2:$2),KENKO[[#This Row],[//]])="","",INDEX(INDIRECT($2:$2),KENKO[[#This Row],[//]])))</f>
        <v/>
      </c>
      <c r="U427" s="35" t="str">
        <f ca="1">IF(KENKO[[#This Row],[//]]="","",INDEX(INDIRECT($2:$2),KENKO[[#This Row],[//]]))</f>
        <v/>
      </c>
      <c r="V427" s="35" t="str">
        <f ca="1">LOWER(SUBSTITUTE(SUBSTITUTE(SUBSTITUTE(SUBSTITUTE(SUBSTITUTE(SUBSTITUTE(SUBSTITUTE(SUBSTITUTE(KENKO[[#This Row],[N.B.nota]]," ",""),"-",""),"(",""),")",""),".",""),",",""),"/",""),"""",""))</f>
        <v/>
      </c>
      <c r="W427" s="34" t="str">
        <f ca="1">IF(KENKO[[#This Row],[concat]]="","",MATCH(KENKO[[#This Row],[concat]],[3]!db[NB NOTA_C],0)+1)</f>
        <v/>
      </c>
      <c r="X427" s="35" t="str">
        <f ca="1">IF(KENKO[[#This Row],[N.B.nota]]="","",ADDRESS(ROW(KENKO[QB]),COLUMN(KENKO[QB]))&amp;":"&amp;ADDRESS(ROW(),COLUMN(KENKO[QB])))</f>
        <v/>
      </c>
      <c r="Y427" s="35" t="str">
        <f ca="1">IF(KENKO[[#This Row],[//]]="","",HYPERLINK("["&amp;DB_PATH&amp;"]DB!e"&amp;KENKO[[#This Row],[stt]],"&gt;"))</f>
        <v/>
      </c>
      <c r="Z427" s="32" t="str">
        <f ca="1">IF(KENKO[[#This Row],[//]]="","",IF(KENKO[[#This Row],[ID NOTA]]="",Z426,KENKO[[#This Row],[ID NOTA]]))</f>
        <v/>
      </c>
    </row>
    <row r="428" spans="1:26" ht="20.100000000000001" customHeight="1" x14ac:dyDescent="0.25">
      <c r="A428" s="38"/>
      <c r="B428" s="34" t="str">
        <f>IF(KENKO[[#This Row],[N_ID]]="","",INDEX(Table1[ID],MATCH(KENKO[[#This Row],[N_ID]],Table1[N_ID],0)))</f>
        <v/>
      </c>
      <c r="C428" s="34" t="str">
        <f ca="1">IF(KENKO[[#This Row],[//]]="","",HYPERLINK("["&amp;SUBSTITUTE(DIR,"'","")&amp;"]NOTA!D"&amp;KENKO[[#This Row],[//]]+2,"&gt;"))</f>
        <v/>
      </c>
      <c r="D428" s="34" t="str">
        <f>IF(KENKO[[#This Row],[ID NOTA]]="","",INDEX(Table1[QB],MATCH(KENKO[[#This Row],[ID NOTA]],Table1[ID],0)))</f>
        <v/>
      </c>
      <c r="E42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28" s="34"/>
      <c r="G428" s="39" t="str">
        <f ca="1">IF(KENKO[[#This Row],[N_ID]]="","",INDEX(INDIRECT($2:$2),KENKO[[#This Row],[//]]))</f>
        <v/>
      </c>
      <c r="H428" s="39" t="str">
        <f ca="1">IF(KENKO[[#This Row],[N_ID]]="","",INDEX(INDIRECT($2:$2),KENKO[[#This Row],[//]]))</f>
        <v/>
      </c>
      <c r="I428" s="35" t="str">
        <f ca="1">IF(KENKO[[#This Row],[N_ID]]="","",INDEX(INDIRECT($2:$2),KENKO[[#This Row],[//]]))</f>
        <v/>
      </c>
      <c r="J428" s="35" t="str">
        <f ca="1">IF(KENKO[[#This Row],[//]]="","",INDEX([3]!db[NB PAJAK],KENKO[[#This Row],[stt]]-1))</f>
        <v/>
      </c>
      <c r="K428" s="34" t="str">
        <f ca="1">IF(KENKO[[#This Row],[//]]="","",IF(INDEX(INDIRECT($2:$2),KENKO[[#This Row],[//]])="","",INDEX(INDIRECT($2:$2),KENKO[[#This Row],[//]])))</f>
        <v/>
      </c>
      <c r="L428" s="34" t="str">
        <f ca="1">IF(KENKO[[#This Row],[//]]="","",IF(KENKO[[#This Row],[C]]="",INDEX(INDIRECT($2:$2),KENKO[[#This Row],[//]]),""))</f>
        <v/>
      </c>
      <c r="M428" s="34" t="str">
        <f ca="1">IF(KENKO[[#This Row],[//]]="","",IF(KENKO[[#This Row],[C]]="",INDEX(INDIRECT($2:$2),KENKO[[#This Row],[//]]),""))</f>
        <v/>
      </c>
      <c r="N428" s="40" t="str">
        <f ca="1">IF(KENKO[[#This Row],[//]]="","",INDEX(INDIRECT($2:$2),KENKO[[#This Row],[//]])/IF(KENKO[[#This Row],[C]]="",KENKO[[#This Row],[JMLH BRG]],1))</f>
        <v/>
      </c>
      <c r="O428" s="41" t="str">
        <f ca="1">IF(KENKO[[#This Row],[//]]="","",INDEX(INDIRECT($2:$2),KENKO[[#This Row],[//]]))</f>
        <v/>
      </c>
      <c r="P428" s="41" t="str">
        <f ca="1">IF(KENKO[[#This Row],[//]]="","",IF(INDEX(INDIRECT($2:$2),KENKO[[#This Row],[//]])="","",INDEX(INDIRECT($2:$2),KENKO[[#This Row],[//]])))</f>
        <v/>
      </c>
      <c r="Q428" s="42" t="str">
        <f ca="1">IF(KENKO[[#This Row],[//]]="","",INDEX(INDIRECT($2:$2),KENKO[[#This Row],[//]]))</f>
        <v/>
      </c>
      <c r="R42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2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28" s="42" t="str">
        <f ca="1">IF(KENKO[[#This Row],[//]]="","",IF(INDEX(INDIRECT($2:$2),KENKO[[#This Row],[//]])="","",INDEX(INDIRECT($2:$2),KENKO[[#This Row],[//]])))</f>
        <v/>
      </c>
      <c r="U428" s="35" t="str">
        <f ca="1">IF(KENKO[[#This Row],[//]]="","",INDEX(INDIRECT($2:$2),KENKO[[#This Row],[//]]))</f>
        <v/>
      </c>
      <c r="V428" s="35" t="str">
        <f ca="1">LOWER(SUBSTITUTE(SUBSTITUTE(SUBSTITUTE(SUBSTITUTE(SUBSTITUTE(SUBSTITUTE(SUBSTITUTE(SUBSTITUTE(KENKO[[#This Row],[N.B.nota]]," ",""),"-",""),"(",""),")",""),".",""),",",""),"/",""),"""",""))</f>
        <v/>
      </c>
      <c r="W428" s="34" t="str">
        <f ca="1">IF(KENKO[[#This Row],[concat]]="","",MATCH(KENKO[[#This Row],[concat]],[3]!db[NB NOTA_C],0)+1)</f>
        <v/>
      </c>
      <c r="X428" s="35" t="str">
        <f ca="1">IF(KENKO[[#This Row],[N.B.nota]]="","",ADDRESS(ROW(KENKO[QB]),COLUMN(KENKO[QB]))&amp;":"&amp;ADDRESS(ROW(),COLUMN(KENKO[QB])))</f>
        <v/>
      </c>
      <c r="Y428" s="35" t="str">
        <f ca="1">IF(KENKO[[#This Row],[//]]="","",HYPERLINK("["&amp;DB_PATH&amp;"]DB!e"&amp;KENKO[[#This Row],[stt]],"&gt;"))</f>
        <v/>
      </c>
      <c r="Z428" s="32" t="str">
        <f ca="1">IF(KENKO[[#This Row],[//]]="","",IF(KENKO[[#This Row],[ID NOTA]]="",Z427,KENKO[[#This Row],[ID NOTA]]))</f>
        <v/>
      </c>
    </row>
    <row r="429" spans="1:26" ht="20.100000000000001" customHeight="1" x14ac:dyDescent="0.25">
      <c r="A429" s="38"/>
      <c r="B429" s="34" t="str">
        <f>IF(KENKO[[#This Row],[N_ID]]="","",INDEX(Table1[ID],MATCH(KENKO[[#This Row],[N_ID]],Table1[N_ID],0)))</f>
        <v/>
      </c>
      <c r="C429" s="34" t="str">
        <f ca="1">IF(KENKO[[#This Row],[//]]="","",HYPERLINK("["&amp;SUBSTITUTE(DIR,"'","")&amp;"]NOTA!D"&amp;KENKO[[#This Row],[//]]+2,"&gt;"))</f>
        <v/>
      </c>
      <c r="D429" s="34" t="str">
        <f>IF(KENKO[[#This Row],[ID NOTA]]="","",INDEX(Table1[QB],MATCH(KENKO[[#This Row],[ID NOTA]],Table1[ID],0)))</f>
        <v/>
      </c>
      <c r="E42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29" s="34"/>
      <c r="G429" s="39" t="str">
        <f ca="1">IF(KENKO[[#This Row],[N_ID]]="","",INDEX(INDIRECT($2:$2),KENKO[[#This Row],[//]]))</f>
        <v/>
      </c>
      <c r="H429" s="39" t="str">
        <f ca="1">IF(KENKO[[#This Row],[N_ID]]="","",INDEX(INDIRECT($2:$2),KENKO[[#This Row],[//]]))</f>
        <v/>
      </c>
      <c r="I429" s="35" t="str">
        <f ca="1">IF(KENKO[[#This Row],[N_ID]]="","",INDEX(INDIRECT($2:$2),KENKO[[#This Row],[//]]))</f>
        <v/>
      </c>
      <c r="J429" s="35" t="str">
        <f ca="1">IF(KENKO[[#This Row],[//]]="","",INDEX([3]!db[NB PAJAK],KENKO[[#This Row],[stt]]-1))</f>
        <v/>
      </c>
      <c r="K429" s="34" t="str">
        <f ca="1">IF(KENKO[[#This Row],[//]]="","",IF(INDEX(INDIRECT($2:$2),KENKO[[#This Row],[//]])="","",INDEX(INDIRECT($2:$2),KENKO[[#This Row],[//]])))</f>
        <v/>
      </c>
      <c r="L429" s="34" t="str">
        <f ca="1">IF(KENKO[[#This Row],[//]]="","",IF(KENKO[[#This Row],[C]]="",INDEX(INDIRECT($2:$2),KENKO[[#This Row],[//]]),""))</f>
        <v/>
      </c>
      <c r="M429" s="34" t="str">
        <f ca="1">IF(KENKO[[#This Row],[//]]="","",IF(KENKO[[#This Row],[C]]="",INDEX(INDIRECT($2:$2),KENKO[[#This Row],[//]]),""))</f>
        <v/>
      </c>
      <c r="N429" s="40" t="str">
        <f ca="1">IF(KENKO[[#This Row],[//]]="","",INDEX(INDIRECT($2:$2),KENKO[[#This Row],[//]])/IF(KENKO[[#This Row],[C]]="",KENKO[[#This Row],[JMLH BRG]],1))</f>
        <v/>
      </c>
      <c r="O429" s="41" t="str">
        <f ca="1">IF(KENKO[[#This Row],[//]]="","",INDEX(INDIRECT($2:$2),KENKO[[#This Row],[//]]))</f>
        <v/>
      </c>
      <c r="P429" s="41" t="str">
        <f ca="1">IF(KENKO[[#This Row],[//]]="","",IF(INDEX(INDIRECT($2:$2),KENKO[[#This Row],[//]])="","",INDEX(INDIRECT($2:$2),KENKO[[#This Row],[//]])))</f>
        <v/>
      </c>
      <c r="Q429" s="42" t="str">
        <f ca="1">IF(KENKO[[#This Row],[//]]="","",INDEX(INDIRECT($2:$2),KENKO[[#This Row],[//]]))</f>
        <v/>
      </c>
      <c r="R42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2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29" s="42" t="str">
        <f ca="1">IF(KENKO[[#This Row],[//]]="","",IF(INDEX(INDIRECT($2:$2),KENKO[[#This Row],[//]])="","",INDEX(INDIRECT($2:$2),KENKO[[#This Row],[//]])))</f>
        <v/>
      </c>
      <c r="U429" s="35" t="str">
        <f ca="1">IF(KENKO[[#This Row],[//]]="","",INDEX(INDIRECT($2:$2),KENKO[[#This Row],[//]]))</f>
        <v/>
      </c>
      <c r="V429" s="35" t="str">
        <f ca="1">LOWER(SUBSTITUTE(SUBSTITUTE(SUBSTITUTE(SUBSTITUTE(SUBSTITUTE(SUBSTITUTE(SUBSTITUTE(SUBSTITUTE(KENKO[[#This Row],[N.B.nota]]," ",""),"-",""),"(",""),")",""),".",""),",",""),"/",""),"""",""))</f>
        <v/>
      </c>
      <c r="W429" s="34" t="str">
        <f ca="1">IF(KENKO[[#This Row],[concat]]="","",MATCH(KENKO[[#This Row],[concat]],[3]!db[NB NOTA_C],0)+1)</f>
        <v/>
      </c>
      <c r="X429" s="35" t="str">
        <f ca="1">IF(KENKO[[#This Row],[N.B.nota]]="","",ADDRESS(ROW(KENKO[QB]),COLUMN(KENKO[QB]))&amp;":"&amp;ADDRESS(ROW(),COLUMN(KENKO[QB])))</f>
        <v/>
      </c>
      <c r="Y429" s="35" t="str">
        <f ca="1">IF(KENKO[[#This Row],[//]]="","",HYPERLINK("["&amp;DB_PATH&amp;"]DB!e"&amp;KENKO[[#This Row],[stt]],"&gt;"))</f>
        <v/>
      </c>
      <c r="Z429" s="32" t="str">
        <f ca="1">IF(KENKO[[#This Row],[//]]="","",IF(KENKO[[#This Row],[ID NOTA]]="",Z428,KENKO[[#This Row],[ID NOTA]]))</f>
        <v/>
      </c>
    </row>
    <row r="430" spans="1:26" ht="20.100000000000001" customHeight="1" x14ac:dyDescent="0.25">
      <c r="A430" s="38"/>
      <c r="B430" s="34" t="str">
        <f>IF(KENKO[[#This Row],[N_ID]]="","",INDEX(Table1[ID],MATCH(KENKO[[#This Row],[N_ID]],Table1[N_ID],0)))</f>
        <v/>
      </c>
      <c r="C430" s="34" t="str">
        <f ca="1">IF(KENKO[[#This Row],[//]]="","",HYPERLINK("["&amp;SUBSTITUTE(DIR,"'","")&amp;"]NOTA!D"&amp;KENKO[[#This Row],[//]]+2,"&gt;"))</f>
        <v/>
      </c>
      <c r="D430" s="34" t="str">
        <f>IF(KENKO[[#This Row],[ID NOTA]]="","",INDEX(Table1[QB],MATCH(KENKO[[#This Row],[ID NOTA]],Table1[ID],0)))</f>
        <v/>
      </c>
      <c r="E43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30" s="34"/>
      <c r="G430" s="39" t="str">
        <f ca="1">IF(KENKO[[#This Row],[N_ID]]="","",INDEX(INDIRECT($2:$2),KENKO[[#This Row],[//]]))</f>
        <v/>
      </c>
      <c r="H430" s="39" t="str">
        <f ca="1">IF(KENKO[[#This Row],[N_ID]]="","",INDEX(INDIRECT($2:$2),KENKO[[#This Row],[//]]))</f>
        <v/>
      </c>
      <c r="I430" s="35" t="str">
        <f ca="1">IF(KENKO[[#This Row],[N_ID]]="","",INDEX(INDIRECT($2:$2),KENKO[[#This Row],[//]]))</f>
        <v/>
      </c>
      <c r="J430" s="35" t="str">
        <f ca="1">IF(KENKO[[#This Row],[//]]="","",INDEX([3]!db[NB PAJAK],KENKO[[#This Row],[stt]]-1))</f>
        <v/>
      </c>
      <c r="K430" s="34" t="str">
        <f ca="1">IF(KENKO[[#This Row],[//]]="","",IF(INDEX(INDIRECT($2:$2),KENKO[[#This Row],[//]])="","",INDEX(INDIRECT($2:$2),KENKO[[#This Row],[//]])))</f>
        <v/>
      </c>
      <c r="L430" s="34" t="str">
        <f ca="1">IF(KENKO[[#This Row],[//]]="","",IF(KENKO[[#This Row],[C]]="",INDEX(INDIRECT($2:$2),KENKO[[#This Row],[//]]),""))</f>
        <v/>
      </c>
      <c r="M430" s="34" t="str">
        <f ca="1">IF(KENKO[[#This Row],[//]]="","",IF(KENKO[[#This Row],[C]]="",INDEX(INDIRECT($2:$2),KENKO[[#This Row],[//]]),""))</f>
        <v/>
      </c>
      <c r="N430" s="40" t="str">
        <f ca="1">IF(KENKO[[#This Row],[//]]="","",INDEX(INDIRECT($2:$2),KENKO[[#This Row],[//]])/IF(KENKO[[#This Row],[C]]="",KENKO[[#This Row],[JMLH BRG]],1))</f>
        <v/>
      </c>
      <c r="O430" s="41" t="str">
        <f ca="1">IF(KENKO[[#This Row],[//]]="","",INDEX(INDIRECT($2:$2),KENKO[[#This Row],[//]]))</f>
        <v/>
      </c>
      <c r="P430" s="41" t="str">
        <f ca="1">IF(KENKO[[#This Row],[//]]="","",IF(INDEX(INDIRECT($2:$2),KENKO[[#This Row],[//]])="","",INDEX(INDIRECT($2:$2),KENKO[[#This Row],[//]])))</f>
        <v/>
      </c>
      <c r="Q430" s="42" t="str">
        <f ca="1">IF(KENKO[[#This Row],[//]]="","",INDEX(INDIRECT($2:$2),KENKO[[#This Row],[//]]))</f>
        <v/>
      </c>
      <c r="R43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3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30" s="42" t="str">
        <f ca="1">IF(KENKO[[#This Row],[//]]="","",IF(INDEX(INDIRECT($2:$2),KENKO[[#This Row],[//]])="","",INDEX(INDIRECT($2:$2),KENKO[[#This Row],[//]])))</f>
        <v/>
      </c>
      <c r="U430" s="35" t="str">
        <f ca="1">IF(KENKO[[#This Row],[//]]="","",INDEX(INDIRECT($2:$2),KENKO[[#This Row],[//]]))</f>
        <v/>
      </c>
      <c r="V430" s="35" t="str">
        <f ca="1">LOWER(SUBSTITUTE(SUBSTITUTE(SUBSTITUTE(SUBSTITUTE(SUBSTITUTE(SUBSTITUTE(SUBSTITUTE(SUBSTITUTE(KENKO[[#This Row],[N.B.nota]]," ",""),"-",""),"(",""),")",""),".",""),",",""),"/",""),"""",""))</f>
        <v/>
      </c>
      <c r="W430" s="34" t="str">
        <f ca="1">IF(KENKO[[#This Row],[concat]]="","",MATCH(KENKO[[#This Row],[concat]],[3]!db[NB NOTA_C],0)+1)</f>
        <v/>
      </c>
      <c r="X430" s="35" t="str">
        <f ca="1">IF(KENKO[[#This Row],[N.B.nota]]="","",ADDRESS(ROW(KENKO[QB]),COLUMN(KENKO[QB]))&amp;":"&amp;ADDRESS(ROW(),COLUMN(KENKO[QB])))</f>
        <v/>
      </c>
      <c r="Y430" s="35" t="str">
        <f ca="1">IF(KENKO[[#This Row],[//]]="","",HYPERLINK("["&amp;DB_PATH&amp;"]DB!e"&amp;KENKO[[#This Row],[stt]],"&gt;"))</f>
        <v/>
      </c>
      <c r="Z430" s="32" t="str">
        <f ca="1">IF(KENKO[[#This Row],[//]]="","",IF(KENKO[[#This Row],[ID NOTA]]="",Z429,KENKO[[#This Row],[ID NOTA]]))</f>
        <v/>
      </c>
    </row>
    <row r="431" spans="1:26" ht="20.100000000000001" customHeight="1" x14ac:dyDescent="0.25">
      <c r="A431" s="38"/>
      <c r="B431" s="34" t="str">
        <f>IF(KENKO[[#This Row],[N_ID]]="","",INDEX(Table1[ID],MATCH(KENKO[[#This Row],[N_ID]],Table1[N_ID],0)))</f>
        <v/>
      </c>
      <c r="C431" s="34" t="str">
        <f ca="1">IF(KENKO[[#This Row],[//]]="","",HYPERLINK("["&amp;SUBSTITUTE(DIR,"'","")&amp;"]NOTA!D"&amp;KENKO[[#This Row],[//]]+2,"&gt;"))</f>
        <v/>
      </c>
      <c r="D431" s="34" t="str">
        <f>IF(KENKO[[#This Row],[ID NOTA]]="","",INDEX(Table1[QB],MATCH(KENKO[[#This Row],[ID NOTA]],Table1[ID],0)))</f>
        <v/>
      </c>
      <c r="E43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31" s="34"/>
      <c r="G431" s="39" t="str">
        <f ca="1">IF(KENKO[[#This Row],[N_ID]]="","",INDEX(INDIRECT($2:$2),KENKO[[#This Row],[//]]))</f>
        <v/>
      </c>
      <c r="H431" s="39" t="str">
        <f ca="1">IF(KENKO[[#This Row],[N_ID]]="","",INDEX(INDIRECT($2:$2),KENKO[[#This Row],[//]]))</f>
        <v/>
      </c>
      <c r="I431" s="35" t="str">
        <f ca="1">IF(KENKO[[#This Row],[N_ID]]="","",INDEX(INDIRECT($2:$2),KENKO[[#This Row],[//]]))</f>
        <v/>
      </c>
      <c r="J431" s="35" t="str">
        <f ca="1">IF(KENKO[[#This Row],[//]]="","",INDEX([3]!db[NB PAJAK],KENKO[[#This Row],[stt]]-1))</f>
        <v/>
      </c>
      <c r="K431" s="34" t="str">
        <f ca="1">IF(KENKO[[#This Row],[//]]="","",IF(INDEX(INDIRECT($2:$2),KENKO[[#This Row],[//]])="","",INDEX(INDIRECT($2:$2),KENKO[[#This Row],[//]])))</f>
        <v/>
      </c>
      <c r="L431" s="34" t="str">
        <f ca="1">IF(KENKO[[#This Row],[//]]="","",IF(KENKO[[#This Row],[C]]="",INDEX(INDIRECT($2:$2),KENKO[[#This Row],[//]]),""))</f>
        <v/>
      </c>
      <c r="M431" s="34" t="str">
        <f ca="1">IF(KENKO[[#This Row],[//]]="","",IF(KENKO[[#This Row],[C]]="",INDEX(INDIRECT($2:$2),KENKO[[#This Row],[//]]),""))</f>
        <v/>
      </c>
      <c r="N431" s="40" t="str">
        <f ca="1">IF(KENKO[[#This Row],[//]]="","",INDEX(INDIRECT($2:$2),KENKO[[#This Row],[//]])/IF(KENKO[[#This Row],[C]]="",KENKO[[#This Row],[JMLH BRG]],1))</f>
        <v/>
      </c>
      <c r="O431" s="41" t="str">
        <f ca="1">IF(KENKO[[#This Row],[//]]="","",INDEX(INDIRECT($2:$2),KENKO[[#This Row],[//]]))</f>
        <v/>
      </c>
      <c r="P431" s="41" t="str">
        <f ca="1">IF(KENKO[[#This Row],[//]]="","",IF(INDEX(INDIRECT($2:$2),KENKO[[#This Row],[//]])="","",INDEX(INDIRECT($2:$2),KENKO[[#This Row],[//]])))</f>
        <v/>
      </c>
      <c r="Q431" s="42" t="str">
        <f ca="1">IF(KENKO[[#This Row],[//]]="","",INDEX(INDIRECT($2:$2),KENKO[[#This Row],[//]]))</f>
        <v/>
      </c>
      <c r="R43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3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31" s="42" t="str">
        <f ca="1">IF(KENKO[[#This Row],[//]]="","",IF(INDEX(INDIRECT($2:$2),KENKO[[#This Row],[//]])="","",INDEX(INDIRECT($2:$2),KENKO[[#This Row],[//]])))</f>
        <v/>
      </c>
      <c r="U431" s="35" t="str">
        <f ca="1">IF(KENKO[[#This Row],[//]]="","",INDEX(INDIRECT($2:$2),KENKO[[#This Row],[//]]))</f>
        <v/>
      </c>
      <c r="V431" s="35" t="str">
        <f ca="1">LOWER(SUBSTITUTE(SUBSTITUTE(SUBSTITUTE(SUBSTITUTE(SUBSTITUTE(SUBSTITUTE(SUBSTITUTE(SUBSTITUTE(KENKO[[#This Row],[N.B.nota]]," ",""),"-",""),"(",""),")",""),".",""),",",""),"/",""),"""",""))</f>
        <v/>
      </c>
      <c r="W431" s="34" t="str">
        <f ca="1">IF(KENKO[[#This Row],[concat]]="","",MATCH(KENKO[[#This Row],[concat]],[3]!db[NB NOTA_C],0)+1)</f>
        <v/>
      </c>
      <c r="X431" s="35" t="str">
        <f ca="1">IF(KENKO[[#This Row],[N.B.nota]]="","",ADDRESS(ROW(KENKO[QB]),COLUMN(KENKO[QB]))&amp;":"&amp;ADDRESS(ROW(),COLUMN(KENKO[QB])))</f>
        <v/>
      </c>
      <c r="Y431" s="35" t="str">
        <f ca="1">IF(KENKO[[#This Row],[//]]="","",HYPERLINK("["&amp;DB_PATH&amp;"]DB!e"&amp;KENKO[[#This Row],[stt]],"&gt;"))</f>
        <v/>
      </c>
      <c r="Z431" s="32" t="str">
        <f ca="1">IF(KENKO[[#This Row],[//]]="","",IF(KENKO[[#This Row],[ID NOTA]]="",Z430,KENKO[[#This Row],[ID NOTA]]))</f>
        <v/>
      </c>
    </row>
    <row r="432" spans="1:26" ht="20.100000000000001" customHeight="1" x14ac:dyDescent="0.25">
      <c r="A432" s="38"/>
      <c r="B432" s="34" t="str">
        <f>IF(KENKO[[#This Row],[N_ID]]="","",INDEX(Table1[ID],MATCH(KENKO[[#This Row],[N_ID]],Table1[N_ID],0)))</f>
        <v/>
      </c>
      <c r="C432" s="34" t="str">
        <f ca="1">IF(KENKO[[#This Row],[//]]="","",HYPERLINK("["&amp;SUBSTITUTE(DIR,"'","")&amp;"]NOTA!D"&amp;KENKO[[#This Row],[//]]+2,"&gt;"))</f>
        <v/>
      </c>
      <c r="D432" s="34" t="str">
        <f>IF(KENKO[[#This Row],[ID NOTA]]="","",INDEX(Table1[QB],MATCH(KENKO[[#This Row],[ID NOTA]],Table1[ID],0)))</f>
        <v/>
      </c>
      <c r="E43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32" s="34"/>
      <c r="G432" s="39" t="str">
        <f ca="1">IF(KENKO[[#This Row],[N_ID]]="","",INDEX(INDIRECT($2:$2),KENKO[[#This Row],[//]]))</f>
        <v/>
      </c>
      <c r="H432" s="39" t="str">
        <f ca="1">IF(KENKO[[#This Row],[N_ID]]="","",INDEX(INDIRECT($2:$2),KENKO[[#This Row],[//]]))</f>
        <v/>
      </c>
      <c r="I432" s="35" t="str">
        <f ca="1">IF(KENKO[[#This Row],[N_ID]]="","",INDEX(INDIRECT($2:$2),KENKO[[#This Row],[//]]))</f>
        <v/>
      </c>
      <c r="J432" s="35" t="str">
        <f ca="1">IF(KENKO[[#This Row],[//]]="","",INDEX([3]!db[NB PAJAK],KENKO[[#This Row],[stt]]-1))</f>
        <v/>
      </c>
      <c r="K432" s="34" t="str">
        <f ca="1">IF(KENKO[[#This Row],[//]]="","",IF(INDEX(INDIRECT($2:$2),KENKO[[#This Row],[//]])="","",INDEX(INDIRECT($2:$2),KENKO[[#This Row],[//]])))</f>
        <v/>
      </c>
      <c r="L432" s="34" t="str">
        <f ca="1">IF(KENKO[[#This Row],[//]]="","",IF(KENKO[[#This Row],[C]]="",INDEX(INDIRECT($2:$2),KENKO[[#This Row],[//]]),""))</f>
        <v/>
      </c>
      <c r="M432" s="34" t="str">
        <f ca="1">IF(KENKO[[#This Row],[//]]="","",IF(KENKO[[#This Row],[C]]="",INDEX(INDIRECT($2:$2),KENKO[[#This Row],[//]]),""))</f>
        <v/>
      </c>
      <c r="N432" s="40" t="str">
        <f ca="1">IF(KENKO[[#This Row],[//]]="","",INDEX(INDIRECT($2:$2),KENKO[[#This Row],[//]])/IF(KENKO[[#This Row],[C]]="",KENKO[[#This Row],[JMLH BRG]],1))</f>
        <v/>
      </c>
      <c r="O432" s="41" t="str">
        <f ca="1">IF(KENKO[[#This Row],[//]]="","",INDEX(INDIRECT($2:$2),KENKO[[#This Row],[//]]))</f>
        <v/>
      </c>
      <c r="P432" s="41" t="str">
        <f ca="1">IF(KENKO[[#This Row],[//]]="","",IF(INDEX(INDIRECT($2:$2),KENKO[[#This Row],[//]])="","",INDEX(INDIRECT($2:$2),KENKO[[#This Row],[//]])))</f>
        <v/>
      </c>
      <c r="Q432" s="42" t="str">
        <f ca="1">IF(KENKO[[#This Row],[//]]="","",INDEX(INDIRECT($2:$2),KENKO[[#This Row],[//]]))</f>
        <v/>
      </c>
      <c r="R43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3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32" s="42" t="str">
        <f ca="1">IF(KENKO[[#This Row],[//]]="","",IF(INDEX(INDIRECT($2:$2),KENKO[[#This Row],[//]])="","",INDEX(INDIRECT($2:$2),KENKO[[#This Row],[//]])))</f>
        <v/>
      </c>
      <c r="U432" s="35" t="str">
        <f ca="1">IF(KENKO[[#This Row],[//]]="","",INDEX(INDIRECT($2:$2),KENKO[[#This Row],[//]]))</f>
        <v/>
      </c>
      <c r="V432" s="35" t="str">
        <f ca="1">LOWER(SUBSTITUTE(SUBSTITUTE(SUBSTITUTE(SUBSTITUTE(SUBSTITUTE(SUBSTITUTE(SUBSTITUTE(SUBSTITUTE(KENKO[[#This Row],[N.B.nota]]," ",""),"-",""),"(",""),")",""),".",""),",",""),"/",""),"""",""))</f>
        <v/>
      </c>
      <c r="W432" s="34" t="str">
        <f ca="1">IF(KENKO[[#This Row],[concat]]="","",MATCH(KENKO[[#This Row],[concat]],[3]!db[NB NOTA_C],0)+1)</f>
        <v/>
      </c>
      <c r="X432" s="35" t="str">
        <f ca="1">IF(KENKO[[#This Row],[N.B.nota]]="","",ADDRESS(ROW(KENKO[QB]),COLUMN(KENKO[QB]))&amp;":"&amp;ADDRESS(ROW(),COLUMN(KENKO[QB])))</f>
        <v/>
      </c>
      <c r="Y432" s="35" t="str">
        <f ca="1">IF(KENKO[[#This Row],[//]]="","",HYPERLINK("["&amp;DB_PATH&amp;"]DB!e"&amp;KENKO[[#This Row],[stt]],"&gt;"))</f>
        <v/>
      </c>
      <c r="Z432" s="32" t="str">
        <f ca="1">IF(KENKO[[#This Row],[//]]="","",IF(KENKO[[#This Row],[ID NOTA]]="",Z431,KENKO[[#This Row],[ID NOTA]]))</f>
        <v/>
      </c>
    </row>
    <row r="433" spans="1:26" ht="20.100000000000001" customHeight="1" x14ac:dyDescent="0.25">
      <c r="A433" s="38"/>
      <c r="B433" s="34" t="str">
        <f>IF(KENKO[[#This Row],[N_ID]]="","",INDEX(Table1[ID],MATCH(KENKO[[#This Row],[N_ID]],Table1[N_ID],0)))</f>
        <v/>
      </c>
      <c r="C433" s="34" t="str">
        <f ca="1">IF(KENKO[[#This Row],[//]]="","",HYPERLINK("["&amp;SUBSTITUTE(DIR,"'","")&amp;"]NOTA!D"&amp;KENKO[[#This Row],[//]]+2,"&gt;"))</f>
        <v/>
      </c>
      <c r="D433" s="34" t="str">
        <f>IF(KENKO[[#This Row],[ID NOTA]]="","",INDEX(Table1[QB],MATCH(KENKO[[#This Row],[ID NOTA]],Table1[ID],0)))</f>
        <v/>
      </c>
      <c r="E43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33" s="34"/>
      <c r="G433" s="39" t="str">
        <f ca="1">IF(KENKO[[#This Row],[N_ID]]="","",INDEX(INDIRECT($2:$2),KENKO[[#This Row],[//]]))</f>
        <v/>
      </c>
      <c r="H433" s="39" t="str">
        <f ca="1">IF(KENKO[[#This Row],[N_ID]]="","",INDEX(INDIRECT($2:$2),KENKO[[#This Row],[//]]))</f>
        <v/>
      </c>
      <c r="I433" s="35" t="str">
        <f ca="1">IF(KENKO[[#This Row],[N_ID]]="","",INDEX(INDIRECT($2:$2),KENKO[[#This Row],[//]]))</f>
        <v/>
      </c>
      <c r="J433" s="35" t="str">
        <f ca="1">IF(KENKO[[#This Row],[//]]="","",INDEX([3]!db[NB PAJAK],KENKO[[#This Row],[stt]]-1))</f>
        <v/>
      </c>
      <c r="K433" s="34" t="str">
        <f ca="1">IF(KENKO[[#This Row],[//]]="","",IF(INDEX(INDIRECT($2:$2),KENKO[[#This Row],[//]])="","",INDEX(INDIRECT($2:$2),KENKO[[#This Row],[//]])))</f>
        <v/>
      </c>
      <c r="L433" s="34" t="str">
        <f ca="1">IF(KENKO[[#This Row],[//]]="","",IF(KENKO[[#This Row],[C]]="",INDEX(INDIRECT($2:$2),KENKO[[#This Row],[//]]),""))</f>
        <v/>
      </c>
      <c r="M433" s="34" t="str">
        <f ca="1">IF(KENKO[[#This Row],[//]]="","",IF(KENKO[[#This Row],[C]]="",INDEX(INDIRECT($2:$2),KENKO[[#This Row],[//]]),""))</f>
        <v/>
      </c>
      <c r="N433" s="40" t="str">
        <f ca="1">IF(KENKO[[#This Row],[//]]="","",INDEX(INDIRECT($2:$2),KENKO[[#This Row],[//]])/IF(KENKO[[#This Row],[C]]="",KENKO[[#This Row],[JMLH BRG]],1))</f>
        <v/>
      </c>
      <c r="O433" s="41" t="str">
        <f ca="1">IF(KENKO[[#This Row],[//]]="","",INDEX(INDIRECT($2:$2),KENKO[[#This Row],[//]]))</f>
        <v/>
      </c>
      <c r="P433" s="41" t="str">
        <f ca="1">IF(KENKO[[#This Row],[//]]="","",IF(INDEX(INDIRECT($2:$2),KENKO[[#This Row],[//]])="","",INDEX(INDIRECT($2:$2),KENKO[[#This Row],[//]])))</f>
        <v/>
      </c>
      <c r="Q433" s="42" t="str">
        <f ca="1">IF(KENKO[[#This Row],[//]]="","",INDEX(INDIRECT($2:$2),KENKO[[#This Row],[//]]))</f>
        <v/>
      </c>
      <c r="R43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3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33" s="42" t="str">
        <f ca="1">IF(KENKO[[#This Row],[//]]="","",IF(INDEX(INDIRECT($2:$2),KENKO[[#This Row],[//]])="","",INDEX(INDIRECT($2:$2),KENKO[[#This Row],[//]])))</f>
        <v/>
      </c>
      <c r="U433" s="35" t="str">
        <f ca="1">IF(KENKO[[#This Row],[//]]="","",INDEX(INDIRECT($2:$2),KENKO[[#This Row],[//]]))</f>
        <v/>
      </c>
      <c r="V433" s="35" t="str">
        <f ca="1">LOWER(SUBSTITUTE(SUBSTITUTE(SUBSTITUTE(SUBSTITUTE(SUBSTITUTE(SUBSTITUTE(SUBSTITUTE(SUBSTITUTE(KENKO[[#This Row],[N.B.nota]]," ",""),"-",""),"(",""),")",""),".",""),",",""),"/",""),"""",""))</f>
        <v/>
      </c>
      <c r="W433" s="34" t="str">
        <f ca="1">IF(KENKO[[#This Row],[concat]]="","",MATCH(KENKO[[#This Row],[concat]],[3]!db[NB NOTA_C],0)+1)</f>
        <v/>
      </c>
      <c r="X433" s="35" t="str">
        <f ca="1">IF(KENKO[[#This Row],[N.B.nota]]="","",ADDRESS(ROW(KENKO[QB]),COLUMN(KENKO[QB]))&amp;":"&amp;ADDRESS(ROW(),COLUMN(KENKO[QB])))</f>
        <v/>
      </c>
      <c r="Y433" s="35" t="str">
        <f ca="1">IF(KENKO[[#This Row],[//]]="","",HYPERLINK("["&amp;DB_PATH&amp;"]DB!e"&amp;KENKO[[#This Row],[stt]],"&gt;"))</f>
        <v/>
      </c>
      <c r="Z433" s="32" t="str">
        <f ca="1">IF(KENKO[[#This Row],[//]]="","",IF(KENKO[[#This Row],[ID NOTA]]="",Z432,KENKO[[#This Row],[ID NOTA]]))</f>
        <v/>
      </c>
    </row>
    <row r="434" spans="1:26" ht="20.100000000000001" customHeight="1" x14ac:dyDescent="0.25">
      <c r="A434" s="38"/>
      <c r="B434" s="34" t="str">
        <f>IF(KENKO[[#This Row],[N_ID]]="","",INDEX(Table1[ID],MATCH(KENKO[[#This Row],[N_ID]],Table1[N_ID],0)))</f>
        <v/>
      </c>
      <c r="C434" s="34" t="str">
        <f ca="1">IF(KENKO[[#This Row],[//]]="","",HYPERLINK("["&amp;SUBSTITUTE(DIR,"'","")&amp;"]NOTA!D"&amp;KENKO[[#This Row],[//]]+2,"&gt;"))</f>
        <v/>
      </c>
      <c r="D434" s="34" t="str">
        <f>IF(KENKO[[#This Row],[ID NOTA]]="","",INDEX(Table1[QB],MATCH(KENKO[[#This Row],[ID NOTA]],Table1[ID],0)))</f>
        <v/>
      </c>
      <c r="E43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34" s="34"/>
      <c r="G434" s="39" t="str">
        <f ca="1">IF(KENKO[[#This Row],[N_ID]]="","",INDEX(INDIRECT($2:$2),KENKO[[#This Row],[//]]))</f>
        <v/>
      </c>
      <c r="H434" s="39" t="str">
        <f ca="1">IF(KENKO[[#This Row],[N_ID]]="","",INDEX(INDIRECT($2:$2),KENKO[[#This Row],[//]]))</f>
        <v/>
      </c>
      <c r="I434" s="35" t="str">
        <f ca="1">IF(KENKO[[#This Row],[N_ID]]="","",INDEX(INDIRECT($2:$2),KENKO[[#This Row],[//]]))</f>
        <v/>
      </c>
      <c r="J434" s="35" t="str">
        <f ca="1">IF(KENKO[[#This Row],[//]]="","",INDEX([3]!db[NB PAJAK],KENKO[[#This Row],[stt]]-1))</f>
        <v/>
      </c>
      <c r="K434" s="34" t="str">
        <f ca="1">IF(KENKO[[#This Row],[//]]="","",IF(INDEX(INDIRECT($2:$2),KENKO[[#This Row],[//]])="","",INDEX(INDIRECT($2:$2),KENKO[[#This Row],[//]])))</f>
        <v/>
      </c>
      <c r="L434" s="34" t="str">
        <f ca="1">IF(KENKO[[#This Row],[//]]="","",IF(KENKO[[#This Row],[C]]="",INDEX(INDIRECT($2:$2),KENKO[[#This Row],[//]]),""))</f>
        <v/>
      </c>
      <c r="M434" s="34" t="str">
        <f ca="1">IF(KENKO[[#This Row],[//]]="","",IF(KENKO[[#This Row],[C]]="",INDEX(INDIRECT($2:$2),KENKO[[#This Row],[//]]),""))</f>
        <v/>
      </c>
      <c r="N434" s="40" t="str">
        <f ca="1">IF(KENKO[[#This Row],[//]]="","",INDEX(INDIRECT($2:$2),KENKO[[#This Row],[//]])/IF(KENKO[[#This Row],[C]]="",KENKO[[#This Row],[JMLH BRG]],1))</f>
        <v/>
      </c>
      <c r="O434" s="41" t="str">
        <f ca="1">IF(KENKO[[#This Row],[//]]="","",INDEX(INDIRECT($2:$2),KENKO[[#This Row],[//]]))</f>
        <v/>
      </c>
      <c r="P434" s="41" t="str">
        <f ca="1">IF(KENKO[[#This Row],[//]]="","",IF(INDEX(INDIRECT($2:$2),KENKO[[#This Row],[//]])="","",INDEX(INDIRECT($2:$2),KENKO[[#This Row],[//]])))</f>
        <v/>
      </c>
      <c r="Q434" s="42" t="str">
        <f ca="1">IF(KENKO[[#This Row],[//]]="","",INDEX(INDIRECT($2:$2),KENKO[[#This Row],[//]]))</f>
        <v/>
      </c>
      <c r="R43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3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34" s="42" t="str">
        <f ca="1">IF(KENKO[[#This Row],[//]]="","",IF(INDEX(INDIRECT($2:$2),KENKO[[#This Row],[//]])="","",INDEX(INDIRECT($2:$2),KENKO[[#This Row],[//]])))</f>
        <v/>
      </c>
      <c r="U434" s="35" t="str">
        <f ca="1">IF(KENKO[[#This Row],[//]]="","",INDEX(INDIRECT($2:$2),KENKO[[#This Row],[//]]))</f>
        <v/>
      </c>
      <c r="V434" s="35" t="str">
        <f ca="1">LOWER(SUBSTITUTE(SUBSTITUTE(SUBSTITUTE(SUBSTITUTE(SUBSTITUTE(SUBSTITUTE(SUBSTITUTE(SUBSTITUTE(KENKO[[#This Row],[N.B.nota]]," ",""),"-",""),"(",""),")",""),".",""),",",""),"/",""),"""",""))</f>
        <v/>
      </c>
      <c r="W434" s="34" t="str">
        <f ca="1">IF(KENKO[[#This Row],[concat]]="","",MATCH(KENKO[[#This Row],[concat]],[3]!db[NB NOTA_C],0)+1)</f>
        <v/>
      </c>
      <c r="X434" s="35" t="str">
        <f ca="1">IF(KENKO[[#This Row],[N.B.nota]]="","",ADDRESS(ROW(KENKO[QB]),COLUMN(KENKO[QB]))&amp;":"&amp;ADDRESS(ROW(),COLUMN(KENKO[QB])))</f>
        <v/>
      </c>
      <c r="Y434" s="35" t="str">
        <f ca="1">IF(KENKO[[#This Row],[//]]="","",HYPERLINK("["&amp;DB_PATH&amp;"]DB!e"&amp;KENKO[[#This Row],[stt]],"&gt;"))</f>
        <v/>
      </c>
      <c r="Z434" s="32" t="str">
        <f ca="1">IF(KENKO[[#This Row],[//]]="","",IF(KENKO[[#This Row],[ID NOTA]]="",Z433,KENKO[[#This Row],[ID NOTA]]))</f>
        <v/>
      </c>
    </row>
    <row r="435" spans="1:26" ht="20.100000000000001" customHeight="1" x14ac:dyDescent="0.25">
      <c r="A435" s="38"/>
      <c r="B435" s="34" t="str">
        <f>IF(KENKO[[#This Row],[N_ID]]="","",INDEX(Table1[ID],MATCH(KENKO[[#This Row],[N_ID]],Table1[N_ID],0)))</f>
        <v/>
      </c>
      <c r="C435" s="34" t="str">
        <f ca="1">IF(KENKO[[#This Row],[//]]="","",HYPERLINK("["&amp;SUBSTITUTE(DIR,"'","")&amp;"]NOTA!D"&amp;KENKO[[#This Row],[//]]+2,"&gt;"))</f>
        <v/>
      </c>
      <c r="D435" s="34" t="str">
        <f>IF(KENKO[[#This Row],[ID NOTA]]="","",INDEX(Table1[QB],MATCH(KENKO[[#This Row],[ID NOTA]],Table1[ID],0)))</f>
        <v/>
      </c>
      <c r="E43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35" s="34"/>
      <c r="G435" s="39" t="str">
        <f ca="1">IF(KENKO[[#This Row],[N_ID]]="","",INDEX(INDIRECT($2:$2),KENKO[[#This Row],[//]]))</f>
        <v/>
      </c>
      <c r="H435" s="39" t="str">
        <f ca="1">IF(KENKO[[#This Row],[N_ID]]="","",INDEX(INDIRECT($2:$2),KENKO[[#This Row],[//]]))</f>
        <v/>
      </c>
      <c r="I435" s="35" t="str">
        <f ca="1">IF(KENKO[[#This Row],[N_ID]]="","",INDEX(INDIRECT($2:$2),KENKO[[#This Row],[//]]))</f>
        <v/>
      </c>
      <c r="J435" s="35" t="str">
        <f ca="1">IF(KENKO[[#This Row],[//]]="","",INDEX([3]!db[NB PAJAK],KENKO[[#This Row],[stt]]-1))</f>
        <v/>
      </c>
      <c r="K435" s="34" t="str">
        <f ca="1">IF(KENKO[[#This Row],[//]]="","",IF(INDEX(INDIRECT($2:$2),KENKO[[#This Row],[//]])="","",INDEX(INDIRECT($2:$2),KENKO[[#This Row],[//]])))</f>
        <v/>
      </c>
      <c r="L435" s="34" t="str">
        <f ca="1">IF(KENKO[[#This Row],[//]]="","",IF(KENKO[[#This Row],[C]]="",INDEX(INDIRECT($2:$2),KENKO[[#This Row],[//]]),""))</f>
        <v/>
      </c>
      <c r="M435" s="34" t="str">
        <f ca="1">IF(KENKO[[#This Row],[//]]="","",IF(KENKO[[#This Row],[C]]="",INDEX(INDIRECT($2:$2),KENKO[[#This Row],[//]]),""))</f>
        <v/>
      </c>
      <c r="N435" s="40" t="str">
        <f ca="1">IF(KENKO[[#This Row],[//]]="","",INDEX(INDIRECT($2:$2),KENKO[[#This Row],[//]])/IF(KENKO[[#This Row],[C]]="",KENKO[[#This Row],[JMLH BRG]],1))</f>
        <v/>
      </c>
      <c r="O435" s="41" t="str">
        <f ca="1">IF(KENKO[[#This Row],[//]]="","",INDEX(INDIRECT($2:$2),KENKO[[#This Row],[//]]))</f>
        <v/>
      </c>
      <c r="P435" s="41" t="str">
        <f ca="1">IF(KENKO[[#This Row],[//]]="","",IF(INDEX(INDIRECT($2:$2),KENKO[[#This Row],[//]])="","",INDEX(INDIRECT($2:$2),KENKO[[#This Row],[//]])))</f>
        <v/>
      </c>
      <c r="Q435" s="42" t="str">
        <f ca="1">IF(KENKO[[#This Row],[//]]="","",INDEX(INDIRECT($2:$2),KENKO[[#This Row],[//]]))</f>
        <v/>
      </c>
      <c r="R43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3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35" s="42" t="str">
        <f ca="1">IF(KENKO[[#This Row],[//]]="","",IF(INDEX(INDIRECT($2:$2),KENKO[[#This Row],[//]])="","",INDEX(INDIRECT($2:$2),KENKO[[#This Row],[//]])))</f>
        <v/>
      </c>
      <c r="U435" s="35" t="str">
        <f ca="1">IF(KENKO[[#This Row],[//]]="","",INDEX(INDIRECT($2:$2),KENKO[[#This Row],[//]]))</f>
        <v/>
      </c>
      <c r="V435" s="35" t="str">
        <f ca="1">LOWER(SUBSTITUTE(SUBSTITUTE(SUBSTITUTE(SUBSTITUTE(SUBSTITUTE(SUBSTITUTE(SUBSTITUTE(SUBSTITUTE(KENKO[[#This Row],[N.B.nota]]," ",""),"-",""),"(",""),")",""),".",""),",",""),"/",""),"""",""))</f>
        <v/>
      </c>
      <c r="W435" s="34" t="str">
        <f ca="1">IF(KENKO[[#This Row],[concat]]="","",MATCH(KENKO[[#This Row],[concat]],[3]!db[NB NOTA_C],0)+1)</f>
        <v/>
      </c>
      <c r="X435" s="35" t="str">
        <f ca="1">IF(KENKO[[#This Row],[N.B.nota]]="","",ADDRESS(ROW(KENKO[QB]),COLUMN(KENKO[QB]))&amp;":"&amp;ADDRESS(ROW(),COLUMN(KENKO[QB])))</f>
        <v/>
      </c>
      <c r="Y435" s="35" t="str">
        <f ca="1">IF(KENKO[[#This Row],[//]]="","",HYPERLINK("["&amp;DB_PATH&amp;"]DB!e"&amp;KENKO[[#This Row],[stt]],"&gt;"))</f>
        <v/>
      </c>
      <c r="Z435" s="32" t="str">
        <f ca="1">IF(KENKO[[#This Row],[//]]="","",IF(KENKO[[#This Row],[ID NOTA]]="",Z434,KENKO[[#This Row],[ID NOTA]]))</f>
        <v/>
      </c>
    </row>
    <row r="436" spans="1:26" ht="20.100000000000001" customHeight="1" x14ac:dyDescent="0.25">
      <c r="A436" s="38"/>
      <c r="B436" s="34" t="str">
        <f>IF(KENKO[[#This Row],[N_ID]]="","",INDEX(Table1[ID],MATCH(KENKO[[#This Row],[N_ID]],Table1[N_ID],0)))</f>
        <v/>
      </c>
      <c r="C436" s="34" t="str">
        <f ca="1">IF(KENKO[[#This Row],[//]]="","",HYPERLINK("["&amp;SUBSTITUTE(DIR,"'","")&amp;"]NOTA!D"&amp;KENKO[[#This Row],[//]]+2,"&gt;"))</f>
        <v/>
      </c>
      <c r="D436" s="34" t="str">
        <f>IF(KENKO[[#This Row],[ID NOTA]]="","",INDEX(Table1[QB],MATCH(KENKO[[#This Row],[ID NOTA]],Table1[ID],0)))</f>
        <v/>
      </c>
      <c r="E43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36" s="34"/>
      <c r="G436" s="39" t="str">
        <f ca="1">IF(KENKO[[#This Row],[N_ID]]="","",INDEX(INDIRECT($2:$2),KENKO[[#This Row],[//]]))</f>
        <v/>
      </c>
      <c r="H436" s="39" t="str">
        <f ca="1">IF(KENKO[[#This Row],[N_ID]]="","",INDEX(INDIRECT($2:$2),KENKO[[#This Row],[//]]))</f>
        <v/>
      </c>
      <c r="I436" s="35" t="str">
        <f ca="1">IF(KENKO[[#This Row],[N_ID]]="","",INDEX(INDIRECT($2:$2),KENKO[[#This Row],[//]]))</f>
        <v/>
      </c>
      <c r="J436" s="35" t="str">
        <f ca="1">IF(KENKO[[#This Row],[//]]="","",INDEX([3]!db[NB PAJAK],KENKO[[#This Row],[stt]]-1))</f>
        <v/>
      </c>
      <c r="K436" s="34" t="str">
        <f ca="1">IF(KENKO[[#This Row],[//]]="","",IF(INDEX(INDIRECT($2:$2),KENKO[[#This Row],[//]])="","",INDEX(INDIRECT($2:$2),KENKO[[#This Row],[//]])))</f>
        <v/>
      </c>
      <c r="L436" s="34" t="str">
        <f ca="1">IF(KENKO[[#This Row],[//]]="","",IF(KENKO[[#This Row],[C]]="",INDEX(INDIRECT($2:$2),KENKO[[#This Row],[//]]),""))</f>
        <v/>
      </c>
      <c r="M436" s="34" t="str">
        <f ca="1">IF(KENKO[[#This Row],[//]]="","",IF(KENKO[[#This Row],[C]]="",INDEX(INDIRECT($2:$2),KENKO[[#This Row],[//]]),""))</f>
        <v/>
      </c>
      <c r="N436" s="40" t="str">
        <f ca="1">IF(KENKO[[#This Row],[//]]="","",INDEX(INDIRECT($2:$2),KENKO[[#This Row],[//]])/IF(KENKO[[#This Row],[C]]="",KENKO[[#This Row],[JMLH BRG]],1))</f>
        <v/>
      </c>
      <c r="O436" s="41" t="str">
        <f ca="1">IF(KENKO[[#This Row],[//]]="","",INDEX(INDIRECT($2:$2),KENKO[[#This Row],[//]]))</f>
        <v/>
      </c>
      <c r="P436" s="41" t="str">
        <f ca="1">IF(KENKO[[#This Row],[//]]="","",IF(INDEX(INDIRECT($2:$2),KENKO[[#This Row],[//]])="","",INDEX(INDIRECT($2:$2),KENKO[[#This Row],[//]])))</f>
        <v/>
      </c>
      <c r="Q436" s="42" t="str">
        <f ca="1">IF(KENKO[[#This Row],[//]]="","",INDEX(INDIRECT($2:$2),KENKO[[#This Row],[//]]))</f>
        <v/>
      </c>
      <c r="R43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3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36" s="42" t="str">
        <f ca="1">IF(KENKO[[#This Row],[//]]="","",IF(INDEX(INDIRECT($2:$2),KENKO[[#This Row],[//]])="","",INDEX(INDIRECT($2:$2),KENKO[[#This Row],[//]])))</f>
        <v/>
      </c>
      <c r="U436" s="35" t="str">
        <f ca="1">IF(KENKO[[#This Row],[//]]="","",INDEX(INDIRECT($2:$2),KENKO[[#This Row],[//]]))</f>
        <v/>
      </c>
      <c r="V436" s="35" t="str">
        <f ca="1">LOWER(SUBSTITUTE(SUBSTITUTE(SUBSTITUTE(SUBSTITUTE(SUBSTITUTE(SUBSTITUTE(SUBSTITUTE(SUBSTITUTE(KENKO[[#This Row],[N.B.nota]]," ",""),"-",""),"(",""),")",""),".",""),",",""),"/",""),"""",""))</f>
        <v/>
      </c>
      <c r="W436" s="34" t="str">
        <f ca="1">IF(KENKO[[#This Row],[concat]]="","",MATCH(KENKO[[#This Row],[concat]],[3]!db[NB NOTA_C],0)+1)</f>
        <v/>
      </c>
      <c r="X436" s="35" t="str">
        <f ca="1">IF(KENKO[[#This Row],[N.B.nota]]="","",ADDRESS(ROW(KENKO[QB]),COLUMN(KENKO[QB]))&amp;":"&amp;ADDRESS(ROW(),COLUMN(KENKO[QB])))</f>
        <v/>
      </c>
      <c r="Y436" s="35" t="str">
        <f ca="1">IF(KENKO[[#This Row],[//]]="","",HYPERLINK("["&amp;DB_PATH&amp;"]DB!e"&amp;KENKO[[#This Row],[stt]],"&gt;"))</f>
        <v/>
      </c>
      <c r="Z436" s="32" t="str">
        <f ca="1">IF(KENKO[[#This Row],[//]]="","",IF(KENKO[[#This Row],[ID NOTA]]="",Z435,KENKO[[#This Row],[ID NOTA]]))</f>
        <v/>
      </c>
    </row>
    <row r="437" spans="1:26" ht="20.100000000000001" customHeight="1" x14ac:dyDescent="0.25">
      <c r="A437" s="38"/>
      <c r="B437" s="34" t="str">
        <f>IF(KENKO[[#This Row],[N_ID]]="","",INDEX(Table1[ID],MATCH(KENKO[[#This Row],[N_ID]],Table1[N_ID],0)))</f>
        <v/>
      </c>
      <c r="C437" s="34" t="str">
        <f ca="1">IF(KENKO[[#This Row],[//]]="","",HYPERLINK("["&amp;SUBSTITUTE(DIR,"'","")&amp;"]NOTA!D"&amp;KENKO[[#This Row],[//]]+2,"&gt;"))</f>
        <v/>
      </c>
      <c r="D437" s="34" t="str">
        <f>IF(KENKO[[#This Row],[ID NOTA]]="","",INDEX(Table1[QB],MATCH(KENKO[[#This Row],[ID NOTA]],Table1[ID],0)))</f>
        <v/>
      </c>
      <c r="E43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37" s="34"/>
      <c r="G437" s="39" t="str">
        <f ca="1">IF(KENKO[[#This Row],[N_ID]]="","",INDEX(INDIRECT($2:$2),KENKO[[#This Row],[//]]))</f>
        <v/>
      </c>
      <c r="H437" s="39" t="str">
        <f ca="1">IF(KENKO[[#This Row],[N_ID]]="","",INDEX(INDIRECT($2:$2),KENKO[[#This Row],[//]]))</f>
        <v/>
      </c>
      <c r="I437" s="35" t="str">
        <f ca="1">IF(KENKO[[#This Row],[N_ID]]="","",INDEX(INDIRECT($2:$2),KENKO[[#This Row],[//]]))</f>
        <v/>
      </c>
      <c r="J437" s="35" t="str">
        <f ca="1">IF(KENKO[[#This Row],[//]]="","",INDEX([3]!db[NB PAJAK],KENKO[[#This Row],[stt]]-1))</f>
        <v/>
      </c>
      <c r="K437" s="34" t="str">
        <f ca="1">IF(KENKO[[#This Row],[//]]="","",IF(INDEX(INDIRECT($2:$2),KENKO[[#This Row],[//]])="","",INDEX(INDIRECT($2:$2),KENKO[[#This Row],[//]])))</f>
        <v/>
      </c>
      <c r="L437" s="34" t="str">
        <f ca="1">IF(KENKO[[#This Row],[//]]="","",IF(KENKO[[#This Row],[C]]="",INDEX(INDIRECT($2:$2),KENKO[[#This Row],[//]]),""))</f>
        <v/>
      </c>
      <c r="M437" s="34" t="str">
        <f ca="1">IF(KENKO[[#This Row],[//]]="","",IF(KENKO[[#This Row],[C]]="",INDEX(INDIRECT($2:$2),KENKO[[#This Row],[//]]),""))</f>
        <v/>
      </c>
      <c r="N437" s="40" t="str">
        <f ca="1">IF(KENKO[[#This Row],[//]]="","",INDEX(INDIRECT($2:$2),KENKO[[#This Row],[//]])/IF(KENKO[[#This Row],[C]]="",KENKO[[#This Row],[JMLH BRG]],1))</f>
        <v/>
      </c>
      <c r="O437" s="41" t="str">
        <f ca="1">IF(KENKO[[#This Row],[//]]="","",INDEX(INDIRECT($2:$2),KENKO[[#This Row],[//]]))</f>
        <v/>
      </c>
      <c r="P437" s="41" t="str">
        <f ca="1">IF(KENKO[[#This Row],[//]]="","",IF(INDEX(INDIRECT($2:$2),KENKO[[#This Row],[//]])="","",INDEX(INDIRECT($2:$2),KENKO[[#This Row],[//]])))</f>
        <v/>
      </c>
      <c r="Q437" s="42" t="str">
        <f ca="1">IF(KENKO[[#This Row],[//]]="","",INDEX(INDIRECT($2:$2),KENKO[[#This Row],[//]]))</f>
        <v/>
      </c>
      <c r="R43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3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37" s="42" t="str">
        <f ca="1">IF(KENKO[[#This Row],[//]]="","",IF(INDEX(INDIRECT($2:$2),KENKO[[#This Row],[//]])="","",INDEX(INDIRECT($2:$2),KENKO[[#This Row],[//]])))</f>
        <v/>
      </c>
      <c r="U437" s="35" t="str">
        <f ca="1">IF(KENKO[[#This Row],[//]]="","",INDEX(INDIRECT($2:$2),KENKO[[#This Row],[//]]))</f>
        <v/>
      </c>
      <c r="V437" s="35" t="str">
        <f ca="1">LOWER(SUBSTITUTE(SUBSTITUTE(SUBSTITUTE(SUBSTITUTE(SUBSTITUTE(SUBSTITUTE(SUBSTITUTE(SUBSTITUTE(KENKO[[#This Row],[N.B.nota]]," ",""),"-",""),"(",""),")",""),".",""),",",""),"/",""),"""",""))</f>
        <v/>
      </c>
      <c r="W437" s="34" t="str">
        <f ca="1">IF(KENKO[[#This Row],[concat]]="","",MATCH(KENKO[[#This Row],[concat]],[3]!db[NB NOTA_C],0)+1)</f>
        <v/>
      </c>
      <c r="X437" s="35" t="str">
        <f ca="1">IF(KENKO[[#This Row],[N.B.nota]]="","",ADDRESS(ROW(KENKO[QB]),COLUMN(KENKO[QB]))&amp;":"&amp;ADDRESS(ROW(),COLUMN(KENKO[QB])))</f>
        <v/>
      </c>
      <c r="Y437" s="35" t="str">
        <f ca="1">IF(KENKO[[#This Row],[//]]="","",HYPERLINK("["&amp;DB_PATH&amp;"]DB!e"&amp;KENKO[[#This Row],[stt]],"&gt;"))</f>
        <v/>
      </c>
      <c r="Z437" s="32" t="str">
        <f ca="1">IF(KENKO[[#This Row],[//]]="","",IF(KENKO[[#This Row],[ID NOTA]]="",Z436,KENKO[[#This Row],[ID NOTA]]))</f>
        <v/>
      </c>
    </row>
    <row r="438" spans="1:26" ht="20.100000000000001" customHeight="1" x14ac:dyDescent="0.25">
      <c r="A438" s="38"/>
      <c r="B438" s="34" t="str">
        <f>IF(KENKO[[#This Row],[N_ID]]="","",INDEX(Table1[ID],MATCH(KENKO[[#This Row],[N_ID]],Table1[N_ID],0)))</f>
        <v/>
      </c>
      <c r="C438" s="34" t="str">
        <f ca="1">IF(KENKO[[#This Row],[//]]="","",HYPERLINK("["&amp;SUBSTITUTE(DIR,"'","")&amp;"]NOTA!D"&amp;KENKO[[#This Row],[//]]+2,"&gt;"))</f>
        <v/>
      </c>
      <c r="D438" s="34" t="str">
        <f>IF(KENKO[[#This Row],[ID NOTA]]="","",INDEX(Table1[QB],MATCH(KENKO[[#This Row],[ID NOTA]],Table1[ID],0)))</f>
        <v/>
      </c>
      <c r="E43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38" s="34"/>
      <c r="G438" s="39" t="str">
        <f ca="1">IF(KENKO[[#This Row],[N_ID]]="","",INDEX(INDIRECT($2:$2),KENKO[[#This Row],[//]]))</f>
        <v/>
      </c>
      <c r="H438" s="39" t="str">
        <f ca="1">IF(KENKO[[#This Row],[N_ID]]="","",INDEX(INDIRECT($2:$2),KENKO[[#This Row],[//]]))</f>
        <v/>
      </c>
      <c r="I438" s="35" t="str">
        <f ca="1">IF(KENKO[[#This Row],[N_ID]]="","",INDEX(INDIRECT($2:$2),KENKO[[#This Row],[//]]))</f>
        <v/>
      </c>
      <c r="J438" s="35" t="str">
        <f ca="1">IF(KENKO[[#This Row],[//]]="","",INDEX([3]!db[NB PAJAK],KENKO[[#This Row],[stt]]-1))</f>
        <v/>
      </c>
      <c r="K438" s="34" t="str">
        <f ca="1">IF(KENKO[[#This Row],[//]]="","",IF(INDEX(INDIRECT($2:$2),KENKO[[#This Row],[//]])="","",INDEX(INDIRECT($2:$2),KENKO[[#This Row],[//]])))</f>
        <v/>
      </c>
      <c r="L438" s="34" t="str">
        <f ca="1">IF(KENKO[[#This Row],[//]]="","",IF(KENKO[[#This Row],[C]]="",INDEX(INDIRECT($2:$2),KENKO[[#This Row],[//]]),""))</f>
        <v/>
      </c>
      <c r="M438" s="34" t="str">
        <f ca="1">IF(KENKO[[#This Row],[//]]="","",IF(KENKO[[#This Row],[C]]="",INDEX(INDIRECT($2:$2),KENKO[[#This Row],[//]]),""))</f>
        <v/>
      </c>
      <c r="N438" s="40" t="str">
        <f ca="1">IF(KENKO[[#This Row],[//]]="","",INDEX(INDIRECT($2:$2),KENKO[[#This Row],[//]])/IF(KENKO[[#This Row],[C]]="",KENKO[[#This Row],[JMLH BRG]],1))</f>
        <v/>
      </c>
      <c r="O438" s="41" t="str">
        <f ca="1">IF(KENKO[[#This Row],[//]]="","",INDEX(INDIRECT($2:$2),KENKO[[#This Row],[//]]))</f>
        <v/>
      </c>
      <c r="P438" s="41" t="str">
        <f ca="1">IF(KENKO[[#This Row],[//]]="","",IF(INDEX(INDIRECT($2:$2),KENKO[[#This Row],[//]])="","",INDEX(INDIRECT($2:$2),KENKO[[#This Row],[//]])))</f>
        <v/>
      </c>
      <c r="Q438" s="42" t="str">
        <f ca="1">IF(KENKO[[#This Row],[//]]="","",INDEX(INDIRECT($2:$2),KENKO[[#This Row],[//]]))</f>
        <v/>
      </c>
      <c r="R43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3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38" s="42" t="str">
        <f ca="1">IF(KENKO[[#This Row],[//]]="","",IF(INDEX(INDIRECT($2:$2),KENKO[[#This Row],[//]])="","",INDEX(INDIRECT($2:$2),KENKO[[#This Row],[//]])))</f>
        <v/>
      </c>
      <c r="U438" s="35" t="str">
        <f ca="1">IF(KENKO[[#This Row],[//]]="","",INDEX(INDIRECT($2:$2),KENKO[[#This Row],[//]]))</f>
        <v/>
      </c>
      <c r="V438" s="35" t="str">
        <f ca="1">LOWER(SUBSTITUTE(SUBSTITUTE(SUBSTITUTE(SUBSTITUTE(SUBSTITUTE(SUBSTITUTE(SUBSTITUTE(SUBSTITUTE(KENKO[[#This Row],[N.B.nota]]," ",""),"-",""),"(",""),")",""),".",""),",",""),"/",""),"""",""))</f>
        <v/>
      </c>
      <c r="W438" s="34" t="str">
        <f ca="1">IF(KENKO[[#This Row],[concat]]="","",MATCH(KENKO[[#This Row],[concat]],[3]!db[NB NOTA_C],0)+1)</f>
        <v/>
      </c>
      <c r="X438" s="35" t="str">
        <f ca="1">IF(KENKO[[#This Row],[N.B.nota]]="","",ADDRESS(ROW(KENKO[QB]),COLUMN(KENKO[QB]))&amp;":"&amp;ADDRESS(ROW(),COLUMN(KENKO[QB])))</f>
        <v/>
      </c>
      <c r="Y438" s="35" t="str">
        <f ca="1">IF(KENKO[[#This Row],[//]]="","",HYPERLINK("["&amp;DB_PATH&amp;"]DB!e"&amp;KENKO[[#This Row],[stt]],"&gt;"))</f>
        <v/>
      </c>
      <c r="Z438" s="32" t="str">
        <f ca="1">IF(KENKO[[#This Row],[//]]="","",IF(KENKO[[#This Row],[ID NOTA]]="",Z437,KENKO[[#This Row],[ID NOTA]]))</f>
        <v/>
      </c>
    </row>
    <row r="439" spans="1:26" ht="20.100000000000001" customHeight="1" x14ac:dyDescent="0.25">
      <c r="A439" s="38"/>
      <c r="B439" s="34" t="str">
        <f>IF(KENKO[[#This Row],[N_ID]]="","",INDEX(Table1[ID],MATCH(KENKO[[#This Row],[N_ID]],Table1[N_ID],0)))</f>
        <v/>
      </c>
      <c r="C439" s="34" t="str">
        <f ca="1">IF(KENKO[[#This Row],[//]]="","",HYPERLINK("["&amp;SUBSTITUTE(DIR,"'","")&amp;"]NOTA!D"&amp;KENKO[[#This Row],[//]]+2,"&gt;"))</f>
        <v/>
      </c>
      <c r="D439" s="34" t="str">
        <f>IF(KENKO[[#This Row],[ID NOTA]]="","",INDEX(Table1[QB],MATCH(KENKO[[#This Row],[ID NOTA]],Table1[ID],0)))</f>
        <v/>
      </c>
      <c r="E43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39" s="34"/>
      <c r="G439" s="39" t="str">
        <f ca="1">IF(KENKO[[#This Row],[N_ID]]="","",INDEX(INDIRECT($2:$2),KENKO[[#This Row],[//]]))</f>
        <v/>
      </c>
      <c r="H439" s="39" t="str">
        <f ca="1">IF(KENKO[[#This Row],[N_ID]]="","",INDEX(INDIRECT($2:$2),KENKO[[#This Row],[//]]))</f>
        <v/>
      </c>
      <c r="I439" s="35" t="str">
        <f ca="1">IF(KENKO[[#This Row],[N_ID]]="","",INDEX(INDIRECT($2:$2),KENKO[[#This Row],[//]]))</f>
        <v/>
      </c>
      <c r="J439" s="35" t="str">
        <f ca="1">IF(KENKO[[#This Row],[//]]="","",INDEX([3]!db[NB PAJAK],KENKO[[#This Row],[stt]]-1))</f>
        <v/>
      </c>
      <c r="K439" s="34" t="str">
        <f ca="1">IF(KENKO[[#This Row],[//]]="","",IF(INDEX(INDIRECT($2:$2),KENKO[[#This Row],[//]])="","",INDEX(INDIRECT($2:$2),KENKO[[#This Row],[//]])))</f>
        <v/>
      </c>
      <c r="L439" s="34" t="str">
        <f ca="1">IF(KENKO[[#This Row],[//]]="","",IF(KENKO[[#This Row],[C]]="",INDEX(INDIRECT($2:$2),KENKO[[#This Row],[//]]),""))</f>
        <v/>
      </c>
      <c r="M439" s="34" t="str">
        <f ca="1">IF(KENKO[[#This Row],[//]]="","",IF(KENKO[[#This Row],[C]]="",INDEX(INDIRECT($2:$2),KENKO[[#This Row],[//]]),""))</f>
        <v/>
      </c>
      <c r="N439" s="40" t="str">
        <f ca="1">IF(KENKO[[#This Row],[//]]="","",INDEX(INDIRECT($2:$2),KENKO[[#This Row],[//]])/IF(KENKO[[#This Row],[C]]="",KENKO[[#This Row],[JMLH BRG]],1))</f>
        <v/>
      </c>
      <c r="O439" s="41" t="str">
        <f ca="1">IF(KENKO[[#This Row],[//]]="","",INDEX(INDIRECT($2:$2),KENKO[[#This Row],[//]]))</f>
        <v/>
      </c>
      <c r="P439" s="41" t="str">
        <f ca="1">IF(KENKO[[#This Row],[//]]="","",IF(INDEX(INDIRECT($2:$2),KENKO[[#This Row],[//]])="","",INDEX(INDIRECT($2:$2),KENKO[[#This Row],[//]])))</f>
        <v/>
      </c>
      <c r="Q439" s="42" t="str">
        <f ca="1">IF(KENKO[[#This Row],[//]]="","",INDEX(INDIRECT($2:$2),KENKO[[#This Row],[//]]))</f>
        <v/>
      </c>
      <c r="R43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3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39" s="42" t="str">
        <f ca="1">IF(KENKO[[#This Row],[//]]="","",IF(INDEX(INDIRECT($2:$2),KENKO[[#This Row],[//]])="","",INDEX(INDIRECT($2:$2),KENKO[[#This Row],[//]])))</f>
        <v/>
      </c>
      <c r="U439" s="35" t="str">
        <f ca="1">IF(KENKO[[#This Row],[//]]="","",INDEX(INDIRECT($2:$2),KENKO[[#This Row],[//]]))</f>
        <v/>
      </c>
      <c r="V439" s="35" t="str">
        <f ca="1">LOWER(SUBSTITUTE(SUBSTITUTE(SUBSTITUTE(SUBSTITUTE(SUBSTITUTE(SUBSTITUTE(SUBSTITUTE(SUBSTITUTE(KENKO[[#This Row],[N.B.nota]]," ",""),"-",""),"(",""),")",""),".",""),",",""),"/",""),"""",""))</f>
        <v/>
      </c>
      <c r="W439" s="34" t="str">
        <f ca="1">IF(KENKO[[#This Row],[concat]]="","",MATCH(KENKO[[#This Row],[concat]],[3]!db[NB NOTA_C],0)+1)</f>
        <v/>
      </c>
      <c r="X439" s="35" t="str">
        <f ca="1">IF(KENKO[[#This Row],[N.B.nota]]="","",ADDRESS(ROW(KENKO[QB]),COLUMN(KENKO[QB]))&amp;":"&amp;ADDRESS(ROW(),COLUMN(KENKO[QB])))</f>
        <v/>
      </c>
      <c r="Y439" s="35" t="str">
        <f ca="1">IF(KENKO[[#This Row],[//]]="","",HYPERLINK("["&amp;DB_PATH&amp;"]DB!e"&amp;KENKO[[#This Row],[stt]],"&gt;"))</f>
        <v/>
      </c>
      <c r="Z439" s="32" t="str">
        <f ca="1">IF(KENKO[[#This Row],[//]]="","",IF(KENKO[[#This Row],[ID NOTA]]="",Z438,KENKO[[#This Row],[ID NOTA]]))</f>
        <v/>
      </c>
    </row>
    <row r="440" spans="1:26" ht="20.100000000000001" customHeight="1" x14ac:dyDescent="0.25">
      <c r="A440" s="38"/>
      <c r="B440" s="34" t="str">
        <f>IF(KENKO[[#This Row],[N_ID]]="","",INDEX(Table1[ID],MATCH(KENKO[[#This Row],[N_ID]],Table1[N_ID],0)))</f>
        <v/>
      </c>
      <c r="C440" s="34" t="str">
        <f ca="1">IF(KENKO[[#This Row],[//]]="","",HYPERLINK("["&amp;SUBSTITUTE(DIR,"'","")&amp;"]NOTA!D"&amp;KENKO[[#This Row],[//]]+2,"&gt;"))</f>
        <v/>
      </c>
      <c r="D440" s="34" t="str">
        <f>IF(KENKO[[#This Row],[ID NOTA]]="","",INDEX(Table1[QB],MATCH(KENKO[[#This Row],[ID NOTA]],Table1[ID],0)))</f>
        <v/>
      </c>
      <c r="E44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40" s="34"/>
      <c r="G440" s="39" t="str">
        <f ca="1">IF(KENKO[[#This Row],[N_ID]]="","",INDEX(INDIRECT($2:$2),KENKO[[#This Row],[//]]))</f>
        <v/>
      </c>
      <c r="H440" s="39" t="str">
        <f ca="1">IF(KENKO[[#This Row],[N_ID]]="","",INDEX(INDIRECT($2:$2),KENKO[[#This Row],[//]]))</f>
        <v/>
      </c>
      <c r="I440" s="35" t="str">
        <f ca="1">IF(KENKO[[#This Row],[N_ID]]="","",INDEX(INDIRECT($2:$2),KENKO[[#This Row],[//]]))</f>
        <v/>
      </c>
      <c r="J440" s="35" t="str">
        <f ca="1">IF(KENKO[[#This Row],[//]]="","",INDEX([3]!db[NB PAJAK],KENKO[[#This Row],[stt]]-1))</f>
        <v/>
      </c>
      <c r="K440" s="34" t="str">
        <f ca="1">IF(KENKO[[#This Row],[//]]="","",IF(INDEX(INDIRECT($2:$2),KENKO[[#This Row],[//]])="","",INDEX(INDIRECT($2:$2),KENKO[[#This Row],[//]])))</f>
        <v/>
      </c>
      <c r="L440" s="34" t="str">
        <f ca="1">IF(KENKO[[#This Row],[//]]="","",IF(KENKO[[#This Row],[C]]="",INDEX(INDIRECT($2:$2),KENKO[[#This Row],[//]]),""))</f>
        <v/>
      </c>
      <c r="M440" s="34" t="str">
        <f ca="1">IF(KENKO[[#This Row],[//]]="","",IF(KENKO[[#This Row],[C]]="",INDEX(INDIRECT($2:$2),KENKO[[#This Row],[//]]),""))</f>
        <v/>
      </c>
      <c r="N440" s="40" t="str">
        <f ca="1">IF(KENKO[[#This Row],[//]]="","",INDEX(INDIRECT($2:$2),KENKO[[#This Row],[//]])/IF(KENKO[[#This Row],[C]]="",KENKO[[#This Row],[JMLH BRG]],1))</f>
        <v/>
      </c>
      <c r="O440" s="41" t="str">
        <f ca="1">IF(KENKO[[#This Row],[//]]="","",INDEX(INDIRECT($2:$2),KENKO[[#This Row],[//]]))</f>
        <v/>
      </c>
      <c r="P440" s="41" t="str">
        <f ca="1">IF(KENKO[[#This Row],[//]]="","",IF(INDEX(INDIRECT($2:$2),KENKO[[#This Row],[//]])="","",INDEX(INDIRECT($2:$2),KENKO[[#This Row],[//]])))</f>
        <v/>
      </c>
      <c r="Q440" s="42" t="str">
        <f ca="1">IF(KENKO[[#This Row],[//]]="","",INDEX(INDIRECT($2:$2),KENKO[[#This Row],[//]]))</f>
        <v/>
      </c>
      <c r="R44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4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40" s="42" t="str">
        <f ca="1">IF(KENKO[[#This Row],[//]]="","",IF(INDEX(INDIRECT($2:$2),KENKO[[#This Row],[//]])="","",INDEX(INDIRECT($2:$2),KENKO[[#This Row],[//]])))</f>
        <v/>
      </c>
      <c r="U440" s="35" t="str">
        <f ca="1">IF(KENKO[[#This Row],[//]]="","",INDEX(INDIRECT($2:$2),KENKO[[#This Row],[//]]))</f>
        <v/>
      </c>
      <c r="V440" s="35" t="str">
        <f ca="1">LOWER(SUBSTITUTE(SUBSTITUTE(SUBSTITUTE(SUBSTITUTE(SUBSTITUTE(SUBSTITUTE(SUBSTITUTE(SUBSTITUTE(KENKO[[#This Row],[N.B.nota]]," ",""),"-",""),"(",""),")",""),".",""),",",""),"/",""),"""",""))</f>
        <v/>
      </c>
      <c r="W440" s="34" t="str">
        <f ca="1">IF(KENKO[[#This Row],[concat]]="","",MATCH(KENKO[[#This Row],[concat]],[3]!db[NB NOTA_C],0)+1)</f>
        <v/>
      </c>
      <c r="X440" s="35" t="str">
        <f ca="1">IF(KENKO[[#This Row],[N.B.nota]]="","",ADDRESS(ROW(KENKO[QB]),COLUMN(KENKO[QB]))&amp;":"&amp;ADDRESS(ROW(),COLUMN(KENKO[QB])))</f>
        <v/>
      </c>
      <c r="Y440" s="35" t="str">
        <f ca="1">IF(KENKO[[#This Row],[//]]="","",HYPERLINK("["&amp;DB_PATH&amp;"]DB!e"&amp;KENKO[[#This Row],[stt]],"&gt;"))</f>
        <v/>
      </c>
      <c r="Z440" s="32" t="str">
        <f ca="1">IF(KENKO[[#This Row],[//]]="","",IF(KENKO[[#This Row],[ID NOTA]]="",Z439,KENKO[[#This Row],[ID NOTA]]))</f>
        <v/>
      </c>
    </row>
    <row r="441" spans="1:26" ht="20.100000000000001" customHeight="1" x14ac:dyDescent="0.25">
      <c r="A441" s="38"/>
      <c r="B441" s="34" t="str">
        <f>IF(KENKO[[#This Row],[N_ID]]="","",INDEX(Table1[ID],MATCH(KENKO[[#This Row],[N_ID]],Table1[N_ID],0)))</f>
        <v/>
      </c>
      <c r="C441" s="34" t="str">
        <f ca="1">IF(KENKO[[#This Row],[//]]="","",HYPERLINK("["&amp;SUBSTITUTE(DIR,"'","")&amp;"]NOTA!D"&amp;KENKO[[#This Row],[//]]+2,"&gt;"))</f>
        <v/>
      </c>
      <c r="D441" s="34" t="str">
        <f>IF(KENKO[[#This Row],[ID NOTA]]="","",INDEX(Table1[QB],MATCH(KENKO[[#This Row],[ID NOTA]],Table1[ID],0)))</f>
        <v/>
      </c>
      <c r="E44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41" s="34"/>
      <c r="G441" s="39" t="str">
        <f ca="1">IF(KENKO[[#This Row],[N_ID]]="","",INDEX(INDIRECT($2:$2),KENKO[[#This Row],[//]]))</f>
        <v/>
      </c>
      <c r="H441" s="39" t="str">
        <f ca="1">IF(KENKO[[#This Row],[N_ID]]="","",INDEX(INDIRECT($2:$2),KENKO[[#This Row],[//]]))</f>
        <v/>
      </c>
      <c r="I441" s="35" t="str">
        <f ca="1">IF(KENKO[[#This Row],[N_ID]]="","",INDEX(INDIRECT($2:$2),KENKO[[#This Row],[//]]))</f>
        <v/>
      </c>
      <c r="J441" s="35" t="str">
        <f ca="1">IF(KENKO[[#This Row],[//]]="","",INDEX([3]!db[NB PAJAK],KENKO[[#This Row],[stt]]-1))</f>
        <v/>
      </c>
      <c r="K441" s="34" t="str">
        <f ca="1">IF(KENKO[[#This Row],[//]]="","",IF(INDEX(INDIRECT($2:$2),KENKO[[#This Row],[//]])="","",INDEX(INDIRECT($2:$2),KENKO[[#This Row],[//]])))</f>
        <v/>
      </c>
      <c r="L441" s="34" t="str">
        <f ca="1">IF(KENKO[[#This Row],[//]]="","",IF(KENKO[[#This Row],[C]]="",INDEX(INDIRECT($2:$2),KENKO[[#This Row],[//]]),""))</f>
        <v/>
      </c>
      <c r="M441" s="34" t="str">
        <f ca="1">IF(KENKO[[#This Row],[//]]="","",IF(KENKO[[#This Row],[C]]="",INDEX(INDIRECT($2:$2),KENKO[[#This Row],[//]]),""))</f>
        <v/>
      </c>
      <c r="N441" s="40" t="str">
        <f ca="1">IF(KENKO[[#This Row],[//]]="","",INDEX(INDIRECT($2:$2),KENKO[[#This Row],[//]])/IF(KENKO[[#This Row],[C]]="",KENKO[[#This Row],[JMLH BRG]],1))</f>
        <v/>
      </c>
      <c r="O441" s="41" t="str">
        <f ca="1">IF(KENKO[[#This Row],[//]]="","",INDEX(INDIRECT($2:$2),KENKO[[#This Row],[//]]))</f>
        <v/>
      </c>
      <c r="P441" s="41" t="str">
        <f ca="1">IF(KENKO[[#This Row],[//]]="","",IF(INDEX(INDIRECT($2:$2),KENKO[[#This Row],[//]])="","",INDEX(INDIRECT($2:$2),KENKO[[#This Row],[//]])))</f>
        <v/>
      </c>
      <c r="Q441" s="42" t="str">
        <f ca="1">IF(KENKO[[#This Row],[//]]="","",INDEX(INDIRECT($2:$2),KENKO[[#This Row],[//]]))</f>
        <v/>
      </c>
      <c r="R44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4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41" s="42" t="str">
        <f ca="1">IF(KENKO[[#This Row],[//]]="","",IF(INDEX(INDIRECT($2:$2),KENKO[[#This Row],[//]])="","",INDEX(INDIRECT($2:$2),KENKO[[#This Row],[//]])))</f>
        <v/>
      </c>
      <c r="U441" s="35" t="str">
        <f ca="1">IF(KENKO[[#This Row],[//]]="","",INDEX(INDIRECT($2:$2),KENKO[[#This Row],[//]]))</f>
        <v/>
      </c>
      <c r="V441" s="35" t="str">
        <f ca="1">LOWER(SUBSTITUTE(SUBSTITUTE(SUBSTITUTE(SUBSTITUTE(SUBSTITUTE(SUBSTITUTE(SUBSTITUTE(SUBSTITUTE(KENKO[[#This Row],[N.B.nota]]," ",""),"-",""),"(",""),")",""),".",""),",",""),"/",""),"""",""))</f>
        <v/>
      </c>
      <c r="W441" s="34" t="str">
        <f ca="1">IF(KENKO[[#This Row],[concat]]="","",MATCH(KENKO[[#This Row],[concat]],[3]!db[NB NOTA_C],0)+1)</f>
        <v/>
      </c>
      <c r="X441" s="35" t="str">
        <f ca="1">IF(KENKO[[#This Row],[N.B.nota]]="","",ADDRESS(ROW(KENKO[QB]),COLUMN(KENKO[QB]))&amp;":"&amp;ADDRESS(ROW(),COLUMN(KENKO[QB])))</f>
        <v/>
      </c>
      <c r="Y441" s="35" t="str">
        <f ca="1">IF(KENKO[[#This Row],[//]]="","",HYPERLINK("["&amp;DB_PATH&amp;"]DB!e"&amp;KENKO[[#This Row],[stt]],"&gt;"))</f>
        <v/>
      </c>
      <c r="Z441" s="32" t="str">
        <f ca="1">IF(KENKO[[#This Row],[//]]="","",IF(KENKO[[#This Row],[ID NOTA]]="",Z440,KENKO[[#This Row],[ID NOTA]]))</f>
        <v/>
      </c>
    </row>
    <row r="442" spans="1:26" ht="20.100000000000001" customHeight="1" x14ac:dyDescent="0.25">
      <c r="A442" s="38"/>
      <c r="B442" s="34" t="str">
        <f>IF(KENKO[[#This Row],[N_ID]]="","",INDEX(Table1[ID],MATCH(KENKO[[#This Row],[N_ID]],Table1[N_ID],0)))</f>
        <v/>
      </c>
      <c r="C442" s="34" t="str">
        <f ca="1">IF(KENKO[[#This Row],[//]]="","",HYPERLINK("["&amp;SUBSTITUTE(DIR,"'","")&amp;"]NOTA!D"&amp;KENKO[[#This Row],[//]]+2,"&gt;"))</f>
        <v/>
      </c>
      <c r="D442" s="34" t="str">
        <f>IF(KENKO[[#This Row],[ID NOTA]]="","",INDEX(Table1[QB],MATCH(KENKO[[#This Row],[ID NOTA]],Table1[ID],0)))</f>
        <v/>
      </c>
      <c r="E44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42" s="34"/>
      <c r="G442" s="39" t="str">
        <f ca="1">IF(KENKO[[#This Row],[N_ID]]="","",INDEX(INDIRECT($2:$2),KENKO[[#This Row],[//]]))</f>
        <v/>
      </c>
      <c r="H442" s="39" t="str">
        <f ca="1">IF(KENKO[[#This Row],[N_ID]]="","",INDEX(INDIRECT($2:$2),KENKO[[#This Row],[//]]))</f>
        <v/>
      </c>
      <c r="I442" s="35" t="str">
        <f ca="1">IF(KENKO[[#This Row],[N_ID]]="","",INDEX(INDIRECT($2:$2),KENKO[[#This Row],[//]]))</f>
        <v/>
      </c>
      <c r="J442" s="35" t="str">
        <f ca="1">IF(KENKO[[#This Row],[//]]="","",INDEX([3]!db[NB PAJAK],KENKO[[#This Row],[stt]]-1))</f>
        <v/>
      </c>
      <c r="K442" s="34" t="str">
        <f ca="1">IF(KENKO[[#This Row],[//]]="","",IF(INDEX(INDIRECT($2:$2),KENKO[[#This Row],[//]])="","",INDEX(INDIRECT($2:$2),KENKO[[#This Row],[//]])))</f>
        <v/>
      </c>
      <c r="L442" s="34" t="str">
        <f ca="1">IF(KENKO[[#This Row],[//]]="","",IF(KENKO[[#This Row],[C]]="",INDEX(INDIRECT($2:$2),KENKO[[#This Row],[//]]),""))</f>
        <v/>
      </c>
      <c r="M442" s="34" t="str">
        <f ca="1">IF(KENKO[[#This Row],[//]]="","",IF(KENKO[[#This Row],[C]]="",INDEX(INDIRECT($2:$2),KENKO[[#This Row],[//]]),""))</f>
        <v/>
      </c>
      <c r="N442" s="40" t="str">
        <f ca="1">IF(KENKO[[#This Row],[//]]="","",INDEX(INDIRECT($2:$2),KENKO[[#This Row],[//]])/IF(KENKO[[#This Row],[C]]="",KENKO[[#This Row],[JMLH BRG]],1))</f>
        <v/>
      </c>
      <c r="O442" s="41" t="str">
        <f ca="1">IF(KENKO[[#This Row],[//]]="","",INDEX(INDIRECT($2:$2),KENKO[[#This Row],[//]]))</f>
        <v/>
      </c>
      <c r="P442" s="41" t="str">
        <f ca="1">IF(KENKO[[#This Row],[//]]="","",IF(INDEX(INDIRECT($2:$2),KENKO[[#This Row],[//]])="","",INDEX(INDIRECT($2:$2),KENKO[[#This Row],[//]])))</f>
        <v/>
      </c>
      <c r="Q442" s="42" t="str">
        <f ca="1">IF(KENKO[[#This Row],[//]]="","",INDEX(INDIRECT($2:$2),KENKO[[#This Row],[//]]))</f>
        <v/>
      </c>
      <c r="R44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4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42" s="42" t="str">
        <f ca="1">IF(KENKO[[#This Row],[//]]="","",IF(INDEX(INDIRECT($2:$2),KENKO[[#This Row],[//]])="","",INDEX(INDIRECT($2:$2),KENKO[[#This Row],[//]])))</f>
        <v/>
      </c>
      <c r="U442" s="35" t="str">
        <f ca="1">IF(KENKO[[#This Row],[//]]="","",INDEX(INDIRECT($2:$2),KENKO[[#This Row],[//]]))</f>
        <v/>
      </c>
      <c r="V442" s="35" t="str">
        <f ca="1">LOWER(SUBSTITUTE(SUBSTITUTE(SUBSTITUTE(SUBSTITUTE(SUBSTITUTE(SUBSTITUTE(SUBSTITUTE(SUBSTITUTE(KENKO[[#This Row],[N.B.nota]]," ",""),"-",""),"(",""),")",""),".",""),",",""),"/",""),"""",""))</f>
        <v/>
      </c>
      <c r="W442" s="34" t="str">
        <f ca="1">IF(KENKO[[#This Row],[concat]]="","",MATCH(KENKO[[#This Row],[concat]],[3]!db[NB NOTA_C],0)+1)</f>
        <v/>
      </c>
      <c r="X442" s="35" t="str">
        <f ca="1">IF(KENKO[[#This Row],[N.B.nota]]="","",ADDRESS(ROW(KENKO[QB]),COLUMN(KENKO[QB]))&amp;":"&amp;ADDRESS(ROW(),COLUMN(KENKO[QB])))</f>
        <v/>
      </c>
      <c r="Y442" s="35" t="str">
        <f ca="1">IF(KENKO[[#This Row],[//]]="","",HYPERLINK("["&amp;DB_PATH&amp;"]DB!e"&amp;KENKO[[#This Row],[stt]],"&gt;"))</f>
        <v/>
      </c>
      <c r="Z442" s="32" t="str">
        <f ca="1">IF(KENKO[[#This Row],[//]]="","",IF(KENKO[[#This Row],[ID NOTA]]="",Z441,KENKO[[#This Row],[ID NOTA]]))</f>
        <v/>
      </c>
    </row>
    <row r="443" spans="1:26" ht="20.100000000000001" customHeight="1" x14ac:dyDescent="0.25">
      <c r="A443" s="38"/>
      <c r="B443" s="34" t="str">
        <f>IF(KENKO[[#This Row],[N_ID]]="","",INDEX(Table1[ID],MATCH(KENKO[[#This Row],[N_ID]],Table1[N_ID],0)))</f>
        <v/>
      </c>
      <c r="C443" s="34" t="str">
        <f ca="1">IF(KENKO[[#This Row],[//]]="","",HYPERLINK("["&amp;SUBSTITUTE(DIR,"'","")&amp;"]NOTA!D"&amp;KENKO[[#This Row],[//]]+2,"&gt;"))</f>
        <v/>
      </c>
      <c r="D443" s="34" t="str">
        <f>IF(KENKO[[#This Row],[ID NOTA]]="","",INDEX(Table1[QB],MATCH(KENKO[[#This Row],[ID NOTA]],Table1[ID],0)))</f>
        <v/>
      </c>
      <c r="E44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43" s="34"/>
      <c r="G443" s="39" t="str">
        <f ca="1">IF(KENKO[[#This Row],[N_ID]]="","",INDEX(INDIRECT($2:$2),KENKO[[#This Row],[//]]))</f>
        <v/>
      </c>
      <c r="H443" s="39" t="str">
        <f ca="1">IF(KENKO[[#This Row],[N_ID]]="","",INDEX(INDIRECT($2:$2),KENKO[[#This Row],[//]]))</f>
        <v/>
      </c>
      <c r="I443" s="35" t="str">
        <f ca="1">IF(KENKO[[#This Row],[N_ID]]="","",INDEX(INDIRECT($2:$2),KENKO[[#This Row],[//]]))</f>
        <v/>
      </c>
      <c r="J443" s="35" t="str">
        <f ca="1">IF(KENKO[[#This Row],[//]]="","",INDEX([3]!db[NB PAJAK],KENKO[[#This Row],[stt]]-1))</f>
        <v/>
      </c>
      <c r="K443" s="34" t="str">
        <f ca="1">IF(KENKO[[#This Row],[//]]="","",IF(INDEX(INDIRECT($2:$2),KENKO[[#This Row],[//]])="","",INDEX(INDIRECT($2:$2),KENKO[[#This Row],[//]])))</f>
        <v/>
      </c>
      <c r="L443" s="34" t="str">
        <f ca="1">IF(KENKO[[#This Row],[//]]="","",IF(KENKO[[#This Row],[C]]="",INDEX(INDIRECT($2:$2),KENKO[[#This Row],[//]]),""))</f>
        <v/>
      </c>
      <c r="M443" s="34" t="str">
        <f ca="1">IF(KENKO[[#This Row],[//]]="","",IF(KENKO[[#This Row],[C]]="",INDEX(INDIRECT($2:$2),KENKO[[#This Row],[//]]),""))</f>
        <v/>
      </c>
      <c r="N443" s="40" t="str">
        <f ca="1">IF(KENKO[[#This Row],[//]]="","",INDEX(INDIRECT($2:$2),KENKO[[#This Row],[//]])/IF(KENKO[[#This Row],[C]]="",KENKO[[#This Row],[JMLH BRG]],1))</f>
        <v/>
      </c>
      <c r="O443" s="41" t="str">
        <f ca="1">IF(KENKO[[#This Row],[//]]="","",INDEX(INDIRECT($2:$2),KENKO[[#This Row],[//]]))</f>
        <v/>
      </c>
      <c r="P443" s="41" t="str">
        <f ca="1">IF(KENKO[[#This Row],[//]]="","",IF(INDEX(INDIRECT($2:$2),KENKO[[#This Row],[//]])="","",INDEX(INDIRECT($2:$2),KENKO[[#This Row],[//]])))</f>
        <v/>
      </c>
      <c r="Q443" s="42" t="str">
        <f ca="1">IF(KENKO[[#This Row],[//]]="","",INDEX(INDIRECT($2:$2),KENKO[[#This Row],[//]]))</f>
        <v/>
      </c>
      <c r="R44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4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43" s="42" t="str">
        <f ca="1">IF(KENKO[[#This Row],[//]]="","",IF(INDEX(INDIRECT($2:$2),KENKO[[#This Row],[//]])="","",INDEX(INDIRECT($2:$2),KENKO[[#This Row],[//]])))</f>
        <v/>
      </c>
      <c r="U443" s="35" t="str">
        <f ca="1">IF(KENKO[[#This Row],[//]]="","",INDEX(INDIRECT($2:$2),KENKO[[#This Row],[//]]))</f>
        <v/>
      </c>
      <c r="V443" s="35" t="str">
        <f ca="1">LOWER(SUBSTITUTE(SUBSTITUTE(SUBSTITUTE(SUBSTITUTE(SUBSTITUTE(SUBSTITUTE(SUBSTITUTE(SUBSTITUTE(KENKO[[#This Row],[N.B.nota]]," ",""),"-",""),"(",""),")",""),".",""),",",""),"/",""),"""",""))</f>
        <v/>
      </c>
      <c r="W443" s="34" t="str">
        <f ca="1">IF(KENKO[[#This Row],[concat]]="","",MATCH(KENKO[[#This Row],[concat]],[3]!db[NB NOTA_C],0)+1)</f>
        <v/>
      </c>
      <c r="X443" s="35" t="str">
        <f ca="1">IF(KENKO[[#This Row],[N.B.nota]]="","",ADDRESS(ROW(KENKO[QB]),COLUMN(KENKO[QB]))&amp;":"&amp;ADDRESS(ROW(),COLUMN(KENKO[QB])))</f>
        <v/>
      </c>
      <c r="Y443" s="35" t="str">
        <f ca="1">IF(KENKO[[#This Row],[//]]="","",HYPERLINK("["&amp;DB_PATH&amp;"]DB!e"&amp;KENKO[[#This Row],[stt]],"&gt;"))</f>
        <v/>
      </c>
      <c r="Z443" s="32" t="str">
        <f ca="1">IF(KENKO[[#This Row],[//]]="","",IF(KENKO[[#This Row],[ID NOTA]]="",Z442,KENKO[[#This Row],[ID NOTA]]))</f>
        <v/>
      </c>
    </row>
    <row r="444" spans="1:26" ht="20.100000000000001" customHeight="1" x14ac:dyDescent="0.25">
      <c r="A444" s="38"/>
      <c r="B444" s="34" t="str">
        <f>IF(KENKO[[#This Row],[N_ID]]="","",INDEX(Table1[ID],MATCH(KENKO[[#This Row],[N_ID]],Table1[N_ID],0)))</f>
        <v/>
      </c>
      <c r="C444" s="34" t="str">
        <f ca="1">IF(KENKO[[#This Row],[//]]="","",HYPERLINK("["&amp;SUBSTITUTE(DIR,"'","")&amp;"]NOTA!D"&amp;KENKO[[#This Row],[//]]+2,"&gt;"))</f>
        <v/>
      </c>
      <c r="D444" s="34" t="str">
        <f>IF(KENKO[[#This Row],[ID NOTA]]="","",INDEX(Table1[QB],MATCH(KENKO[[#This Row],[ID NOTA]],Table1[ID],0)))</f>
        <v/>
      </c>
      <c r="E44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44" s="34"/>
      <c r="G444" s="39" t="str">
        <f ca="1">IF(KENKO[[#This Row],[N_ID]]="","",INDEX(INDIRECT($2:$2),KENKO[[#This Row],[//]]))</f>
        <v/>
      </c>
      <c r="H444" s="39" t="str">
        <f ca="1">IF(KENKO[[#This Row],[N_ID]]="","",INDEX(INDIRECT($2:$2),KENKO[[#This Row],[//]]))</f>
        <v/>
      </c>
      <c r="I444" s="35" t="str">
        <f ca="1">IF(KENKO[[#This Row],[N_ID]]="","",INDEX(INDIRECT($2:$2),KENKO[[#This Row],[//]]))</f>
        <v/>
      </c>
      <c r="J444" s="35" t="str">
        <f ca="1">IF(KENKO[[#This Row],[//]]="","",INDEX([3]!db[NB PAJAK],KENKO[[#This Row],[stt]]-1))</f>
        <v/>
      </c>
      <c r="K444" s="34" t="str">
        <f ca="1">IF(KENKO[[#This Row],[//]]="","",IF(INDEX(INDIRECT($2:$2),KENKO[[#This Row],[//]])="","",INDEX(INDIRECT($2:$2),KENKO[[#This Row],[//]])))</f>
        <v/>
      </c>
      <c r="L444" s="34" t="str">
        <f ca="1">IF(KENKO[[#This Row],[//]]="","",IF(KENKO[[#This Row],[C]]="",INDEX(INDIRECT($2:$2),KENKO[[#This Row],[//]]),""))</f>
        <v/>
      </c>
      <c r="M444" s="34" t="str">
        <f ca="1">IF(KENKO[[#This Row],[//]]="","",IF(KENKO[[#This Row],[C]]="",INDEX(INDIRECT($2:$2),KENKO[[#This Row],[//]]),""))</f>
        <v/>
      </c>
      <c r="N444" s="40" t="str">
        <f ca="1">IF(KENKO[[#This Row],[//]]="","",INDEX(INDIRECT($2:$2),KENKO[[#This Row],[//]])/IF(KENKO[[#This Row],[C]]="",KENKO[[#This Row],[JMLH BRG]],1))</f>
        <v/>
      </c>
      <c r="O444" s="41" t="str">
        <f ca="1">IF(KENKO[[#This Row],[//]]="","",INDEX(INDIRECT($2:$2),KENKO[[#This Row],[//]]))</f>
        <v/>
      </c>
      <c r="P444" s="41" t="str">
        <f ca="1">IF(KENKO[[#This Row],[//]]="","",IF(INDEX(INDIRECT($2:$2),KENKO[[#This Row],[//]])="","",INDEX(INDIRECT($2:$2),KENKO[[#This Row],[//]])))</f>
        <v/>
      </c>
      <c r="Q444" s="42" t="str">
        <f ca="1">IF(KENKO[[#This Row],[//]]="","",INDEX(INDIRECT($2:$2),KENKO[[#This Row],[//]]))</f>
        <v/>
      </c>
      <c r="R44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4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44" s="42" t="str">
        <f ca="1">IF(KENKO[[#This Row],[//]]="","",IF(INDEX(INDIRECT($2:$2),KENKO[[#This Row],[//]])="","",INDEX(INDIRECT($2:$2),KENKO[[#This Row],[//]])))</f>
        <v/>
      </c>
      <c r="U444" s="35" t="str">
        <f ca="1">IF(KENKO[[#This Row],[//]]="","",INDEX(INDIRECT($2:$2),KENKO[[#This Row],[//]]))</f>
        <v/>
      </c>
      <c r="V444" s="35" t="str">
        <f ca="1">LOWER(SUBSTITUTE(SUBSTITUTE(SUBSTITUTE(SUBSTITUTE(SUBSTITUTE(SUBSTITUTE(SUBSTITUTE(SUBSTITUTE(KENKO[[#This Row],[N.B.nota]]," ",""),"-",""),"(",""),")",""),".",""),",",""),"/",""),"""",""))</f>
        <v/>
      </c>
      <c r="W444" s="34" t="str">
        <f ca="1">IF(KENKO[[#This Row],[concat]]="","",MATCH(KENKO[[#This Row],[concat]],[3]!db[NB NOTA_C],0)+1)</f>
        <v/>
      </c>
      <c r="X444" s="35" t="str">
        <f ca="1">IF(KENKO[[#This Row],[N.B.nota]]="","",ADDRESS(ROW(KENKO[QB]),COLUMN(KENKO[QB]))&amp;":"&amp;ADDRESS(ROW(),COLUMN(KENKO[QB])))</f>
        <v/>
      </c>
      <c r="Y444" s="35" t="str">
        <f ca="1">IF(KENKO[[#This Row],[//]]="","",HYPERLINK("["&amp;DB_PATH&amp;"]DB!e"&amp;KENKO[[#This Row],[stt]],"&gt;"))</f>
        <v/>
      </c>
      <c r="Z444" s="32" t="str">
        <f ca="1">IF(KENKO[[#This Row],[//]]="","",IF(KENKO[[#This Row],[ID NOTA]]="",Z443,KENKO[[#This Row],[ID NOTA]]))</f>
        <v/>
      </c>
    </row>
    <row r="445" spans="1:26" ht="20.100000000000001" customHeight="1" x14ac:dyDescent="0.25">
      <c r="A445" s="38"/>
      <c r="B445" s="34" t="str">
        <f>IF(KENKO[[#This Row],[N_ID]]="","",INDEX(Table1[ID],MATCH(KENKO[[#This Row],[N_ID]],Table1[N_ID],0)))</f>
        <v/>
      </c>
      <c r="C445" s="34" t="str">
        <f ca="1">IF(KENKO[[#This Row],[//]]="","",HYPERLINK("["&amp;SUBSTITUTE(DIR,"'","")&amp;"]NOTA!D"&amp;KENKO[[#This Row],[//]]+2,"&gt;"))</f>
        <v/>
      </c>
      <c r="D445" s="34" t="str">
        <f>IF(KENKO[[#This Row],[ID NOTA]]="","",INDEX(Table1[QB],MATCH(KENKO[[#This Row],[ID NOTA]],Table1[ID],0)))</f>
        <v/>
      </c>
      <c r="E44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45" s="34"/>
      <c r="G445" s="39" t="str">
        <f ca="1">IF(KENKO[[#This Row],[N_ID]]="","",INDEX(INDIRECT($2:$2),KENKO[[#This Row],[//]]))</f>
        <v/>
      </c>
      <c r="H445" s="39" t="str">
        <f ca="1">IF(KENKO[[#This Row],[N_ID]]="","",INDEX(INDIRECT($2:$2),KENKO[[#This Row],[//]]))</f>
        <v/>
      </c>
      <c r="I445" s="35" t="str">
        <f ca="1">IF(KENKO[[#This Row],[N_ID]]="","",INDEX(INDIRECT($2:$2),KENKO[[#This Row],[//]]))</f>
        <v/>
      </c>
      <c r="J445" s="35" t="str">
        <f ca="1">IF(KENKO[[#This Row],[//]]="","",INDEX([3]!db[NB PAJAK],KENKO[[#This Row],[stt]]-1))</f>
        <v/>
      </c>
      <c r="K445" s="34" t="str">
        <f ca="1">IF(KENKO[[#This Row],[//]]="","",IF(INDEX(INDIRECT($2:$2),KENKO[[#This Row],[//]])="","",INDEX(INDIRECT($2:$2),KENKO[[#This Row],[//]])))</f>
        <v/>
      </c>
      <c r="L445" s="34" t="str">
        <f ca="1">IF(KENKO[[#This Row],[//]]="","",IF(KENKO[[#This Row],[C]]="",INDEX(INDIRECT($2:$2),KENKO[[#This Row],[//]]),""))</f>
        <v/>
      </c>
      <c r="M445" s="34" t="str">
        <f ca="1">IF(KENKO[[#This Row],[//]]="","",IF(KENKO[[#This Row],[C]]="",INDEX(INDIRECT($2:$2),KENKO[[#This Row],[//]]),""))</f>
        <v/>
      </c>
      <c r="N445" s="40" t="str">
        <f ca="1">IF(KENKO[[#This Row],[//]]="","",INDEX(INDIRECT($2:$2),KENKO[[#This Row],[//]])/IF(KENKO[[#This Row],[C]]="",KENKO[[#This Row],[JMLH BRG]],1))</f>
        <v/>
      </c>
      <c r="O445" s="41" t="str">
        <f ca="1">IF(KENKO[[#This Row],[//]]="","",INDEX(INDIRECT($2:$2),KENKO[[#This Row],[//]]))</f>
        <v/>
      </c>
      <c r="P445" s="41" t="str">
        <f ca="1">IF(KENKO[[#This Row],[//]]="","",IF(INDEX(INDIRECT($2:$2),KENKO[[#This Row],[//]])="","",INDEX(INDIRECT($2:$2),KENKO[[#This Row],[//]])))</f>
        <v/>
      </c>
      <c r="Q445" s="42" t="str">
        <f ca="1">IF(KENKO[[#This Row],[//]]="","",INDEX(INDIRECT($2:$2),KENKO[[#This Row],[//]]))</f>
        <v/>
      </c>
      <c r="R44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4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45" s="42" t="str">
        <f ca="1">IF(KENKO[[#This Row],[//]]="","",IF(INDEX(INDIRECT($2:$2),KENKO[[#This Row],[//]])="","",INDEX(INDIRECT($2:$2),KENKO[[#This Row],[//]])))</f>
        <v/>
      </c>
      <c r="U445" s="35" t="str">
        <f ca="1">IF(KENKO[[#This Row],[//]]="","",INDEX(INDIRECT($2:$2),KENKO[[#This Row],[//]]))</f>
        <v/>
      </c>
      <c r="V445" s="35" t="str">
        <f ca="1">LOWER(SUBSTITUTE(SUBSTITUTE(SUBSTITUTE(SUBSTITUTE(SUBSTITUTE(SUBSTITUTE(SUBSTITUTE(SUBSTITUTE(KENKO[[#This Row],[N.B.nota]]," ",""),"-",""),"(",""),")",""),".",""),",",""),"/",""),"""",""))</f>
        <v/>
      </c>
      <c r="W445" s="34" t="str">
        <f ca="1">IF(KENKO[[#This Row],[concat]]="","",MATCH(KENKO[[#This Row],[concat]],[3]!db[NB NOTA_C],0)+1)</f>
        <v/>
      </c>
      <c r="X445" s="35" t="str">
        <f ca="1">IF(KENKO[[#This Row],[N.B.nota]]="","",ADDRESS(ROW(KENKO[QB]),COLUMN(KENKO[QB]))&amp;":"&amp;ADDRESS(ROW(),COLUMN(KENKO[QB])))</f>
        <v/>
      </c>
      <c r="Y445" s="35" t="str">
        <f ca="1">IF(KENKO[[#This Row],[//]]="","",HYPERLINK("["&amp;DB_PATH&amp;"]DB!e"&amp;KENKO[[#This Row],[stt]],"&gt;"))</f>
        <v/>
      </c>
      <c r="Z445" s="32" t="str">
        <f ca="1">IF(KENKO[[#This Row],[//]]="","",IF(KENKO[[#This Row],[ID NOTA]]="",Z444,KENKO[[#This Row],[ID NOTA]]))</f>
        <v/>
      </c>
    </row>
    <row r="446" spans="1:26" ht="20.100000000000001" customHeight="1" x14ac:dyDescent="0.25">
      <c r="A446" s="38"/>
      <c r="B446" s="34" t="str">
        <f>IF(KENKO[[#This Row],[N_ID]]="","",INDEX(Table1[ID],MATCH(KENKO[[#This Row],[N_ID]],Table1[N_ID],0)))</f>
        <v/>
      </c>
      <c r="C446" s="34" t="str">
        <f ca="1">IF(KENKO[[#This Row],[//]]="","",HYPERLINK("["&amp;SUBSTITUTE(DIR,"'","")&amp;"]NOTA!D"&amp;KENKO[[#This Row],[//]]+2,"&gt;"))</f>
        <v/>
      </c>
      <c r="D446" s="34" t="str">
        <f>IF(KENKO[[#This Row],[ID NOTA]]="","",INDEX(Table1[QB],MATCH(KENKO[[#This Row],[ID NOTA]],Table1[ID],0)))</f>
        <v/>
      </c>
      <c r="E44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46" s="34"/>
      <c r="G446" s="39" t="str">
        <f ca="1">IF(KENKO[[#This Row],[N_ID]]="","",INDEX(INDIRECT($2:$2),KENKO[[#This Row],[//]]))</f>
        <v/>
      </c>
      <c r="H446" s="39" t="str">
        <f ca="1">IF(KENKO[[#This Row],[N_ID]]="","",INDEX(INDIRECT($2:$2),KENKO[[#This Row],[//]]))</f>
        <v/>
      </c>
      <c r="I446" s="35" t="str">
        <f ca="1">IF(KENKO[[#This Row],[N_ID]]="","",INDEX(INDIRECT($2:$2),KENKO[[#This Row],[//]]))</f>
        <v/>
      </c>
      <c r="J446" s="35" t="str">
        <f ca="1">IF(KENKO[[#This Row],[//]]="","",INDEX([3]!db[NB PAJAK],KENKO[[#This Row],[stt]]-1))</f>
        <v/>
      </c>
      <c r="K446" s="34" t="str">
        <f ca="1">IF(KENKO[[#This Row],[//]]="","",IF(INDEX(INDIRECT($2:$2),KENKO[[#This Row],[//]])="","",INDEX(INDIRECT($2:$2),KENKO[[#This Row],[//]])))</f>
        <v/>
      </c>
      <c r="L446" s="34" t="str">
        <f ca="1">IF(KENKO[[#This Row],[//]]="","",IF(KENKO[[#This Row],[C]]="",INDEX(INDIRECT($2:$2),KENKO[[#This Row],[//]]),""))</f>
        <v/>
      </c>
      <c r="M446" s="34" t="str">
        <f ca="1">IF(KENKO[[#This Row],[//]]="","",IF(KENKO[[#This Row],[C]]="",INDEX(INDIRECT($2:$2),KENKO[[#This Row],[//]]),""))</f>
        <v/>
      </c>
      <c r="N446" s="40" t="str">
        <f ca="1">IF(KENKO[[#This Row],[//]]="","",INDEX(INDIRECT($2:$2),KENKO[[#This Row],[//]])/IF(KENKO[[#This Row],[C]]="",KENKO[[#This Row],[JMLH BRG]],1))</f>
        <v/>
      </c>
      <c r="O446" s="41" t="str">
        <f ca="1">IF(KENKO[[#This Row],[//]]="","",INDEX(INDIRECT($2:$2),KENKO[[#This Row],[//]]))</f>
        <v/>
      </c>
      <c r="P446" s="41" t="str">
        <f ca="1">IF(KENKO[[#This Row],[//]]="","",IF(INDEX(INDIRECT($2:$2),KENKO[[#This Row],[//]])="","",INDEX(INDIRECT($2:$2),KENKO[[#This Row],[//]])))</f>
        <v/>
      </c>
      <c r="Q446" s="42" t="str">
        <f ca="1">IF(KENKO[[#This Row],[//]]="","",INDEX(INDIRECT($2:$2),KENKO[[#This Row],[//]]))</f>
        <v/>
      </c>
      <c r="R44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4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46" s="42" t="str">
        <f ca="1">IF(KENKO[[#This Row],[//]]="","",IF(INDEX(INDIRECT($2:$2),KENKO[[#This Row],[//]])="","",INDEX(INDIRECT($2:$2),KENKO[[#This Row],[//]])))</f>
        <v/>
      </c>
      <c r="U446" s="35" t="str">
        <f ca="1">IF(KENKO[[#This Row],[//]]="","",INDEX(INDIRECT($2:$2),KENKO[[#This Row],[//]]))</f>
        <v/>
      </c>
      <c r="V446" s="35" t="str">
        <f ca="1">LOWER(SUBSTITUTE(SUBSTITUTE(SUBSTITUTE(SUBSTITUTE(SUBSTITUTE(SUBSTITUTE(SUBSTITUTE(SUBSTITUTE(KENKO[[#This Row],[N.B.nota]]," ",""),"-",""),"(",""),")",""),".",""),",",""),"/",""),"""",""))</f>
        <v/>
      </c>
      <c r="W446" s="34" t="str">
        <f ca="1">IF(KENKO[[#This Row],[concat]]="","",MATCH(KENKO[[#This Row],[concat]],[3]!db[NB NOTA_C],0)+1)</f>
        <v/>
      </c>
      <c r="X446" s="35" t="str">
        <f ca="1">IF(KENKO[[#This Row],[N.B.nota]]="","",ADDRESS(ROW(KENKO[QB]),COLUMN(KENKO[QB]))&amp;":"&amp;ADDRESS(ROW(),COLUMN(KENKO[QB])))</f>
        <v/>
      </c>
      <c r="Y446" s="35" t="str">
        <f ca="1">IF(KENKO[[#This Row],[//]]="","",HYPERLINK("["&amp;DB_PATH&amp;"]DB!e"&amp;KENKO[[#This Row],[stt]],"&gt;"))</f>
        <v/>
      </c>
      <c r="Z446" s="32" t="str">
        <f ca="1">IF(KENKO[[#This Row],[//]]="","",IF(KENKO[[#This Row],[ID NOTA]]="",Z445,KENKO[[#This Row],[ID NOTA]]))</f>
        <v/>
      </c>
    </row>
    <row r="447" spans="1:26" ht="20.100000000000001" customHeight="1" x14ac:dyDescent="0.25">
      <c r="A447" s="38"/>
      <c r="B447" s="34" t="str">
        <f>IF(KENKO[[#This Row],[N_ID]]="","",INDEX(Table1[ID],MATCH(KENKO[[#This Row],[N_ID]],Table1[N_ID],0)))</f>
        <v/>
      </c>
      <c r="C447" s="34" t="str">
        <f ca="1">IF(KENKO[[#This Row],[//]]="","",HYPERLINK("["&amp;SUBSTITUTE(DIR,"'","")&amp;"]NOTA!D"&amp;KENKO[[#This Row],[//]]+2,"&gt;"))</f>
        <v/>
      </c>
      <c r="D447" s="34" t="str">
        <f>IF(KENKO[[#This Row],[ID NOTA]]="","",INDEX(Table1[QB],MATCH(KENKO[[#This Row],[ID NOTA]],Table1[ID],0)))</f>
        <v/>
      </c>
      <c r="E44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47" s="34"/>
      <c r="G447" s="39" t="str">
        <f ca="1">IF(KENKO[[#This Row],[N_ID]]="","",INDEX(INDIRECT($2:$2),KENKO[[#This Row],[//]]))</f>
        <v/>
      </c>
      <c r="H447" s="39" t="str">
        <f ca="1">IF(KENKO[[#This Row],[N_ID]]="","",INDEX(INDIRECT($2:$2),KENKO[[#This Row],[//]]))</f>
        <v/>
      </c>
      <c r="I447" s="35" t="str">
        <f ca="1">IF(KENKO[[#This Row],[N_ID]]="","",INDEX(INDIRECT($2:$2),KENKO[[#This Row],[//]]))</f>
        <v/>
      </c>
      <c r="J447" s="35" t="str">
        <f ca="1">IF(KENKO[[#This Row],[//]]="","",INDEX([3]!db[NB PAJAK],KENKO[[#This Row],[stt]]-1))</f>
        <v/>
      </c>
      <c r="K447" s="34" t="str">
        <f ca="1">IF(KENKO[[#This Row],[//]]="","",IF(INDEX(INDIRECT($2:$2),KENKO[[#This Row],[//]])="","",INDEX(INDIRECT($2:$2),KENKO[[#This Row],[//]])))</f>
        <v/>
      </c>
      <c r="L447" s="34" t="str">
        <f ca="1">IF(KENKO[[#This Row],[//]]="","",IF(KENKO[[#This Row],[C]]="",INDEX(INDIRECT($2:$2),KENKO[[#This Row],[//]]),""))</f>
        <v/>
      </c>
      <c r="M447" s="34" t="str">
        <f ca="1">IF(KENKO[[#This Row],[//]]="","",IF(KENKO[[#This Row],[C]]="",INDEX(INDIRECT($2:$2),KENKO[[#This Row],[//]]),""))</f>
        <v/>
      </c>
      <c r="N447" s="40" t="str">
        <f ca="1">IF(KENKO[[#This Row],[//]]="","",INDEX(INDIRECT($2:$2),KENKO[[#This Row],[//]])/IF(KENKO[[#This Row],[C]]="",KENKO[[#This Row],[JMLH BRG]],1))</f>
        <v/>
      </c>
      <c r="O447" s="41" t="str">
        <f ca="1">IF(KENKO[[#This Row],[//]]="","",INDEX(INDIRECT($2:$2),KENKO[[#This Row],[//]]))</f>
        <v/>
      </c>
      <c r="P447" s="41" t="str">
        <f ca="1">IF(KENKO[[#This Row],[//]]="","",IF(INDEX(INDIRECT($2:$2),KENKO[[#This Row],[//]])="","",INDEX(INDIRECT($2:$2),KENKO[[#This Row],[//]])))</f>
        <v/>
      </c>
      <c r="Q447" s="42" t="str">
        <f ca="1">IF(KENKO[[#This Row],[//]]="","",INDEX(INDIRECT($2:$2),KENKO[[#This Row],[//]]))</f>
        <v/>
      </c>
      <c r="R44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4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47" s="42" t="str">
        <f ca="1">IF(KENKO[[#This Row],[//]]="","",IF(INDEX(INDIRECT($2:$2),KENKO[[#This Row],[//]])="","",INDEX(INDIRECT($2:$2),KENKO[[#This Row],[//]])))</f>
        <v/>
      </c>
      <c r="U447" s="35" t="str">
        <f ca="1">IF(KENKO[[#This Row],[//]]="","",INDEX(INDIRECT($2:$2),KENKO[[#This Row],[//]]))</f>
        <v/>
      </c>
      <c r="V447" s="35" t="str">
        <f ca="1">LOWER(SUBSTITUTE(SUBSTITUTE(SUBSTITUTE(SUBSTITUTE(SUBSTITUTE(SUBSTITUTE(SUBSTITUTE(SUBSTITUTE(KENKO[[#This Row],[N.B.nota]]," ",""),"-",""),"(",""),")",""),".",""),",",""),"/",""),"""",""))</f>
        <v/>
      </c>
      <c r="W447" s="34" t="str">
        <f ca="1">IF(KENKO[[#This Row],[concat]]="","",MATCH(KENKO[[#This Row],[concat]],[3]!db[NB NOTA_C],0)+1)</f>
        <v/>
      </c>
      <c r="X447" s="35" t="str">
        <f ca="1">IF(KENKO[[#This Row],[N.B.nota]]="","",ADDRESS(ROW(KENKO[QB]),COLUMN(KENKO[QB]))&amp;":"&amp;ADDRESS(ROW(),COLUMN(KENKO[QB])))</f>
        <v/>
      </c>
      <c r="Y447" s="35" t="str">
        <f ca="1">IF(KENKO[[#This Row],[//]]="","",HYPERLINK("["&amp;DB_PATH&amp;"]DB!e"&amp;KENKO[[#This Row],[stt]],"&gt;"))</f>
        <v/>
      </c>
      <c r="Z447" s="32" t="str">
        <f ca="1">IF(KENKO[[#This Row],[//]]="","",IF(KENKO[[#This Row],[ID NOTA]]="",Z446,KENKO[[#This Row],[ID NOTA]]))</f>
        <v/>
      </c>
    </row>
    <row r="448" spans="1:26" ht="20.100000000000001" customHeight="1" x14ac:dyDescent="0.25">
      <c r="A448" s="38"/>
      <c r="B448" s="34" t="str">
        <f>IF(KENKO[[#This Row],[N_ID]]="","",INDEX(Table1[ID],MATCH(KENKO[[#This Row],[N_ID]],Table1[N_ID],0)))</f>
        <v/>
      </c>
      <c r="C448" s="34" t="str">
        <f ca="1">IF(KENKO[[#This Row],[//]]="","",HYPERLINK("["&amp;SUBSTITUTE(DIR,"'","")&amp;"]NOTA!D"&amp;KENKO[[#This Row],[//]]+2,"&gt;"))</f>
        <v/>
      </c>
      <c r="D448" s="34" t="str">
        <f>IF(KENKO[[#This Row],[ID NOTA]]="","",INDEX(Table1[QB],MATCH(KENKO[[#This Row],[ID NOTA]],Table1[ID],0)))</f>
        <v/>
      </c>
      <c r="E44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48" s="34"/>
      <c r="G448" s="39" t="str">
        <f ca="1">IF(KENKO[[#This Row],[N_ID]]="","",INDEX(INDIRECT($2:$2),KENKO[[#This Row],[//]]))</f>
        <v/>
      </c>
      <c r="H448" s="39" t="str">
        <f ca="1">IF(KENKO[[#This Row],[N_ID]]="","",INDEX(INDIRECT($2:$2),KENKO[[#This Row],[//]]))</f>
        <v/>
      </c>
      <c r="I448" s="35" t="str">
        <f ca="1">IF(KENKO[[#This Row],[N_ID]]="","",INDEX(INDIRECT($2:$2),KENKO[[#This Row],[//]]))</f>
        <v/>
      </c>
      <c r="J448" s="35" t="str">
        <f ca="1">IF(KENKO[[#This Row],[//]]="","",INDEX([3]!db[NB PAJAK],KENKO[[#This Row],[stt]]-1))</f>
        <v/>
      </c>
      <c r="K448" s="34" t="str">
        <f ca="1">IF(KENKO[[#This Row],[//]]="","",IF(INDEX(INDIRECT($2:$2),KENKO[[#This Row],[//]])="","",INDEX(INDIRECT($2:$2),KENKO[[#This Row],[//]])))</f>
        <v/>
      </c>
      <c r="L448" s="34" t="str">
        <f ca="1">IF(KENKO[[#This Row],[//]]="","",IF(KENKO[[#This Row],[C]]="",INDEX(INDIRECT($2:$2),KENKO[[#This Row],[//]]),""))</f>
        <v/>
      </c>
      <c r="M448" s="34" t="str">
        <f ca="1">IF(KENKO[[#This Row],[//]]="","",IF(KENKO[[#This Row],[C]]="",INDEX(INDIRECT($2:$2),KENKO[[#This Row],[//]]),""))</f>
        <v/>
      </c>
      <c r="N448" s="40" t="str">
        <f ca="1">IF(KENKO[[#This Row],[//]]="","",INDEX(INDIRECT($2:$2),KENKO[[#This Row],[//]])/IF(KENKO[[#This Row],[C]]="",KENKO[[#This Row],[JMLH BRG]],1))</f>
        <v/>
      </c>
      <c r="O448" s="41" t="str">
        <f ca="1">IF(KENKO[[#This Row],[//]]="","",INDEX(INDIRECT($2:$2),KENKO[[#This Row],[//]]))</f>
        <v/>
      </c>
      <c r="P448" s="41" t="str">
        <f ca="1">IF(KENKO[[#This Row],[//]]="","",IF(INDEX(INDIRECT($2:$2),KENKO[[#This Row],[//]])="","",INDEX(INDIRECT($2:$2),KENKO[[#This Row],[//]])))</f>
        <v/>
      </c>
      <c r="Q448" s="42" t="str">
        <f ca="1">IF(KENKO[[#This Row],[//]]="","",INDEX(INDIRECT($2:$2),KENKO[[#This Row],[//]]))</f>
        <v/>
      </c>
      <c r="R44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4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48" s="42" t="str">
        <f ca="1">IF(KENKO[[#This Row],[//]]="","",IF(INDEX(INDIRECT($2:$2),KENKO[[#This Row],[//]])="","",INDEX(INDIRECT($2:$2),KENKO[[#This Row],[//]])))</f>
        <v/>
      </c>
      <c r="U448" s="35" t="str">
        <f ca="1">IF(KENKO[[#This Row],[//]]="","",INDEX(INDIRECT($2:$2),KENKO[[#This Row],[//]]))</f>
        <v/>
      </c>
      <c r="V448" s="35" t="str">
        <f ca="1">LOWER(SUBSTITUTE(SUBSTITUTE(SUBSTITUTE(SUBSTITUTE(SUBSTITUTE(SUBSTITUTE(SUBSTITUTE(SUBSTITUTE(KENKO[[#This Row],[N.B.nota]]," ",""),"-",""),"(",""),")",""),".",""),",",""),"/",""),"""",""))</f>
        <v/>
      </c>
      <c r="W448" s="34" t="str">
        <f ca="1">IF(KENKO[[#This Row],[concat]]="","",MATCH(KENKO[[#This Row],[concat]],[3]!db[NB NOTA_C],0)+1)</f>
        <v/>
      </c>
      <c r="X448" s="35" t="str">
        <f ca="1">IF(KENKO[[#This Row],[N.B.nota]]="","",ADDRESS(ROW(KENKO[QB]),COLUMN(KENKO[QB]))&amp;":"&amp;ADDRESS(ROW(),COLUMN(KENKO[QB])))</f>
        <v/>
      </c>
      <c r="Y448" s="35" t="str">
        <f ca="1">IF(KENKO[[#This Row],[//]]="","",HYPERLINK("["&amp;DB_PATH&amp;"]DB!e"&amp;KENKO[[#This Row],[stt]],"&gt;"))</f>
        <v/>
      </c>
      <c r="Z448" s="32" t="str">
        <f ca="1">IF(KENKO[[#This Row],[//]]="","",IF(KENKO[[#This Row],[ID NOTA]]="",Z447,KENKO[[#This Row],[ID NOTA]]))</f>
        <v/>
      </c>
    </row>
    <row r="449" spans="1:26" ht="20.100000000000001" customHeight="1" x14ac:dyDescent="0.25">
      <c r="A449" s="38"/>
      <c r="B449" s="34" t="str">
        <f>IF(KENKO[[#This Row],[N_ID]]="","",INDEX(Table1[ID],MATCH(KENKO[[#This Row],[N_ID]],Table1[N_ID],0)))</f>
        <v/>
      </c>
      <c r="C449" s="34" t="str">
        <f ca="1">IF(KENKO[[#This Row],[//]]="","",HYPERLINK("["&amp;SUBSTITUTE(DIR,"'","")&amp;"]NOTA!D"&amp;KENKO[[#This Row],[//]]+2,"&gt;"))</f>
        <v/>
      </c>
      <c r="D449" s="34" t="str">
        <f>IF(KENKO[[#This Row],[ID NOTA]]="","",INDEX(Table1[QB],MATCH(KENKO[[#This Row],[ID NOTA]],Table1[ID],0)))</f>
        <v/>
      </c>
      <c r="E44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49" s="34"/>
      <c r="G449" s="39" t="str">
        <f ca="1">IF(KENKO[[#This Row],[N_ID]]="","",INDEX(INDIRECT($2:$2),KENKO[[#This Row],[//]]))</f>
        <v/>
      </c>
      <c r="H449" s="39" t="str">
        <f ca="1">IF(KENKO[[#This Row],[N_ID]]="","",INDEX(INDIRECT($2:$2),KENKO[[#This Row],[//]]))</f>
        <v/>
      </c>
      <c r="I449" s="35" t="str">
        <f ca="1">IF(KENKO[[#This Row],[N_ID]]="","",INDEX(INDIRECT($2:$2),KENKO[[#This Row],[//]]))</f>
        <v/>
      </c>
      <c r="J449" s="35" t="str">
        <f ca="1">IF(KENKO[[#This Row],[//]]="","",INDEX([3]!db[NB PAJAK],KENKO[[#This Row],[stt]]-1))</f>
        <v/>
      </c>
      <c r="K449" s="34" t="str">
        <f ca="1">IF(KENKO[[#This Row],[//]]="","",IF(INDEX(INDIRECT($2:$2),KENKO[[#This Row],[//]])="","",INDEX(INDIRECT($2:$2),KENKO[[#This Row],[//]])))</f>
        <v/>
      </c>
      <c r="L449" s="34" t="str">
        <f ca="1">IF(KENKO[[#This Row],[//]]="","",IF(KENKO[[#This Row],[C]]="",INDEX(INDIRECT($2:$2),KENKO[[#This Row],[//]]),""))</f>
        <v/>
      </c>
      <c r="M449" s="34" t="str">
        <f ca="1">IF(KENKO[[#This Row],[//]]="","",IF(KENKO[[#This Row],[C]]="",INDEX(INDIRECT($2:$2),KENKO[[#This Row],[//]]),""))</f>
        <v/>
      </c>
      <c r="N449" s="40" t="str">
        <f ca="1">IF(KENKO[[#This Row],[//]]="","",INDEX(INDIRECT($2:$2),KENKO[[#This Row],[//]])/IF(KENKO[[#This Row],[C]]="",KENKO[[#This Row],[JMLH BRG]],1))</f>
        <v/>
      </c>
      <c r="O449" s="41" t="str">
        <f ca="1">IF(KENKO[[#This Row],[//]]="","",INDEX(INDIRECT($2:$2),KENKO[[#This Row],[//]]))</f>
        <v/>
      </c>
      <c r="P449" s="41" t="str">
        <f ca="1">IF(KENKO[[#This Row],[//]]="","",IF(INDEX(INDIRECT($2:$2),KENKO[[#This Row],[//]])="","",INDEX(INDIRECT($2:$2),KENKO[[#This Row],[//]])))</f>
        <v/>
      </c>
      <c r="Q449" s="42" t="str">
        <f ca="1">IF(KENKO[[#This Row],[//]]="","",INDEX(INDIRECT($2:$2),KENKO[[#This Row],[//]]))</f>
        <v/>
      </c>
      <c r="R44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4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49" s="42" t="str">
        <f ca="1">IF(KENKO[[#This Row],[//]]="","",IF(INDEX(INDIRECT($2:$2),KENKO[[#This Row],[//]])="","",INDEX(INDIRECT($2:$2),KENKO[[#This Row],[//]])))</f>
        <v/>
      </c>
      <c r="U449" s="35" t="str">
        <f ca="1">IF(KENKO[[#This Row],[//]]="","",INDEX(INDIRECT($2:$2),KENKO[[#This Row],[//]]))</f>
        <v/>
      </c>
      <c r="V449" s="35" t="str">
        <f ca="1">LOWER(SUBSTITUTE(SUBSTITUTE(SUBSTITUTE(SUBSTITUTE(SUBSTITUTE(SUBSTITUTE(SUBSTITUTE(SUBSTITUTE(KENKO[[#This Row],[N.B.nota]]," ",""),"-",""),"(",""),")",""),".",""),",",""),"/",""),"""",""))</f>
        <v/>
      </c>
      <c r="W449" s="34" t="str">
        <f ca="1">IF(KENKO[[#This Row],[concat]]="","",MATCH(KENKO[[#This Row],[concat]],[3]!db[NB NOTA_C],0)+1)</f>
        <v/>
      </c>
      <c r="X449" s="35" t="str">
        <f ca="1">IF(KENKO[[#This Row],[N.B.nota]]="","",ADDRESS(ROW(KENKO[QB]),COLUMN(KENKO[QB]))&amp;":"&amp;ADDRESS(ROW(),COLUMN(KENKO[QB])))</f>
        <v/>
      </c>
      <c r="Y449" s="35" t="str">
        <f ca="1">IF(KENKO[[#This Row],[//]]="","",HYPERLINK("["&amp;DB_PATH&amp;"]DB!e"&amp;KENKO[[#This Row],[stt]],"&gt;"))</f>
        <v/>
      </c>
      <c r="Z449" s="32" t="str">
        <f ca="1">IF(KENKO[[#This Row],[//]]="","",IF(KENKO[[#This Row],[ID NOTA]]="",Z448,KENKO[[#This Row],[ID NOTA]]))</f>
        <v/>
      </c>
    </row>
    <row r="450" spans="1:26" ht="20.100000000000001" customHeight="1" x14ac:dyDescent="0.25">
      <c r="A450" s="38"/>
      <c r="B450" s="34" t="str">
        <f>IF(KENKO[[#This Row],[N_ID]]="","",INDEX(Table1[ID],MATCH(KENKO[[#This Row],[N_ID]],Table1[N_ID],0)))</f>
        <v/>
      </c>
      <c r="C450" s="34" t="str">
        <f ca="1">IF(KENKO[[#This Row],[//]]="","",HYPERLINK("["&amp;SUBSTITUTE(DIR,"'","")&amp;"]NOTA!D"&amp;KENKO[[#This Row],[//]]+2,"&gt;"))</f>
        <v/>
      </c>
      <c r="D450" s="34" t="str">
        <f>IF(KENKO[[#This Row],[ID NOTA]]="","",INDEX(Table1[QB],MATCH(KENKO[[#This Row],[ID NOTA]],Table1[ID],0)))</f>
        <v/>
      </c>
      <c r="E45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50" s="34"/>
      <c r="G450" s="39" t="str">
        <f ca="1">IF(KENKO[[#This Row],[N_ID]]="","",INDEX(INDIRECT($2:$2),KENKO[[#This Row],[//]]))</f>
        <v/>
      </c>
      <c r="H450" s="39" t="str">
        <f ca="1">IF(KENKO[[#This Row],[N_ID]]="","",INDEX(INDIRECT($2:$2),KENKO[[#This Row],[//]]))</f>
        <v/>
      </c>
      <c r="I450" s="35" t="str">
        <f ca="1">IF(KENKO[[#This Row],[N_ID]]="","",INDEX(INDIRECT($2:$2),KENKO[[#This Row],[//]]))</f>
        <v/>
      </c>
      <c r="J450" s="35" t="str">
        <f ca="1">IF(KENKO[[#This Row],[//]]="","",INDEX([3]!db[NB PAJAK],KENKO[[#This Row],[stt]]-1))</f>
        <v/>
      </c>
      <c r="K450" s="34" t="str">
        <f ca="1">IF(KENKO[[#This Row],[//]]="","",IF(INDEX(INDIRECT($2:$2),KENKO[[#This Row],[//]])="","",INDEX(INDIRECT($2:$2),KENKO[[#This Row],[//]])))</f>
        <v/>
      </c>
      <c r="L450" s="34" t="str">
        <f ca="1">IF(KENKO[[#This Row],[//]]="","",IF(KENKO[[#This Row],[C]]="",INDEX(INDIRECT($2:$2),KENKO[[#This Row],[//]]),""))</f>
        <v/>
      </c>
      <c r="M450" s="34" t="str">
        <f ca="1">IF(KENKO[[#This Row],[//]]="","",IF(KENKO[[#This Row],[C]]="",INDEX(INDIRECT($2:$2),KENKO[[#This Row],[//]]),""))</f>
        <v/>
      </c>
      <c r="N450" s="40" t="str">
        <f ca="1">IF(KENKO[[#This Row],[//]]="","",INDEX(INDIRECT($2:$2),KENKO[[#This Row],[//]])/IF(KENKO[[#This Row],[C]]="",KENKO[[#This Row],[JMLH BRG]],1))</f>
        <v/>
      </c>
      <c r="O450" s="41" t="str">
        <f ca="1">IF(KENKO[[#This Row],[//]]="","",INDEX(INDIRECT($2:$2),KENKO[[#This Row],[//]]))</f>
        <v/>
      </c>
      <c r="P450" s="41" t="str">
        <f ca="1">IF(KENKO[[#This Row],[//]]="","",IF(INDEX(INDIRECT($2:$2),KENKO[[#This Row],[//]])="","",INDEX(INDIRECT($2:$2),KENKO[[#This Row],[//]])))</f>
        <v/>
      </c>
      <c r="Q450" s="42" t="str">
        <f ca="1">IF(KENKO[[#This Row],[//]]="","",INDEX(INDIRECT($2:$2),KENKO[[#This Row],[//]]))</f>
        <v/>
      </c>
      <c r="R45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5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50" s="42" t="str">
        <f ca="1">IF(KENKO[[#This Row],[//]]="","",IF(INDEX(INDIRECT($2:$2),KENKO[[#This Row],[//]])="","",INDEX(INDIRECT($2:$2),KENKO[[#This Row],[//]])))</f>
        <v/>
      </c>
      <c r="U450" s="35" t="str">
        <f ca="1">IF(KENKO[[#This Row],[//]]="","",INDEX(INDIRECT($2:$2),KENKO[[#This Row],[//]]))</f>
        <v/>
      </c>
      <c r="V450" s="35" t="str">
        <f ca="1">LOWER(SUBSTITUTE(SUBSTITUTE(SUBSTITUTE(SUBSTITUTE(SUBSTITUTE(SUBSTITUTE(SUBSTITUTE(SUBSTITUTE(KENKO[[#This Row],[N.B.nota]]," ",""),"-",""),"(",""),")",""),".",""),",",""),"/",""),"""",""))</f>
        <v/>
      </c>
      <c r="W450" s="34" t="str">
        <f ca="1">IF(KENKO[[#This Row],[concat]]="","",MATCH(KENKO[[#This Row],[concat]],[3]!db[NB NOTA_C],0)+1)</f>
        <v/>
      </c>
      <c r="X450" s="35" t="str">
        <f ca="1">IF(KENKO[[#This Row],[N.B.nota]]="","",ADDRESS(ROW(KENKO[QB]),COLUMN(KENKO[QB]))&amp;":"&amp;ADDRESS(ROW(),COLUMN(KENKO[QB])))</f>
        <v/>
      </c>
      <c r="Y450" s="35" t="str">
        <f ca="1">IF(KENKO[[#This Row],[//]]="","",HYPERLINK("["&amp;DB_PATH&amp;"]DB!e"&amp;KENKO[[#This Row],[stt]],"&gt;"))</f>
        <v/>
      </c>
      <c r="Z450" s="32" t="str">
        <f ca="1">IF(KENKO[[#This Row],[//]]="","",IF(KENKO[[#This Row],[ID NOTA]]="",Z449,KENKO[[#This Row],[ID NOTA]]))</f>
        <v/>
      </c>
    </row>
    <row r="451" spans="1:26" ht="20.100000000000001" customHeight="1" x14ac:dyDescent="0.25">
      <c r="A451" s="38"/>
      <c r="B451" s="34" t="str">
        <f>IF(KENKO[[#This Row],[N_ID]]="","",INDEX(Table1[ID],MATCH(KENKO[[#This Row],[N_ID]],Table1[N_ID],0)))</f>
        <v/>
      </c>
      <c r="C451" s="34" t="str">
        <f ca="1">IF(KENKO[[#This Row],[//]]="","",HYPERLINK("["&amp;SUBSTITUTE(DIR,"'","")&amp;"]NOTA!D"&amp;KENKO[[#This Row],[//]]+2,"&gt;"))</f>
        <v/>
      </c>
      <c r="D451" s="34" t="str">
        <f>IF(KENKO[[#This Row],[ID NOTA]]="","",INDEX(Table1[QB],MATCH(KENKO[[#This Row],[ID NOTA]],Table1[ID],0)))</f>
        <v/>
      </c>
      <c r="E45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51" s="34"/>
      <c r="G451" s="39" t="str">
        <f ca="1">IF(KENKO[[#This Row],[N_ID]]="","",INDEX(INDIRECT($2:$2),KENKO[[#This Row],[//]]))</f>
        <v/>
      </c>
      <c r="H451" s="39" t="str">
        <f ca="1">IF(KENKO[[#This Row],[N_ID]]="","",INDEX(INDIRECT($2:$2),KENKO[[#This Row],[//]]))</f>
        <v/>
      </c>
      <c r="I451" s="35" t="str">
        <f ca="1">IF(KENKO[[#This Row],[N_ID]]="","",INDEX(INDIRECT($2:$2),KENKO[[#This Row],[//]]))</f>
        <v/>
      </c>
      <c r="J451" s="35" t="str">
        <f ca="1">IF(KENKO[[#This Row],[//]]="","",INDEX([3]!db[NB PAJAK],KENKO[[#This Row],[stt]]-1))</f>
        <v/>
      </c>
      <c r="K451" s="34" t="str">
        <f ca="1">IF(KENKO[[#This Row],[//]]="","",IF(INDEX(INDIRECT($2:$2),KENKO[[#This Row],[//]])="","",INDEX(INDIRECT($2:$2),KENKO[[#This Row],[//]])))</f>
        <v/>
      </c>
      <c r="L451" s="34" t="str">
        <f ca="1">IF(KENKO[[#This Row],[//]]="","",IF(KENKO[[#This Row],[C]]="",INDEX(INDIRECT($2:$2),KENKO[[#This Row],[//]]),""))</f>
        <v/>
      </c>
      <c r="M451" s="34" t="str">
        <f ca="1">IF(KENKO[[#This Row],[//]]="","",IF(KENKO[[#This Row],[C]]="",INDEX(INDIRECT($2:$2),KENKO[[#This Row],[//]]),""))</f>
        <v/>
      </c>
      <c r="N451" s="40" t="str">
        <f ca="1">IF(KENKO[[#This Row],[//]]="","",INDEX(INDIRECT($2:$2),KENKO[[#This Row],[//]])/IF(KENKO[[#This Row],[C]]="",KENKO[[#This Row],[JMLH BRG]],1))</f>
        <v/>
      </c>
      <c r="O451" s="41" t="str">
        <f ca="1">IF(KENKO[[#This Row],[//]]="","",INDEX(INDIRECT($2:$2),KENKO[[#This Row],[//]]))</f>
        <v/>
      </c>
      <c r="P451" s="41" t="str">
        <f ca="1">IF(KENKO[[#This Row],[//]]="","",IF(INDEX(INDIRECT($2:$2),KENKO[[#This Row],[//]])="","",INDEX(INDIRECT($2:$2),KENKO[[#This Row],[//]])))</f>
        <v/>
      </c>
      <c r="Q451" s="42" t="str">
        <f ca="1">IF(KENKO[[#This Row],[//]]="","",INDEX(INDIRECT($2:$2),KENKO[[#This Row],[//]]))</f>
        <v/>
      </c>
      <c r="R45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5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51" s="42" t="str">
        <f ca="1">IF(KENKO[[#This Row],[//]]="","",IF(INDEX(INDIRECT($2:$2),KENKO[[#This Row],[//]])="","",INDEX(INDIRECT($2:$2),KENKO[[#This Row],[//]])))</f>
        <v/>
      </c>
      <c r="U451" s="35" t="str">
        <f ca="1">IF(KENKO[[#This Row],[//]]="","",INDEX(INDIRECT($2:$2),KENKO[[#This Row],[//]]))</f>
        <v/>
      </c>
      <c r="V451" s="35" t="str">
        <f ca="1">LOWER(SUBSTITUTE(SUBSTITUTE(SUBSTITUTE(SUBSTITUTE(SUBSTITUTE(SUBSTITUTE(SUBSTITUTE(SUBSTITUTE(KENKO[[#This Row],[N.B.nota]]," ",""),"-",""),"(",""),")",""),".",""),",",""),"/",""),"""",""))</f>
        <v/>
      </c>
      <c r="W451" s="34" t="str">
        <f ca="1">IF(KENKO[[#This Row],[concat]]="","",MATCH(KENKO[[#This Row],[concat]],[3]!db[NB NOTA_C],0)+1)</f>
        <v/>
      </c>
      <c r="X451" s="35" t="str">
        <f ca="1">IF(KENKO[[#This Row],[N.B.nota]]="","",ADDRESS(ROW(KENKO[QB]),COLUMN(KENKO[QB]))&amp;":"&amp;ADDRESS(ROW(),COLUMN(KENKO[QB])))</f>
        <v/>
      </c>
      <c r="Y451" s="35" t="str">
        <f ca="1">IF(KENKO[[#This Row],[//]]="","",HYPERLINK("["&amp;DB_PATH&amp;"]DB!e"&amp;KENKO[[#This Row],[stt]],"&gt;"))</f>
        <v/>
      </c>
      <c r="Z451" s="32" t="str">
        <f ca="1">IF(KENKO[[#This Row],[//]]="","",IF(KENKO[[#This Row],[ID NOTA]]="",Z450,KENKO[[#This Row],[ID NOTA]]))</f>
        <v/>
      </c>
    </row>
    <row r="452" spans="1:26" ht="20.100000000000001" customHeight="1" x14ac:dyDescent="0.25">
      <c r="A452" s="38"/>
      <c r="B452" s="34" t="str">
        <f>IF(KENKO[[#This Row],[N_ID]]="","",INDEX(Table1[ID],MATCH(KENKO[[#This Row],[N_ID]],Table1[N_ID],0)))</f>
        <v/>
      </c>
      <c r="C452" s="34" t="str">
        <f ca="1">IF(KENKO[[#This Row],[//]]="","",HYPERLINK("["&amp;SUBSTITUTE(DIR,"'","")&amp;"]NOTA!D"&amp;KENKO[[#This Row],[//]]+2,"&gt;"))</f>
        <v/>
      </c>
      <c r="D452" s="34" t="str">
        <f>IF(KENKO[[#This Row],[ID NOTA]]="","",INDEX(Table1[QB],MATCH(KENKO[[#This Row],[ID NOTA]],Table1[ID],0)))</f>
        <v/>
      </c>
      <c r="E45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52" s="34"/>
      <c r="G452" s="39" t="str">
        <f ca="1">IF(KENKO[[#This Row],[N_ID]]="","",INDEX(INDIRECT($2:$2),KENKO[[#This Row],[//]]))</f>
        <v/>
      </c>
      <c r="H452" s="39" t="str">
        <f ca="1">IF(KENKO[[#This Row],[N_ID]]="","",INDEX(INDIRECT($2:$2),KENKO[[#This Row],[//]]))</f>
        <v/>
      </c>
      <c r="I452" s="35" t="str">
        <f ca="1">IF(KENKO[[#This Row],[N_ID]]="","",INDEX(INDIRECT($2:$2),KENKO[[#This Row],[//]]))</f>
        <v/>
      </c>
      <c r="J452" s="35" t="str">
        <f ca="1">IF(KENKO[[#This Row],[//]]="","",INDEX([3]!db[NB PAJAK],KENKO[[#This Row],[stt]]-1))</f>
        <v/>
      </c>
      <c r="K452" s="34" t="str">
        <f ca="1">IF(KENKO[[#This Row],[//]]="","",IF(INDEX(INDIRECT($2:$2),KENKO[[#This Row],[//]])="","",INDEX(INDIRECT($2:$2),KENKO[[#This Row],[//]])))</f>
        <v/>
      </c>
      <c r="L452" s="34" t="str">
        <f ca="1">IF(KENKO[[#This Row],[//]]="","",IF(KENKO[[#This Row],[C]]="",INDEX(INDIRECT($2:$2),KENKO[[#This Row],[//]]),""))</f>
        <v/>
      </c>
      <c r="M452" s="34" t="str">
        <f ca="1">IF(KENKO[[#This Row],[//]]="","",IF(KENKO[[#This Row],[C]]="",INDEX(INDIRECT($2:$2),KENKO[[#This Row],[//]]),""))</f>
        <v/>
      </c>
      <c r="N452" s="40" t="str">
        <f ca="1">IF(KENKO[[#This Row],[//]]="","",INDEX(INDIRECT($2:$2),KENKO[[#This Row],[//]])/IF(KENKO[[#This Row],[C]]="",KENKO[[#This Row],[JMLH BRG]],1))</f>
        <v/>
      </c>
      <c r="O452" s="41" t="str">
        <f ca="1">IF(KENKO[[#This Row],[//]]="","",INDEX(INDIRECT($2:$2),KENKO[[#This Row],[//]]))</f>
        <v/>
      </c>
      <c r="P452" s="41" t="str">
        <f ca="1">IF(KENKO[[#This Row],[//]]="","",IF(INDEX(INDIRECT($2:$2),KENKO[[#This Row],[//]])="","",INDEX(INDIRECT($2:$2),KENKO[[#This Row],[//]])))</f>
        <v/>
      </c>
      <c r="Q452" s="42" t="str">
        <f ca="1">IF(KENKO[[#This Row],[//]]="","",INDEX(INDIRECT($2:$2),KENKO[[#This Row],[//]]))</f>
        <v/>
      </c>
      <c r="R45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5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52" s="42" t="str">
        <f ca="1">IF(KENKO[[#This Row],[//]]="","",IF(INDEX(INDIRECT($2:$2),KENKO[[#This Row],[//]])="","",INDEX(INDIRECT($2:$2),KENKO[[#This Row],[//]])))</f>
        <v/>
      </c>
      <c r="U452" s="35" t="str">
        <f ca="1">IF(KENKO[[#This Row],[//]]="","",INDEX(INDIRECT($2:$2),KENKO[[#This Row],[//]]))</f>
        <v/>
      </c>
      <c r="V452" s="35" t="str">
        <f ca="1">LOWER(SUBSTITUTE(SUBSTITUTE(SUBSTITUTE(SUBSTITUTE(SUBSTITUTE(SUBSTITUTE(SUBSTITUTE(SUBSTITUTE(KENKO[[#This Row],[N.B.nota]]," ",""),"-",""),"(",""),")",""),".",""),",",""),"/",""),"""",""))</f>
        <v/>
      </c>
      <c r="W452" s="34" t="str">
        <f ca="1">IF(KENKO[[#This Row],[concat]]="","",MATCH(KENKO[[#This Row],[concat]],[3]!db[NB NOTA_C],0)+1)</f>
        <v/>
      </c>
      <c r="X452" s="35" t="str">
        <f ca="1">IF(KENKO[[#This Row],[N.B.nota]]="","",ADDRESS(ROW(KENKO[QB]),COLUMN(KENKO[QB]))&amp;":"&amp;ADDRESS(ROW(),COLUMN(KENKO[QB])))</f>
        <v/>
      </c>
      <c r="Y452" s="35" t="str">
        <f ca="1">IF(KENKO[[#This Row],[//]]="","",HYPERLINK("["&amp;DB_PATH&amp;"]DB!e"&amp;KENKO[[#This Row],[stt]],"&gt;"))</f>
        <v/>
      </c>
      <c r="Z452" s="32" t="str">
        <f ca="1">IF(KENKO[[#This Row],[//]]="","",IF(KENKO[[#This Row],[ID NOTA]]="",Z451,KENKO[[#This Row],[ID NOTA]]))</f>
        <v/>
      </c>
    </row>
    <row r="453" spans="1:26" ht="20.100000000000001" customHeight="1" x14ac:dyDescent="0.25">
      <c r="A453" s="38"/>
      <c r="B453" s="34" t="str">
        <f>IF(KENKO[[#This Row],[N_ID]]="","",INDEX(Table1[ID],MATCH(KENKO[[#This Row],[N_ID]],Table1[N_ID],0)))</f>
        <v/>
      </c>
      <c r="C453" s="34" t="str">
        <f ca="1">IF(KENKO[[#This Row],[//]]="","",HYPERLINK("["&amp;SUBSTITUTE(DIR,"'","")&amp;"]NOTA!D"&amp;KENKO[[#This Row],[//]]+2,"&gt;"))</f>
        <v/>
      </c>
      <c r="D453" s="34" t="str">
        <f>IF(KENKO[[#This Row],[ID NOTA]]="","",INDEX(Table1[QB],MATCH(KENKO[[#This Row],[ID NOTA]],Table1[ID],0)))</f>
        <v/>
      </c>
      <c r="E45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53" s="34"/>
      <c r="G453" s="39" t="str">
        <f ca="1">IF(KENKO[[#This Row],[N_ID]]="","",INDEX(INDIRECT($2:$2),KENKO[[#This Row],[//]]))</f>
        <v/>
      </c>
      <c r="H453" s="39" t="str">
        <f ca="1">IF(KENKO[[#This Row],[N_ID]]="","",INDEX(INDIRECT($2:$2),KENKO[[#This Row],[//]]))</f>
        <v/>
      </c>
      <c r="I453" s="35" t="str">
        <f ca="1">IF(KENKO[[#This Row],[N_ID]]="","",INDEX(INDIRECT($2:$2),KENKO[[#This Row],[//]]))</f>
        <v/>
      </c>
      <c r="J453" s="35" t="str">
        <f ca="1">IF(KENKO[[#This Row],[//]]="","",INDEX([3]!db[NB PAJAK],KENKO[[#This Row],[stt]]-1))</f>
        <v/>
      </c>
      <c r="K453" s="34" t="str">
        <f ca="1">IF(KENKO[[#This Row],[//]]="","",IF(INDEX(INDIRECT($2:$2),KENKO[[#This Row],[//]])="","",INDEX(INDIRECT($2:$2),KENKO[[#This Row],[//]])))</f>
        <v/>
      </c>
      <c r="L453" s="34" t="str">
        <f ca="1">IF(KENKO[[#This Row],[//]]="","",IF(KENKO[[#This Row],[C]]="",INDEX(INDIRECT($2:$2),KENKO[[#This Row],[//]]),""))</f>
        <v/>
      </c>
      <c r="M453" s="34" t="str">
        <f ca="1">IF(KENKO[[#This Row],[//]]="","",IF(KENKO[[#This Row],[C]]="",INDEX(INDIRECT($2:$2),KENKO[[#This Row],[//]]),""))</f>
        <v/>
      </c>
      <c r="N453" s="40" t="str">
        <f ca="1">IF(KENKO[[#This Row],[//]]="","",INDEX(INDIRECT($2:$2),KENKO[[#This Row],[//]])/IF(KENKO[[#This Row],[C]]="",KENKO[[#This Row],[JMLH BRG]],1))</f>
        <v/>
      </c>
      <c r="O453" s="41" t="str">
        <f ca="1">IF(KENKO[[#This Row],[//]]="","",INDEX(INDIRECT($2:$2),KENKO[[#This Row],[//]]))</f>
        <v/>
      </c>
      <c r="P453" s="41" t="str">
        <f ca="1">IF(KENKO[[#This Row],[//]]="","",IF(INDEX(INDIRECT($2:$2),KENKO[[#This Row],[//]])="","",INDEX(INDIRECT($2:$2),KENKO[[#This Row],[//]])))</f>
        <v/>
      </c>
      <c r="Q453" s="42" t="str">
        <f ca="1">IF(KENKO[[#This Row],[//]]="","",INDEX(INDIRECT($2:$2),KENKO[[#This Row],[//]]))</f>
        <v/>
      </c>
      <c r="R45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5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53" s="42" t="str">
        <f ca="1">IF(KENKO[[#This Row],[//]]="","",IF(INDEX(INDIRECT($2:$2),KENKO[[#This Row],[//]])="","",INDEX(INDIRECT($2:$2),KENKO[[#This Row],[//]])))</f>
        <v/>
      </c>
      <c r="U453" s="35" t="str">
        <f ca="1">IF(KENKO[[#This Row],[//]]="","",INDEX(INDIRECT($2:$2),KENKO[[#This Row],[//]]))</f>
        <v/>
      </c>
      <c r="V453" s="35" t="str">
        <f ca="1">LOWER(SUBSTITUTE(SUBSTITUTE(SUBSTITUTE(SUBSTITUTE(SUBSTITUTE(SUBSTITUTE(SUBSTITUTE(SUBSTITUTE(KENKO[[#This Row],[N.B.nota]]," ",""),"-",""),"(",""),")",""),".",""),",",""),"/",""),"""",""))</f>
        <v/>
      </c>
      <c r="W453" s="34" t="str">
        <f ca="1">IF(KENKO[[#This Row],[concat]]="","",MATCH(KENKO[[#This Row],[concat]],[3]!db[NB NOTA_C],0)+1)</f>
        <v/>
      </c>
      <c r="X453" s="35" t="str">
        <f ca="1">IF(KENKO[[#This Row],[N.B.nota]]="","",ADDRESS(ROW(KENKO[QB]),COLUMN(KENKO[QB]))&amp;":"&amp;ADDRESS(ROW(),COLUMN(KENKO[QB])))</f>
        <v/>
      </c>
      <c r="Y453" s="35" t="str">
        <f ca="1">IF(KENKO[[#This Row],[//]]="","",HYPERLINK("["&amp;DB_PATH&amp;"]DB!e"&amp;KENKO[[#This Row],[stt]],"&gt;"))</f>
        <v/>
      </c>
      <c r="Z453" s="32" t="str">
        <f ca="1">IF(KENKO[[#This Row],[//]]="","",IF(KENKO[[#This Row],[ID NOTA]]="",Z452,KENKO[[#This Row],[ID NOTA]]))</f>
        <v/>
      </c>
    </row>
    <row r="454" spans="1:26" ht="20.100000000000001" customHeight="1" x14ac:dyDescent="0.25">
      <c r="A454" s="38"/>
      <c r="B454" s="34" t="str">
        <f>IF(KENKO[[#This Row],[N_ID]]="","",INDEX(Table1[ID],MATCH(KENKO[[#This Row],[N_ID]],Table1[N_ID],0)))</f>
        <v/>
      </c>
      <c r="C454" s="34" t="str">
        <f ca="1">IF(KENKO[[#This Row],[//]]="","",HYPERLINK("["&amp;SUBSTITUTE(DIR,"'","")&amp;"]NOTA!D"&amp;KENKO[[#This Row],[//]]+2,"&gt;"))</f>
        <v/>
      </c>
      <c r="D454" s="34" t="str">
        <f>IF(KENKO[[#This Row],[ID NOTA]]="","",INDEX(Table1[QB],MATCH(KENKO[[#This Row],[ID NOTA]],Table1[ID],0)))</f>
        <v/>
      </c>
      <c r="E45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54" s="34"/>
      <c r="G454" s="39" t="str">
        <f ca="1">IF(KENKO[[#This Row],[N_ID]]="","",INDEX(INDIRECT($2:$2),KENKO[[#This Row],[//]]))</f>
        <v/>
      </c>
      <c r="H454" s="39" t="str">
        <f ca="1">IF(KENKO[[#This Row],[N_ID]]="","",INDEX(INDIRECT($2:$2),KENKO[[#This Row],[//]]))</f>
        <v/>
      </c>
      <c r="I454" s="35" t="str">
        <f ca="1">IF(KENKO[[#This Row],[N_ID]]="","",INDEX(INDIRECT($2:$2),KENKO[[#This Row],[//]]))</f>
        <v/>
      </c>
      <c r="J454" s="35" t="str">
        <f ca="1">IF(KENKO[[#This Row],[//]]="","",INDEX([3]!db[NB PAJAK],KENKO[[#This Row],[stt]]-1))</f>
        <v/>
      </c>
      <c r="K454" s="34" t="str">
        <f ca="1">IF(KENKO[[#This Row],[//]]="","",IF(INDEX(INDIRECT($2:$2),KENKO[[#This Row],[//]])="","",INDEX(INDIRECT($2:$2),KENKO[[#This Row],[//]])))</f>
        <v/>
      </c>
      <c r="L454" s="34" t="str">
        <f ca="1">IF(KENKO[[#This Row],[//]]="","",IF(KENKO[[#This Row],[C]]="",INDEX(INDIRECT($2:$2),KENKO[[#This Row],[//]]),""))</f>
        <v/>
      </c>
      <c r="M454" s="34" t="str">
        <f ca="1">IF(KENKO[[#This Row],[//]]="","",IF(KENKO[[#This Row],[C]]="",INDEX(INDIRECT($2:$2),KENKO[[#This Row],[//]]),""))</f>
        <v/>
      </c>
      <c r="N454" s="40" t="str">
        <f ca="1">IF(KENKO[[#This Row],[//]]="","",INDEX(INDIRECT($2:$2),KENKO[[#This Row],[//]])/IF(KENKO[[#This Row],[C]]="",KENKO[[#This Row],[JMLH BRG]],1))</f>
        <v/>
      </c>
      <c r="O454" s="41" t="str">
        <f ca="1">IF(KENKO[[#This Row],[//]]="","",INDEX(INDIRECT($2:$2),KENKO[[#This Row],[//]]))</f>
        <v/>
      </c>
      <c r="P454" s="41" t="str">
        <f ca="1">IF(KENKO[[#This Row],[//]]="","",IF(INDEX(INDIRECT($2:$2),KENKO[[#This Row],[//]])="","",INDEX(INDIRECT($2:$2),KENKO[[#This Row],[//]])))</f>
        <v/>
      </c>
      <c r="Q454" s="42" t="str">
        <f ca="1">IF(KENKO[[#This Row],[//]]="","",INDEX(INDIRECT($2:$2),KENKO[[#This Row],[//]]))</f>
        <v/>
      </c>
      <c r="R45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5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54" s="42" t="str">
        <f ca="1">IF(KENKO[[#This Row],[//]]="","",IF(INDEX(INDIRECT($2:$2),KENKO[[#This Row],[//]])="","",INDEX(INDIRECT($2:$2),KENKO[[#This Row],[//]])))</f>
        <v/>
      </c>
      <c r="U454" s="35" t="str">
        <f ca="1">IF(KENKO[[#This Row],[//]]="","",INDEX(INDIRECT($2:$2),KENKO[[#This Row],[//]]))</f>
        <v/>
      </c>
      <c r="V454" s="35" t="str">
        <f ca="1">LOWER(SUBSTITUTE(SUBSTITUTE(SUBSTITUTE(SUBSTITUTE(SUBSTITUTE(SUBSTITUTE(SUBSTITUTE(SUBSTITUTE(KENKO[[#This Row],[N.B.nota]]," ",""),"-",""),"(",""),")",""),".",""),",",""),"/",""),"""",""))</f>
        <v/>
      </c>
      <c r="W454" s="34" t="str">
        <f ca="1">IF(KENKO[[#This Row],[concat]]="","",MATCH(KENKO[[#This Row],[concat]],[3]!db[NB NOTA_C],0)+1)</f>
        <v/>
      </c>
      <c r="X454" s="35" t="str">
        <f ca="1">IF(KENKO[[#This Row],[N.B.nota]]="","",ADDRESS(ROW(KENKO[QB]),COLUMN(KENKO[QB]))&amp;":"&amp;ADDRESS(ROW(),COLUMN(KENKO[QB])))</f>
        <v/>
      </c>
      <c r="Y454" s="35" t="str">
        <f ca="1">IF(KENKO[[#This Row],[//]]="","",HYPERLINK("["&amp;DB_PATH&amp;"]DB!e"&amp;KENKO[[#This Row],[stt]],"&gt;"))</f>
        <v/>
      </c>
      <c r="Z454" s="32" t="str">
        <f ca="1">IF(KENKO[[#This Row],[//]]="","",IF(KENKO[[#This Row],[ID NOTA]]="",Z453,KENKO[[#This Row],[ID NOTA]]))</f>
        <v/>
      </c>
    </row>
    <row r="455" spans="1:26" ht="20.100000000000001" customHeight="1" x14ac:dyDescent="0.25">
      <c r="A455" s="38"/>
      <c r="B455" s="34" t="str">
        <f>IF(KENKO[[#This Row],[N_ID]]="","",INDEX(Table1[ID],MATCH(KENKO[[#This Row],[N_ID]],Table1[N_ID],0)))</f>
        <v/>
      </c>
      <c r="C455" s="34" t="str">
        <f ca="1">IF(KENKO[[#This Row],[//]]="","",HYPERLINK("["&amp;SUBSTITUTE(DIR,"'","")&amp;"]NOTA!D"&amp;KENKO[[#This Row],[//]]+2,"&gt;"))</f>
        <v/>
      </c>
      <c r="D455" s="34" t="str">
        <f>IF(KENKO[[#This Row],[ID NOTA]]="","",INDEX(Table1[QB],MATCH(KENKO[[#This Row],[ID NOTA]],Table1[ID],0)))</f>
        <v/>
      </c>
      <c r="E45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55" s="34"/>
      <c r="G455" s="39" t="str">
        <f ca="1">IF(KENKO[[#This Row],[N_ID]]="","",INDEX(INDIRECT($2:$2),KENKO[[#This Row],[//]]))</f>
        <v/>
      </c>
      <c r="H455" s="39" t="str">
        <f ca="1">IF(KENKO[[#This Row],[N_ID]]="","",INDEX(INDIRECT($2:$2),KENKO[[#This Row],[//]]))</f>
        <v/>
      </c>
      <c r="I455" s="35" t="str">
        <f ca="1">IF(KENKO[[#This Row],[N_ID]]="","",INDEX(INDIRECT($2:$2),KENKO[[#This Row],[//]]))</f>
        <v/>
      </c>
      <c r="J455" s="35" t="str">
        <f ca="1">IF(KENKO[[#This Row],[//]]="","",INDEX([3]!db[NB PAJAK],KENKO[[#This Row],[stt]]-1))</f>
        <v/>
      </c>
      <c r="K455" s="34" t="str">
        <f ca="1">IF(KENKO[[#This Row],[//]]="","",IF(INDEX(INDIRECT($2:$2),KENKO[[#This Row],[//]])="","",INDEX(INDIRECT($2:$2),KENKO[[#This Row],[//]])))</f>
        <v/>
      </c>
      <c r="L455" s="34" t="str">
        <f ca="1">IF(KENKO[[#This Row],[//]]="","",IF(KENKO[[#This Row],[C]]="",INDEX(INDIRECT($2:$2),KENKO[[#This Row],[//]]),""))</f>
        <v/>
      </c>
      <c r="M455" s="34" t="str">
        <f ca="1">IF(KENKO[[#This Row],[//]]="","",IF(KENKO[[#This Row],[C]]="",INDEX(INDIRECT($2:$2),KENKO[[#This Row],[//]]),""))</f>
        <v/>
      </c>
      <c r="N455" s="40" t="str">
        <f ca="1">IF(KENKO[[#This Row],[//]]="","",INDEX(INDIRECT($2:$2),KENKO[[#This Row],[//]])/IF(KENKO[[#This Row],[C]]="",KENKO[[#This Row],[JMLH BRG]],1))</f>
        <v/>
      </c>
      <c r="O455" s="41" t="str">
        <f ca="1">IF(KENKO[[#This Row],[//]]="","",INDEX(INDIRECT($2:$2),KENKO[[#This Row],[//]]))</f>
        <v/>
      </c>
      <c r="P455" s="41" t="str">
        <f ca="1">IF(KENKO[[#This Row],[//]]="","",IF(INDEX(INDIRECT($2:$2),KENKO[[#This Row],[//]])="","",INDEX(INDIRECT($2:$2),KENKO[[#This Row],[//]])))</f>
        <v/>
      </c>
      <c r="Q455" s="42" t="str">
        <f ca="1">IF(KENKO[[#This Row],[//]]="","",INDEX(INDIRECT($2:$2),KENKO[[#This Row],[//]]))</f>
        <v/>
      </c>
      <c r="R45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5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55" s="42" t="str">
        <f ca="1">IF(KENKO[[#This Row],[//]]="","",IF(INDEX(INDIRECT($2:$2),KENKO[[#This Row],[//]])="","",INDEX(INDIRECT($2:$2),KENKO[[#This Row],[//]])))</f>
        <v/>
      </c>
      <c r="U455" s="35" t="str">
        <f ca="1">IF(KENKO[[#This Row],[//]]="","",INDEX(INDIRECT($2:$2),KENKO[[#This Row],[//]]))</f>
        <v/>
      </c>
      <c r="V455" s="35" t="str">
        <f ca="1">LOWER(SUBSTITUTE(SUBSTITUTE(SUBSTITUTE(SUBSTITUTE(SUBSTITUTE(SUBSTITUTE(SUBSTITUTE(SUBSTITUTE(KENKO[[#This Row],[N.B.nota]]," ",""),"-",""),"(",""),")",""),".",""),",",""),"/",""),"""",""))</f>
        <v/>
      </c>
      <c r="W455" s="34" t="str">
        <f ca="1">IF(KENKO[[#This Row],[concat]]="","",MATCH(KENKO[[#This Row],[concat]],[3]!db[NB NOTA_C],0)+1)</f>
        <v/>
      </c>
      <c r="X455" s="35" t="str">
        <f ca="1">IF(KENKO[[#This Row],[N.B.nota]]="","",ADDRESS(ROW(KENKO[QB]),COLUMN(KENKO[QB]))&amp;":"&amp;ADDRESS(ROW(),COLUMN(KENKO[QB])))</f>
        <v/>
      </c>
      <c r="Y455" s="35" t="str">
        <f ca="1">IF(KENKO[[#This Row],[//]]="","",HYPERLINK("["&amp;DB_PATH&amp;"]DB!e"&amp;KENKO[[#This Row],[stt]],"&gt;"))</f>
        <v/>
      </c>
      <c r="Z455" s="32" t="str">
        <f ca="1">IF(KENKO[[#This Row],[//]]="","",IF(KENKO[[#This Row],[ID NOTA]]="",Z454,KENKO[[#This Row],[ID NOTA]]))</f>
        <v/>
      </c>
    </row>
    <row r="456" spans="1:26" ht="20.100000000000001" customHeight="1" x14ac:dyDescent="0.25">
      <c r="A456" s="38"/>
      <c r="B456" s="34" t="str">
        <f>IF(KENKO[[#This Row],[N_ID]]="","",INDEX(Table1[ID],MATCH(KENKO[[#This Row],[N_ID]],Table1[N_ID],0)))</f>
        <v/>
      </c>
      <c r="C456" s="34" t="str">
        <f ca="1">IF(KENKO[[#This Row],[//]]="","",HYPERLINK("["&amp;SUBSTITUTE(DIR,"'","")&amp;"]NOTA!D"&amp;KENKO[[#This Row],[//]]+2,"&gt;"))</f>
        <v/>
      </c>
      <c r="D456" s="34" t="str">
        <f>IF(KENKO[[#This Row],[ID NOTA]]="","",INDEX(Table1[QB],MATCH(KENKO[[#This Row],[ID NOTA]],Table1[ID],0)))</f>
        <v/>
      </c>
      <c r="E45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56" s="34"/>
      <c r="G456" s="39" t="str">
        <f ca="1">IF(KENKO[[#This Row],[N_ID]]="","",INDEX(INDIRECT($2:$2),KENKO[[#This Row],[//]]))</f>
        <v/>
      </c>
      <c r="H456" s="39" t="str">
        <f ca="1">IF(KENKO[[#This Row],[N_ID]]="","",INDEX(INDIRECT($2:$2),KENKO[[#This Row],[//]]))</f>
        <v/>
      </c>
      <c r="I456" s="35" t="str">
        <f ca="1">IF(KENKO[[#This Row],[N_ID]]="","",INDEX(INDIRECT($2:$2),KENKO[[#This Row],[//]]))</f>
        <v/>
      </c>
      <c r="J456" s="35" t="str">
        <f ca="1">IF(KENKO[[#This Row],[//]]="","",INDEX([3]!db[NB PAJAK],KENKO[[#This Row],[stt]]-1))</f>
        <v/>
      </c>
      <c r="K456" s="34" t="str">
        <f ca="1">IF(KENKO[[#This Row],[//]]="","",IF(INDEX(INDIRECT($2:$2),KENKO[[#This Row],[//]])="","",INDEX(INDIRECT($2:$2),KENKO[[#This Row],[//]])))</f>
        <v/>
      </c>
      <c r="L456" s="34" t="str">
        <f ca="1">IF(KENKO[[#This Row],[//]]="","",IF(KENKO[[#This Row],[C]]="",INDEX(INDIRECT($2:$2),KENKO[[#This Row],[//]]),""))</f>
        <v/>
      </c>
      <c r="M456" s="34" t="str">
        <f ca="1">IF(KENKO[[#This Row],[//]]="","",IF(KENKO[[#This Row],[C]]="",INDEX(INDIRECT($2:$2),KENKO[[#This Row],[//]]),""))</f>
        <v/>
      </c>
      <c r="N456" s="40" t="str">
        <f ca="1">IF(KENKO[[#This Row],[//]]="","",INDEX(INDIRECT($2:$2),KENKO[[#This Row],[//]])/IF(KENKO[[#This Row],[C]]="",KENKO[[#This Row],[JMLH BRG]],1))</f>
        <v/>
      </c>
      <c r="O456" s="41" t="str">
        <f ca="1">IF(KENKO[[#This Row],[//]]="","",INDEX(INDIRECT($2:$2),KENKO[[#This Row],[//]]))</f>
        <v/>
      </c>
      <c r="P456" s="41" t="str">
        <f ca="1">IF(KENKO[[#This Row],[//]]="","",IF(INDEX(INDIRECT($2:$2),KENKO[[#This Row],[//]])="","",INDEX(INDIRECT($2:$2),KENKO[[#This Row],[//]])))</f>
        <v/>
      </c>
      <c r="Q456" s="42" t="str">
        <f ca="1">IF(KENKO[[#This Row],[//]]="","",INDEX(INDIRECT($2:$2),KENKO[[#This Row],[//]]))</f>
        <v/>
      </c>
      <c r="R45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5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56" s="42" t="str">
        <f ca="1">IF(KENKO[[#This Row],[//]]="","",IF(INDEX(INDIRECT($2:$2),KENKO[[#This Row],[//]])="","",INDEX(INDIRECT($2:$2),KENKO[[#This Row],[//]])))</f>
        <v/>
      </c>
      <c r="U456" s="35" t="str">
        <f ca="1">IF(KENKO[[#This Row],[//]]="","",INDEX(INDIRECT($2:$2),KENKO[[#This Row],[//]]))</f>
        <v/>
      </c>
      <c r="V456" s="35" t="str">
        <f ca="1">LOWER(SUBSTITUTE(SUBSTITUTE(SUBSTITUTE(SUBSTITUTE(SUBSTITUTE(SUBSTITUTE(SUBSTITUTE(SUBSTITUTE(KENKO[[#This Row],[N.B.nota]]," ",""),"-",""),"(",""),")",""),".",""),",",""),"/",""),"""",""))</f>
        <v/>
      </c>
      <c r="W456" s="34" t="str">
        <f ca="1">IF(KENKO[[#This Row],[concat]]="","",MATCH(KENKO[[#This Row],[concat]],[3]!db[NB NOTA_C],0)+1)</f>
        <v/>
      </c>
      <c r="X456" s="35" t="str">
        <f ca="1">IF(KENKO[[#This Row],[N.B.nota]]="","",ADDRESS(ROW(KENKO[QB]),COLUMN(KENKO[QB]))&amp;":"&amp;ADDRESS(ROW(),COLUMN(KENKO[QB])))</f>
        <v/>
      </c>
      <c r="Y456" s="35" t="str">
        <f ca="1">IF(KENKO[[#This Row],[//]]="","",HYPERLINK("["&amp;DB_PATH&amp;"]DB!e"&amp;KENKO[[#This Row],[stt]],"&gt;"))</f>
        <v/>
      </c>
      <c r="Z456" s="32" t="str">
        <f ca="1">IF(KENKO[[#This Row],[//]]="","",IF(KENKO[[#This Row],[ID NOTA]]="",Z455,KENKO[[#This Row],[ID NOTA]]))</f>
        <v/>
      </c>
    </row>
    <row r="457" spans="1:26" ht="20.100000000000001" customHeight="1" x14ac:dyDescent="0.25">
      <c r="A457" s="38"/>
      <c r="B457" s="34" t="str">
        <f>IF(KENKO[[#This Row],[N_ID]]="","",INDEX(Table1[ID],MATCH(KENKO[[#This Row],[N_ID]],Table1[N_ID],0)))</f>
        <v/>
      </c>
      <c r="C457" s="34" t="str">
        <f ca="1">IF(KENKO[[#This Row],[//]]="","",HYPERLINK("["&amp;SUBSTITUTE(DIR,"'","")&amp;"]NOTA!D"&amp;KENKO[[#This Row],[//]]+2,"&gt;"))</f>
        <v/>
      </c>
      <c r="D457" s="34" t="str">
        <f>IF(KENKO[[#This Row],[ID NOTA]]="","",INDEX(Table1[QB],MATCH(KENKO[[#This Row],[ID NOTA]],Table1[ID],0)))</f>
        <v/>
      </c>
      <c r="E45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57" s="34"/>
      <c r="G457" s="39" t="str">
        <f ca="1">IF(KENKO[[#This Row],[N_ID]]="","",INDEX(INDIRECT($2:$2),KENKO[[#This Row],[//]]))</f>
        <v/>
      </c>
      <c r="H457" s="39" t="str">
        <f ca="1">IF(KENKO[[#This Row],[N_ID]]="","",INDEX(INDIRECT($2:$2),KENKO[[#This Row],[//]]))</f>
        <v/>
      </c>
      <c r="I457" s="35" t="str">
        <f ca="1">IF(KENKO[[#This Row],[N_ID]]="","",INDEX(INDIRECT($2:$2),KENKO[[#This Row],[//]]))</f>
        <v/>
      </c>
      <c r="J457" s="35" t="str">
        <f ca="1">IF(KENKO[[#This Row],[//]]="","",INDEX([3]!db[NB PAJAK],KENKO[[#This Row],[stt]]-1))</f>
        <v/>
      </c>
      <c r="K457" s="34" t="str">
        <f ca="1">IF(KENKO[[#This Row],[//]]="","",IF(INDEX(INDIRECT($2:$2),KENKO[[#This Row],[//]])="","",INDEX(INDIRECT($2:$2),KENKO[[#This Row],[//]])))</f>
        <v/>
      </c>
      <c r="L457" s="34" t="str">
        <f ca="1">IF(KENKO[[#This Row],[//]]="","",IF(KENKO[[#This Row],[C]]="",INDEX(INDIRECT($2:$2),KENKO[[#This Row],[//]]),""))</f>
        <v/>
      </c>
      <c r="M457" s="34" t="str">
        <f ca="1">IF(KENKO[[#This Row],[//]]="","",IF(KENKO[[#This Row],[C]]="",INDEX(INDIRECT($2:$2),KENKO[[#This Row],[//]]),""))</f>
        <v/>
      </c>
      <c r="N457" s="40" t="str">
        <f ca="1">IF(KENKO[[#This Row],[//]]="","",INDEX(INDIRECT($2:$2),KENKO[[#This Row],[//]])/IF(KENKO[[#This Row],[C]]="",KENKO[[#This Row],[JMLH BRG]],1))</f>
        <v/>
      </c>
      <c r="O457" s="41" t="str">
        <f ca="1">IF(KENKO[[#This Row],[//]]="","",INDEX(INDIRECT($2:$2),KENKO[[#This Row],[//]]))</f>
        <v/>
      </c>
      <c r="P457" s="41" t="str">
        <f ca="1">IF(KENKO[[#This Row],[//]]="","",IF(INDEX(INDIRECT($2:$2),KENKO[[#This Row],[//]])="","",INDEX(INDIRECT($2:$2),KENKO[[#This Row],[//]])))</f>
        <v/>
      </c>
      <c r="Q457" s="42" t="str">
        <f ca="1">IF(KENKO[[#This Row],[//]]="","",INDEX(INDIRECT($2:$2),KENKO[[#This Row],[//]]))</f>
        <v/>
      </c>
      <c r="R45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5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57" s="42" t="str">
        <f ca="1">IF(KENKO[[#This Row],[//]]="","",IF(INDEX(INDIRECT($2:$2),KENKO[[#This Row],[//]])="","",INDEX(INDIRECT($2:$2),KENKO[[#This Row],[//]])))</f>
        <v/>
      </c>
      <c r="U457" s="35" t="str">
        <f ca="1">IF(KENKO[[#This Row],[//]]="","",INDEX(INDIRECT($2:$2),KENKO[[#This Row],[//]]))</f>
        <v/>
      </c>
      <c r="V457" s="35" t="str">
        <f ca="1">LOWER(SUBSTITUTE(SUBSTITUTE(SUBSTITUTE(SUBSTITUTE(SUBSTITUTE(SUBSTITUTE(SUBSTITUTE(SUBSTITUTE(KENKO[[#This Row],[N.B.nota]]," ",""),"-",""),"(",""),")",""),".",""),",",""),"/",""),"""",""))</f>
        <v/>
      </c>
      <c r="W457" s="34" t="str">
        <f ca="1">IF(KENKO[[#This Row],[concat]]="","",MATCH(KENKO[[#This Row],[concat]],[3]!db[NB NOTA_C],0)+1)</f>
        <v/>
      </c>
      <c r="X457" s="35" t="str">
        <f ca="1">IF(KENKO[[#This Row],[N.B.nota]]="","",ADDRESS(ROW(KENKO[QB]),COLUMN(KENKO[QB]))&amp;":"&amp;ADDRESS(ROW(),COLUMN(KENKO[QB])))</f>
        <v/>
      </c>
      <c r="Y457" s="35" t="str">
        <f ca="1">IF(KENKO[[#This Row],[//]]="","",HYPERLINK("["&amp;DB_PATH&amp;"]DB!e"&amp;KENKO[[#This Row],[stt]],"&gt;"))</f>
        <v/>
      </c>
      <c r="Z457" s="32" t="str">
        <f ca="1">IF(KENKO[[#This Row],[//]]="","",IF(KENKO[[#This Row],[ID NOTA]]="",Z456,KENKO[[#This Row],[ID NOTA]]))</f>
        <v/>
      </c>
    </row>
    <row r="458" spans="1:26" ht="20.100000000000001" customHeight="1" x14ac:dyDescent="0.25">
      <c r="A458" s="38"/>
      <c r="B458" s="34" t="str">
        <f>IF(KENKO[[#This Row],[N_ID]]="","",INDEX(Table1[ID],MATCH(KENKO[[#This Row],[N_ID]],Table1[N_ID],0)))</f>
        <v/>
      </c>
      <c r="C458" s="34" t="str">
        <f ca="1">IF(KENKO[[#This Row],[//]]="","",HYPERLINK("["&amp;SUBSTITUTE(DIR,"'","")&amp;"]NOTA!D"&amp;KENKO[[#This Row],[//]]+2,"&gt;"))</f>
        <v/>
      </c>
      <c r="D458" s="34" t="str">
        <f>IF(KENKO[[#This Row],[ID NOTA]]="","",INDEX(Table1[QB],MATCH(KENKO[[#This Row],[ID NOTA]],Table1[ID],0)))</f>
        <v/>
      </c>
      <c r="E45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58" s="34"/>
      <c r="G458" s="39" t="str">
        <f ca="1">IF(KENKO[[#This Row],[N_ID]]="","",INDEX(INDIRECT($2:$2),KENKO[[#This Row],[//]]))</f>
        <v/>
      </c>
      <c r="H458" s="39" t="str">
        <f ca="1">IF(KENKO[[#This Row],[N_ID]]="","",INDEX(INDIRECT($2:$2),KENKO[[#This Row],[//]]))</f>
        <v/>
      </c>
      <c r="I458" s="35" t="str">
        <f ca="1">IF(KENKO[[#This Row],[N_ID]]="","",INDEX(INDIRECT($2:$2),KENKO[[#This Row],[//]]))</f>
        <v/>
      </c>
      <c r="J458" s="35" t="str">
        <f ca="1">IF(KENKO[[#This Row],[//]]="","",INDEX([3]!db[NB PAJAK],KENKO[[#This Row],[stt]]-1))</f>
        <v/>
      </c>
      <c r="K458" s="34" t="str">
        <f ca="1">IF(KENKO[[#This Row],[//]]="","",IF(INDEX(INDIRECT($2:$2),KENKO[[#This Row],[//]])="","",INDEX(INDIRECT($2:$2),KENKO[[#This Row],[//]])))</f>
        <v/>
      </c>
      <c r="L458" s="34" t="str">
        <f ca="1">IF(KENKO[[#This Row],[//]]="","",IF(KENKO[[#This Row],[C]]="",INDEX(INDIRECT($2:$2),KENKO[[#This Row],[//]]),""))</f>
        <v/>
      </c>
      <c r="M458" s="34" t="str">
        <f ca="1">IF(KENKO[[#This Row],[//]]="","",IF(KENKO[[#This Row],[C]]="",INDEX(INDIRECT($2:$2),KENKO[[#This Row],[//]]),""))</f>
        <v/>
      </c>
      <c r="N458" s="40" t="str">
        <f ca="1">IF(KENKO[[#This Row],[//]]="","",INDEX(INDIRECT($2:$2),KENKO[[#This Row],[//]])/IF(KENKO[[#This Row],[C]]="",KENKO[[#This Row],[JMLH BRG]],1))</f>
        <v/>
      </c>
      <c r="O458" s="41" t="str">
        <f ca="1">IF(KENKO[[#This Row],[//]]="","",INDEX(INDIRECT($2:$2),KENKO[[#This Row],[//]]))</f>
        <v/>
      </c>
      <c r="P458" s="41" t="str">
        <f ca="1">IF(KENKO[[#This Row],[//]]="","",IF(INDEX(INDIRECT($2:$2),KENKO[[#This Row],[//]])="","",INDEX(INDIRECT($2:$2),KENKO[[#This Row],[//]])))</f>
        <v/>
      </c>
      <c r="Q458" s="42" t="str">
        <f ca="1">IF(KENKO[[#This Row],[//]]="","",INDEX(INDIRECT($2:$2),KENKO[[#This Row],[//]]))</f>
        <v/>
      </c>
      <c r="R45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5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58" s="42" t="str">
        <f ca="1">IF(KENKO[[#This Row],[//]]="","",IF(INDEX(INDIRECT($2:$2),KENKO[[#This Row],[//]])="","",INDEX(INDIRECT($2:$2),KENKO[[#This Row],[//]])))</f>
        <v/>
      </c>
      <c r="U458" s="35" t="str">
        <f ca="1">IF(KENKO[[#This Row],[//]]="","",INDEX(INDIRECT($2:$2),KENKO[[#This Row],[//]]))</f>
        <v/>
      </c>
      <c r="V458" s="35" t="str">
        <f ca="1">LOWER(SUBSTITUTE(SUBSTITUTE(SUBSTITUTE(SUBSTITUTE(SUBSTITUTE(SUBSTITUTE(SUBSTITUTE(SUBSTITUTE(KENKO[[#This Row],[N.B.nota]]," ",""),"-",""),"(",""),")",""),".",""),",",""),"/",""),"""",""))</f>
        <v/>
      </c>
      <c r="W458" s="34" t="str">
        <f ca="1">IF(KENKO[[#This Row],[concat]]="","",MATCH(KENKO[[#This Row],[concat]],[3]!db[NB NOTA_C],0)+1)</f>
        <v/>
      </c>
      <c r="X458" s="35" t="str">
        <f ca="1">IF(KENKO[[#This Row],[N.B.nota]]="","",ADDRESS(ROW(KENKO[QB]),COLUMN(KENKO[QB]))&amp;":"&amp;ADDRESS(ROW(),COLUMN(KENKO[QB])))</f>
        <v/>
      </c>
      <c r="Y458" s="35" t="str">
        <f ca="1">IF(KENKO[[#This Row],[//]]="","",HYPERLINK("["&amp;DB_PATH&amp;"]DB!e"&amp;KENKO[[#This Row],[stt]],"&gt;"))</f>
        <v/>
      </c>
      <c r="Z458" s="32" t="str">
        <f ca="1">IF(KENKO[[#This Row],[//]]="","",IF(KENKO[[#This Row],[ID NOTA]]="",Z457,KENKO[[#This Row],[ID NOTA]]))</f>
        <v/>
      </c>
    </row>
    <row r="459" spans="1:26" ht="20.100000000000001" customHeight="1" x14ac:dyDescent="0.25">
      <c r="A459" s="38"/>
      <c r="B459" s="34" t="str">
        <f>IF(KENKO[[#This Row],[N_ID]]="","",INDEX(Table1[ID],MATCH(KENKO[[#This Row],[N_ID]],Table1[N_ID],0)))</f>
        <v/>
      </c>
      <c r="C459" s="34" t="str">
        <f ca="1">IF(KENKO[[#This Row],[//]]="","",HYPERLINK("["&amp;SUBSTITUTE(DIR,"'","")&amp;"]NOTA!D"&amp;KENKO[[#This Row],[//]]+2,"&gt;"))</f>
        <v/>
      </c>
      <c r="D459" s="34" t="str">
        <f>IF(KENKO[[#This Row],[ID NOTA]]="","",INDEX(Table1[QB],MATCH(KENKO[[#This Row],[ID NOTA]],Table1[ID],0)))</f>
        <v/>
      </c>
      <c r="E45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59" s="34"/>
      <c r="G459" s="39" t="str">
        <f ca="1">IF(KENKO[[#This Row],[N_ID]]="","",INDEX(INDIRECT($2:$2),KENKO[[#This Row],[//]]))</f>
        <v/>
      </c>
      <c r="H459" s="39" t="str">
        <f ca="1">IF(KENKO[[#This Row],[N_ID]]="","",INDEX(INDIRECT($2:$2),KENKO[[#This Row],[//]]))</f>
        <v/>
      </c>
      <c r="I459" s="35" t="str">
        <f ca="1">IF(KENKO[[#This Row],[N_ID]]="","",INDEX(INDIRECT($2:$2),KENKO[[#This Row],[//]]))</f>
        <v/>
      </c>
      <c r="J459" s="35" t="str">
        <f ca="1">IF(KENKO[[#This Row],[//]]="","",INDEX([3]!db[NB PAJAK],KENKO[[#This Row],[stt]]-1))</f>
        <v/>
      </c>
      <c r="K459" s="34" t="str">
        <f ca="1">IF(KENKO[[#This Row],[//]]="","",IF(INDEX(INDIRECT($2:$2),KENKO[[#This Row],[//]])="","",INDEX(INDIRECT($2:$2),KENKO[[#This Row],[//]])))</f>
        <v/>
      </c>
      <c r="L459" s="34" t="str">
        <f ca="1">IF(KENKO[[#This Row],[//]]="","",IF(KENKO[[#This Row],[C]]="",INDEX(INDIRECT($2:$2),KENKO[[#This Row],[//]]),""))</f>
        <v/>
      </c>
      <c r="M459" s="34" t="str">
        <f ca="1">IF(KENKO[[#This Row],[//]]="","",IF(KENKO[[#This Row],[C]]="",INDEX(INDIRECT($2:$2),KENKO[[#This Row],[//]]),""))</f>
        <v/>
      </c>
      <c r="N459" s="40" t="str">
        <f ca="1">IF(KENKO[[#This Row],[//]]="","",INDEX(INDIRECT($2:$2),KENKO[[#This Row],[//]])/IF(KENKO[[#This Row],[C]]="",KENKO[[#This Row],[JMLH BRG]],1))</f>
        <v/>
      </c>
      <c r="O459" s="41" t="str">
        <f ca="1">IF(KENKO[[#This Row],[//]]="","",INDEX(INDIRECT($2:$2),KENKO[[#This Row],[//]]))</f>
        <v/>
      </c>
      <c r="P459" s="41" t="str">
        <f ca="1">IF(KENKO[[#This Row],[//]]="","",IF(INDEX(INDIRECT($2:$2),KENKO[[#This Row],[//]])="","",INDEX(INDIRECT($2:$2),KENKO[[#This Row],[//]])))</f>
        <v/>
      </c>
      <c r="Q459" s="42" t="str">
        <f ca="1">IF(KENKO[[#This Row],[//]]="","",INDEX(INDIRECT($2:$2),KENKO[[#This Row],[//]]))</f>
        <v/>
      </c>
      <c r="R45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5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59" s="42" t="str">
        <f ca="1">IF(KENKO[[#This Row],[//]]="","",IF(INDEX(INDIRECT($2:$2),KENKO[[#This Row],[//]])="","",INDEX(INDIRECT($2:$2),KENKO[[#This Row],[//]])))</f>
        <v/>
      </c>
      <c r="U459" s="35" t="str">
        <f ca="1">IF(KENKO[[#This Row],[//]]="","",INDEX(INDIRECT($2:$2),KENKO[[#This Row],[//]]))</f>
        <v/>
      </c>
      <c r="V459" s="35" t="str">
        <f ca="1">LOWER(SUBSTITUTE(SUBSTITUTE(SUBSTITUTE(SUBSTITUTE(SUBSTITUTE(SUBSTITUTE(SUBSTITUTE(SUBSTITUTE(KENKO[[#This Row],[N.B.nota]]," ",""),"-",""),"(",""),")",""),".",""),",",""),"/",""),"""",""))</f>
        <v/>
      </c>
      <c r="W459" s="34" t="str">
        <f ca="1">IF(KENKO[[#This Row],[concat]]="","",MATCH(KENKO[[#This Row],[concat]],[3]!db[NB NOTA_C],0)+1)</f>
        <v/>
      </c>
      <c r="X459" s="35" t="str">
        <f ca="1">IF(KENKO[[#This Row],[N.B.nota]]="","",ADDRESS(ROW(KENKO[QB]),COLUMN(KENKO[QB]))&amp;":"&amp;ADDRESS(ROW(),COLUMN(KENKO[QB])))</f>
        <v/>
      </c>
      <c r="Y459" s="35" t="str">
        <f ca="1">IF(KENKO[[#This Row],[//]]="","",HYPERLINK("["&amp;DB_PATH&amp;"]DB!e"&amp;KENKO[[#This Row],[stt]],"&gt;"))</f>
        <v/>
      </c>
      <c r="Z459" s="32" t="str">
        <f ca="1">IF(KENKO[[#This Row],[//]]="","",IF(KENKO[[#This Row],[ID NOTA]]="",Z458,KENKO[[#This Row],[ID NOTA]]))</f>
        <v/>
      </c>
    </row>
    <row r="460" spans="1:26" ht="20.100000000000001" customHeight="1" x14ac:dyDescent="0.25">
      <c r="A460" s="38"/>
      <c r="B460" s="34" t="str">
        <f>IF(KENKO[[#This Row],[N_ID]]="","",INDEX(Table1[ID],MATCH(KENKO[[#This Row],[N_ID]],Table1[N_ID],0)))</f>
        <v/>
      </c>
      <c r="C460" s="34" t="str">
        <f ca="1">IF(KENKO[[#This Row],[//]]="","",HYPERLINK("["&amp;SUBSTITUTE(DIR,"'","")&amp;"]NOTA!D"&amp;KENKO[[#This Row],[//]]+2,"&gt;"))</f>
        <v/>
      </c>
      <c r="D460" s="34" t="str">
        <f>IF(KENKO[[#This Row],[ID NOTA]]="","",INDEX(Table1[QB],MATCH(KENKO[[#This Row],[ID NOTA]],Table1[ID],0)))</f>
        <v/>
      </c>
      <c r="E46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60" s="34"/>
      <c r="G460" s="39" t="str">
        <f ca="1">IF(KENKO[[#This Row],[N_ID]]="","",INDEX(INDIRECT($2:$2),KENKO[[#This Row],[//]]))</f>
        <v/>
      </c>
      <c r="H460" s="39" t="str">
        <f ca="1">IF(KENKO[[#This Row],[N_ID]]="","",INDEX(INDIRECT($2:$2),KENKO[[#This Row],[//]]))</f>
        <v/>
      </c>
      <c r="I460" s="35" t="str">
        <f ca="1">IF(KENKO[[#This Row],[N_ID]]="","",INDEX(INDIRECT($2:$2),KENKO[[#This Row],[//]]))</f>
        <v/>
      </c>
      <c r="J460" s="35" t="str">
        <f ca="1">IF(KENKO[[#This Row],[//]]="","",INDEX([3]!db[NB PAJAK],KENKO[[#This Row],[stt]]-1))</f>
        <v/>
      </c>
      <c r="K460" s="34" t="str">
        <f ca="1">IF(KENKO[[#This Row],[//]]="","",IF(INDEX(INDIRECT($2:$2),KENKO[[#This Row],[//]])="","",INDEX(INDIRECT($2:$2),KENKO[[#This Row],[//]])))</f>
        <v/>
      </c>
      <c r="L460" s="34" t="str">
        <f ca="1">IF(KENKO[[#This Row],[//]]="","",IF(KENKO[[#This Row],[C]]="",INDEX(INDIRECT($2:$2),KENKO[[#This Row],[//]]),""))</f>
        <v/>
      </c>
      <c r="M460" s="34" t="str">
        <f ca="1">IF(KENKO[[#This Row],[//]]="","",IF(KENKO[[#This Row],[C]]="",INDEX(INDIRECT($2:$2),KENKO[[#This Row],[//]]),""))</f>
        <v/>
      </c>
      <c r="N460" s="40" t="str">
        <f ca="1">IF(KENKO[[#This Row],[//]]="","",INDEX(INDIRECT($2:$2),KENKO[[#This Row],[//]])/IF(KENKO[[#This Row],[C]]="",KENKO[[#This Row],[JMLH BRG]],1))</f>
        <v/>
      </c>
      <c r="O460" s="41" t="str">
        <f ca="1">IF(KENKO[[#This Row],[//]]="","",INDEX(INDIRECT($2:$2),KENKO[[#This Row],[//]]))</f>
        <v/>
      </c>
      <c r="P460" s="41" t="str">
        <f ca="1">IF(KENKO[[#This Row],[//]]="","",IF(INDEX(INDIRECT($2:$2),KENKO[[#This Row],[//]])="","",INDEX(INDIRECT($2:$2),KENKO[[#This Row],[//]])))</f>
        <v/>
      </c>
      <c r="Q460" s="42" t="str">
        <f ca="1">IF(KENKO[[#This Row],[//]]="","",INDEX(INDIRECT($2:$2),KENKO[[#This Row],[//]]))</f>
        <v/>
      </c>
      <c r="R46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6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60" s="42" t="str">
        <f ca="1">IF(KENKO[[#This Row],[//]]="","",IF(INDEX(INDIRECT($2:$2),KENKO[[#This Row],[//]])="","",INDEX(INDIRECT($2:$2),KENKO[[#This Row],[//]])))</f>
        <v/>
      </c>
      <c r="U460" s="35" t="str">
        <f ca="1">IF(KENKO[[#This Row],[//]]="","",INDEX(INDIRECT($2:$2),KENKO[[#This Row],[//]]))</f>
        <v/>
      </c>
      <c r="V460" s="35" t="str">
        <f ca="1">LOWER(SUBSTITUTE(SUBSTITUTE(SUBSTITUTE(SUBSTITUTE(SUBSTITUTE(SUBSTITUTE(SUBSTITUTE(SUBSTITUTE(KENKO[[#This Row],[N.B.nota]]," ",""),"-",""),"(",""),")",""),".",""),",",""),"/",""),"""",""))</f>
        <v/>
      </c>
      <c r="W460" s="34" t="str">
        <f ca="1">IF(KENKO[[#This Row],[concat]]="","",MATCH(KENKO[[#This Row],[concat]],[3]!db[NB NOTA_C],0)+1)</f>
        <v/>
      </c>
      <c r="X460" s="35" t="str">
        <f ca="1">IF(KENKO[[#This Row],[N.B.nota]]="","",ADDRESS(ROW(KENKO[QB]),COLUMN(KENKO[QB]))&amp;":"&amp;ADDRESS(ROW(),COLUMN(KENKO[QB])))</f>
        <v/>
      </c>
      <c r="Y460" s="35" t="str">
        <f ca="1">IF(KENKO[[#This Row],[//]]="","",HYPERLINK("["&amp;DB_PATH&amp;"]DB!e"&amp;KENKO[[#This Row],[stt]],"&gt;"))</f>
        <v/>
      </c>
      <c r="Z460" s="32" t="str">
        <f ca="1">IF(KENKO[[#This Row],[//]]="","",IF(KENKO[[#This Row],[ID NOTA]]="",Z459,KENKO[[#This Row],[ID NOTA]]))</f>
        <v/>
      </c>
    </row>
    <row r="461" spans="1:26" ht="20.100000000000001" customHeight="1" x14ac:dyDescent="0.25">
      <c r="A461" s="38"/>
      <c r="B461" s="34" t="str">
        <f>IF(KENKO[[#This Row],[N_ID]]="","",INDEX(Table1[ID],MATCH(KENKO[[#This Row],[N_ID]],Table1[N_ID],0)))</f>
        <v/>
      </c>
      <c r="C461" s="34" t="str">
        <f ca="1">IF(KENKO[[#This Row],[//]]="","",HYPERLINK("["&amp;SUBSTITUTE(DIR,"'","")&amp;"]NOTA!D"&amp;KENKO[[#This Row],[//]]+2,"&gt;"))</f>
        <v/>
      </c>
      <c r="D461" s="34" t="str">
        <f>IF(KENKO[[#This Row],[ID NOTA]]="","",INDEX(Table1[QB],MATCH(KENKO[[#This Row],[ID NOTA]],Table1[ID],0)))</f>
        <v/>
      </c>
      <c r="E46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61" s="34"/>
      <c r="G461" s="39" t="str">
        <f ca="1">IF(KENKO[[#This Row],[N_ID]]="","",INDEX(INDIRECT($2:$2),KENKO[[#This Row],[//]]))</f>
        <v/>
      </c>
      <c r="H461" s="39" t="str">
        <f ca="1">IF(KENKO[[#This Row],[N_ID]]="","",INDEX(INDIRECT($2:$2),KENKO[[#This Row],[//]]))</f>
        <v/>
      </c>
      <c r="I461" s="35" t="str">
        <f ca="1">IF(KENKO[[#This Row],[N_ID]]="","",INDEX(INDIRECT($2:$2),KENKO[[#This Row],[//]]))</f>
        <v/>
      </c>
      <c r="J461" s="35" t="str">
        <f ca="1">IF(KENKO[[#This Row],[//]]="","",INDEX([3]!db[NB PAJAK],KENKO[[#This Row],[stt]]-1))</f>
        <v/>
      </c>
      <c r="K461" s="34" t="str">
        <f ca="1">IF(KENKO[[#This Row],[//]]="","",IF(INDEX(INDIRECT($2:$2),KENKO[[#This Row],[//]])="","",INDEX(INDIRECT($2:$2),KENKO[[#This Row],[//]])))</f>
        <v/>
      </c>
      <c r="L461" s="34" t="str">
        <f ca="1">IF(KENKO[[#This Row],[//]]="","",IF(KENKO[[#This Row],[C]]="",INDEX(INDIRECT($2:$2),KENKO[[#This Row],[//]]),""))</f>
        <v/>
      </c>
      <c r="M461" s="34" t="str">
        <f ca="1">IF(KENKO[[#This Row],[//]]="","",IF(KENKO[[#This Row],[C]]="",INDEX(INDIRECT($2:$2),KENKO[[#This Row],[//]]),""))</f>
        <v/>
      </c>
      <c r="N461" s="40" t="str">
        <f ca="1">IF(KENKO[[#This Row],[//]]="","",INDEX(INDIRECT($2:$2),KENKO[[#This Row],[//]])/IF(KENKO[[#This Row],[C]]="",KENKO[[#This Row],[JMLH BRG]],1))</f>
        <v/>
      </c>
      <c r="O461" s="41" t="str">
        <f ca="1">IF(KENKO[[#This Row],[//]]="","",INDEX(INDIRECT($2:$2),KENKO[[#This Row],[//]]))</f>
        <v/>
      </c>
      <c r="P461" s="41" t="str">
        <f ca="1">IF(KENKO[[#This Row],[//]]="","",IF(INDEX(INDIRECT($2:$2),KENKO[[#This Row],[//]])="","",INDEX(INDIRECT($2:$2),KENKO[[#This Row],[//]])))</f>
        <v/>
      </c>
      <c r="Q461" s="42" t="str">
        <f ca="1">IF(KENKO[[#This Row],[//]]="","",INDEX(INDIRECT($2:$2),KENKO[[#This Row],[//]]))</f>
        <v/>
      </c>
      <c r="R46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6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61" s="42" t="str">
        <f ca="1">IF(KENKO[[#This Row],[//]]="","",IF(INDEX(INDIRECT($2:$2),KENKO[[#This Row],[//]])="","",INDEX(INDIRECT($2:$2),KENKO[[#This Row],[//]])))</f>
        <v/>
      </c>
      <c r="U461" s="35" t="str">
        <f ca="1">IF(KENKO[[#This Row],[//]]="","",INDEX(INDIRECT($2:$2),KENKO[[#This Row],[//]]))</f>
        <v/>
      </c>
      <c r="V461" s="35" t="str">
        <f ca="1">LOWER(SUBSTITUTE(SUBSTITUTE(SUBSTITUTE(SUBSTITUTE(SUBSTITUTE(SUBSTITUTE(SUBSTITUTE(SUBSTITUTE(KENKO[[#This Row],[N.B.nota]]," ",""),"-",""),"(",""),")",""),".",""),",",""),"/",""),"""",""))</f>
        <v/>
      </c>
      <c r="W461" s="34" t="str">
        <f ca="1">IF(KENKO[[#This Row],[concat]]="","",MATCH(KENKO[[#This Row],[concat]],[3]!db[NB NOTA_C],0)+1)</f>
        <v/>
      </c>
      <c r="X461" s="35" t="str">
        <f ca="1">IF(KENKO[[#This Row],[N.B.nota]]="","",ADDRESS(ROW(KENKO[QB]),COLUMN(KENKO[QB]))&amp;":"&amp;ADDRESS(ROW(),COLUMN(KENKO[QB])))</f>
        <v/>
      </c>
      <c r="Y461" s="35" t="str">
        <f ca="1">IF(KENKO[[#This Row],[//]]="","",HYPERLINK("["&amp;DB_PATH&amp;"]DB!e"&amp;KENKO[[#This Row],[stt]],"&gt;"))</f>
        <v/>
      </c>
      <c r="Z461" s="32" t="str">
        <f ca="1">IF(KENKO[[#This Row],[//]]="","",IF(KENKO[[#This Row],[ID NOTA]]="",Z460,KENKO[[#This Row],[ID NOTA]]))</f>
        <v/>
      </c>
    </row>
    <row r="462" spans="1:26" ht="20.100000000000001" customHeight="1" x14ac:dyDescent="0.25">
      <c r="A462" s="38"/>
      <c r="B462" s="34" t="str">
        <f>IF(KENKO[[#This Row],[N_ID]]="","",INDEX(Table1[ID],MATCH(KENKO[[#This Row],[N_ID]],Table1[N_ID],0)))</f>
        <v/>
      </c>
      <c r="C462" s="34" t="str">
        <f ca="1">IF(KENKO[[#This Row],[//]]="","",HYPERLINK("["&amp;SUBSTITUTE(DIR,"'","")&amp;"]NOTA!D"&amp;KENKO[[#This Row],[//]]+2,"&gt;"))</f>
        <v/>
      </c>
      <c r="D462" s="34" t="str">
        <f>IF(KENKO[[#This Row],[ID NOTA]]="","",INDEX(Table1[QB],MATCH(KENKO[[#This Row],[ID NOTA]],Table1[ID],0)))</f>
        <v/>
      </c>
      <c r="E46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62" s="34"/>
      <c r="G462" s="39" t="str">
        <f ca="1">IF(KENKO[[#This Row],[N_ID]]="","",INDEX(INDIRECT($2:$2),KENKO[[#This Row],[//]]))</f>
        <v/>
      </c>
      <c r="H462" s="39" t="str">
        <f ca="1">IF(KENKO[[#This Row],[N_ID]]="","",INDEX(INDIRECT($2:$2),KENKO[[#This Row],[//]]))</f>
        <v/>
      </c>
      <c r="I462" s="35" t="str">
        <f ca="1">IF(KENKO[[#This Row],[N_ID]]="","",INDEX(INDIRECT($2:$2),KENKO[[#This Row],[//]]))</f>
        <v/>
      </c>
      <c r="J462" s="35" t="str">
        <f ca="1">IF(KENKO[[#This Row],[//]]="","",INDEX([3]!db[NB PAJAK],KENKO[[#This Row],[stt]]-1))</f>
        <v/>
      </c>
      <c r="K462" s="34" t="str">
        <f ca="1">IF(KENKO[[#This Row],[//]]="","",IF(INDEX(INDIRECT($2:$2),KENKO[[#This Row],[//]])="","",INDEX(INDIRECT($2:$2),KENKO[[#This Row],[//]])))</f>
        <v/>
      </c>
      <c r="L462" s="34" t="str">
        <f ca="1">IF(KENKO[[#This Row],[//]]="","",IF(KENKO[[#This Row],[C]]="",INDEX(INDIRECT($2:$2),KENKO[[#This Row],[//]]),""))</f>
        <v/>
      </c>
      <c r="M462" s="34" t="str">
        <f ca="1">IF(KENKO[[#This Row],[//]]="","",IF(KENKO[[#This Row],[C]]="",INDEX(INDIRECT($2:$2),KENKO[[#This Row],[//]]),""))</f>
        <v/>
      </c>
      <c r="N462" s="40" t="str">
        <f ca="1">IF(KENKO[[#This Row],[//]]="","",INDEX(INDIRECT($2:$2),KENKO[[#This Row],[//]])/IF(KENKO[[#This Row],[C]]="",KENKO[[#This Row],[JMLH BRG]],1))</f>
        <v/>
      </c>
      <c r="O462" s="41" t="str">
        <f ca="1">IF(KENKO[[#This Row],[//]]="","",INDEX(INDIRECT($2:$2),KENKO[[#This Row],[//]]))</f>
        <v/>
      </c>
      <c r="P462" s="41" t="str">
        <f ca="1">IF(KENKO[[#This Row],[//]]="","",IF(INDEX(INDIRECT($2:$2),KENKO[[#This Row],[//]])="","",INDEX(INDIRECT($2:$2),KENKO[[#This Row],[//]])))</f>
        <v/>
      </c>
      <c r="Q462" s="42" t="str">
        <f ca="1">IF(KENKO[[#This Row],[//]]="","",INDEX(INDIRECT($2:$2),KENKO[[#This Row],[//]]))</f>
        <v/>
      </c>
      <c r="R46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6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62" s="42" t="str">
        <f ca="1">IF(KENKO[[#This Row],[//]]="","",IF(INDEX(INDIRECT($2:$2),KENKO[[#This Row],[//]])="","",INDEX(INDIRECT($2:$2),KENKO[[#This Row],[//]])))</f>
        <v/>
      </c>
      <c r="U462" s="35" t="str">
        <f ca="1">IF(KENKO[[#This Row],[//]]="","",INDEX(INDIRECT($2:$2),KENKO[[#This Row],[//]]))</f>
        <v/>
      </c>
      <c r="V462" s="35" t="str">
        <f ca="1">LOWER(SUBSTITUTE(SUBSTITUTE(SUBSTITUTE(SUBSTITUTE(SUBSTITUTE(SUBSTITUTE(SUBSTITUTE(SUBSTITUTE(KENKO[[#This Row],[N.B.nota]]," ",""),"-",""),"(",""),")",""),".",""),",",""),"/",""),"""",""))</f>
        <v/>
      </c>
      <c r="W462" s="34" t="str">
        <f ca="1">IF(KENKO[[#This Row],[concat]]="","",MATCH(KENKO[[#This Row],[concat]],[3]!db[NB NOTA_C],0)+1)</f>
        <v/>
      </c>
      <c r="X462" s="35" t="str">
        <f ca="1">IF(KENKO[[#This Row],[N.B.nota]]="","",ADDRESS(ROW(KENKO[QB]),COLUMN(KENKO[QB]))&amp;":"&amp;ADDRESS(ROW(),COLUMN(KENKO[QB])))</f>
        <v/>
      </c>
      <c r="Y462" s="35" t="str">
        <f ca="1">IF(KENKO[[#This Row],[//]]="","",HYPERLINK("["&amp;DB_PATH&amp;"]DB!e"&amp;KENKO[[#This Row],[stt]],"&gt;"))</f>
        <v/>
      </c>
      <c r="Z462" s="32" t="str">
        <f ca="1">IF(KENKO[[#This Row],[//]]="","",IF(KENKO[[#This Row],[ID NOTA]]="",Z461,KENKO[[#This Row],[ID NOTA]]))</f>
        <v/>
      </c>
    </row>
    <row r="463" spans="1:26" ht="20.100000000000001" customHeight="1" x14ac:dyDescent="0.25">
      <c r="A463" s="38"/>
      <c r="B463" s="34" t="str">
        <f>IF(KENKO[[#This Row],[N_ID]]="","",INDEX(Table1[ID],MATCH(KENKO[[#This Row],[N_ID]],Table1[N_ID],0)))</f>
        <v/>
      </c>
      <c r="C463" s="34" t="str">
        <f ca="1">IF(KENKO[[#This Row],[//]]="","",HYPERLINK("["&amp;SUBSTITUTE(DIR,"'","")&amp;"]NOTA!D"&amp;KENKO[[#This Row],[//]]+2,"&gt;"))</f>
        <v/>
      </c>
      <c r="D463" s="34" t="str">
        <f>IF(KENKO[[#This Row],[ID NOTA]]="","",INDEX(Table1[QB],MATCH(KENKO[[#This Row],[ID NOTA]],Table1[ID],0)))</f>
        <v/>
      </c>
      <c r="E46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63" s="34"/>
      <c r="G463" s="39" t="str">
        <f ca="1">IF(KENKO[[#This Row],[N_ID]]="","",INDEX(INDIRECT($2:$2),KENKO[[#This Row],[//]]))</f>
        <v/>
      </c>
      <c r="H463" s="39" t="str">
        <f ca="1">IF(KENKO[[#This Row],[N_ID]]="","",INDEX(INDIRECT($2:$2),KENKO[[#This Row],[//]]))</f>
        <v/>
      </c>
      <c r="I463" s="35" t="str">
        <f ca="1">IF(KENKO[[#This Row],[N_ID]]="","",INDEX(INDIRECT($2:$2),KENKO[[#This Row],[//]]))</f>
        <v/>
      </c>
      <c r="J463" s="35" t="str">
        <f ca="1">IF(KENKO[[#This Row],[//]]="","",INDEX([3]!db[NB PAJAK],KENKO[[#This Row],[stt]]-1))</f>
        <v/>
      </c>
      <c r="K463" s="34" t="str">
        <f ca="1">IF(KENKO[[#This Row],[//]]="","",IF(INDEX(INDIRECT($2:$2),KENKO[[#This Row],[//]])="","",INDEX(INDIRECT($2:$2),KENKO[[#This Row],[//]])))</f>
        <v/>
      </c>
      <c r="L463" s="34" t="str">
        <f ca="1">IF(KENKO[[#This Row],[//]]="","",IF(KENKO[[#This Row],[C]]="",INDEX(INDIRECT($2:$2),KENKO[[#This Row],[//]]),""))</f>
        <v/>
      </c>
      <c r="M463" s="34" t="str">
        <f ca="1">IF(KENKO[[#This Row],[//]]="","",IF(KENKO[[#This Row],[C]]="",INDEX(INDIRECT($2:$2),KENKO[[#This Row],[//]]),""))</f>
        <v/>
      </c>
      <c r="N463" s="40" t="str">
        <f ca="1">IF(KENKO[[#This Row],[//]]="","",INDEX(INDIRECT($2:$2),KENKO[[#This Row],[//]])/IF(KENKO[[#This Row],[C]]="",KENKO[[#This Row],[JMLH BRG]],1))</f>
        <v/>
      </c>
      <c r="O463" s="41" t="str">
        <f ca="1">IF(KENKO[[#This Row],[//]]="","",INDEX(INDIRECT($2:$2),KENKO[[#This Row],[//]]))</f>
        <v/>
      </c>
      <c r="P463" s="41" t="str">
        <f ca="1">IF(KENKO[[#This Row],[//]]="","",IF(INDEX(INDIRECT($2:$2),KENKO[[#This Row],[//]])="","",INDEX(INDIRECT($2:$2),KENKO[[#This Row],[//]])))</f>
        <v/>
      </c>
      <c r="Q463" s="42" t="str">
        <f ca="1">IF(KENKO[[#This Row],[//]]="","",INDEX(INDIRECT($2:$2),KENKO[[#This Row],[//]]))</f>
        <v/>
      </c>
      <c r="R46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6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63" s="42" t="str">
        <f ca="1">IF(KENKO[[#This Row],[//]]="","",IF(INDEX(INDIRECT($2:$2),KENKO[[#This Row],[//]])="","",INDEX(INDIRECT($2:$2),KENKO[[#This Row],[//]])))</f>
        <v/>
      </c>
      <c r="U463" s="35" t="str">
        <f ca="1">IF(KENKO[[#This Row],[//]]="","",INDEX(INDIRECT($2:$2),KENKO[[#This Row],[//]]))</f>
        <v/>
      </c>
      <c r="V463" s="35" t="str">
        <f ca="1">LOWER(SUBSTITUTE(SUBSTITUTE(SUBSTITUTE(SUBSTITUTE(SUBSTITUTE(SUBSTITUTE(SUBSTITUTE(SUBSTITUTE(KENKO[[#This Row],[N.B.nota]]," ",""),"-",""),"(",""),")",""),".",""),",",""),"/",""),"""",""))</f>
        <v/>
      </c>
      <c r="W463" s="34" t="str">
        <f ca="1">IF(KENKO[[#This Row],[concat]]="","",MATCH(KENKO[[#This Row],[concat]],[3]!db[NB NOTA_C],0)+1)</f>
        <v/>
      </c>
      <c r="X463" s="35" t="str">
        <f ca="1">IF(KENKO[[#This Row],[N.B.nota]]="","",ADDRESS(ROW(KENKO[QB]),COLUMN(KENKO[QB]))&amp;":"&amp;ADDRESS(ROW(),COLUMN(KENKO[QB])))</f>
        <v/>
      </c>
      <c r="Y463" s="35" t="str">
        <f ca="1">IF(KENKO[[#This Row],[//]]="","",HYPERLINK("["&amp;DB_PATH&amp;"]DB!e"&amp;KENKO[[#This Row],[stt]],"&gt;"))</f>
        <v/>
      </c>
      <c r="Z463" s="32" t="str">
        <f ca="1">IF(KENKO[[#This Row],[//]]="","",IF(KENKO[[#This Row],[ID NOTA]]="",Z462,KENKO[[#This Row],[ID NOTA]]))</f>
        <v/>
      </c>
    </row>
    <row r="464" spans="1:26" ht="20.100000000000001" customHeight="1" x14ac:dyDescent="0.25">
      <c r="A464" s="38"/>
      <c r="B464" s="34" t="str">
        <f>IF(KENKO[[#This Row],[N_ID]]="","",INDEX(Table1[ID],MATCH(KENKO[[#This Row],[N_ID]],Table1[N_ID],0)))</f>
        <v/>
      </c>
      <c r="C464" s="34" t="str">
        <f ca="1">IF(KENKO[[#This Row],[//]]="","",HYPERLINK("["&amp;SUBSTITUTE(DIR,"'","")&amp;"]NOTA!D"&amp;KENKO[[#This Row],[//]]+2,"&gt;"))</f>
        <v/>
      </c>
      <c r="D464" s="34" t="str">
        <f>IF(KENKO[[#This Row],[ID NOTA]]="","",INDEX(Table1[QB],MATCH(KENKO[[#This Row],[ID NOTA]],Table1[ID],0)))</f>
        <v/>
      </c>
      <c r="E46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64" s="34"/>
      <c r="G464" s="39" t="str">
        <f ca="1">IF(KENKO[[#This Row],[N_ID]]="","",INDEX(INDIRECT($2:$2),KENKO[[#This Row],[//]]))</f>
        <v/>
      </c>
      <c r="H464" s="39" t="str">
        <f ca="1">IF(KENKO[[#This Row],[N_ID]]="","",INDEX(INDIRECT($2:$2),KENKO[[#This Row],[//]]))</f>
        <v/>
      </c>
      <c r="I464" s="35" t="str">
        <f ca="1">IF(KENKO[[#This Row],[N_ID]]="","",INDEX(INDIRECT($2:$2),KENKO[[#This Row],[//]]))</f>
        <v/>
      </c>
      <c r="J464" s="35" t="str">
        <f ca="1">IF(KENKO[[#This Row],[//]]="","",INDEX([3]!db[NB PAJAK],KENKO[[#This Row],[stt]]-1))</f>
        <v/>
      </c>
      <c r="K464" s="34" t="str">
        <f ca="1">IF(KENKO[[#This Row],[//]]="","",IF(INDEX(INDIRECT($2:$2),KENKO[[#This Row],[//]])="","",INDEX(INDIRECT($2:$2),KENKO[[#This Row],[//]])))</f>
        <v/>
      </c>
      <c r="L464" s="34" t="str">
        <f ca="1">IF(KENKO[[#This Row],[//]]="","",IF(KENKO[[#This Row],[C]]="",INDEX(INDIRECT($2:$2),KENKO[[#This Row],[//]]),""))</f>
        <v/>
      </c>
      <c r="M464" s="34" t="str">
        <f ca="1">IF(KENKO[[#This Row],[//]]="","",IF(KENKO[[#This Row],[C]]="",INDEX(INDIRECT($2:$2),KENKO[[#This Row],[//]]),""))</f>
        <v/>
      </c>
      <c r="N464" s="40" t="str">
        <f ca="1">IF(KENKO[[#This Row],[//]]="","",INDEX(INDIRECT($2:$2),KENKO[[#This Row],[//]])/IF(KENKO[[#This Row],[C]]="",KENKO[[#This Row],[JMLH BRG]],1))</f>
        <v/>
      </c>
      <c r="O464" s="41" t="str">
        <f ca="1">IF(KENKO[[#This Row],[//]]="","",INDEX(INDIRECT($2:$2),KENKO[[#This Row],[//]]))</f>
        <v/>
      </c>
      <c r="P464" s="41" t="str">
        <f ca="1">IF(KENKO[[#This Row],[//]]="","",IF(INDEX(INDIRECT($2:$2),KENKO[[#This Row],[//]])="","",INDEX(INDIRECT($2:$2),KENKO[[#This Row],[//]])))</f>
        <v/>
      </c>
      <c r="Q464" s="42" t="str">
        <f ca="1">IF(KENKO[[#This Row],[//]]="","",INDEX(INDIRECT($2:$2),KENKO[[#This Row],[//]]))</f>
        <v/>
      </c>
      <c r="R46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6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64" s="42" t="str">
        <f ca="1">IF(KENKO[[#This Row],[//]]="","",IF(INDEX(INDIRECT($2:$2),KENKO[[#This Row],[//]])="","",INDEX(INDIRECT($2:$2),KENKO[[#This Row],[//]])))</f>
        <v/>
      </c>
      <c r="U464" s="35" t="str">
        <f ca="1">IF(KENKO[[#This Row],[//]]="","",INDEX(INDIRECT($2:$2),KENKO[[#This Row],[//]]))</f>
        <v/>
      </c>
      <c r="V464" s="35" t="str">
        <f ca="1">LOWER(SUBSTITUTE(SUBSTITUTE(SUBSTITUTE(SUBSTITUTE(SUBSTITUTE(SUBSTITUTE(SUBSTITUTE(SUBSTITUTE(KENKO[[#This Row],[N.B.nota]]," ",""),"-",""),"(",""),")",""),".",""),",",""),"/",""),"""",""))</f>
        <v/>
      </c>
      <c r="W464" s="34" t="str">
        <f ca="1">IF(KENKO[[#This Row],[concat]]="","",MATCH(KENKO[[#This Row],[concat]],[3]!db[NB NOTA_C],0)+1)</f>
        <v/>
      </c>
      <c r="X464" s="35" t="str">
        <f ca="1">IF(KENKO[[#This Row],[N.B.nota]]="","",ADDRESS(ROW(KENKO[QB]),COLUMN(KENKO[QB]))&amp;":"&amp;ADDRESS(ROW(),COLUMN(KENKO[QB])))</f>
        <v/>
      </c>
      <c r="Y464" s="35" t="str">
        <f ca="1">IF(KENKO[[#This Row],[//]]="","",HYPERLINK("["&amp;DB_PATH&amp;"]DB!e"&amp;KENKO[[#This Row],[stt]],"&gt;"))</f>
        <v/>
      </c>
      <c r="Z464" s="32" t="str">
        <f ca="1">IF(KENKO[[#This Row],[//]]="","",IF(KENKO[[#This Row],[ID NOTA]]="",Z463,KENKO[[#This Row],[ID NOTA]]))</f>
        <v/>
      </c>
    </row>
    <row r="465" spans="1:26" ht="20.100000000000001" customHeight="1" x14ac:dyDescent="0.25">
      <c r="A465" s="38"/>
      <c r="B465" s="34" t="str">
        <f>IF(KENKO[[#This Row],[N_ID]]="","",INDEX(Table1[ID],MATCH(KENKO[[#This Row],[N_ID]],Table1[N_ID],0)))</f>
        <v/>
      </c>
      <c r="C465" s="34" t="str">
        <f ca="1">IF(KENKO[[#This Row],[//]]="","",HYPERLINK("["&amp;SUBSTITUTE(DIR,"'","")&amp;"]NOTA!D"&amp;KENKO[[#This Row],[//]]+2,"&gt;"))</f>
        <v/>
      </c>
      <c r="D465" s="34" t="str">
        <f>IF(KENKO[[#This Row],[ID NOTA]]="","",INDEX(Table1[QB],MATCH(KENKO[[#This Row],[ID NOTA]],Table1[ID],0)))</f>
        <v/>
      </c>
      <c r="E46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65" s="34"/>
      <c r="G465" s="39" t="str">
        <f ca="1">IF(KENKO[[#This Row],[N_ID]]="","",INDEX(INDIRECT($2:$2),KENKO[[#This Row],[//]]))</f>
        <v/>
      </c>
      <c r="H465" s="39" t="str">
        <f ca="1">IF(KENKO[[#This Row],[N_ID]]="","",INDEX(INDIRECT($2:$2),KENKO[[#This Row],[//]]))</f>
        <v/>
      </c>
      <c r="I465" s="35" t="str">
        <f ca="1">IF(KENKO[[#This Row],[N_ID]]="","",INDEX(INDIRECT($2:$2),KENKO[[#This Row],[//]]))</f>
        <v/>
      </c>
      <c r="J465" s="35" t="str">
        <f ca="1">IF(KENKO[[#This Row],[//]]="","",INDEX([3]!db[NB PAJAK],KENKO[[#This Row],[stt]]-1))</f>
        <v/>
      </c>
      <c r="K465" s="34" t="str">
        <f ca="1">IF(KENKO[[#This Row],[//]]="","",IF(INDEX(INDIRECT($2:$2),KENKO[[#This Row],[//]])="","",INDEX(INDIRECT($2:$2),KENKO[[#This Row],[//]])))</f>
        <v/>
      </c>
      <c r="L465" s="34" t="str">
        <f ca="1">IF(KENKO[[#This Row],[//]]="","",IF(KENKO[[#This Row],[C]]="",INDEX(INDIRECT($2:$2),KENKO[[#This Row],[//]]),""))</f>
        <v/>
      </c>
      <c r="M465" s="34" t="str">
        <f ca="1">IF(KENKO[[#This Row],[//]]="","",IF(KENKO[[#This Row],[C]]="",INDEX(INDIRECT($2:$2),KENKO[[#This Row],[//]]),""))</f>
        <v/>
      </c>
      <c r="N465" s="40" t="str">
        <f ca="1">IF(KENKO[[#This Row],[//]]="","",INDEX(INDIRECT($2:$2),KENKO[[#This Row],[//]])/IF(KENKO[[#This Row],[C]]="",KENKO[[#This Row],[JMLH BRG]],1))</f>
        <v/>
      </c>
      <c r="O465" s="41" t="str">
        <f ca="1">IF(KENKO[[#This Row],[//]]="","",INDEX(INDIRECT($2:$2),KENKO[[#This Row],[//]]))</f>
        <v/>
      </c>
      <c r="P465" s="41" t="str">
        <f ca="1">IF(KENKO[[#This Row],[//]]="","",IF(INDEX(INDIRECT($2:$2),KENKO[[#This Row],[//]])="","",INDEX(INDIRECT($2:$2),KENKO[[#This Row],[//]])))</f>
        <v/>
      </c>
      <c r="Q465" s="42" t="str">
        <f ca="1">IF(KENKO[[#This Row],[//]]="","",INDEX(INDIRECT($2:$2),KENKO[[#This Row],[//]]))</f>
        <v/>
      </c>
      <c r="R46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6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65" s="42" t="str">
        <f ca="1">IF(KENKO[[#This Row],[//]]="","",IF(INDEX(INDIRECT($2:$2),KENKO[[#This Row],[//]])="","",INDEX(INDIRECT($2:$2),KENKO[[#This Row],[//]])))</f>
        <v/>
      </c>
      <c r="U465" s="35" t="str">
        <f ca="1">IF(KENKO[[#This Row],[//]]="","",INDEX(INDIRECT($2:$2),KENKO[[#This Row],[//]]))</f>
        <v/>
      </c>
      <c r="V465" s="35" t="str">
        <f ca="1">LOWER(SUBSTITUTE(SUBSTITUTE(SUBSTITUTE(SUBSTITUTE(SUBSTITUTE(SUBSTITUTE(SUBSTITUTE(SUBSTITUTE(KENKO[[#This Row],[N.B.nota]]," ",""),"-",""),"(",""),")",""),".",""),",",""),"/",""),"""",""))</f>
        <v/>
      </c>
      <c r="W465" s="34" t="str">
        <f ca="1">IF(KENKO[[#This Row],[concat]]="","",MATCH(KENKO[[#This Row],[concat]],[3]!db[NB NOTA_C],0)+1)</f>
        <v/>
      </c>
      <c r="X465" s="35" t="str">
        <f ca="1">IF(KENKO[[#This Row],[N.B.nota]]="","",ADDRESS(ROW(KENKO[QB]),COLUMN(KENKO[QB]))&amp;":"&amp;ADDRESS(ROW(),COLUMN(KENKO[QB])))</f>
        <v/>
      </c>
      <c r="Y465" s="35" t="str">
        <f ca="1">IF(KENKO[[#This Row],[//]]="","",HYPERLINK("["&amp;DB_PATH&amp;"]DB!e"&amp;KENKO[[#This Row],[stt]],"&gt;"))</f>
        <v/>
      </c>
      <c r="Z465" s="32" t="str">
        <f ca="1">IF(KENKO[[#This Row],[//]]="","",IF(KENKO[[#This Row],[ID NOTA]]="",Z464,KENKO[[#This Row],[ID NOTA]]))</f>
        <v/>
      </c>
    </row>
    <row r="466" spans="1:26" ht="20.100000000000001" customHeight="1" x14ac:dyDescent="0.25">
      <c r="A466" s="38"/>
      <c r="B466" s="34" t="str">
        <f>IF(KENKO[[#This Row],[N_ID]]="","",INDEX(Table1[ID],MATCH(KENKO[[#This Row],[N_ID]],Table1[N_ID],0)))</f>
        <v/>
      </c>
      <c r="C466" s="34" t="str">
        <f ca="1">IF(KENKO[[#This Row],[//]]="","",HYPERLINK("["&amp;SUBSTITUTE(DIR,"'","")&amp;"]NOTA!D"&amp;KENKO[[#This Row],[//]]+2,"&gt;"))</f>
        <v/>
      </c>
      <c r="D466" s="34" t="str">
        <f>IF(KENKO[[#This Row],[ID NOTA]]="","",INDEX(Table1[QB],MATCH(KENKO[[#This Row],[ID NOTA]],Table1[ID],0)))</f>
        <v/>
      </c>
      <c r="E46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66" s="34"/>
      <c r="G466" s="39" t="str">
        <f ca="1">IF(KENKO[[#This Row],[N_ID]]="","",INDEX(INDIRECT($2:$2),KENKO[[#This Row],[//]]))</f>
        <v/>
      </c>
      <c r="H466" s="39" t="str">
        <f ca="1">IF(KENKO[[#This Row],[N_ID]]="","",INDEX(INDIRECT($2:$2),KENKO[[#This Row],[//]]))</f>
        <v/>
      </c>
      <c r="I466" s="35" t="str">
        <f ca="1">IF(KENKO[[#This Row],[N_ID]]="","",INDEX(INDIRECT($2:$2),KENKO[[#This Row],[//]]))</f>
        <v/>
      </c>
      <c r="J466" s="35" t="str">
        <f ca="1">IF(KENKO[[#This Row],[//]]="","",INDEX([3]!db[NB PAJAK],KENKO[[#This Row],[stt]]-1))</f>
        <v/>
      </c>
      <c r="K466" s="34" t="str">
        <f ca="1">IF(KENKO[[#This Row],[//]]="","",IF(INDEX(INDIRECT($2:$2),KENKO[[#This Row],[//]])="","",INDEX(INDIRECT($2:$2),KENKO[[#This Row],[//]])))</f>
        <v/>
      </c>
      <c r="L466" s="34" t="str">
        <f ca="1">IF(KENKO[[#This Row],[//]]="","",IF(KENKO[[#This Row],[C]]="",INDEX(INDIRECT($2:$2),KENKO[[#This Row],[//]]),""))</f>
        <v/>
      </c>
      <c r="M466" s="34" t="str">
        <f ca="1">IF(KENKO[[#This Row],[//]]="","",IF(KENKO[[#This Row],[C]]="",INDEX(INDIRECT($2:$2),KENKO[[#This Row],[//]]),""))</f>
        <v/>
      </c>
      <c r="N466" s="40" t="str">
        <f ca="1">IF(KENKO[[#This Row],[//]]="","",INDEX(INDIRECT($2:$2),KENKO[[#This Row],[//]])/IF(KENKO[[#This Row],[C]]="",KENKO[[#This Row],[JMLH BRG]],1))</f>
        <v/>
      </c>
      <c r="O466" s="41" t="str">
        <f ca="1">IF(KENKO[[#This Row],[//]]="","",INDEX(INDIRECT($2:$2),KENKO[[#This Row],[//]]))</f>
        <v/>
      </c>
      <c r="P466" s="41" t="str">
        <f ca="1">IF(KENKO[[#This Row],[//]]="","",IF(INDEX(INDIRECT($2:$2),KENKO[[#This Row],[//]])="","",INDEX(INDIRECT($2:$2),KENKO[[#This Row],[//]])))</f>
        <v/>
      </c>
      <c r="Q466" s="42" t="str">
        <f ca="1">IF(KENKO[[#This Row],[//]]="","",INDEX(INDIRECT($2:$2),KENKO[[#This Row],[//]]))</f>
        <v/>
      </c>
      <c r="R46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6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66" s="42" t="str">
        <f ca="1">IF(KENKO[[#This Row],[//]]="","",IF(INDEX(INDIRECT($2:$2),KENKO[[#This Row],[//]])="","",INDEX(INDIRECT($2:$2),KENKO[[#This Row],[//]])))</f>
        <v/>
      </c>
      <c r="U466" s="35" t="str">
        <f ca="1">IF(KENKO[[#This Row],[//]]="","",INDEX(INDIRECT($2:$2),KENKO[[#This Row],[//]]))</f>
        <v/>
      </c>
      <c r="V466" s="35" t="str">
        <f ca="1">LOWER(SUBSTITUTE(SUBSTITUTE(SUBSTITUTE(SUBSTITUTE(SUBSTITUTE(SUBSTITUTE(SUBSTITUTE(SUBSTITUTE(KENKO[[#This Row],[N.B.nota]]," ",""),"-",""),"(",""),")",""),".",""),",",""),"/",""),"""",""))</f>
        <v/>
      </c>
      <c r="W466" s="34" t="str">
        <f ca="1">IF(KENKO[[#This Row],[concat]]="","",MATCH(KENKO[[#This Row],[concat]],[3]!db[NB NOTA_C],0)+1)</f>
        <v/>
      </c>
      <c r="X466" s="35" t="str">
        <f ca="1">IF(KENKO[[#This Row],[N.B.nota]]="","",ADDRESS(ROW(KENKO[QB]),COLUMN(KENKO[QB]))&amp;":"&amp;ADDRESS(ROW(),COLUMN(KENKO[QB])))</f>
        <v/>
      </c>
      <c r="Y466" s="35" t="str">
        <f ca="1">IF(KENKO[[#This Row],[//]]="","",HYPERLINK("["&amp;DB_PATH&amp;"]DB!e"&amp;KENKO[[#This Row],[stt]],"&gt;"))</f>
        <v/>
      </c>
      <c r="Z466" s="32" t="str">
        <f ca="1">IF(KENKO[[#This Row],[//]]="","",IF(KENKO[[#This Row],[ID NOTA]]="",Z465,KENKO[[#This Row],[ID NOTA]]))</f>
        <v/>
      </c>
    </row>
    <row r="467" spans="1:26" ht="20.100000000000001" customHeight="1" x14ac:dyDescent="0.25">
      <c r="A467" s="38"/>
      <c r="B467" s="34" t="str">
        <f>IF(KENKO[[#This Row],[N_ID]]="","",INDEX(Table1[ID],MATCH(KENKO[[#This Row],[N_ID]],Table1[N_ID],0)))</f>
        <v/>
      </c>
      <c r="C467" s="34" t="str">
        <f ca="1">IF(KENKO[[#This Row],[//]]="","",HYPERLINK("["&amp;SUBSTITUTE(DIR,"'","")&amp;"]NOTA!D"&amp;KENKO[[#This Row],[//]]+2,"&gt;"))</f>
        <v/>
      </c>
      <c r="D467" s="34" t="str">
        <f>IF(KENKO[[#This Row],[ID NOTA]]="","",INDEX(Table1[QB],MATCH(KENKO[[#This Row],[ID NOTA]],Table1[ID],0)))</f>
        <v/>
      </c>
      <c r="E46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67" s="34"/>
      <c r="G467" s="39" t="str">
        <f ca="1">IF(KENKO[[#This Row],[N_ID]]="","",INDEX(INDIRECT($2:$2),KENKO[[#This Row],[//]]))</f>
        <v/>
      </c>
      <c r="H467" s="39" t="str">
        <f ca="1">IF(KENKO[[#This Row],[N_ID]]="","",INDEX(INDIRECT($2:$2),KENKO[[#This Row],[//]]))</f>
        <v/>
      </c>
      <c r="I467" s="35" t="str">
        <f ca="1">IF(KENKO[[#This Row],[N_ID]]="","",INDEX(INDIRECT($2:$2),KENKO[[#This Row],[//]]))</f>
        <v/>
      </c>
      <c r="J467" s="35" t="str">
        <f ca="1">IF(KENKO[[#This Row],[//]]="","",INDEX([3]!db[NB PAJAK],KENKO[[#This Row],[stt]]-1))</f>
        <v/>
      </c>
      <c r="K467" s="34" t="str">
        <f ca="1">IF(KENKO[[#This Row],[//]]="","",IF(INDEX(INDIRECT($2:$2),KENKO[[#This Row],[//]])="","",INDEX(INDIRECT($2:$2),KENKO[[#This Row],[//]])))</f>
        <v/>
      </c>
      <c r="L467" s="34" t="str">
        <f ca="1">IF(KENKO[[#This Row],[//]]="","",IF(KENKO[[#This Row],[C]]="",INDEX(INDIRECT($2:$2),KENKO[[#This Row],[//]]),""))</f>
        <v/>
      </c>
      <c r="M467" s="34" t="str">
        <f ca="1">IF(KENKO[[#This Row],[//]]="","",IF(KENKO[[#This Row],[C]]="",INDEX(INDIRECT($2:$2),KENKO[[#This Row],[//]]),""))</f>
        <v/>
      </c>
      <c r="N467" s="40" t="str">
        <f ca="1">IF(KENKO[[#This Row],[//]]="","",INDEX(INDIRECT($2:$2),KENKO[[#This Row],[//]])/IF(KENKO[[#This Row],[C]]="",KENKO[[#This Row],[JMLH BRG]],1))</f>
        <v/>
      </c>
      <c r="O467" s="41" t="str">
        <f ca="1">IF(KENKO[[#This Row],[//]]="","",INDEX(INDIRECT($2:$2),KENKO[[#This Row],[//]]))</f>
        <v/>
      </c>
      <c r="P467" s="41" t="str">
        <f ca="1">IF(KENKO[[#This Row],[//]]="","",IF(INDEX(INDIRECT($2:$2),KENKO[[#This Row],[//]])="","",INDEX(INDIRECT($2:$2),KENKO[[#This Row],[//]])))</f>
        <v/>
      </c>
      <c r="Q467" s="42" t="str">
        <f ca="1">IF(KENKO[[#This Row],[//]]="","",INDEX(INDIRECT($2:$2),KENKO[[#This Row],[//]]))</f>
        <v/>
      </c>
      <c r="R46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6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67" s="42" t="str">
        <f ca="1">IF(KENKO[[#This Row],[//]]="","",IF(INDEX(INDIRECT($2:$2),KENKO[[#This Row],[//]])="","",INDEX(INDIRECT($2:$2),KENKO[[#This Row],[//]])))</f>
        <v/>
      </c>
      <c r="U467" s="35" t="str">
        <f ca="1">IF(KENKO[[#This Row],[//]]="","",INDEX(INDIRECT($2:$2),KENKO[[#This Row],[//]]))</f>
        <v/>
      </c>
      <c r="V467" s="35" t="str">
        <f ca="1">LOWER(SUBSTITUTE(SUBSTITUTE(SUBSTITUTE(SUBSTITUTE(SUBSTITUTE(SUBSTITUTE(SUBSTITUTE(SUBSTITUTE(KENKO[[#This Row],[N.B.nota]]," ",""),"-",""),"(",""),")",""),".",""),",",""),"/",""),"""",""))</f>
        <v/>
      </c>
      <c r="W467" s="34" t="str">
        <f ca="1">IF(KENKO[[#This Row],[concat]]="","",MATCH(KENKO[[#This Row],[concat]],[3]!db[NB NOTA_C],0)+1)</f>
        <v/>
      </c>
      <c r="X467" s="35" t="str">
        <f ca="1">IF(KENKO[[#This Row],[N.B.nota]]="","",ADDRESS(ROW(KENKO[QB]),COLUMN(KENKO[QB]))&amp;":"&amp;ADDRESS(ROW(),COLUMN(KENKO[QB])))</f>
        <v/>
      </c>
      <c r="Y467" s="35" t="str">
        <f ca="1">IF(KENKO[[#This Row],[//]]="","",HYPERLINK("["&amp;DB_PATH&amp;"]DB!e"&amp;KENKO[[#This Row],[stt]],"&gt;"))</f>
        <v/>
      </c>
      <c r="Z467" s="32" t="str">
        <f ca="1">IF(KENKO[[#This Row],[//]]="","",IF(KENKO[[#This Row],[ID NOTA]]="",Z466,KENKO[[#This Row],[ID NOTA]]))</f>
        <v/>
      </c>
    </row>
    <row r="468" spans="1:26" ht="20.100000000000001" customHeight="1" x14ac:dyDescent="0.25">
      <c r="A468" s="38"/>
      <c r="B468" s="34" t="str">
        <f>IF(KENKO[[#This Row],[N_ID]]="","",INDEX(Table1[ID],MATCH(KENKO[[#This Row],[N_ID]],Table1[N_ID],0)))</f>
        <v/>
      </c>
      <c r="C468" s="34" t="str">
        <f ca="1">IF(KENKO[[#This Row],[//]]="","",HYPERLINK("["&amp;SUBSTITUTE(DIR,"'","")&amp;"]NOTA!D"&amp;KENKO[[#This Row],[//]]+2,"&gt;"))</f>
        <v/>
      </c>
      <c r="D468" s="34" t="str">
        <f>IF(KENKO[[#This Row],[ID NOTA]]="","",INDEX(Table1[QB],MATCH(KENKO[[#This Row],[ID NOTA]],Table1[ID],0)))</f>
        <v/>
      </c>
      <c r="E46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68" s="34"/>
      <c r="G468" s="39" t="str">
        <f ca="1">IF(KENKO[[#This Row],[N_ID]]="","",INDEX(INDIRECT($2:$2),KENKO[[#This Row],[//]]))</f>
        <v/>
      </c>
      <c r="H468" s="39" t="str">
        <f ca="1">IF(KENKO[[#This Row],[N_ID]]="","",INDEX(INDIRECT($2:$2),KENKO[[#This Row],[//]]))</f>
        <v/>
      </c>
      <c r="I468" s="35" t="str">
        <f ca="1">IF(KENKO[[#This Row],[N_ID]]="","",INDEX(INDIRECT($2:$2),KENKO[[#This Row],[//]]))</f>
        <v/>
      </c>
      <c r="J468" s="35" t="str">
        <f ca="1">IF(KENKO[[#This Row],[//]]="","",INDEX([3]!db[NB PAJAK],KENKO[[#This Row],[stt]]-1))</f>
        <v/>
      </c>
      <c r="K468" s="34" t="str">
        <f ca="1">IF(KENKO[[#This Row],[//]]="","",IF(INDEX(INDIRECT($2:$2),KENKO[[#This Row],[//]])="","",INDEX(INDIRECT($2:$2),KENKO[[#This Row],[//]])))</f>
        <v/>
      </c>
      <c r="L468" s="34" t="str">
        <f ca="1">IF(KENKO[[#This Row],[//]]="","",IF(KENKO[[#This Row],[C]]="",INDEX(INDIRECT($2:$2),KENKO[[#This Row],[//]]),""))</f>
        <v/>
      </c>
      <c r="M468" s="34" t="str">
        <f ca="1">IF(KENKO[[#This Row],[//]]="","",IF(KENKO[[#This Row],[C]]="",INDEX(INDIRECT($2:$2),KENKO[[#This Row],[//]]),""))</f>
        <v/>
      </c>
      <c r="N468" s="40" t="str">
        <f ca="1">IF(KENKO[[#This Row],[//]]="","",INDEX(INDIRECT($2:$2),KENKO[[#This Row],[//]])/IF(KENKO[[#This Row],[C]]="",KENKO[[#This Row],[JMLH BRG]],1))</f>
        <v/>
      </c>
      <c r="O468" s="41" t="str">
        <f ca="1">IF(KENKO[[#This Row],[//]]="","",INDEX(INDIRECT($2:$2),KENKO[[#This Row],[//]]))</f>
        <v/>
      </c>
      <c r="P468" s="41" t="str">
        <f ca="1">IF(KENKO[[#This Row],[//]]="","",IF(INDEX(INDIRECT($2:$2),KENKO[[#This Row],[//]])="","",INDEX(INDIRECT($2:$2),KENKO[[#This Row],[//]])))</f>
        <v/>
      </c>
      <c r="Q468" s="42" t="str">
        <f ca="1">IF(KENKO[[#This Row],[//]]="","",INDEX(INDIRECT($2:$2),KENKO[[#This Row],[//]]))</f>
        <v/>
      </c>
      <c r="R46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6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68" s="42" t="str">
        <f ca="1">IF(KENKO[[#This Row],[//]]="","",IF(INDEX(INDIRECT($2:$2),KENKO[[#This Row],[//]])="","",INDEX(INDIRECT($2:$2),KENKO[[#This Row],[//]])))</f>
        <v/>
      </c>
      <c r="U468" s="35" t="str">
        <f ca="1">IF(KENKO[[#This Row],[//]]="","",INDEX(INDIRECT($2:$2),KENKO[[#This Row],[//]]))</f>
        <v/>
      </c>
      <c r="V468" s="35" t="str">
        <f ca="1">LOWER(SUBSTITUTE(SUBSTITUTE(SUBSTITUTE(SUBSTITUTE(SUBSTITUTE(SUBSTITUTE(SUBSTITUTE(SUBSTITUTE(KENKO[[#This Row],[N.B.nota]]," ",""),"-",""),"(",""),")",""),".",""),",",""),"/",""),"""",""))</f>
        <v/>
      </c>
      <c r="W468" s="34" t="str">
        <f ca="1">IF(KENKO[[#This Row],[concat]]="","",MATCH(KENKO[[#This Row],[concat]],[3]!db[NB NOTA_C],0)+1)</f>
        <v/>
      </c>
      <c r="X468" s="35" t="str">
        <f ca="1">IF(KENKO[[#This Row],[N.B.nota]]="","",ADDRESS(ROW(KENKO[QB]),COLUMN(KENKO[QB]))&amp;":"&amp;ADDRESS(ROW(),COLUMN(KENKO[QB])))</f>
        <v/>
      </c>
      <c r="Y468" s="35" t="str">
        <f ca="1">IF(KENKO[[#This Row],[//]]="","",HYPERLINK("["&amp;DB_PATH&amp;"]DB!e"&amp;KENKO[[#This Row],[stt]],"&gt;"))</f>
        <v/>
      </c>
      <c r="Z468" s="32" t="str">
        <f ca="1">IF(KENKO[[#This Row],[//]]="","",IF(KENKO[[#This Row],[ID NOTA]]="",Z467,KENKO[[#This Row],[ID NOTA]]))</f>
        <v/>
      </c>
    </row>
    <row r="469" spans="1:26" ht="20.100000000000001" customHeight="1" x14ac:dyDescent="0.25">
      <c r="A469" s="38"/>
      <c r="B469" s="34" t="str">
        <f>IF(KENKO[[#This Row],[N_ID]]="","",INDEX(Table1[ID],MATCH(KENKO[[#This Row],[N_ID]],Table1[N_ID],0)))</f>
        <v/>
      </c>
      <c r="C469" s="34" t="str">
        <f ca="1">IF(KENKO[[#This Row],[//]]="","",HYPERLINK("["&amp;SUBSTITUTE(DIR,"'","")&amp;"]NOTA!D"&amp;KENKO[[#This Row],[//]]+2,"&gt;"))</f>
        <v/>
      </c>
      <c r="D469" s="34" t="str">
        <f>IF(KENKO[[#This Row],[ID NOTA]]="","",INDEX(Table1[QB],MATCH(KENKO[[#This Row],[ID NOTA]],Table1[ID],0)))</f>
        <v/>
      </c>
      <c r="E46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69" s="34"/>
      <c r="G469" s="39" t="str">
        <f ca="1">IF(KENKO[[#This Row],[N_ID]]="","",INDEX(INDIRECT($2:$2),KENKO[[#This Row],[//]]))</f>
        <v/>
      </c>
      <c r="H469" s="39" t="str">
        <f ca="1">IF(KENKO[[#This Row],[N_ID]]="","",INDEX(INDIRECT($2:$2),KENKO[[#This Row],[//]]))</f>
        <v/>
      </c>
      <c r="I469" s="35" t="str">
        <f ca="1">IF(KENKO[[#This Row],[N_ID]]="","",INDEX(INDIRECT($2:$2),KENKO[[#This Row],[//]]))</f>
        <v/>
      </c>
      <c r="J469" s="35" t="str">
        <f ca="1">IF(KENKO[[#This Row],[//]]="","",INDEX([3]!db[NB PAJAK],KENKO[[#This Row],[stt]]-1))</f>
        <v/>
      </c>
      <c r="K469" s="34" t="str">
        <f ca="1">IF(KENKO[[#This Row],[//]]="","",IF(INDEX(INDIRECT($2:$2),KENKO[[#This Row],[//]])="","",INDEX(INDIRECT($2:$2),KENKO[[#This Row],[//]])))</f>
        <v/>
      </c>
      <c r="L469" s="34" t="str">
        <f ca="1">IF(KENKO[[#This Row],[//]]="","",IF(KENKO[[#This Row],[C]]="",INDEX(INDIRECT($2:$2),KENKO[[#This Row],[//]]),""))</f>
        <v/>
      </c>
      <c r="M469" s="34" t="str">
        <f ca="1">IF(KENKO[[#This Row],[//]]="","",IF(KENKO[[#This Row],[C]]="",INDEX(INDIRECT($2:$2),KENKO[[#This Row],[//]]),""))</f>
        <v/>
      </c>
      <c r="N469" s="40" t="str">
        <f ca="1">IF(KENKO[[#This Row],[//]]="","",INDEX(INDIRECT($2:$2),KENKO[[#This Row],[//]])/IF(KENKO[[#This Row],[C]]="",KENKO[[#This Row],[JMLH BRG]],1))</f>
        <v/>
      </c>
      <c r="O469" s="41" t="str">
        <f ca="1">IF(KENKO[[#This Row],[//]]="","",INDEX(INDIRECT($2:$2),KENKO[[#This Row],[//]]))</f>
        <v/>
      </c>
      <c r="P469" s="41" t="str">
        <f ca="1">IF(KENKO[[#This Row],[//]]="","",IF(INDEX(INDIRECT($2:$2),KENKO[[#This Row],[//]])="","",INDEX(INDIRECT($2:$2),KENKO[[#This Row],[//]])))</f>
        <v/>
      </c>
      <c r="Q469" s="42" t="str">
        <f ca="1">IF(KENKO[[#This Row],[//]]="","",INDEX(INDIRECT($2:$2),KENKO[[#This Row],[//]]))</f>
        <v/>
      </c>
      <c r="R46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6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69" s="42" t="str">
        <f ca="1">IF(KENKO[[#This Row],[//]]="","",IF(INDEX(INDIRECT($2:$2),KENKO[[#This Row],[//]])="","",INDEX(INDIRECT($2:$2),KENKO[[#This Row],[//]])))</f>
        <v/>
      </c>
      <c r="U469" s="35" t="str">
        <f ca="1">IF(KENKO[[#This Row],[//]]="","",INDEX(INDIRECT($2:$2),KENKO[[#This Row],[//]]))</f>
        <v/>
      </c>
      <c r="V469" s="35" t="str">
        <f ca="1">LOWER(SUBSTITUTE(SUBSTITUTE(SUBSTITUTE(SUBSTITUTE(SUBSTITUTE(SUBSTITUTE(SUBSTITUTE(SUBSTITUTE(KENKO[[#This Row],[N.B.nota]]," ",""),"-",""),"(",""),")",""),".",""),",",""),"/",""),"""",""))</f>
        <v/>
      </c>
      <c r="W469" s="34" t="str">
        <f ca="1">IF(KENKO[[#This Row],[concat]]="","",MATCH(KENKO[[#This Row],[concat]],[3]!db[NB NOTA_C],0)+1)</f>
        <v/>
      </c>
      <c r="X469" s="35" t="str">
        <f ca="1">IF(KENKO[[#This Row],[N.B.nota]]="","",ADDRESS(ROW(KENKO[QB]),COLUMN(KENKO[QB]))&amp;":"&amp;ADDRESS(ROW(),COLUMN(KENKO[QB])))</f>
        <v/>
      </c>
      <c r="Y469" s="35" t="str">
        <f ca="1">IF(KENKO[[#This Row],[//]]="","",HYPERLINK("["&amp;DB_PATH&amp;"]DB!e"&amp;KENKO[[#This Row],[stt]],"&gt;"))</f>
        <v/>
      </c>
      <c r="Z469" s="32" t="str">
        <f ca="1">IF(KENKO[[#This Row],[//]]="","",IF(KENKO[[#This Row],[ID NOTA]]="",Z468,KENKO[[#This Row],[ID NOTA]]))</f>
        <v/>
      </c>
    </row>
    <row r="470" spans="1:26" ht="20.100000000000001" customHeight="1" x14ac:dyDescent="0.25">
      <c r="A470" s="38"/>
      <c r="B470" s="34" t="str">
        <f>IF(KENKO[[#This Row],[N_ID]]="","",INDEX(Table1[ID],MATCH(KENKO[[#This Row],[N_ID]],Table1[N_ID],0)))</f>
        <v/>
      </c>
      <c r="C470" s="34" t="str">
        <f ca="1">IF(KENKO[[#This Row],[//]]="","",HYPERLINK("["&amp;SUBSTITUTE(DIR,"'","")&amp;"]NOTA!D"&amp;KENKO[[#This Row],[//]]+2,"&gt;"))</f>
        <v/>
      </c>
      <c r="D470" s="34" t="str">
        <f>IF(KENKO[[#This Row],[ID NOTA]]="","",INDEX(Table1[QB],MATCH(KENKO[[#This Row],[ID NOTA]],Table1[ID],0)))</f>
        <v/>
      </c>
      <c r="E47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70" s="34"/>
      <c r="G470" s="39" t="str">
        <f ca="1">IF(KENKO[[#This Row],[N_ID]]="","",INDEX(INDIRECT($2:$2),KENKO[[#This Row],[//]]))</f>
        <v/>
      </c>
      <c r="H470" s="39" t="str">
        <f ca="1">IF(KENKO[[#This Row],[N_ID]]="","",INDEX(INDIRECT($2:$2),KENKO[[#This Row],[//]]))</f>
        <v/>
      </c>
      <c r="I470" s="35" t="str">
        <f ca="1">IF(KENKO[[#This Row],[N_ID]]="","",INDEX(INDIRECT($2:$2),KENKO[[#This Row],[//]]))</f>
        <v/>
      </c>
      <c r="J470" s="35" t="str">
        <f ca="1">IF(KENKO[[#This Row],[//]]="","",INDEX([3]!db[NB PAJAK],KENKO[[#This Row],[stt]]-1))</f>
        <v/>
      </c>
      <c r="K470" s="34" t="str">
        <f ca="1">IF(KENKO[[#This Row],[//]]="","",IF(INDEX(INDIRECT($2:$2),KENKO[[#This Row],[//]])="","",INDEX(INDIRECT($2:$2),KENKO[[#This Row],[//]])))</f>
        <v/>
      </c>
      <c r="L470" s="34" t="str">
        <f ca="1">IF(KENKO[[#This Row],[//]]="","",IF(KENKO[[#This Row],[C]]="",INDEX(INDIRECT($2:$2),KENKO[[#This Row],[//]]),""))</f>
        <v/>
      </c>
      <c r="M470" s="34" t="str">
        <f ca="1">IF(KENKO[[#This Row],[//]]="","",IF(KENKO[[#This Row],[C]]="",INDEX(INDIRECT($2:$2),KENKO[[#This Row],[//]]),""))</f>
        <v/>
      </c>
      <c r="N470" s="40" t="str">
        <f ca="1">IF(KENKO[[#This Row],[//]]="","",INDEX(INDIRECT($2:$2),KENKO[[#This Row],[//]])/IF(KENKO[[#This Row],[C]]="",KENKO[[#This Row],[JMLH BRG]],1))</f>
        <v/>
      </c>
      <c r="O470" s="41" t="str">
        <f ca="1">IF(KENKO[[#This Row],[//]]="","",INDEX(INDIRECT($2:$2),KENKO[[#This Row],[//]]))</f>
        <v/>
      </c>
      <c r="P470" s="41" t="str">
        <f ca="1">IF(KENKO[[#This Row],[//]]="","",IF(INDEX(INDIRECT($2:$2),KENKO[[#This Row],[//]])="","",INDEX(INDIRECT($2:$2),KENKO[[#This Row],[//]])))</f>
        <v/>
      </c>
      <c r="Q470" s="42" t="str">
        <f ca="1">IF(KENKO[[#This Row],[//]]="","",INDEX(INDIRECT($2:$2),KENKO[[#This Row],[//]]))</f>
        <v/>
      </c>
      <c r="R47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7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70" s="42" t="str">
        <f ca="1">IF(KENKO[[#This Row],[//]]="","",IF(INDEX(INDIRECT($2:$2),KENKO[[#This Row],[//]])="","",INDEX(INDIRECT($2:$2),KENKO[[#This Row],[//]])))</f>
        <v/>
      </c>
      <c r="U470" s="35" t="str">
        <f ca="1">IF(KENKO[[#This Row],[//]]="","",INDEX(INDIRECT($2:$2),KENKO[[#This Row],[//]]))</f>
        <v/>
      </c>
      <c r="V470" s="35" t="str">
        <f ca="1">LOWER(SUBSTITUTE(SUBSTITUTE(SUBSTITUTE(SUBSTITUTE(SUBSTITUTE(SUBSTITUTE(SUBSTITUTE(SUBSTITUTE(KENKO[[#This Row],[N.B.nota]]," ",""),"-",""),"(",""),")",""),".",""),",",""),"/",""),"""",""))</f>
        <v/>
      </c>
      <c r="W470" s="34" t="str">
        <f ca="1">IF(KENKO[[#This Row],[concat]]="","",MATCH(KENKO[[#This Row],[concat]],[3]!db[NB NOTA_C],0)+1)</f>
        <v/>
      </c>
      <c r="X470" s="35" t="str">
        <f ca="1">IF(KENKO[[#This Row],[N.B.nota]]="","",ADDRESS(ROW(KENKO[QB]),COLUMN(KENKO[QB]))&amp;":"&amp;ADDRESS(ROW(),COLUMN(KENKO[QB])))</f>
        <v/>
      </c>
      <c r="Y470" s="35" t="str">
        <f ca="1">IF(KENKO[[#This Row],[//]]="","",HYPERLINK("["&amp;DB_PATH&amp;"]DB!e"&amp;KENKO[[#This Row],[stt]],"&gt;"))</f>
        <v/>
      </c>
      <c r="Z470" s="32" t="str">
        <f ca="1">IF(KENKO[[#This Row],[//]]="","",IF(KENKO[[#This Row],[ID NOTA]]="",Z469,KENKO[[#This Row],[ID NOTA]]))</f>
        <v/>
      </c>
    </row>
    <row r="471" spans="1:26" ht="20.100000000000001" customHeight="1" x14ac:dyDescent="0.25">
      <c r="A471" s="38"/>
      <c r="B471" s="34" t="str">
        <f>IF(KENKO[[#This Row],[N_ID]]="","",INDEX(Table1[ID],MATCH(KENKO[[#This Row],[N_ID]],Table1[N_ID],0)))</f>
        <v/>
      </c>
      <c r="C471" s="34" t="str">
        <f ca="1">IF(KENKO[[#This Row],[//]]="","",HYPERLINK("["&amp;SUBSTITUTE(DIR,"'","")&amp;"]NOTA!D"&amp;KENKO[[#This Row],[//]]+2,"&gt;"))</f>
        <v/>
      </c>
      <c r="D471" s="34" t="str">
        <f>IF(KENKO[[#This Row],[ID NOTA]]="","",INDEX(Table1[QB],MATCH(KENKO[[#This Row],[ID NOTA]],Table1[ID],0)))</f>
        <v/>
      </c>
      <c r="E47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71" s="34"/>
      <c r="G471" s="39" t="str">
        <f ca="1">IF(KENKO[[#This Row],[N_ID]]="","",INDEX(INDIRECT($2:$2),KENKO[[#This Row],[//]]))</f>
        <v/>
      </c>
      <c r="H471" s="39" t="str">
        <f ca="1">IF(KENKO[[#This Row],[N_ID]]="","",INDEX(INDIRECT($2:$2),KENKO[[#This Row],[//]]))</f>
        <v/>
      </c>
      <c r="I471" s="35" t="str">
        <f ca="1">IF(KENKO[[#This Row],[N_ID]]="","",INDEX(INDIRECT($2:$2),KENKO[[#This Row],[//]]))</f>
        <v/>
      </c>
      <c r="J471" s="35" t="str">
        <f ca="1">IF(KENKO[[#This Row],[//]]="","",INDEX([3]!db[NB PAJAK],KENKO[[#This Row],[stt]]-1))</f>
        <v/>
      </c>
      <c r="K471" s="34" t="str">
        <f ca="1">IF(KENKO[[#This Row],[//]]="","",IF(INDEX(INDIRECT($2:$2),KENKO[[#This Row],[//]])="","",INDEX(INDIRECT($2:$2),KENKO[[#This Row],[//]])))</f>
        <v/>
      </c>
      <c r="L471" s="34" t="str">
        <f ca="1">IF(KENKO[[#This Row],[//]]="","",IF(KENKO[[#This Row],[C]]="",INDEX(INDIRECT($2:$2),KENKO[[#This Row],[//]]),""))</f>
        <v/>
      </c>
      <c r="M471" s="34" t="str">
        <f ca="1">IF(KENKO[[#This Row],[//]]="","",IF(KENKO[[#This Row],[C]]="",INDEX(INDIRECT($2:$2),KENKO[[#This Row],[//]]),""))</f>
        <v/>
      </c>
      <c r="N471" s="40" t="str">
        <f ca="1">IF(KENKO[[#This Row],[//]]="","",INDEX(INDIRECT($2:$2),KENKO[[#This Row],[//]])/IF(KENKO[[#This Row],[C]]="",KENKO[[#This Row],[JMLH BRG]],1))</f>
        <v/>
      </c>
      <c r="O471" s="41" t="str">
        <f ca="1">IF(KENKO[[#This Row],[//]]="","",INDEX(INDIRECT($2:$2),KENKO[[#This Row],[//]]))</f>
        <v/>
      </c>
      <c r="P471" s="41" t="str">
        <f ca="1">IF(KENKO[[#This Row],[//]]="","",IF(INDEX(INDIRECT($2:$2),KENKO[[#This Row],[//]])="","",INDEX(INDIRECT($2:$2),KENKO[[#This Row],[//]])))</f>
        <v/>
      </c>
      <c r="Q471" s="42" t="str">
        <f ca="1">IF(KENKO[[#This Row],[//]]="","",INDEX(INDIRECT($2:$2),KENKO[[#This Row],[//]]))</f>
        <v/>
      </c>
      <c r="R47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7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71" s="42" t="str">
        <f ca="1">IF(KENKO[[#This Row],[//]]="","",IF(INDEX(INDIRECT($2:$2),KENKO[[#This Row],[//]])="","",INDEX(INDIRECT($2:$2),KENKO[[#This Row],[//]])))</f>
        <v/>
      </c>
      <c r="U471" s="35" t="str">
        <f ca="1">IF(KENKO[[#This Row],[//]]="","",INDEX(INDIRECT($2:$2),KENKO[[#This Row],[//]]))</f>
        <v/>
      </c>
      <c r="V471" s="35" t="str">
        <f ca="1">LOWER(SUBSTITUTE(SUBSTITUTE(SUBSTITUTE(SUBSTITUTE(SUBSTITUTE(SUBSTITUTE(SUBSTITUTE(SUBSTITUTE(KENKO[[#This Row],[N.B.nota]]," ",""),"-",""),"(",""),")",""),".",""),",",""),"/",""),"""",""))</f>
        <v/>
      </c>
      <c r="W471" s="34" t="str">
        <f ca="1">IF(KENKO[[#This Row],[concat]]="","",MATCH(KENKO[[#This Row],[concat]],[3]!db[NB NOTA_C],0)+1)</f>
        <v/>
      </c>
      <c r="X471" s="35" t="str">
        <f ca="1">IF(KENKO[[#This Row],[N.B.nota]]="","",ADDRESS(ROW(KENKO[QB]),COLUMN(KENKO[QB]))&amp;":"&amp;ADDRESS(ROW(),COLUMN(KENKO[QB])))</f>
        <v/>
      </c>
      <c r="Y471" s="35" t="str">
        <f ca="1">IF(KENKO[[#This Row],[//]]="","",HYPERLINK("["&amp;DB_PATH&amp;"]DB!e"&amp;KENKO[[#This Row],[stt]],"&gt;"))</f>
        <v/>
      </c>
      <c r="Z471" s="32" t="str">
        <f ca="1">IF(KENKO[[#This Row],[//]]="","",IF(KENKO[[#This Row],[ID NOTA]]="",Z470,KENKO[[#This Row],[ID NOTA]]))</f>
        <v/>
      </c>
    </row>
    <row r="472" spans="1:26" ht="20.100000000000001" customHeight="1" x14ac:dyDescent="0.25">
      <c r="A472" s="38"/>
      <c r="B472" s="34" t="str">
        <f>IF(KENKO[[#This Row],[N_ID]]="","",INDEX(Table1[ID],MATCH(KENKO[[#This Row],[N_ID]],Table1[N_ID],0)))</f>
        <v/>
      </c>
      <c r="C472" s="34" t="str">
        <f ca="1">IF(KENKO[[#This Row],[//]]="","",HYPERLINK("["&amp;SUBSTITUTE(DIR,"'","")&amp;"]NOTA!D"&amp;KENKO[[#This Row],[//]]+2,"&gt;"))</f>
        <v/>
      </c>
      <c r="D472" s="34" t="str">
        <f>IF(KENKO[[#This Row],[ID NOTA]]="","",INDEX(Table1[QB],MATCH(KENKO[[#This Row],[ID NOTA]],Table1[ID],0)))</f>
        <v/>
      </c>
      <c r="E47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72" s="34"/>
      <c r="G472" s="39" t="str">
        <f ca="1">IF(KENKO[[#This Row],[N_ID]]="","",INDEX(INDIRECT($2:$2),KENKO[[#This Row],[//]]))</f>
        <v/>
      </c>
      <c r="H472" s="39" t="str">
        <f ca="1">IF(KENKO[[#This Row],[N_ID]]="","",INDEX(INDIRECT($2:$2),KENKO[[#This Row],[//]]))</f>
        <v/>
      </c>
      <c r="I472" s="35" t="str">
        <f ca="1">IF(KENKO[[#This Row],[N_ID]]="","",INDEX(INDIRECT($2:$2),KENKO[[#This Row],[//]]))</f>
        <v/>
      </c>
      <c r="J472" s="35" t="str">
        <f ca="1">IF(KENKO[[#This Row],[//]]="","",INDEX([3]!db[NB PAJAK],KENKO[[#This Row],[stt]]-1))</f>
        <v/>
      </c>
      <c r="K472" s="34" t="str">
        <f ca="1">IF(KENKO[[#This Row],[//]]="","",IF(INDEX(INDIRECT($2:$2),KENKO[[#This Row],[//]])="","",INDEX(INDIRECT($2:$2),KENKO[[#This Row],[//]])))</f>
        <v/>
      </c>
      <c r="L472" s="34" t="str">
        <f ca="1">IF(KENKO[[#This Row],[//]]="","",IF(KENKO[[#This Row],[C]]="",INDEX(INDIRECT($2:$2),KENKO[[#This Row],[//]]),""))</f>
        <v/>
      </c>
      <c r="M472" s="34" t="str">
        <f ca="1">IF(KENKO[[#This Row],[//]]="","",IF(KENKO[[#This Row],[C]]="",INDEX(INDIRECT($2:$2),KENKO[[#This Row],[//]]),""))</f>
        <v/>
      </c>
      <c r="N472" s="40" t="str">
        <f ca="1">IF(KENKO[[#This Row],[//]]="","",INDEX(INDIRECT($2:$2),KENKO[[#This Row],[//]])/IF(KENKO[[#This Row],[C]]="",KENKO[[#This Row],[JMLH BRG]],1))</f>
        <v/>
      </c>
      <c r="O472" s="41" t="str">
        <f ca="1">IF(KENKO[[#This Row],[//]]="","",INDEX(INDIRECT($2:$2),KENKO[[#This Row],[//]]))</f>
        <v/>
      </c>
      <c r="P472" s="41" t="str">
        <f ca="1">IF(KENKO[[#This Row],[//]]="","",IF(INDEX(INDIRECT($2:$2),KENKO[[#This Row],[//]])="","",INDEX(INDIRECT($2:$2),KENKO[[#This Row],[//]])))</f>
        <v/>
      </c>
      <c r="Q472" s="42" t="str">
        <f ca="1">IF(KENKO[[#This Row],[//]]="","",INDEX(INDIRECT($2:$2),KENKO[[#This Row],[//]]))</f>
        <v/>
      </c>
      <c r="R47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7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72" s="42" t="str">
        <f ca="1">IF(KENKO[[#This Row],[//]]="","",IF(INDEX(INDIRECT($2:$2),KENKO[[#This Row],[//]])="","",INDEX(INDIRECT($2:$2),KENKO[[#This Row],[//]])))</f>
        <v/>
      </c>
      <c r="U472" s="35" t="str">
        <f ca="1">IF(KENKO[[#This Row],[//]]="","",INDEX(INDIRECT($2:$2),KENKO[[#This Row],[//]]))</f>
        <v/>
      </c>
      <c r="V472" s="35" t="str">
        <f ca="1">LOWER(SUBSTITUTE(SUBSTITUTE(SUBSTITUTE(SUBSTITUTE(SUBSTITUTE(SUBSTITUTE(SUBSTITUTE(SUBSTITUTE(KENKO[[#This Row],[N.B.nota]]," ",""),"-",""),"(",""),")",""),".",""),",",""),"/",""),"""",""))</f>
        <v/>
      </c>
      <c r="W472" s="34" t="str">
        <f ca="1">IF(KENKO[[#This Row],[concat]]="","",MATCH(KENKO[[#This Row],[concat]],[3]!db[NB NOTA_C],0)+1)</f>
        <v/>
      </c>
      <c r="X472" s="35" t="str">
        <f ca="1">IF(KENKO[[#This Row],[N.B.nota]]="","",ADDRESS(ROW(KENKO[QB]),COLUMN(KENKO[QB]))&amp;":"&amp;ADDRESS(ROW(),COLUMN(KENKO[QB])))</f>
        <v/>
      </c>
      <c r="Y472" s="35" t="str">
        <f ca="1">IF(KENKO[[#This Row],[//]]="","",HYPERLINK("["&amp;DB_PATH&amp;"]DB!e"&amp;KENKO[[#This Row],[stt]],"&gt;"))</f>
        <v/>
      </c>
      <c r="Z472" s="32" t="str">
        <f ca="1">IF(KENKO[[#This Row],[//]]="","",IF(KENKO[[#This Row],[ID NOTA]]="",Z471,KENKO[[#This Row],[ID NOTA]]))</f>
        <v/>
      </c>
    </row>
    <row r="473" spans="1:26" ht="20.100000000000001" customHeight="1" x14ac:dyDescent="0.25">
      <c r="A473" s="38"/>
      <c r="B473" s="34" t="str">
        <f>IF(KENKO[[#This Row],[N_ID]]="","",INDEX(Table1[ID],MATCH(KENKO[[#This Row],[N_ID]],Table1[N_ID],0)))</f>
        <v/>
      </c>
      <c r="C473" s="34" t="str">
        <f ca="1">IF(KENKO[[#This Row],[//]]="","",HYPERLINK("["&amp;SUBSTITUTE(DIR,"'","")&amp;"]NOTA!D"&amp;KENKO[[#This Row],[//]]+2,"&gt;"))</f>
        <v/>
      </c>
      <c r="D473" s="34" t="str">
        <f>IF(KENKO[[#This Row],[ID NOTA]]="","",INDEX(Table1[QB],MATCH(KENKO[[#This Row],[ID NOTA]],Table1[ID],0)))</f>
        <v/>
      </c>
      <c r="E47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73" s="34"/>
      <c r="G473" s="39" t="str">
        <f ca="1">IF(KENKO[[#This Row],[N_ID]]="","",INDEX(INDIRECT($2:$2),KENKO[[#This Row],[//]]))</f>
        <v/>
      </c>
      <c r="H473" s="39" t="str">
        <f ca="1">IF(KENKO[[#This Row],[N_ID]]="","",INDEX(INDIRECT($2:$2),KENKO[[#This Row],[//]]))</f>
        <v/>
      </c>
      <c r="I473" s="35" t="str">
        <f ca="1">IF(KENKO[[#This Row],[N_ID]]="","",INDEX(INDIRECT($2:$2),KENKO[[#This Row],[//]]))</f>
        <v/>
      </c>
      <c r="J473" s="35" t="str">
        <f ca="1">IF(KENKO[[#This Row],[//]]="","",INDEX([3]!db[NB PAJAK],KENKO[[#This Row],[stt]]-1))</f>
        <v/>
      </c>
      <c r="K473" s="34" t="str">
        <f ca="1">IF(KENKO[[#This Row],[//]]="","",IF(INDEX(INDIRECT($2:$2),KENKO[[#This Row],[//]])="","",INDEX(INDIRECT($2:$2),KENKO[[#This Row],[//]])))</f>
        <v/>
      </c>
      <c r="L473" s="34" t="str">
        <f ca="1">IF(KENKO[[#This Row],[//]]="","",IF(KENKO[[#This Row],[C]]="",INDEX(INDIRECT($2:$2),KENKO[[#This Row],[//]]),""))</f>
        <v/>
      </c>
      <c r="M473" s="34" t="str">
        <f ca="1">IF(KENKO[[#This Row],[//]]="","",IF(KENKO[[#This Row],[C]]="",INDEX(INDIRECT($2:$2),KENKO[[#This Row],[//]]),""))</f>
        <v/>
      </c>
      <c r="N473" s="40" t="str">
        <f ca="1">IF(KENKO[[#This Row],[//]]="","",INDEX(INDIRECT($2:$2),KENKO[[#This Row],[//]])/IF(KENKO[[#This Row],[C]]="",KENKO[[#This Row],[JMLH BRG]],1))</f>
        <v/>
      </c>
      <c r="O473" s="41" t="str">
        <f ca="1">IF(KENKO[[#This Row],[//]]="","",INDEX(INDIRECT($2:$2),KENKO[[#This Row],[//]]))</f>
        <v/>
      </c>
      <c r="P473" s="41" t="str">
        <f ca="1">IF(KENKO[[#This Row],[//]]="","",IF(INDEX(INDIRECT($2:$2),KENKO[[#This Row],[//]])="","",INDEX(INDIRECT($2:$2),KENKO[[#This Row],[//]])))</f>
        <v/>
      </c>
      <c r="Q473" s="42" t="str">
        <f ca="1">IF(KENKO[[#This Row],[//]]="","",INDEX(INDIRECT($2:$2),KENKO[[#This Row],[//]]))</f>
        <v/>
      </c>
      <c r="R47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7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73" s="42" t="str">
        <f ca="1">IF(KENKO[[#This Row],[//]]="","",IF(INDEX(INDIRECT($2:$2),KENKO[[#This Row],[//]])="","",INDEX(INDIRECT($2:$2),KENKO[[#This Row],[//]])))</f>
        <v/>
      </c>
      <c r="U473" s="35" t="str">
        <f ca="1">IF(KENKO[[#This Row],[//]]="","",INDEX(INDIRECT($2:$2),KENKO[[#This Row],[//]]))</f>
        <v/>
      </c>
      <c r="V473" s="35" t="str">
        <f ca="1">LOWER(SUBSTITUTE(SUBSTITUTE(SUBSTITUTE(SUBSTITUTE(SUBSTITUTE(SUBSTITUTE(SUBSTITUTE(SUBSTITUTE(KENKO[[#This Row],[N.B.nota]]," ",""),"-",""),"(",""),")",""),".",""),",",""),"/",""),"""",""))</f>
        <v/>
      </c>
      <c r="W473" s="34" t="str">
        <f ca="1">IF(KENKO[[#This Row],[concat]]="","",MATCH(KENKO[[#This Row],[concat]],[3]!db[NB NOTA_C],0)+1)</f>
        <v/>
      </c>
      <c r="X473" s="35" t="str">
        <f ca="1">IF(KENKO[[#This Row],[N.B.nota]]="","",ADDRESS(ROW(KENKO[QB]),COLUMN(KENKO[QB]))&amp;":"&amp;ADDRESS(ROW(),COLUMN(KENKO[QB])))</f>
        <v/>
      </c>
      <c r="Y473" s="35" t="str">
        <f ca="1">IF(KENKO[[#This Row],[//]]="","",HYPERLINK("["&amp;DB_PATH&amp;"]DB!e"&amp;KENKO[[#This Row],[stt]],"&gt;"))</f>
        <v/>
      </c>
      <c r="Z473" s="32" t="str">
        <f ca="1">IF(KENKO[[#This Row],[//]]="","",IF(KENKO[[#This Row],[ID NOTA]]="",Z472,KENKO[[#This Row],[ID NOTA]]))</f>
        <v/>
      </c>
    </row>
    <row r="474" spans="1:26" ht="20.100000000000001" customHeight="1" x14ac:dyDescent="0.25">
      <c r="A474" s="38"/>
      <c r="B474" s="34" t="str">
        <f>IF(KENKO[[#This Row],[N_ID]]="","",INDEX(Table1[ID],MATCH(KENKO[[#This Row],[N_ID]],Table1[N_ID],0)))</f>
        <v/>
      </c>
      <c r="C474" s="34" t="str">
        <f ca="1">IF(KENKO[[#This Row],[//]]="","",HYPERLINK("["&amp;SUBSTITUTE(DIR,"'","")&amp;"]NOTA!D"&amp;KENKO[[#This Row],[//]]+2,"&gt;"))</f>
        <v/>
      </c>
      <c r="D474" s="34" t="str">
        <f>IF(KENKO[[#This Row],[ID NOTA]]="","",INDEX(Table1[QB],MATCH(KENKO[[#This Row],[ID NOTA]],Table1[ID],0)))</f>
        <v/>
      </c>
      <c r="E47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74" s="34"/>
      <c r="G474" s="39" t="str">
        <f ca="1">IF(KENKO[[#This Row],[N_ID]]="","",INDEX(INDIRECT($2:$2),KENKO[[#This Row],[//]]))</f>
        <v/>
      </c>
      <c r="H474" s="39" t="str">
        <f ca="1">IF(KENKO[[#This Row],[N_ID]]="","",INDEX(INDIRECT($2:$2),KENKO[[#This Row],[//]]))</f>
        <v/>
      </c>
      <c r="I474" s="35" t="str">
        <f ca="1">IF(KENKO[[#This Row],[N_ID]]="","",INDEX(INDIRECT($2:$2),KENKO[[#This Row],[//]]))</f>
        <v/>
      </c>
      <c r="J474" s="35" t="str">
        <f ca="1">IF(KENKO[[#This Row],[//]]="","",INDEX([3]!db[NB PAJAK],KENKO[[#This Row],[stt]]-1))</f>
        <v/>
      </c>
      <c r="K474" s="34" t="str">
        <f ca="1">IF(KENKO[[#This Row],[//]]="","",IF(INDEX(INDIRECT($2:$2),KENKO[[#This Row],[//]])="","",INDEX(INDIRECT($2:$2),KENKO[[#This Row],[//]])))</f>
        <v/>
      </c>
      <c r="L474" s="34" t="str">
        <f ca="1">IF(KENKO[[#This Row],[//]]="","",IF(KENKO[[#This Row],[C]]="",INDEX(INDIRECT($2:$2),KENKO[[#This Row],[//]]),""))</f>
        <v/>
      </c>
      <c r="M474" s="34" t="str">
        <f ca="1">IF(KENKO[[#This Row],[//]]="","",IF(KENKO[[#This Row],[C]]="",INDEX(INDIRECT($2:$2),KENKO[[#This Row],[//]]),""))</f>
        <v/>
      </c>
      <c r="N474" s="40" t="str">
        <f ca="1">IF(KENKO[[#This Row],[//]]="","",INDEX(INDIRECT($2:$2),KENKO[[#This Row],[//]])/IF(KENKO[[#This Row],[C]]="",KENKO[[#This Row],[JMLH BRG]],1))</f>
        <v/>
      </c>
      <c r="O474" s="41" t="str">
        <f ca="1">IF(KENKO[[#This Row],[//]]="","",INDEX(INDIRECT($2:$2),KENKO[[#This Row],[//]]))</f>
        <v/>
      </c>
      <c r="P474" s="41" t="str">
        <f ca="1">IF(KENKO[[#This Row],[//]]="","",IF(INDEX(INDIRECT($2:$2),KENKO[[#This Row],[//]])="","",INDEX(INDIRECT($2:$2),KENKO[[#This Row],[//]])))</f>
        <v/>
      </c>
      <c r="Q474" s="42" t="str">
        <f ca="1">IF(KENKO[[#This Row],[//]]="","",INDEX(INDIRECT($2:$2),KENKO[[#This Row],[//]]))</f>
        <v/>
      </c>
      <c r="R47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7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74" s="42" t="str">
        <f ca="1">IF(KENKO[[#This Row],[//]]="","",IF(INDEX(INDIRECT($2:$2),KENKO[[#This Row],[//]])="","",INDEX(INDIRECT($2:$2),KENKO[[#This Row],[//]])))</f>
        <v/>
      </c>
      <c r="U474" s="35" t="str">
        <f ca="1">IF(KENKO[[#This Row],[//]]="","",INDEX(INDIRECT($2:$2),KENKO[[#This Row],[//]]))</f>
        <v/>
      </c>
      <c r="V474" s="35" t="str">
        <f ca="1">LOWER(SUBSTITUTE(SUBSTITUTE(SUBSTITUTE(SUBSTITUTE(SUBSTITUTE(SUBSTITUTE(SUBSTITUTE(SUBSTITUTE(KENKO[[#This Row],[N.B.nota]]," ",""),"-",""),"(",""),")",""),".",""),",",""),"/",""),"""",""))</f>
        <v/>
      </c>
      <c r="W474" s="34" t="str">
        <f ca="1">IF(KENKO[[#This Row],[concat]]="","",MATCH(KENKO[[#This Row],[concat]],[3]!db[NB NOTA_C],0)+1)</f>
        <v/>
      </c>
      <c r="X474" s="35" t="str">
        <f ca="1">IF(KENKO[[#This Row],[N.B.nota]]="","",ADDRESS(ROW(KENKO[QB]),COLUMN(KENKO[QB]))&amp;":"&amp;ADDRESS(ROW(),COLUMN(KENKO[QB])))</f>
        <v/>
      </c>
      <c r="Y474" s="35" t="str">
        <f ca="1">IF(KENKO[[#This Row],[//]]="","",HYPERLINK("["&amp;DB_PATH&amp;"]DB!e"&amp;KENKO[[#This Row],[stt]],"&gt;"))</f>
        <v/>
      </c>
      <c r="Z474" s="32" t="str">
        <f ca="1">IF(KENKO[[#This Row],[//]]="","",IF(KENKO[[#This Row],[ID NOTA]]="",Z473,KENKO[[#This Row],[ID NOTA]]))</f>
        <v/>
      </c>
    </row>
    <row r="475" spans="1:26" ht="20.100000000000001" customHeight="1" x14ac:dyDescent="0.25">
      <c r="A475" s="38"/>
      <c r="B475" s="34" t="str">
        <f>IF(KENKO[[#This Row],[N_ID]]="","",INDEX(Table1[ID],MATCH(KENKO[[#This Row],[N_ID]],Table1[N_ID],0)))</f>
        <v/>
      </c>
      <c r="C475" s="34" t="str">
        <f ca="1">IF(KENKO[[#This Row],[//]]="","",HYPERLINK("["&amp;SUBSTITUTE(DIR,"'","")&amp;"]NOTA!D"&amp;KENKO[[#This Row],[//]]+2,"&gt;"))</f>
        <v/>
      </c>
      <c r="D475" s="34" t="str">
        <f>IF(KENKO[[#This Row],[ID NOTA]]="","",INDEX(Table1[QB],MATCH(KENKO[[#This Row],[ID NOTA]],Table1[ID],0)))</f>
        <v/>
      </c>
      <c r="E47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75" s="34"/>
      <c r="G475" s="39" t="str">
        <f ca="1">IF(KENKO[[#This Row],[N_ID]]="","",INDEX(INDIRECT($2:$2),KENKO[[#This Row],[//]]))</f>
        <v/>
      </c>
      <c r="H475" s="39" t="str">
        <f ca="1">IF(KENKO[[#This Row],[N_ID]]="","",INDEX(INDIRECT($2:$2),KENKO[[#This Row],[//]]))</f>
        <v/>
      </c>
      <c r="I475" s="35" t="str">
        <f ca="1">IF(KENKO[[#This Row],[N_ID]]="","",INDEX(INDIRECT($2:$2),KENKO[[#This Row],[//]]))</f>
        <v/>
      </c>
      <c r="J475" s="35" t="str">
        <f ca="1">IF(KENKO[[#This Row],[//]]="","",INDEX([3]!db[NB PAJAK],KENKO[[#This Row],[stt]]-1))</f>
        <v/>
      </c>
      <c r="K475" s="34" t="str">
        <f ca="1">IF(KENKO[[#This Row],[//]]="","",IF(INDEX(INDIRECT($2:$2),KENKO[[#This Row],[//]])="","",INDEX(INDIRECT($2:$2),KENKO[[#This Row],[//]])))</f>
        <v/>
      </c>
      <c r="L475" s="34" t="str">
        <f ca="1">IF(KENKO[[#This Row],[//]]="","",IF(KENKO[[#This Row],[C]]="",INDEX(INDIRECT($2:$2),KENKO[[#This Row],[//]]),""))</f>
        <v/>
      </c>
      <c r="M475" s="34" t="str">
        <f ca="1">IF(KENKO[[#This Row],[//]]="","",IF(KENKO[[#This Row],[C]]="",INDEX(INDIRECT($2:$2),KENKO[[#This Row],[//]]),""))</f>
        <v/>
      </c>
      <c r="N475" s="40" t="str">
        <f ca="1">IF(KENKO[[#This Row],[//]]="","",INDEX(INDIRECT($2:$2),KENKO[[#This Row],[//]])/IF(KENKO[[#This Row],[C]]="",KENKO[[#This Row],[JMLH BRG]],1))</f>
        <v/>
      </c>
      <c r="O475" s="41" t="str">
        <f ca="1">IF(KENKO[[#This Row],[//]]="","",INDEX(INDIRECT($2:$2),KENKO[[#This Row],[//]]))</f>
        <v/>
      </c>
      <c r="P475" s="41" t="str">
        <f ca="1">IF(KENKO[[#This Row],[//]]="","",IF(INDEX(INDIRECT($2:$2),KENKO[[#This Row],[//]])="","",INDEX(INDIRECT($2:$2),KENKO[[#This Row],[//]])))</f>
        <v/>
      </c>
      <c r="Q475" s="42" t="str">
        <f ca="1">IF(KENKO[[#This Row],[//]]="","",INDEX(INDIRECT($2:$2),KENKO[[#This Row],[//]]))</f>
        <v/>
      </c>
      <c r="R47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7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75" s="42" t="str">
        <f ca="1">IF(KENKO[[#This Row],[//]]="","",IF(INDEX(INDIRECT($2:$2),KENKO[[#This Row],[//]])="","",INDEX(INDIRECT($2:$2),KENKO[[#This Row],[//]])))</f>
        <v/>
      </c>
      <c r="U475" s="35" t="str">
        <f ca="1">IF(KENKO[[#This Row],[//]]="","",INDEX(INDIRECT($2:$2),KENKO[[#This Row],[//]]))</f>
        <v/>
      </c>
      <c r="V475" s="35" t="str">
        <f ca="1">LOWER(SUBSTITUTE(SUBSTITUTE(SUBSTITUTE(SUBSTITUTE(SUBSTITUTE(SUBSTITUTE(SUBSTITUTE(SUBSTITUTE(KENKO[[#This Row],[N.B.nota]]," ",""),"-",""),"(",""),")",""),".",""),",",""),"/",""),"""",""))</f>
        <v/>
      </c>
      <c r="W475" s="34" t="str">
        <f ca="1">IF(KENKO[[#This Row],[concat]]="","",MATCH(KENKO[[#This Row],[concat]],[3]!db[NB NOTA_C],0)+1)</f>
        <v/>
      </c>
      <c r="X475" s="35" t="str">
        <f ca="1">IF(KENKO[[#This Row],[N.B.nota]]="","",ADDRESS(ROW(KENKO[QB]),COLUMN(KENKO[QB]))&amp;":"&amp;ADDRESS(ROW(),COLUMN(KENKO[QB])))</f>
        <v/>
      </c>
      <c r="Y475" s="35" t="str">
        <f ca="1">IF(KENKO[[#This Row],[//]]="","",HYPERLINK("["&amp;DB_PATH&amp;"]DB!e"&amp;KENKO[[#This Row],[stt]],"&gt;"))</f>
        <v/>
      </c>
      <c r="Z475" s="32" t="str">
        <f ca="1">IF(KENKO[[#This Row],[//]]="","",IF(KENKO[[#This Row],[ID NOTA]]="",Z474,KENKO[[#This Row],[ID NOTA]]))</f>
        <v/>
      </c>
    </row>
    <row r="476" spans="1:26" ht="20.100000000000001" customHeight="1" x14ac:dyDescent="0.25">
      <c r="A476" s="38"/>
      <c r="B476" s="34" t="str">
        <f>IF(KENKO[[#This Row],[N_ID]]="","",INDEX(Table1[ID],MATCH(KENKO[[#This Row],[N_ID]],Table1[N_ID],0)))</f>
        <v/>
      </c>
      <c r="C476" s="34" t="str">
        <f ca="1">IF(KENKO[[#This Row],[//]]="","",HYPERLINK("["&amp;SUBSTITUTE(DIR,"'","")&amp;"]NOTA!D"&amp;KENKO[[#This Row],[//]]+2,"&gt;"))</f>
        <v/>
      </c>
      <c r="D476" s="34" t="str">
        <f>IF(KENKO[[#This Row],[ID NOTA]]="","",INDEX(Table1[QB],MATCH(KENKO[[#This Row],[ID NOTA]],Table1[ID],0)))</f>
        <v/>
      </c>
      <c r="E47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76" s="34"/>
      <c r="G476" s="39" t="str">
        <f ca="1">IF(KENKO[[#This Row],[N_ID]]="","",INDEX(INDIRECT($2:$2),KENKO[[#This Row],[//]]))</f>
        <v/>
      </c>
      <c r="H476" s="39" t="str">
        <f ca="1">IF(KENKO[[#This Row],[N_ID]]="","",INDEX(INDIRECT($2:$2),KENKO[[#This Row],[//]]))</f>
        <v/>
      </c>
      <c r="I476" s="35" t="str">
        <f ca="1">IF(KENKO[[#This Row],[N_ID]]="","",INDEX(INDIRECT($2:$2),KENKO[[#This Row],[//]]))</f>
        <v/>
      </c>
      <c r="J476" s="35" t="str">
        <f ca="1">IF(KENKO[[#This Row],[//]]="","",INDEX([3]!db[NB PAJAK],KENKO[[#This Row],[stt]]-1))</f>
        <v/>
      </c>
      <c r="K476" s="34" t="str">
        <f ca="1">IF(KENKO[[#This Row],[//]]="","",IF(INDEX(INDIRECT($2:$2),KENKO[[#This Row],[//]])="","",INDEX(INDIRECT($2:$2),KENKO[[#This Row],[//]])))</f>
        <v/>
      </c>
      <c r="L476" s="34" t="str">
        <f ca="1">IF(KENKO[[#This Row],[//]]="","",IF(KENKO[[#This Row],[C]]="",INDEX(INDIRECT($2:$2),KENKO[[#This Row],[//]]),""))</f>
        <v/>
      </c>
      <c r="M476" s="34" t="str">
        <f ca="1">IF(KENKO[[#This Row],[//]]="","",IF(KENKO[[#This Row],[C]]="",INDEX(INDIRECT($2:$2),KENKO[[#This Row],[//]]),""))</f>
        <v/>
      </c>
      <c r="N476" s="40" t="str">
        <f ca="1">IF(KENKO[[#This Row],[//]]="","",INDEX(INDIRECT($2:$2),KENKO[[#This Row],[//]])/IF(KENKO[[#This Row],[C]]="",KENKO[[#This Row],[JMLH BRG]],1))</f>
        <v/>
      </c>
      <c r="O476" s="41" t="str">
        <f ca="1">IF(KENKO[[#This Row],[//]]="","",INDEX(INDIRECT($2:$2),KENKO[[#This Row],[//]]))</f>
        <v/>
      </c>
      <c r="P476" s="41" t="str">
        <f ca="1">IF(KENKO[[#This Row],[//]]="","",IF(INDEX(INDIRECT($2:$2),KENKO[[#This Row],[//]])="","",INDEX(INDIRECT($2:$2),KENKO[[#This Row],[//]])))</f>
        <v/>
      </c>
      <c r="Q476" s="42" t="str">
        <f ca="1">IF(KENKO[[#This Row],[//]]="","",INDEX(INDIRECT($2:$2),KENKO[[#This Row],[//]]))</f>
        <v/>
      </c>
      <c r="R47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7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76" s="42" t="str">
        <f ca="1">IF(KENKO[[#This Row],[//]]="","",IF(INDEX(INDIRECT($2:$2),KENKO[[#This Row],[//]])="","",INDEX(INDIRECT($2:$2),KENKO[[#This Row],[//]])))</f>
        <v/>
      </c>
      <c r="U476" s="35" t="str">
        <f ca="1">IF(KENKO[[#This Row],[//]]="","",INDEX(INDIRECT($2:$2),KENKO[[#This Row],[//]]))</f>
        <v/>
      </c>
      <c r="V476" s="35" t="str">
        <f ca="1">LOWER(SUBSTITUTE(SUBSTITUTE(SUBSTITUTE(SUBSTITUTE(SUBSTITUTE(SUBSTITUTE(SUBSTITUTE(SUBSTITUTE(KENKO[[#This Row],[N.B.nota]]," ",""),"-",""),"(",""),")",""),".",""),",",""),"/",""),"""",""))</f>
        <v/>
      </c>
      <c r="W476" s="34" t="str">
        <f ca="1">IF(KENKO[[#This Row],[concat]]="","",MATCH(KENKO[[#This Row],[concat]],[3]!db[NB NOTA_C],0)+1)</f>
        <v/>
      </c>
      <c r="X476" s="35" t="str">
        <f ca="1">IF(KENKO[[#This Row],[N.B.nota]]="","",ADDRESS(ROW(KENKO[QB]),COLUMN(KENKO[QB]))&amp;":"&amp;ADDRESS(ROW(),COLUMN(KENKO[QB])))</f>
        <v/>
      </c>
      <c r="Y476" s="35" t="str">
        <f ca="1">IF(KENKO[[#This Row],[//]]="","",HYPERLINK("["&amp;DB_PATH&amp;"]DB!e"&amp;KENKO[[#This Row],[stt]],"&gt;"))</f>
        <v/>
      </c>
      <c r="Z476" s="32" t="str">
        <f ca="1">IF(KENKO[[#This Row],[//]]="","",IF(KENKO[[#This Row],[ID NOTA]]="",Z475,KENKO[[#This Row],[ID NOTA]]))</f>
        <v/>
      </c>
    </row>
    <row r="477" spans="1:26" ht="20.100000000000001" customHeight="1" x14ac:dyDescent="0.25">
      <c r="A477" s="38"/>
      <c r="B477" s="34" t="str">
        <f>IF(KENKO[[#This Row],[N_ID]]="","",INDEX(Table1[ID],MATCH(KENKO[[#This Row],[N_ID]],Table1[N_ID],0)))</f>
        <v/>
      </c>
      <c r="C477" s="34" t="str">
        <f ca="1">IF(KENKO[[#This Row],[//]]="","",HYPERLINK("["&amp;SUBSTITUTE(DIR,"'","")&amp;"]NOTA!D"&amp;KENKO[[#This Row],[//]]+2,"&gt;"))</f>
        <v/>
      </c>
      <c r="D477" s="34" t="str">
        <f>IF(KENKO[[#This Row],[ID NOTA]]="","",INDEX(Table1[QB],MATCH(KENKO[[#This Row],[ID NOTA]],Table1[ID],0)))</f>
        <v/>
      </c>
      <c r="E47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77" s="34"/>
      <c r="G477" s="39" t="str">
        <f ca="1">IF(KENKO[[#This Row],[N_ID]]="","",INDEX(INDIRECT($2:$2),KENKO[[#This Row],[//]]))</f>
        <v/>
      </c>
      <c r="H477" s="39" t="str">
        <f ca="1">IF(KENKO[[#This Row],[N_ID]]="","",INDEX(INDIRECT($2:$2),KENKO[[#This Row],[//]]))</f>
        <v/>
      </c>
      <c r="I477" s="35" t="str">
        <f ca="1">IF(KENKO[[#This Row],[N_ID]]="","",INDEX(INDIRECT($2:$2),KENKO[[#This Row],[//]]))</f>
        <v/>
      </c>
      <c r="J477" s="35" t="str">
        <f ca="1">IF(KENKO[[#This Row],[//]]="","",INDEX([3]!db[NB PAJAK],KENKO[[#This Row],[stt]]-1))</f>
        <v/>
      </c>
      <c r="K477" s="34" t="str">
        <f ca="1">IF(KENKO[[#This Row],[//]]="","",IF(INDEX(INDIRECT($2:$2),KENKO[[#This Row],[//]])="","",INDEX(INDIRECT($2:$2),KENKO[[#This Row],[//]])))</f>
        <v/>
      </c>
      <c r="L477" s="34" t="str">
        <f ca="1">IF(KENKO[[#This Row],[//]]="","",IF(KENKO[[#This Row],[C]]="",INDEX(INDIRECT($2:$2),KENKO[[#This Row],[//]]),""))</f>
        <v/>
      </c>
      <c r="M477" s="34" t="str">
        <f ca="1">IF(KENKO[[#This Row],[//]]="","",IF(KENKO[[#This Row],[C]]="",INDEX(INDIRECT($2:$2),KENKO[[#This Row],[//]]),""))</f>
        <v/>
      </c>
      <c r="N477" s="40" t="str">
        <f ca="1">IF(KENKO[[#This Row],[//]]="","",INDEX(INDIRECT($2:$2),KENKO[[#This Row],[//]])/IF(KENKO[[#This Row],[C]]="",KENKO[[#This Row],[JMLH BRG]],1))</f>
        <v/>
      </c>
      <c r="O477" s="41" t="str">
        <f ca="1">IF(KENKO[[#This Row],[//]]="","",INDEX(INDIRECT($2:$2),KENKO[[#This Row],[//]]))</f>
        <v/>
      </c>
      <c r="P477" s="41" t="str">
        <f ca="1">IF(KENKO[[#This Row],[//]]="","",IF(INDEX(INDIRECT($2:$2),KENKO[[#This Row],[//]])="","",INDEX(INDIRECT($2:$2),KENKO[[#This Row],[//]])))</f>
        <v/>
      </c>
      <c r="Q477" s="42" t="str">
        <f ca="1">IF(KENKO[[#This Row],[//]]="","",INDEX(INDIRECT($2:$2),KENKO[[#This Row],[//]]))</f>
        <v/>
      </c>
      <c r="R47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7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77" s="42" t="str">
        <f ca="1">IF(KENKO[[#This Row],[//]]="","",IF(INDEX(INDIRECT($2:$2),KENKO[[#This Row],[//]])="","",INDEX(INDIRECT($2:$2),KENKO[[#This Row],[//]])))</f>
        <v/>
      </c>
      <c r="U477" s="35" t="str">
        <f ca="1">IF(KENKO[[#This Row],[//]]="","",INDEX(INDIRECT($2:$2),KENKO[[#This Row],[//]]))</f>
        <v/>
      </c>
      <c r="V477" s="35" t="str">
        <f ca="1">LOWER(SUBSTITUTE(SUBSTITUTE(SUBSTITUTE(SUBSTITUTE(SUBSTITUTE(SUBSTITUTE(SUBSTITUTE(SUBSTITUTE(KENKO[[#This Row],[N.B.nota]]," ",""),"-",""),"(",""),")",""),".",""),",",""),"/",""),"""",""))</f>
        <v/>
      </c>
      <c r="W477" s="34" t="str">
        <f ca="1">IF(KENKO[[#This Row],[concat]]="","",MATCH(KENKO[[#This Row],[concat]],[3]!db[NB NOTA_C],0)+1)</f>
        <v/>
      </c>
      <c r="X477" s="35" t="str">
        <f ca="1">IF(KENKO[[#This Row],[N.B.nota]]="","",ADDRESS(ROW(KENKO[QB]),COLUMN(KENKO[QB]))&amp;":"&amp;ADDRESS(ROW(),COLUMN(KENKO[QB])))</f>
        <v/>
      </c>
      <c r="Y477" s="35" t="str">
        <f ca="1">IF(KENKO[[#This Row],[//]]="","",HYPERLINK("["&amp;DB_PATH&amp;"]DB!e"&amp;KENKO[[#This Row],[stt]],"&gt;"))</f>
        <v/>
      </c>
      <c r="Z477" s="32" t="str">
        <f ca="1">IF(KENKO[[#This Row],[//]]="","",IF(KENKO[[#This Row],[ID NOTA]]="",Z476,KENKO[[#This Row],[ID NOTA]]))</f>
        <v/>
      </c>
    </row>
    <row r="478" spans="1:26" ht="20.100000000000001" customHeight="1" x14ac:dyDescent="0.25">
      <c r="A478" s="38"/>
      <c r="B478" s="34" t="str">
        <f>IF(KENKO[[#This Row],[N_ID]]="","",INDEX(Table1[ID],MATCH(KENKO[[#This Row],[N_ID]],Table1[N_ID],0)))</f>
        <v/>
      </c>
      <c r="C478" s="34" t="str">
        <f ca="1">IF(KENKO[[#This Row],[//]]="","",HYPERLINK("["&amp;SUBSTITUTE(DIR,"'","")&amp;"]NOTA!D"&amp;KENKO[[#This Row],[//]]+2,"&gt;"))</f>
        <v/>
      </c>
      <c r="D478" s="34" t="str">
        <f>IF(KENKO[[#This Row],[ID NOTA]]="","",INDEX(Table1[QB],MATCH(KENKO[[#This Row],[ID NOTA]],Table1[ID],0)))</f>
        <v/>
      </c>
      <c r="E47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78" s="34"/>
      <c r="G478" s="39" t="str">
        <f ca="1">IF(KENKO[[#This Row],[N_ID]]="","",INDEX(INDIRECT($2:$2),KENKO[[#This Row],[//]]))</f>
        <v/>
      </c>
      <c r="H478" s="39" t="str">
        <f ca="1">IF(KENKO[[#This Row],[N_ID]]="","",INDEX(INDIRECT($2:$2),KENKO[[#This Row],[//]]))</f>
        <v/>
      </c>
      <c r="I478" s="35" t="str">
        <f ca="1">IF(KENKO[[#This Row],[N_ID]]="","",INDEX(INDIRECT($2:$2),KENKO[[#This Row],[//]]))</f>
        <v/>
      </c>
      <c r="J478" s="35" t="str">
        <f ca="1">IF(KENKO[[#This Row],[//]]="","",INDEX([3]!db[NB PAJAK],KENKO[[#This Row],[stt]]-1))</f>
        <v/>
      </c>
      <c r="K478" s="34" t="str">
        <f ca="1">IF(KENKO[[#This Row],[//]]="","",IF(INDEX(INDIRECT($2:$2),KENKO[[#This Row],[//]])="","",INDEX(INDIRECT($2:$2),KENKO[[#This Row],[//]])))</f>
        <v/>
      </c>
      <c r="L478" s="34" t="str">
        <f ca="1">IF(KENKO[[#This Row],[//]]="","",IF(KENKO[[#This Row],[C]]="",INDEX(INDIRECT($2:$2),KENKO[[#This Row],[//]]),""))</f>
        <v/>
      </c>
      <c r="M478" s="34" t="str">
        <f ca="1">IF(KENKO[[#This Row],[//]]="","",IF(KENKO[[#This Row],[C]]="",INDEX(INDIRECT($2:$2),KENKO[[#This Row],[//]]),""))</f>
        <v/>
      </c>
      <c r="N478" s="40" t="str">
        <f ca="1">IF(KENKO[[#This Row],[//]]="","",INDEX(INDIRECT($2:$2),KENKO[[#This Row],[//]])/IF(KENKO[[#This Row],[C]]="",KENKO[[#This Row],[JMLH BRG]],1))</f>
        <v/>
      </c>
      <c r="O478" s="41" t="str">
        <f ca="1">IF(KENKO[[#This Row],[//]]="","",INDEX(INDIRECT($2:$2),KENKO[[#This Row],[//]]))</f>
        <v/>
      </c>
      <c r="P478" s="41" t="str">
        <f ca="1">IF(KENKO[[#This Row],[//]]="","",IF(INDEX(INDIRECT($2:$2),KENKO[[#This Row],[//]])="","",INDEX(INDIRECT($2:$2),KENKO[[#This Row],[//]])))</f>
        <v/>
      </c>
      <c r="Q478" s="42" t="str">
        <f ca="1">IF(KENKO[[#This Row],[//]]="","",INDEX(INDIRECT($2:$2),KENKO[[#This Row],[//]]))</f>
        <v/>
      </c>
      <c r="R47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7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78" s="42" t="str">
        <f ca="1">IF(KENKO[[#This Row],[//]]="","",IF(INDEX(INDIRECT($2:$2),KENKO[[#This Row],[//]])="","",INDEX(INDIRECT($2:$2),KENKO[[#This Row],[//]])))</f>
        <v/>
      </c>
      <c r="U478" s="35" t="str">
        <f ca="1">IF(KENKO[[#This Row],[//]]="","",INDEX(INDIRECT($2:$2),KENKO[[#This Row],[//]]))</f>
        <v/>
      </c>
      <c r="V478" s="35" t="str">
        <f ca="1">LOWER(SUBSTITUTE(SUBSTITUTE(SUBSTITUTE(SUBSTITUTE(SUBSTITUTE(SUBSTITUTE(SUBSTITUTE(SUBSTITUTE(KENKO[[#This Row],[N.B.nota]]," ",""),"-",""),"(",""),")",""),".",""),",",""),"/",""),"""",""))</f>
        <v/>
      </c>
      <c r="W478" s="34" t="str">
        <f ca="1">IF(KENKO[[#This Row],[concat]]="","",MATCH(KENKO[[#This Row],[concat]],[3]!db[NB NOTA_C],0)+1)</f>
        <v/>
      </c>
      <c r="X478" s="35" t="str">
        <f ca="1">IF(KENKO[[#This Row],[N.B.nota]]="","",ADDRESS(ROW(KENKO[QB]),COLUMN(KENKO[QB]))&amp;":"&amp;ADDRESS(ROW(),COLUMN(KENKO[QB])))</f>
        <v/>
      </c>
      <c r="Y478" s="35" t="str">
        <f ca="1">IF(KENKO[[#This Row],[//]]="","",HYPERLINK("["&amp;DB_PATH&amp;"]DB!e"&amp;KENKO[[#This Row],[stt]],"&gt;"))</f>
        <v/>
      </c>
      <c r="Z478" s="32" t="str">
        <f ca="1">IF(KENKO[[#This Row],[//]]="","",IF(KENKO[[#This Row],[ID NOTA]]="",Z477,KENKO[[#This Row],[ID NOTA]]))</f>
        <v/>
      </c>
    </row>
    <row r="479" spans="1:26" ht="20.100000000000001" customHeight="1" x14ac:dyDescent="0.25">
      <c r="A479" s="38"/>
      <c r="B479" s="34" t="str">
        <f>IF(KENKO[[#This Row],[N_ID]]="","",INDEX(Table1[ID],MATCH(KENKO[[#This Row],[N_ID]],Table1[N_ID],0)))</f>
        <v/>
      </c>
      <c r="C479" s="34" t="str">
        <f ca="1">IF(KENKO[[#This Row],[//]]="","",HYPERLINK("["&amp;SUBSTITUTE(DIR,"'","")&amp;"]NOTA!D"&amp;KENKO[[#This Row],[//]]+2,"&gt;"))</f>
        <v/>
      </c>
      <c r="D479" s="34" t="str">
        <f>IF(KENKO[[#This Row],[ID NOTA]]="","",INDEX(Table1[QB],MATCH(KENKO[[#This Row],[ID NOTA]],Table1[ID],0)))</f>
        <v/>
      </c>
      <c r="E47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79" s="34"/>
      <c r="G479" s="39" t="str">
        <f ca="1">IF(KENKO[[#This Row],[N_ID]]="","",INDEX(INDIRECT($2:$2),KENKO[[#This Row],[//]]))</f>
        <v/>
      </c>
      <c r="H479" s="39" t="str">
        <f ca="1">IF(KENKO[[#This Row],[N_ID]]="","",INDEX(INDIRECT($2:$2),KENKO[[#This Row],[//]]))</f>
        <v/>
      </c>
      <c r="I479" s="35" t="str">
        <f ca="1">IF(KENKO[[#This Row],[N_ID]]="","",INDEX(INDIRECT($2:$2),KENKO[[#This Row],[//]]))</f>
        <v/>
      </c>
      <c r="J479" s="35" t="str">
        <f ca="1">IF(KENKO[[#This Row],[//]]="","",INDEX([3]!db[NB PAJAK],KENKO[[#This Row],[stt]]-1))</f>
        <v/>
      </c>
      <c r="K479" s="34" t="str">
        <f ca="1">IF(KENKO[[#This Row],[//]]="","",IF(INDEX(INDIRECT($2:$2),KENKO[[#This Row],[//]])="","",INDEX(INDIRECT($2:$2),KENKO[[#This Row],[//]])))</f>
        <v/>
      </c>
      <c r="L479" s="34" t="str">
        <f ca="1">IF(KENKO[[#This Row],[//]]="","",IF(KENKO[[#This Row],[C]]="",INDEX(INDIRECT($2:$2),KENKO[[#This Row],[//]]),""))</f>
        <v/>
      </c>
      <c r="M479" s="34" t="str">
        <f ca="1">IF(KENKO[[#This Row],[//]]="","",IF(KENKO[[#This Row],[C]]="",INDEX(INDIRECT($2:$2),KENKO[[#This Row],[//]]),""))</f>
        <v/>
      </c>
      <c r="N479" s="40" t="str">
        <f ca="1">IF(KENKO[[#This Row],[//]]="","",INDEX(INDIRECT($2:$2),KENKO[[#This Row],[//]])/IF(KENKO[[#This Row],[C]]="",KENKO[[#This Row],[JMLH BRG]],1))</f>
        <v/>
      </c>
      <c r="O479" s="41" t="str">
        <f ca="1">IF(KENKO[[#This Row],[//]]="","",INDEX(INDIRECT($2:$2),KENKO[[#This Row],[//]]))</f>
        <v/>
      </c>
      <c r="P479" s="41" t="str">
        <f ca="1">IF(KENKO[[#This Row],[//]]="","",IF(INDEX(INDIRECT($2:$2),KENKO[[#This Row],[//]])="","",INDEX(INDIRECT($2:$2),KENKO[[#This Row],[//]])))</f>
        <v/>
      </c>
      <c r="Q479" s="42" t="str">
        <f ca="1">IF(KENKO[[#This Row],[//]]="","",INDEX(INDIRECT($2:$2),KENKO[[#This Row],[//]]))</f>
        <v/>
      </c>
      <c r="R47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7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79" s="42" t="str">
        <f ca="1">IF(KENKO[[#This Row],[//]]="","",IF(INDEX(INDIRECT($2:$2),KENKO[[#This Row],[//]])="","",INDEX(INDIRECT($2:$2),KENKO[[#This Row],[//]])))</f>
        <v/>
      </c>
      <c r="U479" s="35" t="str">
        <f ca="1">IF(KENKO[[#This Row],[//]]="","",INDEX(INDIRECT($2:$2),KENKO[[#This Row],[//]]))</f>
        <v/>
      </c>
      <c r="V479" s="35" t="str">
        <f ca="1">LOWER(SUBSTITUTE(SUBSTITUTE(SUBSTITUTE(SUBSTITUTE(SUBSTITUTE(SUBSTITUTE(SUBSTITUTE(SUBSTITUTE(KENKO[[#This Row],[N.B.nota]]," ",""),"-",""),"(",""),")",""),".",""),",",""),"/",""),"""",""))</f>
        <v/>
      </c>
      <c r="W479" s="34" t="str">
        <f ca="1">IF(KENKO[[#This Row],[concat]]="","",MATCH(KENKO[[#This Row],[concat]],[3]!db[NB NOTA_C],0)+1)</f>
        <v/>
      </c>
      <c r="X479" s="35" t="str">
        <f ca="1">IF(KENKO[[#This Row],[N.B.nota]]="","",ADDRESS(ROW(KENKO[QB]),COLUMN(KENKO[QB]))&amp;":"&amp;ADDRESS(ROW(),COLUMN(KENKO[QB])))</f>
        <v/>
      </c>
      <c r="Y479" s="35" t="str">
        <f ca="1">IF(KENKO[[#This Row],[//]]="","",HYPERLINK("["&amp;DB_PATH&amp;"]DB!e"&amp;KENKO[[#This Row],[stt]],"&gt;"))</f>
        <v/>
      </c>
      <c r="Z479" s="32" t="str">
        <f ca="1">IF(KENKO[[#This Row],[//]]="","",IF(KENKO[[#This Row],[ID NOTA]]="",Z478,KENKO[[#This Row],[ID NOTA]]))</f>
        <v/>
      </c>
    </row>
    <row r="480" spans="1:26" ht="20.100000000000001" customHeight="1" x14ac:dyDescent="0.25">
      <c r="A480" s="38"/>
      <c r="B480" s="34" t="str">
        <f>IF(KENKO[[#This Row],[N_ID]]="","",INDEX(Table1[ID],MATCH(KENKO[[#This Row],[N_ID]],Table1[N_ID],0)))</f>
        <v/>
      </c>
      <c r="C480" s="34" t="str">
        <f ca="1">IF(KENKO[[#This Row],[//]]="","",HYPERLINK("["&amp;SUBSTITUTE(DIR,"'","")&amp;"]NOTA!D"&amp;KENKO[[#This Row],[//]]+2,"&gt;"))</f>
        <v/>
      </c>
      <c r="D480" s="34" t="str">
        <f>IF(KENKO[[#This Row],[ID NOTA]]="","",INDEX(Table1[QB],MATCH(KENKO[[#This Row],[ID NOTA]],Table1[ID],0)))</f>
        <v/>
      </c>
      <c r="E48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80" s="34"/>
      <c r="G480" s="39" t="str">
        <f ca="1">IF(KENKO[[#This Row],[N_ID]]="","",INDEX(INDIRECT($2:$2),KENKO[[#This Row],[//]]))</f>
        <v/>
      </c>
      <c r="H480" s="39" t="str">
        <f ca="1">IF(KENKO[[#This Row],[N_ID]]="","",INDEX(INDIRECT($2:$2),KENKO[[#This Row],[//]]))</f>
        <v/>
      </c>
      <c r="I480" s="35" t="str">
        <f ca="1">IF(KENKO[[#This Row],[N_ID]]="","",INDEX(INDIRECT($2:$2),KENKO[[#This Row],[//]]))</f>
        <v/>
      </c>
      <c r="J480" s="35" t="str">
        <f ca="1">IF(KENKO[[#This Row],[//]]="","",INDEX([3]!db[NB PAJAK],KENKO[[#This Row],[stt]]-1))</f>
        <v/>
      </c>
      <c r="K480" s="34" t="str">
        <f ca="1">IF(KENKO[[#This Row],[//]]="","",IF(INDEX(INDIRECT($2:$2),KENKO[[#This Row],[//]])="","",INDEX(INDIRECT($2:$2),KENKO[[#This Row],[//]])))</f>
        <v/>
      </c>
      <c r="L480" s="34" t="str">
        <f ca="1">IF(KENKO[[#This Row],[//]]="","",IF(KENKO[[#This Row],[C]]="",INDEX(INDIRECT($2:$2),KENKO[[#This Row],[//]]),""))</f>
        <v/>
      </c>
      <c r="M480" s="34" t="str">
        <f ca="1">IF(KENKO[[#This Row],[//]]="","",IF(KENKO[[#This Row],[C]]="",INDEX(INDIRECT($2:$2),KENKO[[#This Row],[//]]),""))</f>
        <v/>
      </c>
      <c r="N480" s="40" t="str">
        <f ca="1">IF(KENKO[[#This Row],[//]]="","",INDEX(INDIRECT($2:$2),KENKO[[#This Row],[//]])/IF(KENKO[[#This Row],[C]]="",KENKO[[#This Row],[JMLH BRG]],1))</f>
        <v/>
      </c>
      <c r="O480" s="41" t="str">
        <f ca="1">IF(KENKO[[#This Row],[//]]="","",INDEX(INDIRECT($2:$2),KENKO[[#This Row],[//]]))</f>
        <v/>
      </c>
      <c r="P480" s="41" t="str">
        <f ca="1">IF(KENKO[[#This Row],[//]]="","",IF(INDEX(INDIRECT($2:$2),KENKO[[#This Row],[//]])="","",INDEX(INDIRECT($2:$2),KENKO[[#This Row],[//]])))</f>
        <v/>
      </c>
      <c r="Q480" s="42" t="str">
        <f ca="1">IF(KENKO[[#This Row],[//]]="","",INDEX(INDIRECT($2:$2),KENKO[[#This Row],[//]]))</f>
        <v/>
      </c>
      <c r="R48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8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80" s="42" t="str">
        <f ca="1">IF(KENKO[[#This Row],[//]]="","",IF(INDEX(INDIRECT($2:$2),KENKO[[#This Row],[//]])="","",INDEX(INDIRECT($2:$2),KENKO[[#This Row],[//]])))</f>
        <v/>
      </c>
      <c r="U480" s="35" t="str">
        <f ca="1">IF(KENKO[[#This Row],[//]]="","",INDEX(INDIRECT($2:$2),KENKO[[#This Row],[//]]))</f>
        <v/>
      </c>
      <c r="V480" s="35" t="str">
        <f ca="1">LOWER(SUBSTITUTE(SUBSTITUTE(SUBSTITUTE(SUBSTITUTE(SUBSTITUTE(SUBSTITUTE(SUBSTITUTE(SUBSTITUTE(KENKO[[#This Row],[N.B.nota]]," ",""),"-",""),"(",""),")",""),".",""),",",""),"/",""),"""",""))</f>
        <v/>
      </c>
      <c r="W480" s="34" t="str">
        <f ca="1">IF(KENKO[[#This Row],[concat]]="","",MATCH(KENKO[[#This Row],[concat]],[3]!db[NB NOTA_C],0)+1)</f>
        <v/>
      </c>
      <c r="X480" s="35" t="str">
        <f ca="1">IF(KENKO[[#This Row],[N.B.nota]]="","",ADDRESS(ROW(KENKO[QB]),COLUMN(KENKO[QB]))&amp;":"&amp;ADDRESS(ROW(),COLUMN(KENKO[QB])))</f>
        <v/>
      </c>
      <c r="Y480" s="35" t="str">
        <f ca="1">IF(KENKO[[#This Row],[//]]="","",HYPERLINK("["&amp;DB_PATH&amp;"]DB!e"&amp;KENKO[[#This Row],[stt]],"&gt;"))</f>
        <v/>
      </c>
      <c r="Z480" s="32" t="str">
        <f ca="1">IF(KENKO[[#This Row],[//]]="","",IF(KENKO[[#This Row],[ID NOTA]]="",Z479,KENKO[[#This Row],[ID NOTA]]))</f>
        <v/>
      </c>
    </row>
    <row r="481" spans="1:26" ht="20.100000000000001" customHeight="1" x14ac:dyDescent="0.25">
      <c r="A481" s="38"/>
      <c r="B481" s="34" t="str">
        <f>IF(KENKO[[#This Row],[N_ID]]="","",INDEX(Table1[ID],MATCH(KENKO[[#This Row],[N_ID]],Table1[N_ID],0)))</f>
        <v/>
      </c>
      <c r="C481" s="34" t="str">
        <f ca="1">IF(KENKO[[#This Row],[//]]="","",HYPERLINK("["&amp;SUBSTITUTE(DIR,"'","")&amp;"]NOTA!D"&amp;KENKO[[#This Row],[//]]+2,"&gt;"))</f>
        <v/>
      </c>
      <c r="D481" s="34" t="str">
        <f>IF(KENKO[[#This Row],[ID NOTA]]="","",INDEX(Table1[QB],MATCH(KENKO[[#This Row],[ID NOTA]],Table1[ID],0)))</f>
        <v/>
      </c>
      <c r="E48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81" s="34"/>
      <c r="G481" s="39" t="str">
        <f ca="1">IF(KENKO[[#This Row],[N_ID]]="","",INDEX(INDIRECT($2:$2),KENKO[[#This Row],[//]]))</f>
        <v/>
      </c>
      <c r="H481" s="39" t="str">
        <f ca="1">IF(KENKO[[#This Row],[N_ID]]="","",INDEX(INDIRECT($2:$2),KENKO[[#This Row],[//]]))</f>
        <v/>
      </c>
      <c r="I481" s="35" t="str">
        <f ca="1">IF(KENKO[[#This Row],[N_ID]]="","",INDEX(INDIRECT($2:$2),KENKO[[#This Row],[//]]))</f>
        <v/>
      </c>
      <c r="J481" s="35" t="str">
        <f ca="1">IF(KENKO[[#This Row],[//]]="","",INDEX([3]!db[NB PAJAK],KENKO[[#This Row],[stt]]-1))</f>
        <v/>
      </c>
      <c r="K481" s="34" t="str">
        <f ca="1">IF(KENKO[[#This Row],[//]]="","",IF(INDEX(INDIRECT($2:$2),KENKO[[#This Row],[//]])="","",INDEX(INDIRECT($2:$2),KENKO[[#This Row],[//]])))</f>
        <v/>
      </c>
      <c r="L481" s="34" t="str">
        <f ca="1">IF(KENKO[[#This Row],[//]]="","",IF(KENKO[[#This Row],[C]]="",INDEX(INDIRECT($2:$2),KENKO[[#This Row],[//]]),""))</f>
        <v/>
      </c>
      <c r="M481" s="34" t="str">
        <f ca="1">IF(KENKO[[#This Row],[//]]="","",IF(KENKO[[#This Row],[C]]="",INDEX(INDIRECT($2:$2),KENKO[[#This Row],[//]]),""))</f>
        <v/>
      </c>
      <c r="N481" s="40" t="str">
        <f ca="1">IF(KENKO[[#This Row],[//]]="","",INDEX(INDIRECT($2:$2),KENKO[[#This Row],[//]])/IF(KENKO[[#This Row],[C]]="",KENKO[[#This Row],[JMLH BRG]],1))</f>
        <v/>
      </c>
      <c r="O481" s="41" t="str">
        <f ca="1">IF(KENKO[[#This Row],[//]]="","",INDEX(INDIRECT($2:$2),KENKO[[#This Row],[//]]))</f>
        <v/>
      </c>
      <c r="P481" s="41" t="str">
        <f ca="1">IF(KENKO[[#This Row],[//]]="","",IF(INDEX(INDIRECT($2:$2),KENKO[[#This Row],[//]])="","",INDEX(INDIRECT($2:$2),KENKO[[#This Row],[//]])))</f>
        <v/>
      </c>
      <c r="Q481" s="42" t="str">
        <f ca="1">IF(KENKO[[#This Row],[//]]="","",INDEX(INDIRECT($2:$2),KENKO[[#This Row],[//]]))</f>
        <v/>
      </c>
      <c r="R48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8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81" s="42" t="str">
        <f ca="1">IF(KENKO[[#This Row],[//]]="","",IF(INDEX(INDIRECT($2:$2),KENKO[[#This Row],[//]])="","",INDEX(INDIRECT($2:$2),KENKO[[#This Row],[//]])))</f>
        <v/>
      </c>
      <c r="U481" s="35" t="str">
        <f ca="1">IF(KENKO[[#This Row],[//]]="","",INDEX(INDIRECT($2:$2),KENKO[[#This Row],[//]]))</f>
        <v/>
      </c>
      <c r="V481" s="35" t="str">
        <f ca="1">LOWER(SUBSTITUTE(SUBSTITUTE(SUBSTITUTE(SUBSTITUTE(SUBSTITUTE(SUBSTITUTE(SUBSTITUTE(SUBSTITUTE(KENKO[[#This Row],[N.B.nota]]," ",""),"-",""),"(",""),")",""),".",""),",",""),"/",""),"""",""))</f>
        <v/>
      </c>
      <c r="W481" s="34" t="str">
        <f ca="1">IF(KENKO[[#This Row],[concat]]="","",MATCH(KENKO[[#This Row],[concat]],[3]!db[NB NOTA_C],0)+1)</f>
        <v/>
      </c>
      <c r="X481" s="35" t="str">
        <f ca="1">IF(KENKO[[#This Row],[N.B.nota]]="","",ADDRESS(ROW(KENKO[QB]),COLUMN(KENKO[QB]))&amp;":"&amp;ADDRESS(ROW(),COLUMN(KENKO[QB])))</f>
        <v/>
      </c>
      <c r="Y481" s="35" t="str">
        <f ca="1">IF(KENKO[[#This Row],[//]]="","",HYPERLINK("["&amp;DB_PATH&amp;"]DB!e"&amp;KENKO[[#This Row],[stt]],"&gt;"))</f>
        <v/>
      </c>
      <c r="Z481" s="32" t="str">
        <f ca="1">IF(KENKO[[#This Row],[//]]="","",IF(KENKO[[#This Row],[ID NOTA]]="",Z480,KENKO[[#This Row],[ID NOTA]]))</f>
        <v/>
      </c>
    </row>
    <row r="482" spans="1:26" ht="20.100000000000001" customHeight="1" x14ac:dyDescent="0.25">
      <c r="A482" s="38"/>
      <c r="B482" s="34" t="str">
        <f>IF(KENKO[[#This Row],[N_ID]]="","",INDEX(Table1[ID],MATCH(KENKO[[#This Row],[N_ID]],Table1[N_ID],0)))</f>
        <v/>
      </c>
      <c r="C482" s="34" t="str">
        <f ca="1">IF(KENKO[[#This Row],[//]]="","",HYPERLINK("["&amp;SUBSTITUTE(DIR,"'","")&amp;"]NOTA!D"&amp;KENKO[[#This Row],[//]]+2,"&gt;"))</f>
        <v/>
      </c>
      <c r="D482" s="34" t="str">
        <f>IF(KENKO[[#This Row],[ID NOTA]]="","",INDEX(Table1[QB],MATCH(KENKO[[#This Row],[ID NOTA]],Table1[ID],0)))</f>
        <v/>
      </c>
      <c r="E48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82" s="34"/>
      <c r="G482" s="39" t="str">
        <f ca="1">IF(KENKO[[#This Row],[N_ID]]="","",INDEX(INDIRECT($2:$2),KENKO[[#This Row],[//]]))</f>
        <v/>
      </c>
      <c r="H482" s="39" t="str">
        <f ca="1">IF(KENKO[[#This Row],[N_ID]]="","",INDEX(INDIRECT($2:$2),KENKO[[#This Row],[//]]))</f>
        <v/>
      </c>
      <c r="I482" s="35" t="str">
        <f ca="1">IF(KENKO[[#This Row],[N_ID]]="","",INDEX(INDIRECT($2:$2),KENKO[[#This Row],[//]]))</f>
        <v/>
      </c>
      <c r="J482" s="35" t="str">
        <f ca="1">IF(KENKO[[#This Row],[//]]="","",INDEX([3]!db[NB PAJAK],KENKO[[#This Row],[stt]]-1))</f>
        <v/>
      </c>
      <c r="K482" s="34" t="str">
        <f ca="1">IF(KENKO[[#This Row],[//]]="","",IF(INDEX(INDIRECT($2:$2),KENKO[[#This Row],[//]])="","",INDEX(INDIRECT($2:$2),KENKO[[#This Row],[//]])))</f>
        <v/>
      </c>
      <c r="L482" s="34" t="str">
        <f ca="1">IF(KENKO[[#This Row],[//]]="","",IF(KENKO[[#This Row],[C]]="",INDEX(INDIRECT($2:$2),KENKO[[#This Row],[//]]),""))</f>
        <v/>
      </c>
      <c r="M482" s="34" t="str">
        <f ca="1">IF(KENKO[[#This Row],[//]]="","",IF(KENKO[[#This Row],[C]]="",INDEX(INDIRECT($2:$2),KENKO[[#This Row],[//]]),""))</f>
        <v/>
      </c>
      <c r="N482" s="40" t="str">
        <f ca="1">IF(KENKO[[#This Row],[//]]="","",INDEX(INDIRECT($2:$2),KENKO[[#This Row],[//]])/IF(KENKO[[#This Row],[C]]="",KENKO[[#This Row],[JMLH BRG]],1))</f>
        <v/>
      </c>
      <c r="O482" s="41" t="str">
        <f ca="1">IF(KENKO[[#This Row],[//]]="","",INDEX(INDIRECT($2:$2),KENKO[[#This Row],[//]]))</f>
        <v/>
      </c>
      <c r="P482" s="41" t="str">
        <f ca="1">IF(KENKO[[#This Row],[//]]="","",IF(INDEX(INDIRECT($2:$2),KENKO[[#This Row],[//]])="","",INDEX(INDIRECT($2:$2),KENKO[[#This Row],[//]])))</f>
        <v/>
      </c>
      <c r="Q482" s="42" t="str">
        <f ca="1">IF(KENKO[[#This Row],[//]]="","",INDEX(INDIRECT($2:$2),KENKO[[#This Row],[//]]))</f>
        <v/>
      </c>
      <c r="R48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8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82" s="42" t="str">
        <f ca="1">IF(KENKO[[#This Row],[//]]="","",IF(INDEX(INDIRECT($2:$2),KENKO[[#This Row],[//]])="","",INDEX(INDIRECT($2:$2),KENKO[[#This Row],[//]])))</f>
        <v/>
      </c>
      <c r="U482" s="35" t="str">
        <f ca="1">IF(KENKO[[#This Row],[//]]="","",INDEX(INDIRECT($2:$2),KENKO[[#This Row],[//]]))</f>
        <v/>
      </c>
      <c r="V482" s="35" t="str">
        <f ca="1">LOWER(SUBSTITUTE(SUBSTITUTE(SUBSTITUTE(SUBSTITUTE(SUBSTITUTE(SUBSTITUTE(SUBSTITUTE(SUBSTITUTE(KENKO[[#This Row],[N.B.nota]]," ",""),"-",""),"(",""),")",""),".",""),",",""),"/",""),"""",""))</f>
        <v/>
      </c>
      <c r="W482" s="34" t="str">
        <f ca="1">IF(KENKO[[#This Row],[concat]]="","",MATCH(KENKO[[#This Row],[concat]],[3]!db[NB NOTA_C],0)+1)</f>
        <v/>
      </c>
      <c r="X482" s="35" t="str">
        <f ca="1">IF(KENKO[[#This Row],[N.B.nota]]="","",ADDRESS(ROW(KENKO[QB]),COLUMN(KENKO[QB]))&amp;":"&amp;ADDRESS(ROW(),COLUMN(KENKO[QB])))</f>
        <v/>
      </c>
      <c r="Y482" s="35" t="str">
        <f ca="1">IF(KENKO[[#This Row],[//]]="","",HYPERLINK("["&amp;DB_PATH&amp;"]DB!e"&amp;KENKO[[#This Row],[stt]],"&gt;"))</f>
        <v/>
      </c>
      <c r="Z482" s="32" t="str">
        <f ca="1">IF(KENKO[[#This Row],[//]]="","",IF(KENKO[[#This Row],[ID NOTA]]="",Z481,KENKO[[#This Row],[ID NOTA]]))</f>
        <v/>
      </c>
    </row>
    <row r="483" spans="1:26" ht="20.100000000000001" customHeight="1" x14ac:dyDescent="0.25">
      <c r="A483" s="38"/>
      <c r="B483" s="34" t="str">
        <f>IF(KENKO[[#This Row],[N_ID]]="","",INDEX(Table1[ID],MATCH(KENKO[[#This Row],[N_ID]],Table1[N_ID],0)))</f>
        <v/>
      </c>
      <c r="C483" s="34" t="str">
        <f ca="1">IF(KENKO[[#This Row],[//]]="","",HYPERLINK("["&amp;SUBSTITUTE(DIR,"'","")&amp;"]NOTA!D"&amp;KENKO[[#This Row],[//]]+2,"&gt;"))</f>
        <v/>
      </c>
      <c r="D483" s="34" t="str">
        <f>IF(KENKO[[#This Row],[ID NOTA]]="","",INDEX(Table1[QB],MATCH(KENKO[[#This Row],[ID NOTA]],Table1[ID],0)))</f>
        <v/>
      </c>
      <c r="E48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83" s="34"/>
      <c r="G483" s="39" t="str">
        <f ca="1">IF(KENKO[[#This Row],[N_ID]]="","",INDEX(INDIRECT($2:$2),KENKO[[#This Row],[//]]))</f>
        <v/>
      </c>
      <c r="H483" s="39" t="str">
        <f ca="1">IF(KENKO[[#This Row],[N_ID]]="","",INDEX(INDIRECT($2:$2),KENKO[[#This Row],[//]]))</f>
        <v/>
      </c>
      <c r="I483" s="35" t="str">
        <f ca="1">IF(KENKO[[#This Row],[N_ID]]="","",INDEX(INDIRECT($2:$2),KENKO[[#This Row],[//]]))</f>
        <v/>
      </c>
      <c r="J483" s="35" t="str">
        <f ca="1">IF(KENKO[[#This Row],[//]]="","",INDEX([3]!db[NB PAJAK],KENKO[[#This Row],[stt]]-1))</f>
        <v/>
      </c>
      <c r="K483" s="34" t="str">
        <f ca="1">IF(KENKO[[#This Row],[//]]="","",IF(INDEX(INDIRECT($2:$2),KENKO[[#This Row],[//]])="","",INDEX(INDIRECT($2:$2),KENKO[[#This Row],[//]])))</f>
        <v/>
      </c>
      <c r="L483" s="34" t="str">
        <f ca="1">IF(KENKO[[#This Row],[//]]="","",IF(KENKO[[#This Row],[C]]="",INDEX(INDIRECT($2:$2),KENKO[[#This Row],[//]]),""))</f>
        <v/>
      </c>
      <c r="M483" s="34" t="str">
        <f ca="1">IF(KENKO[[#This Row],[//]]="","",IF(KENKO[[#This Row],[C]]="",INDEX(INDIRECT($2:$2),KENKO[[#This Row],[//]]),""))</f>
        <v/>
      </c>
      <c r="N483" s="40" t="str">
        <f ca="1">IF(KENKO[[#This Row],[//]]="","",INDEX(INDIRECT($2:$2),KENKO[[#This Row],[//]])/IF(KENKO[[#This Row],[C]]="",KENKO[[#This Row],[JMLH BRG]],1))</f>
        <v/>
      </c>
      <c r="O483" s="41" t="str">
        <f ca="1">IF(KENKO[[#This Row],[//]]="","",INDEX(INDIRECT($2:$2),KENKO[[#This Row],[//]]))</f>
        <v/>
      </c>
      <c r="P483" s="41" t="str">
        <f ca="1">IF(KENKO[[#This Row],[//]]="","",IF(INDEX(INDIRECT($2:$2),KENKO[[#This Row],[//]])="","",INDEX(INDIRECT($2:$2),KENKO[[#This Row],[//]])))</f>
        <v/>
      </c>
      <c r="Q483" s="42" t="str">
        <f ca="1">IF(KENKO[[#This Row],[//]]="","",INDEX(INDIRECT($2:$2),KENKO[[#This Row],[//]]))</f>
        <v/>
      </c>
      <c r="R48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8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83" s="42" t="str">
        <f ca="1">IF(KENKO[[#This Row],[//]]="","",IF(INDEX(INDIRECT($2:$2),KENKO[[#This Row],[//]])="","",INDEX(INDIRECT($2:$2),KENKO[[#This Row],[//]])))</f>
        <v/>
      </c>
      <c r="U483" s="35" t="str">
        <f ca="1">IF(KENKO[[#This Row],[//]]="","",INDEX(INDIRECT($2:$2),KENKO[[#This Row],[//]]))</f>
        <v/>
      </c>
      <c r="V483" s="35" t="str">
        <f ca="1">LOWER(SUBSTITUTE(SUBSTITUTE(SUBSTITUTE(SUBSTITUTE(SUBSTITUTE(SUBSTITUTE(SUBSTITUTE(SUBSTITUTE(KENKO[[#This Row],[N.B.nota]]," ",""),"-",""),"(",""),")",""),".",""),",",""),"/",""),"""",""))</f>
        <v/>
      </c>
      <c r="W483" s="34" t="str">
        <f ca="1">IF(KENKO[[#This Row],[concat]]="","",MATCH(KENKO[[#This Row],[concat]],[3]!db[NB NOTA_C],0)+1)</f>
        <v/>
      </c>
      <c r="X483" s="35" t="str">
        <f ca="1">IF(KENKO[[#This Row],[N.B.nota]]="","",ADDRESS(ROW(KENKO[QB]),COLUMN(KENKO[QB]))&amp;":"&amp;ADDRESS(ROW(),COLUMN(KENKO[QB])))</f>
        <v/>
      </c>
      <c r="Y483" s="35" t="str">
        <f ca="1">IF(KENKO[[#This Row],[//]]="","",HYPERLINK("["&amp;DB_PATH&amp;"]DB!e"&amp;KENKO[[#This Row],[stt]],"&gt;"))</f>
        <v/>
      </c>
      <c r="Z483" s="32" t="str">
        <f ca="1">IF(KENKO[[#This Row],[//]]="","",IF(KENKO[[#This Row],[ID NOTA]]="",Z482,KENKO[[#This Row],[ID NOTA]]))</f>
        <v/>
      </c>
    </row>
    <row r="484" spans="1:26" ht="20.100000000000001" customHeight="1" x14ac:dyDescent="0.25">
      <c r="A484" s="38"/>
      <c r="B484" s="34" t="str">
        <f>IF(KENKO[[#This Row],[N_ID]]="","",INDEX(Table1[ID],MATCH(KENKO[[#This Row],[N_ID]],Table1[N_ID],0)))</f>
        <v/>
      </c>
      <c r="C484" s="34" t="str">
        <f ca="1">IF(KENKO[[#This Row],[//]]="","",HYPERLINK("["&amp;SUBSTITUTE(DIR,"'","")&amp;"]NOTA!D"&amp;KENKO[[#This Row],[//]]+2,"&gt;"))</f>
        <v/>
      </c>
      <c r="D484" s="34" t="str">
        <f>IF(KENKO[[#This Row],[ID NOTA]]="","",INDEX(Table1[QB],MATCH(KENKO[[#This Row],[ID NOTA]],Table1[ID],0)))</f>
        <v/>
      </c>
      <c r="E48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84" s="34"/>
      <c r="G484" s="39" t="str">
        <f ca="1">IF(KENKO[[#This Row],[N_ID]]="","",INDEX(INDIRECT($2:$2),KENKO[[#This Row],[//]]))</f>
        <v/>
      </c>
      <c r="H484" s="39" t="str">
        <f ca="1">IF(KENKO[[#This Row],[N_ID]]="","",INDEX(INDIRECT($2:$2),KENKO[[#This Row],[//]]))</f>
        <v/>
      </c>
      <c r="I484" s="35" t="str">
        <f ca="1">IF(KENKO[[#This Row],[N_ID]]="","",INDEX(INDIRECT($2:$2),KENKO[[#This Row],[//]]))</f>
        <v/>
      </c>
      <c r="J484" s="35" t="str">
        <f ca="1">IF(KENKO[[#This Row],[//]]="","",INDEX([3]!db[NB PAJAK],KENKO[[#This Row],[stt]]-1))</f>
        <v/>
      </c>
      <c r="K484" s="34" t="str">
        <f ca="1">IF(KENKO[[#This Row],[//]]="","",IF(INDEX(INDIRECT($2:$2),KENKO[[#This Row],[//]])="","",INDEX(INDIRECT($2:$2),KENKO[[#This Row],[//]])))</f>
        <v/>
      </c>
      <c r="L484" s="34" t="str">
        <f ca="1">IF(KENKO[[#This Row],[//]]="","",IF(KENKO[[#This Row],[C]]="",INDEX(INDIRECT($2:$2),KENKO[[#This Row],[//]]),""))</f>
        <v/>
      </c>
      <c r="M484" s="34" t="str">
        <f ca="1">IF(KENKO[[#This Row],[//]]="","",IF(KENKO[[#This Row],[C]]="",INDEX(INDIRECT($2:$2),KENKO[[#This Row],[//]]),""))</f>
        <v/>
      </c>
      <c r="N484" s="40" t="str">
        <f ca="1">IF(KENKO[[#This Row],[//]]="","",INDEX(INDIRECT($2:$2),KENKO[[#This Row],[//]])/IF(KENKO[[#This Row],[C]]="",KENKO[[#This Row],[JMLH BRG]],1))</f>
        <v/>
      </c>
      <c r="O484" s="41" t="str">
        <f ca="1">IF(KENKO[[#This Row],[//]]="","",INDEX(INDIRECT($2:$2),KENKO[[#This Row],[//]]))</f>
        <v/>
      </c>
      <c r="P484" s="41" t="str">
        <f ca="1">IF(KENKO[[#This Row],[//]]="","",IF(INDEX(INDIRECT($2:$2),KENKO[[#This Row],[//]])="","",INDEX(INDIRECT($2:$2),KENKO[[#This Row],[//]])))</f>
        <v/>
      </c>
      <c r="Q484" s="42" t="str">
        <f ca="1">IF(KENKO[[#This Row],[//]]="","",INDEX(INDIRECT($2:$2),KENKO[[#This Row],[//]]))</f>
        <v/>
      </c>
      <c r="R48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8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84" s="42" t="str">
        <f ca="1">IF(KENKO[[#This Row],[//]]="","",IF(INDEX(INDIRECT($2:$2),KENKO[[#This Row],[//]])="","",INDEX(INDIRECT($2:$2),KENKO[[#This Row],[//]])))</f>
        <v/>
      </c>
      <c r="U484" s="35" t="str">
        <f ca="1">IF(KENKO[[#This Row],[//]]="","",INDEX(INDIRECT($2:$2),KENKO[[#This Row],[//]]))</f>
        <v/>
      </c>
      <c r="V484" s="35" t="str">
        <f ca="1">LOWER(SUBSTITUTE(SUBSTITUTE(SUBSTITUTE(SUBSTITUTE(SUBSTITUTE(SUBSTITUTE(SUBSTITUTE(SUBSTITUTE(KENKO[[#This Row],[N.B.nota]]," ",""),"-",""),"(",""),")",""),".",""),",",""),"/",""),"""",""))</f>
        <v/>
      </c>
      <c r="W484" s="34" t="str">
        <f ca="1">IF(KENKO[[#This Row],[concat]]="","",MATCH(KENKO[[#This Row],[concat]],[3]!db[NB NOTA_C],0)+1)</f>
        <v/>
      </c>
      <c r="X484" s="35" t="str">
        <f ca="1">IF(KENKO[[#This Row],[N.B.nota]]="","",ADDRESS(ROW(KENKO[QB]),COLUMN(KENKO[QB]))&amp;":"&amp;ADDRESS(ROW(),COLUMN(KENKO[QB])))</f>
        <v/>
      </c>
      <c r="Y484" s="35" t="str">
        <f ca="1">IF(KENKO[[#This Row],[//]]="","",HYPERLINK("["&amp;DB_PATH&amp;"]DB!e"&amp;KENKO[[#This Row],[stt]],"&gt;"))</f>
        <v/>
      </c>
      <c r="Z484" s="32" t="str">
        <f ca="1">IF(KENKO[[#This Row],[//]]="","",IF(KENKO[[#This Row],[ID NOTA]]="",Z483,KENKO[[#This Row],[ID NOTA]]))</f>
        <v/>
      </c>
    </row>
    <row r="485" spans="1:26" ht="20.100000000000001" customHeight="1" x14ac:dyDescent="0.25">
      <c r="A485" s="38"/>
      <c r="B485" s="34" t="str">
        <f>IF(KENKO[[#This Row],[N_ID]]="","",INDEX(Table1[ID],MATCH(KENKO[[#This Row],[N_ID]],Table1[N_ID],0)))</f>
        <v/>
      </c>
      <c r="C485" s="34" t="str">
        <f ca="1">IF(KENKO[[#This Row],[//]]="","",HYPERLINK("["&amp;SUBSTITUTE(DIR,"'","")&amp;"]NOTA!D"&amp;KENKO[[#This Row],[//]]+2,"&gt;"))</f>
        <v/>
      </c>
      <c r="D485" s="34" t="str">
        <f>IF(KENKO[[#This Row],[ID NOTA]]="","",INDEX(Table1[QB],MATCH(KENKO[[#This Row],[ID NOTA]],Table1[ID],0)))</f>
        <v/>
      </c>
      <c r="E48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85" s="34"/>
      <c r="G485" s="39" t="str">
        <f ca="1">IF(KENKO[[#This Row],[N_ID]]="","",INDEX(INDIRECT($2:$2),KENKO[[#This Row],[//]]))</f>
        <v/>
      </c>
      <c r="H485" s="39" t="str">
        <f ca="1">IF(KENKO[[#This Row],[N_ID]]="","",INDEX(INDIRECT($2:$2),KENKO[[#This Row],[//]]))</f>
        <v/>
      </c>
      <c r="I485" s="35" t="str">
        <f ca="1">IF(KENKO[[#This Row],[N_ID]]="","",INDEX(INDIRECT($2:$2),KENKO[[#This Row],[//]]))</f>
        <v/>
      </c>
      <c r="J485" s="35" t="str">
        <f ca="1">IF(KENKO[[#This Row],[//]]="","",INDEX([3]!db[NB PAJAK],KENKO[[#This Row],[stt]]-1))</f>
        <v/>
      </c>
      <c r="K485" s="34" t="str">
        <f ca="1">IF(KENKO[[#This Row],[//]]="","",IF(INDEX(INDIRECT($2:$2),KENKO[[#This Row],[//]])="","",INDEX(INDIRECT($2:$2),KENKO[[#This Row],[//]])))</f>
        <v/>
      </c>
      <c r="L485" s="34" t="str">
        <f ca="1">IF(KENKO[[#This Row],[//]]="","",IF(KENKO[[#This Row],[C]]="",INDEX(INDIRECT($2:$2),KENKO[[#This Row],[//]]),""))</f>
        <v/>
      </c>
      <c r="M485" s="34" t="str">
        <f ca="1">IF(KENKO[[#This Row],[//]]="","",IF(KENKO[[#This Row],[C]]="",INDEX(INDIRECT($2:$2),KENKO[[#This Row],[//]]),""))</f>
        <v/>
      </c>
      <c r="N485" s="40" t="str">
        <f ca="1">IF(KENKO[[#This Row],[//]]="","",INDEX(INDIRECT($2:$2),KENKO[[#This Row],[//]])/IF(KENKO[[#This Row],[C]]="",KENKO[[#This Row],[JMLH BRG]],1))</f>
        <v/>
      </c>
      <c r="O485" s="41" t="str">
        <f ca="1">IF(KENKO[[#This Row],[//]]="","",INDEX(INDIRECT($2:$2),KENKO[[#This Row],[//]]))</f>
        <v/>
      </c>
      <c r="P485" s="41" t="str">
        <f ca="1">IF(KENKO[[#This Row],[//]]="","",IF(INDEX(INDIRECT($2:$2),KENKO[[#This Row],[//]])="","",INDEX(INDIRECT($2:$2),KENKO[[#This Row],[//]])))</f>
        <v/>
      </c>
      <c r="Q485" s="42" t="str">
        <f ca="1">IF(KENKO[[#This Row],[//]]="","",INDEX(INDIRECT($2:$2),KENKO[[#This Row],[//]]))</f>
        <v/>
      </c>
      <c r="R48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8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85" s="42" t="str">
        <f ca="1">IF(KENKO[[#This Row],[//]]="","",IF(INDEX(INDIRECT($2:$2),KENKO[[#This Row],[//]])="","",INDEX(INDIRECT($2:$2),KENKO[[#This Row],[//]])))</f>
        <v/>
      </c>
      <c r="U485" s="35" t="str">
        <f ca="1">IF(KENKO[[#This Row],[//]]="","",INDEX(INDIRECT($2:$2),KENKO[[#This Row],[//]]))</f>
        <v/>
      </c>
      <c r="V485" s="35" t="str">
        <f ca="1">LOWER(SUBSTITUTE(SUBSTITUTE(SUBSTITUTE(SUBSTITUTE(SUBSTITUTE(SUBSTITUTE(SUBSTITUTE(SUBSTITUTE(KENKO[[#This Row],[N.B.nota]]," ",""),"-",""),"(",""),")",""),".",""),",",""),"/",""),"""",""))</f>
        <v/>
      </c>
      <c r="W485" s="34" t="str">
        <f ca="1">IF(KENKO[[#This Row],[concat]]="","",MATCH(KENKO[[#This Row],[concat]],[3]!db[NB NOTA_C],0)+1)</f>
        <v/>
      </c>
      <c r="X485" s="35" t="str">
        <f ca="1">IF(KENKO[[#This Row],[N.B.nota]]="","",ADDRESS(ROW(KENKO[QB]),COLUMN(KENKO[QB]))&amp;":"&amp;ADDRESS(ROW(),COLUMN(KENKO[QB])))</f>
        <v/>
      </c>
      <c r="Y485" s="35" t="str">
        <f ca="1">IF(KENKO[[#This Row],[//]]="","",HYPERLINK("["&amp;DB_PATH&amp;"]DB!e"&amp;KENKO[[#This Row],[stt]],"&gt;"))</f>
        <v/>
      </c>
      <c r="Z485" s="32" t="str">
        <f ca="1">IF(KENKO[[#This Row],[//]]="","",IF(KENKO[[#This Row],[ID NOTA]]="",Z484,KENKO[[#This Row],[ID NOTA]]))</f>
        <v/>
      </c>
    </row>
    <row r="486" spans="1:26" ht="20.100000000000001" customHeight="1" x14ac:dyDescent="0.25">
      <c r="A486" s="38"/>
      <c r="B486" s="34" t="str">
        <f>IF(KENKO[[#This Row],[N_ID]]="","",INDEX(Table1[ID],MATCH(KENKO[[#This Row],[N_ID]],Table1[N_ID],0)))</f>
        <v/>
      </c>
      <c r="C486" s="34" t="str">
        <f ca="1">IF(KENKO[[#This Row],[//]]="","",HYPERLINK("["&amp;SUBSTITUTE(DIR,"'","")&amp;"]NOTA!D"&amp;KENKO[[#This Row],[//]]+2,"&gt;"))</f>
        <v/>
      </c>
      <c r="D486" s="34" t="str">
        <f>IF(KENKO[[#This Row],[ID NOTA]]="","",INDEX(Table1[QB],MATCH(KENKO[[#This Row],[ID NOTA]],Table1[ID],0)))</f>
        <v/>
      </c>
      <c r="E48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86" s="34"/>
      <c r="G486" s="39" t="str">
        <f ca="1">IF(KENKO[[#This Row],[N_ID]]="","",INDEX(INDIRECT($2:$2),KENKO[[#This Row],[//]]))</f>
        <v/>
      </c>
      <c r="H486" s="39" t="str">
        <f ca="1">IF(KENKO[[#This Row],[N_ID]]="","",INDEX(INDIRECT($2:$2),KENKO[[#This Row],[//]]))</f>
        <v/>
      </c>
      <c r="I486" s="35" t="str">
        <f ca="1">IF(KENKO[[#This Row],[N_ID]]="","",INDEX(INDIRECT($2:$2),KENKO[[#This Row],[//]]))</f>
        <v/>
      </c>
      <c r="J486" s="35" t="str">
        <f ca="1">IF(KENKO[[#This Row],[//]]="","",INDEX([3]!db[NB PAJAK],KENKO[[#This Row],[stt]]-1))</f>
        <v/>
      </c>
      <c r="K486" s="34" t="str">
        <f ca="1">IF(KENKO[[#This Row],[//]]="","",IF(INDEX(INDIRECT($2:$2),KENKO[[#This Row],[//]])="","",INDEX(INDIRECT($2:$2),KENKO[[#This Row],[//]])))</f>
        <v/>
      </c>
      <c r="L486" s="34" t="str">
        <f ca="1">IF(KENKO[[#This Row],[//]]="","",IF(KENKO[[#This Row],[C]]="",INDEX(INDIRECT($2:$2),KENKO[[#This Row],[//]]),""))</f>
        <v/>
      </c>
      <c r="M486" s="34" t="str">
        <f ca="1">IF(KENKO[[#This Row],[//]]="","",IF(KENKO[[#This Row],[C]]="",INDEX(INDIRECT($2:$2),KENKO[[#This Row],[//]]),""))</f>
        <v/>
      </c>
      <c r="N486" s="40" t="str">
        <f ca="1">IF(KENKO[[#This Row],[//]]="","",INDEX(INDIRECT($2:$2),KENKO[[#This Row],[//]])/IF(KENKO[[#This Row],[C]]="",KENKO[[#This Row],[JMLH BRG]],1))</f>
        <v/>
      </c>
      <c r="O486" s="41" t="str">
        <f ca="1">IF(KENKO[[#This Row],[//]]="","",INDEX(INDIRECT($2:$2),KENKO[[#This Row],[//]]))</f>
        <v/>
      </c>
      <c r="P486" s="41" t="str">
        <f ca="1">IF(KENKO[[#This Row],[//]]="","",IF(INDEX(INDIRECT($2:$2),KENKO[[#This Row],[//]])="","",INDEX(INDIRECT($2:$2),KENKO[[#This Row],[//]])))</f>
        <v/>
      </c>
      <c r="Q486" s="42" t="str">
        <f ca="1">IF(KENKO[[#This Row],[//]]="","",INDEX(INDIRECT($2:$2),KENKO[[#This Row],[//]]))</f>
        <v/>
      </c>
      <c r="R48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8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86" s="42" t="str">
        <f ca="1">IF(KENKO[[#This Row],[//]]="","",IF(INDEX(INDIRECT($2:$2),KENKO[[#This Row],[//]])="","",INDEX(INDIRECT($2:$2),KENKO[[#This Row],[//]])))</f>
        <v/>
      </c>
      <c r="U486" s="35" t="str">
        <f ca="1">IF(KENKO[[#This Row],[//]]="","",INDEX(INDIRECT($2:$2),KENKO[[#This Row],[//]]))</f>
        <v/>
      </c>
      <c r="V486" s="35" t="str">
        <f ca="1">LOWER(SUBSTITUTE(SUBSTITUTE(SUBSTITUTE(SUBSTITUTE(SUBSTITUTE(SUBSTITUTE(SUBSTITUTE(SUBSTITUTE(KENKO[[#This Row],[N.B.nota]]," ",""),"-",""),"(",""),")",""),".",""),",",""),"/",""),"""",""))</f>
        <v/>
      </c>
      <c r="W486" s="34" t="str">
        <f ca="1">IF(KENKO[[#This Row],[concat]]="","",MATCH(KENKO[[#This Row],[concat]],[3]!db[NB NOTA_C],0)+1)</f>
        <v/>
      </c>
      <c r="X486" s="35" t="str">
        <f ca="1">IF(KENKO[[#This Row],[N.B.nota]]="","",ADDRESS(ROW(KENKO[QB]),COLUMN(KENKO[QB]))&amp;":"&amp;ADDRESS(ROW(),COLUMN(KENKO[QB])))</f>
        <v/>
      </c>
      <c r="Y486" s="35" t="str">
        <f ca="1">IF(KENKO[[#This Row],[//]]="","",HYPERLINK("["&amp;DB_PATH&amp;"]DB!e"&amp;KENKO[[#This Row],[stt]],"&gt;"))</f>
        <v/>
      </c>
      <c r="Z486" s="32" t="str">
        <f ca="1">IF(KENKO[[#This Row],[//]]="","",IF(KENKO[[#This Row],[ID NOTA]]="",Z485,KENKO[[#This Row],[ID NOTA]]))</f>
        <v/>
      </c>
    </row>
    <row r="487" spans="1:26" ht="20.100000000000001" customHeight="1" x14ac:dyDescent="0.25">
      <c r="A487" s="38"/>
      <c r="B487" s="34" t="str">
        <f>IF(KENKO[[#This Row],[N_ID]]="","",INDEX(Table1[ID],MATCH(KENKO[[#This Row],[N_ID]],Table1[N_ID],0)))</f>
        <v/>
      </c>
      <c r="C487" s="34" t="str">
        <f ca="1">IF(KENKO[[#This Row],[//]]="","",HYPERLINK("["&amp;SUBSTITUTE(DIR,"'","")&amp;"]NOTA!D"&amp;KENKO[[#This Row],[//]]+2,"&gt;"))</f>
        <v/>
      </c>
      <c r="D487" s="34" t="str">
        <f>IF(KENKO[[#This Row],[ID NOTA]]="","",INDEX(Table1[QB],MATCH(KENKO[[#This Row],[ID NOTA]],Table1[ID],0)))</f>
        <v/>
      </c>
      <c r="E48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87" s="34"/>
      <c r="G487" s="39" t="str">
        <f ca="1">IF(KENKO[[#This Row],[N_ID]]="","",INDEX(INDIRECT($2:$2),KENKO[[#This Row],[//]]))</f>
        <v/>
      </c>
      <c r="H487" s="39" t="str">
        <f ca="1">IF(KENKO[[#This Row],[N_ID]]="","",INDEX(INDIRECT($2:$2),KENKO[[#This Row],[//]]))</f>
        <v/>
      </c>
      <c r="I487" s="35" t="str">
        <f ca="1">IF(KENKO[[#This Row],[N_ID]]="","",INDEX(INDIRECT($2:$2),KENKO[[#This Row],[//]]))</f>
        <v/>
      </c>
      <c r="J487" s="35" t="str">
        <f ca="1">IF(KENKO[[#This Row],[//]]="","",INDEX([3]!db[NB PAJAK],KENKO[[#This Row],[stt]]-1))</f>
        <v/>
      </c>
      <c r="K487" s="34" t="str">
        <f ca="1">IF(KENKO[[#This Row],[//]]="","",IF(INDEX(INDIRECT($2:$2),KENKO[[#This Row],[//]])="","",INDEX(INDIRECT($2:$2),KENKO[[#This Row],[//]])))</f>
        <v/>
      </c>
      <c r="L487" s="34" t="str">
        <f ca="1">IF(KENKO[[#This Row],[//]]="","",IF(KENKO[[#This Row],[C]]="",INDEX(INDIRECT($2:$2),KENKO[[#This Row],[//]]),""))</f>
        <v/>
      </c>
      <c r="M487" s="34" t="str">
        <f ca="1">IF(KENKO[[#This Row],[//]]="","",IF(KENKO[[#This Row],[C]]="",INDEX(INDIRECT($2:$2),KENKO[[#This Row],[//]]),""))</f>
        <v/>
      </c>
      <c r="N487" s="40" t="str">
        <f ca="1">IF(KENKO[[#This Row],[//]]="","",INDEX(INDIRECT($2:$2),KENKO[[#This Row],[//]])/IF(KENKO[[#This Row],[C]]="",KENKO[[#This Row],[JMLH BRG]],1))</f>
        <v/>
      </c>
      <c r="O487" s="41" t="str">
        <f ca="1">IF(KENKO[[#This Row],[//]]="","",INDEX(INDIRECT($2:$2),KENKO[[#This Row],[//]]))</f>
        <v/>
      </c>
      <c r="P487" s="41" t="str">
        <f ca="1">IF(KENKO[[#This Row],[//]]="","",IF(INDEX(INDIRECT($2:$2),KENKO[[#This Row],[//]])="","",INDEX(INDIRECT($2:$2),KENKO[[#This Row],[//]])))</f>
        <v/>
      </c>
      <c r="Q487" s="42" t="str">
        <f ca="1">IF(KENKO[[#This Row],[//]]="","",INDEX(INDIRECT($2:$2),KENKO[[#This Row],[//]]))</f>
        <v/>
      </c>
      <c r="R48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8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87" s="42" t="str">
        <f ca="1">IF(KENKO[[#This Row],[//]]="","",IF(INDEX(INDIRECT($2:$2),KENKO[[#This Row],[//]])="","",INDEX(INDIRECT($2:$2),KENKO[[#This Row],[//]])))</f>
        <v/>
      </c>
      <c r="U487" s="35" t="str">
        <f ca="1">IF(KENKO[[#This Row],[//]]="","",INDEX(INDIRECT($2:$2),KENKO[[#This Row],[//]]))</f>
        <v/>
      </c>
      <c r="V487" s="35" t="str">
        <f ca="1">LOWER(SUBSTITUTE(SUBSTITUTE(SUBSTITUTE(SUBSTITUTE(SUBSTITUTE(SUBSTITUTE(SUBSTITUTE(SUBSTITUTE(KENKO[[#This Row],[N.B.nota]]," ",""),"-",""),"(",""),")",""),".",""),",",""),"/",""),"""",""))</f>
        <v/>
      </c>
      <c r="W487" s="34" t="str">
        <f ca="1">IF(KENKO[[#This Row],[concat]]="","",MATCH(KENKO[[#This Row],[concat]],[3]!db[NB NOTA_C],0)+1)</f>
        <v/>
      </c>
      <c r="X487" s="35" t="str">
        <f ca="1">IF(KENKO[[#This Row],[N.B.nota]]="","",ADDRESS(ROW(KENKO[QB]),COLUMN(KENKO[QB]))&amp;":"&amp;ADDRESS(ROW(),COLUMN(KENKO[QB])))</f>
        <v/>
      </c>
      <c r="Y487" s="35" t="str">
        <f ca="1">IF(KENKO[[#This Row],[//]]="","",HYPERLINK("["&amp;DB_PATH&amp;"]DB!e"&amp;KENKO[[#This Row],[stt]],"&gt;"))</f>
        <v/>
      </c>
      <c r="Z487" s="32" t="str">
        <f ca="1">IF(KENKO[[#This Row],[//]]="","",IF(KENKO[[#This Row],[ID NOTA]]="",Z486,KENKO[[#This Row],[ID NOTA]]))</f>
        <v/>
      </c>
    </row>
    <row r="488" spans="1:26" ht="20.100000000000001" customHeight="1" x14ac:dyDescent="0.25">
      <c r="A488" s="38"/>
      <c r="B488" s="34" t="str">
        <f>IF(KENKO[[#This Row],[N_ID]]="","",INDEX(Table1[ID],MATCH(KENKO[[#This Row],[N_ID]],Table1[N_ID],0)))</f>
        <v/>
      </c>
      <c r="C488" s="34" t="str">
        <f ca="1">IF(KENKO[[#This Row],[//]]="","",HYPERLINK("["&amp;SUBSTITUTE(DIR,"'","")&amp;"]NOTA!D"&amp;KENKO[[#This Row],[//]]+2,"&gt;"))</f>
        <v/>
      </c>
      <c r="D488" s="34" t="str">
        <f>IF(KENKO[[#This Row],[ID NOTA]]="","",INDEX(Table1[QB],MATCH(KENKO[[#This Row],[ID NOTA]],Table1[ID],0)))</f>
        <v/>
      </c>
      <c r="E48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88" s="34"/>
      <c r="G488" s="39" t="str">
        <f ca="1">IF(KENKO[[#This Row],[N_ID]]="","",INDEX(INDIRECT($2:$2),KENKO[[#This Row],[//]]))</f>
        <v/>
      </c>
      <c r="H488" s="39" t="str">
        <f ca="1">IF(KENKO[[#This Row],[N_ID]]="","",INDEX(INDIRECT($2:$2),KENKO[[#This Row],[//]]))</f>
        <v/>
      </c>
      <c r="I488" s="35" t="str">
        <f ca="1">IF(KENKO[[#This Row],[N_ID]]="","",INDEX(INDIRECT($2:$2),KENKO[[#This Row],[//]]))</f>
        <v/>
      </c>
      <c r="J488" s="35" t="str">
        <f ca="1">IF(KENKO[[#This Row],[//]]="","",INDEX([3]!db[NB PAJAK],KENKO[[#This Row],[stt]]-1))</f>
        <v/>
      </c>
      <c r="K488" s="34" t="str">
        <f ca="1">IF(KENKO[[#This Row],[//]]="","",IF(INDEX(INDIRECT($2:$2),KENKO[[#This Row],[//]])="","",INDEX(INDIRECT($2:$2),KENKO[[#This Row],[//]])))</f>
        <v/>
      </c>
      <c r="L488" s="34" t="str">
        <f ca="1">IF(KENKO[[#This Row],[//]]="","",IF(KENKO[[#This Row],[C]]="",INDEX(INDIRECT($2:$2),KENKO[[#This Row],[//]]),""))</f>
        <v/>
      </c>
      <c r="M488" s="34" t="str">
        <f ca="1">IF(KENKO[[#This Row],[//]]="","",IF(KENKO[[#This Row],[C]]="",INDEX(INDIRECT($2:$2),KENKO[[#This Row],[//]]),""))</f>
        <v/>
      </c>
      <c r="N488" s="40" t="str">
        <f ca="1">IF(KENKO[[#This Row],[//]]="","",INDEX(INDIRECT($2:$2),KENKO[[#This Row],[//]])/IF(KENKO[[#This Row],[C]]="",KENKO[[#This Row],[JMLH BRG]],1))</f>
        <v/>
      </c>
      <c r="O488" s="41" t="str">
        <f ca="1">IF(KENKO[[#This Row],[//]]="","",INDEX(INDIRECT($2:$2),KENKO[[#This Row],[//]]))</f>
        <v/>
      </c>
      <c r="P488" s="41" t="str">
        <f ca="1">IF(KENKO[[#This Row],[//]]="","",IF(INDEX(INDIRECT($2:$2),KENKO[[#This Row],[//]])="","",INDEX(INDIRECT($2:$2),KENKO[[#This Row],[//]])))</f>
        <v/>
      </c>
      <c r="Q488" s="42" t="str">
        <f ca="1">IF(KENKO[[#This Row],[//]]="","",INDEX(INDIRECT($2:$2),KENKO[[#This Row],[//]]))</f>
        <v/>
      </c>
      <c r="R48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8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88" s="42" t="str">
        <f ca="1">IF(KENKO[[#This Row],[//]]="","",IF(INDEX(INDIRECT($2:$2),KENKO[[#This Row],[//]])="","",INDEX(INDIRECT($2:$2),KENKO[[#This Row],[//]])))</f>
        <v/>
      </c>
      <c r="U488" s="35" t="str">
        <f ca="1">IF(KENKO[[#This Row],[//]]="","",INDEX(INDIRECT($2:$2),KENKO[[#This Row],[//]]))</f>
        <v/>
      </c>
      <c r="V488" s="35" t="str">
        <f ca="1">LOWER(SUBSTITUTE(SUBSTITUTE(SUBSTITUTE(SUBSTITUTE(SUBSTITUTE(SUBSTITUTE(SUBSTITUTE(SUBSTITUTE(KENKO[[#This Row],[N.B.nota]]," ",""),"-",""),"(",""),")",""),".",""),",",""),"/",""),"""",""))</f>
        <v/>
      </c>
      <c r="W488" s="34" t="str">
        <f ca="1">IF(KENKO[[#This Row],[concat]]="","",MATCH(KENKO[[#This Row],[concat]],[3]!db[NB NOTA_C],0)+1)</f>
        <v/>
      </c>
      <c r="X488" s="35" t="str">
        <f ca="1">IF(KENKO[[#This Row],[N.B.nota]]="","",ADDRESS(ROW(KENKO[QB]),COLUMN(KENKO[QB]))&amp;":"&amp;ADDRESS(ROW(),COLUMN(KENKO[QB])))</f>
        <v/>
      </c>
      <c r="Y488" s="35" t="str">
        <f ca="1">IF(KENKO[[#This Row],[//]]="","",HYPERLINK("["&amp;DB_PATH&amp;"]DB!e"&amp;KENKO[[#This Row],[stt]],"&gt;"))</f>
        <v/>
      </c>
      <c r="Z488" s="32" t="str">
        <f ca="1">IF(KENKO[[#This Row],[//]]="","",IF(KENKO[[#This Row],[ID NOTA]]="",Z487,KENKO[[#This Row],[ID NOTA]]))</f>
        <v/>
      </c>
    </row>
    <row r="489" spans="1:26" ht="20.100000000000001" customHeight="1" x14ac:dyDescent="0.25">
      <c r="A489" s="38"/>
      <c r="B489" s="34" t="str">
        <f>IF(KENKO[[#This Row],[N_ID]]="","",INDEX(Table1[ID],MATCH(KENKO[[#This Row],[N_ID]],Table1[N_ID],0)))</f>
        <v/>
      </c>
      <c r="C489" s="34" t="str">
        <f ca="1">IF(KENKO[[#This Row],[//]]="","",HYPERLINK("["&amp;SUBSTITUTE(DIR,"'","")&amp;"]NOTA!D"&amp;KENKO[[#This Row],[//]]+2,"&gt;"))</f>
        <v/>
      </c>
      <c r="D489" s="34" t="str">
        <f>IF(KENKO[[#This Row],[ID NOTA]]="","",INDEX(Table1[QB],MATCH(KENKO[[#This Row],[ID NOTA]],Table1[ID],0)))</f>
        <v/>
      </c>
      <c r="E48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89" s="34"/>
      <c r="G489" s="39" t="str">
        <f ca="1">IF(KENKO[[#This Row],[N_ID]]="","",INDEX(INDIRECT($2:$2),KENKO[[#This Row],[//]]))</f>
        <v/>
      </c>
      <c r="H489" s="39" t="str">
        <f ca="1">IF(KENKO[[#This Row],[N_ID]]="","",INDEX(INDIRECT($2:$2),KENKO[[#This Row],[//]]))</f>
        <v/>
      </c>
      <c r="I489" s="35" t="str">
        <f ca="1">IF(KENKO[[#This Row],[N_ID]]="","",INDEX(INDIRECT($2:$2),KENKO[[#This Row],[//]]))</f>
        <v/>
      </c>
      <c r="J489" s="35" t="str">
        <f ca="1">IF(KENKO[[#This Row],[//]]="","",INDEX([3]!db[NB PAJAK],KENKO[[#This Row],[stt]]-1))</f>
        <v/>
      </c>
      <c r="K489" s="34" t="str">
        <f ca="1">IF(KENKO[[#This Row],[//]]="","",IF(INDEX(INDIRECT($2:$2),KENKO[[#This Row],[//]])="","",INDEX(INDIRECT($2:$2),KENKO[[#This Row],[//]])))</f>
        <v/>
      </c>
      <c r="L489" s="34" t="str">
        <f ca="1">IF(KENKO[[#This Row],[//]]="","",IF(KENKO[[#This Row],[C]]="",INDEX(INDIRECT($2:$2),KENKO[[#This Row],[//]]),""))</f>
        <v/>
      </c>
      <c r="M489" s="34" t="str">
        <f ca="1">IF(KENKO[[#This Row],[//]]="","",IF(KENKO[[#This Row],[C]]="",INDEX(INDIRECT($2:$2),KENKO[[#This Row],[//]]),""))</f>
        <v/>
      </c>
      <c r="N489" s="40" t="str">
        <f ca="1">IF(KENKO[[#This Row],[//]]="","",INDEX(INDIRECT($2:$2),KENKO[[#This Row],[//]])/IF(KENKO[[#This Row],[C]]="",KENKO[[#This Row],[JMLH BRG]],1))</f>
        <v/>
      </c>
      <c r="O489" s="41" t="str">
        <f ca="1">IF(KENKO[[#This Row],[//]]="","",INDEX(INDIRECT($2:$2),KENKO[[#This Row],[//]]))</f>
        <v/>
      </c>
      <c r="P489" s="41" t="str">
        <f ca="1">IF(KENKO[[#This Row],[//]]="","",IF(INDEX(INDIRECT($2:$2),KENKO[[#This Row],[//]])="","",INDEX(INDIRECT($2:$2),KENKO[[#This Row],[//]])))</f>
        <v/>
      </c>
      <c r="Q489" s="42" t="str">
        <f ca="1">IF(KENKO[[#This Row],[//]]="","",INDEX(INDIRECT($2:$2),KENKO[[#This Row],[//]]))</f>
        <v/>
      </c>
      <c r="R48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8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89" s="42" t="str">
        <f ca="1">IF(KENKO[[#This Row],[//]]="","",IF(INDEX(INDIRECT($2:$2),KENKO[[#This Row],[//]])="","",INDEX(INDIRECT($2:$2),KENKO[[#This Row],[//]])))</f>
        <v/>
      </c>
      <c r="U489" s="35" t="str">
        <f ca="1">IF(KENKO[[#This Row],[//]]="","",INDEX(INDIRECT($2:$2),KENKO[[#This Row],[//]]))</f>
        <v/>
      </c>
      <c r="V489" s="35" t="str">
        <f ca="1">LOWER(SUBSTITUTE(SUBSTITUTE(SUBSTITUTE(SUBSTITUTE(SUBSTITUTE(SUBSTITUTE(SUBSTITUTE(SUBSTITUTE(KENKO[[#This Row],[N.B.nota]]," ",""),"-",""),"(",""),")",""),".",""),",",""),"/",""),"""",""))</f>
        <v/>
      </c>
      <c r="W489" s="34" t="str">
        <f ca="1">IF(KENKO[[#This Row],[concat]]="","",MATCH(KENKO[[#This Row],[concat]],[3]!db[NB NOTA_C],0)+1)</f>
        <v/>
      </c>
      <c r="X489" s="35" t="str">
        <f ca="1">IF(KENKO[[#This Row],[N.B.nota]]="","",ADDRESS(ROW(KENKO[QB]),COLUMN(KENKO[QB]))&amp;":"&amp;ADDRESS(ROW(),COLUMN(KENKO[QB])))</f>
        <v/>
      </c>
      <c r="Y489" s="35" t="str">
        <f ca="1">IF(KENKO[[#This Row],[//]]="","",HYPERLINK("["&amp;DB_PATH&amp;"]DB!e"&amp;KENKO[[#This Row],[stt]],"&gt;"))</f>
        <v/>
      </c>
      <c r="Z489" s="32" t="str">
        <f ca="1">IF(KENKO[[#This Row],[//]]="","",IF(KENKO[[#This Row],[ID NOTA]]="",Z488,KENKO[[#This Row],[ID NOTA]]))</f>
        <v/>
      </c>
    </row>
    <row r="490" spans="1:26" ht="20.100000000000001" customHeight="1" x14ac:dyDescent="0.25">
      <c r="A490" s="38"/>
      <c r="B490" s="34" t="str">
        <f>IF(KENKO[[#This Row],[N_ID]]="","",INDEX(Table1[ID],MATCH(KENKO[[#This Row],[N_ID]],Table1[N_ID],0)))</f>
        <v/>
      </c>
      <c r="C490" s="34" t="str">
        <f ca="1">IF(KENKO[[#This Row],[//]]="","",HYPERLINK("["&amp;SUBSTITUTE(DIR,"'","")&amp;"]NOTA!D"&amp;KENKO[[#This Row],[//]]+2,"&gt;"))</f>
        <v/>
      </c>
      <c r="D490" s="34" t="str">
        <f>IF(KENKO[[#This Row],[ID NOTA]]="","",INDEX(Table1[QB],MATCH(KENKO[[#This Row],[ID NOTA]],Table1[ID],0)))</f>
        <v/>
      </c>
      <c r="E49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90" s="34"/>
      <c r="G490" s="39" t="str">
        <f ca="1">IF(KENKO[[#This Row],[N_ID]]="","",INDEX(INDIRECT($2:$2),KENKO[[#This Row],[//]]))</f>
        <v/>
      </c>
      <c r="H490" s="39" t="str">
        <f ca="1">IF(KENKO[[#This Row],[N_ID]]="","",INDEX(INDIRECT($2:$2),KENKO[[#This Row],[//]]))</f>
        <v/>
      </c>
      <c r="I490" s="35" t="str">
        <f ca="1">IF(KENKO[[#This Row],[N_ID]]="","",INDEX(INDIRECT($2:$2),KENKO[[#This Row],[//]]))</f>
        <v/>
      </c>
      <c r="J490" s="35" t="str">
        <f ca="1">IF(KENKO[[#This Row],[//]]="","",INDEX([3]!db[NB PAJAK],KENKO[[#This Row],[stt]]-1))</f>
        <v/>
      </c>
      <c r="K490" s="34" t="str">
        <f ca="1">IF(KENKO[[#This Row],[//]]="","",IF(INDEX(INDIRECT($2:$2),KENKO[[#This Row],[//]])="","",INDEX(INDIRECT($2:$2),KENKO[[#This Row],[//]])))</f>
        <v/>
      </c>
      <c r="L490" s="34" t="str">
        <f ca="1">IF(KENKO[[#This Row],[//]]="","",IF(KENKO[[#This Row],[C]]="",INDEX(INDIRECT($2:$2),KENKO[[#This Row],[//]]),""))</f>
        <v/>
      </c>
      <c r="M490" s="34" t="str">
        <f ca="1">IF(KENKO[[#This Row],[//]]="","",IF(KENKO[[#This Row],[C]]="",INDEX(INDIRECT($2:$2),KENKO[[#This Row],[//]]),""))</f>
        <v/>
      </c>
      <c r="N490" s="40" t="str">
        <f ca="1">IF(KENKO[[#This Row],[//]]="","",INDEX(INDIRECT($2:$2),KENKO[[#This Row],[//]])/IF(KENKO[[#This Row],[C]]="",KENKO[[#This Row],[JMLH BRG]],1))</f>
        <v/>
      </c>
      <c r="O490" s="41" t="str">
        <f ca="1">IF(KENKO[[#This Row],[//]]="","",INDEX(INDIRECT($2:$2),KENKO[[#This Row],[//]]))</f>
        <v/>
      </c>
      <c r="P490" s="41" t="str">
        <f ca="1">IF(KENKO[[#This Row],[//]]="","",IF(INDEX(INDIRECT($2:$2),KENKO[[#This Row],[//]])="","",INDEX(INDIRECT($2:$2),KENKO[[#This Row],[//]])))</f>
        <v/>
      </c>
      <c r="Q490" s="42" t="str">
        <f ca="1">IF(KENKO[[#This Row],[//]]="","",INDEX(INDIRECT($2:$2),KENKO[[#This Row],[//]]))</f>
        <v/>
      </c>
      <c r="R49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9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90" s="42" t="str">
        <f ca="1">IF(KENKO[[#This Row],[//]]="","",IF(INDEX(INDIRECT($2:$2),KENKO[[#This Row],[//]])="","",INDEX(INDIRECT($2:$2),KENKO[[#This Row],[//]])))</f>
        <v/>
      </c>
      <c r="U490" s="35" t="str">
        <f ca="1">IF(KENKO[[#This Row],[//]]="","",INDEX(INDIRECT($2:$2),KENKO[[#This Row],[//]]))</f>
        <v/>
      </c>
      <c r="V490" s="35" t="str">
        <f ca="1">LOWER(SUBSTITUTE(SUBSTITUTE(SUBSTITUTE(SUBSTITUTE(SUBSTITUTE(SUBSTITUTE(SUBSTITUTE(SUBSTITUTE(KENKO[[#This Row],[N.B.nota]]," ",""),"-",""),"(",""),")",""),".",""),",",""),"/",""),"""",""))</f>
        <v/>
      </c>
      <c r="W490" s="34" t="str">
        <f ca="1">IF(KENKO[[#This Row],[concat]]="","",MATCH(KENKO[[#This Row],[concat]],[3]!db[NB NOTA_C],0)+1)</f>
        <v/>
      </c>
      <c r="X490" s="35" t="str">
        <f ca="1">IF(KENKO[[#This Row],[N.B.nota]]="","",ADDRESS(ROW(KENKO[QB]),COLUMN(KENKO[QB]))&amp;":"&amp;ADDRESS(ROW(),COLUMN(KENKO[QB])))</f>
        <v/>
      </c>
      <c r="Y490" s="35" t="str">
        <f ca="1">IF(KENKO[[#This Row],[//]]="","",HYPERLINK("["&amp;DB_PATH&amp;"]DB!e"&amp;KENKO[[#This Row],[stt]],"&gt;"))</f>
        <v/>
      </c>
      <c r="Z490" s="32" t="str">
        <f ca="1">IF(KENKO[[#This Row],[//]]="","",IF(KENKO[[#This Row],[ID NOTA]]="",Z489,KENKO[[#This Row],[ID NOTA]]))</f>
        <v/>
      </c>
    </row>
    <row r="491" spans="1:26" ht="20.100000000000001" customHeight="1" x14ac:dyDescent="0.25">
      <c r="A491" s="38"/>
      <c r="B491" s="34" t="str">
        <f>IF(KENKO[[#This Row],[N_ID]]="","",INDEX(Table1[ID],MATCH(KENKO[[#This Row],[N_ID]],Table1[N_ID],0)))</f>
        <v/>
      </c>
      <c r="C491" s="34" t="str">
        <f ca="1">IF(KENKO[[#This Row],[//]]="","",HYPERLINK("["&amp;SUBSTITUTE(DIR,"'","")&amp;"]NOTA!D"&amp;KENKO[[#This Row],[//]]+2,"&gt;"))</f>
        <v/>
      </c>
      <c r="D491" s="34" t="str">
        <f>IF(KENKO[[#This Row],[ID NOTA]]="","",INDEX(Table1[QB],MATCH(KENKO[[#This Row],[ID NOTA]],Table1[ID],0)))</f>
        <v/>
      </c>
      <c r="E49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91" s="34"/>
      <c r="G491" s="39" t="str">
        <f ca="1">IF(KENKO[[#This Row],[N_ID]]="","",INDEX(INDIRECT($2:$2),KENKO[[#This Row],[//]]))</f>
        <v/>
      </c>
      <c r="H491" s="39" t="str">
        <f ca="1">IF(KENKO[[#This Row],[N_ID]]="","",INDEX(INDIRECT($2:$2),KENKO[[#This Row],[//]]))</f>
        <v/>
      </c>
      <c r="I491" s="35" t="str">
        <f ca="1">IF(KENKO[[#This Row],[N_ID]]="","",INDEX(INDIRECT($2:$2),KENKO[[#This Row],[//]]))</f>
        <v/>
      </c>
      <c r="J491" s="35" t="str">
        <f ca="1">IF(KENKO[[#This Row],[//]]="","",INDEX([3]!db[NB PAJAK],KENKO[[#This Row],[stt]]-1))</f>
        <v/>
      </c>
      <c r="K491" s="34" t="str">
        <f ca="1">IF(KENKO[[#This Row],[//]]="","",IF(INDEX(INDIRECT($2:$2),KENKO[[#This Row],[//]])="","",INDEX(INDIRECT($2:$2),KENKO[[#This Row],[//]])))</f>
        <v/>
      </c>
      <c r="L491" s="34" t="str">
        <f ca="1">IF(KENKO[[#This Row],[//]]="","",IF(KENKO[[#This Row],[C]]="",INDEX(INDIRECT($2:$2),KENKO[[#This Row],[//]]),""))</f>
        <v/>
      </c>
      <c r="M491" s="34" t="str">
        <f ca="1">IF(KENKO[[#This Row],[//]]="","",IF(KENKO[[#This Row],[C]]="",INDEX(INDIRECT($2:$2),KENKO[[#This Row],[//]]),""))</f>
        <v/>
      </c>
      <c r="N491" s="40" t="str">
        <f ca="1">IF(KENKO[[#This Row],[//]]="","",INDEX(INDIRECT($2:$2),KENKO[[#This Row],[//]])/IF(KENKO[[#This Row],[C]]="",KENKO[[#This Row],[JMLH BRG]],1))</f>
        <v/>
      </c>
      <c r="O491" s="41" t="str">
        <f ca="1">IF(KENKO[[#This Row],[//]]="","",INDEX(INDIRECT($2:$2),KENKO[[#This Row],[//]]))</f>
        <v/>
      </c>
      <c r="P491" s="41" t="str">
        <f ca="1">IF(KENKO[[#This Row],[//]]="","",IF(INDEX(INDIRECT($2:$2),KENKO[[#This Row],[//]])="","",INDEX(INDIRECT($2:$2),KENKO[[#This Row],[//]])))</f>
        <v/>
      </c>
      <c r="Q491" s="42" t="str">
        <f ca="1">IF(KENKO[[#This Row],[//]]="","",INDEX(INDIRECT($2:$2),KENKO[[#This Row],[//]]))</f>
        <v/>
      </c>
      <c r="R49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9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91" s="42" t="str">
        <f ca="1">IF(KENKO[[#This Row],[//]]="","",IF(INDEX(INDIRECT($2:$2),KENKO[[#This Row],[//]])="","",INDEX(INDIRECT($2:$2),KENKO[[#This Row],[//]])))</f>
        <v/>
      </c>
      <c r="U491" s="35" t="str">
        <f ca="1">IF(KENKO[[#This Row],[//]]="","",INDEX(INDIRECT($2:$2),KENKO[[#This Row],[//]]))</f>
        <v/>
      </c>
      <c r="V491" s="35" t="str">
        <f ca="1">LOWER(SUBSTITUTE(SUBSTITUTE(SUBSTITUTE(SUBSTITUTE(SUBSTITUTE(SUBSTITUTE(SUBSTITUTE(SUBSTITUTE(KENKO[[#This Row],[N.B.nota]]," ",""),"-",""),"(",""),")",""),".",""),",",""),"/",""),"""",""))</f>
        <v/>
      </c>
      <c r="W491" s="34" t="str">
        <f ca="1">IF(KENKO[[#This Row],[concat]]="","",MATCH(KENKO[[#This Row],[concat]],[3]!db[NB NOTA_C],0)+1)</f>
        <v/>
      </c>
      <c r="X491" s="35" t="str">
        <f ca="1">IF(KENKO[[#This Row],[N.B.nota]]="","",ADDRESS(ROW(KENKO[QB]),COLUMN(KENKO[QB]))&amp;":"&amp;ADDRESS(ROW(),COLUMN(KENKO[QB])))</f>
        <v/>
      </c>
      <c r="Y491" s="35" t="str">
        <f ca="1">IF(KENKO[[#This Row],[//]]="","",HYPERLINK("["&amp;DB_PATH&amp;"]DB!e"&amp;KENKO[[#This Row],[stt]],"&gt;"))</f>
        <v/>
      </c>
      <c r="Z491" s="32" t="str">
        <f ca="1">IF(KENKO[[#This Row],[//]]="","",IF(KENKO[[#This Row],[ID NOTA]]="",Z490,KENKO[[#This Row],[ID NOTA]]))</f>
        <v/>
      </c>
    </row>
    <row r="492" spans="1:26" ht="20.100000000000001" customHeight="1" x14ac:dyDescent="0.25">
      <c r="A492" s="38"/>
      <c r="B492" s="34" t="str">
        <f>IF(KENKO[[#This Row],[N_ID]]="","",INDEX(Table1[ID],MATCH(KENKO[[#This Row],[N_ID]],Table1[N_ID],0)))</f>
        <v/>
      </c>
      <c r="C492" s="34" t="str">
        <f ca="1">IF(KENKO[[#This Row],[//]]="","",HYPERLINK("["&amp;SUBSTITUTE(DIR,"'","")&amp;"]NOTA!D"&amp;KENKO[[#This Row],[//]]+2,"&gt;"))</f>
        <v/>
      </c>
      <c r="D492" s="34" t="str">
        <f>IF(KENKO[[#This Row],[ID NOTA]]="","",INDEX(Table1[QB],MATCH(KENKO[[#This Row],[ID NOTA]],Table1[ID],0)))</f>
        <v/>
      </c>
      <c r="E49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92" s="34"/>
      <c r="G492" s="39" t="str">
        <f ca="1">IF(KENKO[[#This Row],[N_ID]]="","",INDEX(INDIRECT($2:$2),KENKO[[#This Row],[//]]))</f>
        <v/>
      </c>
      <c r="H492" s="39" t="str">
        <f ca="1">IF(KENKO[[#This Row],[N_ID]]="","",INDEX(INDIRECT($2:$2),KENKO[[#This Row],[//]]))</f>
        <v/>
      </c>
      <c r="I492" s="35" t="str">
        <f ca="1">IF(KENKO[[#This Row],[N_ID]]="","",INDEX(INDIRECT($2:$2),KENKO[[#This Row],[//]]))</f>
        <v/>
      </c>
      <c r="J492" s="35" t="str">
        <f ca="1">IF(KENKO[[#This Row],[//]]="","",INDEX([3]!db[NB PAJAK],KENKO[[#This Row],[stt]]-1))</f>
        <v/>
      </c>
      <c r="K492" s="34" t="str">
        <f ca="1">IF(KENKO[[#This Row],[//]]="","",IF(INDEX(INDIRECT($2:$2),KENKO[[#This Row],[//]])="","",INDEX(INDIRECT($2:$2),KENKO[[#This Row],[//]])))</f>
        <v/>
      </c>
      <c r="L492" s="34" t="str">
        <f ca="1">IF(KENKO[[#This Row],[//]]="","",IF(KENKO[[#This Row],[C]]="",INDEX(INDIRECT($2:$2),KENKO[[#This Row],[//]]),""))</f>
        <v/>
      </c>
      <c r="M492" s="34" t="str">
        <f ca="1">IF(KENKO[[#This Row],[//]]="","",IF(KENKO[[#This Row],[C]]="",INDEX(INDIRECT($2:$2),KENKO[[#This Row],[//]]),""))</f>
        <v/>
      </c>
      <c r="N492" s="40" t="str">
        <f ca="1">IF(KENKO[[#This Row],[//]]="","",INDEX(INDIRECT($2:$2),KENKO[[#This Row],[//]])/IF(KENKO[[#This Row],[C]]="",KENKO[[#This Row],[JMLH BRG]],1))</f>
        <v/>
      </c>
      <c r="O492" s="41" t="str">
        <f ca="1">IF(KENKO[[#This Row],[//]]="","",INDEX(INDIRECT($2:$2),KENKO[[#This Row],[//]]))</f>
        <v/>
      </c>
      <c r="P492" s="41" t="str">
        <f ca="1">IF(KENKO[[#This Row],[//]]="","",IF(INDEX(INDIRECT($2:$2),KENKO[[#This Row],[//]])="","",INDEX(INDIRECT($2:$2),KENKO[[#This Row],[//]])))</f>
        <v/>
      </c>
      <c r="Q492" s="42" t="str">
        <f ca="1">IF(KENKO[[#This Row],[//]]="","",INDEX(INDIRECT($2:$2),KENKO[[#This Row],[//]]))</f>
        <v/>
      </c>
      <c r="R49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9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92" s="42" t="str">
        <f ca="1">IF(KENKO[[#This Row],[//]]="","",IF(INDEX(INDIRECT($2:$2),KENKO[[#This Row],[//]])="","",INDEX(INDIRECT($2:$2),KENKO[[#This Row],[//]])))</f>
        <v/>
      </c>
      <c r="U492" s="35" t="str">
        <f ca="1">IF(KENKO[[#This Row],[//]]="","",INDEX(INDIRECT($2:$2),KENKO[[#This Row],[//]]))</f>
        <v/>
      </c>
      <c r="V492" s="35" t="str">
        <f ca="1">LOWER(SUBSTITUTE(SUBSTITUTE(SUBSTITUTE(SUBSTITUTE(SUBSTITUTE(SUBSTITUTE(SUBSTITUTE(SUBSTITUTE(KENKO[[#This Row],[N.B.nota]]," ",""),"-",""),"(",""),")",""),".",""),",",""),"/",""),"""",""))</f>
        <v/>
      </c>
      <c r="W492" s="34" t="str">
        <f ca="1">IF(KENKO[[#This Row],[concat]]="","",MATCH(KENKO[[#This Row],[concat]],[3]!db[NB NOTA_C],0)+1)</f>
        <v/>
      </c>
      <c r="X492" s="35" t="str">
        <f ca="1">IF(KENKO[[#This Row],[N.B.nota]]="","",ADDRESS(ROW(KENKO[QB]),COLUMN(KENKO[QB]))&amp;":"&amp;ADDRESS(ROW(),COLUMN(KENKO[QB])))</f>
        <v/>
      </c>
      <c r="Y492" s="35" t="str">
        <f ca="1">IF(KENKO[[#This Row],[//]]="","",HYPERLINK("["&amp;DB_PATH&amp;"]DB!e"&amp;KENKO[[#This Row],[stt]],"&gt;"))</f>
        <v/>
      </c>
      <c r="Z492" s="32" t="str">
        <f ca="1">IF(KENKO[[#This Row],[//]]="","",IF(KENKO[[#This Row],[ID NOTA]]="",Z491,KENKO[[#This Row],[ID NOTA]]))</f>
        <v/>
      </c>
    </row>
    <row r="493" spans="1:26" ht="20.100000000000001" customHeight="1" x14ac:dyDescent="0.25">
      <c r="A493" s="38"/>
      <c r="B493" s="34" t="str">
        <f>IF(KENKO[[#This Row],[N_ID]]="","",INDEX(Table1[ID],MATCH(KENKO[[#This Row],[N_ID]],Table1[N_ID],0)))</f>
        <v/>
      </c>
      <c r="C493" s="34" t="str">
        <f ca="1">IF(KENKO[[#This Row],[//]]="","",HYPERLINK("["&amp;SUBSTITUTE(DIR,"'","")&amp;"]NOTA!D"&amp;KENKO[[#This Row],[//]]+2,"&gt;"))</f>
        <v/>
      </c>
      <c r="D493" s="34" t="str">
        <f>IF(KENKO[[#This Row],[ID NOTA]]="","",INDEX(Table1[QB],MATCH(KENKO[[#This Row],[ID NOTA]],Table1[ID],0)))</f>
        <v/>
      </c>
      <c r="E49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93" s="34"/>
      <c r="G493" s="39" t="str">
        <f ca="1">IF(KENKO[[#This Row],[N_ID]]="","",INDEX(INDIRECT($2:$2),KENKO[[#This Row],[//]]))</f>
        <v/>
      </c>
      <c r="H493" s="39" t="str">
        <f ca="1">IF(KENKO[[#This Row],[N_ID]]="","",INDEX(INDIRECT($2:$2),KENKO[[#This Row],[//]]))</f>
        <v/>
      </c>
      <c r="I493" s="35" t="str">
        <f ca="1">IF(KENKO[[#This Row],[N_ID]]="","",INDEX(INDIRECT($2:$2),KENKO[[#This Row],[//]]))</f>
        <v/>
      </c>
      <c r="J493" s="35" t="str">
        <f ca="1">IF(KENKO[[#This Row],[//]]="","",INDEX([3]!db[NB PAJAK],KENKO[[#This Row],[stt]]-1))</f>
        <v/>
      </c>
      <c r="K493" s="34" t="str">
        <f ca="1">IF(KENKO[[#This Row],[//]]="","",IF(INDEX(INDIRECT($2:$2),KENKO[[#This Row],[//]])="","",INDEX(INDIRECT($2:$2),KENKO[[#This Row],[//]])))</f>
        <v/>
      </c>
      <c r="L493" s="34" t="str">
        <f ca="1">IF(KENKO[[#This Row],[//]]="","",IF(KENKO[[#This Row],[C]]="",INDEX(INDIRECT($2:$2),KENKO[[#This Row],[//]]),""))</f>
        <v/>
      </c>
      <c r="M493" s="34" t="str">
        <f ca="1">IF(KENKO[[#This Row],[//]]="","",IF(KENKO[[#This Row],[C]]="",INDEX(INDIRECT($2:$2),KENKO[[#This Row],[//]]),""))</f>
        <v/>
      </c>
      <c r="N493" s="40" t="str">
        <f ca="1">IF(KENKO[[#This Row],[//]]="","",INDEX(INDIRECT($2:$2),KENKO[[#This Row],[//]])/IF(KENKO[[#This Row],[C]]="",KENKO[[#This Row],[JMLH BRG]],1))</f>
        <v/>
      </c>
      <c r="O493" s="41" t="str">
        <f ca="1">IF(KENKO[[#This Row],[//]]="","",INDEX(INDIRECT($2:$2),KENKO[[#This Row],[//]]))</f>
        <v/>
      </c>
      <c r="P493" s="41" t="str">
        <f ca="1">IF(KENKO[[#This Row],[//]]="","",IF(INDEX(INDIRECT($2:$2),KENKO[[#This Row],[//]])="","",INDEX(INDIRECT($2:$2),KENKO[[#This Row],[//]])))</f>
        <v/>
      </c>
      <c r="Q493" s="42" t="str">
        <f ca="1">IF(KENKO[[#This Row],[//]]="","",INDEX(INDIRECT($2:$2),KENKO[[#This Row],[//]]))</f>
        <v/>
      </c>
      <c r="R49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9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93" s="42" t="str">
        <f ca="1">IF(KENKO[[#This Row],[//]]="","",IF(INDEX(INDIRECT($2:$2),KENKO[[#This Row],[//]])="","",INDEX(INDIRECT($2:$2),KENKO[[#This Row],[//]])))</f>
        <v/>
      </c>
      <c r="U493" s="35" t="str">
        <f ca="1">IF(KENKO[[#This Row],[//]]="","",INDEX(INDIRECT($2:$2),KENKO[[#This Row],[//]]))</f>
        <v/>
      </c>
      <c r="V493" s="35" t="str">
        <f ca="1">LOWER(SUBSTITUTE(SUBSTITUTE(SUBSTITUTE(SUBSTITUTE(SUBSTITUTE(SUBSTITUTE(SUBSTITUTE(SUBSTITUTE(KENKO[[#This Row],[N.B.nota]]," ",""),"-",""),"(",""),")",""),".",""),",",""),"/",""),"""",""))</f>
        <v/>
      </c>
      <c r="W493" s="34" t="str">
        <f ca="1">IF(KENKO[[#This Row],[concat]]="","",MATCH(KENKO[[#This Row],[concat]],[3]!db[NB NOTA_C],0)+1)</f>
        <v/>
      </c>
      <c r="X493" s="35" t="str">
        <f ca="1">IF(KENKO[[#This Row],[N.B.nota]]="","",ADDRESS(ROW(KENKO[QB]),COLUMN(KENKO[QB]))&amp;":"&amp;ADDRESS(ROW(),COLUMN(KENKO[QB])))</f>
        <v/>
      </c>
      <c r="Y493" s="35" t="str">
        <f ca="1">IF(KENKO[[#This Row],[//]]="","",HYPERLINK("["&amp;DB_PATH&amp;"]DB!e"&amp;KENKO[[#This Row],[stt]],"&gt;"))</f>
        <v/>
      </c>
      <c r="Z493" s="32" t="str">
        <f ca="1">IF(KENKO[[#This Row],[//]]="","",IF(KENKO[[#This Row],[ID NOTA]]="",Z492,KENKO[[#This Row],[ID NOTA]]))</f>
        <v/>
      </c>
    </row>
    <row r="494" spans="1:26" ht="20.100000000000001" customHeight="1" x14ac:dyDescent="0.25">
      <c r="A494" s="38"/>
      <c r="B494" s="34" t="str">
        <f>IF(KENKO[[#This Row],[N_ID]]="","",INDEX(Table1[ID],MATCH(KENKO[[#This Row],[N_ID]],Table1[N_ID],0)))</f>
        <v/>
      </c>
      <c r="C494" s="34" t="str">
        <f ca="1">IF(KENKO[[#This Row],[//]]="","",HYPERLINK("["&amp;SUBSTITUTE(DIR,"'","")&amp;"]NOTA!D"&amp;KENKO[[#This Row],[//]]+2,"&gt;"))</f>
        <v/>
      </c>
      <c r="D494" s="34" t="str">
        <f>IF(KENKO[[#This Row],[ID NOTA]]="","",INDEX(Table1[QB],MATCH(KENKO[[#This Row],[ID NOTA]],Table1[ID],0)))</f>
        <v/>
      </c>
      <c r="E49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94" s="34"/>
      <c r="G494" s="39" t="str">
        <f ca="1">IF(KENKO[[#This Row],[N_ID]]="","",INDEX(INDIRECT($2:$2),KENKO[[#This Row],[//]]))</f>
        <v/>
      </c>
      <c r="H494" s="39" t="str">
        <f ca="1">IF(KENKO[[#This Row],[N_ID]]="","",INDEX(INDIRECT($2:$2),KENKO[[#This Row],[//]]))</f>
        <v/>
      </c>
      <c r="I494" s="35" t="str">
        <f ca="1">IF(KENKO[[#This Row],[N_ID]]="","",INDEX(INDIRECT($2:$2),KENKO[[#This Row],[//]]))</f>
        <v/>
      </c>
      <c r="J494" s="35" t="str">
        <f ca="1">IF(KENKO[[#This Row],[//]]="","",INDEX([3]!db[NB PAJAK],KENKO[[#This Row],[stt]]-1))</f>
        <v/>
      </c>
      <c r="K494" s="34" t="str">
        <f ca="1">IF(KENKO[[#This Row],[//]]="","",IF(INDEX(INDIRECT($2:$2),KENKO[[#This Row],[//]])="","",INDEX(INDIRECT($2:$2),KENKO[[#This Row],[//]])))</f>
        <v/>
      </c>
      <c r="L494" s="34" t="str">
        <f ca="1">IF(KENKO[[#This Row],[//]]="","",IF(KENKO[[#This Row],[C]]="",INDEX(INDIRECT($2:$2),KENKO[[#This Row],[//]]),""))</f>
        <v/>
      </c>
      <c r="M494" s="34" t="str">
        <f ca="1">IF(KENKO[[#This Row],[//]]="","",IF(KENKO[[#This Row],[C]]="",INDEX(INDIRECT($2:$2),KENKO[[#This Row],[//]]),""))</f>
        <v/>
      </c>
      <c r="N494" s="40" t="str">
        <f ca="1">IF(KENKO[[#This Row],[//]]="","",INDEX(INDIRECT($2:$2),KENKO[[#This Row],[//]])/IF(KENKO[[#This Row],[C]]="",KENKO[[#This Row],[JMLH BRG]],1))</f>
        <v/>
      </c>
      <c r="O494" s="41" t="str">
        <f ca="1">IF(KENKO[[#This Row],[//]]="","",INDEX(INDIRECT($2:$2),KENKO[[#This Row],[//]]))</f>
        <v/>
      </c>
      <c r="P494" s="41" t="str">
        <f ca="1">IF(KENKO[[#This Row],[//]]="","",IF(INDEX(INDIRECT($2:$2),KENKO[[#This Row],[//]])="","",INDEX(INDIRECT($2:$2),KENKO[[#This Row],[//]])))</f>
        <v/>
      </c>
      <c r="Q494" s="42" t="str">
        <f ca="1">IF(KENKO[[#This Row],[//]]="","",INDEX(INDIRECT($2:$2),KENKO[[#This Row],[//]]))</f>
        <v/>
      </c>
      <c r="R49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9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94" s="42" t="str">
        <f ca="1">IF(KENKO[[#This Row],[//]]="","",IF(INDEX(INDIRECT($2:$2),KENKO[[#This Row],[//]])="","",INDEX(INDIRECT($2:$2),KENKO[[#This Row],[//]])))</f>
        <v/>
      </c>
      <c r="U494" s="35" t="str">
        <f ca="1">IF(KENKO[[#This Row],[//]]="","",INDEX(INDIRECT($2:$2),KENKO[[#This Row],[//]]))</f>
        <v/>
      </c>
      <c r="V494" s="35" t="str">
        <f ca="1">LOWER(SUBSTITUTE(SUBSTITUTE(SUBSTITUTE(SUBSTITUTE(SUBSTITUTE(SUBSTITUTE(SUBSTITUTE(SUBSTITUTE(KENKO[[#This Row],[N.B.nota]]," ",""),"-",""),"(",""),")",""),".",""),",",""),"/",""),"""",""))</f>
        <v/>
      </c>
      <c r="W494" s="34" t="str">
        <f ca="1">IF(KENKO[[#This Row],[concat]]="","",MATCH(KENKO[[#This Row],[concat]],[3]!db[NB NOTA_C],0)+1)</f>
        <v/>
      </c>
      <c r="X494" s="35" t="str">
        <f ca="1">IF(KENKO[[#This Row],[N.B.nota]]="","",ADDRESS(ROW(KENKO[QB]),COLUMN(KENKO[QB]))&amp;":"&amp;ADDRESS(ROW(),COLUMN(KENKO[QB])))</f>
        <v/>
      </c>
      <c r="Y494" s="35" t="str">
        <f ca="1">IF(KENKO[[#This Row],[//]]="","",HYPERLINK("["&amp;DB_PATH&amp;"]DB!e"&amp;KENKO[[#This Row],[stt]],"&gt;"))</f>
        <v/>
      </c>
      <c r="Z494" s="32" t="str">
        <f ca="1">IF(KENKO[[#This Row],[//]]="","",IF(KENKO[[#This Row],[ID NOTA]]="",Z493,KENKO[[#This Row],[ID NOTA]]))</f>
        <v/>
      </c>
    </row>
    <row r="495" spans="1:26" ht="20.100000000000001" customHeight="1" x14ac:dyDescent="0.25">
      <c r="A495" s="38"/>
      <c r="B495" s="34" t="str">
        <f>IF(KENKO[[#This Row],[N_ID]]="","",INDEX(Table1[ID],MATCH(KENKO[[#This Row],[N_ID]],Table1[N_ID],0)))</f>
        <v/>
      </c>
      <c r="C495" s="34" t="str">
        <f ca="1">IF(KENKO[[#This Row],[//]]="","",HYPERLINK("["&amp;SUBSTITUTE(DIR,"'","")&amp;"]NOTA!D"&amp;KENKO[[#This Row],[//]]+2,"&gt;"))</f>
        <v/>
      </c>
      <c r="D495" s="34" t="str">
        <f>IF(KENKO[[#This Row],[ID NOTA]]="","",INDEX(Table1[QB],MATCH(KENKO[[#This Row],[ID NOTA]],Table1[ID],0)))</f>
        <v/>
      </c>
      <c r="E49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95" s="34"/>
      <c r="G495" s="39" t="str">
        <f ca="1">IF(KENKO[[#This Row],[N_ID]]="","",INDEX(INDIRECT($2:$2),KENKO[[#This Row],[//]]))</f>
        <v/>
      </c>
      <c r="H495" s="39" t="str">
        <f ca="1">IF(KENKO[[#This Row],[N_ID]]="","",INDEX(INDIRECT($2:$2),KENKO[[#This Row],[//]]))</f>
        <v/>
      </c>
      <c r="I495" s="35" t="str">
        <f ca="1">IF(KENKO[[#This Row],[N_ID]]="","",INDEX(INDIRECT($2:$2),KENKO[[#This Row],[//]]))</f>
        <v/>
      </c>
      <c r="J495" s="35" t="str">
        <f ca="1">IF(KENKO[[#This Row],[//]]="","",INDEX([3]!db[NB PAJAK],KENKO[[#This Row],[stt]]-1))</f>
        <v/>
      </c>
      <c r="K495" s="34" t="str">
        <f ca="1">IF(KENKO[[#This Row],[//]]="","",IF(INDEX(INDIRECT($2:$2),KENKO[[#This Row],[//]])="","",INDEX(INDIRECT($2:$2),KENKO[[#This Row],[//]])))</f>
        <v/>
      </c>
      <c r="L495" s="34" t="str">
        <f ca="1">IF(KENKO[[#This Row],[//]]="","",IF(KENKO[[#This Row],[C]]="",INDEX(INDIRECT($2:$2),KENKO[[#This Row],[//]]),""))</f>
        <v/>
      </c>
      <c r="M495" s="34" t="str">
        <f ca="1">IF(KENKO[[#This Row],[//]]="","",IF(KENKO[[#This Row],[C]]="",INDEX(INDIRECT($2:$2),KENKO[[#This Row],[//]]),""))</f>
        <v/>
      </c>
      <c r="N495" s="40" t="str">
        <f ca="1">IF(KENKO[[#This Row],[//]]="","",INDEX(INDIRECT($2:$2),KENKO[[#This Row],[//]])/IF(KENKO[[#This Row],[C]]="",KENKO[[#This Row],[JMLH BRG]],1))</f>
        <v/>
      </c>
      <c r="O495" s="41" t="str">
        <f ca="1">IF(KENKO[[#This Row],[//]]="","",INDEX(INDIRECT($2:$2),KENKO[[#This Row],[//]]))</f>
        <v/>
      </c>
      <c r="P495" s="41" t="str">
        <f ca="1">IF(KENKO[[#This Row],[//]]="","",IF(INDEX(INDIRECT($2:$2),KENKO[[#This Row],[//]])="","",INDEX(INDIRECT($2:$2),KENKO[[#This Row],[//]])))</f>
        <v/>
      </c>
      <c r="Q495" s="42" t="str">
        <f ca="1">IF(KENKO[[#This Row],[//]]="","",INDEX(INDIRECT($2:$2),KENKO[[#This Row],[//]]))</f>
        <v/>
      </c>
      <c r="R49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9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95" s="42" t="str">
        <f ca="1">IF(KENKO[[#This Row],[//]]="","",IF(INDEX(INDIRECT($2:$2),KENKO[[#This Row],[//]])="","",INDEX(INDIRECT($2:$2),KENKO[[#This Row],[//]])))</f>
        <v/>
      </c>
      <c r="U495" s="35" t="str">
        <f ca="1">IF(KENKO[[#This Row],[//]]="","",INDEX(INDIRECT($2:$2),KENKO[[#This Row],[//]]))</f>
        <v/>
      </c>
      <c r="V495" s="35" t="str">
        <f ca="1">LOWER(SUBSTITUTE(SUBSTITUTE(SUBSTITUTE(SUBSTITUTE(SUBSTITUTE(SUBSTITUTE(SUBSTITUTE(SUBSTITUTE(KENKO[[#This Row],[N.B.nota]]," ",""),"-",""),"(",""),")",""),".",""),",",""),"/",""),"""",""))</f>
        <v/>
      </c>
      <c r="W495" s="34" t="str">
        <f ca="1">IF(KENKO[[#This Row],[concat]]="","",MATCH(KENKO[[#This Row],[concat]],[3]!db[NB NOTA_C],0)+1)</f>
        <v/>
      </c>
      <c r="X495" s="35" t="str">
        <f ca="1">IF(KENKO[[#This Row],[N.B.nota]]="","",ADDRESS(ROW(KENKO[QB]),COLUMN(KENKO[QB]))&amp;":"&amp;ADDRESS(ROW(),COLUMN(KENKO[QB])))</f>
        <v/>
      </c>
      <c r="Y495" s="35" t="str">
        <f ca="1">IF(KENKO[[#This Row],[//]]="","",HYPERLINK("["&amp;DB_PATH&amp;"]DB!e"&amp;KENKO[[#This Row],[stt]],"&gt;"))</f>
        <v/>
      </c>
      <c r="Z495" s="32" t="str">
        <f ca="1">IF(KENKO[[#This Row],[//]]="","",IF(KENKO[[#This Row],[ID NOTA]]="",Z494,KENKO[[#This Row],[ID NOTA]]))</f>
        <v/>
      </c>
    </row>
    <row r="496" spans="1:26" ht="20.100000000000001" customHeight="1" x14ac:dyDescent="0.25">
      <c r="A496" s="38"/>
      <c r="B496" s="34" t="str">
        <f>IF(KENKO[[#This Row],[N_ID]]="","",INDEX(Table1[ID],MATCH(KENKO[[#This Row],[N_ID]],Table1[N_ID],0)))</f>
        <v/>
      </c>
      <c r="C496" s="34" t="str">
        <f ca="1">IF(KENKO[[#This Row],[//]]="","",HYPERLINK("["&amp;SUBSTITUTE(DIR,"'","")&amp;"]NOTA!D"&amp;KENKO[[#This Row],[//]]+2,"&gt;"))</f>
        <v/>
      </c>
      <c r="D496" s="34" t="str">
        <f>IF(KENKO[[#This Row],[ID NOTA]]="","",INDEX(Table1[QB],MATCH(KENKO[[#This Row],[ID NOTA]],Table1[ID],0)))</f>
        <v/>
      </c>
      <c r="E49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96" s="34"/>
      <c r="G496" s="39" t="str">
        <f ca="1">IF(KENKO[[#This Row],[N_ID]]="","",INDEX(INDIRECT($2:$2),KENKO[[#This Row],[//]]))</f>
        <v/>
      </c>
      <c r="H496" s="39" t="str">
        <f ca="1">IF(KENKO[[#This Row],[N_ID]]="","",INDEX(INDIRECT($2:$2),KENKO[[#This Row],[//]]))</f>
        <v/>
      </c>
      <c r="I496" s="35" t="str">
        <f ca="1">IF(KENKO[[#This Row],[N_ID]]="","",INDEX(INDIRECT($2:$2),KENKO[[#This Row],[//]]))</f>
        <v/>
      </c>
      <c r="J496" s="35" t="str">
        <f ca="1">IF(KENKO[[#This Row],[//]]="","",INDEX([3]!db[NB PAJAK],KENKO[[#This Row],[stt]]-1))</f>
        <v/>
      </c>
      <c r="K496" s="34" t="str">
        <f ca="1">IF(KENKO[[#This Row],[//]]="","",IF(INDEX(INDIRECT($2:$2),KENKO[[#This Row],[//]])="","",INDEX(INDIRECT($2:$2),KENKO[[#This Row],[//]])))</f>
        <v/>
      </c>
      <c r="L496" s="34" t="str">
        <f ca="1">IF(KENKO[[#This Row],[//]]="","",IF(KENKO[[#This Row],[C]]="",INDEX(INDIRECT($2:$2),KENKO[[#This Row],[//]]),""))</f>
        <v/>
      </c>
      <c r="M496" s="34" t="str">
        <f ca="1">IF(KENKO[[#This Row],[//]]="","",IF(KENKO[[#This Row],[C]]="",INDEX(INDIRECT($2:$2),KENKO[[#This Row],[//]]),""))</f>
        <v/>
      </c>
      <c r="N496" s="40" t="str">
        <f ca="1">IF(KENKO[[#This Row],[//]]="","",INDEX(INDIRECT($2:$2),KENKO[[#This Row],[//]])/IF(KENKO[[#This Row],[C]]="",KENKO[[#This Row],[JMLH BRG]],1))</f>
        <v/>
      </c>
      <c r="O496" s="41" t="str">
        <f ca="1">IF(KENKO[[#This Row],[//]]="","",INDEX(INDIRECT($2:$2),KENKO[[#This Row],[//]]))</f>
        <v/>
      </c>
      <c r="P496" s="41" t="str">
        <f ca="1">IF(KENKO[[#This Row],[//]]="","",IF(INDEX(INDIRECT($2:$2),KENKO[[#This Row],[//]])="","",INDEX(INDIRECT($2:$2),KENKO[[#This Row],[//]])))</f>
        <v/>
      </c>
      <c r="Q496" s="42" t="str">
        <f ca="1">IF(KENKO[[#This Row],[//]]="","",INDEX(INDIRECT($2:$2),KENKO[[#This Row],[//]]))</f>
        <v/>
      </c>
      <c r="R49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9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96" s="42" t="str">
        <f ca="1">IF(KENKO[[#This Row],[//]]="","",IF(INDEX(INDIRECT($2:$2),KENKO[[#This Row],[//]])="","",INDEX(INDIRECT($2:$2),KENKO[[#This Row],[//]])))</f>
        <v/>
      </c>
      <c r="U496" s="35" t="str">
        <f ca="1">IF(KENKO[[#This Row],[//]]="","",INDEX(INDIRECT($2:$2),KENKO[[#This Row],[//]]))</f>
        <v/>
      </c>
      <c r="V496" s="35" t="str">
        <f ca="1">LOWER(SUBSTITUTE(SUBSTITUTE(SUBSTITUTE(SUBSTITUTE(SUBSTITUTE(SUBSTITUTE(SUBSTITUTE(SUBSTITUTE(KENKO[[#This Row],[N.B.nota]]," ",""),"-",""),"(",""),")",""),".",""),",",""),"/",""),"""",""))</f>
        <v/>
      </c>
      <c r="W496" s="34" t="str">
        <f ca="1">IF(KENKO[[#This Row],[concat]]="","",MATCH(KENKO[[#This Row],[concat]],[3]!db[NB NOTA_C],0)+1)</f>
        <v/>
      </c>
      <c r="X496" s="35" t="str">
        <f ca="1">IF(KENKO[[#This Row],[N.B.nota]]="","",ADDRESS(ROW(KENKO[QB]),COLUMN(KENKO[QB]))&amp;":"&amp;ADDRESS(ROW(),COLUMN(KENKO[QB])))</f>
        <v/>
      </c>
      <c r="Y496" s="35" t="str">
        <f ca="1">IF(KENKO[[#This Row],[//]]="","",HYPERLINK("["&amp;DB_PATH&amp;"]DB!e"&amp;KENKO[[#This Row],[stt]],"&gt;"))</f>
        <v/>
      </c>
      <c r="Z496" s="32" t="str">
        <f ca="1">IF(KENKO[[#This Row],[//]]="","",IF(KENKO[[#This Row],[ID NOTA]]="",Z495,KENKO[[#This Row],[ID NOTA]]))</f>
        <v/>
      </c>
    </row>
    <row r="497" spans="1:26" ht="20.100000000000001" customHeight="1" x14ac:dyDescent="0.25">
      <c r="A497" s="38"/>
      <c r="B497" s="34" t="str">
        <f>IF(KENKO[[#This Row],[N_ID]]="","",INDEX(Table1[ID],MATCH(KENKO[[#This Row],[N_ID]],Table1[N_ID],0)))</f>
        <v/>
      </c>
      <c r="C497" s="34" t="str">
        <f ca="1">IF(KENKO[[#This Row],[//]]="","",HYPERLINK("["&amp;SUBSTITUTE(DIR,"'","")&amp;"]NOTA!D"&amp;KENKO[[#This Row],[//]]+2,"&gt;"))</f>
        <v/>
      </c>
      <c r="D497" s="34" t="str">
        <f>IF(KENKO[[#This Row],[ID NOTA]]="","",INDEX(Table1[QB],MATCH(KENKO[[#This Row],[ID NOTA]],Table1[ID],0)))</f>
        <v/>
      </c>
      <c r="E49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97" s="34"/>
      <c r="G497" s="39" t="str">
        <f ca="1">IF(KENKO[[#This Row],[N_ID]]="","",INDEX(INDIRECT($2:$2),KENKO[[#This Row],[//]]))</f>
        <v/>
      </c>
      <c r="H497" s="39" t="str">
        <f ca="1">IF(KENKO[[#This Row],[N_ID]]="","",INDEX(INDIRECT($2:$2),KENKO[[#This Row],[//]]))</f>
        <v/>
      </c>
      <c r="I497" s="35" t="str">
        <f ca="1">IF(KENKO[[#This Row],[N_ID]]="","",INDEX(INDIRECT($2:$2),KENKO[[#This Row],[//]]))</f>
        <v/>
      </c>
      <c r="J497" s="35" t="str">
        <f ca="1">IF(KENKO[[#This Row],[//]]="","",INDEX([3]!db[NB PAJAK],KENKO[[#This Row],[stt]]-1))</f>
        <v/>
      </c>
      <c r="K497" s="34" t="str">
        <f ca="1">IF(KENKO[[#This Row],[//]]="","",IF(INDEX(INDIRECT($2:$2),KENKO[[#This Row],[//]])="","",INDEX(INDIRECT($2:$2),KENKO[[#This Row],[//]])))</f>
        <v/>
      </c>
      <c r="L497" s="34" t="str">
        <f ca="1">IF(KENKO[[#This Row],[//]]="","",IF(KENKO[[#This Row],[C]]="",INDEX(INDIRECT($2:$2),KENKO[[#This Row],[//]]),""))</f>
        <v/>
      </c>
      <c r="M497" s="34" t="str">
        <f ca="1">IF(KENKO[[#This Row],[//]]="","",IF(KENKO[[#This Row],[C]]="",INDEX(INDIRECT($2:$2),KENKO[[#This Row],[//]]),""))</f>
        <v/>
      </c>
      <c r="N497" s="40" t="str">
        <f ca="1">IF(KENKO[[#This Row],[//]]="","",INDEX(INDIRECT($2:$2),KENKO[[#This Row],[//]])/IF(KENKO[[#This Row],[C]]="",KENKO[[#This Row],[JMLH BRG]],1))</f>
        <v/>
      </c>
      <c r="O497" s="41" t="str">
        <f ca="1">IF(KENKO[[#This Row],[//]]="","",INDEX(INDIRECT($2:$2),KENKO[[#This Row],[//]]))</f>
        <v/>
      </c>
      <c r="P497" s="41" t="str">
        <f ca="1">IF(KENKO[[#This Row],[//]]="","",IF(INDEX(INDIRECT($2:$2),KENKO[[#This Row],[//]])="","",INDEX(INDIRECT($2:$2),KENKO[[#This Row],[//]])))</f>
        <v/>
      </c>
      <c r="Q497" s="42" t="str">
        <f ca="1">IF(KENKO[[#This Row],[//]]="","",INDEX(INDIRECT($2:$2),KENKO[[#This Row],[//]]))</f>
        <v/>
      </c>
      <c r="R49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9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97" s="42" t="str">
        <f ca="1">IF(KENKO[[#This Row],[//]]="","",IF(INDEX(INDIRECT($2:$2),KENKO[[#This Row],[//]])="","",INDEX(INDIRECT($2:$2),KENKO[[#This Row],[//]])))</f>
        <v/>
      </c>
      <c r="U497" s="35" t="str">
        <f ca="1">IF(KENKO[[#This Row],[//]]="","",INDEX(INDIRECT($2:$2),KENKO[[#This Row],[//]]))</f>
        <v/>
      </c>
      <c r="V497" s="35" t="str">
        <f ca="1">LOWER(SUBSTITUTE(SUBSTITUTE(SUBSTITUTE(SUBSTITUTE(SUBSTITUTE(SUBSTITUTE(SUBSTITUTE(SUBSTITUTE(KENKO[[#This Row],[N.B.nota]]," ",""),"-",""),"(",""),")",""),".",""),",",""),"/",""),"""",""))</f>
        <v/>
      </c>
      <c r="W497" s="34" t="str">
        <f ca="1">IF(KENKO[[#This Row],[concat]]="","",MATCH(KENKO[[#This Row],[concat]],[3]!db[NB NOTA_C],0)+1)</f>
        <v/>
      </c>
      <c r="X497" s="35" t="str">
        <f ca="1">IF(KENKO[[#This Row],[N.B.nota]]="","",ADDRESS(ROW(KENKO[QB]),COLUMN(KENKO[QB]))&amp;":"&amp;ADDRESS(ROW(),COLUMN(KENKO[QB])))</f>
        <v/>
      </c>
      <c r="Y497" s="35" t="str">
        <f ca="1">IF(KENKO[[#This Row],[//]]="","",HYPERLINK("["&amp;DB_PATH&amp;"]DB!e"&amp;KENKO[[#This Row],[stt]],"&gt;"))</f>
        <v/>
      </c>
      <c r="Z497" s="32" t="str">
        <f ca="1">IF(KENKO[[#This Row],[//]]="","",IF(KENKO[[#This Row],[ID NOTA]]="",Z496,KENKO[[#This Row],[ID NOTA]]))</f>
        <v/>
      </c>
    </row>
    <row r="498" spans="1:26" ht="20.100000000000001" customHeight="1" x14ac:dyDescent="0.25">
      <c r="A498" s="38"/>
      <c r="B498" s="34" t="str">
        <f>IF(KENKO[[#This Row],[N_ID]]="","",INDEX(Table1[ID],MATCH(KENKO[[#This Row],[N_ID]],Table1[N_ID],0)))</f>
        <v/>
      </c>
      <c r="C498" s="34" t="str">
        <f ca="1">IF(KENKO[[#This Row],[//]]="","",HYPERLINK("["&amp;SUBSTITUTE(DIR,"'","")&amp;"]NOTA!D"&amp;KENKO[[#This Row],[//]]+2,"&gt;"))</f>
        <v/>
      </c>
      <c r="D498" s="34" t="str">
        <f>IF(KENKO[[#This Row],[ID NOTA]]="","",INDEX(Table1[QB],MATCH(KENKO[[#This Row],[ID NOTA]],Table1[ID],0)))</f>
        <v/>
      </c>
      <c r="E49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98" s="34"/>
      <c r="G498" s="39" t="str">
        <f ca="1">IF(KENKO[[#This Row],[N_ID]]="","",INDEX(INDIRECT($2:$2),KENKO[[#This Row],[//]]))</f>
        <v/>
      </c>
      <c r="H498" s="39" t="str">
        <f ca="1">IF(KENKO[[#This Row],[N_ID]]="","",INDEX(INDIRECT($2:$2),KENKO[[#This Row],[//]]))</f>
        <v/>
      </c>
      <c r="I498" s="35" t="str">
        <f ca="1">IF(KENKO[[#This Row],[N_ID]]="","",INDEX(INDIRECT($2:$2),KENKO[[#This Row],[//]]))</f>
        <v/>
      </c>
      <c r="J498" s="35" t="str">
        <f ca="1">IF(KENKO[[#This Row],[//]]="","",INDEX([3]!db[NB PAJAK],KENKO[[#This Row],[stt]]-1))</f>
        <v/>
      </c>
      <c r="K498" s="34" t="str">
        <f ca="1">IF(KENKO[[#This Row],[//]]="","",IF(INDEX(INDIRECT($2:$2),KENKO[[#This Row],[//]])="","",INDEX(INDIRECT($2:$2),KENKO[[#This Row],[//]])))</f>
        <v/>
      </c>
      <c r="L498" s="34" t="str">
        <f ca="1">IF(KENKO[[#This Row],[//]]="","",IF(KENKO[[#This Row],[C]]="",INDEX(INDIRECT($2:$2),KENKO[[#This Row],[//]]),""))</f>
        <v/>
      </c>
      <c r="M498" s="34" t="str">
        <f ca="1">IF(KENKO[[#This Row],[//]]="","",IF(KENKO[[#This Row],[C]]="",INDEX(INDIRECT($2:$2),KENKO[[#This Row],[//]]),""))</f>
        <v/>
      </c>
      <c r="N498" s="40" t="str">
        <f ca="1">IF(KENKO[[#This Row],[//]]="","",INDEX(INDIRECT($2:$2),KENKO[[#This Row],[//]])/IF(KENKO[[#This Row],[C]]="",KENKO[[#This Row],[JMLH BRG]],1))</f>
        <v/>
      </c>
      <c r="O498" s="41" t="str">
        <f ca="1">IF(KENKO[[#This Row],[//]]="","",INDEX(INDIRECT($2:$2),KENKO[[#This Row],[//]]))</f>
        <v/>
      </c>
      <c r="P498" s="41" t="str">
        <f ca="1">IF(KENKO[[#This Row],[//]]="","",IF(INDEX(INDIRECT($2:$2),KENKO[[#This Row],[//]])="","",INDEX(INDIRECT($2:$2),KENKO[[#This Row],[//]])))</f>
        <v/>
      </c>
      <c r="Q498" s="42" t="str">
        <f ca="1">IF(KENKO[[#This Row],[//]]="","",INDEX(INDIRECT($2:$2),KENKO[[#This Row],[//]]))</f>
        <v/>
      </c>
      <c r="R49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9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98" s="42" t="str">
        <f ca="1">IF(KENKO[[#This Row],[//]]="","",IF(INDEX(INDIRECT($2:$2),KENKO[[#This Row],[//]])="","",INDEX(INDIRECT($2:$2),KENKO[[#This Row],[//]])))</f>
        <v/>
      </c>
      <c r="U498" s="35" t="str">
        <f ca="1">IF(KENKO[[#This Row],[//]]="","",INDEX(INDIRECT($2:$2),KENKO[[#This Row],[//]]))</f>
        <v/>
      </c>
      <c r="V498" s="35" t="str">
        <f ca="1">LOWER(SUBSTITUTE(SUBSTITUTE(SUBSTITUTE(SUBSTITUTE(SUBSTITUTE(SUBSTITUTE(SUBSTITUTE(SUBSTITUTE(KENKO[[#This Row],[N.B.nota]]," ",""),"-",""),"(",""),")",""),".",""),",",""),"/",""),"""",""))</f>
        <v/>
      </c>
      <c r="W498" s="34" t="str">
        <f ca="1">IF(KENKO[[#This Row],[concat]]="","",MATCH(KENKO[[#This Row],[concat]],[3]!db[NB NOTA_C],0)+1)</f>
        <v/>
      </c>
      <c r="X498" s="35" t="str">
        <f ca="1">IF(KENKO[[#This Row],[N.B.nota]]="","",ADDRESS(ROW(KENKO[QB]),COLUMN(KENKO[QB]))&amp;":"&amp;ADDRESS(ROW(),COLUMN(KENKO[QB])))</f>
        <v/>
      </c>
      <c r="Y498" s="35" t="str">
        <f ca="1">IF(KENKO[[#This Row],[//]]="","",HYPERLINK("["&amp;DB_PATH&amp;"]DB!e"&amp;KENKO[[#This Row],[stt]],"&gt;"))</f>
        <v/>
      </c>
      <c r="Z498" s="32" t="str">
        <f ca="1">IF(KENKO[[#This Row],[//]]="","",IF(KENKO[[#This Row],[ID NOTA]]="",Z497,KENKO[[#This Row],[ID NOTA]]))</f>
        <v/>
      </c>
    </row>
    <row r="499" spans="1:26" ht="20.100000000000001" customHeight="1" x14ac:dyDescent="0.25">
      <c r="A499" s="38"/>
      <c r="B499" s="34" t="str">
        <f>IF(KENKO[[#This Row],[N_ID]]="","",INDEX(Table1[ID],MATCH(KENKO[[#This Row],[N_ID]],Table1[N_ID],0)))</f>
        <v/>
      </c>
      <c r="C499" s="34" t="str">
        <f ca="1">IF(KENKO[[#This Row],[//]]="","",HYPERLINK("["&amp;SUBSTITUTE(DIR,"'","")&amp;"]NOTA!D"&amp;KENKO[[#This Row],[//]]+2,"&gt;"))</f>
        <v/>
      </c>
      <c r="D499" s="34" t="str">
        <f>IF(KENKO[[#This Row],[ID NOTA]]="","",INDEX(Table1[QB],MATCH(KENKO[[#This Row],[ID NOTA]],Table1[ID],0)))</f>
        <v/>
      </c>
      <c r="E49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499" s="34"/>
      <c r="G499" s="39" t="str">
        <f ca="1">IF(KENKO[[#This Row],[N_ID]]="","",INDEX(INDIRECT($2:$2),KENKO[[#This Row],[//]]))</f>
        <v/>
      </c>
      <c r="H499" s="39" t="str">
        <f ca="1">IF(KENKO[[#This Row],[N_ID]]="","",INDEX(INDIRECT($2:$2),KENKO[[#This Row],[//]]))</f>
        <v/>
      </c>
      <c r="I499" s="35" t="str">
        <f ca="1">IF(KENKO[[#This Row],[N_ID]]="","",INDEX(INDIRECT($2:$2),KENKO[[#This Row],[//]]))</f>
        <v/>
      </c>
      <c r="J499" s="35" t="str">
        <f ca="1">IF(KENKO[[#This Row],[//]]="","",INDEX([3]!db[NB PAJAK],KENKO[[#This Row],[stt]]-1))</f>
        <v/>
      </c>
      <c r="K499" s="34" t="str">
        <f ca="1">IF(KENKO[[#This Row],[//]]="","",IF(INDEX(INDIRECT($2:$2),KENKO[[#This Row],[//]])="","",INDEX(INDIRECT($2:$2),KENKO[[#This Row],[//]])))</f>
        <v/>
      </c>
      <c r="L499" s="34" t="str">
        <f ca="1">IF(KENKO[[#This Row],[//]]="","",IF(KENKO[[#This Row],[C]]="",INDEX(INDIRECT($2:$2),KENKO[[#This Row],[//]]),""))</f>
        <v/>
      </c>
      <c r="M499" s="34" t="str">
        <f ca="1">IF(KENKO[[#This Row],[//]]="","",IF(KENKO[[#This Row],[C]]="",INDEX(INDIRECT($2:$2),KENKO[[#This Row],[//]]),""))</f>
        <v/>
      </c>
      <c r="N499" s="40" t="str">
        <f ca="1">IF(KENKO[[#This Row],[//]]="","",INDEX(INDIRECT($2:$2),KENKO[[#This Row],[//]])/IF(KENKO[[#This Row],[C]]="",KENKO[[#This Row],[JMLH BRG]],1))</f>
        <v/>
      </c>
      <c r="O499" s="41" t="str">
        <f ca="1">IF(KENKO[[#This Row],[//]]="","",INDEX(INDIRECT($2:$2),KENKO[[#This Row],[//]]))</f>
        <v/>
      </c>
      <c r="P499" s="41" t="str">
        <f ca="1">IF(KENKO[[#This Row],[//]]="","",IF(INDEX(INDIRECT($2:$2),KENKO[[#This Row],[//]])="","",INDEX(INDIRECT($2:$2),KENKO[[#This Row],[//]])))</f>
        <v/>
      </c>
      <c r="Q499" s="42" t="str">
        <f ca="1">IF(KENKO[[#This Row],[//]]="","",INDEX(INDIRECT($2:$2),KENKO[[#This Row],[//]]))</f>
        <v/>
      </c>
      <c r="R49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49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499" s="42" t="str">
        <f ca="1">IF(KENKO[[#This Row],[//]]="","",IF(INDEX(INDIRECT($2:$2),KENKO[[#This Row],[//]])="","",INDEX(INDIRECT($2:$2),KENKO[[#This Row],[//]])))</f>
        <v/>
      </c>
      <c r="U499" s="35" t="str">
        <f ca="1">IF(KENKO[[#This Row],[//]]="","",INDEX(INDIRECT($2:$2),KENKO[[#This Row],[//]]))</f>
        <v/>
      </c>
      <c r="V499" s="35" t="str">
        <f ca="1">LOWER(SUBSTITUTE(SUBSTITUTE(SUBSTITUTE(SUBSTITUTE(SUBSTITUTE(SUBSTITUTE(SUBSTITUTE(SUBSTITUTE(KENKO[[#This Row],[N.B.nota]]," ",""),"-",""),"(",""),")",""),".",""),",",""),"/",""),"""",""))</f>
        <v/>
      </c>
      <c r="W499" s="34" t="str">
        <f ca="1">IF(KENKO[[#This Row],[concat]]="","",MATCH(KENKO[[#This Row],[concat]],[3]!db[NB NOTA_C],0)+1)</f>
        <v/>
      </c>
      <c r="X499" s="35" t="str">
        <f ca="1">IF(KENKO[[#This Row],[N.B.nota]]="","",ADDRESS(ROW(KENKO[QB]),COLUMN(KENKO[QB]))&amp;":"&amp;ADDRESS(ROW(),COLUMN(KENKO[QB])))</f>
        <v/>
      </c>
      <c r="Y499" s="35" t="str">
        <f ca="1">IF(KENKO[[#This Row],[//]]="","",HYPERLINK("["&amp;DB_PATH&amp;"]DB!e"&amp;KENKO[[#This Row],[stt]],"&gt;"))</f>
        <v/>
      </c>
      <c r="Z499" s="32" t="str">
        <f ca="1">IF(KENKO[[#This Row],[//]]="","",IF(KENKO[[#This Row],[ID NOTA]]="",Z498,KENKO[[#This Row],[ID NOTA]]))</f>
        <v/>
      </c>
    </row>
    <row r="500" spans="1:26" ht="20.100000000000001" customHeight="1" x14ac:dyDescent="0.25">
      <c r="A500" s="38"/>
      <c r="B500" s="34" t="str">
        <f>IF(KENKO[[#This Row],[N_ID]]="","",INDEX(Table1[ID],MATCH(KENKO[[#This Row],[N_ID]],Table1[N_ID],0)))</f>
        <v/>
      </c>
      <c r="C500" s="34" t="str">
        <f ca="1">IF(KENKO[[#This Row],[//]]="","",HYPERLINK("["&amp;SUBSTITUTE(DIR,"'","")&amp;"]NOTA!D"&amp;KENKO[[#This Row],[//]]+2,"&gt;"))</f>
        <v/>
      </c>
      <c r="D500" s="34" t="str">
        <f>IF(KENKO[[#This Row],[ID NOTA]]="","",INDEX(Table1[QB],MATCH(KENKO[[#This Row],[ID NOTA]],Table1[ID],0)))</f>
        <v/>
      </c>
      <c r="E50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00" s="34"/>
      <c r="G500" s="39" t="str">
        <f ca="1">IF(KENKO[[#This Row],[N_ID]]="","",INDEX(INDIRECT($2:$2),KENKO[[#This Row],[//]]))</f>
        <v/>
      </c>
      <c r="H500" s="39" t="str">
        <f ca="1">IF(KENKO[[#This Row],[N_ID]]="","",INDEX(INDIRECT($2:$2),KENKO[[#This Row],[//]]))</f>
        <v/>
      </c>
      <c r="I500" s="35" t="str">
        <f ca="1">IF(KENKO[[#This Row],[N_ID]]="","",INDEX(INDIRECT($2:$2),KENKO[[#This Row],[//]]))</f>
        <v/>
      </c>
      <c r="J500" s="35" t="str">
        <f ca="1">IF(KENKO[[#This Row],[//]]="","",INDEX([3]!db[NB PAJAK],KENKO[[#This Row],[stt]]-1))</f>
        <v/>
      </c>
      <c r="K500" s="34" t="str">
        <f ca="1">IF(KENKO[[#This Row],[//]]="","",IF(INDEX(INDIRECT($2:$2),KENKO[[#This Row],[//]])="","",INDEX(INDIRECT($2:$2),KENKO[[#This Row],[//]])))</f>
        <v/>
      </c>
      <c r="L500" s="34" t="str">
        <f ca="1">IF(KENKO[[#This Row],[//]]="","",IF(KENKO[[#This Row],[C]]="",INDEX(INDIRECT($2:$2),KENKO[[#This Row],[//]]),""))</f>
        <v/>
      </c>
      <c r="M500" s="34" t="str">
        <f ca="1">IF(KENKO[[#This Row],[//]]="","",IF(KENKO[[#This Row],[C]]="",INDEX(INDIRECT($2:$2),KENKO[[#This Row],[//]]),""))</f>
        <v/>
      </c>
      <c r="N500" s="40" t="str">
        <f ca="1">IF(KENKO[[#This Row],[//]]="","",INDEX(INDIRECT($2:$2),KENKO[[#This Row],[//]])/IF(KENKO[[#This Row],[C]]="",KENKO[[#This Row],[JMLH BRG]],1))</f>
        <v/>
      </c>
      <c r="O500" s="41" t="str">
        <f ca="1">IF(KENKO[[#This Row],[//]]="","",INDEX(INDIRECT($2:$2),KENKO[[#This Row],[//]]))</f>
        <v/>
      </c>
      <c r="P500" s="41" t="str">
        <f ca="1">IF(KENKO[[#This Row],[//]]="","",IF(INDEX(INDIRECT($2:$2),KENKO[[#This Row],[//]])="","",INDEX(INDIRECT($2:$2),KENKO[[#This Row],[//]])))</f>
        <v/>
      </c>
      <c r="Q500" s="42" t="str">
        <f ca="1">IF(KENKO[[#This Row],[//]]="","",INDEX(INDIRECT($2:$2),KENKO[[#This Row],[//]]))</f>
        <v/>
      </c>
      <c r="R50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0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00" s="42" t="str">
        <f ca="1">IF(KENKO[[#This Row],[//]]="","",IF(INDEX(INDIRECT($2:$2),KENKO[[#This Row],[//]])="","",INDEX(INDIRECT($2:$2),KENKO[[#This Row],[//]])))</f>
        <v/>
      </c>
      <c r="U500" s="35" t="str">
        <f ca="1">IF(KENKO[[#This Row],[//]]="","",INDEX(INDIRECT($2:$2),KENKO[[#This Row],[//]]))</f>
        <v/>
      </c>
      <c r="V500" s="35" t="str">
        <f ca="1">LOWER(SUBSTITUTE(SUBSTITUTE(SUBSTITUTE(SUBSTITUTE(SUBSTITUTE(SUBSTITUTE(SUBSTITUTE(SUBSTITUTE(KENKO[[#This Row],[N.B.nota]]," ",""),"-",""),"(",""),")",""),".",""),",",""),"/",""),"""",""))</f>
        <v/>
      </c>
      <c r="W500" s="34" t="str">
        <f ca="1">IF(KENKO[[#This Row],[concat]]="","",MATCH(KENKO[[#This Row],[concat]],[3]!db[NB NOTA_C],0)+1)</f>
        <v/>
      </c>
      <c r="X500" s="35" t="str">
        <f ca="1">IF(KENKO[[#This Row],[N.B.nota]]="","",ADDRESS(ROW(KENKO[QB]),COLUMN(KENKO[QB]))&amp;":"&amp;ADDRESS(ROW(),COLUMN(KENKO[QB])))</f>
        <v/>
      </c>
      <c r="Y500" s="35" t="str">
        <f ca="1">IF(KENKO[[#This Row],[//]]="","",HYPERLINK("["&amp;DB_PATH&amp;"]DB!e"&amp;KENKO[[#This Row],[stt]],"&gt;"))</f>
        <v/>
      </c>
      <c r="Z500" s="32" t="str">
        <f ca="1">IF(KENKO[[#This Row],[//]]="","",IF(KENKO[[#This Row],[ID NOTA]]="",Z499,KENKO[[#This Row],[ID NOTA]]))</f>
        <v/>
      </c>
    </row>
    <row r="501" spans="1:26" ht="20.100000000000001" customHeight="1" x14ac:dyDescent="0.25">
      <c r="A501" s="38"/>
      <c r="B501" s="34" t="str">
        <f>IF(KENKO[[#This Row],[N_ID]]="","",INDEX(Table1[ID],MATCH(KENKO[[#This Row],[N_ID]],Table1[N_ID],0)))</f>
        <v/>
      </c>
      <c r="C501" s="34" t="str">
        <f ca="1">IF(KENKO[[#This Row],[//]]="","",HYPERLINK("["&amp;SUBSTITUTE(DIR,"'","")&amp;"]NOTA!D"&amp;KENKO[[#This Row],[//]]+2,"&gt;"))</f>
        <v/>
      </c>
      <c r="D501" s="34" t="str">
        <f>IF(KENKO[[#This Row],[ID NOTA]]="","",INDEX(Table1[QB],MATCH(KENKO[[#This Row],[ID NOTA]],Table1[ID],0)))</f>
        <v/>
      </c>
      <c r="E50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01" s="34"/>
      <c r="G501" s="39" t="str">
        <f ca="1">IF(KENKO[[#This Row],[N_ID]]="","",INDEX(INDIRECT($2:$2),KENKO[[#This Row],[//]]))</f>
        <v/>
      </c>
      <c r="H501" s="39" t="str">
        <f ca="1">IF(KENKO[[#This Row],[N_ID]]="","",INDEX(INDIRECT($2:$2),KENKO[[#This Row],[//]]))</f>
        <v/>
      </c>
      <c r="I501" s="35" t="str">
        <f ca="1">IF(KENKO[[#This Row],[N_ID]]="","",INDEX(INDIRECT($2:$2),KENKO[[#This Row],[//]]))</f>
        <v/>
      </c>
      <c r="J501" s="35" t="str">
        <f ca="1">IF(KENKO[[#This Row],[//]]="","",INDEX([3]!db[NB PAJAK],KENKO[[#This Row],[stt]]-1))</f>
        <v/>
      </c>
      <c r="K501" s="34" t="str">
        <f ca="1">IF(KENKO[[#This Row],[//]]="","",IF(INDEX(INDIRECT($2:$2),KENKO[[#This Row],[//]])="","",INDEX(INDIRECT($2:$2),KENKO[[#This Row],[//]])))</f>
        <v/>
      </c>
      <c r="L501" s="34" t="str">
        <f ca="1">IF(KENKO[[#This Row],[//]]="","",IF(KENKO[[#This Row],[C]]="",INDEX(INDIRECT($2:$2),KENKO[[#This Row],[//]]),""))</f>
        <v/>
      </c>
      <c r="M501" s="34" t="str">
        <f ca="1">IF(KENKO[[#This Row],[//]]="","",IF(KENKO[[#This Row],[C]]="",INDEX(INDIRECT($2:$2),KENKO[[#This Row],[//]]),""))</f>
        <v/>
      </c>
      <c r="N501" s="40" t="str">
        <f ca="1">IF(KENKO[[#This Row],[//]]="","",INDEX(INDIRECT($2:$2),KENKO[[#This Row],[//]])/IF(KENKO[[#This Row],[C]]="",KENKO[[#This Row],[JMLH BRG]],1))</f>
        <v/>
      </c>
      <c r="O501" s="41" t="str">
        <f ca="1">IF(KENKO[[#This Row],[//]]="","",INDEX(INDIRECT($2:$2),KENKO[[#This Row],[//]]))</f>
        <v/>
      </c>
      <c r="P501" s="41" t="str">
        <f ca="1">IF(KENKO[[#This Row],[//]]="","",IF(INDEX(INDIRECT($2:$2),KENKO[[#This Row],[//]])="","",INDEX(INDIRECT($2:$2),KENKO[[#This Row],[//]])))</f>
        <v/>
      </c>
      <c r="Q501" s="42" t="str">
        <f ca="1">IF(KENKO[[#This Row],[//]]="","",INDEX(INDIRECT($2:$2),KENKO[[#This Row],[//]]))</f>
        <v/>
      </c>
      <c r="R50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0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01" s="42" t="str">
        <f ca="1">IF(KENKO[[#This Row],[//]]="","",IF(INDEX(INDIRECT($2:$2),KENKO[[#This Row],[//]])="","",INDEX(INDIRECT($2:$2),KENKO[[#This Row],[//]])))</f>
        <v/>
      </c>
      <c r="U501" s="35" t="str">
        <f ca="1">IF(KENKO[[#This Row],[//]]="","",INDEX(INDIRECT($2:$2),KENKO[[#This Row],[//]]))</f>
        <v/>
      </c>
      <c r="V501" s="35" t="str">
        <f ca="1">LOWER(SUBSTITUTE(SUBSTITUTE(SUBSTITUTE(SUBSTITUTE(SUBSTITUTE(SUBSTITUTE(SUBSTITUTE(SUBSTITUTE(KENKO[[#This Row],[N.B.nota]]," ",""),"-",""),"(",""),")",""),".",""),",",""),"/",""),"""",""))</f>
        <v/>
      </c>
      <c r="W501" s="34" t="str">
        <f ca="1">IF(KENKO[[#This Row],[concat]]="","",MATCH(KENKO[[#This Row],[concat]],[3]!db[NB NOTA_C],0)+1)</f>
        <v/>
      </c>
      <c r="X501" s="35" t="str">
        <f ca="1">IF(KENKO[[#This Row],[N.B.nota]]="","",ADDRESS(ROW(KENKO[QB]),COLUMN(KENKO[QB]))&amp;":"&amp;ADDRESS(ROW(),COLUMN(KENKO[QB])))</f>
        <v/>
      </c>
      <c r="Y501" s="35" t="str">
        <f ca="1">IF(KENKO[[#This Row],[//]]="","",HYPERLINK("["&amp;DB_PATH&amp;"]DB!e"&amp;KENKO[[#This Row],[stt]],"&gt;"))</f>
        <v/>
      </c>
      <c r="Z501" s="32" t="str">
        <f ca="1">IF(KENKO[[#This Row],[//]]="","",IF(KENKO[[#This Row],[ID NOTA]]="",Z500,KENKO[[#This Row],[ID NOTA]]))</f>
        <v/>
      </c>
    </row>
    <row r="502" spans="1:26" ht="20.100000000000001" customHeight="1" x14ac:dyDescent="0.25">
      <c r="A502" s="38"/>
      <c r="B502" s="34" t="str">
        <f>IF(KENKO[[#This Row],[N_ID]]="","",INDEX(Table1[ID],MATCH(KENKO[[#This Row],[N_ID]],Table1[N_ID],0)))</f>
        <v/>
      </c>
      <c r="C502" s="34" t="str">
        <f ca="1">IF(KENKO[[#This Row],[//]]="","",HYPERLINK("["&amp;SUBSTITUTE(DIR,"'","")&amp;"]NOTA!D"&amp;KENKO[[#This Row],[//]]+2,"&gt;"))</f>
        <v/>
      </c>
      <c r="D502" s="34" t="str">
        <f>IF(KENKO[[#This Row],[ID NOTA]]="","",INDEX(Table1[QB],MATCH(KENKO[[#This Row],[ID NOTA]],Table1[ID],0)))</f>
        <v/>
      </c>
      <c r="E50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02" s="34"/>
      <c r="G502" s="39" t="str">
        <f ca="1">IF(KENKO[[#This Row],[N_ID]]="","",INDEX(INDIRECT($2:$2),KENKO[[#This Row],[//]]))</f>
        <v/>
      </c>
      <c r="H502" s="39" t="str">
        <f ca="1">IF(KENKO[[#This Row],[N_ID]]="","",INDEX(INDIRECT($2:$2),KENKO[[#This Row],[//]]))</f>
        <v/>
      </c>
      <c r="I502" s="35" t="str">
        <f ca="1">IF(KENKO[[#This Row],[N_ID]]="","",INDEX(INDIRECT($2:$2),KENKO[[#This Row],[//]]))</f>
        <v/>
      </c>
      <c r="J502" s="35" t="str">
        <f ca="1">IF(KENKO[[#This Row],[//]]="","",INDEX([3]!db[NB PAJAK],KENKO[[#This Row],[stt]]-1))</f>
        <v/>
      </c>
      <c r="K502" s="34" t="str">
        <f ca="1">IF(KENKO[[#This Row],[//]]="","",IF(INDEX(INDIRECT($2:$2),KENKO[[#This Row],[//]])="","",INDEX(INDIRECT($2:$2),KENKO[[#This Row],[//]])))</f>
        <v/>
      </c>
      <c r="L502" s="34" t="str">
        <f ca="1">IF(KENKO[[#This Row],[//]]="","",IF(KENKO[[#This Row],[C]]="",INDEX(INDIRECT($2:$2),KENKO[[#This Row],[//]]),""))</f>
        <v/>
      </c>
      <c r="M502" s="34" t="str">
        <f ca="1">IF(KENKO[[#This Row],[//]]="","",IF(KENKO[[#This Row],[C]]="",INDEX(INDIRECT($2:$2),KENKO[[#This Row],[//]]),""))</f>
        <v/>
      </c>
      <c r="N502" s="40" t="str">
        <f ca="1">IF(KENKO[[#This Row],[//]]="","",INDEX(INDIRECT($2:$2),KENKO[[#This Row],[//]])/IF(KENKO[[#This Row],[C]]="",KENKO[[#This Row],[JMLH BRG]],1))</f>
        <v/>
      </c>
      <c r="O502" s="41" t="str">
        <f ca="1">IF(KENKO[[#This Row],[//]]="","",INDEX(INDIRECT($2:$2),KENKO[[#This Row],[//]]))</f>
        <v/>
      </c>
      <c r="P502" s="41" t="str">
        <f ca="1">IF(KENKO[[#This Row],[//]]="","",IF(INDEX(INDIRECT($2:$2),KENKO[[#This Row],[//]])="","",INDEX(INDIRECT($2:$2),KENKO[[#This Row],[//]])))</f>
        <v/>
      </c>
      <c r="Q502" s="42" t="str">
        <f ca="1">IF(KENKO[[#This Row],[//]]="","",INDEX(INDIRECT($2:$2),KENKO[[#This Row],[//]]))</f>
        <v/>
      </c>
      <c r="R50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0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02" s="42" t="str">
        <f ca="1">IF(KENKO[[#This Row],[//]]="","",IF(INDEX(INDIRECT($2:$2),KENKO[[#This Row],[//]])="","",INDEX(INDIRECT($2:$2),KENKO[[#This Row],[//]])))</f>
        <v/>
      </c>
      <c r="U502" s="35" t="str">
        <f ca="1">IF(KENKO[[#This Row],[//]]="","",INDEX(INDIRECT($2:$2),KENKO[[#This Row],[//]]))</f>
        <v/>
      </c>
      <c r="V502" s="35" t="str">
        <f ca="1">LOWER(SUBSTITUTE(SUBSTITUTE(SUBSTITUTE(SUBSTITUTE(SUBSTITUTE(SUBSTITUTE(SUBSTITUTE(SUBSTITUTE(KENKO[[#This Row],[N.B.nota]]," ",""),"-",""),"(",""),")",""),".",""),",",""),"/",""),"""",""))</f>
        <v/>
      </c>
      <c r="W502" s="34" t="str">
        <f ca="1">IF(KENKO[[#This Row],[concat]]="","",MATCH(KENKO[[#This Row],[concat]],[3]!db[NB NOTA_C],0)+1)</f>
        <v/>
      </c>
      <c r="X502" s="35" t="str">
        <f ca="1">IF(KENKO[[#This Row],[N.B.nota]]="","",ADDRESS(ROW(KENKO[QB]),COLUMN(KENKO[QB]))&amp;":"&amp;ADDRESS(ROW(),COLUMN(KENKO[QB])))</f>
        <v/>
      </c>
      <c r="Y502" s="35" t="str">
        <f ca="1">IF(KENKO[[#This Row],[//]]="","",HYPERLINK("["&amp;DB_PATH&amp;"]DB!e"&amp;KENKO[[#This Row],[stt]],"&gt;"))</f>
        <v/>
      </c>
      <c r="Z502" s="32" t="str">
        <f ca="1">IF(KENKO[[#This Row],[//]]="","",IF(KENKO[[#This Row],[ID NOTA]]="",Z501,KENKO[[#This Row],[ID NOTA]]))</f>
        <v/>
      </c>
    </row>
    <row r="503" spans="1:26" ht="20.100000000000001" customHeight="1" x14ac:dyDescent="0.25">
      <c r="A503" s="38"/>
      <c r="B503" s="34" t="str">
        <f>IF(KENKO[[#This Row],[N_ID]]="","",INDEX(Table1[ID],MATCH(KENKO[[#This Row],[N_ID]],Table1[N_ID],0)))</f>
        <v/>
      </c>
      <c r="C503" s="34" t="str">
        <f ca="1">IF(KENKO[[#This Row],[//]]="","",HYPERLINK("["&amp;SUBSTITUTE(DIR,"'","")&amp;"]NOTA!D"&amp;KENKO[[#This Row],[//]]+2,"&gt;"))</f>
        <v/>
      </c>
      <c r="D503" s="34" t="str">
        <f>IF(KENKO[[#This Row],[ID NOTA]]="","",INDEX(Table1[QB],MATCH(KENKO[[#This Row],[ID NOTA]],Table1[ID],0)))</f>
        <v/>
      </c>
      <c r="E50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03" s="34"/>
      <c r="G503" s="39" t="str">
        <f ca="1">IF(KENKO[[#This Row],[N_ID]]="","",INDEX(INDIRECT($2:$2),KENKO[[#This Row],[//]]))</f>
        <v/>
      </c>
      <c r="H503" s="39" t="str">
        <f ca="1">IF(KENKO[[#This Row],[N_ID]]="","",INDEX(INDIRECT($2:$2),KENKO[[#This Row],[//]]))</f>
        <v/>
      </c>
      <c r="I503" s="35" t="str">
        <f ca="1">IF(KENKO[[#This Row],[N_ID]]="","",INDEX(INDIRECT($2:$2),KENKO[[#This Row],[//]]))</f>
        <v/>
      </c>
      <c r="J503" s="35" t="str">
        <f ca="1">IF(KENKO[[#This Row],[//]]="","",INDEX([3]!db[NB PAJAK],KENKO[[#This Row],[stt]]-1))</f>
        <v/>
      </c>
      <c r="K503" s="34" t="str">
        <f ca="1">IF(KENKO[[#This Row],[//]]="","",IF(INDEX(INDIRECT($2:$2),KENKO[[#This Row],[//]])="","",INDEX(INDIRECT($2:$2),KENKO[[#This Row],[//]])))</f>
        <v/>
      </c>
      <c r="L503" s="34" t="str">
        <f ca="1">IF(KENKO[[#This Row],[//]]="","",IF(KENKO[[#This Row],[C]]="",INDEX(INDIRECT($2:$2),KENKO[[#This Row],[//]]),""))</f>
        <v/>
      </c>
      <c r="M503" s="34" t="str">
        <f ca="1">IF(KENKO[[#This Row],[//]]="","",IF(KENKO[[#This Row],[C]]="",INDEX(INDIRECT($2:$2),KENKO[[#This Row],[//]]),""))</f>
        <v/>
      </c>
      <c r="N503" s="40" t="str">
        <f ca="1">IF(KENKO[[#This Row],[//]]="","",INDEX(INDIRECT($2:$2),KENKO[[#This Row],[//]])/IF(KENKO[[#This Row],[C]]="",KENKO[[#This Row],[JMLH BRG]],1))</f>
        <v/>
      </c>
      <c r="O503" s="41" t="str">
        <f ca="1">IF(KENKO[[#This Row],[//]]="","",INDEX(INDIRECT($2:$2),KENKO[[#This Row],[//]]))</f>
        <v/>
      </c>
      <c r="P503" s="41" t="str">
        <f ca="1">IF(KENKO[[#This Row],[//]]="","",IF(INDEX(INDIRECT($2:$2),KENKO[[#This Row],[//]])="","",INDEX(INDIRECT($2:$2),KENKO[[#This Row],[//]])))</f>
        <v/>
      </c>
      <c r="Q503" s="42" t="str">
        <f ca="1">IF(KENKO[[#This Row],[//]]="","",INDEX(INDIRECT($2:$2),KENKO[[#This Row],[//]]))</f>
        <v/>
      </c>
      <c r="R50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0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03" s="42" t="str">
        <f ca="1">IF(KENKO[[#This Row],[//]]="","",IF(INDEX(INDIRECT($2:$2),KENKO[[#This Row],[//]])="","",INDEX(INDIRECT($2:$2),KENKO[[#This Row],[//]])))</f>
        <v/>
      </c>
      <c r="U503" s="35" t="str">
        <f ca="1">IF(KENKO[[#This Row],[//]]="","",INDEX(INDIRECT($2:$2),KENKO[[#This Row],[//]]))</f>
        <v/>
      </c>
      <c r="V503" s="35" t="str">
        <f ca="1">LOWER(SUBSTITUTE(SUBSTITUTE(SUBSTITUTE(SUBSTITUTE(SUBSTITUTE(SUBSTITUTE(SUBSTITUTE(SUBSTITUTE(KENKO[[#This Row],[N.B.nota]]," ",""),"-",""),"(",""),")",""),".",""),",",""),"/",""),"""",""))</f>
        <v/>
      </c>
      <c r="W503" s="34" t="str">
        <f ca="1">IF(KENKO[[#This Row],[concat]]="","",MATCH(KENKO[[#This Row],[concat]],[3]!db[NB NOTA_C],0)+1)</f>
        <v/>
      </c>
      <c r="X503" s="35" t="str">
        <f ca="1">IF(KENKO[[#This Row],[N.B.nota]]="","",ADDRESS(ROW(KENKO[QB]),COLUMN(KENKO[QB]))&amp;":"&amp;ADDRESS(ROW(),COLUMN(KENKO[QB])))</f>
        <v/>
      </c>
      <c r="Y503" s="35" t="str">
        <f ca="1">IF(KENKO[[#This Row],[//]]="","",HYPERLINK("["&amp;DB_PATH&amp;"]DB!e"&amp;KENKO[[#This Row],[stt]],"&gt;"))</f>
        <v/>
      </c>
      <c r="Z503" s="32" t="str">
        <f ca="1">IF(KENKO[[#This Row],[//]]="","",IF(KENKO[[#This Row],[ID NOTA]]="",Z502,KENKO[[#This Row],[ID NOTA]]))</f>
        <v/>
      </c>
    </row>
    <row r="504" spans="1:26" ht="20.100000000000001" customHeight="1" x14ac:dyDescent="0.25">
      <c r="A504" s="38"/>
      <c r="B504" s="34" t="str">
        <f>IF(KENKO[[#This Row],[N_ID]]="","",INDEX(Table1[ID],MATCH(KENKO[[#This Row],[N_ID]],Table1[N_ID],0)))</f>
        <v/>
      </c>
      <c r="C504" s="34" t="str">
        <f ca="1">IF(KENKO[[#This Row],[//]]="","",HYPERLINK("["&amp;SUBSTITUTE(DIR,"'","")&amp;"]NOTA!D"&amp;KENKO[[#This Row],[//]]+2,"&gt;"))</f>
        <v/>
      </c>
      <c r="D504" s="34" t="str">
        <f>IF(KENKO[[#This Row],[ID NOTA]]="","",INDEX(Table1[QB],MATCH(KENKO[[#This Row],[ID NOTA]],Table1[ID],0)))</f>
        <v/>
      </c>
      <c r="E50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04" s="34"/>
      <c r="G504" s="39" t="str">
        <f ca="1">IF(KENKO[[#This Row],[N_ID]]="","",INDEX(INDIRECT($2:$2),KENKO[[#This Row],[//]]))</f>
        <v/>
      </c>
      <c r="H504" s="39" t="str">
        <f ca="1">IF(KENKO[[#This Row],[N_ID]]="","",INDEX(INDIRECT($2:$2),KENKO[[#This Row],[//]]))</f>
        <v/>
      </c>
      <c r="I504" s="35" t="str">
        <f ca="1">IF(KENKO[[#This Row],[N_ID]]="","",INDEX(INDIRECT($2:$2),KENKO[[#This Row],[//]]))</f>
        <v/>
      </c>
      <c r="J504" s="35" t="str">
        <f ca="1">IF(KENKO[[#This Row],[//]]="","",INDEX([3]!db[NB PAJAK],KENKO[[#This Row],[stt]]-1))</f>
        <v/>
      </c>
      <c r="K504" s="34" t="str">
        <f ca="1">IF(KENKO[[#This Row],[//]]="","",IF(INDEX(INDIRECT($2:$2),KENKO[[#This Row],[//]])="","",INDEX(INDIRECT($2:$2),KENKO[[#This Row],[//]])))</f>
        <v/>
      </c>
      <c r="L504" s="34" t="str">
        <f ca="1">IF(KENKO[[#This Row],[//]]="","",IF(KENKO[[#This Row],[C]]="",INDEX(INDIRECT($2:$2),KENKO[[#This Row],[//]]),""))</f>
        <v/>
      </c>
      <c r="M504" s="34" t="str">
        <f ca="1">IF(KENKO[[#This Row],[//]]="","",IF(KENKO[[#This Row],[C]]="",INDEX(INDIRECT($2:$2),KENKO[[#This Row],[//]]),""))</f>
        <v/>
      </c>
      <c r="N504" s="40" t="str">
        <f ca="1">IF(KENKO[[#This Row],[//]]="","",INDEX(INDIRECT($2:$2),KENKO[[#This Row],[//]])/IF(KENKO[[#This Row],[C]]="",KENKO[[#This Row],[JMLH BRG]],1))</f>
        <v/>
      </c>
      <c r="O504" s="41" t="str">
        <f ca="1">IF(KENKO[[#This Row],[//]]="","",INDEX(INDIRECT($2:$2),KENKO[[#This Row],[//]]))</f>
        <v/>
      </c>
      <c r="P504" s="41" t="str">
        <f ca="1">IF(KENKO[[#This Row],[//]]="","",IF(INDEX(INDIRECT($2:$2),KENKO[[#This Row],[//]])="","",INDEX(INDIRECT($2:$2),KENKO[[#This Row],[//]])))</f>
        <v/>
      </c>
      <c r="Q504" s="42" t="str">
        <f ca="1">IF(KENKO[[#This Row],[//]]="","",INDEX(INDIRECT($2:$2),KENKO[[#This Row],[//]]))</f>
        <v/>
      </c>
      <c r="R50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0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04" s="42" t="str">
        <f ca="1">IF(KENKO[[#This Row],[//]]="","",IF(INDEX(INDIRECT($2:$2),KENKO[[#This Row],[//]])="","",INDEX(INDIRECT($2:$2),KENKO[[#This Row],[//]])))</f>
        <v/>
      </c>
      <c r="U504" s="35" t="str">
        <f ca="1">IF(KENKO[[#This Row],[//]]="","",INDEX(INDIRECT($2:$2),KENKO[[#This Row],[//]]))</f>
        <v/>
      </c>
      <c r="V504" s="35" t="str">
        <f ca="1">LOWER(SUBSTITUTE(SUBSTITUTE(SUBSTITUTE(SUBSTITUTE(SUBSTITUTE(SUBSTITUTE(SUBSTITUTE(SUBSTITUTE(KENKO[[#This Row],[N.B.nota]]," ",""),"-",""),"(",""),")",""),".",""),",",""),"/",""),"""",""))</f>
        <v/>
      </c>
      <c r="W504" s="34" t="str">
        <f ca="1">IF(KENKO[[#This Row],[concat]]="","",MATCH(KENKO[[#This Row],[concat]],[3]!db[NB NOTA_C],0)+1)</f>
        <v/>
      </c>
      <c r="X504" s="35" t="str">
        <f ca="1">IF(KENKO[[#This Row],[N.B.nota]]="","",ADDRESS(ROW(KENKO[QB]),COLUMN(KENKO[QB]))&amp;":"&amp;ADDRESS(ROW(),COLUMN(KENKO[QB])))</f>
        <v/>
      </c>
      <c r="Y504" s="35" t="str">
        <f ca="1">IF(KENKO[[#This Row],[//]]="","",HYPERLINK("["&amp;DB_PATH&amp;"]DB!e"&amp;KENKO[[#This Row],[stt]],"&gt;"))</f>
        <v/>
      </c>
      <c r="Z504" s="32" t="str">
        <f ca="1">IF(KENKO[[#This Row],[//]]="","",IF(KENKO[[#This Row],[ID NOTA]]="",Z503,KENKO[[#This Row],[ID NOTA]]))</f>
        <v/>
      </c>
    </row>
    <row r="505" spans="1:26" ht="20.100000000000001" customHeight="1" x14ac:dyDescent="0.25">
      <c r="A505" s="38"/>
      <c r="B505" s="34" t="str">
        <f>IF(KENKO[[#This Row],[N_ID]]="","",INDEX(Table1[ID],MATCH(KENKO[[#This Row],[N_ID]],Table1[N_ID],0)))</f>
        <v/>
      </c>
      <c r="C505" s="34" t="str">
        <f ca="1">IF(KENKO[[#This Row],[//]]="","",HYPERLINK("["&amp;SUBSTITUTE(DIR,"'","")&amp;"]NOTA!D"&amp;KENKO[[#This Row],[//]]+2,"&gt;"))</f>
        <v/>
      </c>
      <c r="D505" s="34" t="str">
        <f>IF(KENKO[[#This Row],[ID NOTA]]="","",INDEX(Table1[QB],MATCH(KENKO[[#This Row],[ID NOTA]],Table1[ID],0)))</f>
        <v/>
      </c>
      <c r="E50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05" s="34"/>
      <c r="G505" s="39" t="str">
        <f ca="1">IF(KENKO[[#This Row],[N_ID]]="","",INDEX(INDIRECT($2:$2),KENKO[[#This Row],[//]]))</f>
        <v/>
      </c>
      <c r="H505" s="39" t="str">
        <f ca="1">IF(KENKO[[#This Row],[N_ID]]="","",INDEX(INDIRECT($2:$2),KENKO[[#This Row],[//]]))</f>
        <v/>
      </c>
      <c r="I505" s="35" t="str">
        <f ca="1">IF(KENKO[[#This Row],[N_ID]]="","",INDEX(INDIRECT($2:$2),KENKO[[#This Row],[//]]))</f>
        <v/>
      </c>
      <c r="J505" s="35" t="str">
        <f ca="1">IF(KENKO[[#This Row],[//]]="","",INDEX([3]!db[NB PAJAK],KENKO[[#This Row],[stt]]-1))</f>
        <v/>
      </c>
      <c r="K505" s="34" t="str">
        <f ca="1">IF(KENKO[[#This Row],[//]]="","",IF(INDEX(INDIRECT($2:$2),KENKO[[#This Row],[//]])="","",INDEX(INDIRECT($2:$2),KENKO[[#This Row],[//]])))</f>
        <v/>
      </c>
      <c r="L505" s="34" t="str">
        <f ca="1">IF(KENKO[[#This Row],[//]]="","",IF(KENKO[[#This Row],[C]]="",INDEX(INDIRECT($2:$2),KENKO[[#This Row],[//]]),""))</f>
        <v/>
      </c>
      <c r="M505" s="34" t="str">
        <f ca="1">IF(KENKO[[#This Row],[//]]="","",IF(KENKO[[#This Row],[C]]="",INDEX(INDIRECT($2:$2),KENKO[[#This Row],[//]]),""))</f>
        <v/>
      </c>
      <c r="N505" s="40" t="str">
        <f ca="1">IF(KENKO[[#This Row],[//]]="","",INDEX(INDIRECT($2:$2),KENKO[[#This Row],[//]])/IF(KENKO[[#This Row],[C]]="",KENKO[[#This Row],[JMLH BRG]],1))</f>
        <v/>
      </c>
      <c r="O505" s="41" t="str">
        <f ca="1">IF(KENKO[[#This Row],[//]]="","",INDEX(INDIRECT($2:$2),KENKO[[#This Row],[//]]))</f>
        <v/>
      </c>
      <c r="P505" s="41" t="str">
        <f ca="1">IF(KENKO[[#This Row],[//]]="","",IF(INDEX(INDIRECT($2:$2),KENKO[[#This Row],[//]])="","",INDEX(INDIRECT($2:$2),KENKO[[#This Row],[//]])))</f>
        <v/>
      </c>
      <c r="Q505" s="42" t="str">
        <f ca="1">IF(KENKO[[#This Row],[//]]="","",INDEX(INDIRECT($2:$2),KENKO[[#This Row],[//]]))</f>
        <v/>
      </c>
      <c r="R50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0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05" s="42" t="str">
        <f ca="1">IF(KENKO[[#This Row],[//]]="","",IF(INDEX(INDIRECT($2:$2),KENKO[[#This Row],[//]])="","",INDEX(INDIRECT($2:$2),KENKO[[#This Row],[//]])))</f>
        <v/>
      </c>
      <c r="U505" s="35" t="str">
        <f ca="1">IF(KENKO[[#This Row],[//]]="","",INDEX(INDIRECT($2:$2),KENKO[[#This Row],[//]]))</f>
        <v/>
      </c>
      <c r="V505" s="35" t="str">
        <f ca="1">LOWER(SUBSTITUTE(SUBSTITUTE(SUBSTITUTE(SUBSTITUTE(SUBSTITUTE(SUBSTITUTE(SUBSTITUTE(SUBSTITUTE(KENKO[[#This Row],[N.B.nota]]," ",""),"-",""),"(",""),")",""),".",""),",",""),"/",""),"""",""))</f>
        <v/>
      </c>
      <c r="W505" s="34" t="str">
        <f ca="1">IF(KENKO[[#This Row],[concat]]="","",MATCH(KENKO[[#This Row],[concat]],[3]!db[NB NOTA_C],0)+1)</f>
        <v/>
      </c>
      <c r="X505" s="35" t="str">
        <f ca="1">IF(KENKO[[#This Row],[N.B.nota]]="","",ADDRESS(ROW(KENKO[QB]),COLUMN(KENKO[QB]))&amp;":"&amp;ADDRESS(ROW(),COLUMN(KENKO[QB])))</f>
        <v/>
      </c>
      <c r="Y505" s="35" t="str">
        <f ca="1">IF(KENKO[[#This Row],[//]]="","",HYPERLINK("["&amp;DB_PATH&amp;"]DB!e"&amp;KENKO[[#This Row],[stt]],"&gt;"))</f>
        <v/>
      </c>
      <c r="Z505" s="32" t="str">
        <f ca="1">IF(KENKO[[#This Row],[//]]="","",IF(KENKO[[#This Row],[ID NOTA]]="",Z504,KENKO[[#This Row],[ID NOTA]]))</f>
        <v/>
      </c>
    </row>
    <row r="506" spans="1:26" ht="20.100000000000001" customHeight="1" x14ac:dyDescent="0.25">
      <c r="A506" s="38"/>
      <c r="B506" s="34" t="str">
        <f>IF(KENKO[[#This Row],[N_ID]]="","",INDEX(Table1[ID],MATCH(KENKO[[#This Row],[N_ID]],Table1[N_ID],0)))</f>
        <v/>
      </c>
      <c r="C506" s="34" t="str">
        <f ca="1">IF(KENKO[[#This Row],[//]]="","",HYPERLINK("["&amp;SUBSTITUTE(DIR,"'","")&amp;"]NOTA!D"&amp;KENKO[[#This Row],[//]]+2,"&gt;"))</f>
        <v/>
      </c>
      <c r="D506" s="34" t="str">
        <f>IF(KENKO[[#This Row],[ID NOTA]]="","",INDEX(Table1[QB],MATCH(KENKO[[#This Row],[ID NOTA]],Table1[ID],0)))</f>
        <v/>
      </c>
      <c r="E50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06" s="34"/>
      <c r="G506" s="39" t="str">
        <f ca="1">IF(KENKO[[#This Row],[N_ID]]="","",INDEX(INDIRECT($2:$2),KENKO[[#This Row],[//]]))</f>
        <v/>
      </c>
      <c r="H506" s="39" t="str">
        <f ca="1">IF(KENKO[[#This Row],[N_ID]]="","",INDEX(INDIRECT($2:$2),KENKO[[#This Row],[//]]))</f>
        <v/>
      </c>
      <c r="I506" s="35" t="str">
        <f ca="1">IF(KENKO[[#This Row],[N_ID]]="","",INDEX(INDIRECT($2:$2),KENKO[[#This Row],[//]]))</f>
        <v/>
      </c>
      <c r="J506" s="35" t="str">
        <f ca="1">IF(KENKO[[#This Row],[//]]="","",INDEX([3]!db[NB PAJAK],KENKO[[#This Row],[stt]]-1))</f>
        <v/>
      </c>
      <c r="K506" s="34" t="str">
        <f ca="1">IF(KENKO[[#This Row],[//]]="","",IF(INDEX(INDIRECT($2:$2),KENKO[[#This Row],[//]])="","",INDEX(INDIRECT($2:$2),KENKO[[#This Row],[//]])))</f>
        <v/>
      </c>
      <c r="L506" s="34" t="str">
        <f ca="1">IF(KENKO[[#This Row],[//]]="","",IF(KENKO[[#This Row],[C]]="",INDEX(INDIRECT($2:$2),KENKO[[#This Row],[//]]),""))</f>
        <v/>
      </c>
      <c r="M506" s="34" t="str">
        <f ca="1">IF(KENKO[[#This Row],[//]]="","",IF(KENKO[[#This Row],[C]]="",INDEX(INDIRECT($2:$2),KENKO[[#This Row],[//]]),""))</f>
        <v/>
      </c>
      <c r="N506" s="40" t="str">
        <f ca="1">IF(KENKO[[#This Row],[//]]="","",INDEX(INDIRECT($2:$2),KENKO[[#This Row],[//]])/IF(KENKO[[#This Row],[C]]="",KENKO[[#This Row],[JMLH BRG]],1))</f>
        <v/>
      </c>
      <c r="O506" s="41" t="str">
        <f ca="1">IF(KENKO[[#This Row],[//]]="","",INDEX(INDIRECT($2:$2),KENKO[[#This Row],[//]]))</f>
        <v/>
      </c>
      <c r="P506" s="41" t="str">
        <f ca="1">IF(KENKO[[#This Row],[//]]="","",IF(INDEX(INDIRECT($2:$2),KENKO[[#This Row],[//]])="","",INDEX(INDIRECT($2:$2),KENKO[[#This Row],[//]])))</f>
        <v/>
      </c>
      <c r="Q506" s="42" t="str">
        <f ca="1">IF(KENKO[[#This Row],[//]]="","",INDEX(INDIRECT($2:$2),KENKO[[#This Row],[//]]))</f>
        <v/>
      </c>
      <c r="R50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0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06" s="42" t="str">
        <f ca="1">IF(KENKO[[#This Row],[//]]="","",IF(INDEX(INDIRECT($2:$2),KENKO[[#This Row],[//]])="","",INDEX(INDIRECT($2:$2),KENKO[[#This Row],[//]])))</f>
        <v/>
      </c>
      <c r="U506" s="35" t="str">
        <f ca="1">IF(KENKO[[#This Row],[//]]="","",INDEX(INDIRECT($2:$2),KENKO[[#This Row],[//]]))</f>
        <v/>
      </c>
      <c r="V506" s="35" t="str">
        <f ca="1">LOWER(SUBSTITUTE(SUBSTITUTE(SUBSTITUTE(SUBSTITUTE(SUBSTITUTE(SUBSTITUTE(SUBSTITUTE(SUBSTITUTE(KENKO[[#This Row],[N.B.nota]]," ",""),"-",""),"(",""),")",""),".",""),",",""),"/",""),"""",""))</f>
        <v/>
      </c>
      <c r="W506" s="34" t="str">
        <f ca="1">IF(KENKO[[#This Row],[concat]]="","",MATCH(KENKO[[#This Row],[concat]],[3]!db[NB NOTA_C],0)+1)</f>
        <v/>
      </c>
      <c r="X506" s="35" t="str">
        <f ca="1">IF(KENKO[[#This Row],[N.B.nota]]="","",ADDRESS(ROW(KENKO[QB]),COLUMN(KENKO[QB]))&amp;":"&amp;ADDRESS(ROW(),COLUMN(KENKO[QB])))</f>
        <v/>
      </c>
      <c r="Y506" s="35" t="str">
        <f ca="1">IF(KENKO[[#This Row],[//]]="","",HYPERLINK("["&amp;DB_PATH&amp;"]DB!e"&amp;KENKO[[#This Row],[stt]],"&gt;"))</f>
        <v/>
      </c>
      <c r="Z506" s="32" t="str">
        <f ca="1">IF(KENKO[[#This Row],[//]]="","",IF(KENKO[[#This Row],[ID NOTA]]="",Z505,KENKO[[#This Row],[ID NOTA]]))</f>
        <v/>
      </c>
    </row>
    <row r="507" spans="1:26" ht="20.100000000000001" customHeight="1" x14ac:dyDescent="0.25">
      <c r="A507" s="38"/>
      <c r="B507" s="34" t="str">
        <f>IF(KENKO[[#This Row],[N_ID]]="","",INDEX(Table1[ID],MATCH(KENKO[[#This Row],[N_ID]],Table1[N_ID],0)))</f>
        <v/>
      </c>
      <c r="C507" s="34" t="str">
        <f ca="1">IF(KENKO[[#This Row],[//]]="","",HYPERLINK("["&amp;SUBSTITUTE(DIR,"'","")&amp;"]NOTA!D"&amp;KENKO[[#This Row],[//]]+2,"&gt;"))</f>
        <v/>
      </c>
      <c r="D507" s="34" t="str">
        <f>IF(KENKO[[#This Row],[ID NOTA]]="","",INDEX(Table1[QB],MATCH(KENKO[[#This Row],[ID NOTA]],Table1[ID],0)))</f>
        <v/>
      </c>
      <c r="E50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07" s="34"/>
      <c r="G507" s="39" t="str">
        <f ca="1">IF(KENKO[[#This Row],[N_ID]]="","",INDEX(INDIRECT($2:$2),KENKO[[#This Row],[//]]))</f>
        <v/>
      </c>
      <c r="H507" s="39" t="str">
        <f ca="1">IF(KENKO[[#This Row],[N_ID]]="","",INDEX(INDIRECT($2:$2),KENKO[[#This Row],[//]]))</f>
        <v/>
      </c>
      <c r="I507" s="35" t="str">
        <f ca="1">IF(KENKO[[#This Row],[N_ID]]="","",INDEX(INDIRECT($2:$2),KENKO[[#This Row],[//]]))</f>
        <v/>
      </c>
      <c r="J507" s="35" t="str">
        <f ca="1">IF(KENKO[[#This Row],[//]]="","",INDEX([3]!db[NB PAJAK],KENKO[[#This Row],[stt]]-1))</f>
        <v/>
      </c>
      <c r="K507" s="34" t="str">
        <f ca="1">IF(KENKO[[#This Row],[//]]="","",IF(INDEX(INDIRECT($2:$2),KENKO[[#This Row],[//]])="","",INDEX(INDIRECT($2:$2),KENKO[[#This Row],[//]])))</f>
        <v/>
      </c>
      <c r="L507" s="34" t="str">
        <f ca="1">IF(KENKO[[#This Row],[//]]="","",IF(KENKO[[#This Row],[C]]="",INDEX(INDIRECT($2:$2),KENKO[[#This Row],[//]]),""))</f>
        <v/>
      </c>
      <c r="M507" s="34" t="str">
        <f ca="1">IF(KENKO[[#This Row],[//]]="","",IF(KENKO[[#This Row],[C]]="",INDEX(INDIRECT($2:$2),KENKO[[#This Row],[//]]),""))</f>
        <v/>
      </c>
      <c r="N507" s="40" t="str">
        <f ca="1">IF(KENKO[[#This Row],[//]]="","",INDEX(INDIRECT($2:$2),KENKO[[#This Row],[//]])/IF(KENKO[[#This Row],[C]]="",KENKO[[#This Row],[JMLH BRG]],1))</f>
        <v/>
      </c>
      <c r="O507" s="41" t="str">
        <f ca="1">IF(KENKO[[#This Row],[//]]="","",INDEX(INDIRECT($2:$2),KENKO[[#This Row],[//]]))</f>
        <v/>
      </c>
      <c r="P507" s="41" t="str">
        <f ca="1">IF(KENKO[[#This Row],[//]]="","",IF(INDEX(INDIRECT($2:$2),KENKO[[#This Row],[//]])="","",INDEX(INDIRECT($2:$2),KENKO[[#This Row],[//]])))</f>
        <v/>
      </c>
      <c r="Q507" s="42" t="str">
        <f ca="1">IF(KENKO[[#This Row],[//]]="","",INDEX(INDIRECT($2:$2),KENKO[[#This Row],[//]]))</f>
        <v/>
      </c>
      <c r="R50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0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07" s="42" t="str">
        <f ca="1">IF(KENKO[[#This Row],[//]]="","",IF(INDEX(INDIRECT($2:$2),KENKO[[#This Row],[//]])="","",INDEX(INDIRECT($2:$2),KENKO[[#This Row],[//]])))</f>
        <v/>
      </c>
      <c r="U507" s="35" t="str">
        <f ca="1">IF(KENKO[[#This Row],[//]]="","",INDEX(INDIRECT($2:$2),KENKO[[#This Row],[//]]))</f>
        <v/>
      </c>
      <c r="V507" s="35" t="str">
        <f ca="1">LOWER(SUBSTITUTE(SUBSTITUTE(SUBSTITUTE(SUBSTITUTE(SUBSTITUTE(SUBSTITUTE(SUBSTITUTE(SUBSTITUTE(KENKO[[#This Row],[N.B.nota]]," ",""),"-",""),"(",""),")",""),".",""),",",""),"/",""),"""",""))</f>
        <v/>
      </c>
      <c r="W507" s="34" t="str">
        <f ca="1">IF(KENKO[[#This Row],[concat]]="","",MATCH(KENKO[[#This Row],[concat]],[3]!db[NB NOTA_C],0)+1)</f>
        <v/>
      </c>
      <c r="X507" s="35" t="str">
        <f ca="1">IF(KENKO[[#This Row],[N.B.nota]]="","",ADDRESS(ROW(KENKO[QB]),COLUMN(KENKO[QB]))&amp;":"&amp;ADDRESS(ROW(),COLUMN(KENKO[QB])))</f>
        <v/>
      </c>
      <c r="Y507" s="35" t="str">
        <f ca="1">IF(KENKO[[#This Row],[//]]="","",HYPERLINK("["&amp;DB_PATH&amp;"]DB!e"&amp;KENKO[[#This Row],[stt]],"&gt;"))</f>
        <v/>
      </c>
      <c r="Z507" s="32" t="str">
        <f ca="1">IF(KENKO[[#This Row],[//]]="","",IF(KENKO[[#This Row],[ID NOTA]]="",Z506,KENKO[[#This Row],[ID NOTA]]))</f>
        <v/>
      </c>
    </row>
    <row r="508" spans="1:26" ht="20.100000000000001" customHeight="1" x14ac:dyDescent="0.25">
      <c r="A508" s="38"/>
      <c r="B508" s="34" t="str">
        <f>IF(KENKO[[#This Row],[N_ID]]="","",INDEX(Table1[ID],MATCH(KENKO[[#This Row],[N_ID]],Table1[N_ID],0)))</f>
        <v/>
      </c>
      <c r="C508" s="34" t="str">
        <f ca="1">IF(KENKO[[#This Row],[//]]="","",HYPERLINK("["&amp;SUBSTITUTE(DIR,"'","")&amp;"]NOTA!D"&amp;KENKO[[#This Row],[//]]+2,"&gt;"))</f>
        <v/>
      </c>
      <c r="D508" s="34" t="str">
        <f>IF(KENKO[[#This Row],[ID NOTA]]="","",INDEX(Table1[QB],MATCH(KENKO[[#This Row],[ID NOTA]],Table1[ID],0)))</f>
        <v/>
      </c>
      <c r="E50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08" s="34"/>
      <c r="G508" s="39" t="str">
        <f ca="1">IF(KENKO[[#This Row],[N_ID]]="","",INDEX(INDIRECT($2:$2),KENKO[[#This Row],[//]]))</f>
        <v/>
      </c>
      <c r="H508" s="39" t="str">
        <f ca="1">IF(KENKO[[#This Row],[N_ID]]="","",INDEX(INDIRECT($2:$2),KENKO[[#This Row],[//]]))</f>
        <v/>
      </c>
      <c r="I508" s="35" t="str">
        <f ca="1">IF(KENKO[[#This Row],[N_ID]]="","",INDEX(INDIRECT($2:$2),KENKO[[#This Row],[//]]))</f>
        <v/>
      </c>
      <c r="J508" s="35" t="str">
        <f ca="1">IF(KENKO[[#This Row],[//]]="","",INDEX([3]!db[NB PAJAK],KENKO[[#This Row],[stt]]-1))</f>
        <v/>
      </c>
      <c r="K508" s="34" t="str">
        <f ca="1">IF(KENKO[[#This Row],[//]]="","",IF(INDEX(INDIRECT($2:$2),KENKO[[#This Row],[//]])="","",INDEX(INDIRECT($2:$2),KENKO[[#This Row],[//]])))</f>
        <v/>
      </c>
      <c r="L508" s="34" t="str">
        <f ca="1">IF(KENKO[[#This Row],[//]]="","",IF(KENKO[[#This Row],[C]]="",INDEX(INDIRECT($2:$2),KENKO[[#This Row],[//]]),""))</f>
        <v/>
      </c>
      <c r="M508" s="34" t="str">
        <f ca="1">IF(KENKO[[#This Row],[//]]="","",IF(KENKO[[#This Row],[C]]="",INDEX(INDIRECT($2:$2),KENKO[[#This Row],[//]]),""))</f>
        <v/>
      </c>
      <c r="N508" s="40" t="str">
        <f ca="1">IF(KENKO[[#This Row],[//]]="","",INDEX(INDIRECT($2:$2),KENKO[[#This Row],[//]])/IF(KENKO[[#This Row],[C]]="",KENKO[[#This Row],[JMLH BRG]],1))</f>
        <v/>
      </c>
      <c r="O508" s="41" t="str">
        <f ca="1">IF(KENKO[[#This Row],[//]]="","",INDEX(INDIRECT($2:$2),KENKO[[#This Row],[//]]))</f>
        <v/>
      </c>
      <c r="P508" s="41" t="str">
        <f ca="1">IF(KENKO[[#This Row],[//]]="","",IF(INDEX(INDIRECT($2:$2),KENKO[[#This Row],[//]])="","",INDEX(INDIRECT($2:$2),KENKO[[#This Row],[//]])))</f>
        <v/>
      </c>
      <c r="Q508" s="42" t="str">
        <f ca="1">IF(KENKO[[#This Row],[//]]="","",INDEX(INDIRECT($2:$2),KENKO[[#This Row],[//]]))</f>
        <v/>
      </c>
      <c r="R50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0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08" s="42" t="str">
        <f ca="1">IF(KENKO[[#This Row],[//]]="","",IF(INDEX(INDIRECT($2:$2),KENKO[[#This Row],[//]])="","",INDEX(INDIRECT($2:$2),KENKO[[#This Row],[//]])))</f>
        <v/>
      </c>
      <c r="U508" s="35" t="str">
        <f ca="1">IF(KENKO[[#This Row],[//]]="","",INDEX(INDIRECT($2:$2),KENKO[[#This Row],[//]]))</f>
        <v/>
      </c>
      <c r="V508" s="35" t="str">
        <f ca="1">LOWER(SUBSTITUTE(SUBSTITUTE(SUBSTITUTE(SUBSTITUTE(SUBSTITUTE(SUBSTITUTE(SUBSTITUTE(SUBSTITUTE(KENKO[[#This Row],[N.B.nota]]," ",""),"-",""),"(",""),")",""),".",""),",",""),"/",""),"""",""))</f>
        <v/>
      </c>
      <c r="W508" s="34" t="str">
        <f ca="1">IF(KENKO[[#This Row],[concat]]="","",MATCH(KENKO[[#This Row],[concat]],[3]!db[NB NOTA_C],0)+1)</f>
        <v/>
      </c>
      <c r="X508" s="35" t="str">
        <f ca="1">IF(KENKO[[#This Row],[N.B.nota]]="","",ADDRESS(ROW(KENKO[QB]),COLUMN(KENKO[QB]))&amp;":"&amp;ADDRESS(ROW(),COLUMN(KENKO[QB])))</f>
        <v/>
      </c>
      <c r="Y508" s="35" t="str">
        <f ca="1">IF(KENKO[[#This Row],[//]]="","",HYPERLINK("["&amp;DB_PATH&amp;"]DB!e"&amp;KENKO[[#This Row],[stt]],"&gt;"))</f>
        <v/>
      </c>
      <c r="Z508" s="32" t="str">
        <f ca="1">IF(KENKO[[#This Row],[//]]="","",IF(KENKO[[#This Row],[ID NOTA]]="",Z507,KENKO[[#This Row],[ID NOTA]]))</f>
        <v/>
      </c>
    </row>
    <row r="509" spans="1:26" ht="20.100000000000001" customHeight="1" x14ac:dyDescent="0.25">
      <c r="A509" s="38"/>
      <c r="B509" s="34" t="str">
        <f>IF(KENKO[[#This Row],[N_ID]]="","",INDEX(Table1[ID],MATCH(KENKO[[#This Row],[N_ID]],Table1[N_ID],0)))</f>
        <v/>
      </c>
      <c r="C509" s="34" t="str">
        <f ca="1">IF(KENKO[[#This Row],[//]]="","",HYPERLINK("["&amp;SUBSTITUTE(DIR,"'","")&amp;"]NOTA!D"&amp;KENKO[[#This Row],[//]]+2,"&gt;"))</f>
        <v/>
      </c>
      <c r="D509" s="34" t="str">
        <f>IF(KENKO[[#This Row],[ID NOTA]]="","",INDEX(Table1[QB],MATCH(KENKO[[#This Row],[ID NOTA]],Table1[ID],0)))</f>
        <v/>
      </c>
      <c r="E50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09" s="34"/>
      <c r="G509" s="39" t="str">
        <f ca="1">IF(KENKO[[#This Row],[N_ID]]="","",INDEX(INDIRECT($2:$2),KENKO[[#This Row],[//]]))</f>
        <v/>
      </c>
      <c r="H509" s="39" t="str">
        <f ca="1">IF(KENKO[[#This Row],[N_ID]]="","",INDEX(INDIRECT($2:$2),KENKO[[#This Row],[//]]))</f>
        <v/>
      </c>
      <c r="I509" s="35" t="str">
        <f ca="1">IF(KENKO[[#This Row],[N_ID]]="","",INDEX(INDIRECT($2:$2),KENKO[[#This Row],[//]]))</f>
        <v/>
      </c>
      <c r="J509" s="35" t="str">
        <f ca="1">IF(KENKO[[#This Row],[//]]="","",INDEX([3]!db[NB PAJAK],KENKO[[#This Row],[stt]]-1))</f>
        <v/>
      </c>
      <c r="K509" s="34" t="str">
        <f ca="1">IF(KENKO[[#This Row],[//]]="","",IF(INDEX(INDIRECT($2:$2),KENKO[[#This Row],[//]])="","",INDEX(INDIRECT($2:$2),KENKO[[#This Row],[//]])))</f>
        <v/>
      </c>
      <c r="L509" s="34" t="str">
        <f ca="1">IF(KENKO[[#This Row],[//]]="","",IF(KENKO[[#This Row],[C]]="",INDEX(INDIRECT($2:$2),KENKO[[#This Row],[//]]),""))</f>
        <v/>
      </c>
      <c r="M509" s="34" t="str">
        <f ca="1">IF(KENKO[[#This Row],[//]]="","",IF(KENKO[[#This Row],[C]]="",INDEX(INDIRECT($2:$2),KENKO[[#This Row],[//]]),""))</f>
        <v/>
      </c>
      <c r="N509" s="40" t="str">
        <f ca="1">IF(KENKO[[#This Row],[//]]="","",INDEX(INDIRECT($2:$2),KENKO[[#This Row],[//]])/IF(KENKO[[#This Row],[C]]="",KENKO[[#This Row],[JMLH BRG]],1))</f>
        <v/>
      </c>
      <c r="O509" s="41" t="str">
        <f ca="1">IF(KENKO[[#This Row],[//]]="","",INDEX(INDIRECT($2:$2),KENKO[[#This Row],[//]]))</f>
        <v/>
      </c>
      <c r="P509" s="41" t="str">
        <f ca="1">IF(KENKO[[#This Row],[//]]="","",IF(INDEX(INDIRECT($2:$2),KENKO[[#This Row],[//]])="","",INDEX(INDIRECT($2:$2),KENKO[[#This Row],[//]])))</f>
        <v/>
      </c>
      <c r="Q509" s="42" t="str">
        <f ca="1">IF(KENKO[[#This Row],[//]]="","",INDEX(INDIRECT($2:$2),KENKO[[#This Row],[//]]))</f>
        <v/>
      </c>
      <c r="R50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0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09" s="42" t="str">
        <f ca="1">IF(KENKO[[#This Row],[//]]="","",IF(INDEX(INDIRECT($2:$2),KENKO[[#This Row],[//]])="","",INDEX(INDIRECT($2:$2),KENKO[[#This Row],[//]])))</f>
        <v/>
      </c>
      <c r="U509" s="35" t="str">
        <f ca="1">IF(KENKO[[#This Row],[//]]="","",INDEX(INDIRECT($2:$2),KENKO[[#This Row],[//]]))</f>
        <v/>
      </c>
      <c r="V509" s="35" t="str">
        <f ca="1">LOWER(SUBSTITUTE(SUBSTITUTE(SUBSTITUTE(SUBSTITUTE(SUBSTITUTE(SUBSTITUTE(SUBSTITUTE(SUBSTITUTE(KENKO[[#This Row],[N.B.nota]]," ",""),"-",""),"(",""),")",""),".",""),",",""),"/",""),"""",""))</f>
        <v/>
      </c>
      <c r="W509" s="34" t="str">
        <f ca="1">IF(KENKO[[#This Row],[concat]]="","",MATCH(KENKO[[#This Row],[concat]],[3]!db[NB NOTA_C],0)+1)</f>
        <v/>
      </c>
      <c r="X509" s="35" t="str">
        <f ca="1">IF(KENKO[[#This Row],[N.B.nota]]="","",ADDRESS(ROW(KENKO[QB]),COLUMN(KENKO[QB]))&amp;":"&amp;ADDRESS(ROW(),COLUMN(KENKO[QB])))</f>
        <v/>
      </c>
      <c r="Y509" s="35" t="str">
        <f ca="1">IF(KENKO[[#This Row],[//]]="","",HYPERLINK("["&amp;DB_PATH&amp;"]DB!e"&amp;KENKO[[#This Row],[stt]],"&gt;"))</f>
        <v/>
      </c>
      <c r="Z509" s="32" t="str">
        <f ca="1">IF(KENKO[[#This Row],[//]]="","",IF(KENKO[[#This Row],[ID NOTA]]="",Z508,KENKO[[#This Row],[ID NOTA]]))</f>
        <v/>
      </c>
    </row>
    <row r="510" spans="1:26" ht="20.100000000000001" customHeight="1" x14ac:dyDescent="0.25">
      <c r="A510" s="38"/>
      <c r="B510" s="34" t="str">
        <f>IF(KENKO[[#This Row],[N_ID]]="","",INDEX(Table1[ID],MATCH(KENKO[[#This Row],[N_ID]],Table1[N_ID],0)))</f>
        <v/>
      </c>
      <c r="C510" s="34" t="str">
        <f ca="1">IF(KENKO[[#This Row],[//]]="","",HYPERLINK("["&amp;SUBSTITUTE(DIR,"'","")&amp;"]NOTA!D"&amp;KENKO[[#This Row],[//]]+2,"&gt;"))</f>
        <v/>
      </c>
      <c r="D510" s="34" t="str">
        <f>IF(KENKO[[#This Row],[ID NOTA]]="","",INDEX(Table1[QB],MATCH(KENKO[[#This Row],[ID NOTA]],Table1[ID],0)))</f>
        <v/>
      </c>
      <c r="E51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10" s="34"/>
      <c r="G510" s="39" t="str">
        <f ca="1">IF(KENKO[[#This Row],[N_ID]]="","",INDEX(INDIRECT($2:$2),KENKO[[#This Row],[//]]))</f>
        <v/>
      </c>
      <c r="H510" s="39" t="str">
        <f ca="1">IF(KENKO[[#This Row],[N_ID]]="","",INDEX(INDIRECT($2:$2),KENKO[[#This Row],[//]]))</f>
        <v/>
      </c>
      <c r="I510" s="35" t="str">
        <f ca="1">IF(KENKO[[#This Row],[N_ID]]="","",INDEX(INDIRECT($2:$2),KENKO[[#This Row],[//]]))</f>
        <v/>
      </c>
      <c r="J510" s="35" t="str">
        <f ca="1">IF(KENKO[[#This Row],[//]]="","",INDEX([3]!db[NB PAJAK],KENKO[[#This Row],[stt]]-1))</f>
        <v/>
      </c>
      <c r="K510" s="34" t="str">
        <f ca="1">IF(KENKO[[#This Row],[//]]="","",IF(INDEX(INDIRECT($2:$2),KENKO[[#This Row],[//]])="","",INDEX(INDIRECT($2:$2),KENKO[[#This Row],[//]])))</f>
        <v/>
      </c>
      <c r="L510" s="34" t="str">
        <f ca="1">IF(KENKO[[#This Row],[//]]="","",IF(KENKO[[#This Row],[C]]="",INDEX(INDIRECT($2:$2),KENKO[[#This Row],[//]]),""))</f>
        <v/>
      </c>
      <c r="M510" s="34" t="str">
        <f ca="1">IF(KENKO[[#This Row],[//]]="","",IF(KENKO[[#This Row],[C]]="",INDEX(INDIRECT($2:$2),KENKO[[#This Row],[//]]),""))</f>
        <v/>
      </c>
      <c r="N510" s="40" t="str">
        <f ca="1">IF(KENKO[[#This Row],[//]]="","",INDEX(INDIRECT($2:$2),KENKO[[#This Row],[//]])/IF(KENKO[[#This Row],[C]]="",KENKO[[#This Row],[JMLH BRG]],1))</f>
        <v/>
      </c>
      <c r="O510" s="41" t="str">
        <f ca="1">IF(KENKO[[#This Row],[//]]="","",INDEX(INDIRECT($2:$2),KENKO[[#This Row],[//]]))</f>
        <v/>
      </c>
      <c r="P510" s="41" t="str">
        <f ca="1">IF(KENKO[[#This Row],[//]]="","",IF(INDEX(INDIRECT($2:$2),KENKO[[#This Row],[//]])="","",INDEX(INDIRECT($2:$2),KENKO[[#This Row],[//]])))</f>
        <v/>
      </c>
      <c r="Q510" s="42" t="str">
        <f ca="1">IF(KENKO[[#This Row],[//]]="","",INDEX(INDIRECT($2:$2),KENKO[[#This Row],[//]]))</f>
        <v/>
      </c>
      <c r="R51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1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10" s="42" t="str">
        <f ca="1">IF(KENKO[[#This Row],[//]]="","",IF(INDEX(INDIRECT($2:$2),KENKO[[#This Row],[//]])="","",INDEX(INDIRECT($2:$2),KENKO[[#This Row],[//]])))</f>
        <v/>
      </c>
      <c r="U510" s="35" t="str">
        <f ca="1">IF(KENKO[[#This Row],[//]]="","",INDEX(INDIRECT($2:$2),KENKO[[#This Row],[//]]))</f>
        <v/>
      </c>
      <c r="V510" s="35" t="str">
        <f ca="1">LOWER(SUBSTITUTE(SUBSTITUTE(SUBSTITUTE(SUBSTITUTE(SUBSTITUTE(SUBSTITUTE(SUBSTITUTE(SUBSTITUTE(KENKO[[#This Row],[N.B.nota]]," ",""),"-",""),"(",""),")",""),".",""),",",""),"/",""),"""",""))</f>
        <v/>
      </c>
      <c r="W510" s="34" t="str">
        <f ca="1">IF(KENKO[[#This Row],[concat]]="","",MATCH(KENKO[[#This Row],[concat]],[3]!db[NB NOTA_C],0)+1)</f>
        <v/>
      </c>
      <c r="X510" s="35" t="str">
        <f ca="1">IF(KENKO[[#This Row],[N.B.nota]]="","",ADDRESS(ROW(KENKO[QB]),COLUMN(KENKO[QB]))&amp;":"&amp;ADDRESS(ROW(),COLUMN(KENKO[QB])))</f>
        <v/>
      </c>
      <c r="Y510" s="35" t="str">
        <f ca="1">IF(KENKO[[#This Row],[//]]="","",HYPERLINK("["&amp;DB_PATH&amp;"]DB!e"&amp;KENKO[[#This Row],[stt]],"&gt;"))</f>
        <v/>
      </c>
      <c r="Z510" s="32" t="str">
        <f ca="1">IF(KENKO[[#This Row],[//]]="","",IF(KENKO[[#This Row],[ID NOTA]]="",Z509,KENKO[[#This Row],[ID NOTA]]))</f>
        <v/>
      </c>
    </row>
    <row r="511" spans="1:26" ht="20.100000000000001" customHeight="1" x14ac:dyDescent="0.25">
      <c r="A511" s="38"/>
      <c r="B511" s="34" t="str">
        <f>IF(KENKO[[#This Row],[N_ID]]="","",INDEX(Table1[ID],MATCH(KENKO[[#This Row],[N_ID]],Table1[N_ID],0)))</f>
        <v/>
      </c>
      <c r="C511" s="34" t="str">
        <f ca="1">IF(KENKO[[#This Row],[//]]="","",HYPERLINK("["&amp;SUBSTITUTE(DIR,"'","")&amp;"]NOTA!D"&amp;KENKO[[#This Row],[//]]+2,"&gt;"))</f>
        <v/>
      </c>
      <c r="D511" s="34" t="str">
        <f>IF(KENKO[[#This Row],[ID NOTA]]="","",INDEX(Table1[QB],MATCH(KENKO[[#This Row],[ID NOTA]],Table1[ID],0)))</f>
        <v/>
      </c>
      <c r="E51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11" s="34"/>
      <c r="G511" s="39" t="str">
        <f ca="1">IF(KENKO[[#This Row],[N_ID]]="","",INDEX(INDIRECT($2:$2),KENKO[[#This Row],[//]]))</f>
        <v/>
      </c>
      <c r="H511" s="39" t="str">
        <f ca="1">IF(KENKO[[#This Row],[N_ID]]="","",INDEX(INDIRECT($2:$2),KENKO[[#This Row],[//]]))</f>
        <v/>
      </c>
      <c r="I511" s="35" t="str">
        <f ca="1">IF(KENKO[[#This Row],[N_ID]]="","",INDEX(INDIRECT($2:$2),KENKO[[#This Row],[//]]))</f>
        <v/>
      </c>
      <c r="J511" s="35" t="str">
        <f ca="1">IF(KENKO[[#This Row],[//]]="","",INDEX([3]!db[NB PAJAK],KENKO[[#This Row],[stt]]-1))</f>
        <v/>
      </c>
      <c r="K511" s="34" t="str">
        <f ca="1">IF(KENKO[[#This Row],[//]]="","",IF(INDEX(INDIRECT($2:$2),KENKO[[#This Row],[//]])="","",INDEX(INDIRECT($2:$2),KENKO[[#This Row],[//]])))</f>
        <v/>
      </c>
      <c r="L511" s="34" t="str">
        <f ca="1">IF(KENKO[[#This Row],[//]]="","",IF(KENKO[[#This Row],[C]]="",INDEX(INDIRECT($2:$2),KENKO[[#This Row],[//]]),""))</f>
        <v/>
      </c>
      <c r="M511" s="34" t="str">
        <f ca="1">IF(KENKO[[#This Row],[//]]="","",IF(KENKO[[#This Row],[C]]="",INDEX(INDIRECT($2:$2),KENKO[[#This Row],[//]]),""))</f>
        <v/>
      </c>
      <c r="N511" s="40" t="str">
        <f ca="1">IF(KENKO[[#This Row],[//]]="","",INDEX(INDIRECT($2:$2),KENKO[[#This Row],[//]])/IF(KENKO[[#This Row],[C]]="",KENKO[[#This Row],[JMLH BRG]],1))</f>
        <v/>
      </c>
      <c r="O511" s="41" t="str">
        <f ca="1">IF(KENKO[[#This Row],[//]]="","",INDEX(INDIRECT($2:$2),KENKO[[#This Row],[//]]))</f>
        <v/>
      </c>
      <c r="P511" s="41" t="str">
        <f ca="1">IF(KENKO[[#This Row],[//]]="","",IF(INDEX(INDIRECT($2:$2),KENKO[[#This Row],[//]])="","",INDEX(INDIRECT($2:$2),KENKO[[#This Row],[//]])))</f>
        <v/>
      </c>
      <c r="Q511" s="42" t="str">
        <f ca="1">IF(KENKO[[#This Row],[//]]="","",INDEX(INDIRECT($2:$2),KENKO[[#This Row],[//]]))</f>
        <v/>
      </c>
      <c r="R51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1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11" s="42" t="str">
        <f ca="1">IF(KENKO[[#This Row],[//]]="","",IF(INDEX(INDIRECT($2:$2),KENKO[[#This Row],[//]])="","",INDEX(INDIRECT($2:$2),KENKO[[#This Row],[//]])))</f>
        <v/>
      </c>
      <c r="U511" s="35" t="str">
        <f ca="1">IF(KENKO[[#This Row],[//]]="","",INDEX(INDIRECT($2:$2),KENKO[[#This Row],[//]]))</f>
        <v/>
      </c>
      <c r="V511" s="35" t="str">
        <f ca="1">LOWER(SUBSTITUTE(SUBSTITUTE(SUBSTITUTE(SUBSTITUTE(SUBSTITUTE(SUBSTITUTE(SUBSTITUTE(SUBSTITUTE(KENKO[[#This Row],[N.B.nota]]," ",""),"-",""),"(",""),")",""),".",""),",",""),"/",""),"""",""))</f>
        <v/>
      </c>
      <c r="W511" s="34" t="str">
        <f ca="1">IF(KENKO[[#This Row],[concat]]="","",MATCH(KENKO[[#This Row],[concat]],[3]!db[NB NOTA_C],0)+1)</f>
        <v/>
      </c>
      <c r="X511" s="35" t="str">
        <f ca="1">IF(KENKO[[#This Row],[N.B.nota]]="","",ADDRESS(ROW(KENKO[QB]),COLUMN(KENKO[QB]))&amp;":"&amp;ADDRESS(ROW(),COLUMN(KENKO[QB])))</f>
        <v/>
      </c>
      <c r="Y511" s="35" t="str">
        <f ca="1">IF(KENKO[[#This Row],[//]]="","",HYPERLINK("["&amp;DB_PATH&amp;"]DB!e"&amp;KENKO[[#This Row],[stt]],"&gt;"))</f>
        <v/>
      </c>
      <c r="Z511" s="32" t="str">
        <f ca="1">IF(KENKO[[#This Row],[//]]="","",IF(KENKO[[#This Row],[ID NOTA]]="",Z510,KENKO[[#This Row],[ID NOTA]]))</f>
        <v/>
      </c>
    </row>
    <row r="512" spans="1:26" ht="20.100000000000001" customHeight="1" x14ac:dyDescent="0.25">
      <c r="A512" s="38"/>
      <c r="B512" s="34" t="str">
        <f>IF(KENKO[[#This Row],[N_ID]]="","",INDEX(Table1[ID],MATCH(KENKO[[#This Row],[N_ID]],Table1[N_ID],0)))</f>
        <v/>
      </c>
      <c r="C512" s="34" t="str">
        <f ca="1">IF(KENKO[[#This Row],[//]]="","",HYPERLINK("["&amp;SUBSTITUTE(DIR,"'","")&amp;"]NOTA!D"&amp;KENKO[[#This Row],[//]]+2,"&gt;"))</f>
        <v/>
      </c>
      <c r="D512" s="34" t="str">
        <f>IF(KENKO[[#This Row],[ID NOTA]]="","",INDEX(Table1[QB],MATCH(KENKO[[#This Row],[ID NOTA]],Table1[ID],0)))</f>
        <v/>
      </c>
      <c r="E51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12" s="34"/>
      <c r="G512" s="39" t="str">
        <f ca="1">IF(KENKO[[#This Row],[N_ID]]="","",INDEX(INDIRECT($2:$2),KENKO[[#This Row],[//]]))</f>
        <v/>
      </c>
      <c r="H512" s="39" t="str">
        <f ca="1">IF(KENKO[[#This Row],[N_ID]]="","",INDEX(INDIRECT($2:$2),KENKO[[#This Row],[//]]))</f>
        <v/>
      </c>
      <c r="I512" s="35" t="str">
        <f ca="1">IF(KENKO[[#This Row],[N_ID]]="","",INDEX(INDIRECT($2:$2),KENKO[[#This Row],[//]]))</f>
        <v/>
      </c>
      <c r="J512" s="35" t="str">
        <f ca="1">IF(KENKO[[#This Row],[//]]="","",INDEX([3]!db[NB PAJAK],KENKO[[#This Row],[stt]]-1))</f>
        <v/>
      </c>
      <c r="K512" s="34" t="str">
        <f ca="1">IF(KENKO[[#This Row],[//]]="","",IF(INDEX(INDIRECT($2:$2),KENKO[[#This Row],[//]])="","",INDEX(INDIRECT($2:$2),KENKO[[#This Row],[//]])))</f>
        <v/>
      </c>
      <c r="L512" s="34" t="str">
        <f ca="1">IF(KENKO[[#This Row],[//]]="","",IF(KENKO[[#This Row],[C]]="",INDEX(INDIRECT($2:$2),KENKO[[#This Row],[//]]),""))</f>
        <v/>
      </c>
      <c r="M512" s="34" t="str">
        <f ca="1">IF(KENKO[[#This Row],[//]]="","",IF(KENKO[[#This Row],[C]]="",INDEX(INDIRECT($2:$2),KENKO[[#This Row],[//]]),""))</f>
        <v/>
      </c>
      <c r="N512" s="40" t="str">
        <f ca="1">IF(KENKO[[#This Row],[//]]="","",INDEX(INDIRECT($2:$2),KENKO[[#This Row],[//]])/IF(KENKO[[#This Row],[C]]="",KENKO[[#This Row],[JMLH BRG]],1))</f>
        <v/>
      </c>
      <c r="O512" s="41" t="str">
        <f ca="1">IF(KENKO[[#This Row],[//]]="","",INDEX(INDIRECT($2:$2),KENKO[[#This Row],[//]]))</f>
        <v/>
      </c>
      <c r="P512" s="41" t="str">
        <f ca="1">IF(KENKO[[#This Row],[//]]="","",IF(INDEX(INDIRECT($2:$2),KENKO[[#This Row],[//]])="","",INDEX(INDIRECT($2:$2),KENKO[[#This Row],[//]])))</f>
        <v/>
      </c>
      <c r="Q512" s="42" t="str">
        <f ca="1">IF(KENKO[[#This Row],[//]]="","",INDEX(INDIRECT($2:$2),KENKO[[#This Row],[//]]))</f>
        <v/>
      </c>
      <c r="R51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1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12" s="42" t="str">
        <f ca="1">IF(KENKO[[#This Row],[//]]="","",IF(INDEX(INDIRECT($2:$2),KENKO[[#This Row],[//]])="","",INDEX(INDIRECT($2:$2),KENKO[[#This Row],[//]])))</f>
        <v/>
      </c>
      <c r="U512" s="35" t="str">
        <f ca="1">IF(KENKO[[#This Row],[//]]="","",INDEX(INDIRECT($2:$2),KENKO[[#This Row],[//]]))</f>
        <v/>
      </c>
      <c r="V512" s="35" t="str">
        <f ca="1">LOWER(SUBSTITUTE(SUBSTITUTE(SUBSTITUTE(SUBSTITUTE(SUBSTITUTE(SUBSTITUTE(SUBSTITUTE(SUBSTITUTE(KENKO[[#This Row],[N.B.nota]]," ",""),"-",""),"(",""),")",""),".",""),",",""),"/",""),"""",""))</f>
        <v/>
      </c>
      <c r="W512" s="34" t="str">
        <f ca="1">IF(KENKO[[#This Row],[concat]]="","",MATCH(KENKO[[#This Row],[concat]],[3]!db[NB NOTA_C],0)+1)</f>
        <v/>
      </c>
      <c r="X512" s="35" t="str">
        <f ca="1">IF(KENKO[[#This Row],[N.B.nota]]="","",ADDRESS(ROW(KENKO[QB]),COLUMN(KENKO[QB]))&amp;":"&amp;ADDRESS(ROW(),COLUMN(KENKO[QB])))</f>
        <v/>
      </c>
      <c r="Y512" s="35" t="str">
        <f ca="1">IF(KENKO[[#This Row],[//]]="","",HYPERLINK("["&amp;DB_PATH&amp;"]DB!e"&amp;KENKO[[#This Row],[stt]],"&gt;"))</f>
        <v/>
      </c>
      <c r="Z512" s="32" t="str">
        <f ca="1">IF(KENKO[[#This Row],[//]]="","",IF(KENKO[[#This Row],[ID NOTA]]="",Z511,KENKO[[#This Row],[ID NOTA]]))</f>
        <v/>
      </c>
    </row>
    <row r="513" spans="1:26" ht="20.100000000000001" customHeight="1" x14ac:dyDescent="0.25">
      <c r="A513" s="38"/>
      <c r="B513" s="34" t="str">
        <f>IF(KENKO[[#This Row],[N_ID]]="","",INDEX(Table1[ID],MATCH(KENKO[[#This Row],[N_ID]],Table1[N_ID],0)))</f>
        <v/>
      </c>
      <c r="C513" s="34" t="str">
        <f ca="1">IF(KENKO[[#This Row],[//]]="","",HYPERLINK("["&amp;SUBSTITUTE(DIR,"'","")&amp;"]NOTA!D"&amp;KENKO[[#This Row],[//]]+2,"&gt;"))</f>
        <v/>
      </c>
      <c r="D513" s="34" t="str">
        <f>IF(KENKO[[#This Row],[ID NOTA]]="","",INDEX(Table1[QB],MATCH(KENKO[[#This Row],[ID NOTA]],Table1[ID],0)))</f>
        <v/>
      </c>
      <c r="E51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13" s="34"/>
      <c r="G513" s="39" t="str">
        <f ca="1">IF(KENKO[[#This Row],[N_ID]]="","",INDEX(INDIRECT($2:$2),KENKO[[#This Row],[//]]))</f>
        <v/>
      </c>
      <c r="H513" s="39" t="str">
        <f ca="1">IF(KENKO[[#This Row],[N_ID]]="","",INDEX(INDIRECT($2:$2),KENKO[[#This Row],[//]]))</f>
        <v/>
      </c>
      <c r="I513" s="35" t="str">
        <f ca="1">IF(KENKO[[#This Row],[N_ID]]="","",INDEX(INDIRECT($2:$2),KENKO[[#This Row],[//]]))</f>
        <v/>
      </c>
      <c r="J513" s="35" t="str">
        <f ca="1">IF(KENKO[[#This Row],[//]]="","",INDEX([3]!db[NB PAJAK],KENKO[[#This Row],[stt]]-1))</f>
        <v/>
      </c>
      <c r="K513" s="34" t="str">
        <f ca="1">IF(KENKO[[#This Row],[//]]="","",IF(INDEX(INDIRECT($2:$2),KENKO[[#This Row],[//]])="","",INDEX(INDIRECT($2:$2),KENKO[[#This Row],[//]])))</f>
        <v/>
      </c>
      <c r="L513" s="34" t="str">
        <f ca="1">IF(KENKO[[#This Row],[//]]="","",IF(KENKO[[#This Row],[C]]="",INDEX(INDIRECT($2:$2),KENKO[[#This Row],[//]]),""))</f>
        <v/>
      </c>
      <c r="M513" s="34" t="str">
        <f ca="1">IF(KENKO[[#This Row],[//]]="","",IF(KENKO[[#This Row],[C]]="",INDEX(INDIRECT($2:$2),KENKO[[#This Row],[//]]),""))</f>
        <v/>
      </c>
      <c r="N513" s="40" t="str">
        <f ca="1">IF(KENKO[[#This Row],[//]]="","",INDEX(INDIRECT($2:$2),KENKO[[#This Row],[//]])/IF(KENKO[[#This Row],[C]]="",KENKO[[#This Row],[JMLH BRG]],1))</f>
        <v/>
      </c>
      <c r="O513" s="41" t="str">
        <f ca="1">IF(KENKO[[#This Row],[//]]="","",INDEX(INDIRECT($2:$2),KENKO[[#This Row],[//]]))</f>
        <v/>
      </c>
      <c r="P513" s="41" t="str">
        <f ca="1">IF(KENKO[[#This Row],[//]]="","",IF(INDEX(INDIRECT($2:$2),KENKO[[#This Row],[//]])="","",INDEX(INDIRECT($2:$2),KENKO[[#This Row],[//]])))</f>
        <v/>
      </c>
      <c r="Q513" s="42" t="str">
        <f ca="1">IF(KENKO[[#This Row],[//]]="","",INDEX(INDIRECT($2:$2),KENKO[[#This Row],[//]]))</f>
        <v/>
      </c>
      <c r="R51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1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13" s="42" t="str">
        <f ca="1">IF(KENKO[[#This Row],[//]]="","",IF(INDEX(INDIRECT($2:$2),KENKO[[#This Row],[//]])="","",INDEX(INDIRECT($2:$2),KENKO[[#This Row],[//]])))</f>
        <v/>
      </c>
      <c r="U513" s="35" t="str">
        <f ca="1">IF(KENKO[[#This Row],[//]]="","",INDEX(INDIRECT($2:$2),KENKO[[#This Row],[//]]))</f>
        <v/>
      </c>
      <c r="V513" s="35" t="str">
        <f ca="1">LOWER(SUBSTITUTE(SUBSTITUTE(SUBSTITUTE(SUBSTITUTE(SUBSTITUTE(SUBSTITUTE(SUBSTITUTE(SUBSTITUTE(KENKO[[#This Row],[N.B.nota]]," ",""),"-",""),"(",""),")",""),".",""),",",""),"/",""),"""",""))</f>
        <v/>
      </c>
      <c r="W513" s="34" t="str">
        <f ca="1">IF(KENKO[[#This Row],[concat]]="","",MATCH(KENKO[[#This Row],[concat]],[3]!db[NB NOTA_C],0)+1)</f>
        <v/>
      </c>
      <c r="X513" s="35" t="str">
        <f ca="1">IF(KENKO[[#This Row],[N.B.nota]]="","",ADDRESS(ROW(KENKO[QB]),COLUMN(KENKO[QB]))&amp;":"&amp;ADDRESS(ROW(),COLUMN(KENKO[QB])))</f>
        <v/>
      </c>
      <c r="Y513" s="35" t="str">
        <f ca="1">IF(KENKO[[#This Row],[//]]="","",HYPERLINK("["&amp;DB_PATH&amp;"]DB!e"&amp;KENKO[[#This Row],[stt]],"&gt;"))</f>
        <v/>
      </c>
      <c r="Z513" s="32" t="str">
        <f ca="1">IF(KENKO[[#This Row],[//]]="","",IF(KENKO[[#This Row],[ID NOTA]]="",Z512,KENKO[[#This Row],[ID NOTA]]))</f>
        <v/>
      </c>
    </row>
    <row r="514" spans="1:26" ht="20.100000000000001" customHeight="1" x14ac:dyDescent="0.25">
      <c r="A514" s="38"/>
      <c r="B514" s="34" t="str">
        <f>IF(KENKO[[#This Row],[N_ID]]="","",INDEX(Table1[ID],MATCH(KENKO[[#This Row],[N_ID]],Table1[N_ID],0)))</f>
        <v/>
      </c>
      <c r="C514" s="34" t="str">
        <f ca="1">IF(KENKO[[#This Row],[//]]="","",HYPERLINK("["&amp;SUBSTITUTE(DIR,"'","")&amp;"]NOTA!D"&amp;KENKO[[#This Row],[//]]+2,"&gt;"))</f>
        <v/>
      </c>
      <c r="D514" s="34" t="str">
        <f>IF(KENKO[[#This Row],[ID NOTA]]="","",INDEX(Table1[QB],MATCH(KENKO[[#This Row],[ID NOTA]],Table1[ID],0)))</f>
        <v/>
      </c>
      <c r="E51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14" s="34"/>
      <c r="G514" s="39" t="str">
        <f ca="1">IF(KENKO[[#This Row],[N_ID]]="","",INDEX(INDIRECT($2:$2),KENKO[[#This Row],[//]]))</f>
        <v/>
      </c>
      <c r="H514" s="39" t="str">
        <f ca="1">IF(KENKO[[#This Row],[N_ID]]="","",INDEX(INDIRECT($2:$2),KENKO[[#This Row],[//]]))</f>
        <v/>
      </c>
      <c r="I514" s="35" t="str">
        <f ca="1">IF(KENKO[[#This Row],[N_ID]]="","",INDEX(INDIRECT($2:$2),KENKO[[#This Row],[//]]))</f>
        <v/>
      </c>
      <c r="J514" s="35" t="str">
        <f ca="1">IF(KENKO[[#This Row],[//]]="","",INDEX([3]!db[NB PAJAK],KENKO[[#This Row],[stt]]-1))</f>
        <v/>
      </c>
      <c r="K514" s="34" t="str">
        <f ca="1">IF(KENKO[[#This Row],[//]]="","",IF(INDEX(INDIRECT($2:$2),KENKO[[#This Row],[//]])="","",INDEX(INDIRECT($2:$2),KENKO[[#This Row],[//]])))</f>
        <v/>
      </c>
      <c r="L514" s="34" t="str">
        <f ca="1">IF(KENKO[[#This Row],[//]]="","",IF(KENKO[[#This Row],[C]]="",INDEX(INDIRECT($2:$2),KENKO[[#This Row],[//]]),""))</f>
        <v/>
      </c>
      <c r="M514" s="34" t="str">
        <f ca="1">IF(KENKO[[#This Row],[//]]="","",IF(KENKO[[#This Row],[C]]="",INDEX(INDIRECT($2:$2),KENKO[[#This Row],[//]]),""))</f>
        <v/>
      </c>
      <c r="N514" s="40" t="str">
        <f ca="1">IF(KENKO[[#This Row],[//]]="","",INDEX(INDIRECT($2:$2),KENKO[[#This Row],[//]])/IF(KENKO[[#This Row],[C]]="",KENKO[[#This Row],[JMLH BRG]],1))</f>
        <v/>
      </c>
      <c r="O514" s="41" t="str">
        <f ca="1">IF(KENKO[[#This Row],[//]]="","",INDEX(INDIRECT($2:$2),KENKO[[#This Row],[//]]))</f>
        <v/>
      </c>
      <c r="P514" s="41" t="str">
        <f ca="1">IF(KENKO[[#This Row],[//]]="","",IF(INDEX(INDIRECT($2:$2),KENKO[[#This Row],[//]])="","",INDEX(INDIRECT($2:$2),KENKO[[#This Row],[//]])))</f>
        <v/>
      </c>
      <c r="Q514" s="42" t="str">
        <f ca="1">IF(KENKO[[#This Row],[//]]="","",INDEX(INDIRECT($2:$2),KENKO[[#This Row],[//]]))</f>
        <v/>
      </c>
      <c r="R51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1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14" s="42" t="str">
        <f ca="1">IF(KENKO[[#This Row],[//]]="","",IF(INDEX(INDIRECT($2:$2),KENKO[[#This Row],[//]])="","",INDEX(INDIRECT($2:$2),KENKO[[#This Row],[//]])))</f>
        <v/>
      </c>
      <c r="U514" s="35" t="str">
        <f ca="1">IF(KENKO[[#This Row],[//]]="","",INDEX(INDIRECT($2:$2),KENKO[[#This Row],[//]]))</f>
        <v/>
      </c>
      <c r="V514" s="35" t="str">
        <f ca="1">LOWER(SUBSTITUTE(SUBSTITUTE(SUBSTITUTE(SUBSTITUTE(SUBSTITUTE(SUBSTITUTE(SUBSTITUTE(SUBSTITUTE(KENKO[[#This Row],[N.B.nota]]," ",""),"-",""),"(",""),")",""),".",""),",",""),"/",""),"""",""))</f>
        <v/>
      </c>
      <c r="W514" s="34" t="str">
        <f ca="1">IF(KENKO[[#This Row],[concat]]="","",MATCH(KENKO[[#This Row],[concat]],[3]!db[NB NOTA_C],0)+1)</f>
        <v/>
      </c>
      <c r="X514" s="35" t="str">
        <f ca="1">IF(KENKO[[#This Row],[N.B.nota]]="","",ADDRESS(ROW(KENKO[QB]),COLUMN(KENKO[QB]))&amp;":"&amp;ADDRESS(ROW(),COLUMN(KENKO[QB])))</f>
        <v/>
      </c>
      <c r="Y514" s="35" t="str">
        <f ca="1">IF(KENKO[[#This Row],[//]]="","",HYPERLINK("["&amp;DB_PATH&amp;"]DB!e"&amp;KENKO[[#This Row],[stt]],"&gt;"))</f>
        <v/>
      </c>
      <c r="Z514" s="32" t="str">
        <f ca="1">IF(KENKO[[#This Row],[//]]="","",IF(KENKO[[#This Row],[ID NOTA]]="",Z513,KENKO[[#This Row],[ID NOTA]]))</f>
        <v/>
      </c>
    </row>
    <row r="515" spans="1:26" ht="20.100000000000001" customHeight="1" x14ac:dyDescent="0.25">
      <c r="A515" s="38"/>
      <c r="B515" s="34" t="str">
        <f>IF(KENKO[[#This Row],[N_ID]]="","",INDEX(Table1[ID],MATCH(KENKO[[#This Row],[N_ID]],Table1[N_ID],0)))</f>
        <v/>
      </c>
      <c r="C515" s="34" t="str">
        <f ca="1">IF(KENKO[[#This Row],[//]]="","",HYPERLINK("["&amp;SUBSTITUTE(DIR,"'","")&amp;"]NOTA!D"&amp;KENKO[[#This Row],[//]]+2,"&gt;"))</f>
        <v/>
      </c>
      <c r="D515" s="34" t="str">
        <f>IF(KENKO[[#This Row],[ID NOTA]]="","",INDEX(Table1[QB],MATCH(KENKO[[#This Row],[ID NOTA]],Table1[ID],0)))</f>
        <v/>
      </c>
      <c r="E51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15" s="34"/>
      <c r="G515" s="39" t="str">
        <f ca="1">IF(KENKO[[#This Row],[N_ID]]="","",INDEX(INDIRECT($2:$2),KENKO[[#This Row],[//]]))</f>
        <v/>
      </c>
      <c r="H515" s="39" t="str">
        <f ca="1">IF(KENKO[[#This Row],[N_ID]]="","",INDEX(INDIRECT($2:$2),KENKO[[#This Row],[//]]))</f>
        <v/>
      </c>
      <c r="I515" s="35" t="str">
        <f ca="1">IF(KENKO[[#This Row],[N_ID]]="","",INDEX(INDIRECT($2:$2),KENKO[[#This Row],[//]]))</f>
        <v/>
      </c>
      <c r="J515" s="35" t="str">
        <f ca="1">IF(KENKO[[#This Row],[//]]="","",INDEX([3]!db[NB PAJAK],KENKO[[#This Row],[stt]]-1))</f>
        <v/>
      </c>
      <c r="K515" s="34" t="str">
        <f ca="1">IF(KENKO[[#This Row],[//]]="","",IF(INDEX(INDIRECT($2:$2),KENKO[[#This Row],[//]])="","",INDEX(INDIRECT($2:$2),KENKO[[#This Row],[//]])))</f>
        <v/>
      </c>
      <c r="L515" s="34" t="str">
        <f ca="1">IF(KENKO[[#This Row],[//]]="","",IF(KENKO[[#This Row],[C]]="",INDEX(INDIRECT($2:$2),KENKO[[#This Row],[//]]),""))</f>
        <v/>
      </c>
      <c r="M515" s="34" t="str">
        <f ca="1">IF(KENKO[[#This Row],[//]]="","",IF(KENKO[[#This Row],[C]]="",INDEX(INDIRECT($2:$2),KENKO[[#This Row],[//]]),""))</f>
        <v/>
      </c>
      <c r="N515" s="40" t="str">
        <f ca="1">IF(KENKO[[#This Row],[//]]="","",INDEX(INDIRECT($2:$2),KENKO[[#This Row],[//]])/IF(KENKO[[#This Row],[C]]="",KENKO[[#This Row],[JMLH BRG]],1))</f>
        <v/>
      </c>
      <c r="O515" s="41" t="str">
        <f ca="1">IF(KENKO[[#This Row],[//]]="","",INDEX(INDIRECT($2:$2),KENKO[[#This Row],[//]]))</f>
        <v/>
      </c>
      <c r="P515" s="41" t="str">
        <f ca="1">IF(KENKO[[#This Row],[//]]="","",IF(INDEX(INDIRECT($2:$2),KENKO[[#This Row],[//]])="","",INDEX(INDIRECT($2:$2),KENKO[[#This Row],[//]])))</f>
        <v/>
      </c>
      <c r="Q515" s="42" t="str">
        <f ca="1">IF(KENKO[[#This Row],[//]]="","",INDEX(INDIRECT($2:$2),KENKO[[#This Row],[//]]))</f>
        <v/>
      </c>
      <c r="R51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1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15" s="42" t="str">
        <f ca="1">IF(KENKO[[#This Row],[//]]="","",IF(INDEX(INDIRECT($2:$2),KENKO[[#This Row],[//]])="","",INDEX(INDIRECT($2:$2),KENKO[[#This Row],[//]])))</f>
        <v/>
      </c>
      <c r="U515" s="35" t="str">
        <f ca="1">IF(KENKO[[#This Row],[//]]="","",INDEX(INDIRECT($2:$2),KENKO[[#This Row],[//]]))</f>
        <v/>
      </c>
      <c r="V515" s="35" t="str">
        <f ca="1">LOWER(SUBSTITUTE(SUBSTITUTE(SUBSTITUTE(SUBSTITUTE(SUBSTITUTE(SUBSTITUTE(SUBSTITUTE(SUBSTITUTE(KENKO[[#This Row],[N.B.nota]]," ",""),"-",""),"(",""),")",""),".",""),",",""),"/",""),"""",""))</f>
        <v/>
      </c>
      <c r="W515" s="34" t="str">
        <f ca="1">IF(KENKO[[#This Row],[concat]]="","",MATCH(KENKO[[#This Row],[concat]],[3]!db[NB NOTA_C],0)+1)</f>
        <v/>
      </c>
      <c r="X515" s="35" t="str">
        <f ca="1">IF(KENKO[[#This Row],[N.B.nota]]="","",ADDRESS(ROW(KENKO[QB]),COLUMN(KENKO[QB]))&amp;":"&amp;ADDRESS(ROW(),COLUMN(KENKO[QB])))</f>
        <v/>
      </c>
      <c r="Y515" s="35" t="str">
        <f ca="1">IF(KENKO[[#This Row],[//]]="","",HYPERLINK("["&amp;DB_PATH&amp;"]DB!e"&amp;KENKO[[#This Row],[stt]],"&gt;"))</f>
        <v/>
      </c>
      <c r="Z515" s="32" t="str">
        <f ca="1">IF(KENKO[[#This Row],[//]]="","",IF(KENKO[[#This Row],[ID NOTA]]="",Z514,KENKO[[#This Row],[ID NOTA]]))</f>
        <v/>
      </c>
    </row>
    <row r="516" spans="1:26" ht="20.100000000000001" customHeight="1" x14ac:dyDescent="0.25">
      <c r="A516" s="38"/>
      <c r="B516" s="34" t="str">
        <f>IF(KENKO[[#This Row],[N_ID]]="","",INDEX(Table1[ID],MATCH(KENKO[[#This Row],[N_ID]],Table1[N_ID],0)))</f>
        <v/>
      </c>
      <c r="C516" s="34" t="str">
        <f ca="1">IF(KENKO[[#This Row],[//]]="","",HYPERLINK("["&amp;SUBSTITUTE(DIR,"'","")&amp;"]NOTA!D"&amp;KENKO[[#This Row],[//]]+2,"&gt;"))</f>
        <v/>
      </c>
      <c r="D516" s="34" t="str">
        <f>IF(KENKO[[#This Row],[ID NOTA]]="","",INDEX(Table1[QB],MATCH(KENKO[[#This Row],[ID NOTA]],Table1[ID],0)))</f>
        <v/>
      </c>
      <c r="E51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16" s="34"/>
      <c r="G516" s="39" t="str">
        <f ca="1">IF(KENKO[[#This Row],[N_ID]]="","",INDEX(INDIRECT($2:$2),KENKO[[#This Row],[//]]))</f>
        <v/>
      </c>
      <c r="H516" s="39" t="str">
        <f ca="1">IF(KENKO[[#This Row],[N_ID]]="","",INDEX(INDIRECT($2:$2),KENKO[[#This Row],[//]]))</f>
        <v/>
      </c>
      <c r="I516" s="35" t="str">
        <f ca="1">IF(KENKO[[#This Row],[N_ID]]="","",INDEX(INDIRECT($2:$2),KENKO[[#This Row],[//]]))</f>
        <v/>
      </c>
      <c r="J516" s="35" t="str">
        <f ca="1">IF(KENKO[[#This Row],[//]]="","",INDEX([3]!db[NB PAJAK],KENKO[[#This Row],[stt]]-1))</f>
        <v/>
      </c>
      <c r="K516" s="34" t="str">
        <f ca="1">IF(KENKO[[#This Row],[//]]="","",IF(INDEX(INDIRECT($2:$2),KENKO[[#This Row],[//]])="","",INDEX(INDIRECT($2:$2),KENKO[[#This Row],[//]])))</f>
        <v/>
      </c>
      <c r="L516" s="34" t="str">
        <f ca="1">IF(KENKO[[#This Row],[//]]="","",IF(KENKO[[#This Row],[C]]="",INDEX(INDIRECT($2:$2),KENKO[[#This Row],[//]]),""))</f>
        <v/>
      </c>
      <c r="M516" s="34" t="str">
        <f ca="1">IF(KENKO[[#This Row],[//]]="","",IF(KENKO[[#This Row],[C]]="",INDEX(INDIRECT($2:$2),KENKO[[#This Row],[//]]),""))</f>
        <v/>
      </c>
      <c r="N516" s="40" t="str">
        <f ca="1">IF(KENKO[[#This Row],[//]]="","",INDEX(INDIRECT($2:$2),KENKO[[#This Row],[//]])/IF(KENKO[[#This Row],[C]]="",KENKO[[#This Row],[JMLH BRG]],1))</f>
        <v/>
      </c>
      <c r="O516" s="41" t="str">
        <f ca="1">IF(KENKO[[#This Row],[//]]="","",INDEX(INDIRECT($2:$2),KENKO[[#This Row],[//]]))</f>
        <v/>
      </c>
      <c r="P516" s="41" t="str">
        <f ca="1">IF(KENKO[[#This Row],[//]]="","",IF(INDEX(INDIRECT($2:$2),KENKO[[#This Row],[//]])="","",INDEX(INDIRECT($2:$2),KENKO[[#This Row],[//]])))</f>
        <v/>
      </c>
      <c r="Q516" s="42" t="str">
        <f ca="1">IF(KENKO[[#This Row],[//]]="","",INDEX(INDIRECT($2:$2),KENKO[[#This Row],[//]]))</f>
        <v/>
      </c>
      <c r="R51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1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16" s="42" t="str">
        <f ca="1">IF(KENKO[[#This Row],[//]]="","",IF(INDEX(INDIRECT($2:$2),KENKO[[#This Row],[//]])="","",INDEX(INDIRECT($2:$2),KENKO[[#This Row],[//]])))</f>
        <v/>
      </c>
      <c r="U516" s="35" t="str">
        <f ca="1">IF(KENKO[[#This Row],[//]]="","",INDEX(INDIRECT($2:$2),KENKO[[#This Row],[//]]))</f>
        <v/>
      </c>
      <c r="V516" s="35" t="str">
        <f ca="1">LOWER(SUBSTITUTE(SUBSTITUTE(SUBSTITUTE(SUBSTITUTE(SUBSTITUTE(SUBSTITUTE(SUBSTITUTE(SUBSTITUTE(KENKO[[#This Row],[N.B.nota]]," ",""),"-",""),"(",""),")",""),".",""),",",""),"/",""),"""",""))</f>
        <v/>
      </c>
      <c r="W516" s="34" t="str">
        <f ca="1">IF(KENKO[[#This Row],[concat]]="","",MATCH(KENKO[[#This Row],[concat]],[3]!db[NB NOTA_C],0)+1)</f>
        <v/>
      </c>
      <c r="X516" s="35" t="str">
        <f ca="1">IF(KENKO[[#This Row],[N.B.nota]]="","",ADDRESS(ROW(KENKO[QB]),COLUMN(KENKO[QB]))&amp;":"&amp;ADDRESS(ROW(),COLUMN(KENKO[QB])))</f>
        <v/>
      </c>
      <c r="Y516" s="35" t="str">
        <f ca="1">IF(KENKO[[#This Row],[//]]="","",HYPERLINK("["&amp;DB_PATH&amp;"]DB!e"&amp;KENKO[[#This Row],[stt]],"&gt;"))</f>
        <v/>
      </c>
      <c r="Z516" s="32" t="str">
        <f ca="1">IF(KENKO[[#This Row],[//]]="","",IF(KENKO[[#This Row],[ID NOTA]]="",Z515,KENKO[[#This Row],[ID NOTA]]))</f>
        <v/>
      </c>
    </row>
    <row r="517" spans="1:26" ht="20.100000000000001" customHeight="1" x14ac:dyDescent="0.25">
      <c r="A517" s="38"/>
      <c r="B517" s="34" t="str">
        <f>IF(KENKO[[#This Row],[N_ID]]="","",INDEX(Table1[ID],MATCH(KENKO[[#This Row],[N_ID]],Table1[N_ID],0)))</f>
        <v/>
      </c>
      <c r="C517" s="34" t="str">
        <f ca="1">IF(KENKO[[#This Row],[//]]="","",HYPERLINK("["&amp;SUBSTITUTE(DIR,"'","")&amp;"]NOTA!D"&amp;KENKO[[#This Row],[//]]+2,"&gt;"))</f>
        <v/>
      </c>
      <c r="D517" s="34" t="str">
        <f>IF(KENKO[[#This Row],[ID NOTA]]="","",INDEX(Table1[QB],MATCH(KENKO[[#This Row],[ID NOTA]],Table1[ID],0)))</f>
        <v/>
      </c>
      <c r="E51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17" s="34"/>
      <c r="G517" s="39" t="str">
        <f ca="1">IF(KENKO[[#This Row],[N_ID]]="","",INDEX(INDIRECT($2:$2),KENKO[[#This Row],[//]]))</f>
        <v/>
      </c>
      <c r="H517" s="39" t="str">
        <f ca="1">IF(KENKO[[#This Row],[N_ID]]="","",INDEX(INDIRECT($2:$2),KENKO[[#This Row],[//]]))</f>
        <v/>
      </c>
      <c r="I517" s="35" t="str">
        <f ca="1">IF(KENKO[[#This Row],[N_ID]]="","",INDEX(INDIRECT($2:$2),KENKO[[#This Row],[//]]))</f>
        <v/>
      </c>
      <c r="J517" s="35" t="str">
        <f ca="1">IF(KENKO[[#This Row],[//]]="","",INDEX([3]!db[NB PAJAK],KENKO[[#This Row],[stt]]-1))</f>
        <v/>
      </c>
      <c r="K517" s="34" t="str">
        <f ca="1">IF(KENKO[[#This Row],[//]]="","",IF(INDEX(INDIRECT($2:$2),KENKO[[#This Row],[//]])="","",INDEX(INDIRECT($2:$2),KENKO[[#This Row],[//]])))</f>
        <v/>
      </c>
      <c r="L517" s="34" t="str">
        <f ca="1">IF(KENKO[[#This Row],[//]]="","",IF(KENKO[[#This Row],[C]]="",INDEX(INDIRECT($2:$2),KENKO[[#This Row],[//]]),""))</f>
        <v/>
      </c>
      <c r="M517" s="34" t="str">
        <f ca="1">IF(KENKO[[#This Row],[//]]="","",IF(KENKO[[#This Row],[C]]="",INDEX(INDIRECT($2:$2),KENKO[[#This Row],[//]]),""))</f>
        <v/>
      </c>
      <c r="N517" s="40" t="str">
        <f ca="1">IF(KENKO[[#This Row],[//]]="","",INDEX(INDIRECT($2:$2),KENKO[[#This Row],[//]])/IF(KENKO[[#This Row],[C]]="",KENKO[[#This Row],[JMLH BRG]],1))</f>
        <v/>
      </c>
      <c r="O517" s="41" t="str">
        <f ca="1">IF(KENKO[[#This Row],[//]]="","",INDEX(INDIRECT($2:$2),KENKO[[#This Row],[//]]))</f>
        <v/>
      </c>
      <c r="P517" s="41" t="str">
        <f ca="1">IF(KENKO[[#This Row],[//]]="","",IF(INDEX(INDIRECT($2:$2),KENKO[[#This Row],[//]])="","",INDEX(INDIRECT($2:$2),KENKO[[#This Row],[//]])))</f>
        <v/>
      </c>
      <c r="Q517" s="42" t="str">
        <f ca="1">IF(KENKO[[#This Row],[//]]="","",INDEX(INDIRECT($2:$2),KENKO[[#This Row],[//]]))</f>
        <v/>
      </c>
      <c r="R51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1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17" s="42" t="str">
        <f ca="1">IF(KENKO[[#This Row],[//]]="","",IF(INDEX(INDIRECT($2:$2),KENKO[[#This Row],[//]])="","",INDEX(INDIRECT($2:$2),KENKO[[#This Row],[//]])))</f>
        <v/>
      </c>
      <c r="U517" s="35" t="str">
        <f ca="1">IF(KENKO[[#This Row],[//]]="","",INDEX(INDIRECT($2:$2),KENKO[[#This Row],[//]]))</f>
        <v/>
      </c>
      <c r="V517" s="35" t="str">
        <f ca="1">LOWER(SUBSTITUTE(SUBSTITUTE(SUBSTITUTE(SUBSTITUTE(SUBSTITUTE(SUBSTITUTE(SUBSTITUTE(SUBSTITUTE(KENKO[[#This Row],[N.B.nota]]," ",""),"-",""),"(",""),")",""),".",""),",",""),"/",""),"""",""))</f>
        <v/>
      </c>
      <c r="W517" s="34" t="str">
        <f ca="1">IF(KENKO[[#This Row],[concat]]="","",MATCH(KENKO[[#This Row],[concat]],[3]!db[NB NOTA_C],0)+1)</f>
        <v/>
      </c>
      <c r="X517" s="35" t="str">
        <f ca="1">IF(KENKO[[#This Row],[N.B.nota]]="","",ADDRESS(ROW(KENKO[QB]),COLUMN(KENKO[QB]))&amp;":"&amp;ADDRESS(ROW(),COLUMN(KENKO[QB])))</f>
        <v/>
      </c>
      <c r="Y517" s="35" t="str">
        <f ca="1">IF(KENKO[[#This Row],[//]]="","",HYPERLINK("["&amp;DB_PATH&amp;"]DB!e"&amp;KENKO[[#This Row],[stt]],"&gt;"))</f>
        <v/>
      </c>
      <c r="Z517" s="32" t="str">
        <f ca="1">IF(KENKO[[#This Row],[//]]="","",IF(KENKO[[#This Row],[ID NOTA]]="",Z516,KENKO[[#This Row],[ID NOTA]]))</f>
        <v/>
      </c>
    </row>
    <row r="518" spans="1:26" ht="20.100000000000001" customHeight="1" x14ac:dyDescent="0.25">
      <c r="A518" s="38"/>
      <c r="B518" s="34" t="str">
        <f>IF(KENKO[[#This Row],[N_ID]]="","",INDEX(Table1[ID],MATCH(KENKO[[#This Row],[N_ID]],Table1[N_ID],0)))</f>
        <v/>
      </c>
      <c r="C518" s="34" t="str">
        <f ca="1">IF(KENKO[[#This Row],[//]]="","",HYPERLINK("["&amp;SUBSTITUTE(DIR,"'","")&amp;"]NOTA!D"&amp;KENKO[[#This Row],[//]]+2,"&gt;"))</f>
        <v/>
      </c>
      <c r="D518" s="34" t="str">
        <f>IF(KENKO[[#This Row],[ID NOTA]]="","",INDEX(Table1[QB],MATCH(KENKO[[#This Row],[ID NOTA]],Table1[ID],0)))</f>
        <v/>
      </c>
      <c r="E51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18" s="34"/>
      <c r="G518" s="39" t="str">
        <f ca="1">IF(KENKO[[#This Row],[N_ID]]="","",INDEX(INDIRECT($2:$2),KENKO[[#This Row],[//]]))</f>
        <v/>
      </c>
      <c r="H518" s="39" t="str">
        <f ca="1">IF(KENKO[[#This Row],[N_ID]]="","",INDEX(INDIRECT($2:$2),KENKO[[#This Row],[//]]))</f>
        <v/>
      </c>
      <c r="I518" s="35" t="str">
        <f ca="1">IF(KENKO[[#This Row],[N_ID]]="","",INDEX(INDIRECT($2:$2),KENKO[[#This Row],[//]]))</f>
        <v/>
      </c>
      <c r="J518" s="35" t="str">
        <f ca="1">IF(KENKO[[#This Row],[//]]="","",INDEX([3]!db[NB PAJAK],KENKO[[#This Row],[stt]]-1))</f>
        <v/>
      </c>
      <c r="K518" s="34" t="str">
        <f ca="1">IF(KENKO[[#This Row],[//]]="","",IF(INDEX(INDIRECT($2:$2),KENKO[[#This Row],[//]])="","",INDEX(INDIRECT($2:$2),KENKO[[#This Row],[//]])))</f>
        <v/>
      </c>
      <c r="L518" s="34" t="str">
        <f ca="1">IF(KENKO[[#This Row],[//]]="","",IF(KENKO[[#This Row],[C]]="",INDEX(INDIRECT($2:$2),KENKO[[#This Row],[//]]),""))</f>
        <v/>
      </c>
      <c r="M518" s="34" t="str">
        <f ca="1">IF(KENKO[[#This Row],[//]]="","",IF(KENKO[[#This Row],[C]]="",INDEX(INDIRECT($2:$2),KENKO[[#This Row],[//]]),""))</f>
        <v/>
      </c>
      <c r="N518" s="40" t="str">
        <f ca="1">IF(KENKO[[#This Row],[//]]="","",INDEX(INDIRECT($2:$2),KENKO[[#This Row],[//]])/IF(KENKO[[#This Row],[C]]="",KENKO[[#This Row],[JMLH BRG]],1))</f>
        <v/>
      </c>
      <c r="O518" s="41" t="str">
        <f ca="1">IF(KENKO[[#This Row],[//]]="","",INDEX(INDIRECT($2:$2),KENKO[[#This Row],[//]]))</f>
        <v/>
      </c>
      <c r="P518" s="41" t="str">
        <f ca="1">IF(KENKO[[#This Row],[//]]="","",IF(INDEX(INDIRECT($2:$2),KENKO[[#This Row],[//]])="","",INDEX(INDIRECT($2:$2),KENKO[[#This Row],[//]])))</f>
        <v/>
      </c>
      <c r="Q518" s="42" t="str">
        <f ca="1">IF(KENKO[[#This Row],[//]]="","",INDEX(INDIRECT($2:$2),KENKO[[#This Row],[//]]))</f>
        <v/>
      </c>
      <c r="R51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1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18" s="42" t="str">
        <f ca="1">IF(KENKO[[#This Row],[//]]="","",IF(INDEX(INDIRECT($2:$2),KENKO[[#This Row],[//]])="","",INDEX(INDIRECT($2:$2),KENKO[[#This Row],[//]])))</f>
        <v/>
      </c>
      <c r="U518" s="35" t="str">
        <f ca="1">IF(KENKO[[#This Row],[//]]="","",INDEX(INDIRECT($2:$2),KENKO[[#This Row],[//]]))</f>
        <v/>
      </c>
      <c r="V518" s="35" t="str">
        <f ca="1">LOWER(SUBSTITUTE(SUBSTITUTE(SUBSTITUTE(SUBSTITUTE(SUBSTITUTE(SUBSTITUTE(SUBSTITUTE(SUBSTITUTE(KENKO[[#This Row],[N.B.nota]]," ",""),"-",""),"(",""),")",""),".",""),",",""),"/",""),"""",""))</f>
        <v/>
      </c>
      <c r="W518" s="34" t="str">
        <f ca="1">IF(KENKO[[#This Row],[concat]]="","",MATCH(KENKO[[#This Row],[concat]],[3]!db[NB NOTA_C],0)+1)</f>
        <v/>
      </c>
      <c r="X518" s="35" t="str">
        <f ca="1">IF(KENKO[[#This Row],[N.B.nota]]="","",ADDRESS(ROW(KENKO[QB]),COLUMN(KENKO[QB]))&amp;":"&amp;ADDRESS(ROW(),COLUMN(KENKO[QB])))</f>
        <v/>
      </c>
      <c r="Y518" s="35" t="str">
        <f ca="1">IF(KENKO[[#This Row],[//]]="","",HYPERLINK("["&amp;DB_PATH&amp;"]DB!e"&amp;KENKO[[#This Row],[stt]],"&gt;"))</f>
        <v/>
      </c>
      <c r="Z518" s="32" t="str">
        <f ca="1">IF(KENKO[[#This Row],[//]]="","",IF(KENKO[[#This Row],[ID NOTA]]="",Z517,KENKO[[#This Row],[ID NOTA]]))</f>
        <v/>
      </c>
    </row>
    <row r="519" spans="1:26" ht="20.100000000000001" customHeight="1" x14ac:dyDescent="0.25">
      <c r="A519" s="38"/>
      <c r="B519" s="34" t="str">
        <f>IF(KENKO[[#This Row],[N_ID]]="","",INDEX(Table1[ID],MATCH(KENKO[[#This Row],[N_ID]],Table1[N_ID],0)))</f>
        <v/>
      </c>
      <c r="C519" s="34" t="str">
        <f ca="1">IF(KENKO[[#This Row],[//]]="","",HYPERLINK("["&amp;SUBSTITUTE(DIR,"'","")&amp;"]NOTA!D"&amp;KENKO[[#This Row],[//]]+2,"&gt;"))</f>
        <v/>
      </c>
      <c r="D519" s="34" t="str">
        <f>IF(KENKO[[#This Row],[ID NOTA]]="","",INDEX(Table1[QB],MATCH(KENKO[[#This Row],[ID NOTA]],Table1[ID],0)))</f>
        <v/>
      </c>
      <c r="E51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19" s="34"/>
      <c r="G519" s="39" t="str">
        <f ca="1">IF(KENKO[[#This Row],[N_ID]]="","",INDEX(INDIRECT($2:$2),KENKO[[#This Row],[//]]))</f>
        <v/>
      </c>
      <c r="H519" s="39" t="str">
        <f ca="1">IF(KENKO[[#This Row],[N_ID]]="","",INDEX(INDIRECT($2:$2),KENKO[[#This Row],[//]]))</f>
        <v/>
      </c>
      <c r="I519" s="35" t="str">
        <f ca="1">IF(KENKO[[#This Row],[N_ID]]="","",INDEX(INDIRECT($2:$2),KENKO[[#This Row],[//]]))</f>
        <v/>
      </c>
      <c r="J519" s="35" t="str">
        <f ca="1">IF(KENKO[[#This Row],[//]]="","",INDEX([3]!db[NB PAJAK],KENKO[[#This Row],[stt]]-1))</f>
        <v/>
      </c>
      <c r="K519" s="34" t="str">
        <f ca="1">IF(KENKO[[#This Row],[//]]="","",IF(INDEX(INDIRECT($2:$2),KENKO[[#This Row],[//]])="","",INDEX(INDIRECT($2:$2),KENKO[[#This Row],[//]])))</f>
        <v/>
      </c>
      <c r="L519" s="34" t="str">
        <f ca="1">IF(KENKO[[#This Row],[//]]="","",IF(KENKO[[#This Row],[C]]="",INDEX(INDIRECT($2:$2),KENKO[[#This Row],[//]]),""))</f>
        <v/>
      </c>
      <c r="M519" s="34" t="str">
        <f ca="1">IF(KENKO[[#This Row],[//]]="","",IF(KENKO[[#This Row],[C]]="",INDEX(INDIRECT($2:$2),KENKO[[#This Row],[//]]),""))</f>
        <v/>
      </c>
      <c r="N519" s="40" t="str">
        <f ca="1">IF(KENKO[[#This Row],[//]]="","",INDEX(INDIRECT($2:$2),KENKO[[#This Row],[//]])/IF(KENKO[[#This Row],[C]]="",KENKO[[#This Row],[JMLH BRG]],1))</f>
        <v/>
      </c>
      <c r="O519" s="41" t="str">
        <f ca="1">IF(KENKO[[#This Row],[//]]="","",INDEX(INDIRECT($2:$2),KENKO[[#This Row],[//]]))</f>
        <v/>
      </c>
      <c r="P519" s="41" t="str">
        <f ca="1">IF(KENKO[[#This Row],[//]]="","",IF(INDEX(INDIRECT($2:$2),KENKO[[#This Row],[//]])="","",INDEX(INDIRECT($2:$2),KENKO[[#This Row],[//]])))</f>
        <v/>
      </c>
      <c r="Q519" s="42" t="str">
        <f ca="1">IF(KENKO[[#This Row],[//]]="","",INDEX(INDIRECT($2:$2),KENKO[[#This Row],[//]]))</f>
        <v/>
      </c>
      <c r="R51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1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19" s="42" t="str">
        <f ca="1">IF(KENKO[[#This Row],[//]]="","",IF(INDEX(INDIRECT($2:$2),KENKO[[#This Row],[//]])="","",INDEX(INDIRECT($2:$2),KENKO[[#This Row],[//]])))</f>
        <v/>
      </c>
      <c r="U519" s="35" t="str">
        <f ca="1">IF(KENKO[[#This Row],[//]]="","",INDEX(INDIRECT($2:$2),KENKO[[#This Row],[//]]))</f>
        <v/>
      </c>
      <c r="V519" s="35" t="str">
        <f ca="1">LOWER(SUBSTITUTE(SUBSTITUTE(SUBSTITUTE(SUBSTITUTE(SUBSTITUTE(SUBSTITUTE(SUBSTITUTE(SUBSTITUTE(KENKO[[#This Row],[N.B.nota]]," ",""),"-",""),"(",""),")",""),".",""),",",""),"/",""),"""",""))</f>
        <v/>
      </c>
      <c r="W519" s="34" t="str">
        <f ca="1">IF(KENKO[[#This Row],[concat]]="","",MATCH(KENKO[[#This Row],[concat]],[3]!db[NB NOTA_C],0)+1)</f>
        <v/>
      </c>
      <c r="X519" s="35" t="str">
        <f ca="1">IF(KENKO[[#This Row],[N.B.nota]]="","",ADDRESS(ROW(KENKO[QB]),COLUMN(KENKO[QB]))&amp;":"&amp;ADDRESS(ROW(),COLUMN(KENKO[QB])))</f>
        <v/>
      </c>
      <c r="Y519" s="35" t="str">
        <f ca="1">IF(KENKO[[#This Row],[//]]="","",HYPERLINK("["&amp;DB_PATH&amp;"]DB!e"&amp;KENKO[[#This Row],[stt]],"&gt;"))</f>
        <v/>
      </c>
      <c r="Z519" s="32" t="str">
        <f ca="1">IF(KENKO[[#This Row],[//]]="","",IF(KENKO[[#This Row],[ID NOTA]]="",Z518,KENKO[[#This Row],[ID NOTA]]))</f>
        <v/>
      </c>
    </row>
    <row r="520" spans="1:26" ht="20.100000000000001" customHeight="1" x14ac:dyDescent="0.25">
      <c r="A520" s="38"/>
      <c r="B520" s="34" t="str">
        <f>IF(KENKO[[#This Row],[N_ID]]="","",INDEX(Table1[ID],MATCH(KENKO[[#This Row],[N_ID]],Table1[N_ID],0)))</f>
        <v/>
      </c>
      <c r="C520" s="34" t="str">
        <f ca="1">IF(KENKO[[#This Row],[//]]="","",HYPERLINK("["&amp;SUBSTITUTE(DIR,"'","")&amp;"]NOTA!D"&amp;KENKO[[#This Row],[//]]+2,"&gt;"))</f>
        <v/>
      </c>
      <c r="D520" s="34" t="str">
        <f>IF(KENKO[[#This Row],[ID NOTA]]="","",INDEX(Table1[QB],MATCH(KENKO[[#This Row],[ID NOTA]],Table1[ID],0)))</f>
        <v/>
      </c>
      <c r="E52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20" s="34"/>
      <c r="G520" s="39" t="str">
        <f ca="1">IF(KENKO[[#This Row],[N_ID]]="","",INDEX(INDIRECT($2:$2),KENKO[[#This Row],[//]]))</f>
        <v/>
      </c>
      <c r="H520" s="39" t="str">
        <f ca="1">IF(KENKO[[#This Row],[N_ID]]="","",INDEX(INDIRECT($2:$2),KENKO[[#This Row],[//]]))</f>
        <v/>
      </c>
      <c r="I520" s="35" t="str">
        <f ca="1">IF(KENKO[[#This Row],[N_ID]]="","",INDEX(INDIRECT($2:$2),KENKO[[#This Row],[//]]))</f>
        <v/>
      </c>
      <c r="J520" s="35" t="str">
        <f ca="1">IF(KENKO[[#This Row],[//]]="","",INDEX([3]!db[NB PAJAK],KENKO[[#This Row],[stt]]-1))</f>
        <v/>
      </c>
      <c r="K520" s="34" t="str">
        <f ca="1">IF(KENKO[[#This Row],[//]]="","",IF(INDEX(INDIRECT($2:$2),KENKO[[#This Row],[//]])="","",INDEX(INDIRECT($2:$2),KENKO[[#This Row],[//]])))</f>
        <v/>
      </c>
      <c r="L520" s="34" t="str">
        <f ca="1">IF(KENKO[[#This Row],[//]]="","",IF(KENKO[[#This Row],[C]]="",INDEX(INDIRECT($2:$2),KENKO[[#This Row],[//]]),""))</f>
        <v/>
      </c>
      <c r="M520" s="34" t="str">
        <f ca="1">IF(KENKO[[#This Row],[//]]="","",IF(KENKO[[#This Row],[C]]="",INDEX(INDIRECT($2:$2),KENKO[[#This Row],[//]]),""))</f>
        <v/>
      </c>
      <c r="N520" s="40" t="str">
        <f ca="1">IF(KENKO[[#This Row],[//]]="","",INDEX(INDIRECT($2:$2),KENKO[[#This Row],[//]])/IF(KENKO[[#This Row],[C]]="",KENKO[[#This Row],[JMLH BRG]],1))</f>
        <v/>
      </c>
      <c r="O520" s="41" t="str">
        <f ca="1">IF(KENKO[[#This Row],[//]]="","",INDEX(INDIRECT($2:$2),KENKO[[#This Row],[//]]))</f>
        <v/>
      </c>
      <c r="P520" s="41" t="str">
        <f ca="1">IF(KENKO[[#This Row],[//]]="","",IF(INDEX(INDIRECT($2:$2),KENKO[[#This Row],[//]])="","",INDEX(INDIRECT($2:$2),KENKO[[#This Row],[//]])))</f>
        <v/>
      </c>
      <c r="Q520" s="42" t="str">
        <f ca="1">IF(KENKO[[#This Row],[//]]="","",INDEX(INDIRECT($2:$2),KENKO[[#This Row],[//]]))</f>
        <v/>
      </c>
      <c r="R52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2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20" s="42" t="str">
        <f ca="1">IF(KENKO[[#This Row],[//]]="","",IF(INDEX(INDIRECT($2:$2),KENKO[[#This Row],[//]])="","",INDEX(INDIRECT($2:$2),KENKO[[#This Row],[//]])))</f>
        <v/>
      </c>
      <c r="U520" s="35" t="str">
        <f ca="1">IF(KENKO[[#This Row],[//]]="","",INDEX(INDIRECT($2:$2),KENKO[[#This Row],[//]]))</f>
        <v/>
      </c>
      <c r="V520" s="35" t="str">
        <f ca="1">LOWER(SUBSTITUTE(SUBSTITUTE(SUBSTITUTE(SUBSTITUTE(SUBSTITUTE(SUBSTITUTE(SUBSTITUTE(SUBSTITUTE(KENKO[[#This Row],[N.B.nota]]," ",""),"-",""),"(",""),")",""),".",""),",",""),"/",""),"""",""))</f>
        <v/>
      </c>
      <c r="W520" s="34" t="str">
        <f ca="1">IF(KENKO[[#This Row],[concat]]="","",MATCH(KENKO[[#This Row],[concat]],[3]!db[NB NOTA_C],0)+1)</f>
        <v/>
      </c>
      <c r="X520" s="35" t="str">
        <f ca="1">IF(KENKO[[#This Row],[N.B.nota]]="","",ADDRESS(ROW(KENKO[QB]),COLUMN(KENKO[QB]))&amp;":"&amp;ADDRESS(ROW(),COLUMN(KENKO[QB])))</f>
        <v/>
      </c>
      <c r="Y520" s="35" t="str">
        <f ca="1">IF(KENKO[[#This Row],[//]]="","",HYPERLINK("["&amp;DB_PATH&amp;"]DB!e"&amp;KENKO[[#This Row],[stt]],"&gt;"))</f>
        <v/>
      </c>
      <c r="Z520" s="32" t="str">
        <f ca="1">IF(KENKO[[#This Row],[//]]="","",IF(KENKO[[#This Row],[ID NOTA]]="",Z519,KENKO[[#This Row],[ID NOTA]]))</f>
        <v/>
      </c>
    </row>
    <row r="521" spans="1:26" ht="20.100000000000001" customHeight="1" x14ac:dyDescent="0.25">
      <c r="A521" s="38"/>
      <c r="B521" s="34" t="str">
        <f>IF(KENKO[[#This Row],[N_ID]]="","",INDEX(Table1[ID],MATCH(KENKO[[#This Row],[N_ID]],Table1[N_ID],0)))</f>
        <v/>
      </c>
      <c r="C521" s="34" t="str">
        <f ca="1">IF(KENKO[[#This Row],[//]]="","",HYPERLINK("["&amp;SUBSTITUTE(DIR,"'","")&amp;"]NOTA!D"&amp;KENKO[[#This Row],[//]]+2,"&gt;"))</f>
        <v/>
      </c>
      <c r="D521" s="34" t="str">
        <f>IF(KENKO[[#This Row],[ID NOTA]]="","",INDEX(Table1[QB],MATCH(KENKO[[#This Row],[ID NOTA]],Table1[ID],0)))</f>
        <v/>
      </c>
      <c r="E52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21" s="34"/>
      <c r="G521" s="39" t="str">
        <f ca="1">IF(KENKO[[#This Row],[N_ID]]="","",INDEX(INDIRECT($2:$2),KENKO[[#This Row],[//]]))</f>
        <v/>
      </c>
      <c r="H521" s="39" t="str">
        <f ca="1">IF(KENKO[[#This Row],[N_ID]]="","",INDEX(INDIRECT($2:$2),KENKO[[#This Row],[//]]))</f>
        <v/>
      </c>
      <c r="I521" s="35" t="str">
        <f ca="1">IF(KENKO[[#This Row],[N_ID]]="","",INDEX(INDIRECT($2:$2),KENKO[[#This Row],[//]]))</f>
        <v/>
      </c>
      <c r="J521" s="35" t="str">
        <f ca="1">IF(KENKO[[#This Row],[//]]="","",INDEX([3]!db[NB PAJAK],KENKO[[#This Row],[stt]]-1))</f>
        <v/>
      </c>
      <c r="K521" s="34" t="str">
        <f ca="1">IF(KENKO[[#This Row],[//]]="","",IF(INDEX(INDIRECT($2:$2),KENKO[[#This Row],[//]])="","",INDEX(INDIRECT($2:$2),KENKO[[#This Row],[//]])))</f>
        <v/>
      </c>
      <c r="L521" s="34" t="str">
        <f ca="1">IF(KENKO[[#This Row],[//]]="","",IF(KENKO[[#This Row],[C]]="",INDEX(INDIRECT($2:$2),KENKO[[#This Row],[//]]),""))</f>
        <v/>
      </c>
      <c r="M521" s="34" t="str">
        <f ca="1">IF(KENKO[[#This Row],[//]]="","",IF(KENKO[[#This Row],[C]]="",INDEX(INDIRECT($2:$2),KENKO[[#This Row],[//]]),""))</f>
        <v/>
      </c>
      <c r="N521" s="40" t="str">
        <f ca="1">IF(KENKO[[#This Row],[//]]="","",INDEX(INDIRECT($2:$2),KENKO[[#This Row],[//]])/IF(KENKO[[#This Row],[C]]="",KENKO[[#This Row],[JMLH BRG]],1))</f>
        <v/>
      </c>
      <c r="O521" s="41" t="str">
        <f ca="1">IF(KENKO[[#This Row],[//]]="","",INDEX(INDIRECT($2:$2),KENKO[[#This Row],[//]]))</f>
        <v/>
      </c>
      <c r="P521" s="41" t="str">
        <f ca="1">IF(KENKO[[#This Row],[//]]="","",IF(INDEX(INDIRECT($2:$2),KENKO[[#This Row],[//]])="","",INDEX(INDIRECT($2:$2),KENKO[[#This Row],[//]])))</f>
        <v/>
      </c>
      <c r="Q521" s="42" t="str">
        <f ca="1">IF(KENKO[[#This Row],[//]]="","",INDEX(INDIRECT($2:$2),KENKO[[#This Row],[//]]))</f>
        <v/>
      </c>
      <c r="R52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2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21" s="42" t="str">
        <f ca="1">IF(KENKO[[#This Row],[//]]="","",IF(INDEX(INDIRECT($2:$2),KENKO[[#This Row],[//]])="","",INDEX(INDIRECT($2:$2),KENKO[[#This Row],[//]])))</f>
        <v/>
      </c>
      <c r="U521" s="35" t="str">
        <f ca="1">IF(KENKO[[#This Row],[//]]="","",INDEX(INDIRECT($2:$2),KENKO[[#This Row],[//]]))</f>
        <v/>
      </c>
      <c r="V521" s="35" t="str">
        <f ca="1">LOWER(SUBSTITUTE(SUBSTITUTE(SUBSTITUTE(SUBSTITUTE(SUBSTITUTE(SUBSTITUTE(SUBSTITUTE(SUBSTITUTE(KENKO[[#This Row],[N.B.nota]]," ",""),"-",""),"(",""),")",""),".",""),",",""),"/",""),"""",""))</f>
        <v/>
      </c>
      <c r="W521" s="34" t="str">
        <f ca="1">IF(KENKO[[#This Row],[concat]]="","",MATCH(KENKO[[#This Row],[concat]],[3]!db[NB NOTA_C],0)+1)</f>
        <v/>
      </c>
      <c r="X521" s="35" t="str">
        <f ca="1">IF(KENKO[[#This Row],[N.B.nota]]="","",ADDRESS(ROW(KENKO[QB]),COLUMN(KENKO[QB]))&amp;":"&amp;ADDRESS(ROW(),COLUMN(KENKO[QB])))</f>
        <v/>
      </c>
      <c r="Y521" s="35" t="str">
        <f ca="1">IF(KENKO[[#This Row],[//]]="","",HYPERLINK("["&amp;DB_PATH&amp;"]DB!e"&amp;KENKO[[#This Row],[stt]],"&gt;"))</f>
        <v/>
      </c>
      <c r="Z521" s="32" t="str">
        <f ca="1">IF(KENKO[[#This Row],[//]]="","",IF(KENKO[[#This Row],[ID NOTA]]="",Z520,KENKO[[#This Row],[ID NOTA]]))</f>
        <v/>
      </c>
    </row>
    <row r="522" spans="1:26" ht="20.100000000000001" customHeight="1" x14ac:dyDescent="0.25">
      <c r="A522" s="38"/>
      <c r="B522" s="34" t="str">
        <f>IF(KENKO[[#This Row],[N_ID]]="","",INDEX(Table1[ID],MATCH(KENKO[[#This Row],[N_ID]],Table1[N_ID],0)))</f>
        <v/>
      </c>
      <c r="C522" s="34" t="str">
        <f ca="1">IF(KENKO[[#This Row],[//]]="","",HYPERLINK("["&amp;SUBSTITUTE(DIR,"'","")&amp;"]NOTA!D"&amp;KENKO[[#This Row],[//]]+2,"&gt;"))</f>
        <v/>
      </c>
      <c r="D522" s="34" t="str">
        <f>IF(KENKO[[#This Row],[ID NOTA]]="","",INDEX(Table1[QB],MATCH(KENKO[[#This Row],[ID NOTA]],Table1[ID],0)))</f>
        <v/>
      </c>
      <c r="E52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22" s="34"/>
      <c r="G522" s="39" t="str">
        <f ca="1">IF(KENKO[[#This Row],[N_ID]]="","",INDEX(INDIRECT($2:$2),KENKO[[#This Row],[//]]))</f>
        <v/>
      </c>
      <c r="H522" s="39" t="str">
        <f ca="1">IF(KENKO[[#This Row],[N_ID]]="","",INDEX(INDIRECT($2:$2),KENKO[[#This Row],[//]]))</f>
        <v/>
      </c>
      <c r="I522" s="35" t="str">
        <f ca="1">IF(KENKO[[#This Row],[N_ID]]="","",INDEX(INDIRECT($2:$2),KENKO[[#This Row],[//]]))</f>
        <v/>
      </c>
      <c r="J522" s="35" t="str">
        <f ca="1">IF(KENKO[[#This Row],[//]]="","",INDEX([3]!db[NB PAJAK],KENKO[[#This Row],[stt]]-1))</f>
        <v/>
      </c>
      <c r="K522" s="34" t="str">
        <f ca="1">IF(KENKO[[#This Row],[//]]="","",IF(INDEX(INDIRECT($2:$2),KENKO[[#This Row],[//]])="","",INDEX(INDIRECT($2:$2),KENKO[[#This Row],[//]])))</f>
        <v/>
      </c>
      <c r="L522" s="34" t="str">
        <f ca="1">IF(KENKO[[#This Row],[//]]="","",IF(KENKO[[#This Row],[C]]="",INDEX(INDIRECT($2:$2),KENKO[[#This Row],[//]]),""))</f>
        <v/>
      </c>
      <c r="M522" s="34" t="str">
        <f ca="1">IF(KENKO[[#This Row],[//]]="","",IF(KENKO[[#This Row],[C]]="",INDEX(INDIRECT($2:$2),KENKO[[#This Row],[//]]),""))</f>
        <v/>
      </c>
      <c r="N522" s="40" t="str">
        <f ca="1">IF(KENKO[[#This Row],[//]]="","",INDEX(INDIRECT($2:$2),KENKO[[#This Row],[//]])/IF(KENKO[[#This Row],[C]]="",KENKO[[#This Row],[JMLH BRG]],1))</f>
        <v/>
      </c>
      <c r="O522" s="41" t="str">
        <f ca="1">IF(KENKO[[#This Row],[//]]="","",INDEX(INDIRECT($2:$2),KENKO[[#This Row],[//]]))</f>
        <v/>
      </c>
      <c r="P522" s="41" t="str">
        <f ca="1">IF(KENKO[[#This Row],[//]]="","",IF(INDEX(INDIRECT($2:$2),KENKO[[#This Row],[//]])="","",INDEX(INDIRECT($2:$2),KENKO[[#This Row],[//]])))</f>
        <v/>
      </c>
      <c r="Q522" s="42" t="str">
        <f ca="1">IF(KENKO[[#This Row],[//]]="","",INDEX(INDIRECT($2:$2),KENKO[[#This Row],[//]]))</f>
        <v/>
      </c>
      <c r="R52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2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22" s="42" t="str">
        <f ca="1">IF(KENKO[[#This Row],[//]]="","",IF(INDEX(INDIRECT($2:$2),KENKO[[#This Row],[//]])="","",INDEX(INDIRECT($2:$2),KENKO[[#This Row],[//]])))</f>
        <v/>
      </c>
      <c r="U522" s="35" t="str">
        <f ca="1">IF(KENKO[[#This Row],[//]]="","",INDEX(INDIRECT($2:$2),KENKO[[#This Row],[//]]))</f>
        <v/>
      </c>
      <c r="V522" s="35" t="str">
        <f ca="1">LOWER(SUBSTITUTE(SUBSTITUTE(SUBSTITUTE(SUBSTITUTE(SUBSTITUTE(SUBSTITUTE(SUBSTITUTE(SUBSTITUTE(KENKO[[#This Row],[N.B.nota]]," ",""),"-",""),"(",""),")",""),".",""),",",""),"/",""),"""",""))</f>
        <v/>
      </c>
      <c r="W522" s="34" t="str">
        <f ca="1">IF(KENKO[[#This Row],[concat]]="","",MATCH(KENKO[[#This Row],[concat]],[3]!db[NB NOTA_C],0)+1)</f>
        <v/>
      </c>
      <c r="X522" s="35" t="str">
        <f ca="1">IF(KENKO[[#This Row],[N.B.nota]]="","",ADDRESS(ROW(KENKO[QB]),COLUMN(KENKO[QB]))&amp;":"&amp;ADDRESS(ROW(),COLUMN(KENKO[QB])))</f>
        <v/>
      </c>
      <c r="Y522" s="35" t="str">
        <f ca="1">IF(KENKO[[#This Row],[//]]="","",HYPERLINK("["&amp;DB_PATH&amp;"]DB!e"&amp;KENKO[[#This Row],[stt]],"&gt;"))</f>
        <v/>
      </c>
      <c r="Z522" s="32" t="str">
        <f ca="1">IF(KENKO[[#This Row],[//]]="","",IF(KENKO[[#This Row],[ID NOTA]]="",Z521,KENKO[[#This Row],[ID NOTA]]))</f>
        <v/>
      </c>
    </row>
    <row r="523" spans="1:26" ht="20.100000000000001" customHeight="1" x14ac:dyDescent="0.25">
      <c r="A523" s="38"/>
      <c r="B523" s="34" t="str">
        <f>IF(KENKO[[#This Row],[N_ID]]="","",INDEX(Table1[ID],MATCH(KENKO[[#This Row],[N_ID]],Table1[N_ID],0)))</f>
        <v/>
      </c>
      <c r="C523" s="34" t="str">
        <f ca="1">IF(KENKO[[#This Row],[//]]="","",HYPERLINK("["&amp;SUBSTITUTE(DIR,"'","")&amp;"]NOTA!D"&amp;KENKO[[#This Row],[//]]+2,"&gt;"))</f>
        <v/>
      </c>
      <c r="D523" s="34" t="str">
        <f>IF(KENKO[[#This Row],[ID NOTA]]="","",INDEX(Table1[QB],MATCH(KENKO[[#This Row],[ID NOTA]],Table1[ID],0)))</f>
        <v/>
      </c>
      <c r="E52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23" s="34"/>
      <c r="G523" s="39" t="str">
        <f ca="1">IF(KENKO[[#This Row],[N_ID]]="","",INDEX(INDIRECT($2:$2),KENKO[[#This Row],[//]]))</f>
        <v/>
      </c>
      <c r="H523" s="39" t="str">
        <f ca="1">IF(KENKO[[#This Row],[N_ID]]="","",INDEX(INDIRECT($2:$2),KENKO[[#This Row],[//]]))</f>
        <v/>
      </c>
      <c r="I523" s="35" t="str">
        <f ca="1">IF(KENKO[[#This Row],[N_ID]]="","",INDEX(INDIRECT($2:$2),KENKO[[#This Row],[//]]))</f>
        <v/>
      </c>
      <c r="J523" s="35" t="str">
        <f ca="1">IF(KENKO[[#This Row],[//]]="","",INDEX([3]!db[NB PAJAK],KENKO[[#This Row],[stt]]-1))</f>
        <v/>
      </c>
      <c r="K523" s="34" t="str">
        <f ca="1">IF(KENKO[[#This Row],[//]]="","",IF(INDEX(INDIRECT($2:$2),KENKO[[#This Row],[//]])="","",INDEX(INDIRECT($2:$2),KENKO[[#This Row],[//]])))</f>
        <v/>
      </c>
      <c r="L523" s="34" t="str">
        <f ca="1">IF(KENKO[[#This Row],[//]]="","",IF(KENKO[[#This Row],[C]]="",INDEX(INDIRECT($2:$2),KENKO[[#This Row],[//]]),""))</f>
        <v/>
      </c>
      <c r="M523" s="34" t="str">
        <f ca="1">IF(KENKO[[#This Row],[//]]="","",IF(KENKO[[#This Row],[C]]="",INDEX(INDIRECT($2:$2),KENKO[[#This Row],[//]]),""))</f>
        <v/>
      </c>
      <c r="N523" s="40" t="str">
        <f ca="1">IF(KENKO[[#This Row],[//]]="","",INDEX(INDIRECT($2:$2),KENKO[[#This Row],[//]])/IF(KENKO[[#This Row],[C]]="",KENKO[[#This Row],[JMLH BRG]],1))</f>
        <v/>
      </c>
      <c r="O523" s="41" t="str">
        <f ca="1">IF(KENKO[[#This Row],[//]]="","",INDEX(INDIRECT($2:$2),KENKO[[#This Row],[//]]))</f>
        <v/>
      </c>
      <c r="P523" s="41" t="str">
        <f ca="1">IF(KENKO[[#This Row],[//]]="","",IF(INDEX(INDIRECT($2:$2),KENKO[[#This Row],[//]])="","",INDEX(INDIRECT($2:$2),KENKO[[#This Row],[//]])))</f>
        <v/>
      </c>
      <c r="Q523" s="42" t="str">
        <f ca="1">IF(KENKO[[#This Row],[//]]="","",INDEX(INDIRECT($2:$2),KENKO[[#This Row],[//]]))</f>
        <v/>
      </c>
      <c r="R52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2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23" s="42" t="str">
        <f ca="1">IF(KENKO[[#This Row],[//]]="","",IF(INDEX(INDIRECT($2:$2),KENKO[[#This Row],[//]])="","",INDEX(INDIRECT($2:$2),KENKO[[#This Row],[//]])))</f>
        <v/>
      </c>
      <c r="U523" s="35" t="str">
        <f ca="1">IF(KENKO[[#This Row],[//]]="","",INDEX(INDIRECT($2:$2),KENKO[[#This Row],[//]]))</f>
        <v/>
      </c>
      <c r="V523" s="35" t="str">
        <f ca="1">LOWER(SUBSTITUTE(SUBSTITUTE(SUBSTITUTE(SUBSTITUTE(SUBSTITUTE(SUBSTITUTE(SUBSTITUTE(SUBSTITUTE(KENKO[[#This Row],[N.B.nota]]," ",""),"-",""),"(",""),")",""),".",""),",",""),"/",""),"""",""))</f>
        <v/>
      </c>
      <c r="W523" s="34" t="str">
        <f ca="1">IF(KENKO[[#This Row],[concat]]="","",MATCH(KENKO[[#This Row],[concat]],[3]!db[NB NOTA_C],0)+1)</f>
        <v/>
      </c>
      <c r="X523" s="35" t="str">
        <f ca="1">IF(KENKO[[#This Row],[N.B.nota]]="","",ADDRESS(ROW(KENKO[QB]),COLUMN(KENKO[QB]))&amp;":"&amp;ADDRESS(ROW(),COLUMN(KENKO[QB])))</f>
        <v/>
      </c>
      <c r="Y523" s="35" t="str">
        <f ca="1">IF(KENKO[[#This Row],[//]]="","",HYPERLINK("["&amp;DB_PATH&amp;"]DB!e"&amp;KENKO[[#This Row],[stt]],"&gt;"))</f>
        <v/>
      </c>
      <c r="Z523" s="32" t="str">
        <f ca="1">IF(KENKO[[#This Row],[//]]="","",IF(KENKO[[#This Row],[ID NOTA]]="",Z522,KENKO[[#This Row],[ID NOTA]]))</f>
        <v/>
      </c>
    </row>
    <row r="524" spans="1:26" ht="20.100000000000001" customHeight="1" x14ac:dyDescent="0.25">
      <c r="A524" s="38"/>
      <c r="B524" s="34" t="str">
        <f>IF(KENKO[[#This Row],[N_ID]]="","",INDEX(Table1[ID],MATCH(KENKO[[#This Row],[N_ID]],Table1[N_ID],0)))</f>
        <v/>
      </c>
      <c r="C524" s="34" t="str">
        <f ca="1">IF(KENKO[[#This Row],[//]]="","",HYPERLINK("["&amp;SUBSTITUTE(DIR,"'","")&amp;"]NOTA!D"&amp;KENKO[[#This Row],[//]]+2,"&gt;"))</f>
        <v/>
      </c>
      <c r="D524" s="34" t="str">
        <f>IF(KENKO[[#This Row],[ID NOTA]]="","",INDEX(Table1[QB],MATCH(KENKO[[#This Row],[ID NOTA]],Table1[ID],0)))</f>
        <v/>
      </c>
      <c r="E52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24" s="34"/>
      <c r="G524" s="39" t="str">
        <f ca="1">IF(KENKO[[#This Row],[N_ID]]="","",INDEX(INDIRECT($2:$2),KENKO[[#This Row],[//]]))</f>
        <v/>
      </c>
      <c r="H524" s="39" t="str">
        <f ca="1">IF(KENKO[[#This Row],[N_ID]]="","",INDEX(INDIRECT($2:$2),KENKO[[#This Row],[//]]))</f>
        <v/>
      </c>
      <c r="I524" s="35" t="str">
        <f ca="1">IF(KENKO[[#This Row],[N_ID]]="","",INDEX(INDIRECT($2:$2),KENKO[[#This Row],[//]]))</f>
        <v/>
      </c>
      <c r="J524" s="35" t="str">
        <f ca="1">IF(KENKO[[#This Row],[//]]="","",INDEX([3]!db[NB PAJAK],KENKO[[#This Row],[stt]]-1))</f>
        <v/>
      </c>
      <c r="K524" s="34" t="str">
        <f ca="1">IF(KENKO[[#This Row],[//]]="","",IF(INDEX(INDIRECT($2:$2),KENKO[[#This Row],[//]])="","",INDEX(INDIRECT($2:$2),KENKO[[#This Row],[//]])))</f>
        <v/>
      </c>
      <c r="L524" s="34" t="str">
        <f ca="1">IF(KENKO[[#This Row],[//]]="","",IF(KENKO[[#This Row],[C]]="",INDEX(INDIRECT($2:$2),KENKO[[#This Row],[//]]),""))</f>
        <v/>
      </c>
      <c r="M524" s="34" t="str">
        <f ca="1">IF(KENKO[[#This Row],[//]]="","",IF(KENKO[[#This Row],[C]]="",INDEX(INDIRECT($2:$2),KENKO[[#This Row],[//]]),""))</f>
        <v/>
      </c>
      <c r="N524" s="40" t="str">
        <f ca="1">IF(KENKO[[#This Row],[//]]="","",INDEX(INDIRECT($2:$2),KENKO[[#This Row],[//]])/IF(KENKO[[#This Row],[C]]="",KENKO[[#This Row],[JMLH BRG]],1))</f>
        <v/>
      </c>
      <c r="O524" s="41" t="str">
        <f ca="1">IF(KENKO[[#This Row],[//]]="","",INDEX(INDIRECT($2:$2),KENKO[[#This Row],[//]]))</f>
        <v/>
      </c>
      <c r="P524" s="41" t="str">
        <f ca="1">IF(KENKO[[#This Row],[//]]="","",IF(INDEX(INDIRECT($2:$2),KENKO[[#This Row],[//]])="","",INDEX(INDIRECT($2:$2),KENKO[[#This Row],[//]])))</f>
        <v/>
      </c>
      <c r="Q524" s="42" t="str">
        <f ca="1">IF(KENKO[[#This Row],[//]]="","",INDEX(INDIRECT($2:$2),KENKO[[#This Row],[//]]))</f>
        <v/>
      </c>
      <c r="R52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2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24" s="42" t="str">
        <f ca="1">IF(KENKO[[#This Row],[//]]="","",IF(INDEX(INDIRECT($2:$2),KENKO[[#This Row],[//]])="","",INDEX(INDIRECT($2:$2),KENKO[[#This Row],[//]])))</f>
        <v/>
      </c>
      <c r="U524" s="35" t="str">
        <f ca="1">IF(KENKO[[#This Row],[//]]="","",INDEX(INDIRECT($2:$2),KENKO[[#This Row],[//]]))</f>
        <v/>
      </c>
      <c r="V524" s="35" t="str">
        <f ca="1">LOWER(SUBSTITUTE(SUBSTITUTE(SUBSTITUTE(SUBSTITUTE(SUBSTITUTE(SUBSTITUTE(SUBSTITUTE(SUBSTITUTE(KENKO[[#This Row],[N.B.nota]]," ",""),"-",""),"(",""),")",""),".",""),",",""),"/",""),"""",""))</f>
        <v/>
      </c>
      <c r="W524" s="34" t="str">
        <f ca="1">IF(KENKO[[#This Row],[concat]]="","",MATCH(KENKO[[#This Row],[concat]],[3]!db[NB NOTA_C],0)+1)</f>
        <v/>
      </c>
      <c r="X524" s="35" t="str">
        <f ca="1">IF(KENKO[[#This Row],[N.B.nota]]="","",ADDRESS(ROW(KENKO[QB]),COLUMN(KENKO[QB]))&amp;":"&amp;ADDRESS(ROW(),COLUMN(KENKO[QB])))</f>
        <v/>
      </c>
      <c r="Y524" s="35" t="str">
        <f ca="1">IF(KENKO[[#This Row],[//]]="","",HYPERLINK("["&amp;DB_PATH&amp;"]DB!e"&amp;KENKO[[#This Row],[stt]],"&gt;"))</f>
        <v/>
      </c>
      <c r="Z524" s="32" t="str">
        <f ca="1">IF(KENKO[[#This Row],[//]]="","",IF(KENKO[[#This Row],[ID NOTA]]="",Z523,KENKO[[#This Row],[ID NOTA]]))</f>
        <v/>
      </c>
    </row>
    <row r="525" spans="1:26" ht="20.100000000000001" customHeight="1" x14ac:dyDescent="0.25">
      <c r="A525" s="38"/>
      <c r="B525" s="34" t="str">
        <f>IF(KENKO[[#This Row],[N_ID]]="","",INDEX(Table1[ID],MATCH(KENKO[[#This Row],[N_ID]],Table1[N_ID],0)))</f>
        <v/>
      </c>
      <c r="C525" s="34" t="str">
        <f ca="1">IF(KENKO[[#This Row],[//]]="","",HYPERLINK("["&amp;SUBSTITUTE(DIR,"'","")&amp;"]NOTA!D"&amp;KENKO[[#This Row],[//]]+2,"&gt;"))</f>
        <v/>
      </c>
      <c r="D525" s="34" t="str">
        <f>IF(KENKO[[#This Row],[ID NOTA]]="","",INDEX(Table1[QB],MATCH(KENKO[[#This Row],[ID NOTA]],Table1[ID],0)))</f>
        <v/>
      </c>
      <c r="E52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25" s="34"/>
      <c r="G525" s="39" t="str">
        <f ca="1">IF(KENKO[[#This Row],[N_ID]]="","",INDEX(INDIRECT($2:$2),KENKO[[#This Row],[//]]))</f>
        <v/>
      </c>
      <c r="H525" s="39" t="str">
        <f ca="1">IF(KENKO[[#This Row],[N_ID]]="","",INDEX(INDIRECT($2:$2),KENKO[[#This Row],[//]]))</f>
        <v/>
      </c>
      <c r="I525" s="35" t="str">
        <f ca="1">IF(KENKO[[#This Row],[N_ID]]="","",INDEX(INDIRECT($2:$2),KENKO[[#This Row],[//]]))</f>
        <v/>
      </c>
      <c r="J525" s="35" t="str">
        <f ca="1">IF(KENKO[[#This Row],[//]]="","",INDEX([3]!db[NB PAJAK],KENKO[[#This Row],[stt]]-1))</f>
        <v/>
      </c>
      <c r="K525" s="34" t="str">
        <f ca="1">IF(KENKO[[#This Row],[//]]="","",IF(INDEX(INDIRECT($2:$2),KENKO[[#This Row],[//]])="","",INDEX(INDIRECT($2:$2),KENKO[[#This Row],[//]])))</f>
        <v/>
      </c>
      <c r="L525" s="34" t="str">
        <f ca="1">IF(KENKO[[#This Row],[//]]="","",IF(KENKO[[#This Row],[C]]="",INDEX(INDIRECT($2:$2),KENKO[[#This Row],[//]]),""))</f>
        <v/>
      </c>
      <c r="M525" s="34" t="str">
        <f ca="1">IF(KENKO[[#This Row],[//]]="","",IF(KENKO[[#This Row],[C]]="",INDEX(INDIRECT($2:$2),KENKO[[#This Row],[//]]),""))</f>
        <v/>
      </c>
      <c r="N525" s="40" t="str">
        <f ca="1">IF(KENKO[[#This Row],[//]]="","",INDEX(INDIRECT($2:$2),KENKO[[#This Row],[//]])/IF(KENKO[[#This Row],[C]]="",KENKO[[#This Row],[JMLH BRG]],1))</f>
        <v/>
      </c>
      <c r="O525" s="41" t="str">
        <f ca="1">IF(KENKO[[#This Row],[//]]="","",INDEX(INDIRECT($2:$2),KENKO[[#This Row],[//]]))</f>
        <v/>
      </c>
      <c r="P525" s="41" t="str">
        <f ca="1">IF(KENKO[[#This Row],[//]]="","",IF(INDEX(INDIRECT($2:$2),KENKO[[#This Row],[//]])="","",INDEX(INDIRECT($2:$2),KENKO[[#This Row],[//]])))</f>
        <v/>
      </c>
      <c r="Q525" s="42" t="str">
        <f ca="1">IF(KENKO[[#This Row],[//]]="","",INDEX(INDIRECT($2:$2),KENKO[[#This Row],[//]]))</f>
        <v/>
      </c>
      <c r="R52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2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25" s="42" t="str">
        <f ca="1">IF(KENKO[[#This Row],[//]]="","",IF(INDEX(INDIRECT($2:$2),KENKO[[#This Row],[//]])="","",INDEX(INDIRECT($2:$2),KENKO[[#This Row],[//]])))</f>
        <v/>
      </c>
      <c r="U525" s="35" t="str">
        <f ca="1">IF(KENKO[[#This Row],[//]]="","",INDEX(INDIRECT($2:$2),KENKO[[#This Row],[//]]))</f>
        <v/>
      </c>
      <c r="V525" s="35" t="str">
        <f ca="1">LOWER(SUBSTITUTE(SUBSTITUTE(SUBSTITUTE(SUBSTITUTE(SUBSTITUTE(SUBSTITUTE(SUBSTITUTE(SUBSTITUTE(KENKO[[#This Row],[N.B.nota]]," ",""),"-",""),"(",""),")",""),".",""),",",""),"/",""),"""",""))</f>
        <v/>
      </c>
      <c r="W525" s="34" t="str">
        <f ca="1">IF(KENKO[[#This Row],[concat]]="","",MATCH(KENKO[[#This Row],[concat]],[3]!db[NB NOTA_C],0)+1)</f>
        <v/>
      </c>
      <c r="X525" s="35" t="str">
        <f ca="1">IF(KENKO[[#This Row],[N.B.nota]]="","",ADDRESS(ROW(KENKO[QB]),COLUMN(KENKO[QB]))&amp;":"&amp;ADDRESS(ROW(),COLUMN(KENKO[QB])))</f>
        <v/>
      </c>
      <c r="Y525" s="35" t="str">
        <f ca="1">IF(KENKO[[#This Row],[//]]="","",HYPERLINK("["&amp;DB_PATH&amp;"]DB!e"&amp;KENKO[[#This Row],[stt]],"&gt;"))</f>
        <v/>
      </c>
      <c r="Z525" s="32" t="str">
        <f ca="1">IF(KENKO[[#This Row],[//]]="","",IF(KENKO[[#This Row],[ID NOTA]]="",Z524,KENKO[[#This Row],[ID NOTA]]))</f>
        <v/>
      </c>
    </row>
    <row r="526" spans="1:26" ht="20.100000000000001" customHeight="1" x14ac:dyDescent="0.25">
      <c r="A526" s="38"/>
      <c r="B526" s="34" t="str">
        <f>IF(KENKO[[#This Row],[N_ID]]="","",INDEX(Table1[ID],MATCH(KENKO[[#This Row],[N_ID]],Table1[N_ID],0)))</f>
        <v/>
      </c>
      <c r="C526" s="34" t="str">
        <f ca="1">IF(KENKO[[#This Row],[//]]="","",HYPERLINK("["&amp;SUBSTITUTE(DIR,"'","")&amp;"]NOTA!D"&amp;KENKO[[#This Row],[//]]+2,"&gt;"))</f>
        <v/>
      </c>
      <c r="D526" s="34" t="str">
        <f>IF(KENKO[[#This Row],[ID NOTA]]="","",INDEX(Table1[QB],MATCH(KENKO[[#This Row],[ID NOTA]],Table1[ID],0)))</f>
        <v/>
      </c>
      <c r="E52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26" s="34"/>
      <c r="G526" s="39" t="str">
        <f ca="1">IF(KENKO[[#This Row],[N_ID]]="","",INDEX(INDIRECT($2:$2),KENKO[[#This Row],[//]]))</f>
        <v/>
      </c>
      <c r="H526" s="39" t="str">
        <f ca="1">IF(KENKO[[#This Row],[N_ID]]="","",INDEX(INDIRECT($2:$2),KENKO[[#This Row],[//]]))</f>
        <v/>
      </c>
      <c r="I526" s="35" t="str">
        <f ca="1">IF(KENKO[[#This Row],[N_ID]]="","",INDEX(INDIRECT($2:$2),KENKO[[#This Row],[//]]))</f>
        <v/>
      </c>
      <c r="J526" s="35" t="str">
        <f ca="1">IF(KENKO[[#This Row],[//]]="","",INDEX([3]!db[NB PAJAK],KENKO[[#This Row],[stt]]-1))</f>
        <v/>
      </c>
      <c r="K526" s="34" t="str">
        <f ca="1">IF(KENKO[[#This Row],[//]]="","",IF(INDEX(INDIRECT($2:$2),KENKO[[#This Row],[//]])="","",INDEX(INDIRECT($2:$2),KENKO[[#This Row],[//]])))</f>
        <v/>
      </c>
      <c r="L526" s="34" t="str">
        <f ca="1">IF(KENKO[[#This Row],[//]]="","",IF(KENKO[[#This Row],[C]]="",INDEX(INDIRECT($2:$2),KENKO[[#This Row],[//]]),""))</f>
        <v/>
      </c>
      <c r="M526" s="34" t="str">
        <f ca="1">IF(KENKO[[#This Row],[//]]="","",IF(KENKO[[#This Row],[C]]="",INDEX(INDIRECT($2:$2),KENKO[[#This Row],[//]]),""))</f>
        <v/>
      </c>
      <c r="N526" s="40" t="str">
        <f ca="1">IF(KENKO[[#This Row],[//]]="","",INDEX(INDIRECT($2:$2),KENKO[[#This Row],[//]])/IF(KENKO[[#This Row],[C]]="",KENKO[[#This Row],[JMLH BRG]],1))</f>
        <v/>
      </c>
      <c r="O526" s="41" t="str">
        <f ca="1">IF(KENKO[[#This Row],[//]]="","",INDEX(INDIRECT($2:$2),KENKO[[#This Row],[//]]))</f>
        <v/>
      </c>
      <c r="P526" s="41" t="str">
        <f ca="1">IF(KENKO[[#This Row],[//]]="","",IF(INDEX(INDIRECT($2:$2),KENKO[[#This Row],[//]])="","",INDEX(INDIRECT($2:$2),KENKO[[#This Row],[//]])))</f>
        <v/>
      </c>
      <c r="Q526" s="42" t="str">
        <f ca="1">IF(KENKO[[#This Row],[//]]="","",INDEX(INDIRECT($2:$2),KENKO[[#This Row],[//]]))</f>
        <v/>
      </c>
      <c r="R52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2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26" s="42" t="str">
        <f ca="1">IF(KENKO[[#This Row],[//]]="","",IF(INDEX(INDIRECT($2:$2),KENKO[[#This Row],[//]])="","",INDEX(INDIRECT($2:$2),KENKO[[#This Row],[//]])))</f>
        <v/>
      </c>
      <c r="U526" s="35" t="str">
        <f ca="1">IF(KENKO[[#This Row],[//]]="","",INDEX(INDIRECT($2:$2),KENKO[[#This Row],[//]]))</f>
        <v/>
      </c>
      <c r="V526" s="35" t="str">
        <f ca="1">LOWER(SUBSTITUTE(SUBSTITUTE(SUBSTITUTE(SUBSTITUTE(SUBSTITUTE(SUBSTITUTE(SUBSTITUTE(SUBSTITUTE(KENKO[[#This Row],[N.B.nota]]," ",""),"-",""),"(",""),")",""),".",""),",",""),"/",""),"""",""))</f>
        <v/>
      </c>
      <c r="W526" s="34" t="str">
        <f ca="1">IF(KENKO[[#This Row],[concat]]="","",MATCH(KENKO[[#This Row],[concat]],[3]!db[NB NOTA_C],0)+1)</f>
        <v/>
      </c>
      <c r="X526" s="35" t="str">
        <f ca="1">IF(KENKO[[#This Row],[N.B.nota]]="","",ADDRESS(ROW(KENKO[QB]),COLUMN(KENKO[QB]))&amp;":"&amp;ADDRESS(ROW(),COLUMN(KENKO[QB])))</f>
        <v/>
      </c>
      <c r="Y526" s="35" t="str">
        <f ca="1">IF(KENKO[[#This Row],[//]]="","",HYPERLINK("["&amp;DB_PATH&amp;"]DB!e"&amp;KENKO[[#This Row],[stt]],"&gt;"))</f>
        <v/>
      </c>
      <c r="Z526" s="32" t="str">
        <f ca="1">IF(KENKO[[#This Row],[//]]="","",IF(KENKO[[#This Row],[ID NOTA]]="",Z525,KENKO[[#This Row],[ID NOTA]]))</f>
        <v/>
      </c>
    </row>
    <row r="527" spans="1:26" ht="20.100000000000001" customHeight="1" x14ac:dyDescent="0.25">
      <c r="A527" s="38"/>
      <c r="B527" s="34" t="str">
        <f>IF(KENKO[[#This Row],[N_ID]]="","",INDEX(Table1[ID],MATCH(KENKO[[#This Row],[N_ID]],Table1[N_ID],0)))</f>
        <v/>
      </c>
      <c r="C527" s="34" t="str">
        <f ca="1">IF(KENKO[[#This Row],[//]]="","",HYPERLINK("["&amp;SUBSTITUTE(DIR,"'","")&amp;"]NOTA!D"&amp;KENKO[[#This Row],[//]]+2,"&gt;"))</f>
        <v/>
      </c>
      <c r="D527" s="34" t="str">
        <f>IF(KENKO[[#This Row],[ID NOTA]]="","",INDEX(Table1[QB],MATCH(KENKO[[#This Row],[ID NOTA]],Table1[ID],0)))</f>
        <v/>
      </c>
      <c r="E52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27" s="34"/>
      <c r="G527" s="39" t="str">
        <f ca="1">IF(KENKO[[#This Row],[N_ID]]="","",INDEX(INDIRECT($2:$2),KENKO[[#This Row],[//]]))</f>
        <v/>
      </c>
      <c r="H527" s="39" t="str">
        <f ca="1">IF(KENKO[[#This Row],[N_ID]]="","",INDEX(INDIRECT($2:$2),KENKO[[#This Row],[//]]))</f>
        <v/>
      </c>
      <c r="I527" s="35" t="str">
        <f ca="1">IF(KENKO[[#This Row],[N_ID]]="","",INDEX(INDIRECT($2:$2),KENKO[[#This Row],[//]]))</f>
        <v/>
      </c>
      <c r="J527" s="35" t="str">
        <f ca="1">IF(KENKO[[#This Row],[//]]="","",INDEX([3]!db[NB PAJAK],KENKO[[#This Row],[stt]]-1))</f>
        <v/>
      </c>
      <c r="K527" s="34" t="str">
        <f ca="1">IF(KENKO[[#This Row],[//]]="","",IF(INDEX(INDIRECT($2:$2),KENKO[[#This Row],[//]])="","",INDEX(INDIRECT($2:$2),KENKO[[#This Row],[//]])))</f>
        <v/>
      </c>
      <c r="L527" s="34" t="str">
        <f ca="1">IF(KENKO[[#This Row],[//]]="","",IF(KENKO[[#This Row],[C]]="",INDEX(INDIRECT($2:$2),KENKO[[#This Row],[//]]),""))</f>
        <v/>
      </c>
      <c r="M527" s="34" t="str">
        <f ca="1">IF(KENKO[[#This Row],[//]]="","",IF(KENKO[[#This Row],[C]]="",INDEX(INDIRECT($2:$2),KENKO[[#This Row],[//]]),""))</f>
        <v/>
      </c>
      <c r="N527" s="40" t="str">
        <f ca="1">IF(KENKO[[#This Row],[//]]="","",INDEX(INDIRECT($2:$2),KENKO[[#This Row],[//]])/IF(KENKO[[#This Row],[C]]="",KENKO[[#This Row],[JMLH BRG]],1))</f>
        <v/>
      </c>
      <c r="O527" s="41" t="str">
        <f ca="1">IF(KENKO[[#This Row],[//]]="","",INDEX(INDIRECT($2:$2),KENKO[[#This Row],[//]]))</f>
        <v/>
      </c>
      <c r="P527" s="41" t="str">
        <f ca="1">IF(KENKO[[#This Row],[//]]="","",IF(INDEX(INDIRECT($2:$2),KENKO[[#This Row],[//]])="","",INDEX(INDIRECT($2:$2),KENKO[[#This Row],[//]])))</f>
        <v/>
      </c>
      <c r="Q527" s="42" t="str">
        <f ca="1">IF(KENKO[[#This Row],[//]]="","",INDEX(INDIRECT($2:$2),KENKO[[#This Row],[//]]))</f>
        <v/>
      </c>
      <c r="R52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2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27" s="42" t="str">
        <f ca="1">IF(KENKO[[#This Row],[//]]="","",IF(INDEX(INDIRECT($2:$2),KENKO[[#This Row],[//]])="","",INDEX(INDIRECT($2:$2),KENKO[[#This Row],[//]])))</f>
        <v/>
      </c>
      <c r="U527" s="35" t="str">
        <f ca="1">IF(KENKO[[#This Row],[//]]="","",INDEX(INDIRECT($2:$2),KENKO[[#This Row],[//]]))</f>
        <v/>
      </c>
      <c r="V527" s="35" t="str">
        <f ca="1">LOWER(SUBSTITUTE(SUBSTITUTE(SUBSTITUTE(SUBSTITUTE(SUBSTITUTE(SUBSTITUTE(SUBSTITUTE(SUBSTITUTE(KENKO[[#This Row],[N.B.nota]]," ",""),"-",""),"(",""),")",""),".",""),",",""),"/",""),"""",""))</f>
        <v/>
      </c>
      <c r="W527" s="34" t="str">
        <f ca="1">IF(KENKO[[#This Row],[concat]]="","",MATCH(KENKO[[#This Row],[concat]],[3]!db[NB NOTA_C],0)+1)</f>
        <v/>
      </c>
      <c r="X527" s="35" t="str">
        <f ca="1">IF(KENKO[[#This Row],[N.B.nota]]="","",ADDRESS(ROW(KENKO[QB]),COLUMN(KENKO[QB]))&amp;":"&amp;ADDRESS(ROW(),COLUMN(KENKO[QB])))</f>
        <v/>
      </c>
      <c r="Y527" s="35" t="str">
        <f ca="1">IF(KENKO[[#This Row],[//]]="","",HYPERLINK("["&amp;DB_PATH&amp;"]DB!e"&amp;KENKO[[#This Row],[stt]],"&gt;"))</f>
        <v/>
      </c>
      <c r="Z527" s="32" t="str">
        <f ca="1">IF(KENKO[[#This Row],[//]]="","",IF(KENKO[[#This Row],[ID NOTA]]="",Z526,KENKO[[#This Row],[ID NOTA]]))</f>
        <v/>
      </c>
    </row>
    <row r="528" spans="1:26" ht="20.100000000000001" customHeight="1" x14ac:dyDescent="0.25">
      <c r="A528" s="38"/>
      <c r="B528" s="34" t="str">
        <f>IF(KENKO[[#This Row],[N_ID]]="","",INDEX(Table1[ID],MATCH(KENKO[[#This Row],[N_ID]],Table1[N_ID],0)))</f>
        <v/>
      </c>
      <c r="C528" s="34" t="str">
        <f ca="1">IF(KENKO[[#This Row],[//]]="","",HYPERLINK("["&amp;SUBSTITUTE(DIR,"'","")&amp;"]NOTA!D"&amp;KENKO[[#This Row],[//]]+2,"&gt;"))</f>
        <v/>
      </c>
      <c r="D528" s="34" t="str">
        <f>IF(KENKO[[#This Row],[ID NOTA]]="","",INDEX(Table1[QB],MATCH(KENKO[[#This Row],[ID NOTA]],Table1[ID],0)))</f>
        <v/>
      </c>
      <c r="E52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28" s="34"/>
      <c r="G528" s="39" t="str">
        <f ca="1">IF(KENKO[[#This Row],[N_ID]]="","",INDEX(INDIRECT($2:$2),KENKO[[#This Row],[//]]))</f>
        <v/>
      </c>
      <c r="H528" s="39" t="str">
        <f ca="1">IF(KENKO[[#This Row],[N_ID]]="","",INDEX(INDIRECT($2:$2),KENKO[[#This Row],[//]]))</f>
        <v/>
      </c>
      <c r="I528" s="35" t="str">
        <f ca="1">IF(KENKO[[#This Row],[N_ID]]="","",INDEX(INDIRECT($2:$2),KENKO[[#This Row],[//]]))</f>
        <v/>
      </c>
      <c r="J528" s="35" t="str">
        <f ca="1">IF(KENKO[[#This Row],[//]]="","",INDEX([3]!db[NB PAJAK],KENKO[[#This Row],[stt]]-1))</f>
        <v/>
      </c>
      <c r="K528" s="34" t="str">
        <f ca="1">IF(KENKO[[#This Row],[//]]="","",IF(INDEX(INDIRECT($2:$2),KENKO[[#This Row],[//]])="","",INDEX(INDIRECT($2:$2),KENKO[[#This Row],[//]])))</f>
        <v/>
      </c>
      <c r="L528" s="34" t="str">
        <f ca="1">IF(KENKO[[#This Row],[//]]="","",IF(KENKO[[#This Row],[C]]="",INDEX(INDIRECT($2:$2),KENKO[[#This Row],[//]]),""))</f>
        <v/>
      </c>
      <c r="M528" s="34" t="str">
        <f ca="1">IF(KENKO[[#This Row],[//]]="","",IF(KENKO[[#This Row],[C]]="",INDEX(INDIRECT($2:$2),KENKO[[#This Row],[//]]),""))</f>
        <v/>
      </c>
      <c r="N528" s="40" t="str">
        <f ca="1">IF(KENKO[[#This Row],[//]]="","",INDEX(INDIRECT($2:$2),KENKO[[#This Row],[//]])/IF(KENKO[[#This Row],[C]]="",KENKO[[#This Row],[JMLH BRG]],1))</f>
        <v/>
      </c>
      <c r="O528" s="41" t="str">
        <f ca="1">IF(KENKO[[#This Row],[//]]="","",INDEX(INDIRECT($2:$2),KENKO[[#This Row],[//]]))</f>
        <v/>
      </c>
      <c r="P528" s="41" t="str">
        <f ca="1">IF(KENKO[[#This Row],[//]]="","",IF(INDEX(INDIRECT($2:$2),KENKO[[#This Row],[//]])="","",INDEX(INDIRECT($2:$2),KENKO[[#This Row],[//]])))</f>
        <v/>
      </c>
      <c r="Q528" s="42" t="str">
        <f ca="1">IF(KENKO[[#This Row],[//]]="","",INDEX(INDIRECT($2:$2),KENKO[[#This Row],[//]]))</f>
        <v/>
      </c>
      <c r="R52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2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28" s="42" t="str">
        <f ca="1">IF(KENKO[[#This Row],[//]]="","",IF(INDEX(INDIRECT($2:$2),KENKO[[#This Row],[//]])="","",INDEX(INDIRECT($2:$2),KENKO[[#This Row],[//]])))</f>
        <v/>
      </c>
      <c r="U528" s="35" t="str">
        <f ca="1">IF(KENKO[[#This Row],[//]]="","",INDEX(INDIRECT($2:$2),KENKO[[#This Row],[//]]))</f>
        <v/>
      </c>
      <c r="V528" s="35" t="str">
        <f ca="1">LOWER(SUBSTITUTE(SUBSTITUTE(SUBSTITUTE(SUBSTITUTE(SUBSTITUTE(SUBSTITUTE(SUBSTITUTE(SUBSTITUTE(KENKO[[#This Row],[N.B.nota]]," ",""),"-",""),"(",""),")",""),".",""),",",""),"/",""),"""",""))</f>
        <v/>
      </c>
      <c r="W528" s="34" t="str">
        <f ca="1">IF(KENKO[[#This Row],[concat]]="","",MATCH(KENKO[[#This Row],[concat]],[3]!db[NB NOTA_C],0)+1)</f>
        <v/>
      </c>
      <c r="X528" s="35" t="str">
        <f ca="1">IF(KENKO[[#This Row],[N.B.nota]]="","",ADDRESS(ROW(KENKO[QB]),COLUMN(KENKO[QB]))&amp;":"&amp;ADDRESS(ROW(),COLUMN(KENKO[QB])))</f>
        <v/>
      </c>
      <c r="Y528" s="35" t="str">
        <f ca="1">IF(KENKO[[#This Row],[//]]="","",HYPERLINK("["&amp;DB_PATH&amp;"]DB!e"&amp;KENKO[[#This Row],[stt]],"&gt;"))</f>
        <v/>
      </c>
      <c r="Z528" s="32" t="str">
        <f ca="1">IF(KENKO[[#This Row],[//]]="","",IF(KENKO[[#This Row],[ID NOTA]]="",Z527,KENKO[[#This Row],[ID NOTA]]))</f>
        <v/>
      </c>
    </row>
    <row r="529" spans="1:26" ht="20.100000000000001" customHeight="1" x14ac:dyDescent="0.25">
      <c r="A529" s="38"/>
      <c r="B529" s="34" t="str">
        <f>IF(KENKO[[#This Row],[N_ID]]="","",INDEX(Table1[ID],MATCH(KENKO[[#This Row],[N_ID]],Table1[N_ID],0)))</f>
        <v/>
      </c>
      <c r="C529" s="34" t="str">
        <f ca="1">IF(KENKO[[#This Row],[//]]="","",HYPERLINK("["&amp;SUBSTITUTE(DIR,"'","")&amp;"]NOTA!D"&amp;KENKO[[#This Row],[//]]+2,"&gt;"))</f>
        <v/>
      </c>
      <c r="D529" s="34" t="str">
        <f>IF(KENKO[[#This Row],[ID NOTA]]="","",INDEX(Table1[QB],MATCH(KENKO[[#This Row],[ID NOTA]],Table1[ID],0)))</f>
        <v/>
      </c>
      <c r="E52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29" s="34"/>
      <c r="G529" s="39" t="str">
        <f ca="1">IF(KENKO[[#This Row],[N_ID]]="","",INDEX(INDIRECT($2:$2),KENKO[[#This Row],[//]]))</f>
        <v/>
      </c>
      <c r="H529" s="39" t="str">
        <f ca="1">IF(KENKO[[#This Row],[N_ID]]="","",INDEX(INDIRECT($2:$2),KENKO[[#This Row],[//]]))</f>
        <v/>
      </c>
      <c r="I529" s="35" t="str">
        <f ca="1">IF(KENKO[[#This Row],[N_ID]]="","",INDEX(INDIRECT($2:$2),KENKO[[#This Row],[//]]))</f>
        <v/>
      </c>
      <c r="J529" s="35" t="str">
        <f ca="1">IF(KENKO[[#This Row],[//]]="","",INDEX([3]!db[NB PAJAK],KENKO[[#This Row],[stt]]-1))</f>
        <v/>
      </c>
      <c r="K529" s="34" t="str">
        <f ca="1">IF(KENKO[[#This Row],[//]]="","",IF(INDEX(INDIRECT($2:$2),KENKO[[#This Row],[//]])="","",INDEX(INDIRECT($2:$2),KENKO[[#This Row],[//]])))</f>
        <v/>
      </c>
      <c r="L529" s="34" t="str">
        <f ca="1">IF(KENKO[[#This Row],[//]]="","",IF(KENKO[[#This Row],[C]]="",INDEX(INDIRECT($2:$2),KENKO[[#This Row],[//]]),""))</f>
        <v/>
      </c>
      <c r="M529" s="34" t="str">
        <f ca="1">IF(KENKO[[#This Row],[//]]="","",IF(KENKO[[#This Row],[C]]="",INDEX(INDIRECT($2:$2),KENKO[[#This Row],[//]]),""))</f>
        <v/>
      </c>
      <c r="N529" s="40" t="str">
        <f ca="1">IF(KENKO[[#This Row],[//]]="","",INDEX(INDIRECT($2:$2),KENKO[[#This Row],[//]])/IF(KENKO[[#This Row],[C]]="",KENKO[[#This Row],[JMLH BRG]],1))</f>
        <v/>
      </c>
      <c r="O529" s="41" t="str">
        <f ca="1">IF(KENKO[[#This Row],[//]]="","",INDEX(INDIRECT($2:$2),KENKO[[#This Row],[//]]))</f>
        <v/>
      </c>
      <c r="P529" s="41" t="str">
        <f ca="1">IF(KENKO[[#This Row],[//]]="","",IF(INDEX(INDIRECT($2:$2),KENKO[[#This Row],[//]])="","",INDEX(INDIRECT($2:$2),KENKO[[#This Row],[//]])))</f>
        <v/>
      </c>
      <c r="Q529" s="42" t="str">
        <f ca="1">IF(KENKO[[#This Row],[//]]="","",INDEX(INDIRECT($2:$2),KENKO[[#This Row],[//]]))</f>
        <v/>
      </c>
      <c r="R52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2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29" s="42" t="str">
        <f ca="1">IF(KENKO[[#This Row],[//]]="","",IF(INDEX(INDIRECT($2:$2),KENKO[[#This Row],[//]])="","",INDEX(INDIRECT($2:$2),KENKO[[#This Row],[//]])))</f>
        <v/>
      </c>
      <c r="U529" s="35" t="str">
        <f ca="1">IF(KENKO[[#This Row],[//]]="","",INDEX(INDIRECT($2:$2),KENKO[[#This Row],[//]]))</f>
        <v/>
      </c>
      <c r="V529" s="35" t="str">
        <f ca="1">LOWER(SUBSTITUTE(SUBSTITUTE(SUBSTITUTE(SUBSTITUTE(SUBSTITUTE(SUBSTITUTE(SUBSTITUTE(SUBSTITUTE(KENKO[[#This Row],[N.B.nota]]," ",""),"-",""),"(",""),")",""),".",""),",",""),"/",""),"""",""))</f>
        <v/>
      </c>
      <c r="W529" s="34" t="str">
        <f ca="1">IF(KENKO[[#This Row],[concat]]="","",MATCH(KENKO[[#This Row],[concat]],[3]!db[NB NOTA_C],0)+1)</f>
        <v/>
      </c>
      <c r="X529" s="35" t="str">
        <f ca="1">IF(KENKO[[#This Row],[N.B.nota]]="","",ADDRESS(ROW(KENKO[QB]),COLUMN(KENKO[QB]))&amp;":"&amp;ADDRESS(ROW(),COLUMN(KENKO[QB])))</f>
        <v/>
      </c>
      <c r="Y529" s="35" t="str">
        <f ca="1">IF(KENKO[[#This Row],[//]]="","",HYPERLINK("["&amp;DB_PATH&amp;"]DB!e"&amp;KENKO[[#This Row],[stt]],"&gt;"))</f>
        <v/>
      </c>
      <c r="Z529" s="32" t="str">
        <f ca="1">IF(KENKO[[#This Row],[//]]="","",IF(KENKO[[#This Row],[ID NOTA]]="",Z528,KENKO[[#This Row],[ID NOTA]]))</f>
        <v/>
      </c>
    </row>
    <row r="530" spans="1:26" ht="20.100000000000001" customHeight="1" x14ac:dyDescent="0.25">
      <c r="A530" s="38"/>
      <c r="B530" s="34" t="str">
        <f>IF(KENKO[[#This Row],[N_ID]]="","",INDEX(Table1[ID],MATCH(KENKO[[#This Row],[N_ID]],Table1[N_ID],0)))</f>
        <v/>
      </c>
      <c r="C530" s="34" t="str">
        <f ca="1">IF(KENKO[[#This Row],[//]]="","",HYPERLINK("["&amp;SUBSTITUTE(DIR,"'","")&amp;"]NOTA!D"&amp;KENKO[[#This Row],[//]]+2,"&gt;"))</f>
        <v/>
      </c>
      <c r="D530" s="34" t="str">
        <f>IF(KENKO[[#This Row],[ID NOTA]]="","",INDEX(Table1[QB],MATCH(KENKO[[#This Row],[ID NOTA]],Table1[ID],0)))</f>
        <v/>
      </c>
      <c r="E53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30" s="34"/>
      <c r="G530" s="39" t="str">
        <f ca="1">IF(KENKO[[#This Row],[N_ID]]="","",INDEX(INDIRECT($2:$2),KENKO[[#This Row],[//]]))</f>
        <v/>
      </c>
      <c r="H530" s="39" t="str">
        <f ca="1">IF(KENKO[[#This Row],[N_ID]]="","",INDEX(INDIRECT($2:$2),KENKO[[#This Row],[//]]))</f>
        <v/>
      </c>
      <c r="I530" s="35" t="str">
        <f ca="1">IF(KENKO[[#This Row],[N_ID]]="","",INDEX(INDIRECT($2:$2),KENKO[[#This Row],[//]]))</f>
        <v/>
      </c>
      <c r="J530" s="35" t="str">
        <f ca="1">IF(KENKO[[#This Row],[//]]="","",INDEX([3]!db[NB PAJAK],KENKO[[#This Row],[stt]]-1))</f>
        <v/>
      </c>
      <c r="K530" s="34" t="str">
        <f ca="1">IF(KENKO[[#This Row],[//]]="","",IF(INDEX(INDIRECT($2:$2),KENKO[[#This Row],[//]])="","",INDEX(INDIRECT($2:$2),KENKO[[#This Row],[//]])))</f>
        <v/>
      </c>
      <c r="L530" s="34" t="str">
        <f ca="1">IF(KENKO[[#This Row],[//]]="","",IF(KENKO[[#This Row],[C]]="",INDEX(INDIRECT($2:$2),KENKO[[#This Row],[//]]),""))</f>
        <v/>
      </c>
      <c r="M530" s="34" t="str">
        <f ca="1">IF(KENKO[[#This Row],[//]]="","",IF(KENKO[[#This Row],[C]]="",INDEX(INDIRECT($2:$2),KENKO[[#This Row],[//]]),""))</f>
        <v/>
      </c>
      <c r="N530" s="40" t="str">
        <f ca="1">IF(KENKO[[#This Row],[//]]="","",INDEX(INDIRECT($2:$2),KENKO[[#This Row],[//]])/IF(KENKO[[#This Row],[C]]="",KENKO[[#This Row],[JMLH BRG]],1))</f>
        <v/>
      </c>
      <c r="O530" s="41" t="str">
        <f ca="1">IF(KENKO[[#This Row],[//]]="","",INDEX(INDIRECT($2:$2),KENKO[[#This Row],[//]]))</f>
        <v/>
      </c>
      <c r="P530" s="41" t="str">
        <f ca="1">IF(KENKO[[#This Row],[//]]="","",IF(INDEX(INDIRECT($2:$2),KENKO[[#This Row],[//]])="","",INDEX(INDIRECT($2:$2),KENKO[[#This Row],[//]])))</f>
        <v/>
      </c>
      <c r="Q530" s="42" t="str">
        <f ca="1">IF(KENKO[[#This Row],[//]]="","",INDEX(INDIRECT($2:$2),KENKO[[#This Row],[//]]))</f>
        <v/>
      </c>
      <c r="R53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3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30" s="42" t="str">
        <f ca="1">IF(KENKO[[#This Row],[//]]="","",IF(INDEX(INDIRECT($2:$2),KENKO[[#This Row],[//]])="","",INDEX(INDIRECT($2:$2),KENKO[[#This Row],[//]])))</f>
        <v/>
      </c>
      <c r="U530" s="35" t="str">
        <f ca="1">IF(KENKO[[#This Row],[//]]="","",INDEX(INDIRECT($2:$2),KENKO[[#This Row],[//]]))</f>
        <v/>
      </c>
      <c r="V530" s="35" t="str">
        <f ca="1">LOWER(SUBSTITUTE(SUBSTITUTE(SUBSTITUTE(SUBSTITUTE(SUBSTITUTE(SUBSTITUTE(SUBSTITUTE(SUBSTITUTE(KENKO[[#This Row],[N.B.nota]]," ",""),"-",""),"(",""),")",""),".",""),",",""),"/",""),"""",""))</f>
        <v/>
      </c>
      <c r="W530" s="34" t="str">
        <f ca="1">IF(KENKO[[#This Row],[concat]]="","",MATCH(KENKO[[#This Row],[concat]],[3]!db[NB NOTA_C],0)+1)</f>
        <v/>
      </c>
      <c r="X530" s="35" t="str">
        <f ca="1">IF(KENKO[[#This Row],[N.B.nota]]="","",ADDRESS(ROW(KENKO[QB]),COLUMN(KENKO[QB]))&amp;":"&amp;ADDRESS(ROW(),COLUMN(KENKO[QB])))</f>
        <v/>
      </c>
      <c r="Y530" s="35" t="str">
        <f ca="1">IF(KENKO[[#This Row],[//]]="","",HYPERLINK("["&amp;DB_PATH&amp;"]DB!e"&amp;KENKO[[#This Row],[stt]],"&gt;"))</f>
        <v/>
      </c>
      <c r="Z530" s="32" t="str">
        <f ca="1">IF(KENKO[[#This Row],[//]]="","",IF(KENKO[[#This Row],[ID NOTA]]="",Z529,KENKO[[#This Row],[ID NOTA]]))</f>
        <v/>
      </c>
    </row>
    <row r="531" spans="1:26" ht="20.100000000000001" customHeight="1" x14ac:dyDescent="0.25">
      <c r="A531" s="38"/>
      <c r="B531" s="34" t="str">
        <f>IF(KENKO[[#This Row],[N_ID]]="","",INDEX(Table1[ID],MATCH(KENKO[[#This Row],[N_ID]],Table1[N_ID],0)))</f>
        <v/>
      </c>
      <c r="C531" s="34" t="str">
        <f ca="1">IF(KENKO[[#This Row],[//]]="","",HYPERLINK("["&amp;SUBSTITUTE(DIR,"'","")&amp;"]NOTA!D"&amp;KENKO[[#This Row],[//]]+2,"&gt;"))</f>
        <v/>
      </c>
      <c r="D531" s="34" t="str">
        <f>IF(KENKO[[#This Row],[ID NOTA]]="","",INDEX(Table1[QB],MATCH(KENKO[[#This Row],[ID NOTA]],Table1[ID],0)))</f>
        <v/>
      </c>
      <c r="E53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31" s="34"/>
      <c r="G531" s="39" t="str">
        <f ca="1">IF(KENKO[[#This Row],[N_ID]]="","",INDEX(INDIRECT($2:$2),KENKO[[#This Row],[//]]))</f>
        <v/>
      </c>
      <c r="H531" s="39" t="str">
        <f ca="1">IF(KENKO[[#This Row],[N_ID]]="","",INDEX(INDIRECT($2:$2),KENKO[[#This Row],[//]]))</f>
        <v/>
      </c>
      <c r="I531" s="35" t="str">
        <f ca="1">IF(KENKO[[#This Row],[N_ID]]="","",INDEX(INDIRECT($2:$2),KENKO[[#This Row],[//]]))</f>
        <v/>
      </c>
      <c r="J531" s="35" t="str">
        <f ca="1">IF(KENKO[[#This Row],[//]]="","",INDEX([3]!db[NB PAJAK],KENKO[[#This Row],[stt]]-1))</f>
        <v/>
      </c>
      <c r="K531" s="34" t="str">
        <f ca="1">IF(KENKO[[#This Row],[//]]="","",IF(INDEX(INDIRECT($2:$2),KENKO[[#This Row],[//]])="","",INDEX(INDIRECT($2:$2),KENKO[[#This Row],[//]])))</f>
        <v/>
      </c>
      <c r="L531" s="34" t="str">
        <f ca="1">IF(KENKO[[#This Row],[//]]="","",IF(KENKO[[#This Row],[C]]="",INDEX(INDIRECT($2:$2),KENKO[[#This Row],[//]]),""))</f>
        <v/>
      </c>
      <c r="M531" s="34" t="str">
        <f ca="1">IF(KENKO[[#This Row],[//]]="","",IF(KENKO[[#This Row],[C]]="",INDEX(INDIRECT($2:$2),KENKO[[#This Row],[//]]),""))</f>
        <v/>
      </c>
      <c r="N531" s="40" t="str">
        <f ca="1">IF(KENKO[[#This Row],[//]]="","",INDEX(INDIRECT($2:$2),KENKO[[#This Row],[//]])/IF(KENKO[[#This Row],[C]]="",KENKO[[#This Row],[JMLH BRG]],1))</f>
        <v/>
      </c>
      <c r="O531" s="41" t="str">
        <f ca="1">IF(KENKO[[#This Row],[//]]="","",INDEX(INDIRECT($2:$2),KENKO[[#This Row],[//]]))</f>
        <v/>
      </c>
      <c r="P531" s="41" t="str">
        <f ca="1">IF(KENKO[[#This Row],[//]]="","",IF(INDEX(INDIRECT($2:$2),KENKO[[#This Row],[//]])="","",INDEX(INDIRECT($2:$2),KENKO[[#This Row],[//]])))</f>
        <v/>
      </c>
      <c r="Q531" s="42" t="str">
        <f ca="1">IF(KENKO[[#This Row],[//]]="","",INDEX(INDIRECT($2:$2),KENKO[[#This Row],[//]]))</f>
        <v/>
      </c>
      <c r="R53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3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31" s="42" t="str">
        <f ca="1">IF(KENKO[[#This Row],[//]]="","",IF(INDEX(INDIRECT($2:$2),KENKO[[#This Row],[//]])="","",INDEX(INDIRECT($2:$2),KENKO[[#This Row],[//]])))</f>
        <v/>
      </c>
      <c r="U531" s="35" t="str">
        <f ca="1">IF(KENKO[[#This Row],[//]]="","",INDEX(INDIRECT($2:$2),KENKO[[#This Row],[//]]))</f>
        <v/>
      </c>
      <c r="V531" s="35" t="str">
        <f ca="1">LOWER(SUBSTITUTE(SUBSTITUTE(SUBSTITUTE(SUBSTITUTE(SUBSTITUTE(SUBSTITUTE(SUBSTITUTE(SUBSTITUTE(KENKO[[#This Row],[N.B.nota]]," ",""),"-",""),"(",""),")",""),".",""),",",""),"/",""),"""",""))</f>
        <v/>
      </c>
      <c r="W531" s="34" t="str">
        <f ca="1">IF(KENKO[[#This Row],[concat]]="","",MATCH(KENKO[[#This Row],[concat]],[3]!db[NB NOTA_C],0)+1)</f>
        <v/>
      </c>
      <c r="X531" s="35" t="str">
        <f ca="1">IF(KENKO[[#This Row],[N.B.nota]]="","",ADDRESS(ROW(KENKO[QB]),COLUMN(KENKO[QB]))&amp;":"&amp;ADDRESS(ROW(),COLUMN(KENKO[QB])))</f>
        <v/>
      </c>
      <c r="Y531" s="35" t="str">
        <f ca="1">IF(KENKO[[#This Row],[//]]="","",HYPERLINK("["&amp;DB_PATH&amp;"]DB!e"&amp;KENKO[[#This Row],[stt]],"&gt;"))</f>
        <v/>
      </c>
      <c r="Z531" s="32" t="str">
        <f ca="1">IF(KENKO[[#This Row],[//]]="","",IF(KENKO[[#This Row],[ID NOTA]]="",Z530,KENKO[[#This Row],[ID NOTA]]))</f>
        <v/>
      </c>
    </row>
    <row r="532" spans="1:26" ht="20.100000000000001" customHeight="1" x14ac:dyDescent="0.25">
      <c r="A532" s="38"/>
      <c r="B532" s="34" t="str">
        <f>IF(KENKO[[#This Row],[N_ID]]="","",INDEX(Table1[ID],MATCH(KENKO[[#This Row],[N_ID]],Table1[N_ID],0)))</f>
        <v/>
      </c>
      <c r="C532" s="34" t="str">
        <f ca="1">IF(KENKO[[#This Row],[//]]="","",HYPERLINK("["&amp;SUBSTITUTE(DIR,"'","")&amp;"]NOTA!D"&amp;KENKO[[#This Row],[//]]+2,"&gt;"))</f>
        <v/>
      </c>
      <c r="D532" s="34" t="str">
        <f>IF(KENKO[[#This Row],[ID NOTA]]="","",INDEX(Table1[QB],MATCH(KENKO[[#This Row],[ID NOTA]],Table1[ID],0)))</f>
        <v/>
      </c>
      <c r="E53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32" s="34"/>
      <c r="G532" s="39" t="str">
        <f ca="1">IF(KENKO[[#This Row],[N_ID]]="","",INDEX(INDIRECT($2:$2),KENKO[[#This Row],[//]]))</f>
        <v/>
      </c>
      <c r="H532" s="39" t="str">
        <f ca="1">IF(KENKO[[#This Row],[N_ID]]="","",INDEX(INDIRECT($2:$2),KENKO[[#This Row],[//]]))</f>
        <v/>
      </c>
      <c r="I532" s="35" t="str">
        <f ca="1">IF(KENKO[[#This Row],[N_ID]]="","",INDEX(INDIRECT($2:$2),KENKO[[#This Row],[//]]))</f>
        <v/>
      </c>
      <c r="J532" s="35" t="str">
        <f ca="1">IF(KENKO[[#This Row],[//]]="","",INDEX([3]!db[NB PAJAK],KENKO[[#This Row],[stt]]-1))</f>
        <v/>
      </c>
      <c r="K532" s="34" t="str">
        <f ca="1">IF(KENKO[[#This Row],[//]]="","",IF(INDEX(INDIRECT($2:$2),KENKO[[#This Row],[//]])="","",INDEX(INDIRECT($2:$2),KENKO[[#This Row],[//]])))</f>
        <v/>
      </c>
      <c r="L532" s="34" t="str">
        <f ca="1">IF(KENKO[[#This Row],[//]]="","",IF(KENKO[[#This Row],[C]]="",INDEX(INDIRECT($2:$2),KENKO[[#This Row],[//]]),""))</f>
        <v/>
      </c>
      <c r="M532" s="34" t="str">
        <f ca="1">IF(KENKO[[#This Row],[//]]="","",IF(KENKO[[#This Row],[C]]="",INDEX(INDIRECT($2:$2),KENKO[[#This Row],[//]]),""))</f>
        <v/>
      </c>
      <c r="N532" s="40" t="str">
        <f ca="1">IF(KENKO[[#This Row],[//]]="","",INDEX(INDIRECT($2:$2),KENKO[[#This Row],[//]])/IF(KENKO[[#This Row],[C]]="",KENKO[[#This Row],[JMLH BRG]],1))</f>
        <v/>
      </c>
      <c r="O532" s="41" t="str">
        <f ca="1">IF(KENKO[[#This Row],[//]]="","",INDEX(INDIRECT($2:$2),KENKO[[#This Row],[//]]))</f>
        <v/>
      </c>
      <c r="P532" s="41" t="str">
        <f ca="1">IF(KENKO[[#This Row],[//]]="","",IF(INDEX(INDIRECT($2:$2),KENKO[[#This Row],[//]])="","",INDEX(INDIRECT($2:$2),KENKO[[#This Row],[//]])))</f>
        <v/>
      </c>
      <c r="Q532" s="42" t="str">
        <f ca="1">IF(KENKO[[#This Row],[//]]="","",INDEX(INDIRECT($2:$2),KENKO[[#This Row],[//]]))</f>
        <v/>
      </c>
      <c r="R53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3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32" s="42" t="str">
        <f ca="1">IF(KENKO[[#This Row],[//]]="","",IF(INDEX(INDIRECT($2:$2),KENKO[[#This Row],[//]])="","",INDEX(INDIRECT($2:$2),KENKO[[#This Row],[//]])))</f>
        <v/>
      </c>
      <c r="U532" s="35" t="str">
        <f ca="1">IF(KENKO[[#This Row],[//]]="","",INDEX(INDIRECT($2:$2),KENKO[[#This Row],[//]]))</f>
        <v/>
      </c>
      <c r="V532" s="35" t="str">
        <f ca="1">LOWER(SUBSTITUTE(SUBSTITUTE(SUBSTITUTE(SUBSTITUTE(SUBSTITUTE(SUBSTITUTE(SUBSTITUTE(SUBSTITUTE(KENKO[[#This Row],[N.B.nota]]," ",""),"-",""),"(",""),")",""),".",""),",",""),"/",""),"""",""))</f>
        <v/>
      </c>
      <c r="W532" s="34" t="str">
        <f ca="1">IF(KENKO[[#This Row],[concat]]="","",MATCH(KENKO[[#This Row],[concat]],[3]!db[NB NOTA_C],0)+1)</f>
        <v/>
      </c>
      <c r="X532" s="35" t="str">
        <f ca="1">IF(KENKO[[#This Row],[N.B.nota]]="","",ADDRESS(ROW(KENKO[QB]),COLUMN(KENKO[QB]))&amp;":"&amp;ADDRESS(ROW(),COLUMN(KENKO[QB])))</f>
        <v/>
      </c>
      <c r="Y532" s="35" t="str">
        <f ca="1">IF(KENKO[[#This Row],[//]]="","",HYPERLINK("["&amp;DB_PATH&amp;"]DB!e"&amp;KENKO[[#This Row],[stt]],"&gt;"))</f>
        <v/>
      </c>
      <c r="Z532" s="32" t="str">
        <f ca="1">IF(KENKO[[#This Row],[//]]="","",IF(KENKO[[#This Row],[ID NOTA]]="",Z531,KENKO[[#This Row],[ID NOTA]]))</f>
        <v/>
      </c>
    </row>
    <row r="533" spans="1:26" ht="20.100000000000001" customHeight="1" x14ac:dyDescent="0.25">
      <c r="A533" s="38"/>
      <c r="B533" s="34" t="str">
        <f>IF(KENKO[[#This Row],[N_ID]]="","",INDEX(Table1[ID],MATCH(KENKO[[#This Row],[N_ID]],Table1[N_ID],0)))</f>
        <v/>
      </c>
      <c r="C533" s="34" t="str">
        <f ca="1">IF(KENKO[[#This Row],[//]]="","",HYPERLINK("["&amp;SUBSTITUTE(DIR,"'","")&amp;"]NOTA!D"&amp;KENKO[[#This Row],[//]]+2,"&gt;"))</f>
        <v/>
      </c>
      <c r="D533" s="34" t="str">
        <f>IF(KENKO[[#This Row],[ID NOTA]]="","",INDEX(Table1[QB],MATCH(KENKO[[#This Row],[ID NOTA]],Table1[ID],0)))</f>
        <v/>
      </c>
      <c r="E53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33" s="34"/>
      <c r="G533" s="39" t="str">
        <f ca="1">IF(KENKO[[#This Row],[N_ID]]="","",INDEX(INDIRECT($2:$2),KENKO[[#This Row],[//]]))</f>
        <v/>
      </c>
      <c r="H533" s="39" t="str">
        <f ca="1">IF(KENKO[[#This Row],[N_ID]]="","",INDEX(INDIRECT($2:$2),KENKO[[#This Row],[//]]))</f>
        <v/>
      </c>
      <c r="I533" s="35" t="str">
        <f ca="1">IF(KENKO[[#This Row],[N_ID]]="","",INDEX(INDIRECT($2:$2),KENKO[[#This Row],[//]]))</f>
        <v/>
      </c>
      <c r="J533" s="35" t="str">
        <f ca="1">IF(KENKO[[#This Row],[//]]="","",INDEX([3]!db[NB PAJAK],KENKO[[#This Row],[stt]]-1))</f>
        <v/>
      </c>
      <c r="K533" s="34" t="str">
        <f ca="1">IF(KENKO[[#This Row],[//]]="","",IF(INDEX(INDIRECT($2:$2),KENKO[[#This Row],[//]])="","",INDEX(INDIRECT($2:$2),KENKO[[#This Row],[//]])))</f>
        <v/>
      </c>
      <c r="L533" s="34" t="str">
        <f ca="1">IF(KENKO[[#This Row],[//]]="","",IF(KENKO[[#This Row],[C]]="",INDEX(INDIRECT($2:$2),KENKO[[#This Row],[//]]),""))</f>
        <v/>
      </c>
      <c r="M533" s="34" t="str">
        <f ca="1">IF(KENKO[[#This Row],[//]]="","",IF(KENKO[[#This Row],[C]]="",INDEX(INDIRECT($2:$2),KENKO[[#This Row],[//]]),""))</f>
        <v/>
      </c>
      <c r="N533" s="40" t="str">
        <f ca="1">IF(KENKO[[#This Row],[//]]="","",INDEX(INDIRECT($2:$2),KENKO[[#This Row],[//]])/IF(KENKO[[#This Row],[C]]="",KENKO[[#This Row],[JMLH BRG]],1))</f>
        <v/>
      </c>
      <c r="O533" s="41" t="str">
        <f ca="1">IF(KENKO[[#This Row],[//]]="","",INDEX(INDIRECT($2:$2),KENKO[[#This Row],[//]]))</f>
        <v/>
      </c>
      <c r="P533" s="41" t="str">
        <f ca="1">IF(KENKO[[#This Row],[//]]="","",IF(INDEX(INDIRECT($2:$2),KENKO[[#This Row],[//]])="","",INDEX(INDIRECT($2:$2),KENKO[[#This Row],[//]])))</f>
        <v/>
      </c>
      <c r="Q533" s="42" t="str">
        <f ca="1">IF(KENKO[[#This Row],[//]]="","",INDEX(INDIRECT($2:$2),KENKO[[#This Row],[//]]))</f>
        <v/>
      </c>
      <c r="R53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3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33" s="42" t="str">
        <f ca="1">IF(KENKO[[#This Row],[//]]="","",IF(INDEX(INDIRECT($2:$2),KENKO[[#This Row],[//]])="","",INDEX(INDIRECT($2:$2),KENKO[[#This Row],[//]])))</f>
        <v/>
      </c>
      <c r="U533" s="35" t="str">
        <f ca="1">IF(KENKO[[#This Row],[//]]="","",INDEX(INDIRECT($2:$2),KENKO[[#This Row],[//]]))</f>
        <v/>
      </c>
      <c r="V533" s="35" t="str">
        <f ca="1">LOWER(SUBSTITUTE(SUBSTITUTE(SUBSTITUTE(SUBSTITUTE(SUBSTITUTE(SUBSTITUTE(SUBSTITUTE(SUBSTITUTE(KENKO[[#This Row],[N.B.nota]]," ",""),"-",""),"(",""),")",""),".",""),",",""),"/",""),"""",""))</f>
        <v/>
      </c>
      <c r="W533" s="34" t="str">
        <f ca="1">IF(KENKO[[#This Row],[concat]]="","",MATCH(KENKO[[#This Row],[concat]],[3]!db[NB NOTA_C],0)+1)</f>
        <v/>
      </c>
      <c r="X533" s="35" t="str">
        <f ca="1">IF(KENKO[[#This Row],[N.B.nota]]="","",ADDRESS(ROW(KENKO[QB]),COLUMN(KENKO[QB]))&amp;":"&amp;ADDRESS(ROW(),COLUMN(KENKO[QB])))</f>
        <v/>
      </c>
      <c r="Y533" s="35" t="str">
        <f ca="1">IF(KENKO[[#This Row],[//]]="","",HYPERLINK("["&amp;DB_PATH&amp;"]DB!e"&amp;KENKO[[#This Row],[stt]],"&gt;"))</f>
        <v/>
      </c>
      <c r="Z533" s="32" t="str">
        <f ca="1">IF(KENKO[[#This Row],[//]]="","",IF(KENKO[[#This Row],[ID NOTA]]="",Z532,KENKO[[#This Row],[ID NOTA]]))</f>
        <v/>
      </c>
    </row>
    <row r="534" spans="1:26" ht="20.100000000000001" customHeight="1" x14ac:dyDescent="0.25">
      <c r="A534" s="38"/>
      <c r="B534" s="34" t="str">
        <f>IF(KENKO[[#This Row],[N_ID]]="","",INDEX(Table1[ID],MATCH(KENKO[[#This Row],[N_ID]],Table1[N_ID],0)))</f>
        <v/>
      </c>
      <c r="C534" s="34" t="str">
        <f ca="1">IF(KENKO[[#This Row],[//]]="","",HYPERLINK("["&amp;SUBSTITUTE(DIR,"'","")&amp;"]NOTA!D"&amp;KENKO[[#This Row],[//]]+2,"&gt;"))</f>
        <v/>
      </c>
      <c r="D534" s="34" t="str">
        <f>IF(KENKO[[#This Row],[ID NOTA]]="","",INDEX(Table1[QB],MATCH(KENKO[[#This Row],[ID NOTA]],Table1[ID],0)))</f>
        <v/>
      </c>
      <c r="E53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34" s="34"/>
      <c r="G534" s="39" t="str">
        <f ca="1">IF(KENKO[[#This Row],[N_ID]]="","",INDEX(INDIRECT($2:$2),KENKO[[#This Row],[//]]))</f>
        <v/>
      </c>
      <c r="H534" s="39" t="str">
        <f ca="1">IF(KENKO[[#This Row],[N_ID]]="","",INDEX(INDIRECT($2:$2),KENKO[[#This Row],[//]]))</f>
        <v/>
      </c>
      <c r="I534" s="35" t="str">
        <f ca="1">IF(KENKO[[#This Row],[N_ID]]="","",INDEX(INDIRECT($2:$2),KENKO[[#This Row],[//]]))</f>
        <v/>
      </c>
      <c r="J534" s="35" t="str">
        <f ca="1">IF(KENKO[[#This Row],[//]]="","",INDEX([3]!db[NB PAJAK],KENKO[[#This Row],[stt]]-1))</f>
        <v/>
      </c>
      <c r="K534" s="34" t="str">
        <f ca="1">IF(KENKO[[#This Row],[//]]="","",IF(INDEX(INDIRECT($2:$2),KENKO[[#This Row],[//]])="","",INDEX(INDIRECT($2:$2),KENKO[[#This Row],[//]])))</f>
        <v/>
      </c>
      <c r="L534" s="34" t="str">
        <f ca="1">IF(KENKO[[#This Row],[//]]="","",IF(KENKO[[#This Row],[C]]="",INDEX(INDIRECT($2:$2),KENKO[[#This Row],[//]]),""))</f>
        <v/>
      </c>
      <c r="M534" s="34" t="str">
        <f ca="1">IF(KENKO[[#This Row],[//]]="","",IF(KENKO[[#This Row],[C]]="",INDEX(INDIRECT($2:$2),KENKO[[#This Row],[//]]),""))</f>
        <v/>
      </c>
      <c r="N534" s="40" t="str">
        <f ca="1">IF(KENKO[[#This Row],[//]]="","",INDEX(INDIRECT($2:$2),KENKO[[#This Row],[//]])/IF(KENKO[[#This Row],[C]]="",KENKO[[#This Row],[JMLH BRG]],1))</f>
        <v/>
      </c>
      <c r="O534" s="41" t="str">
        <f ca="1">IF(KENKO[[#This Row],[//]]="","",INDEX(INDIRECT($2:$2),KENKO[[#This Row],[//]]))</f>
        <v/>
      </c>
      <c r="P534" s="41" t="str">
        <f ca="1">IF(KENKO[[#This Row],[//]]="","",IF(INDEX(INDIRECT($2:$2),KENKO[[#This Row],[//]])="","",INDEX(INDIRECT($2:$2),KENKO[[#This Row],[//]])))</f>
        <v/>
      </c>
      <c r="Q534" s="42" t="str">
        <f ca="1">IF(KENKO[[#This Row],[//]]="","",INDEX(INDIRECT($2:$2),KENKO[[#This Row],[//]]))</f>
        <v/>
      </c>
      <c r="R53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3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34" s="42" t="str">
        <f ca="1">IF(KENKO[[#This Row],[//]]="","",IF(INDEX(INDIRECT($2:$2),KENKO[[#This Row],[//]])="","",INDEX(INDIRECT($2:$2),KENKO[[#This Row],[//]])))</f>
        <v/>
      </c>
      <c r="U534" s="35" t="str">
        <f ca="1">IF(KENKO[[#This Row],[//]]="","",INDEX(INDIRECT($2:$2),KENKO[[#This Row],[//]]))</f>
        <v/>
      </c>
      <c r="V534" s="35" t="str">
        <f ca="1">LOWER(SUBSTITUTE(SUBSTITUTE(SUBSTITUTE(SUBSTITUTE(SUBSTITUTE(SUBSTITUTE(SUBSTITUTE(SUBSTITUTE(KENKO[[#This Row],[N.B.nota]]," ",""),"-",""),"(",""),")",""),".",""),",",""),"/",""),"""",""))</f>
        <v/>
      </c>
      <c r="W534" s="34" t="str">
        <f ca="1">IF(KENKO[[#This Row],[concat]]="","",MATCH(KENKO[[#This Row],[concat]],[3]!db[NB NOTA_C],0)+1)</f>
        <v/>
      </c>
      <c r="X534" s="35" t="str">
        <f ca="1">IF(KENKO[[#This Row],[N.B.nota]]="","",ADDRESS(ROW(KENKO[QB]),COLUMN(KENKO[QB]))&amp;":"&amp;ADDRESS(ROW(),COLUMN(KENKO[QB])))</f>
        <v/>
      </c>
      <c r="Y534" s="35" t="str">
        <f ca="1">IF(KENKO[[#This Row],[//]]="","",HYPERLINK("["&amp;DB_PATH&amp;"]DB!e"&amp;KENKO[[#This Row],[stt]],"&gt;"))</f>
        <v/>
      </c>
      <c r="Z534" s="32" t="str">
        <f ca="1">IF(KENKO[[#This Row],[//]]="","",IF(KENKO[[#This Row],[ID NOTA]]="",Z533,KENKO[[#This Row],[ID NOTA]]))</f>
        <v/>
      </c>
    </row>
    <row r="535" spans="1:26" ht="20.100000000000001" customHeight="1" x14ac:dyDescent="0.25">
      <c r="A535" s="38"/>
      <c r="B535" s="34" t="str">
        <f>IF(KENKO[[#This Row],[N_ID]]="","",INDEX(Table1[ID],MATCH(KENKO[[#This Row],[N_ID]],Table1[N_ID],0)))</f>
        <v/>
      </c>
      <c r="C535" s="34" t="str">
        <f ca="1">IF(KENKO[[#This Row],[//]]="","",HYPERLINK("["&amp;SUBSTITUTE(DIR,"'","")&amp;"]NOTA!D"&amp;KENKO[[#This Row],[//]]+2,"&gt;"))</f>
        <v/>
      </c>
      <c r="D535" s="34" t="str">
        <f>IF(KENKO[[#This Row],[ID NOTA]]="","",INDEX(Table1[QB],MATCH(KENKO[[#This Row],[ID NOTA]],Table1[ID],0)))</f>
        <v/>
      </c>
      <c r="E53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35" s="34"/>
      <c r="G535" s="39" t="str">
        <f ca="1">IF(KENKO[[#This Row],[N_ID]]="","",INDEX(INDIRECT($2:$2),KENKO[[#This Row],[//]]))</f>
        <v/>
      </c>
      <c r="H535" s="39" t="str">
        <f ca="1">IF(KENKO[[#This Row],[N_ID]]="","",INDEX(INDIRECT($2:$2),KENKO[[#This Row],[//]]))</f>
        <v/>
      </c>
      <c r="I535" s="35" t="str">
        <f ca="1">IF(KENKO[[#This Row],[N_ID]]="","",INDEX(INDIRECT($2:$2),KENKO[[#This Row],[//]]))</f>
        <v/>
      </c>
      <c r="J535" s="35" t="str">
        <f ca="1">IF(KENKO[[#This Row],[//]]="","",INDEX([3]!db[NB PAJAK],KENKO[[#This Row],[stt]]-1))</f>
        <v/>
      </c>
      <c r="K535" s="34" t="str">
        <f ca="1">IF(KENKO[[#This Row],[//]]="","",IF(INDEX(INDIRECT($2:$2),KENKO[[#This Row],[//]])="","",INDEX(INDIRECT($2:$2),KENKO[[#This Row],[//]])))</f>
        <v/>
      </c>
      <c r="L535" s="34" t="str">
        <f ca="1">IF(KENKO[[#This Row],[//]]="","",IF(KENKO[[#This Row],[C]]="",INDEX(INDIRECT($2:$2),KENKO[[#This Row],[//]]),""))</f>
        <v/>
      </c>
      <c r="M535" s="34" t="str">
        <f ca="1">IF(KENKO[[#This Row],[//]]="","",IF(KENKO[[#This Row],[C]]="",INDEX(INDIRECT($2:$2),KENKO[[#This Row],[//]]),""))</f>
        <v/>
      </c>
      <c r="N535" s="40" t="str">
        <f ca="1">IF(KENKO[[#This Row],[//]]="","",INDEX(INDIRECT($2:$2),KENKO[[#This Row],[//]])/IF(KENKO[[#This Row],[C]]="",KENKO[[#This Row],[JMLH BRG]],1))</f>
        <v/>
      </c>
      <c r="O535" s="41" t="str">
        <f ca="1">IF(KENKO[[#This Row],[//]]="","",INDEX(INDIRECT($2:$2),KENKO[[#This Row],[//]]))</f>
        <v/>
      </c>
      <c r="P535" s="41" t="str">
        <f ca="1">IF(KENKO[[#This Row],[//]]="","",IF(INDEX(INDIRECT($2:$2),KENKO[[#This Row],[//]])="","",INDEX(INDIRECT($2:$2),KENKO[[#This Row],[//]])))</f>
        <v/>
      </c>
      <c r="Q535" s="42" t="str">
        <f ca="1">IF(KENKO[[#This Row],[//]]="","",INDEX(INDIRECT($2:$2),KENKO[[#This Row],[//]]))</f>
        <v/>
      </c>
      <c r="R53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3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35" s="42" t="str">
        <f ca="1">IF(KENKO[[#This Row],[//]]="","",IF(INDEX(INDIRECT($2:$2),KENKO[[#This Row],[//]])="","",INDEX(INDIRECT($2:$2),KENKO[[#This Row],[//]])))</f>
        <v/>
      </c>
      <c r="U535" s="35" t="str">
        <f ca="1">IF(KENKO[[#This Row],[//]]="","",INDEX(INDIRECT($2:$2),KENKO[[#This Row],[//]]))</f>
        <v/>
      </c>
      <c r="V535" s="35" t="str">
        <f ca="1">LOWER(SUBSTITUTE(SUBSTITUTE(SUBSTITUTE(SUBSTITUTE(SUBSTITUTE(SUBSTITUTE(SUBSTITUTE(SUBSTITUTE(KENKO[[#This Row],[N.B.nota]]," ",""),"-",""),"(",""),")",""),".",""),",",""),"/",""),"""",""))</f>
        <v/>
      </c>
      <c r="W535" s="34" t="str">
        <f ca="1">IF(KENKO[[#This Row],[concat]]="","",MATCH(KENKO[[#This Row],[concat]],[3]!db[NB NOTA_C],0)+1)</f>
        <v/>
      </c>
      <c r="X535" s="35" t="str">
        <f ca="1">IF(KENKO[[#This Row],[N.B.nota]]="","",ADDRESS(ROW(KENKO[QB]),COLUMN(KENKO[QB]))&amp;":"&amp;ADDRESS(ROW(),COLUMN(KENKO[QB])))</f>
        <v/>
      </c>
      <c r="Y535" s="35" t="str">
        <f ca="1">IF(KENKO[[#This Row],[//]]="","",HYPERLINK("["&amp;DB_PATH&amp;"]DB!e"&amp;KENKO[[#This Row],[stt]],"&gt;"))</f>
        <v/>
      </c>
      <c r="Z535" s="32" t="str">
        <f ca="1">IF(KENKO[[#This Row],[//]]="","",IF(KENKO[[#This Row],[ID NOTA]]="",Z534,KENKO[[#This Row],[ID NOTA]]))</f>
        <v/>
      </c>
    </row>
    <row r="536" spans="1:26" ht="20.100000000000001" customHeight="1" x14ac:dyDescent="0.25">
      <c r="A536" s="38"/>
      <c r="B536" s="34" t="str">
        <f>IF(KENKO[[#This Row],[N_ID]]="","",INDEX(Table1[ID],MATCH(KENKO[[#This Row],[N_ID]],Table1[N_ID],0)))</f>
        <v/>
      </c>
      <c r="C536" s="34" t="str">
        <f ca="1">IF(KENKO[[#This Row],[//]]="","",HYPERLINK("["&amp;SUBSTITUTE(DIR,"'","")&amp;"]NOTA!D"&amp;KENKO[[#This Row],[//]]+2,"&gt;"))</f>
        <v/>
      </c>
      <c r="D536" s="34" t="str">
        <f>IF(KENKO[[#This Row],[ID NOTA]]="","",INDEX(Table1[QB],MATCH(KENKO[[#This Row],[ID NOTA]],Table1[ID],0)))</f>
        <v/>
      </c>
      <c r="E53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36" s="34"/>
      <c r="G536" s="39" t="str">
        <f ca="1">IF(KENKO[[#This Row],[N_ID]]="","",INDEX(INDIRECT($2:$2),KENKO[[#This Row],[//]]))</f>
        <v/>
      </c>
      <c r="H536" s="39" t="str">
        <f ca="1">IF(KENKO[[#This Row],[N_ID]]="","",INDEX(INDIRECT($2:$2),KENKO[[#This Row],[//]]))</f>
        <v/>
      </c>
      <c r="I536" s="35" t="str">
        <f ca="1">IF(KENKO[[#This Row],[N_ID]]="","",INDEX(INDIRECT($2:$2),KENKO[[#This Row],[//]]))</f>
        <v/>
      </c>
      <c r="J536" s="35" t="str">
        <f ca="1">IF(KENKO[[#This Row],[//]]="","",INDEX([3]!db[NB PAJAK],KENKO[[#This Row],[stt]]-1))</f>
        <v/>
      </c>
      <c r="K536" s="34" t="str">
        <f ca="1">IF(KENKO[[#This Row],[//]]="","",IF(INDEX(INDIRECT($2:$2),KENKO[[#This Row],[//]])="","",INDEX(INDIRECT($2:$2),KENKO[[#This Row],[//]])))</f>
        <v/>
      </c>
      <c r="L536" s="34" t="str">
        <f ca="1">IF(KENKO[[#This Row],[//]]="","",IF(KENKO[[#This Row],[C]]="",INDEX(INDIRECT($2:$2),KENKO[[#This Row],[//]]),""))</f>
        <v/>
      </c>
      <c r="M536" s="34" t="str">
        <f ca="1">IF(KENKO[[#This Row],[//]]="","",IF(KENKO[[#This Row],[C]]="",INDEX(INDIRECT($2:$2),KENKO[[#This Row],[//]]),""))</f>
        <v/>
      </c>
      <c r="N536" s="40" t="str">
        <f ca="1">IF(KENKO[[#This Row],[//]]="","",INDEX(INDIRECT($2:$2),KENKO[[#This Row],[//]])/IF(KENKO[[#This Row],[C]]="",KENKO[[#This Row],[JMLH BRG]],1))</f>
        <v/>
      </c>
      <c r="O536" s="41" t="str">
        <f ca="1">IF(KENKO[[#This Row],[//]]="","",INDEX(INDIRECT($2:$2),KENKO[[#This Row],[//]]))</f>
        <v/>
      </c>
      <c r="P536" s="41" t="str">
        <f ca="1">IF(KENKO[[#This Row],[//]]="","",IF(INDEX(INDIRECT($2:$2),KENKO[[#This Row],[//]])="","",INDEX(INDIRECT($2:$2),KENKO[[#This Row],[//]])))</f>
        <v/>
      </c>
      <c r="Q536" s="42" t="str">
        <f ca="1">IF(KENKO[[#This Row],[//]]="","",INDEX(INDIRECT($2:$2),KENKO[[#This Row],[//]]))</f>
        <v/>
      </c>
      <c r="R53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3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36" s="42" t="str">
        <f ca="1">IF(KENKO[[#This Row],[//]]="","",IF(INDEX(INDIRECT($2:$2),KENKO[[#This Row],[//]])="","",INDEX(INDIRECT($2:$2),KENKO[[#This Row],[//]])))</f>
        <v/>
      </c>
      <c r="U536" s="35" t="str">
        <f ca="1">IF(KENKO[[#This Row],[//]]="","",INDEX(INDIRECT($2:$2),KENKO[[#This Row],[//]]))</f>
        <v/>
      </c>
      <c r="V536" s="35" t="str">
        <f ca="1">LOWER(SUBSTITUTE(SUBSTITUTE(SUBSTITUTE(SUBSTITUTE(SUBSTITUTE(SUBSTITUTE(SUBSTITUTE(SUBSTITUTE(KENKO[[#This Row],[N.B.nota]]," ",""),"-",""),"(",""),")",""),".",""),",",""),"/",""),"""",""))</f>
        <v/>
      </c>
      <c r="W536" s="34" t="str">
        <f ca="1">IF(KENKO[[#This Row],[concat]]="","",MATCH(KENKO[[#This Row],[concat]],[3]!db[NB NOTA_C],0)+1)</f>
        <v/>
      </c>
      <c r="X536" s="35" t="str">
        <f ca="1">IF(KENKO[[#This Row],[N.B.nota]]="","",ADDRESS(ROW(KENKO[QB]),COLUMN(KENKO[QB]))&amp;":"&amp;ADDRESS(ROW(),COLUMN(KENKO[QB])))</f>
        <v/>
      </c>
      <c r="Y536" s="35" t="str">
        <f ca="1">IF(KENKO[[#This Row],[//]]="","",HYPERLINK("["&amp;DB_PATH&amp;"]DB!e"&amp;KENKO[[#This Row],[stt]],"&gt;"))</f>
        <v/>
      </c>
      <c r="Z536" s="32" t="str">
        <f ca="1">IF(KENKO[[#This Row],[//]]="","",IF(KENKO[[#This Row],[ID NOTA]]="",Z535,KENKO[[#This Row],[ID NOTA]]))</f>
        <v/>
      </c>
    </row>
    <row r="537" spans="1:26" ht="20.100000000000001" customHeight="1" x14ac:dyDescent="0.25">
      <c r="A537" s="38"/>
      <c r="B537" s="34" t="str">
        <f>IF(KENKO[[#This Row],[N_ID]]="","",INDEX(Table1[ID],MATCH(KENKO[[#This Row],[N_ID]],Table1[N_ID],0)))</f>
        <v/>
      </c>
      <c r="C537" s="34" t="str">
        <f ca="1">IF(KENKO[[#This Row],[//]]="","",HYPERLINK("["&amp;SUBSTITUTE(DIR,"'","")&amp;"]NOTA!D"&amp;KENKO[[#This Row],[//]]+2,"&gt;"))</f>
        <v/>
      </c>
      <c r="D537" s="34" t="str">
        <f>IF(KENKO[[#This Row],[ID NOTA]]="","",INDEX(Table1[QB],MATCH(KENKO[[#This Row],[ID NOTA]],Table1[ID],0)))</f>
        <v/>
      </c>
      <c r="E53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37" s="34"/>
      <c r="G537" s="39" t="str">
        <f ca="1">IF(KENKO[[#This Row],[N_ID]]="","",INDEX(INDIRECT($2:$2),KENKO[[#This Row],[//]]))</f>
        <v/>
      </c>
      <c r="H537" s="39" t="str">
        <f ca="1">IF(KENKO[[#This Row],[N_ID]]="","",INDEX(INDIRECT($2:$2),KENKO[[#This Row],[//]]))</f>
        <v/>
      </c>
      <c r="I537" s="35" t="str">
        <f ca="1">IF(KENKO[[#This Row],[N_ID]]="","",INDEX(INDIRECT($2:$2),KENKO[[#This Row],[//]]))</f>
        <v/>
      </c>
      <c r="J537" s="35" t="str">
        <f ca="1">IF(KENKO[[#This Row],[//]]="","",INDEX([3]!db[NB PAJAK],KENKO[[#This Row],[stt]]-1))</f>
        <v/>
      </c>
      <c r="K537" s="34" t="str">
        <f ca="1">IF(KENKO[[#This Row],[//]]="","",IF(INDEX(INDIRECT($2:$2),KENKO[[#This Row],[//]])="","",INDEX(INDIRECT($2:$2),KENKO[[#This Row],[//]])))</f>
        <v/>
      </c>
      <c r="L537" s="34" t="str">
        <f ca="1">IF(KENKO[[#This Row],[//]]="","",IF(KENKO[[#This Row],[C]]="",INDEX(INDIRECT($2:$2),KENKO[[#This Row],[//]]),""))</f>
        <v/>
      </c>
      <c r="M537" s="34" t="str">
        <f ca="1">IF(KENKO[[#This Row],[//]]="","",IF(KENKO[[#This Row],[C]]="",INDEX(INDIRECT($2:$2),KENKO[[#This Row],[//]]),""))</f>
        <v/>
      </c>
      <c r="N537" s="40" t="str">
        <f ca="1">IF(KENKO[[#This Row],[//]]="","",INDEX(INDIRECT($2:$2),KENKO[[#This Row],[//]])/IF(KENKO[[#This Row],[C]]="",KENKO[[#This Row],[JMLH BRG]],1))</f>
        <v/>
      </c>
      <c r="O537" s="41" t="str">
        <f ca="1">IF(KENKO[[#This Row],[//]]="","",INDEX(INDIRECT($2:$2),KENKO[[#This Row],[//]]))</f>
        <v/>
      </c>
      <c r="P537" s="41" t="str">
        <f ca="1">IF(KENKO[[#This Row],[//]]="","",IF(INDEX(INDIRECT($2:$2),KENKO[[#This Row],[//]])="","",INDEX(INDIRECT($2:$2),KENKO[[#This Row],[//]])))</f>
        <v/>
      </c>
      <c r="Q537" s="42" t="str">
        <f ca="1">IF(KENKO[[#This Row],[//]]="","",INDEX(INDIRECT($2:$2),KENKO[[#This Row],[//]]))</f>
        <v/>
      </c>
      <c r="R53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3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37" s="42" t="str">
        <f ca="1">IF(KENKO[[#This Row],[//]]="","",IF(INDEX(INDIRECT($2:$2),KENKO[[#This Row],[//]])="","",INDEX(INDIRECT($2:$2),KENKO[[#This Row],[//]])))</f>
        <v/>
      </c>
      <c r="U537" s="35" t="str">
        <f ca="1">IF(KENKO[[#This Row],[//]]="","",INDEX(INDIRECT($2:$2),KENKO[[#This Row],[//]]))</f>
        <v/>
      </c>
      <c r="V537" s="35" t="str">
        <f ca="1">LOWER(SUBSTITUTE(SUBSTITUTE(SUBSTITUTE(SUBSTITUTE(SUBSTITUTE(SUBSTITUTE(SUBSTITUTE(SUBSTITUTE(KENKO[[#This Row],[N.B.nota]]," ",""),"-",""),"(",""),")",""),".",""),",",""),"/",""),"""",""))</f>
        <v/>
      </c>
      <c r="W537" s="34" t="str">
        <f ca="1">IF(KENKO[[#This Row],[concat]]="","",MATCH(KENKO[[#This Row],[concat]],[3]!db[NB NOTA_C],0)+1)</f>
        <v/>
      </c>
      <c r="X537" s="35" t="str">
        <f ca="1">IF(KENKO[[#This Row],[N.B.nota]]="","",ADDRESS(ROW(KENKO[QB]),COLUMN(KENKO[QB]))&amp;":"&amp;ADDRESS(ROW(),COLUMN(KENKO[QB])))</f>
        <v/>
      </c>
      <c r="Y537" s="35" t="str">
        <f ca="1">IF(KENKO[[#This Row],[//]]="","",HYPERLINK("["&amp;DB_PATH&amp;"]DB!e"&amp;KENKO[[#This Row],[stt]],"&gt;"))</f>
        <v/>
      </c>
      <c r="Z537" s="32" t="str">
        <f ca="1">IF(KENKO[[#This Row],[//]]="","",IF(KENKO[[#This Row],[ID NOTA]]="",Z536,KENKO[[#This Row],[ID NOTA]]))</f>
        <v/>
      </c>
    </row>
    <row r="538" spans="1:26" ht="20.100000000000001" customHeight="1" x14ac:dyDescent="0.25">
      <c r="A538" s="38"/>
      <c r="B538" s="34" t="str">
        <f>IF(KENKO[[#This Row],[N_ID]]="","",INDEX(Table1[ID],MATCH(KENKO[[#This Row],[N_ID]],Table1[N_ID],0)))</f>
        <v/>
      </c>
      <c r="C538" s="34" t="str">
        <f ca="1">IF(KENKO[[#This Row],[//]]="","",HYPERLINK("["&amp;SUBSTITUTE(DIR,"'","")&amp;"]NOTA!D"&amp;KENKO[[#This Row],[//]]+2,"&gt;"))</f>
        <v/>
      </c>
      <c r="D538" s="34" t="str">
        <f>IF(KENKO[[#This Row],[ID NOTA]]="","",INDEX(Table1[QB],MATCH(KENKO[[#This Row],[ID NOTA]],Table1[ID],0)))</f>
        <v/>
      </c>
      <c r="E53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38" s="34"/>
      <c r="G538" s="39" t="str">
        <f ca="1">IF(KENKO[[#This Row],[N_ID]]="","",INDEX(INDIRECT($2:$2),KENKO[[#This Row],[//]]))</f>
        <v/>
      </c>
      <c r="H538" s="39" t="str">
        <f ca="1">IF(KENKO[[#This Row],[N_ID]]="","",INDEX(INDIRECT($2:$2),KENKO[[#This Row],[//]]))</f>
        <v/>
      </c>
      <c r="I538" s="35" t="str">
        <f ca="1">IF(KENKO[[#This Row],[N_ID]]="","",INDEX(INDIRECT($2:$2),KENKO[[#This Row],[//]]))</f>
        <v/>
      </c>
      <c r="J538" s="35" t="str">
        <f ca="1">IF(KENKO[[#This Row],[//]]="","",INDEX([3]!db[NB PAJAK],KENKO[[#This Row],[stt]]-1))</f>
        <v/>
      </c>
      <c r="K538" s="34" t="str">
        <f ca="1">IF(KENKO[[#This Row],[//]]="","",IF(INDEX(INDIRECT($2:$2),KENKO[[#This Row],[//]])="","",INDEX(INDIRECT($2:$2),KENKO[[#This Row],[//]])))</f>
        <v/>
      </c>
      <c r="L538" s="34" t="str">
        <f ca="1">IF(KENKO[[#This Row],[//]]="","",IF(KENKO[[#This Row],[C]]="",INDEX(INDIRECT($2:$2),KENKO[[#This Row],[//]]),""))</f>
        <v/>
      </c>
      <c r="M538" s="34" t="str">
        <f ca="1">IF(KENKO[[#This Row],[//]]="","",IF(KENKO[[#This Row],[C]]="",INDEX(INDIRECT($2:$2),KENKO[[#This Row],[//]]),""))</f>
        <v/>
      </c>
      <c r="N538" s="40" t="str">
        <f ca="1">IF(KENKO[[#This Row],[//]]="","",INDEX(INDIRECT($2:$2),KENKO[[#This Row],[//]])/IF(KENKO[[#This Row],[C]]="",KENKO[[#This Row],[JMLH BRG]],1))</f>
        <v/>
      </c>
      <c r="O538" s="41" t="str">
        <f ca="1">IF(KENKO[[#This Row],[//]]="","",INDEX(INDIRECT($2:$2),KENKO[[#This Row],[//]]))</f>
        <v/>
      </c>
      <c r="P538" s="41" t="str">
        <f ca="1">IF(KENKO[[#This Row],[//]]="","",IF(INDEX(INDIRECT($2:$2),KENKO[[#This Row],[//]])="","",INDEX(INDIRECT($2:$2),KENKO[[#This Row],[//]])))</f>
        <v/>
      </c>
      <c r="Q538" s="42" t="str">
        <f ca="1">IF(KENKO[[#This Row],[//]]="","",INDEX(INDIRECT($2:$2),KENKO[[#This Row],[//]]))</f>
        <v/>
      </c>
      <c r="R53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3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38" s="42" t="str">
        <f ca="1">IF(KENKO[[#This Row],[//]]="","",IF(INDEX(INDIRECT($2:$2),KENKO[[#This Row],[//]])="","",INDEX(INDIRECT($2:$2),KENKO[[#This Row],[//]])))</f>
        <v/>
      </c>
      <c r="U538" s="35" t="str">
        <f ca="1">IF(KENKO[[#This Row],[//]]="","",INDEX(INDIRECT($2:$2),KENKO[[#This Row],[//]]))</f>
        <v/>
      </c>
      <c r="V538" s="35" t="str">
        <f ca="1">LOWER(SUBSTITUTE(SUBSTITUTE(SUBSTITUTE(SUBSTITUTE(SUBSTITUTE(SUBSTITUTE(SUBSTITUTE(SUBSTITUTE(KENKO[[#This Row],[N.B.nota]]," ",""),"-",""),"(",""),")",""),".",""),",",""),"/",""),"""",""))</f>
        <v/>
      </c>
      <c r="W538" s="34" t="str">
        <f ca="1">IF(KENKO[[#This Row],[concat]]="","",MATCH(KENKO[[#This Row],[concat]],[3]!db[NB NOTA_C],0)+1)</f>
        <v/>
      </c>
      <c r="X538" s="35" t="str">
        <f ca="1">IF(KENKO[[#This Row],[N.B.nota]]="","",ADDRESS(ROW(KENKO[QB]),COLUMN(KENKO[QB]))&amp;":"&amp;ADDRESS(ROW(),COLUMN(KENKO[QB])))</f>
        <v/>
      </c>
      <c r="Y538" s="35" t="str">
        <f ca="1">IF(KENKO[[#This Row],[//]]="","",HYPERLINK("["&amp;DB_PATH&amp;"]DB!e"&amp;KENKO[[#This Row],[stt]],"&gt;"))</f>
        <v/>
      </c>
      <c r="Z538" s="32" t="str">
        <f ca="1">IF(KENKO[[#This Row],[//]]="","",IF(KENKO[[#This Row],[ID NOTA]]="",Z537,KENKO[[#This Row],[ID NOTA]]))</f>
        <v/>
      </c>
    </row>
    <row r="539" spans="1:26" ht="20.100000000000001" customHeight="1" x14ac:dyDescent="0.25">
      <c r="A539" s="38"/>
      <c r="B539" s="34" t="str">
        <f>IF(KENKO[[#This Row],[N_ID]]="","",INDEX(Table1[ID],MATCH(KENKO[[#This Row],[N_ID]],Table1[N_ID],0)))</f>
        <v/>
      </c>
      <c r="C539" s="34" t="str">
        <f ca="1">IF(KENKO[[#This Row],[//]]="","",HYPERLINK("["&amp;SUBSTITUTE(DIR,"'","")&amp;"]NOTA!D"&amp;KENKO[[#This Row],[//]]+2,"&gt;"))</f>
        <v/>
      </c>
      <c r="D539" s="34" t="str">
        <f>IF(KENKO[[#This Row],[ID NOTA]]="","",INDEX(Table1[QB],MATCH(KENKO[[#This Row],[ID NOTA]],Table1[ID],0)))</f>
        <v/>
      </c>
      <c r="E53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39" s="34"/>
      <c r="G539" s="39" t="str">
        <f ca="1">IF(KENKO[[#This Row],[N_ID]]="","",INDEX(INDIRECT($2:$2),KENKO[[#This Row],[//]]))</f>
        <v/>
      </c>
      <c r="H539" s="39" t="str">
        <f ca="1">IF(KENKO[[#This Row],[N_ID]]="","",INDEX(INDIRECT($2:$2),KENKO[[#This Row],[//]]))</f>
        <v/>
      </c>
      <c r="I539" s="35" t="str">
        <f ca="1">IF(KENKO[[#This Row],[N_ID]]="","",INDEX(INDIRECT($2:$2),KENKO[[#This Row],[//]]))</f>
        <v/>
      </c>
      <c r="J539" s="35" t="str">
        <f ca="1">IF(KENKO[[#This Row],[//]]="","",INDEX([3]!db[NB PAJAK],KENKO[[#This Row],[stt]]-1))</f>
        <v/>
      </c>
      <c r="K539" s="34" t="str">
        <f ca="1">IF(KENKO[[#This Row],[//]]="","",IF(INDEX(INDIRECT($2:$2),KENKO[[#This Row],[//]])="","",INDEX(INDIRECT($2:$2),KENKO[[#This Row],[//]])))</f>
        <v/>
      </c>
      <c r="L539" s="34" t="str">
        <f ca="1">IF(KENKO[[#This Row],[//]]="","",IF(KENKO[[#This Row],[C]]="",INDEX(INDIRECT($2:$2),KENKO[[#This Row],[//]]),""))</f>
        <v/>
      </c>
      <c r="M539" s="34" t="str">
        <f ca="1">IF(KENKO[[#This Row],[//]]="","",IF(KENKO[[#This Row],[C]]="",INDEX(INDIRECT($2:$2),KENKO[[#This Row],[//]]),""))</f>
        <v/>
      </c>
      <c r="N539" s="40" t="str">
        <f ca="1">IF(KENKO[[#This Row],[//]]="","",INDEX(INDIRECT($2:$2),KENKO[[#This Row],[//]])/IF(KENKO[[#This Row],[C]]="",KENKO[[#This Row],[JMLH BRG]],1))</f>
        <v/>
      </c>
      <c r="O539" s="41" t="str">
        <f ca="1">IF(KENKO[[#This Row],[//]]="","",INDEX(INDIRECT($2:$2),KENKO[[#This Row],[//]]))</f>
        <v/>
      </c>
      <c r="P539" s="41" t="str">
        <f ca="1">IF(KENKO[[#This Row],[//]]="","",IF(INDEX(INDIRECT($2:$2),KENKO[[#This Row],[//]])="","",INDEX(INDIRECT($2:$2),KENKO[[#This Row],[//]])))</f>
        <v/>
      </c>
      <c r="Q539" s="42" t="str">
        <f ca="1">IF(KENKO[[#This Row],[//]]="","",INDEX(INDIRECT($2:$2),KENKO[[#This Row],[//]]))</f>
        <v/>
      </c>
      <c r="R53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3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39" s="42" t="str">
        <f ca="1">IF(KENKO[[#This Row],[//]]="","",IF(INDEX(INDIRECT($2:$2),KENKO[[#This Row],[//]])="","",INDEX(INDIRECT($2:$2),KENKO[[#This Row],[//]])))</f>
        <v/>
      </c>
      <c r="U539" s="35" t="str">
        <f ca="1">IF(KENKO[[#This Row],[//]]="","",INDEX(INDIRECT($2:$2),KENKO[[#This Row],[//]]))</f>
        <v/>
      </c>
      <c r="V539" s="35" t="str">
        <f ca="1">LOWER(SUBSTITUTE(SUBSTITUTE(SUBSTITUTE(SUBSTITUTE(SUBSTITUTE(SUBSTITUTE(SUBSTITUTE(SUBSTITUTE(KENKO[[#This Row],[N.B.nota]]," ",""),"-",""),"(",""),")",""),".",""),",",""),"/",""),"""",""))</f>
        <v/>
      </c>
      <c r="W539" s="34" t="str">
        <f ca="1">IF(KENKO[[#This Row],[concat]]="","",MATCH(KENKO[[#This Row],[concat]],[3]!db[NB NOTA_C],0)+1)</f>
        <v/>
      </c>
      <c r="X539" s="35" t="str">
        <f ca="1">IF(KENKO[[#This Row],[N.B.nota]]="","",ADDRESS(ROW(KENKO[QB]),COLUMN(KENKO[QB]))&amp;":"&amp;ADDRESS(ROW(),COLUMN(KENKO[QB])))</f>
        <v/>
      </c>
      <c r="Y539" s="35" t="str">
        <f ca="1">IF(KENKO[[#This Row],[//]]="","",HYPERLINK("["&amp;DB_PATH&amp;"]DB!e"&amp;KENKO[[#This Row],[stt]],"&gt;"))</f>
        <v/>
      </c>
      <c r="Z539" s="32" t="str">
        <f ca="1">IF(KENKO[[#This Row],[//]]="","",IF(KENKO[[#This Row],[ID NOTA]]="",Z538,KENKO[[#This Row],[ID NOTA]]))</f>
        <v/>
      </c>
    </row>
    <row r="540" spans="1:26" ht="20.100000000000001" customHeight="1" x14ac:dyDescent="0.25">
      <c r="A540" s="38"/>
      <c r="B540" s="34" t="str">
        <f>IF(KENKO[[#This Row],[N_ID]]="","",INDEX(Table1[ID],MATCH(KENKO[[#This Row],[N_ID]],Table1[N_ID],0)))</f>
        <v/>
      </c>
      <c r="C540" s="34" t="str">
        <f ca="1">IF(KENKO[[#This Row],[//]]="","",HYPERLINK("["&amp;SUBSTITUTE(DIR,"'","")&amp;"]NOTA!D"&amp;KENKO[[#This Row],[//]]+2,"&gt;"))</f>
        <v/>
      </c>
      <c r="D540" s="34" t="str">
        <f>IF(KENKO[[#This Row],[ID NOTA]]="","",INDEX(Table1[QB],MATCH(KENKO[[#This Row],[ID NOTA]],Table1[ID],0)))</f>
        <v/>
      </c>
      <c r="E54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40" s="34"/>
      <c r="G540" s="39" t="str">
        <f ca="1">IF(KENKO[[#This Row],[N_ID]]="","",INDEX(INDIRECT($2:$2),KENKO[[#This Row],[//]]))</f>
        <v/>
      </c>
      <c r="H540" s="39" t="str">
        <f ca="1">IF(KENKO[[#This Row],[N_ID]]="","",INDEX(INDIRECT($2:$2),KENKO[[#This Row],[//]]))</f>
        <v/>
      </c>
      <c r="I540" s="35" t="str">
        <f ca="1">IF(KENKO[[#This Row],[N_ID]]="","",INDEX(INDIRECT($2:$2),KENKO[[#This Row],[//]]))</f>
        <v/>
      </c>
      <c r="J540" s="35" t="str">
        <f ca="1">IF(KENKO[[#This Row],[//]]="","",INDEX([3]!db[NB PAJAK],KENKO[[#This Row],[stt]]-1))</f>
        <v/>
      </c>
      <c r="K540" s="34" t="str">
        <f ca="1">IF(KENKO[[#This Row],[//]]="","",IF(INDEX(INDIRECT($2:$2),KENKO[[#This Row],[//]])="","",INDEX(INDIRECT($2:$2),KENKO[[#This Row],[//]])))</f>
        <v/>
      </c>
      <c r="L540" s="34" t="str">
        <f ca="1">IF(KENKO[[#This Row],[//]]="","",IF(KENKO[[#This Row],[C]]="",INDEX(INDIRECT($2:$2),KENKO[[#This Row],[//]]),""))</f>
        <v/>
      </c>
      <c r="M540" s="34" t="str">
        <f ca="1">IF(KENKO[[#This Row],[//]]="","",IF(KENKO[[#This Row],[C]]="",INDEX(INDIRECT($2:$2),KENKO[[#This Row],[//]]),""))</f>
        <v/>
      </c>
      <c r="N540" s="40" t="str">
        <f ca="1">IF(KENKO[[#This Row],[//]]="","",INDEX(INDIRECT($2:$2),KENKO[[#This Row],[//]])/IF(KENKO[[#This Row],[C]]="",KENKO[[#This Row],[JMLH BRG]],1))</f>
        <v/>
      </c>
      <c r="O540" s="41" t="str">
        <f ca="1">IF(KENKO[[#This Row],[//]]="","",INDEX(INDIRECT($2:$2),KENKO[[#This Row],[//]]))</f>
        <v/>
      </c>
      <c r="P540" s="41" t="str">
        <f ca="1">IF(KENKO[[#This Row],[//]]="","",IF(INDEX(INDIRECT($2:$2),KENKO[[#This Row],[//]])="","",INDEX(INDIRECT($2:$2),KENKO[[#This Row],[//]])))</f>
        <v/>
      </c>
      <c r="Q540" s="42" t="str">
        <f ca="1">IF(KENKO[[#This Row],[//]]="","",INDEX(INDIRECT($2:$2),KENKO[[#This Row],[//]]))</f>
        <v/>
      </c>
      <c r="R54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4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40" s="42" t="str">
        <f ca="1">IF(KENKO[[#This Row],[//]]="","",IF(INDEX(INDIRECT($2:$2),KENKO[[#This Row],[//]])="","",INDEX(INDIRECT($2:$2),KENKO[[#This Row],[//]])))</f>
        <v/>
      </c>
      <c r="U540" s="35" t="str">
        <f ca="1">IF(KENKO[[#This Row],[//]]="","",INDEX(INDIRECT($2:$2),KENKO[[#This Row],[//]]))</f>
        <v/>
      </c>
      <c r="V540" s="35" t="str">
        <f ca="1">LOWER(SUBSTITUTE(SUBSTITUTE(SUBSTITUTE(SUBSTITUTE(SUBSTITUTE(SUBSTITUTE(SUBSTITUTE(SUBSTITUTE(KENKO[[#This Row],[N.B.nota]]," ",""),"-",""),"(",""),")",""),".",""),",",""),"/",""),"""",""))</f>
        <v/>
      </c>
      <c r="W540" s="34" t="str">
        <f ca="1">IF(KENKO[[#This Row],[concat]]="","",MATCH(KENKO[[#This Row],[concat]],[3]!db[NB NOTA_C],0)+1)</f>
        <v/>
      </c>
      <c r="X540" s="35" t="str">
        <f ca="1">IF(KENKO[[#This Row],[N.B.nota]]="","",ADDRESS(ROW(KENKO[QB]),COLUMN(KENKO[QB]))&amp;":"&amp;ADDRESS(ROW(),COLUMN(KENKO[QB])))</f>
        <v/>
      </c>
      <c r="Y540" s="35" t="str">
        <f ca="1">IF(KENKO[[#This Row],[//]]="","",HYPERLINK("["&amp;DB_PATH&amp;"]DB!e"&amp;KENKO[[#This Row],[stt]],"&gt;"))</f>
        <v/>
      </c>
      <c r="Z540" s="32" t="str">
        <f ca="1">IF(KENKO[[#This Row],[//]]="","",IF(KENKO[[#This Row],[ID NOTA]]="",Z539,KENKO[[#This Row],[ID NOTA]]))</f>
        <v/>
      </c>
    </row>
    <row r="541" spans="1:26" ht="20.100000000000001" customHeight="1" x14ac:dyDescent="0.25">
      <c r="A541" s="38"/>
      <c r="B541" s="34" t="str">
        <f>IF(KENKO[[#This Row],[N_ID]]="","",INDEX(Table1[ID],MATCH(KENKO[[#This Row],[N_ID]],Table1[N_ID],0)))</f>
        <v/>
      </c>
      <c r="C541" s="34" t="str">
        <f ca="1">IF(KENKO[[#This Row],[//]]="","",HYPERLINK("["&amp;SUBSTITUTE(DIR,"'","")&amp;"]NOTA!D"&amp;KENKO[[#This Row],[//]]+2,"&gt;"))</f>
        <v/>
      </c>
      <c r="D541" s="34" t="str">
        <f>IF(KENKO[[#This Row],[ID NOTA]]="","",INDEX(Table1[QB],MATCH(KENKO[[#This Row],[ID NOTA]],Table1[ID],0)))</f>
        <v/>
      </c>
      <c r="E54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41" s="34"/>
      <c r="G541" s="39" t="str">
        <f ca="1">IF(KENKO[[#This Row],[N_ID]]="","",INDEX(INDIRECT($2:$2),KENKO[[#This Row],[//]]))</f>
        <v/>
      </c>
      <c r="H541" s="39" t="str">
        <f ca="1">IF(KENKO[[#This Row],[N_ID]]="","",INDEX(INDIRECT($2:$2),KENKO[[#This Row],[//]]))</f>
        <v/>
      </c>
      <c r="I541" s="35" t="str">
        <f ca="1">IF(KENKO[[#This Row],[N_ID]]="","",INDEX(INDIRECT($2:$2),KENKO[[#This Row],[//]]))</f>
        <v/>
      </c>
      <c r="J541" s="35" t="str">
        <f ca="1">IF(KENKO[[#This Row],[//]]="","",INDEX([3]!db[NB PAJAK],KENKO[[#This Row],[stt]]-1))</f>
        <v/>
      </c>
      <c r="K541" s="34" t="str">
        <f ca="1">IF(KENKO[[#This Row],[//]]="","",IF(INDEX(INDIRECT($2:$2),KENKO[[#This Row],[//]])="","",INDEX(INDIRECT($2:$2),KENKO[[#This Row],[//]])))</f>
        <v/>
      </c>
      <c r="L541" s="34" t="str">
        <f ca="1">IF(KENKO[[#This Row],[//]]="","",IF(KENKO[[#This Row],[C]]="",INDEX(INDIRECT($2:$2),KENKO[[#This Row],[//]]),""))</f>
        <v/>
      </c>
      <c r="M541" s="34" t="str">
        <f ca="1">IF(KENKO[[#This Row],[//]]="","",IF(KENKO[[#This Row],[C]]="",INDEX(INDIRECT($2:$2),KENKO[[#This Row],[//]]),""))</f>
        <v/>
      </c>
      <c r="N541" s="40" t="str">
        <f ca="1">IF(KENKO[[#This Row],[//]]="","",INDEX(INDIRECT($2:$2),KENKO[[#This Row],[//]])/IF(KENKO[[#This Row],[C]]="",KENKO[[#This Row],[JMLH BRG]],1))</f>
        <v/>
      </c>
      <c r="O541" s="41" t="str">
        <f ca="1">IF(KENKO[[#This Row],[//]]="","",INDEX(INDIRECT($2:$2),KENKO[[#This Row],[//]]))</f>
        <v/>
      </c>
      <c r="P541" s="41" t="str">
        <f ca="1">IF(KENKO[[#This Row],[//]]="","",IF(INDEX(INDIRECT($2:$2),KENKO[[#This Row],[//]])="","",INDEX(INDIRECT($2:$2),KENKO[[#This Row],[//]])))</f>
        <v/>
      </c>
      <c r="Q541" s="42" t="str">
        <f ca="1">IF(KENKO[[#This Row],[//]]="","",INDEX(INDIRECT($2:$2),KENKO[[#This Row],[//]]))</f>
        <v/>
      </c>
      <c r="R54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4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41" s="42" t="str">
        <f ca="1">IF(KENKO[[#This Row],[//]]="","",IF(INDEX(INDIRECT($2:$2),KENKO[[#This Row],[//]])="","",INDEX(INDIRECT($2:$2),KENKO[[#This Row],[//]])))</f>
        <v/>
      </c>
      <c r="U541" s="35" t="str">
        <f ca="1">IF(KENKO[[#This Row],[//]]="","",INDEX(INDIRECT($2:$2),KENKO[[#This Row],[//]]))</f>
        <v/>
      </c>
      <c r="V541" s="35" t="str">
        <f ca="1">LOWER(SUBSTITUTE(SUBSTITUTE(SUBSTITUTE(SUBSTITUTE(SUBSTITUTE(SUBSTITUTE(SUBSTITUTE(SUBSTITUTE(KENKO[[#This Row],[N.B.nota]]," ",""),"-",""),"(",""),")",""),".",""),",",""),"/",""),"""",""))</f>
        <v/>
      </c>
      <c r="W541" s="34" t="str">
        <f ca="1">IF(KENKO[[#This Row],[concat]]="","",MATCH(KENKO[[#This Row],[concat]],[3]!db[NB NOTA_C],0)+1)</f>
        <v/>
      </c>
      <c r="X541" s="35" t="str">
        <f ca="1">IF(KENKO[[#This Row],[N.B.nota]]="","",ADDRESS(ROW(KENKO[QB]),COLUMN(KENKO[QB]))&amp;":"&amp;ADDRESS(ROW(),COLUMN(KENKO[QB])))</f>
        <v/>
      </c>
      <c r="Y541" s="35" t="str">
        <f ca="1">IF(KENKO[[#This Row],[//]]="","",HYPERLINK("["&amp;DB_PATH&amp;"]DB!e"&amp;KENKO[[#This Row],[stt]],"&gt;"))</f>
        <v/>
      </c>
      <c r="Z541" s="32" t="str">
        <f ca="1">IF(KENKO[[#This Row],[//]]="","",IF(KENKO[[#This Row],[ID NOTA]]="",Z540,KENKO[[#This Row],[ID NOTA]]))</f>
        <v/>
      </c>
    </row>
    <row r="542" spans="1:26" ht="20.100000000000001" customHeight="1" x14ac:dyDescent="0.25">
      <c r="A542" s="38"/>
      <c r="B542" s="34" t="str">
        <f>IF(KENKO[[#This Row],[N_ID]]="","",INDEX(Table1[ID],MATCH(KENKO[[#This Row],[N_ID]],Table1[N_ID],0)))</f>
        <v/>
      </c>
      <c r="C542" s="34" t="str">
        <f ca="1">IF(KENKO[[#This Row],[//]]="","",HYPERLINK("["&amp;SUBSTITUTE(DIR,"'","")&amp;"]NOTA!D"&amp;KENKO[[#This Row],[//]]+2,"&gt;"))</f>
        <v/>
      </c>
      <c r="D542" s="34" t="str">
        <f>IF(KENKO[[#This Row],[ID NOTA]]="","",INDEX(Table1[QB],MATCH(KENKO[[#This Row],[ID NOTA]],Table1[ID],0)))</f>
        <v/>
      </c>
      <c r="E54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42" s="34"/>
      <c r="G542" s="39" t="str">
        <f ca="1">IF(KENKO[[#This Row],[N_ID]]="","",INDEX(INDIRECT($2:$2),KENKO[[#This Row],[//]]))</f>
        <v/>
      </c>
      <c r="H542" s="39" t="str">
        <f ca="1">IF(KENKO[[#This Row],[N_ID]]="","",INDEX(INDIRECT($2:$2),KENKO[[#This Row],[//]]))</f>
        <v/>
      </c>
      <c r="I542" s="35" t="str">
        <f ca="1">IF(KENKO[[#This Row],[N_ID]]="","",INDEX(INDIRECT($2:$2),KENKO[[#This Row],[//]]))</f>
        <v/>
      </c>
      <c r="J542" s="35" t="str">
        <f ca="1">IF(KENKO[[#This Row],[//]]="","",INDEX([3]!db[NB PAJAK],KENKO[[#This Row],[stt]]-1))</f>
        <v/>
      </c>
      <c r="K542" s="34" t="str">
        <f ca="1">IF(KENKO[[#This Row],[//]]="","",IF(INDEX(INDIRECT($2:$2),KENKO[[#This Row],[//]])="","",INDEX(INDIRECT($2:$2),KENKO[[#This Row],[//]])))</f>
        <v/>
      </c>
      <c r="L542" s="34" t="str">
        <f ca="1">IF(KENKO[[#This Row],[//]]="","",IF(KENKO[[#This Row],[C]]="",INDEX(INDIRECT($2:$2),KENKO[[#This Row],[//]]),""))</f>
        <v/>
      </c>
      <c r="M542" s="34" t="str">
        <f ca="1">IF(KENKO[[#This Row],[//]]="","",IF(KENKO[[#This Row],[C]]="",INDEX(INDIRECT($2:$2),KENKO[[#This Row],[//]]),""))</f>
        <v/>
      </c>
      <c r="N542" s="40" t="str">
        <f ca="1">IF(KENKO[[#This Row],[//]]="","",INDEX(INDIRECT($2:$2),KENKO[[#This Row],[//]])/IF(KENKO[[#This Row],[C]]="",KENKO[[#This Row],[JMLH BRG]],1))</f>
        <v/>
      </c>
      <c r="O542" s="41" t="str">
        <f ca="1">IF(KENKO[[#This Row],[//]]="","",INDEX(INDIRECT($2:$2),KENKO[[#This Row],[//]]))</f>
        <v/>
      </c>
      <c r="P542" s="41" t="str">
        <f ca="1">IF(KENKO[[#This Row],[//]]="","",IF(INDEX(INDIRECT($2:$2),KENKO[[#This Row],[//]])="","",INDEX(INDIRECT($2:$2),KENKO[[#This Row],[//]])))</f>
        <v/>
      </c>
      <c r="Q542" s="42" t="str">
        <f ca="1">IF(KENKO[[#This Row],[//]]="","",INDEX(INDIRECT($2:$2),KENKO[[#This Row],[//]]))</f>
        <v/>
      </c>
      <c r="R54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4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42" s="42" t="str">
        <f ca="1">IF(KENKO[[#This Row],[//]]="","",IF(INDEX(INDIRECT($2:$2),KENKO[[#This Row],[//]])="","",INDEX(INDIRECT($2:$2),KENKO[[#This Row],[//]])))</f>
        <v/>
      </c>
      <c r="U542" s="35" t="str">
        <f ca="1">IF(KENKO[[#This Row],[//]]="","",INDEX(INDIRECT($2:$2),KENKO[[#This Row],[//]]))</f>
        <v/>
      </c>
      <c r="V542" s="35" t="str">
        <f ca="1">LOWER(SUBSTITUTE(SUBSTITUTE(SUBSTITUTE(SUBSTITUTE(SUBSTITUTE(SUBSTITUTE(SUBSTITUTE(SUBSTITUTE(KENKO[[#This Row],[N.B.nota]]," ",""),"-",""),"(",""),")",""),".",""),",",""),"/",""),"""",""))</f>
        <v/>
      </c>
      <c r="W542" s="34" t="str">
        <f ca="1">IF(KENKO[[#This Row],[concat]]="","",MATCH(KENKO[[#This Row],[concat]],[3]!db[NB NOTA_C],0)+1)</f>
        <v/>
      </c>
      <c r="X542" s="35" t="str">
        <f ca="1">IF(KENKO[[#This Row],[N.B.nota]]="","",ADDRESS(ROW(KENKO[QB]),COLUMN(KENKO[QB]))&amp;":"&amp;ADDRESS(ROW(),COLUMN(KENKO[QB])))</f>
        <v/>
      </c>
      <c r="Y542" s="35" t="str">
        <f ca="1">IF(KENKO[[#This Row],[//]]="","",HYPERLINK("["&amp;DB_PATH&amp;"]DB!e"&amp;KENKO[[#This Row],[stt]],"&gt;"))</f>
        <v/>
      </c>
      <c r="Z542" s="32" t="str">
        <f ca="1">IF(KENKO[[#This Row],[//]]="","",IF(KENKO[[#This Row],[ID NOTA]]="",Z541,KENKO[[#This Row],[ID NOTA]]))</f>
        <v/>
      </c>
    </row>
    <row r="543" spans="1:26" ht="20.100000000000001" customHeight="1" x14ac:dyDescent="0.25">
      <c r="A543" s="38"/>
      <c r="B543" s="34" t="str">
        <f>IF(KENKO[[#This Row],[N_ID]]="","",INDEX(Table1[ID],MATCH(KENKO[[#This Row],[N_ID]],Table1[N_ID],0)))</f>
        <v/>
      </c>
      <c r="C543" s="34" t="str">
        <f ca="1">IF(KENKO[[#This Row],[//]]="","",HYPERLINK("["&amp;SUBSTITUTE(DIR,"'","")&amp;"]NOTA!D"&amp;KENKO[[#This Row],[//]]+2,"&gt;"))</f>
        <v/>
      </c>
      <c r="D543" s="34" t="str">
        <f>IF(KENKO[[#This Row],[ID NOTA]]="","",INDEX(Table1[QB],MATCH(KENKO[[#This Row],[ID NOTA]],Table1[ID],0)))</f>
        <v/>
      </c>
      <c r="E54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43" s="34"/>
      <c r="G543" s="39" t="str">
        <f ca="1">IF(KENKO[[#This Row],[N_ID]]="","",INDEX(INDIRECT($2:$2),KENKO[[#This Row],[//]]))</f>
        <v/>
      </c>
      <c r="H543" s="39" t="str">
        <f ca="1">IF(KENKO[[#This Row],[N_ID]]="","",INDEX(INDIRECT($2:$2),KENKO[[#This Row],[//]]))</f>
        <v/>
      </c>
      <c r="I543" s="35" t="str">
        <f ca="1">IF(KENKO[[#This Row],[N_ID]]="","",INDEX(INDIRECT($2:$2),KENKO[[#This Row],[//]]))</f>
        <v/>
      </c>
      <c r="J543" s="35" t="str">
        <f ca="1">IF(KENKO[[#This Row],[//]]="","",INDEX([3]!db[NB PAJAK],KENKO[[#This Row],[stt]]-1))</f>
        <v/>
      </c>
      <c r="K543" s="34" t="str">
        <f ca="1">IF(KENKO[[#This Row],[//]]="","",IF(INDEX(INDIRECT($2:$2),KENKO[[#This Row],[//]])="","",INDEX(INDIRECT($2:$2),KENKO[[#This Row],[//]])))</f>
        <v/>
      </c>
      <c r="L543" s="34" t="str">
        <f ca="1">IF(KENKO[[#This Row],[//]]="","",IF(KENKO[[#This Row],[C]]="",INDEX(INDIRECT($2:$2),KENKO[[#This Row],[//]]),""))</f>
        <v/>
      </c>
      <c r="M543" s="34" t="str">
        <f ca="1">IF(KENKO[[#This Row],[//]]="","",IF(KENKO[[#This Row],[C]]="",INDEX(INDIRECT($2:$2),KENKO[[#This Row],[//]]),""))</f>
        <v/>
      </c>
      <c r="N543" s="40" t="str">
        <f ca="1">IF(KENKO[[#This Row],[//]]="","",INDEX(INDIRECT($2:$2),KENKO[[#This Row],[//]])/IF(KENKO[[#This Row],[C]]="",KENKO[[#This Row],[JMLH BRG]],1))</f>
        <v/>
      </c>
      <c r="O543" s="41" t="str">
        <f ca="1">IF(KENKO[[#This Row],[//]]="","",INDEX(INDIRECT($2:$2),KENKO[[#This Row],[//]]))</f>
        <v/>
      </c>
      <c r="P543" s="41" t="str">
        <f ca="1">IF(KENKO[[#This Row],[//]]="","",IF(INDEX(INDIRECT($2:$2),KENKO[[#This Row],[//]])="","",INDEX(INDIRECT($2:$2),KENKO[[#This Row],[//]])))</f>
        <v/>
      </c>
      <c r="Q543" s="42" t="str">
        <f ca="1">IF(KENKO[[#This Row],[//]]="","",INDEX(INDIRECT($2:$2),KENKO[[#This Row],[//]]))</f>
        <v/>
      </c>
      <c r="R54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4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43" s="42" t="str">
        <f ca="1">IF(KENKO[[#This Row],[//]]="","",IF(INDEX(INDIRECT($2:$2),KENKO[[#This Row],[//]])="","",INDEX(INDIRECT($2:$2),KENKO[[#This Row],[//]])))</f>
        <v/>
      </c>
      <c r="U543" s="35" t="str">
        <f ca="1">IF(KENKO[[#This Row],[//]]="","",INDEX(INDIRECT($2:$2),KENKO[[#This Row],[//]]))</f>
        <v/>
      </c>
      <c r="V543" s="35" t="str">
        <f ca="1">LOWER(SUBSTITUTE(SUBSTITUTE(SUBSTITUTE(SUBSTITUTE(SUBSTITUTE(SUBSTITUTE(SUBSTITUTE(SUBSTITUTE(KENKO[[#This Row],[N.B.nota]]," ",""),"-",""),"(",""),")",""),".",""),",",""),"/",""),"""",""))</f>
        <v/>
      </c>
      <c r="W543" s="34" t="str">
        <f ca="1">IF(KENKO[[#This Row],[concat]]="","",MATCH(KENKO[[#This Row],[concat]],[3]!db[NB NOTA_C],0)+1)</f>
        <v/>
      </c>
      <c r="X543" s="35" t="str">
        <f ca="1">IF(KENKO[[#This Row],[N.B.nota]]="","",ADDRESS(ROW(KENKO[QB]),COLUMN(KENKO[QB]))&amp;":"&amp;ADDRESS(ROW(),COLUMN(KENKO[QB])))</f>
        <v/>
      </c>
      <c r="Y543" s="35" t="str">
        <f ca="1">IF(KENKO[[#This Row],[//]]="","",HYPERLINK("["&amp;DB_PATH&amp;"]DB!e"&amp;KENKO[[#This Row],[stt]],"&gt;"))</f>
        <v/>
      </c>
      <c r="Z543" s="32" t="str">
        <f ca="1">IF(KENKO[[#This Row],[//]]="","",IF(KENKO[[#This Row],[ID NOTA]]="",Z542,KENKO[[#This Row],[ID NOTA]]))</f>
        <v/>
      </c>
    </row>
    <row r="544" spans="1:26" ht="20.100000000000001" customHeight="1" x14ac:dyDescent="0.25">
      <c r="A544" s="38"/>
      <c r="B544" s="34" t="str">
        <f>IF(KENKO[[#This Row],[N_ID]]="","",INDEX(Table1[ID],MATCH(KENKO[[#This Row],[N_ID]],Table1[N_ID],0)))</f>
        <v/>
      </c>
      <c r="C544" s="34" t="str">
        <f ca="1">IF(KENKO[[#This Row],[//]]="","",HYPERLINK("["&amp;SUBSTITUTE(DIR,"'","")&amp;"]NOTA!D"&amp;KENKO[[#This Row],[//]]+2,"&gt;"))</f>
        <v/>
      </c>
      <c r="D544" s="34" t="str">
        <f>IF(KENKO[[#This Row],[ID NOTA]]="","",INDEX(Table1[QB],MATCH(KENKO[[#This Row],[ID NOTA]],Table1[ID],0)))</f>
        <v/>
      </c>
      <c r="E54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44" s="34"/>
      <c r="G544" s="39" t="str">
        <f ca="1">IF(KENKO[[#This Row],[N_ID]]="","",INDEX(INDIRECT($2:$2),KENKO[[#This Row],[//]]))</f>
        <v/>
      </c>
      <c r="H544" s="39" t="str">
        <f ca="1">IF(KENKO[[#This Row],[N_ID]]="","",INDEX(INDIRECT($2:$2),KENKO[[#This Row],[//]]))</f>
        <v/>
      </c>
      <c r="I544" s="35" t="str">
        <f ca="1">IF(KENKO[[#This Row],[N_ID]]="","",INDEX(INDIRECT($2:$2),KENKO[[#This Row],[//]]))</f>
        <v/>
      </c>
      <c r="J544" s="35" t="str">
        <f ca="1">IF(KENKO[[#This Row],[//]]="","",INDEX([3]!db[NB PAJAK],KENKO[[#This Row],[stt]]-1))</f>
        <v/>
      </c>
      <c r="K544" s="34" t="str">
        <f ca="1">IF(KENKO[[#This Row],[//]]="","",IF(INDEX(INDIRECT($2:$2),KENKO[[#This Row],[//]])="","",INDEX(INDIRECT($2:$2),KENKO[[#This Row],[//]])))</f>
        <v/>
      </c>
      <c r="L544" s="34" t="str">
        <f ca="1">IF(KENKO[[#This Row],[//]]="","",IF(KENKO[[#This Row],[C]]="",INDEX(INDIRECT($2:$2),KENKO[[#This Row],[//]]),""))</f>
        <v/>
      </c>
      <c r="M544" s="34" t="str">
        <f ca="1">IF(KENKO[[#This Row],[//]]="","",IF(KENKO[[#This Row],[C]]="",INDEX(INDIRECT($2:$2),KENKO[[#This Row],[//]]),""))</f>
        <v/>
      </c>
      <c r="N544" s="40" t="str">
        <f ca="1">IF(KENKO[[#This Row],[//]]="","",INDEX(INDIRECT($2:$2),KENKO[[#This Row],[//]])/IF(KENKO[[#This Row],[C]]="",KENKO[[#This Row],[JMLH BRG]],1))</f>
        <v/>
      </c>
      <c r="O544" s="41" t="str">
        <f ca="1">IF(KENKO[[#This Row],[//]]="","",INDEX(INDIRECT($2:$2),KENKO[[#This Row],[//]]))</f>
        <v/>
      </c>
      <c r="P544" s="41" t="str">
        <f ca="1">IF(KENKO[[#This Row],[//]]="","",IF(INDEX(INDIRECT($2:$2),KENKO[[#This Row],[//]])="","",INDEX(INDIRECT($2:$2),KENKO[[#This Row],[//]])))</f>
        <v/>
      </c>
      <c r="Q544" s="42" t="str">
        <f ca="1">IF(KENKO[[#This Row],[//]]="","",INDEX(INDIRECT($2:$2),KENKO[[#This Row],[//]]))</f>
        <v/>
      </c>
      <c r="R54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4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44" s="42" t="str">
        <f ca="1">IF(KENKO[[#This Row],[//]]="","",IF(INDEX(INDIRECT($2:$2),KENKO[[#This Row],[//]])="","",INDEX(INDIRECT($2:$2),KENKO[[#This Row],[//]])))</f>
        <v/>
      </c>
      <c r="U544" s="35" t="str">
        <f ca="1">IF(KENKO[[#This Row],[//]]="","",INDEX(INDIRECT($2:$2),KENKO[[#This Row],[//]]))</f>
        <v/>
      </c>
      <c r="V544" s="35" t="str">
        <f ca="1">LOWER(SUBSTITUTE(SUBSTITUTE(SUBSTITUTE(SUBSTITUTE(SUBSTITUTE(SUBSTITUTE(SUBSTITUTE(SUBSTITUTE(KENKO[[#This Row],[N.B.nota]]," ",""),"-",""),"(",""),")",""),".",""),",",""),"/",""),"""",""))</f>
        <v/>
      </c>
      <c r="W544" s="34" t="str">
        <f ca="1">IF(KENKO[[#This Row],[concat]]="","",MATCH(KENKO[[#This Row],[concat]],[3]!db[NB NOTA_C],0)+1)</f>
        <v/>
      </c>
      <c r="X544" s="35" t="str">
        <f ca="1">IF(KENKO[[#This Row],[N.B.nota]]="","",ADDRESS(ROW(KENKO[QB]),COLUMN(KENKO[QB]))&amp;":"&amp;ADDRESS(ROW(),COLUMN(KENKO[QB])))</f>
        <v/>
      </c>
      <c r="Y544" s="35" t="str">
        <f ca="1">IF(KENKO[[#This Row],[//]]="","",HYPERLINK("["&amp;DB_PATH&amp;"]DB!e"&amp;KENKO[[#This Row],[stt]],"&gt;"))</f>
        <v/>
      </c>
      <c r="Z544" s="32" t="str">
        <f ca="1">IF(KENKO[[#This Row],[//]]="","",IF(KENKO[[#This Row],[ID NOTA]]="",Z543,KENKO[[#This Row],[ID NOTA]]))</f>
        <v/>
      </c>
    </row>
    <row r="545" spans="1:26" ht="20.100000000000001" customHeight="1" x14ac:dyDescent="0.25">
      <c r="A545" s="38"/>
      <c r="B545" s="34" t="str">
        <f>IF(KENKO[[#This Row],[N_ID]]="","",INDEX(Table1[ID],MATCH(KENKO[[#This Row],[N_ID]],Table1[N_ID],0)))</f>
        <v/>
      </c>
      <c r="C545" s="34" t="str">
        <f ca="1">IF(KENKO[[#This Row],[//]]="","",HYPERLINK("["&amp;SUBSTITUTE(DIR,"'","")&amp;"]NOTA!D"&amp;KENKO[[#This Row],[//]]+2,"&gt;"))</f>
        <v/>
      </c>
      <c r="D545" s="34" t="str">
        <f>IF(KENKO[[#This Row],[ID NOTA]]="","",INDEX(Table1[QB],MATCH(KENKO[[#This Row],[ID NOTA]],Table1[ID],0)))</f>
        <v/>
      </c>
      <c r="E54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45" s="34"/>
      <c r="G545" s="39" t="str">
        <f ca="1">IF(KENKO[[#This Row],[N_ID]]="","",INDEX(INDIRECT($2:$2),KENKO[[#This Row],[//]]))</f>
        <v/>
      </c>
      <c r="H545" s="39" t="str">
        <f ca="1">IF(KENKO[[#This Row],[N_ID]]="","",INDEX(INDIRECT($2:$2),KENKO[[#This Row],[//]]))</f>
        <v/>
      </c>
      <c r="I545" s="35" t="str">
        <f ca="1">IF(KENKO[[#This Row],[N_ID]]="","",INDEX(INDIRECT($2:$2),KENKO[[#This Row],[//]]))</f>
        <v/>
      </c>
      <c r="J545" s="35" t="str">
        <f ca="1">IF(KENKO[[#This Row],[//]]="","",INDEX([3]!db[NB PAJAK],KENKO[[#This Row],[stt]]-1))</f>
        <v/>
      </c>
      <c r="K545" s="34" t="str">
        <f ca="1">IF(KENKO[[#This Row],[//]]="","",IF(INDEX(INDIRECT($2:$2),KENKO[[#This Row],[//]])="","",INDEX(INDIRECT($2:$2),KENKO[[#This Row],[//]])))</f>
        <v/>
      </c>
      <c r="L545" s="34" t="str">
        <f ca="1">IF(KENKO[[#This Row],[//]]="","",IF(KENKO[[#This Row],[C]]="",INDEX(INDIRECT($2:$2),KENKO[[#This Row],[//]]),""))</f>
        <v/>
      </c>
      <c r="M545" s="34" t="str">
        <f ca="1">IF(KENKO[[#This Row],[//]]="","",IF(KENKO[[#This Row],[C]]="",INDEX(INDIRECT($2:$2),KENKO[[#This Row],[//]]),""))</f>
        <v/>
      </c>
      <c r="N545" s="40" t="str">
        <f ca="1">IF(KENKO[[#This Row],[//]]="","",INDEX(INDIRECT($2:$2),KENKO[[#This Row],[//]])/IF(KENKO[[#This Row],[C]]="",KENKO[[#This Row],[JMLH BRG]],1))</f>
        <v/>
      </c>
      <c r="O545" s="41" t="str">
        <f ca="1">IF(KENKO[[#This Row],[//]]="","",INDEX(INDIRECT($2:$2),KENKO[[#This Row],[//]]))</f>
        <v/>
      </c>
      <c r="P545" s="41" t="str">
        <f ca="1">IF(KENKO[[#This Row],[//]]="","",IF(INDEX(INDIRECT($2:$2),KENKO[[#This Row],[//]])="","",INDEX(INDIRECT($2:$2),KENKO[[#This Row],[//]])))</f>
        <v/>
      </c>
      <c r="Q545" s="42" t="str">
        <f ca="1">IF(KENKO[[#This Row],[//]]="","",INDEX(INDIRECT($2:$2),KENKO[[#This Row],[//]]))</f>
        <v/>
      </c>
      <c r="R54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4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45" s="42" t="str">
        <f ca="1">IF(KENKO[[#This Row],[//]]="","",IF(INDEX(INDIRECT($2:$2),KENKO[[#This Row],[//]])="","",INDEX(INDIRECT($2:$2),KENKO[[#This Row],[//]])))</f>
        <v/>
      </c>
      <c r="U545" s="35" t="str">
        <f ca="1">IF(KENKO[[#This Row],[//]]="","",INDEX(INDIRECT($2:$2),KENKO[[#This Row],[//]]))</f>
        <v/>
      </c>
      <c r="V545" s="35" t="str">
        <f ca="1">LOWER(SUBSTITUTE(SUBSTITUTE(SUBSTITUTE(SUBSTITUTE(SUBSTITUTE(SUBSTITUTE(SUBSTITUTE(SUBSTITUTE(KENKO[[#This Row],[N.B.nota]]," ",""),"-",""),"(",""),")",""),".",""),",",""),"/",""),"""",""))</f>
        <v/>
      </c>
      <c r="W545" s="34" t="str">
        <f ca="1">IF(KENKO[[#This Row],[concat]]="","",MATCH(KENKO[[#This Row],[concat]],[3]!db[NB NOTA_C],0)+1)</f>
        <v/>
      </c>
      <c r="X545" s="35" t="str">
        <f ca="1">IF(KENKO[[#This Row],[N.B.nota]]="","",ADDRESS(ROW(KENKO[QB]),COLUMN(KENKO[QB]))&amp;":"&amp;ADDRESS(ROW(),COLUMN(KENKO[QB])))</f>
        <v/>
      </c>
      <c r="Y545" s="35" t="str">
        <f ca="1">IF(KENKO[[#This Row],[//]]="","",HYPERLINK("["&amp;DB_PATH&amp;"]DB!e"&amp;KENKO[[#This Row],[stt]],"&gt;"))</f>
        <v/>
      </c>
      <c r="Z545" s="32" t="str">
        <f ca="1">IF(KENKO[[#This Row],[//]]="","",IF(KENKO[[#This Row],[ID NOTA]]="",Z544,KENKO[[#This Row],[ID NOTA]]))</f>
        <v/>
      </c>
    </row>
    <row r="546" spans="1:26" ht="20.100000000000001" customHeight="1" x14ac:dyDescent="0.25">
      <c r="A546" s="38"/>
      <c r="B546" s="34" t="str">
        <f>IF(KENKO[[#This Row],[N_ID]]="","",INDEX(Table1[ID],MATCH(KENKO[[#This Row],[N_ID]],Table1[N_ID],0)))</f>
        <v/>
      </c>
      <c r="C546" s="34" t="str">
        <f ca="1">IF(KENKO[[#This Row],[//]]="","",HYPERLINK("["&amp;SUBSTITUTE(DIR,"'","")&amp;"]NOTA!D"&amp;KENKO[[#This Row],[//]]+2,"&gt;"))</f>
        <v/>
      </c>
      <c r="D546" s="34" t="str">
        <f>IF(KENKO[[#This Row],[ID NOTA]]="","",INDEX(Table1[QB],MATCH(KENKO[[#This Row],[ID NOTA]],Table1[ID],0)))</f>
        <v/>
      </c>
      <c r="E54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46" s="34"/>
      <c r="G546" s="39" t="str">
        <f ca="1">IF(KENKO[[#This Row],[N_ID]]="","",INDEX(INDIRECT($2:$2),KENKO[[#This Row],[//]]))</f>
        <v/>
      </c>
      <c r="H546" s="39" t="str">
        <f ca="1">IF(KENKO[[#This Row],[N_ID]]="","",INDEX(INDIRECT($2:$2),KENKO[[#This Row],[//]]))</f>
        <v/>
      </c>
      <c r="I546" s="35" t="str">
        <f ca="1">IF(KENKO[[#This Row],[N_ID]]="","",INDEX(INDIRECT($2:$2),KENKO[[#This Row],[//]]))</f>
        <v/>
      </c>
      <c r="J546" s="35" t="str">
        <f ca="1">IF(KENKO[[#This Row],[//]]="","",INDEX([3]!db[NB PAJAK],KENKO[[#This Row],[stt]]-1))</f>
        <v/>
      </c>
      <c r="K546" s="34" t="str">
        <f ca="1">IF(KENKO[[#This Row],[//]]="","",IF(INDEX(INDIRECT($2:$2),KENKO[[#This Row],[//]])="","",INDEX(INDIRECT($2:$2),KENKO[[#This Row],[//]])))</f>
        <v/>
      </c>
      <c r="L546" s="34" t="str">
        <f ca="1">IF(KENKO[[#This Row],[//]]="","",IF(KENKO[[#This Row],[C]]="",INDEX(INDIRECT($2:$2),KENKO[[#This Row],[//]]),""))</f>
        <v/>
      </c>
      <c r="M546" s="34" t="str">
        <f ca="1">IF(KENKO[[#This Row],[//]]="","",IF(KENKO[[#This Row],[C]]="",INDEX(INDIRECT($2:$2),KENKO[[#This Row],[//]]),""))</f>
        <v/>
      </c>
      <c r="N546" s="40" t="str">
        <f ca="1">IF(KENKO[[#This Row],[//]]="","",INDEX(INDIRECT($2:$2),KENKO[[#This Row],[//]])/IF(KENKO[[#This Row],[C]]="",KENKO[[#This Row],[JMLH BRG]],1))</f>
        <v/>
      </c>
      <c r="O546" s="41" t="str">
        <f ca="1">IF(KENKO[[#This Row],[//]]="","",INDEX(INDIRECT($2:$2),KENKO[[#This Row],[//]]))</f>
        <v/>
      </c>
      <c r="P546" s="41" t="str">
        <f ca="1">IF(KENKO[[#This Row],[//]]="","",IF(INDEX(INDIRECT($2:$2),KENKO[[#This Row],[//]])="","",INDEX(INDIRECT($2:$2),KENKO[[#This Row],[//]])))</f>
        <v/>
      </c>
      <c r="Q546" s="42" t="str">
        <f ca="1">IF(KENKO[[#This Row],[//]]="","",INDEX(INDIRECT($2:$2),KENKO[[#This Row],[//]]))</f>
        <v/>
      </c>
      <c r="R54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4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46" s="42" t="str">
        <f ca="1">IF(KENKO[[#This Row],[//]]="","",IF(INDEX(INDIRECT($2:$2),KENKO[[#This Row],[//]])="","",INDEX(INDIRECT($2:$2),KENKO[[#This Row],[//]])))</f>
        <v/>
      </c>
      <c r="U546" s="35" t="str">
        <f ca="1">IF(KENKO[[#This Row],[//]]="","",INDEX(INDIRECT($2:$2),KENKO[[#This Row],[//]]))</f>
        <v/>
      </c>
      <c r="V546" s="35" t="str">
        <f ca="1">LOWER(SUBSTITUTE(SUBSTITUTE(SUBSTITUTE(SUBSTITUTE(SUBSTITUTE(SUBSTITUTE(SUBSTITUTE(SUBSTITUTE(KENKO[[#This Row],[N.B.nota]]," ",""),"-",""),"(",""),")",""),".",""),",",""),"/",""),"""",""))</f>
        <v/>
      </c>
      <c r="W546" s="34" t="str">
        <f ca="1">IF(KENKO[[#This Row],[concat]]="","",MATCH(KENKO[[#This Row],[concat]],[3]!db[NB NOTA_C],0)+1)</f>
        <v/>
      </c>
      <c r="X546" s="35" t="str">
        <f ca="1">IF(KENKO[[#This Row],[N.B.nota]]="","",ADDRESS(ROW(KENKO[QB]),COLUMN(KENKO[QB]))&amp;":"&amp;ADDRESS(ROW(),COLUMN(KENKO[QB])))</f>
        <v/>
      </c>
      <c r="Y546" s="35" t="str">
        <f ca="1">IF(KENKO[[#This Row],[//]]="","",HYPERLINK("["&amp;DB_PATH&amp;"]DB!e"&amp;KENKO[[#This Row],[stt]],"&gt;"))</f>
        <v/>
      </c>
      <c r="Z546" s="32" t="str">
        <f ca="1">IF(KENKO[[#This Row],[//]]="","",IF(KENKO[[#This Row],[ID NOTA]]="",Z545,KENKO[[#This Row],[ID NOTA]]))</f>
        <v/>
      </c>
    </row>
    <row r="547" spans="1:26" ht="20.100000000000001" customHeight="1" x14ac:dyDescent="0.25">
      <c r="A547" s="38"/>
      <c r="B547" s="34" t="str">
        <f>IF(KENKO[[#This Row],[N_ID]]="","",INDEX(Table1[ID],MATCH(KENKO[[#This Row],[N_ID]],Table1[N_ID],0)))</f>
        <v/>
      </c>
      <c r="C547" s="34" t="str">
        <f ca="1">IF(KENKO[[#This Row],[//]]="","",HYPERLINK("["&amp;SUBSTITUTE(DIR,"'","")&amp;"]NOTA!D"&amp;KENKO[[#This Row],[//]]+2,"&gt;"))</f>
        <v/>
      </c>
      <c r="D547" s="34" t="str">
        <f>IF(KENKO[[#This Row],[ID NOTA]]="","",INDEX(Table1[QB],MATCH(KENKO[[#This Row],[ID NOTA]],Table1[ID],0)))</f>
        <v/>
      </c>
      <c r="E54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47" s="34"/>
      <c r="G547" s="39" t="str">
        <f ca="1">IF(KENKO[[#This Row],[N_ID]]="","",INDEX(INDIRECT($2:$2),KENKO[[#This Row],[//]]))</f>
        <v/>
      </c>
      <c r="H547" s="39" t="str">
        <f ca="1">IF(KENKO[[#This Row],[N_ID]]="","",INDEX(INDIRECT($2:$2),KENKO[[#This Row],[//]]))</f>
        <v/>
      </c>
      <c r="I547" s="35" t="str">
        <f ca="1">IF(KENKO[[#This Row],[N_ID]]="","",INDEX(INDIRECT($2:$2),KENKO[[#This Row],[//]]))</f>
        <v/>
      </c>
      <c r="J547" s="35" t="str">
        <f ca="1">IF(KENKO[[#This Row],[//]]="","",INDEX([3]!db[NB PAJAK],KENKO[[#This Row],[stt]]-1))</f>
        <v/>
      </c>
      <c r="K547" s="34" t="str">
        <f ca="1">IF(KENKO[[#This Row],[//]]="","",IF(INDEX(INDIRECT($2:$2),KENKO[[#This Row],[//]])="","",INDEX(INDIRECT($2:$2),KENKO[[#This Row],[//]])))</f>
        <v/>
      </c>
      <c r="L547" s="34" t="str">
        <f ca="1">IF(KENKO[[#This Row],[//]]="","",IF(KENKO[[#This Row],[C]]="",INDEX(INDIRECT($2:$2),KENKO[[#This Row],[//]]),""))</f>
        <v/>
      </c>
      <c r="M547" s="34" t="str">
        <f ca="1">IF(KENKO[[#This Row],[//]]="","",IF(KENKO[[#This Row],[C]]="",INDEX(INDIRECT($2:$2),KENKO[[#This Row],[//]]),""))</f>
        <v/>
      </c>
      <c r="N547" s="40" t="str">
        <f ca="1">IF(KENKO[[#This Row],[//]]="","",INDEX(INDIRECT($2:$2),KENKO[[#This Row],[//]])/IF(KENKO[[#This Row],[C]]="",KENKO[[#This Row],[JMLH BRG]],1))</f>
        <v/>
      </c>
      <c r="O547" s="41" t="str">
        <f ca="1">IF(KENKO[[#This Row],[//]]="","",INDEX(INDIRECT($2:$2),KENKO[[#This Row],[//]]))</f>
        <v/>
      </c>
      <c r="P547" s="41" t="str">
        <f ca="1">IF(KENKO[[#This Row],[//]]="","",IF(INDEX(INDIRECT($2:$2),KENKO[[#This Row],[//]])="","",INDEX(INDIRECT($2:$2),KENKO[[#This Row],[//]])))</f>
        <v/>
      </c>
      <c r="Q547" s="42" t="str">
        <f ca="1">IF(KENKO[[#This Row],[//]]="","",INDEX(INDIRECT($2:$2),KENKO[[#This Row],[//]]))</f>
        <v/>
      </c>
      <c r="R54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4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47" s="42" t="str">
        <f ca="1">IF(KENKO[[#This Row],[//]]="","",IF(INDEX(INDIRECT($2:$2),KENKO[[#This Row],[//]])="","",INDEX(INDIRECT($2:$2),KENKO[[#This Row],[//]])))</f>
        <v/>
      </c>
      <c r="U547" s="35" t="str">
        <f ca="1">IF(KENKO[[#This Row],[//]]="","",INDEX(INDIRECT($2:$2),KENKO[[#This Row],[//]]))</f>
        <v/>
      </c>
      <c r="V547" s="35" t="str">
        <f ca="1">LOWER(SUBSTITUTE(SUBSTITUTE(SUBSTITUTE(SUBSTITUTE(SUBSTITUTE(SUBSTITUTE(SUBSTITUTE(SUBSTITUTE(KENKO[[#This Row],[N.B.nota]]," ",""),"-",""),"(",""),")",""),".",""),",",""),"/",""),"""",""))</f>
        <v/>
      </c>
      <c r="W547" s="34" t="str">
        <f ca="1">IF(KENKO[[#This Row],[concat]]="","",MATCH(KENKO[[#This Row],[concat]],[3]!db[NB NOTA_C],0)+1)</f>
        <v/>
      </c>
      <c r="X547" s="35" t="str">
        <f ca="1">IF(KENKO[[#This Row],[N.B.nota]]="","",ADDRESS(ROW(KENKO[QB]),COLUMN(KENKO[QB]))&amp;":"&amp;ADDRESS(ROW(),COLUMN(KENKO[QB])))</f>
        <v/>
      </c>
      <c r="Y547" s="35" t="str">
        <f ca="1">IF(KENKO[[#This Row],[//]]="","",HYPERLINK("["&amp;DB_PATH&amp;"]DB!e"&amp;KENKO[[#This Row],[stt]],"&gt;"))</f>
        <v/>
      </c>
      <c r="Z547" s="32" t="str">
        <f ca="1">IF(KENKO[[#This Row],[//]]="","",IF(KENKO[[#This Row],[ID NOTA]]="",Z546,KENKO[[#This Row],[ID NOTA]]))</f>
        <v/>
      </c>
    </row>
    <row r="548" spans="1:26" ht="20.100000000000001" customHeight="1" x14ac:dyDescent="0.25">
      <c r="A548" s="38"/>
      <c r="B548" s="34" t="str">
        <f>IF(KENKO[[#This Row],[N_ID]]="","",INDEX(Table1[ID],MATCH(KENKO[[#This Row],[N_ID]],Table1[N_ID],0)))</f>
        <v/>
      </c>
      <c r="C548" s="34" t="str">
        <f ca="1">IF(KENKO[[#This Row],[//]]="","",HYPERLINK("["&amp;SUBSTITUTE(DIR,"'","")&amp;"]NOTA!D"&amp;KENKO[[#This Row],[//]]+2,"&gt;"))</f>
        <v/>
      </c>
      <c r="D548" s="34" t="str">
        <f>IF(KENKO[[#This Row],[ID NOTA]]="","",INDEX(Table1[QB],MATCH(KENKO[[#This Row],[ID NOTA]],Table1[ID],0)))</f>
        <v/>
      </c>
      <c r="E54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48" s="34"/>
      <c r="G548" s="39" t="str">
        <f ca="1">IF(KENKO[[#This Row],[N_ID]]="","",INDEX(INDIRECT($2:$2),KENKO[[#This Row],[//]]))</f>
        <v/>
      </c>
      <c r="H548" s="39" t="str">
        <f ca="1">IF(KENKO[[#This Row],[N_ID]]="","",INDEX(INDIRECT($2:$2),KENKO[[#This Row],[//]]))</f>
        <v/>
      </c>
      <c r="I548" s="35" t="str">
        <f ca="1">IF(KENKO[[#This Row],[N_ID]]="","",INDEX(INDIRECT($2:$2),KENKO[[#This Row],[//]]))</f>
        <v/>
      </c>
      <c r="J548" s="35" t="str">
        <f ca="1">IF(KENKO[[#This Row],[//]]="","",INDEX([3]!db[NB PAJAK],KENKO[[#This Row],[stt]]-1))</f>
        <v/>
      </c>
      <c r="K548" s="34" t="str">
        <f ca="1">IF(KENKO[[#This Row],[//]]="","",IF(INDEX(INDIRECT($2:$2),KENKO[[#This Row],[//]])="","",INDEX(INDIRECT($2:$2),KENKO[[#This Row],[//]])))</f>
        <v/>
      </c>
      <c r="L548" s="34" t="str">
        <f ca="1">IF(KENKO[[#This Row],[//]]="","",IF(KENKO[[#This Row],[C]]="",INDEX(INDIRECT($2:$2),KENKO[[#This Row],[//]]),""))</f>
        <v/>
      </c>
      <c r="M548" s="34" t="str">
        <f ca="1">IF(KENKO[[#This Row],[//]]="","",IF(KENKO[[#This Row],[C]]="",INDEX(INDIRECT($2:$2),KENKO[[#This Row],[//]]),""))</f>
        <v/>
      </c>
      <c r="N548" s="40" t="str">
        <f ca="1">IF(KENKO[[#This Row],[//]]="","",INDEX(INDIRECT($2:$2),KENKO[[#This Row],[//]])/IF(KENKO[[#This Row],[C]]="",KENKO[[#This Row],[JMLH BRG]],1))</f>
        <v/>
      </c>
      <c r="O548" s="41" t="str">
        <f ca="1">IF(KENKO[[#This Row],[//]]="","",INDEX(INDIRECT($2:$2),KENKO[[#This Row],[//]]))</f>
        <v/>
      </c>
      <c r="P548" s="41" t="str">
        <f ca="1">IF(KENKO[[#This Row],[//]]="","",IF(INDEX(INDIRECT($2:$2),KENKO[[#This Row],[//]])="","",INDEX(INDIRECT($2:$2),KENKO[[#This Row],[//]])))</f>
        <v/>
      </c>
      <c r="Q548" s="42" t="str">
        <f ca="1">IF(KENKO[[#This Row],[//]]="","",INDEX(INDIRECT($2:$2),KENKO[[#This Row],[//]]))</f>
        <v/>
      </c>
      <c r="R54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4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48" s="42" t="str">
        <f ca="1">IF(KENKO[[#This Row],[//]]="","",IF(INDEX(INDIRECT($2:$2),KENKO[[#This Row],[//]])="","",INDEX(INDIRECT($2:$2),KENKO[[#This Row],[//]])))</f>
        <v/>
      </c>
      <c r="U548" s="35" t="str">
        <f ca="1">IF(KENKO[[#This Row],[//]]="","",INDEX(INDIRECT($2:$2),KENKO[[#This Row],[//]]))</f>
        <v/>
      </c>
      <c r="V548" s="35" t="str">
        <f ca="1">LOWER(SUBSTITUTE(SUBSTITUTE(SUBSTITUTE(SUBSTITUTE(SUBSTITUTE(SUBSTITUTE(SUBSTITUTE(SUBSTITUTE(KENKO[[#This Row],[N.B.nota]]," ",""),"-",""),"(",""),")",""),".",""),",",""),"/",""),"""",""))</f>
        <v/>
      </c>
      <c r="W548" s="34" t="str">
        <f ca="1">IF(KENKO[[#This Row],[concat]]="","",MATCH(KENKO[[#This Row],[concat]],[3]!db[NB NOTA_C],0)+1)</f>
        <v/>
      </c>
      <c r="X548" s="35" t="str">
        <f ca="1">IF(KENKO[[#This Row],[N.B.nota]]="","",ADDRESS(ROW(KENKO[QB]),COLUMN(KENKO[QB]))&amp;":"&amp;ADDRESS(ROW(),COLUMN(KENKO[QB])))</f>
        <v/>
      </c>
      <c r="Y548" s="35" t="str">
        <f ca="1">IF(KENKO[[#This Row],[//]]="","",HYPERLINK("["&amp;DB_PATH&amp;"]DB!e"&amp;KENKO[[#This Row],[stt]],"&gt;"))</f>
        <v/>
      </c>
      <c r="Z548" s="32" t="str">
        <f ca="1">IF(KENKO[[#This Row],[//]]="","",IF(KENKO[[#This Row],[ID NOTA]]="",Z547,KENKO[[#This Row],[ID NOTA]]))</f>
        <v/>
      </c>
    </row>
    <row r="549" spans="1:26" ht="20.100000000000001" customHeight="1" x14ac:dyDescent="0.25">
      <c r="A549" s="38"/>
      <c r="B549" s="34" t="str">
        <f>IF(KENKO[[#This Row],[N_ID]]="","",INDEX(Table1[ID],MATCH(KENKO[[#This Row],[N_ID]],Table1[N_ID],0)))</f>
        <v/>
      </c>
      <c r="C549" s="34" t="str">
        <f ca="1">IF(KENKO[[#This Row],[//]]="","",HYPERLINK("["&amp;SUBSTITUTE(DIR,"'","")&amp;"]NOTA!D"&amp;KENKO[[#This Row],[//]]+2,"&gt;"))</f>
        <v/>
      </c>
      <c r="D549" s="34" t="str">
        <f>IF(KENKO[[#This Row],[ID NOTA]]="","",INDEX(Table1[QB],MATCH(KENKO[[#This Row],[ID NOTA]],Table1[ID],0)))</f>
        <v/>
      </c>
      <c r="E54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49" s="34"/>
      <c r="G549" s="39" t="str">
        <f ca="1">IF(KENKO[[#This Row],[N_ID]]="","",INDEX(INDIRECT($2:$2),KENKO[[#This Row],[//]]))</f>
        <v/>
      </c>
      <c r="H549" s="39" t="str">
        <f ca="1">IF(KENKO[[#This Row],[N_ID]]="","",INDEX(INDIRECT($2:$2),KENKO[[#This Row],[//]]))</f>
        <v/>
      </c>
      <c r="I549" s="35" t="str">
        <f ca="1">IF(KENKO[[#This Row],[N_ID]]="","",INDEX(INDIRECT($2:$2),KENKO[[#This Row],[//]]))</f>
        <v/>
      </c>
      <c r="J549" s="35" t="str">
        <f ca="1">IF(KENKO[[#This Row],[//]]="","",INDEX([3]!db[NB PAJAK],KENKO[[#This Row],[stt]]-1))</f>
        <v/>
      </c>
      <c r="K549" s="34" t="str">
        <f ca="1">IF(KENKO[[#This Row],[//]]="","",IF(INDEX(INDIRECT($2:$2),KENKO[[#This Row],[//]])="","",INDEX(INDIRECT($2:$2),KENKO[[#This Row],[//]])))</f>
        <v/>
      </c>
      <c r="L549" s="34" t="str">
        <f ca="1">IF(KENKO[[#This Row],[//]]="","",IF(KENKO[[#This Row],[C]]="",INDEX(INDIRECT($2:$2),KENKO[[#This Row],[//]]),""))</f>
        <v/>
      </c>
      <c r="M549" s="34" t="str">
        <f ca="1">IF(KENKO[[#This Row],[//]]="","",IF(KENKO[[#This Row],[C]]="",INDEX(INDIRECT($2:$2),KENKO[[#This Row],[//]]),""))</f>
        <v/>
      </c>
      <c r="N549" s="40" t="str">
        <f ca="1">IF(KENKO[[#This Row],[//]]="","",INDEX(INDIRECT($2:$2),KENKO[[#This Row],[//]])/IF(KENKO[[#This Row],[C]]="",KENKO[[#This Row],[JMLH BRG]],1))</f>
        <v/>
      </c>
      <c r="O549" s="41" t="str">
        <f ca="1">IF(KENKO[[#This Row],[//]]="","",INDEX(INDIRECT($2:$2),KENKO[[#This Row],[//]]))</f>
        <v/>
      </c>
      <c r="P549" s="41" t="str">
        <f ca="1">IF(KENKO[[#This Row],[//]]="","",IF(INDEX(INDIRECT($2:$2),KENKO[[#This Row],[//]])="","",INDEX(INDIRECT($2:$2),KENKO[[#This Row],[//]])))</f>
        <v/>
      </c>
      <c r="Q549" s="42" t="str">
        <f ca="1">IF(KENKO[[#This Row],[//]]="","",INDEX(INDIRECT($2:$2),KENKO[[#This Row],[//]]))</f>
        <v/>
      </c>
      <c r="R54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4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49" s="42" t="str">
        <f ca="1">IF(KENKO[[#This Row],[//]]="","",IF(INDEX(INDIRECT($2:$2),KENKO[[#This Row],[//]])="","",INDEX(INDIRECT($2:$2),KENKO[[#This Row],[//]])))</f>
        <v/>
      </c>
      <c r="U549" s="35" t="str">
        <f ca="1">IF(KENKO[[#This Row],[//]]="","",INDEX(INDIRECT($2:$2),KENKO[[#This Row],[//]]))</f>
        <v/>
      </c>
      <c r="V549" s="35" t="str">
        <f ca="1">LOWER(SUBSTITUTE(SUBSTITUTE(SUBSTITUTE(SUBSTITUTE(SUBSTITUTE(SUBSTITUTE(SUBSTITUTE(SUBSTITUTE(KENKO[[#This Row],[N.B.nota]]," ",""),"-",""),"(",""),")",""),".",""),",",""),"/",""),"""",""))</f>
        <v/>
      </c>
      <c r="W549" s="34" t="str">
        <f ca="1">IF(KENKO[[#This Row],[concat]]="","",MATCH(KENKO[[#This Row],[concat]],[3]!db[NB NOTA_C],0)+1)</f>
        <v/>
      </c>
      <c r="X549" s="35" t="str">
        <f ca="1">IF(KENKO[[#This Row],[N.B.nota]]="","",ADDRESS(ROW(KENKO[QB]),COLUMN(KENKO[QB]))&amp;":"&amp;ADDRESS(ROW(),COLUMN(KENKO[QB])))</f>
        <v/>
      </c>
      <c r="Y549" s="35" t="str">
        <f ca="1">IF(KENKO[[#This Row],[//]]="","",HYPERLINK("["&amp;DB_PATH&amp;"]DB!e"&amp;KENKO[[#This Row],[stt]],"&gt;"))</f>
        <v/>
      </c>
      <c r="Z549" s="32" t="str">
        <f ca="1">IF(KENKO[[#This Row],[//]]="","",IF(KENKO[[#This Row],[ID NOTA]]="",Z548,KENKO[[#This Row],[ID NOTA]]))</f>
        <v/>
      </c>
    </row>
    <row r="550" spans="1:26" ht="20.100000000000001" customHeight="1" x14ac:dyDescent="0.25">
      <c r="A550" s="38"/>
      <c r="B550" s="34" t="str">
        <f>IF(KENKO[[#This Row],[N_ID]]="","",INDEX(Table1[ID],MATCH(KENKO[[#This Row],[N_ID]],Table1[N_ID],0)))</f>
        <v/>
      </c>
      <c r="C550" s="34" t="str">
        <f ca="1">IF(KENKO[[#This Row],[//]]="","",HYPERLINK("["&amp;SUBSTITUTE(DIR,"'","")&amp;"]NOTA!D"&amp;KENKO[[#This Row],[//]]+2,"&gt;"))</f>
        <v/>
      </c>
      <c r="D550" s="34" t="str">
        <f>IF(KENKO[[#This Row],[ID NOTA]]="","",INDEX(Table1[QB],MATCH(KENKO[[#This Row],[ID NOTA]],Table1[ID],0)))</f>
        <v/>
      </c>
      <c r="E55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50" s="34"/>
      <c r="G550" s="39" t="str">
        <f ca="1">IF(KENKO[[#This Row],[N_ID]]="","",INDEX(INDIRECT($2:$2),KENKO[[#This Row],[//]]))</f>
        <v/>
      </c>
      <c r="H550" s="39" t="str">
        <f ca="1">IF(KENKO[[#This Row],[N_ID]]="","",INDEX(INDIRECT($2:$2),KENKO[[#This Row],[//]]))</f>
        <v/>
      </c>
      <c r="I550" s="35" t="str">
        <f ca="1">IF(KENKO[[#This Row],[N_ID]]="","",INDEX(INDIRECT($2:$2),KENKO[[#This Row],[//]]))</f>
        <v/>
      </c>
      <c r="J550" s="35" t="str">
        <f ca="1">IF(KENKO[[#This Row],[//]]="","",INDEX([3]!db[NB PAJAK],KENKO[[#This Row],[stt]]-1))</f>
        <v/>
      </c>
      <c r="K550" s="34" t="str">
        <f ca="1">IF(KENKO[[#This Row],[//]]="","",IF(INDEX(INDIRECT($2:$2),KENKO[[#This Row],[//]])="","",INDEX(INDIRECT($2:$2),KENKO[[#This Row],[//]])))</f>
        <v/>
      </c>
      <c r="L550" s="34" t="str">
        <f ca="1">IF(KENKO[[#This Row],[//]]="","",IF(KENKO[[#This Row],[C]]="",INDEX(INDIRECT($2:$2),KENKO[[#This Row],[//]]),""))</f>
        <v/>
      </c>
      <c r="M550" s="34" t="str">
        <f ca="1">IF(KENKO[[#This Row],[//]]="","",IF(KENKO[[#This Row],[C]]="",INDEX(INDIRECT($2:$2),KENKO[[#This Row],[//]]),""))</f>
        <v/>
      </c>
      <c r="N550" s="40" t="str">
        <f ca="1">IF(KENKO[[#This Row],[//]]="","",INDEX(INDIRECT($2:$2),KENKO[[#This Row],[//]])/IF(KENKO[[#This Row],[C]]="",KENKO[[#This Row],[JMLH BRG]],1))</f>
        <v/>
      </c>
      <c r="O550" s="41" t="str">
        <f ca="1">IF(KENKO[[#This Row],[//]]="","",INDEX(INDIRECT($2:$2),KENKO[[#This Row],[//]]))</f>
        <v/>
      </c>
      <c r="P550" s="41" t="str">
        <f ca="1">IF(KENKO[[#This Row],[//]]="","",IF(INDEX(INDIRECT($2:$2),KENKO[[#This Row],[//]])="","",INDEX(INDIRECT($2:$2),KENKO[[#This Row],[//]])))</f>
        <v/>
      </c>
      <c r="Q550" s="42" t="str">
        <f ca="1">IF(KENKO[[#This Row],[//]]="","",INDEX(INDIRECT($2:$2),KENKO[[#This Row],[//]]))</f>
        <v/>
      </c>
      <c r="R55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5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50" s="42" t="str">
        <f ca="1">IF(KENKO[[#This Row],[//]]="","",IF(INDEX(INDIRECT($2:$2),KENKO[[#This Row],[//]])="","",INDEX(INDIRECT($2:$2),KENKO[[#This Row],[//]])))</f>
        <v/>
      </c>
      <c r="U550" s="35" t="str">
        <f ca="1">IF(KENKO[[#This Row],[//]]="","",INDEX(INDIRECT($2:$2),KENKO[[#This Row],[//]]))</f>
        <v/>
      </c>
      <c r="V550" s="35" t="str">
        <f ca="1">LOWER(SUBSTITUTE(SUBSTITUTE(SUBSTITUTE(SUBSTITUTE(SUBSTITUTE(SUBSTITUTE(SUBSTITUTE(SUBSTITUTE(KENKO[[#This Row],[N.B.nota]]," ",""),"-",""),"(",""),")",""),".",""),",",""),"/",""),"""",""))</f>
        <v/>
      </c>
      <c r="W550" s="34" t="str">
        <f ca="1">IF(KENKO[[#This Row],[concat]]="","",MATCH(KENKO[[#This Row],[concat]],[3]!db[NB NOTA_C],0)+1)</f>
        <v/>
      </c>
      <c r="X550" s="35" t="str">
        <f ca="1">IF(KENKO[[#This Row],[N.B.nota]]="","",ADDRESS(ROW(KENKO[QB]),COLUMN(KENKO[QB]))&amp;":"&amp;ADDRESS(ROW(),COLUMN(KENKO[QB])))</f>
        <v/>
      </c>
      <c r="Y550" s="35" t="str">
        <f ca="1">IF(KENKO[[#This Row],[//]]="","",HYPERLINK("["&amp;DB_PATH&amp;"]DB!e"&amp;KENKO[[#This Row],[stt]],"&gt;"))</f>
        <v/>
      </c>
      <c r="Z550" s="32" t="str">
        <f ca="1">IF(KENKO[[#This Row],[//]]="","",IF(KENKO[[#This Row],[ID NOTA]]="",Z549,KENKO[[#This Row],[ID NOTA]]))</f>
        <v/>
      </c>
    </row>
    <row r="551" spans="1:26" ht="20.100000000000001" customHeight="1" x14ac:dyDescent="0.25">
      <c r="A551" s="38"/>
      <c r="B551" s="34" t="str">
        <f>IF(KENKO[[#This Row],[N_ID]]="","",INDEX(Table1[ID],MATCH(KENKO[[#This Row],[N_ID]],Table1[N_ID],0)))</f>
        <v/>
      </c>
      <c r="C551" s="34" t="str">
        <f ca="1">IF(KENKO[[#This Row],[//]]="","",HYPERLINK("["&amp;SUBSTITUTE(DIR,"'","")&amp;"]NOTA!D"&amp;KENKO[[#This Row],[//]]+2,"&gt;"))</f>
        <v/>
      </c>
      <c r="D551" s="34" t="str">
        <f>IF(KENKO[[#This Row],[ID NOTA]]="","",INDEX(Table1[QB],MATCH(KENKO[[#This Row],[ID NOTA]],Table1[ID],0)))</f>
        <v/>
      </c>
      <c r="E55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51" s="34"/>
      <c r="G551" s="39" t="str">
        <f ca="1">IF(KENKO[[#This Row],[N_ID]]="","",INDEX(INDIRECT($2:$2),KENKO[[#This Row],[//]]))</f>
        <v/>
      </c>
      <c r="H551" s="39" t="str">
        <f ca="1">IF(KENKO[[#This Row],[N_ID]]="","",INDEX(INDIRECT($2:$2),KENKO[[#This Row],[//]]))</f>
        <v/>
      </c>
      <c r="I551" s="35" t="str">
        <f ca="1">IF(KENKO[[#This Row],[N_ID]]="","",INDEX(INDIRECT($2:$2),KENKO[[#This Row],[//]]))</f>
        <v/>
      </c>
      <c r="J551" s="35" t="str">
        <f ca="1">IF(KENKO[[#This Row],[//]]="","",INDEX([3]!db[NB PAJAK],KENKO[[#This Row],[stt]]-1))</f>
        <v/>
      </c>
      <c r="K551" s="34" t="str">
        <f ca="1">IF(KENKO[[#This Row],[//]]="","",IF(INDEX(INDIRECT($2:$2),KENKO[[#This Row],[//]])="","",INDEX(INDIRECT($2:$2),KENKO[[#This Row],[//]])))</f>
        <v/>
      </c>
      <c r="L551" s="34" t="str">
        <f ca="1">IF(KENKO[[#This Row],[//]]="","",IF(KENKO[[#This Row],[C]]="",INDEX(INDIRECT($2:$2),KENKO[[#This Row],[//]]),""))</f>
        <v/>
      </c>
      <c r="M551" s="34" t="str">
        <f ca="1">IF(KENKO[[#This Row],[//]]="","",IF(KENKO[[#This Row],[C]]="",INDEX(INDIRECT($2:$2),KENKO[[#This Row],[//]]),""))</f>
        <v/>
      </c>
      <c r="N551" s="40" t="str">
        <f ca="1">IF(KENKO[[#This Row],[//]]="","",INDEX(INDIRECT($2:$2),KENKO[[#This Row],[//]])/IF(KENKO[[#This Row],[C]]="",KENKO[[#This Row],[JMLH BRG]],1))</f>
        <v/>
      </c>
      <c r="O551" s="41" t="str">
        <f ca="1">IF(KENKO[[#This Row],[//]]="","",INDEX(INDIRECT($2:$2),KENKO[[#This Row],[//]]))</f>
        <v/>
      </c>
      <c r="P551" s="41" t="str">
        <f ca="1">IF(KENKO[[#This Row],[//]]="","",IF(INDEX(INDIRECT($2:$2),KENKO[[#This Row],[//]])="","",INDEX(INDIRECT($2:$2),KENKO[[#This Row],[//]])))</f>
        <v/>
      </c>
      <c r="Q551" s="42" t="str">
        <f ca="1">IF(KENKO[[#This Row],[//]]="","",INDEX(INDIRECT($2:$2),KENKO[[#This Row],[//]]))</f>
        <v/>
      </c>
      <c r="R55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5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51" s="42" t="str">
        <f ca="1">IF(KENKO[[#This Row],[//]]="","",IF(INDEX(INDIRECT($2:$2),KENKO[[#This Row],[//]])="","",INDEX(INDIRECT($2:$2),KENKO[[#This Row],[//]])))</f>
        <v/>
      </c>
      <c r="U551" s="35" t="str">
        <f ca="1">IF(KENKO[[#This Row],[//]]="","",INDEX(INDIRECT($2:$2),KENKO[[#This Row],[//]]))</f>
        <v/>
      </c>
      <c r="V551" s="35" t="str">
        <f ca="1">LOWER(SUBSTITUTE(SUBSTITUTE(SUBSTITUTE(SUBSTITUTE(SUBSTITUTE(SUBSTITUTE(SUBSTITUTE(SUBSTITUTE(KENKO[[#This Row],[N.B.nota]]," ",""),"-",""),"(",""),")",""),".",""),",",""),"/",""),"""",""))</f>
        <v/>
      </c>
      <c r="W551" s="34" t="str">
        <f ca="1">IF(KENKO[[#This Row],[concat]]="","",MATCH(KENKO[[#This Row],[concat]],[3]!db[NB NOTA_C],0)+1)</f>
        <v/>
      </c>
      <c r="X551" s="35" t="str">
        <f ca="1">IF(KENKO[[#This Row],[N.B.nota]]="","",ADDRESS(ROW(KENKO[QB]),COLUMN(KENKO[QB]))&amp;":"&amp;ADDRESS(ROW(),COLUMN(KENKO[QB])))</f>
        <v/>
      </c>
      <c r="Y551" s="35" t="str">
        <f ca="1">IF(KENKO[[#This Row],[//]]="","",HYPERLINK("["&amp;DB_PATH&amp;"]DB!e"&amp;KENKO[[#This Row],[stt]],"&gt;"))</f>
        <v/>
      </c>
      <c r="Z551" s="32" t="str">
        <f ca="1">IF(KENKO[[#This Row],[//]]="","",IF(KENKO[[#This Row],[ID NOTA]]="",Z550,KENKO[[#This Row],[ID NOTA]]))</f>
        <v/>
      </c>
    </row>
    <row r="552" spans="1:26" ht="20.100000000000001" customHeight="1" x14ac:dyDescent="0.25">
      <c r="A552" s="38"/>
      <c r="B552" s="34" t="str">
        <f>IF(KENKO[[#This Row],[N_ID]]="","",INDEX(Table1[ID],MATCH(KENKO[[#This Row],[N_ID]],Table1[N_ID],0)))</f>
        <v/>
      </c>
      <c r="C552" s="34" t="str">
        <f ca="1">IF(KENKO[[#This Row],[//]]="","",HYPERLINK("["&amp;SUBSTITUTE(DIR,"'","")&amp;"]NOTA!D"&amp;KENKO[[#This Row],[//]]+2,"&gt;"))</f>
        <v/>
      </c>
      <c r="D552" s="34" t="str">
        <f>IF(KENKO[[#This Row],[ID NOTA]]="","",INDEX(Table1[QB],MATCH(KENKO[[#This Row],[ID NOTA]],Table1[ID],0)))</f>
        <v/>
      </c>
      <c r="E55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52" s="34"/>
      <c r="G552" s="39" t="str">
        <f ca="1">IF(KENKO[[#This Row],[N_ID]]="","",INDEX(INDIRECT($2:$2),KENKO[[#This Row],[//]]))</f>
        <v/>
      </c>
      <c r="H552" s="39" t="str">
        <f ca="1">IF(KENKO[[#This Row],[N_ID]]="","",INDEX(INDIRECT($2:$2),KENKO[[#This Row],[//]]))</f>
        <v/>
      </c>
      <c r="I552" s="35" t="str">
        <f ca="1">IF(KENKO[[#This Row],[N_ID]]="","",INDEX(INDIRECT($2:$2),KENKO[[#This Row],[//]]))</f>
        <v/>
      </c>
      <c r="J552" s="35" t="str">
        <f ca="1">IF(KENKO[[#This Row],[//]]="","",INDEX([3]!db[NB PAJAK],KENKO[[#This Row],[stt]]-1))</f>
        <v/>
      </c>
      <c r="K552" s="34" t="str">
        <f ca="1">IF(KENKO[[#This Row],[//]]="","",IF(INDEX(INDIRECT($2:$2),KENKO[[#This Row],[//]])="","",INDEX(INDIRECT($2:$2),KENKO[[#This Row],[//]])))</f>
        <v/>
      </c>
      <c r="L552" s="34" t="str">
        <f ca="1">IF(KENKO[[#This Row],[//]]="","",IF(KENKO[[#This Row],[C]]="",INDEX(INDIRECT($2:$2),KENKO[[#This Row],[//]]),""))</f>
        <v/>
      </c>
      <c r="M552" s="34" t="str">
        <f ca="1">IF(KENKO[[#This Row],[//]]="","",IF(KENKO[[#This Row],[C]]="",INDEX(INDIRECT($2:$2),KENKO[[#This Row],[//]]),""))</f>
        <v/>
      </c>
      <c r="N552" s="40" t="str">
        <f ca="1">IF(KENKO[[#This Row],[//]]="","",INDEX(INDIRECT($2:$2),KENKO[[#This Row],[//]])/IF(KENKO[[#This Row],[C]]="",KENKO[[#This Row],[JMLH BRG]],1))</f>
        <v/>
      </c>
      <c r="O552" s="41" t="str">
        <f ca="1">IF(KENKO[[#This Row],[//]]="","",INDEX(INDIRECT($2:$2),KENKO[[#This Row],[//]]))</f>
        <v/>
      </c>
      <c r="P552" s="41" t="str">
        <f ca="1">IF(KENKO[[#This Row],[//]]="","",IF(INDEX(INDIRECT($2:$2),KENKO[[#This Row],[//]])="","",INDEX(INDIRECT($2:$2),KENKO[[#This Row],[//]])))</f>
        <v/>
      </c>
      <c r="Q552" s="42" t="str">
        <f ca="1">IF(KENKO[[#This Row],[//]]="","",INDEX(INDIRECT($2:$2),KENKO[[#This Row],[//]]))</f>
        <v/>
      </c>
      <c r="R55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5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52" s="42" t="str">
        <f ca="1">IF(KENKO[[#This Row],[//]]="","",IF(INDEX(INDIRECT($2:$2),KENKO[[#This Row],[//]])="","",INDEX(INDIRECT($2:$2),KENKO[[#This Row],[//]])))</f>
        <v/>
      </c>
      <c r="U552" s="35" t="str">
        <f ca="1">IF(KENKO[[#This Row],[//]]="","",INDEX(INDIRECT($2:$2),KENKO[[#This Row],[//]]))</f>
        <v/>
      </c>
      <c r="V552" s="35" t="str">
        <f ca="1">LOWER(SUBSTITUTE(SUBSTITUTE(SUBSTITUTE(SUBSTITUTE(SUBSTITUTE(SUBSTITUTE(SUBSTITUTE(SUBSTITUTE(KENKO[[#This Row],[N.B.nota]]," ",""),"-",""),"(",""),")",""),".",""),",",""),"/",""),"""",""))</f>
        <v/>
      </c>
      <c r="W552" s="34" t="str">
        <f ca="1">IF(KENKO[[#This Row],[concat]]="","",MATCH(KENKO[[#This Row],[concat]],[3]!db[NB NOTA_C],0)+1)</f>
        <v/>
      </c>
      <c r="X552" s="35" t="str">
        <f ca="1">IF(KENKO[[#This Row],[N.B.nota]]="","",ADDRESS(ROW(KENKO[QB]),COLUMN(KENKO[QB]))&amp;":"&amp;ADDRESS(ROW(),COLUMN(KENKO[QB])))</f>
        <v/>
      </c>
      <c r="Y552" s="35" t="str">
        <f ca="1">IF(KENKO[[#This Row],[//]]="","",HYPERLINK("["&amp;DB_PATH&amp;"]DB!e"&amp;KENKO[[#This Row],[stt]],"&gt;"))</f>
        <v/>
      </c>
      <c r="Z552" s="32" t="str">
        <f ca="1">IF(KENKO[[#This Row],[//]]="","",IF(KENKO[[#This Row],[ID NOTA]]="",Z551,KENKO[[#This Row],[ID NOTA]]))</f>
        <v/>
      </c>
    </row>
    <row r="553" spans="1:26" ht="20.100000000000001" customHeight="1" x14ac:dyDescent="0.25">
      <c r="A553" s="38"/>
      <c r="B553" s="34" t="str">
        <f>IF(KENKO[[#This Row],[N_ID]]="","",INDEX(Table1[ID],MATCH(KENKO[[#This Row],[N_ID]],Table1[N_ID],0)))</f>
        <v/>
      </c>
      <c r="C553" s="34" t="str">
        <f ca="1">IF(KENKO[[#This Row],[//]]="","",HYPERLINK("["&amp;SUBSTITUTE(DIR,"'","")&amp;"]NOTA!D"&amp;KENKO[[#This Row],[//]]+2,"&gt;"))</f>
        <v/>
      </c>
      <c r="D553" s="34" t="str">
        <f>IF(KENKO[[#This Row],[ID NOTA]]="","",INDEX(Table1[QB],MATCH(KENKO[[#This Row],[ID NOTA]],Table1[ID],0)))</f>
        <v/>
      </c>
      <c r="E55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53" s="34"/>
      <c r="G553" s="39" t="str">
        <f ca="1">IF(KENKO[[#This Row],[N_ID]]="","",INDEX(INDIRECT($2:$2),KENKO[[#This Row],[//]]))</f>
        <v/>
      </c>
      <c r="H553" s="39" t="str">
        <f ca="1">IF(KENKO[[#This Row],[N_ID]]="","",INDEX(INDIRECT($2:$2),KENKO[[#This Row],[//]]))</f>
        <v/>
      </c>
      <c r="I553" s="35" t="str">
        <f ca="1">IF(KENKO[[#This Row],[N_ID]]="","",INDEX(INDIRECT($2:$2),KENKO[[#This Row],[//]]))</f>
        <v/>
      </c>
      <c r="J553" s="35" t="str">
        <f ca="1">IF(KENKO[[#This Row],[//]]="","",INDEX([3]!db[NB PAJAK],KENKO[[#This Row],[stt]]-1))</f>
        <v/>
      </c>
      <c r="K553" s="34" t="str">
        <f ca="1">IF(KENKO[[#This Row],[//]]="","",IF(INDEX(INDIRECT($2:$2),KENKO[[#This Row],[//]])="","",INDEX(INDIRECT($2:$2),KENKO[[#This Row],[//]])))</f>
        <v/>
      </c>
      <c r="L553" s="34" t="str">
        <f ca="1">IF(KENKO[[#This Row],[//]]="","",IF(KENKO[[#This Row],[C]]="",INDEX(INDIRECT($2:$2),KENKO[[#This Row],[//]]),""))</f>
        <v/>
      </c>
      <c r="M553" s="34" t="str">
        <f ca="1">IF(KENKO[[#This Row],[//]]="","",IF(KENKO[[#This Row],[C]]="",INDEX(INDIRECT($2:$2),KENKO[[#This Row],[//]]),""))</f>
        <v/>
      </c>
      <c r="N553" s="40" t="str">
        <f ca="1">IF(KENKO[[#This Row],[//]]="","",INDEX(INDIRECT($2:$2),KENKO[[#This Row],[//]])/IF(KENKO[[#This Row],[C]]="",KENKO[[#This Row],[JMLH BRG]],1))</f>
        <v/>
      </c>
      <c r="O553" s="41" t="str">
        <f ca="1">IF(KENKO[[#This Row],[//]]="","",INDEX(INDIRECT($2:$2),KENKO[[#This Row],[//]]))</f>
        <v/>
      </c>
      <c r="P553" s="41" t="str">
        <f ca="1">IF(KENKO[[#This Row],[//]]="","",IF(INDEX(INDIRECT($2:$2),KENKO[[#This Row],[//]])="","",INDEX(INDIRECT($2:$2),KENKO[[#This Row],[//]])))</f>
        <v/>
      </c>
      <c r="Q553" s="42" t="str">
        <f ca="1">IF(KENKO[[#This Row],[//]]="","",INDEX(INDIRECT($2:$2),KENKO[[#This Row],[//]]))</f>
        <v/>
      </c>
      <c r="R55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5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53" s="42" t="str">
        <f ca="1">IF(KENKO[[#This Row],[//]]="","",IF(INDEX(INDIRECT($2:$2),KENKO[[#This Row],[//]])="","",INDEX(INDIRECT($2:$2),KENKO[[#This Row],[//]])))</f>
        <v/>
      </c>
      <c r="U553" s="35" t="str">
        <f ca="1">IF(KENKO[[#This Row],[//]]="","",INDEX(INDIRECT($2:$2),KENKO[[#This Row],[//]]))</f>
        <v/>
      </c>
      <c r="V553" s="35" t="str">
        <f ca="1">LOWER(SUBSTITUTE(SUBSTITUTE(SUBSTITUTE(SUBSTITUTE(SUBSTITUTE(SUBSTITUTE(SUBSTITUTE(SUBSTITUTE(KENKO[[#This Row],[N.B.nota]]," ",""),"-",""),"(",""),")",""),".",""),",",""),"/",""),"""",""))</f>
        <v/>
      </c>
      <c r="W553" s="34" t="str">
        <f ca="1">IF(KENKO[[#This Row],[concat]]="","",MATCH(KENKO[[#This Row],[concat]],[3]!db[NB NOTA_C],0)+1)</f>
        <v/>
      </c>
      <c r="X553" s="35" t="str">
        <f ca="1">IF(KENKO[[#This Row],[N.B.nota]]="","",ADDRESS(ROW(KENKO[QB]),COLUMN(KENKO[QB]))&amp;":"&amp;ADDRESS(ROW(),COLUMN(KENKO[QB])))</f>
        <v/>
      </c>
      <c r="Y553" s="35" t="str">
        <f ca="1">IF(KENKO[[#This Row],[//]]="","",HYPERLINK("["&amp;DB_PATH&amp;"]DB!e"&amp;KENKO[[#This Row],[stt]],"&gt;"))</f>
        <v/>
      </c>
      <c r="Z553" s="32" t="str">
        <f ca="1">IF(KENKO[[#This Row],[//]]="","",IF(KENKO[[#This Row],[ID NOTA]]="",Z552,KENKO[[#This Row],[ID NOTA]]))</f>
        <v/>
      </c>
    </row>
    <row r="554" spans="1:26" ht="20.100000000000001" customHeight="1" x14ac:dyDescent="0.25">
      <c r="A554" s="38"/>
      <c r="B554" s="34" t="str">
        <f>IF(KENKO[[#This Row],[N_ID]]="","",INDEX(Table1[ID],MATCH(KENKO[[#This Row],[N_ID]],Table1[N_ID],0)))</f>
        <v/>
      </c>
      <c r="C554" s="34" t="str">
        <f ca="1">IF(KENKO[[#This Row],[//]]="","",HYPERLINK("["&amp;SUBSTITUTE(DIR,"'","")&amp;"]NOTA!D"&amp;KENKO[[#This Row],[//]]+2,"&gt;"))</f>
        <v/>
      </c>
      <c r="D554" s="34" t="str">
        <f>IF(KENKO[[#This Row],[ID NOTA]]="","",INDEX(Table1[QB],MATCH(KENKO[[#This Row],[ID NOTA]],Table1[ID],0)))</f>
        <v/>
      </c>
      <c r="E55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54" s="34"/>
      <c r="G554" s="39" t="str">
        <f ca="1">IF(KENKO[[#This Row],[N_ID]]="","",INDEX(INDIRECT($2:$2),KENKO[[#This Row],[//]]))</f>
        <v/>
      </c>
      <c r="H554" s="39" t="str">
        <f ca="1">IF(KENKO[[#This Row],[N_ID]]="","",INDEX(INDIRECT($2:$2),KENKO[[#This Row],[//]]))</f>
        <v/>
      </c>
      <c r="I554" s="35" t="str">
        <f ca="1">IF(KENKO[[#This Row],[N_ID]]="","",INDEX(INDIRECT($2:$2),KENKO[[#This Row],[//]]))</f>
        <v/>
      </c>
      <c r="J554" s="35" t="str">
        <f ca="1">IF(KENKO[[#This Row],[//]]="","",INDEX([3]!db[NB PAJAK],KENKO[[#This Row],[stt]]-1))</f>
        <v/>
      </c>
      <c r="K554" s="34" t="str">
        <f ca="1">IF(KENKO[[#This Row],[//]]="","",IF(INDEX(INDIRECT($2:$2),KENKO[[#This Row],[//]])="","",INDEX(INDIRECT($2:$2),KENKO[[#This Row],[//]])))</f>
        <v/>
      </c>
      <c r="L554" s="34" t="str">
        <f ca="1">IF(KENKO[[#This Row],[//]]="","",IF(KENKO[[#This Row],[C]]="",INDEX(INDIRECT($2:$2),KENKO[[#This Row],[//]]),""))</f>
        <v/>
      </c>
      <c r="M554" s="34" t="str">
        <f ca="1">IF(KENKO[[#This Row],[//]]="","",IF(KENKO[[#This Row],[C]]="",INDEX(INDIRECT($2:$2),KENKO[[#This Row],[//]]),""))</f>
        <v/>
      </c>
      <c r="N554" s="40" t="str">
        <f ca="1">IF(KENKO[[#This Row],[//]]="","",INDEX(INDIRECT($2:$2),KENKO[[#This Row],[//]])/IF(KENKO[[#This Row],[C]]="",KENKO[[#This Row],[JMLH BRG]],1))</f>
        <v/>
      </c>
      <c r="O554" s="41" t="str">
        <f ca="1">IF(KENKO[[#This Row],[//]]="","",INDEX(INDIRECT($2:$2),KENKO[[#This Row],[//]]))</f>
        <v/>
      </c>
      <c r="P554" s="41" t="str">
        <f ca="1">IF(KENKO[[#This Row],[//]]="","",IF(INDEX(INDIRECT($2:$2),KENKO[[#This Row],[//]])="","",INDEX(INDIRECT($2:$2),KENKO[[#This Row],[//]])))</f>
        <v/>
      </c>
      <c r="Q554" s="42" t="str">
        <f ca="1">IF(KENKO[[#This Row],[//]]="","",INDEX(INDIRECT($2:$2),KENKO[[#This Row],[//]]))</f>
        <v/>
      </c>
      <c r="R55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5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54" s="42" t="str">
        <f ca="1">IF(KENKO[[#This Row],[//]]="","",IF(INDEX(INDIRECT($2:$2),KENKO[[#This Row],[//]])="","",INDEX(INDIRECT($2:$2),KENKO[[#This Row],[//]])))</f>
        <v/>
      </c>
      <c r="U554" s="35" t="str">
        <f ca="1">IF(KENKO[[#This Row],[//]]="","",INDEX(INDIRECT($2:$2),KENKO[[#This Row],[//]]))</f>
        <v/>
      </c>
      <c r="V554" s="35" t="str">
        <f ca="1">LOWER(SUBSTITUTE(SUBSTITUTE(SUBSTITUTE(SUBSTITUTE(SUBSTITUTE(SUBSTITUTE(SUBSTITUTE(SUBSTITUTE(KENKO[[#This Row],[N.B.nota]]," ",""),"-",""),"(",""),")",""),".",""),",",""),"/",""),"""",""))</f>
        <v/>
      </c>
      <c r="W554" s="34" t="str">
        <f ca="1">IF(KENKO[[#This Row],[concat]]="","",MATCH(KENKO[[#This Row],[concat]],[3]!db[NB NOTA_C],0)+1)</f>
        <v/>
      </c>
      <c r="X554" s="35" t="str">
        <f ca="1">IF(KENKO[[#This Row],[N.B.nota]]="","",ADDRESS(ROW(KENKO[QB]),COLUMN(KENKO[QB]))&amp;":"&amp;ADDRESS(ROW(),COLUMN(KENKO[QB])))</f>
        <v/>
      </c>
      <c r="Y554" s="35" t="str">
        <f ca="1">IF(KENKO[[#This Row],[//]]="","",HYPERLINK("["&amp;DB_PATH&amp;"]DB!e"&amp;KENKO[[#This Row],[stt]],"&gt;"))</f>
        <v/>
      </c>
      <c r="Z554" s="32" t="str">
        <f ca="1">IF(KENKO[[#This Row],[//]]="","",IF(KENKO[[#This Row],[ID NOTA]]="",Z553,KENKO[[#This Row],[ID NOTA]]))</f>
        <v/>
      </c>
    </row>
    <row r="555" spans="1:26" ht="20.100000000000001" customHeight="1" x14ac:dyDescent="0.25">
      <c r="A555" s="38"/>
      <c r="B555" s="34" t="str">
        <f>IF(KENKO[[#This Row],[N_ID]]="","",INDEX(Table1[ID],MATCH(KENKO[[#This Row],[N_ID]],Table1[N_ID],0)))</f>
        <v/>
      </c>
      <c r="C555" s="34" t="str">
        <f ca="1">IF(KENKO[[#This Row],[//]]="","",HYPERLINK("["&amp;SUBSTITUTE(DIR,"'","")&amp;"]NOTA!D"&amp;KENKO[[#This Row],[//]]+2,"&gt;"))</f>
        <v/>
      </c>
      <c r="D555" s="34" t="str">
        <f>IF(KENKO[[#This Row],[ID NOTA]]="","",INDEX(Table1[QB],MATCH(KENKO[[#This Row],[ID NOTA]],Table1[ID],0)))</f>
        <v/>
      </c>
      <c r="E55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55" s="34"/>
      <c r="G555" s="39" t="str">
        <f ca="1">IF(KENKO[[#This Row],[N_ID]]="","",INDEX(INDIRECT($2:$2),KENKO[[#This Row],[//]]))</f>
        <v/>
      </c>
      <c r="H555" s="39" t="str">
        <f ca="1">IF(KENKO[[#This Row],[N_ID]]="","",INDEX(INDIRECT($2:$2),KENKO[[#This Row],[//]]))</f>
        <v/>
      </c>
      <c r="I555" s="35" t="str">
        <f ca="1">IF(KENKO[[#This Row],[N_ID]]="","",INDEX(INDIRECT($2:$2),KENKO[[#This Row],[//]]))</f>
        <v/>
      </c>
      <c r="J555" s="35" t="str">
        <f ca="1">IF(KENKO[[#This Row],[//]]="","",INDEX([3]!db[NB PAJAK],KENKO[[#This Row],[stt]]-1))</f>
        <v/>
      </c>
      <c r="K555" s="34" t="str">
        <f ca="1">IF(KENKO[[#This Row],[//]]="","",IF(INDEX(INDIRECT($2:$2),KENKO[[#This Row],[//]])="","",INDEX(INDIRECT($2:$2),KENKO[[#This Row],[//]])))</f>
        <v/>
      </c>
      <c r="L555" s="34" t="str">
        <f ca="1">IF(KENKO[[#This Row],[//]]="","",IF(KENKO[[#This Row],[C]]="",INDEX(INDIRECT($2:$2),KENKO[[#This Row],[//]]),""))</f>
        <v/>
      </c>
      <c r="M555" s="34" t="str">
        <f ca="1">IF(KENKO[[#This Row],[//]]="","",IF(KENKO[[#This Row],[C]]="",INDEX(INDIRECT($2:$2),KENKO[[#This Row],[//]]),""))</f>
        <v/>
      </c>
      <c r="N555" s="40" t="str">
        <f ca="1">IF(KENKO[[#This Row],[//]]="","",INDEX(INDIRECT($2:$2),KENKO[[#This Row],[//]])/IF(KENKO[[#This Row],[C]]="",KENKO[[#This Row],[JMLH BRG]],1))</f>
        <v/>
      </c>
      <c r="O555" s="41" t="str">
        <f ca="1">IF(KENKO[[#This Row],[//]]="","",INDEX(INDIRECT($2:$2),KENKO[[#This Row],[//]]))</f>
        <v/>
      </c>
      <c r="P555" s="41" t="str">
        <f ca="1">IF(KENKO[[#This Row],[//]]="","",IF(INDEX(INDIRECT($2:$2),KENKO[[#This Row],[//]])="","",INDEX(INDIRECT($2:$2),KENKO[[#This Row],[//]])))</f>
        <v/>
      </c>
      <c r="Q555" s="42" t="str">
        <f ca="1">IF(KENKO[[#This Row],[//]]="","",INDEX(INDIRECT($2:$2),KENKO[[#This Row],[//]]))</f>
        <v/>
      </c>
      <c r="R55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5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55" s="42" t="str">
        <f ca="1">IF(KENKO[[#This Row],[//]]="","",IF(INDEX(INDIRECT($2:$2),KENKO[[#This Row],[//]])="","",INDEX(INDIRECT($2:$2),KENKO[[#This Row],[//]])))</f>
        <v/>
      </c>
      <c r="U555" s="35" t="str">
        <f ca="1">IF(KENKO[[#This Row],[//]]="","",INDEX(INDIRECT($2:$2),KENKO[[#This Row],[//]]))</f>
        <v/>
      </c>
      <c r="V555" s="35" t="str">
        <f ca="1">LOWER(SUBSTITUTE(SUBSTITUTE(SUBSTITUTE(SUBSTITUTE(SUBSTITUTE(SUBSTITUTE(SUBSTITUTE(SUBSTITUTE(KENKO[[#This Row],[N.B.nota]]," ",""),"-",""),"(",""),")",""),".",""),",",""),"/",""),"""",""))</f>
        <v/>
      </c>
      <c r="W555" s="34" t="str">
        <f ca="1">IF(KENKO[[#This Row],[concat]]="","",MATCH(KENKO[[#This Row],[concat]],[3]!db[NB NOTA_C],0)+1)</f>
        <v/>
      </c>
      <c r="X555" s="35" t="str">
        <f ca="1">IF(KENKO[[#This Row],[N.B.nota]]="","",ADDRESS(ROW(KENKO[QB]),COLUMN(KENKO[QB]))&amp;":"&amp;ADDRESS(ROW(),COLUMN(KENKO[QB])))</f>
        <v/>
      </c>
      <c r="Y555" s="35" t="str">
        <f ca="1">IF(KENKO[[#This Row],[//]]="","",HYPERLINK("["&amp;DB_PATH&amp;"]DB!e"&amp;KENKO[[#This Row],[stt]],"&gt;"))</f>
        <v/>
      </c>
      <c r="Z555" s="32" t="str">
        <f ca="1">IF(KENKO[[#This Row],[//]]="","",IF(KENKO[[#This Row],[ID NOTA]]="",Z554,KENKO[[#This Row],[ID NOTA]]))</f>
        <v/>
      </c>
    </row>
    <row r="556" spans="1:26" ht="20.100000000000001" customHeight="1" x14ac:dyDescent="0.25">
      <c r="A556" s="38"/>
      <c r="B556" s="34" t="str">
        <f>IF(KENKO[[#This Row],[N_ID]]="","",INDEX(Table1[ID],MATCH(KENKO[[#This Row],[N_ID]],Table1[N_ID],0)))</f>
        <v/>
      </c>
      <c r="C556" s="34" t="str">
        <f ca="1">IF(KENKO[[#This Row],[//]]="","",HYPERLINK("["&amp;SUBSTITUTE(DIR,"'","")&amp;"]NOTA!D"&amp;KENKO[[#This Row],[//]]+2,"&gt;"))</f>
        <v/>
      </c>
      <c r="D556" s="34" t="str">
        <f>IF(KENKO[[#This Row],[ID NOTA]]="","",INDEX(Table1[QB],MATCH(KENKO[[#This Row],[ID NOTA]],Table1[ID],0)))</f>
        <v/>
      </c>
      <c r="E55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56" s="34"/>
      <c r="G556" s="39" t="str">
        <f ca="1">IF(KENKO[[#This Row],[N_ID]]="","",INDEX(INDIRECT($2:$2),KENKO[[#This Row],[//]]))</f>
        <v/>
      </c>
      <c r="H556" s="39" t="str">
        <f ca="1">IF(KENKO[[#This Row],[N_ID]]="","",INDEX(INDIRECT($2:$2),KENKO[[#This Row],[//]]))</f>
        <v/>
      </c>
      <c r="I556" s="35" t="str">
        <f ca="1">IF(KENKO[[#This Row],[N_ID]]="","",INDEX(INDIRECT($2:$2),KENKO[[#This Row],[//]]))</f>
        <v/>
      </c>
      <c r="J556" s="35" t="str">
        <f ca="1">IF(KENKO[[#This Row],[//]]="","",INDEX([3]!db[NB PAJAK],KENKO[[#This Row],[stt]]-1))</f>
        <v/>
      </c>
      <c r="K556" s="34" t="str">
        <f ca="1">IF(KENKO[[#This Row],[//]]="","",IF(INDEX(INDIRECT($2:$2),KENKO[[#This Row],[//]])="","",INDEX(INDIRECT($2:$2),KENKO[[#This Row],[//]])))</f>
        <v/>
      </c>
      <c r="L556" s="34" t="str">
        <f ca="1">IF(KENKO[[#This Row],[//]]="","",IF(KENKO[[#This Row],[C]]="",INDEX(INDIRECT($2:$2),KENKO[[#This Row],[//]]),""))</f>
        <v/>
      </c>
      <c r="M556" s="34" t="str">
        <f ca="1">IF(KENKO[[#This Row],[//]]="","",IF(KENKO[[#This Row],[C]]="",INDEX(INDIRECT($2:$2),KENKO[[#This Row],[//]]),""))</f>
        <v/>
      </c>
      <c r="N556" s="40" t="str">
        <f ca="1">IF(KENKO[[#This Row],[//]]="","",INDEX(INDIRECT($2:$2),KENKO[[#This Row],[//]])/IF(KENKO[[#This Row],[C]]="",KENKO[[#This Row],[JMLH BRG]],1))</f>
        <v/>
      </c>
      <c r="O556" s="41" t="str">
        <f ca="1">IF(KENKO[[#This Row],[//]]="","",INDEX(INDIRECT($2:$2),KENKO[[#This Row],[//]]))</f>
        <v/>
      </c>
      <c r="P556" s="41" t="str">
        <f ca="1">IF(KENKO[[#This Row],[//]]="","",IF(INDEX(INDIRECT($2:$2),KENKO[[#This Row],[//]])="","",INDEX(INDIRECT($2:$2),KENKO[[#This Row],[//]])))</f>
        <v/>
      </c>
      <c r="Q556" s="42" t="str">
        <f ca="1">IF(KENKO[[#This Row],[//]]="","",INDEX(INDIRECT($2:$2),KENKO[[#This Row],[//]]))</f>
        <v/>
      </c>
      <c r="R55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5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56" s="42" t="str">
        <f ca="1">IF(KENKO[[#This Row],[//]]="","",IF(INDEX(INDIRECT($2:$2),KENKO[[#This Row],[//]])="","",INDEX(INDIRECT($2:$2),KENKO[[#This Row],[//]])))</f>
        <v/>
      </c>
      <c r="U556" s="35" t="str">
        <f ca="1">IF(KENKO[[#This Row],[//]]="","",INDEX(INDIRECT($2:$2),KENKO[[#This Row],[//]]))</f>
        <v/>
      </c>
      <c r="V556" s="35" t="str">
        <f ca="1">LOWER(SUBSTITUTE(SUBSTITUTE(SUBSTITUTE(SUBSTITUTE(SUBSTITUTE(SUBSTITUTE(SUBSTITUTE(SUBSTITUTE(KENKO[[#This Row],[N.B.nota]]," ",""),"-",""),"(",""),")",""),".",""),",",""),"/",""),"""",""))</f>
        <v/>
      </c>
      <c r="W556" s="34" t="str">
        <f ca="1">IF(KENKO[[#This Row],[concat]]="","",MATCH(KENKO[[#This Row],[concat]],[3]!db[NB NOTA_C],0)+1)</f>
        <v/>
      </c>
      <c r="X556" s="35" t="str">
        <f ca="1">IF(KENKO[[#This Row],[N.B.nota]]="","",ADDRESS(ROW(KENKO[QB]),COLUMN(KENKO[QB]))&amp;":"&amp;ADDRESS(ROW(),COLUMN(KENKO[QB])))</f>
        <v/>
      </c>
      <c r="Y556" s="35" t="str">
        <f ca="1">IF(KENKO[[#This Row],[//]]="","",HYPERLINK("["&amp;DB_PATH&amp;"]DB!e"&amp;KENKO[[#This Row],[stt]],"&gt;"))</f>
        <v/>
      </c>
      <c r="Z556" s="32" t="str">
        <f ca="1">IF(KENKO[[#This Row],[//]]="","",IF(KENKO[[#This Row],[ID NOTA]]="",Z555,KENKO[[#This Row],[ID NOTA]]))</f>
        <v/>
      </c>
    </row>
    <row r="557" spans="1:26" ht="20.100000000000001" customHeight="1" x14ac:dyDescent="0.25">
      <c r="A557" s="38"/>
      <c r="B557" s="34" t="str">
        <f>IF(KENKO[[#This Row],[N_ID]]="","",INDEX(Table1[ID],MATCH(KENKO[[#This Row],[N_ID]],Table1[N_ID],0)))</f>
        <v/>
      </c>
      <c r="C557" s="34" t="str">
        <f ca="1">IF(KENKO[[#This Row],[//]]="","",HYPERLINK("["&amp;SUBSTITUTE(DIR,"'","")&amp;"]NOTA!D"&amp;KENKO[[#This Row],[//]]+2,"&gt;"))</f>
        <v/>
      </c>
      <c r="D557" s="34" t="str">
        <f>IF(KENKO[[#This Row],[ID NOTA]]="","",INDEX(Table1[QB],MATCH(KENKO[[#This Row],[ID NOTA]],Table1[ID],0)))</f>
        <v/>
      </c>
      <c r="E55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57" s="34"/>
      <c r="G557" s="39" t="str">
        <f ca="1">IF(KENKO[[#This Row],[N_ID]]="","",INDEX(INDIRECT($2:$2),KENKO[[#This Row],[//]]))</f>
        <v/>
      </c>
      <c r="H557" s="39" t="str">
        <f ca="1">IF(KENKO[[#This Row],[N_ID]]="","",INDEX(INDIRECT($2:$2),KENKO[[#This Row],[//]]))</f>
        <v/>
      </c>
      <c r="I557" s="35" t="str">
        <f ca="1">IF(KENKO[[#This Row],[N_ID]]="","",INDEX(INDIRECT($2:$2),KENKO[[#This Row],[//]]))</f>
        <v/>
      </c>
      <c r="J557" s="35" t="str">
        <f ca="1">IF(KENKO[[#This Row],[//]]="","",INDEX([3]!db[NB PAJAK],KENKO[[#This Row],[stt]]-1))</f>
        <v/>
      </c>
      <c r="K557" s="34" t="str">
        <f ca="1">IF(KENKO[[#This Row],[//]]="","",IF(INDEX(INDIRECT($2:$2),KENKO[[#This Row],[//]])="","",INDEX(INDIRECT($2:$2),KENKO[[#This Row],[//]])))</f>
        <v/>
      </c>
      <c r="L557" s="34" t="str">
        <f ca="1">IF(KENKO[[#This Row],[//]]="","",IF(KENKO[[#This Row],[C]]="",INDEX(INDIRECT($2:$2),KENKO[[#This Row],[//]]),""))</f>
        <v/>
      </c>
      <c r="M557" s="34" t="str">
        <f ca="1">IF(KENKO[[#This Row],[//]]="","",IF(KENKO[[#This Row],[C]]="",INDEX(INDIRECT($2:$2),KENKO[[#This Row],[//]]),""))</f>
        <v/>
      </c>
      <c r="N557" s="40" t="str">
        <f ca="1">IF(KENKO[[#This Row],[//]]="","",INDEX(INDIRECT($2:$2),KENKO[[#This Row],[//]])/IF(KENKO[[#This Row],[C]]="",KENKO[[#This Row],[JMLH BRG]],1))</f>
        <v/>
      </c>
      <c r="O557" s="41" t="str">
        <f ca="1">IF(KENKO[[#This Row],[//]]="","",INDEX(INDIRECT($2:$2),KENKO[[#This Row],[//]]))</f>
        <v/>
      </c>
      <c r="P557" s="41" t="str">
        <f ca="1">IF(KENKO[[#This Row],[//]]="","",IF(INDEX(INDIRECT($2:$2),KENKO[[#This Row],[//]])="","",INDEX(INDIRECT($2:$2),KENKO[[#This Row],[//]])))</f>
        <v/>
      </c>
      <c r="Q557" s="42" t="str">
        <f ca="1">IF(KENKO[[#This Row],[//]]="","",INDEX(INDIRECT($2:$2),KENKO[[#This Row],[//]]))</f>
        <v/>
      </c>
      <c r="R55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5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57" s="42" t="str">
        <f ca="1">IF(KENKO[[#This Row],[//]]="","",IF(INDEX(INDIRECT($2:$2),KENKO[[#This Row],[//]])="","",INDEX(INDIRECT($2:$2),KENKO[[#This Row],[//]])))</f>
        <v/>
      </c>
      <c r="U557" s="35" t="str">
        <f ca="1">IF(KENKO[[#This Row],[//]]="","",INDEX(INDIRECT($2:$2),KENKO[[#This Row],[//]]))</f>
        <v/>
      </c>
      <c r="V557" s="35" t="str">
        <f ca="1">LOWER(SUBSTITUTE(SUBSTITUTE(SUBSTITUTE(SUBSTITUTE(SUBSTITUTE(SUBSTITUTE(SUBSTITUTE(SUBSTITUTE(KENKO[[#This Row],[N.B.nota]]," ",""),"-",""),"(",""),")",""),".",""),",",""),"/",""),"""",""))</f>
        <v/>
      </c>
      <c r="W557" s="34" t="str">
        <f ca="1">IF(KENKO[[#This Row],[concat]]="","",MATCH(KENKO[[#This Row],[concat]],[3]!db[NB NOTA_C],0)+1)</f>
        <v/>
      </c>
      <c r="X557" s="35" t="str">
        <f ca="1">IF(KENKO[[#This Row],[N.B.nota]]="","",ADDRESS(ROW(KENKO[QB]),COLUMN(KENKO[QB]))&amp;":"&amp;ADDRESS(ROW(),COLUMN(KENKO[QB])))</f>
        <v/>
      </c>
      <c r="Y557" s="35" t="str">
        <f ca="1">IF(KENKO[[#This Row],[//]]="","",HYPERLINK("["&amp;DB_PATH&amp;"]DB!e"&amp;KENKO[[#This Row],[stt]],"&gt;"))</f>
        <v/>
      </c>
      <c r="Z557" s="32" t="str">
        <f ca="1">IF(KENKO[[#This Row],[//]]="","",IF(KENKO[[#This Row],[ID NOTA]]="",Z556,KENKO[[#This Row],[ID NOTA]]))</f>
        <v/>
      </c>
    </row>
    <row r="558" spans="1:26" ht="20.100000000000001" customHeight="1" x14ac:dyDescent="0.25">
      <c r="A558" s="38"/>
      <c r="B558" s="34" t="str">
        <f>IF(KENKO[[#This Row],[N_ID]]="","",INDEX(Table1[ID],MATCH(KENKO[[#This Row],[N_ID]],Table1[N_ID],0)))</f>
        <v/>
      </c>
      <c r="C558" s="34" t="str">
        <f ca="1">IF(KENKO[[#This Row],[//]]="","",HYPERLINK("["&amp;SUBSTITUTE(DIR,"'","")&amp;"]NOTA!D"&amp;KENKO[[#This Row],[//]]+2,"&gt;"))</f>
        <v/>
      </c>
      <c r="D558" s="34" t="str">
        <f>IF(KENKO[[#This Row],[ID NOTA]]="","",INDEX(Table1[QB],MATCH(KENKO[[#This Row],[ID NOTA]],Table1[ID],0)))</f>
        <v/>
      </c>
      <c r="E55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58" s="34"/>
      <c r="G558" s="39" t="str">
        <f ca="1">IF(KENKO[[#This Row],[N_ID]]="","",INDEX(INDIRECT($2:$2),KENKO[[#This Row],[//]]))</f>
        <v/>
      </c>
      <c r="H558" s="39" t="str">
        <f ca="1">IF(KENKO[[#This Row],[N_ID]]="","",INDEX(INDIRECT($2:$2),KENKO[[#This Row],[//]]))</f>
        <v/>
      </c>
      <c r="I558" s="35" t="str">
        <f ca="1">IF(KENKO[[#This Row],[N_ID]]="","",INDEX(INDIRECT($2:$2),KENKO[[#This Row],[//]]))</f>
        <v/>
      </c>
      <c r="J558" s="35" t="str">
        <f ca="1">IF(KENKO[[#This Row],[//]]="","",INDEX([3]!db[NB PAJAK],KENKO[[#This Row],[stt]]-1))</f>
        <v/>
      </c>
      <c r="K558" s="34" t="str">
        <f ca="1">IF(KENKO[[#This Row],[//]]="","",IF(INDEX(INDIRECT($2:$2),KENKO[[#This Row],[//]])="","",INDEX(INDIRECT($2:$2),KENKO[[#This Row],[//]])))</f>
        <v/>
      </c>
      <c r="L558" s="34" t="str">
        <f ca="1">IF(KENKO[[#This Row],[//]]="","",IF(KENKO[[#This Row],[C]]="",INDEX(INDIRECT($2:$2),KENKO[[#This Row],[//]]),""))</f>
        <v/>
      </c>
      <c r="M558" s="34" t="str">
        <f ca="1">IF(KENKO[[#This Row],[//]]="","",IF(KENKO[[#This Row],[C]]="",INDEX(INDIRECT($2:$2),KENKO[[#This Row],[//]]),""))</f>
        <v/>
      </c>
      <c r="N558" s="40" t="str">
        <f ca="1">IF(KENKO[[#This Row],[//]]="","",INDEX(INDIRECT($2:$2),KENKO[[#This Row],[//]])/IF(KENKO[[#This Row],[C]]="",KENKO[[#This Row],[JMLH BRG]],1))</f>
        <v/>
      </c>
      <c r="O558" s="41" t="str">
        <f ca="1">IF(KENKO[[#This Row],[//]]="","",INDEX(INDIRECT($2:$2),KENKO[[#This Row],[//]]))</f>
        <v/>
      </c>
      <c r="P558" s="41" t="str">
        <f ca="1">IF(KENKO[[#This Row],[//]]="","",IF(INDEX(INDIRECT($2:$2),KENKO[[#This Row],[//]])="","",INDEX(INDIRECT($2:$2),KENKO[[#This Row],[//]])))</f>
        <v/>
      </c>
      <c r="Q558" s="42" t="str">
        <f ca="1">IF(KENKO[[#This Row],[//]]="","",INDEX(INDIRECT($2:$2),KENKO[[#This Row],[//]]))</f>
        <v/>
      </c>
      <c r="R55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5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58" s="42" t="str">
        <f ca="1">IF(KENKO[[#This Row],[//]]="","",IF(INDEX(INDIRECT($2:$2),KENKO[[#This Row],[//]])="","",INDEX(INDIRECT($2:$2),KENKO[[#This Row],[//]])))</f>
        <v/>
      </c>
      <c r="U558" s="35" t="str">
        <f ca="1">IF(KENKO[[#This Row],[//]]="","",INDEX(INDIRECT($2:$2),KENKO[[#This Row],[//]]))</f>
        <v/>
      </c>
      <c r="V558" s="35" t="str">
        <f ca="1">LOWER(SUBSTITUTE(SUBSTITUTE(SUBSTITUTE(SUBSTITUTE(SUBSTITUTE(SUBSTITUTE(SUBSTITUTE(SUBSTITUTE(KENKO[[#This Row],[N.B.nota]]," ",""),"-",""),"(",""),")",""),".",""),",",""),"/",""),"""",""))</f>
        <v/>
      </c>
      <c r="W558" s="34" t="str">
        <f ca="1">IF(KENKO[[#This Row],[concat]]="","",MATCH(KENKO[[#This Row],[concat]],[3]!db[NB NOTA_C],0)+1)</f>
        <v/>
      </c>
      <c r="X558" s="35" t="str">
        <f ca="1">IF(KENKO[[#This Row],[N.B.nota]]="","",ADDRESS(ROW(KENKO[QB]),COLUMN(KENKO[QB]))&amp;":"&amp;ADDRESS(ROW(),COLUMN(KENKO[QB])))</f>
        <v/>
      </c>
      <c r="Y558" s="35" t="str">
        <f ca="1">IF(KENKO[[#This Row],[//]]="","",HYPERLINK("["&amp;DB_PATH&amp;"]DB!e"&amp;KENKO[[#This Row],[stt]],"&gt;"))</f>
        <v/>
      </c>
      <c r="Z558" s="32" t="str">
        <f ca="1">IF(KENKO[[#This Row],[//]]="","",IF(KENKO[[#This Row],[ID NOTA]]="",Z557,KENKO[[#This Row],[ID NOTA]]))</f>
        <v/>
      </c>
    </row>
    <row r="559" spans="1:26" ht="20.100000000000001" customHeight="1" x14ac:dyDescent="0.25">
      <c r="A559" s="38"/>
      <c r="B559" s="34" t="str">
        <f>IF(KENKO[[#This Row],[N_ID]]="","",INDEX(Table1[ID],MATCH(KENKO[[#This Row],[N_ID]],Table1[N_ID],0)))</f>
        <v/>
      </c>
      <c r="C559" s="34" t="str">
        <f ca="1">IF(KENKO[[#This Row],[//]]="","",HYPERLINK("["&amp;SUBSTITUTE(DIR,"'","")&amp;"]NOTA!D"&amp;KENKO[[#This Row],[//]]+2,"&gt;"))</f>
        <v/>
      </c>
      <c r="D559" s="34" t="str">
        <f>IF(KENKO[[#This Row],[ID NOTA]]="","",INDEX(Table1[QB],MATCH(KENKO[[#This Row],[ID NOTA]],Table1[ID],0)))</f>
        <v/>
      </c>
      <c r="E55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59" s="34"/>
      <c r="G559" s="39" t="str">
        <f ca="1">IF(KENKO[[#This Row],[N_ID]]="","",INDEX(INDIRECT($2:$2),KENKO[[#This Row],[//]]))</f>
        <v/>
      </c>
      <c r="H559" s="39" t="str">
        <f ca="1">IF(KENKO[[#This Row],[N_ID]]="","",INDEX(INDIRECT($2:$2),KENKO[[#This Row],[//]]))</f>
        <v/>
      </c>
      <c r="I559" s="35" t="str">
        <f ca="1">IF(KENKO[[#This Row],[N_ID]]="","",INDEX(INDIRECT($2:$2),KENKO[[#This Row],[//]]))</f>
        <v/>
      </c>
      <c r="J559" s="35" t="str">
        <f ca="1">IF(KENKO[[#This Row],[//]]="","",INDEX([3]!db[NB PAJAK],KENKO[[#This Row],[stt]]-1))</f>
        <v/>
      </c>
      <c r="K559" s="34" t="str">
        <f ca="1">IF(KENKO[[#This Row],[//]]="","",IF(INDEX(INDIRECT($2:$2),KENKO[[#This Row],[//]])="","",INDEX(INDIRECT($2:$2),KENKO[[#This Row],[//]])))</f>
        <v/>
      </c>
      <c r="L559" s="34" t="str">
        <f ca="1">IF(KENKO[[#This Row],[//]]="","",IF(KENKO[[#This Row],[C]]="",INDEX(INDIRECT($2:$2),KENKO[[#This Row],[//]]),""))</f>
        <v/>
      </c>
      <c r="M559" s="34" t="str">
        <f ca="1">IF(KENKO[[#This Row],[//]]="","",IF(KENKO[[#This Row],[C]]="",INDEX(INDIRECT($2:$2),KENKO[[#This Row],[//]]),""))</f>
        <v/>
      </c>
      <c r="N559" s="40" t="str">
        <f ca="1">IF(KENKO[[#This Row],[//]]="","",INDEX(INDIRECT($2:$2),KENKO[[#This Row],[//]])/IF(KENKO[[#This Row],[C]]="",KENKO[[#This Row],[JMLH BRG]],1))</f>
        <v/>
      </c>
      <c r="O559" s="41" t="str">
        <f ca="1">IF(KENKO[[#This Row],[//]]="","",INDEX(INDIRECT($2:$2),KENKO[[#This Row],[//]]))</f>
        <v/>
      </c>
      <c r="P559" s="41" t="str">
        <f ca="1">IF(KENKO[[#This Row],[//]]="","",IF(INDEX(INDIRECT($2:$2),KENKO[[#This Row],[//]])="","",INDEX(INDIRECT($2:$2),KENKO[[#This Row],[//]])))</f>
        <v/>
      </c>
      <c r="Q559" s="42" t="str">
        <f ca="1">IF(KENKO[[#This Row],[//]]="","",INDEX(INDIRECT($2:$2),KENKO[[#This Row],[//]]))</f>
        <v/>
      </c>
      <c r="R55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5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59" s="42" t="str">
        <f ca="1">IF(KENKO[[#This Row],[//]]="","",IF(INDEX(INDIRECT($2:$2),KENKO[[#This Row],[//]])="","",INDEX(INDIRECT($2:$2),KENKO[[#This Row],[//]])))</f>
        <v/>
      </c>
      <c r="U559" s="35" t="str">
        <f ca="1">IF(KENKO[[#This Row],[//]]="","",INDEX(INDIRECT($2:$2),KENKO[[#This Row],[//]]))</f>
        <v/>
      </c>
      <c r="V559" s="35" t="str">
        <f ca="1">LOWER(SUBSTITUTE(SUBSTITUTE(SUBSTITUTE(SUBSTITUTE(SUBSTITUTE(SUBSTITUTE(SUBSTITUTE(SUBSTITUTE(KENKO[[#This Row],[N.B.nota]]," ",""),"-",""),"(",""),")",""),".",""),",",""),"/",""),"""",""))</f>
        <v/>
      </c>
      <c r="W559" s="34" t="str">
        <f ca="1">IF(KENKO[[#This Row],[concat]]="","",MATCH(KENKO[[#This Row],[concat]],[3]!db[NB NOTA_C],0)+1)</f>
        <v/>
      </c>
      <c r="X559" s="35" t="str">
        <f ca="1">IF(KENKO[[#This Row],[N.B.nota]]="","",ADDRESS(ROW(KENKO[QB]),COLUMN(KENKO[QB]))&amp;":"&amp;ADDRESS(ROW(),COLUMN(KENKO[QB])))</f>
        <v/>
      </c>
      <c r="Y559" s="35" t="str">
        <f ca="1">IF(KENKO[[#This Row],[//]]="","",HYPERLINK("["&amp;DB_PATH&amp;"]DB!e"&amp;KENKO[[#This Row],[stt]],"&gt;"))</f>
        <v/>
      </c>
      <c r="Z559" s="32" t="str">
        <f ca="1">IF(KENKO[[#This Row],[//]]="","",IF(KENKO[[#This Row],[ID NOTA]]="",Z558,KENKO[[#This Row],[ID NOTA]]))</f>
        <v/>
      </c>
    </row>
    <row r="560" spans="1:26" ht="20.100000000000001" customHeight="1" x14ac:dyDescent="0.25">
      <c r="A560" s="38"/>
      <c r="B560" s="34" t="str">
        <f>IF(KENKO[[#This Row],[N_ID]]="","",INDEX(Table1[ID],MATCH(KENKO[[#This Row],[N_ID]],Table1[N_ID],0)))</f>
        <v/>
      </c>
      <c r="C560" s="34" t="str">
        <f ca="1">IF(KENKO[[#This Row],[//]]="","",HYPERLINK("["&amp;SUBSTITUTE(DIR,"'","")&amp;"]NOTA!D"&amp;KENKO[[#This Row],[//]]+2,"&gt;"))</f>
        <v/>
      </c>
      <c r="D560" s="34" t="str">
        <f>IF(KENKO[[#This Row],[ID NOTA]]="","",INDEX(Table1[QB],MATCH(KENKO[[#This Row],[ID NOTA]],Table1[ID],0)))</f>
        <v/>
      </c>
      <c r="E56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60" s="34"/>
      <c r="G560" s="39" t="str">
        <f ca="1">IF(KENKO[[#This Row],[N_ID]]="","",INDEX(INDIRECT($2:$2),KENKO[[#This Row],[//]]))</f>
        <v/>
      </c>
      <c r="H560" s="39" t="str">
        <f ca="1">IF(KENKO[[#This Row],[N_ID]]="","",INDEX(INDIRECT($2:$2),KENKO[[#This Row],[//]]))</f>
        <v/>
      </c>
      <c r="I560" s="35" t="str">
        <f ca="1">IF(KENKO[[#This Row],[N_ID]]="","",INDEX(INDIRECT($2:$2),KENKO[[#This Row],[//]]))</f>
        <v/>
      </c>
      <c r="J560" s="35" t="str">
        <f ca="1">IF(KENKO[[#This Row],[//]]="","",INDEX([3]!db[NB PAJAK],KENKO[[#This Row],[stt]]-1))</f>
        <v/>
      </c>
      <c r="K560" s="34" t="str">
        <f ca="1">IF(KENKO[[#This Row],[//]]="","",IF(INDEX(INDIRECT($2:$2),KENKO[[#This Row],[//]])="","",INDEX(INDIRECT($2:$2),KENKO[[#This Row],[//]])))</f>
        <v/>
      </c>
      <c r="L560" s="34" t="str">
        <f ca="1">IF(KENKO[[#This Row],[//]]="","",IF(KENKO[[#This Row],[C]]="",INDEX(INDIRECT($2:$2),KENKO[[#This Row],[//]]),""))</f>
        <v/>
      </c>
      <c r="M560" s="34" t="str">
        <f ca="1">IF(KENKO[[#This Row],[//]]="","",IF(KENKO[[#This Row],[C]]="",INDEX(INDIRECT($2:$2),KENKO[[#This Row],[//]]),""))</f>
        <v/>
      </c>
      <c r="N560" s="40" t="str">
        <f ca="1">IF(KENKO[[#This Row],[//]]="","",INDEX(INDIRECT($2:$2),KENKO[[#This Row],[//]])/IF(KENKO[[#This Row],[C]]="",KENKO[[#This Row],[JMLH BRG]],1))</f>
        <v/>
      </c>
      <c r="O560" s="41" t="str">
        <f ca="1">IF(KENKO[[#This Row],[//]]="","",INDEX(INDIRECT($2:$2),KENKO[[#This Row],[//]]))</f>
        <v/>
      </c>
      <c r="P560" s="41" t="str">
        <f ca="1">IF(KENKO[[#This Row],[//]]="","",IF(INDEX(INDIRECT($2:$2),KENKO[[#This Row],[//]])="","",INDEX(INDIRECT($2:$2),KENKO[[#This Row],[//]])))</f>
        <v/>
      </c>
      <c r="Q560" s="42" t="str">
        <f ca="1">IF(KENKO[[#This Row],[//]]="","",INDEX(INDIRECT($2:$2),KENKO[[#This Row],[//]]))</f>
        <v/>
      </c>
      <c r="R56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6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60" s="42" t="str">
        <f ca="1">IF(KENKO[[#This Row],[//]]="","",IF(INDEX(INDIRECT($2:$2),KENKO[[#This Row],[//]])="","",INDEX(INDIRECT($2:$2),KENKO[[#This Row],[//]])))</f>
        <v/>
      </c>
      <c r="U560" s="35" t="str">
        <f ca="1">IF(KENKO[[#This Row],[//]]="","",INDEX(INDIRECT($2:$2),KENKO[[#This Row],[//]]))</f>
        <v/>
      </c>
      <c r="V560" s="35" t="str">
        <f ca="1">LOWER(SUBSTITUTE(SUBSTITUTE(SUBSTITUTE(SUBSTITUTE(SUBSTITUTE(SUBSTITUTE(SUBSTITUTE(SUBSTITUTE(KENKO[[#This Row],[N.B.nota]]," ",""),"-",""),"(",""),")",""),".",""),",",""),"/",""),"""",""))</f>
        <v/>
      </c>
      <c r="W560" s="34" t="str">
        <f ca="1">IF(KENKO[[#This Row],[concat]]="","",MATCH(KENKO[[#This Row],[concat]],[3]!db[NB NOTA_C],0)+1)</f>
        <v/>
      </c>
      <c r="X560" s="35" t="str">
        <f ca="1">IF(KENKO[[#This Row],[N.B.nota]]="","",ADDRESS(ROW(KENKO[QB]),COLUMN(KENKO[QB]))&amp;":"&amp;ADDRESS(ROW(),COLUMN(KENKO[QB])))</f>
        <v/>
      </c>
      <c r="Y560" s="35" t="str">
        <f ca="1">IF(KENKO[[#This Row],[//]]="","",HYPERLINK("["&amp;DB_PATH&amp;"]DB!e"&amp;KENKO[[#This Row],[stt]],"&gt;"))</f>
        <v/>
      </c>
      <c r="Z560" s="32" t="str">
        <f ca="1">IF(KENKO[[#This Row],[//]]="","",IF(KENKO[[#This Row],[ID NOTA]]="",Z559,KENKO[[#This Row],[ID NOTA]]))</f>
        <v/>
      </c>
    </row>
    <row r="561" spans="1:26" ht="20.100000000000001" customHeight="1" x14ac:dyDescent="0.25">
      <c r="A561" s="38"/>
      <c r="B561" s="34" t="str">
        <f>IF(KENKO[[#This Row],[N_ID]]="","",INDEX(Table1[ID],MATCH(KENKO[[#This Row],[N_ID]],Table1[N_ID],0)))</f>
        <v/>
      </c>
      <c r="C561" s="34" t="str">
        <f ca="1">IF(KENKO[[#This Row],[//]]="","",HYPERLINK("["&amp;SUBSTITUTE(DIR,"'","")&amp;"]NOTA!D"&amp;KENKO[[#This Row],[//]]+2,"&gt;"))</f>
        <v/>
      </c>
      <c r="D561" s="34" t="str">
        <f>IF(KENKO[[#This Row],[ID NOTA]]="","",INDEX(Table1[QB],MATCH(KENKO[[#This Row],[ID NOTA]],Table1[ID],0)))</f>
        <v/>
      </c>
      <c r="E56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61" s="34"/>
      <c r="G561" s="39" t="str">
        <f ca="1">IF(KENKO[[#This Row],[N_ID]]="","",INDEX(INDIRECT($2:$2),KENKO[[#This Row],[//]]))</f>
        <v/>
      </c>
      <c r="H561" s="39" t="str">
        <f ca="1">IF(KENKO[[#This Row],[N_ID]]="","",INDEX(INDIRECT($2:$2),KENKO[[#This Row],[//]]))</f>
        <v/>
      </c>
      <c r="I561" s="35" t="str">
        <f ca="1">IF(KENKO[[#This Row],[N_ID]]="","",INDEX(INDIRECT($2:$2),KENKO[[#This Row],[//]]))</f>
        <v/>
      </c>
      <c r="J561" s="35" t="str">
        <f ca="1">IF(KENKO[[#This Row],[//]]="","",INDEX([3]!db[NB PAJAK],KENKO[[#This Row],[stt]]-1))</f>
        <v/>
      </c>
      <c r="K561" s="34" t="str">
        <f ca="1">IF(KENKO[[#This Row],[//]]="","",IF(INDEX(INDIRECT($2:$2),KENKO[[#This Row],[//]])="","",INDEX(INDIRECT($2:$2),KENKO[[#This Row],[//]])))</f>
        <v/>
      </c>
      <c r="L561" s="34" t="str">
        <f ca="1">IF(KENKO[[#This Row],[//]]="","",IF(KENKO[[#This Row],[C]]="",INDEX(INDIRECT($2:$2),KENKO[[#This Row],[//]]),""))</f>
        <v/>
      </c>
      <c r="M561" s="34" t="str">
        <f ca="1">IF(KENKO[[#This Row],[//]]="","",IF(KENKO[[#This Row],[C]]="",INDEX(INDIRECT($2:$2),KENKO[[#This Row],[//]]),""))</f>
        <v/>
      </c>
      <c r="N561" s="40" t="str">
        <f ca="1">IF(KENKO[[#This Row],[//]]="","",INDEX(INDIRECT($2:$2),KENKO[[#This Row],[//]])/IF(KENKO[[#This Row],[C]]="",KENKO[[#This Row],[JMLH BRG]],1))</f>
        <v/>
      </c>
      <c r="O561" s="41" t="str">
        <f ca="1">IF(KENKO[[#This Row],[//]]="","",INDEX(INDIRECT($2:$2),KENKO[[#This Row],[//]]))</f>
        <v/>
      </c>
      <c r="P561" s="41" t="str">
        <f ca="1">IF(KENKO[[#This Row],[//]]="","",IF(INDEX(INDIRECT($2:$2),KENKO[[#This Row],[//]])="","",INDEX(INDIRECT($2:$2),KENKO[[#This Row],[//]])))</f>
        <v/>
      </c>
      <c r="Q561" s="42" t="str">
        <f ca="1">IF(KENKO[[#This Row],[//]]="","",INDEX(INDIRECT($2:$2),KENKO[[#This Row],[//]]))</f>
        <v/>
      </c>
      <c r="R56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6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61" s="42" t="str">
        <f ca="1">IF(KENKO[[#This Row],[//]]="","",IF(INDEX(INDIRECT($2:$2),KENKO[[#This Row],[//]])="","",INDEX(INDIRECT($2:$2),KENKO[[#This Row],[//]])))</f>
        <v/>
      </c>
      <c r="U561" s="35" t="str">
        <f ca="1">IF(KENKO[[#This Row],[//]]="","",INDEX(INDIRECT($2:$2),KENKO[[#This Row],[//]]))</f>
        <v/>
      </c>
      <c r="V561" s="35" t="str">
        <f ca="1">LOWER(SUBSTITUTE(SUBSTITUTE(SUBSTITUTE(SUBSTITUTE(SUBSTITUTE(SUBSTITUTE(SUBSTITUTE(SUBSTITUTE(KENKO[[#This Row],[N.B.nota]]," ",""),"-",""),"(",""),")",""),".",""),",",""),"/",""),"""",""))</f>
        <v/>
      </c>
      <c r="W561" s="34" t="str">
        <f ca="1">IF(KENKO[[#This Row],[concat]]="","",MATCH(KENKO[[#This Row],[concat]],[3]!db[NB NOTA_C],0)+1)</f>
        <v/>
      </c>
      <c r="X561" s="35" t="str">
        <f ca="1">IF(KENKO[[#This Row],[N.B.nota]]="","",ADDRESS(ROW(KENKO[QB]),COLUMN(KENKO[QB]))&amp;":"&amp;ADDRESS(ROW(),COLUMN(KENKO[QB])))</f>
        <v/>
      </c>
      <c r="Y561" s="35" t="str">
        <f ca="1">IF(KENKO[[#This Row],[//]]="","",HYPERLINK("["&amp;DB_PATH&amp;"]DB!e"&amp;KENKO[[#This Row],[stt]],"&gt;"))</f>
        <v/>
      </c>
      <c r="Z561" s="32" t="str">
        <f ca="1">IF(KENKO[[#This Row],[//]]="","",IF(KENKO[[#This Row],[ID NOTA]]="",Z560,KENKO[[#This Row],[ID NOTA]]))</f>
        <v/>
      </c>
    </row>
    <row r="562" spans="1:26" ht="20.100000000000001" customHeight="1" x14ac:dyDescent="0.25">
      <c r="A562" s="38"/>
      <c r="B562" s="34" t="str">
        <f>IF(KENKO[[#This Row],[N_ID]]="","",INDEX(Table1[ID],MATCH(KENKO[[#This Row],[N_ID]],Table1[N_ID],0)))</f>
        <v/>
      </c>
      <c r="C562" s="34" t="str">
        <f ca="1">IF(KENKO[[#This Row],[//]]="","",HYPERLINK("["&amp;SUBSTITUTE(DIR,"'","")&amp;"]NOTA!D"&amp;KENKO[[#This Row],[//]]+2,"&gt;"))</f>
        <v/>
      </c>
      <c r="D562" s="34" t="str">
        <f>IF(KENKO[[#This Row],[ID NOTA]]="","",INDEX(Table1[QB],MATCH(KENKO[[#This Row],[ID NOTA]],Table1[ID],0)))</f>
        <v/>
      </c>
      <c r="E56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62" s="34"/>
      <c r="G562" s="39" t="str">
        <f ca="1">IF(KENKO[[#This Row],[N_ID]]="","",INDEX(INDIRECT($2:$2),KENKO[[#This Row],[//]]))</f>
        <v/>
      </c>
      <c r="H562" s="39" t="str">
        <f ca="1">IF(KENKO[[#This Row],[N_ID]]="","",INDEX(INDIRECT($2:$2),KENKO[[#This Row],[//]]))</f>
        <v/>
      </c>
      <c r="I562" s="35" t="str">
        <f ca="1">IF(KENKO[[#This Row],[N_ID]]="","",INDEX(INDIRECT($2:$2),KENKO[[#This Row],[//]]))</f>
        <v/>
      </c>
      <c r="J562" s="35" t="str">
        <f ca="1">IF(KENKO[[#This Row],[//]]="","",INDEX([3]!db[NB PAJAK],KENKO[[#This Row],[stt]]-1))</f>
        <v/>
      </c>
      <c r="K562" s="34" t="str">
        <f ca="1">IF(KENKO[[#This Row],[//]]="","",IF(INDEX(INDIRECT($2:$2),KENKO[[#This Row],[//]])="","",INDEX(INDIRECT($2:$2),KENKO[[#This Row],[//]])))</f>
        <v/>
      </c>
      <c r="L562" s="34" t="str">
        <f ca="1">IF(KENKO[[#This Row],[//]]="","",IF(KENKO[[#This Row],[C]]="",INDEX(INDIRECT($2:$2),KENKO[[#This Row],[//]]),""))</f>
        <v/>
      </c>
      <c r="M562" s="34" t="str">
        <f ca="1">IF(KENKO[[#This Row],[//]]="","",IF(KENKO[[#This Row],[C]]="",INDEX(INDIRECT($2:$2),KENKO[[#This Row],[//]]),""))</f>
        <v/>
      </c>
      <c r="N562" s="40" t="str">
        <f ca="1">IF(KENKO[[#This Row],[//]]="","",INDEX(INDIRECT($2:$2),KENKO[[#This Row],[//]])/IF(KENKO[[#This Row],[C]]="",KENKO[[#This Row],[JMLH BRG]],1))</f>
        <v/>
      </c>
      <c r="O562" s="41" t="str">
        <f ca="1">IF(KENKO[[#This Row],[//]]="","",INDEX(INDIRECT($2:$2),KENKO[[#This Row],[//]]))</f>
        <v/>
      </c>
      <c r="P562" s="41" t="str">
        <f ca="1">IF(KENKO[[#This Row],[//]]="","",IF(INDEX(INDIRECT($2:$2),KENKO[[#This Row],[//]])="","",INDEX(INDIRECT($2:$2),KENKO[[#This Row],[//]])))</f>
        <v/>
      </c>
      <c r="Q562" s="42" t="str">
        <f ca="1">IF(KENKO[[#This Row],[//]]="","",INDEX(INDIRECT($2:$2),KENKO[[#This Row],[//]]))</f>
        <v/>
      </c>
      <c r="R56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6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62" s="42" t="str">
        <f ca="1">IF(KENKO[[#This Row],[//]]="","",IF(INDEX(INDIRECT($2:$2),KENKO[[#This Row],[//]])="","",INDEX(INDIRECT($2:$2),KENKO[[#This Row],[//]])))</f>
        <v/>
      </c>
      <c r="U562" s="35" t="str">
        <f ca="1">IF(KENKO[[#This Row],[//]]="","",INDEX(INDIRECT($2:$2),KENKO[[#This Row],[//]]))</f>
        <v/>
      </c>
      <c r="V562" s="35" t="str">
        <f ca="1">LOWER(SUBSTITUTE(SUBSTITUTE(SUBSTITUTE(SUBSTITUTE(SUBSTITUTE(SUBSTITUTE(SUBSTITUTE(SUBSTITUTE(KENKO[[#This Row],[N.B.nota]]," ",""),"-",""),"(",""),")",""),".",""),",",""),"/",""),"""",""))</f>
        <v/>
      </c>
      <c r="W562" s="34" t="str">
        <f ca="1">IF(KENKO[[#This Row],[concat]]="","",MATCH(KENKO[[#This Row],[concat]],[3]!db[NB NOTA_C],0)+1)</f>
        <v/>
      </c>
      <c r="X562" s="35" t="str">
        <f ca="1">IF(KENKO[[#This Row],[N.B.nota]]="","",ADDRESS(ROW(KENKO[QB]),COLUMN(KENKO[QB]))&amp;":"&amp;ADDRESS(ROW(),COLUMN(KENKO[QB])))</f>
        <v/>
      </c>
      <c r="Y562" s="35" t="str">
        <f ca="1">IF(KENKO[[#This Row],[//]]="","",HYPERLINK("["&amp;DB_PATH&amp;"]DB!e"&amp;KENKO[[#This Row],[stt]],"&gt;"))</f>
        <v/>
      </c>
      <c r="Z562" s="32" t="str">
        <f ca="1">IF(KENKO[[#This Row],[//]]="","",IF(KENKO[[#This Row],[ID NOTA]]="",Z561,KENKO[[#This Row],[ID NOTA]]))</f>
        <v/>
      </c>
    </row>
    <row r="563" spans="1:26" ht="20.100000000000001" customHeight="1" x14ac:dyDescent="0.25">
      <c r="A563" s="38"/>
      <c r="B563" s="34" t="str">
        <f>IF(KENKO[[#This Row],[N_ID]]="","",INDEX(Table1[ID],MATCH(KENKO[[#This Row],[N_ID]],Table1[N_ID],0)))</f>
        <v/>
      </c>
      <c r="C563" s="34" t="str">
        <f ca="1">IF(KENKO[[#This Row],[//]]="","",HYPERLINK("["&amp;SUBSTITUTE(DIR,"'","")&amp;"]NOTA!D"&amp;KENKO[[#This Row],[//]]+2,"&gt;"))</f>
        <v/>
      </c>
      <c r="D563" s="34" t="str">
        <f>IF(KENKO[[#This Row],[ID NOTA]]="","",INDEX(Table1[QB],MATCH(KENKO[[#This Row],[ID NOTA]],Table1[ID],0)))</f>
        <v/>
      </c>
      <c r="E56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63" s="34"/>
      <c r="G563" s="39" t="str">
        <f ca="1">IF(KENKO[[#This Row],[N_ID]]="","",INDEX(INDIRECT($2:$2),KENKO[[#This Row],[//]]))</f>
        <v/>
      </c>
      <c r="H563" s="39" t="str">
        <f ca="1">IF(KENKO[[#This Row],[N_ID]]="","",INDEX(INDIRECT($2:$2),KENKO[[#This Row],[//]]))</f>
        <v/>
      </c>
      <c r="I563" s="35" t="str">
        <f ca="1">IF(KENKO[[#This Row],[N_ID]]="","",INDEX(INDIRECT($2:$2),KENKO[[#This Row],[//]]))</f>
        <v/>
      </c>
      <c r="J563" s="35" t="str">
        <f ca="1">IF(KENKO[[#This Row],[//]]="","",INDEX([3]!db[NB PAJAK],KENKO[[#This Row],[stt]]-1))</f>
        <v/>
      </c>
      <c r="K563" s="34" t="str">
        <f ca="1">IF(KENKO[[#This Row],[//]]="","",IF(INDEX(INDIRECT($2:$2),KENKO[[#This Row],[//]])="","",INDEX(INDIRECT($2:$2),KENKO[[#This Row],[//]])))</f>
        <v/>
      </c>
      <c r="L563" s="34" t="str">
        <f ca="1">IF(KENKO[[#This Row],[//]]="","",IF(KENKO[[#This Row],[C]]="",INDEX(INDIRECT($2:$2),KENKO[[#This Row],[//]]),""))</f>
        <v/>
      </c>
      <c r="M563" s="34" t="str">
        <f ca="1">IF(KENKO[[#This Row],[//]]="","",IF(KENKO[[#This Row],[C]]="",INDEX(INDIRECT($2:$2),KENKO[[#This Row],[//]]),""))</f>
        <v/>
      </c>
      <c r="N563" s="40" t="str">
        <f ca="1">IF(KENKO[[#This Row],[//]]="","",INDEX(INDIRECT($2:$2),KENKO[[#This Row],[//]])/IF(KENKO[[#This Row],[C]]="",KENKO[[#This Row],[JMLH BRG]],1))</f>
        <v/>
      </c>
      <c r="O563" s="41" t="str">
        <f ca="1">IF(KENKO[[#This Row],[//]]="","",INDEX(INDIRECT($2:$2),KENKO[[#This Row],[//]]))</f>
        <v/>
      </c>
      <c r="P563" s="41" t="str">
        <f ca="1">IF(KENKO[[#This Row],[//]]="","",IF(INDEX(INDIRECT($2:$2),KENKO[[#This Row],[//]])="","",INDEX(INDIRECT($2:$2),KENKO[[#This Row],[//]])))</f>
        <v/>
      </c>
      <c r="Q563" s="42" t="str">
        <f ca="1">IF(KENKO[[#This Row],[//]]="","",INDEX(INDIRECT($2:$2),KENKO[[#This Row],[//]]))</f>
        <v/>
      </c>
      <c r="R56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6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63" s="42" t="str">
        <f ca="1">IF(KENKO[[#This Row],[//]]="","",IF(INDEX(INDIRECT($2:$2),KENKO[[#This Row],[//]])="","",INDEX(INDIRECT($2:$2),KENKO[[#This Row],[//]])))</f>
        <v/>
      </c>
      <c r="U563" s="35" t="str">
        <f ca="1">IF(KENKO[[#This Row],[//]]="","",INDEX(INDIRECT($2:$2),KENKO[[#This Row],[//]]))</f>
        <v/>
      </c>
      <c r="V563" s="35" t="str">
        <f ca="1">LOWER(SUBSTITUTE(SUBSTITUTE(SUBSTITUTE(SUBSTITUTE(SUBSTITUTE(SUBSTITUTE(SUBSTITUTE(SUBSTITUTE(KENKO[[#This Row],[N.B.nota]]," ",""),"-",""),"(",""),")",""),".",""),",",""),"/",""),"""",""))</f>
        <v/>
      </c>
      <c r="W563" s="34" t="str">
        <f ca="1">IF(KENKO[[#This Row],[concat]]="","",MATCH(KENKO[[#This Row],[concat]],[3]!db[NB NOTA_C],0)+1)</f>
        <v/>
      </c>
      <c r="X563" s="35" t="str">
        <f ca="1">IF(KENKO[[#This Row],[N.B.nota]]="","",ADDRESS(ROW(KENKO[QB]),COLUMN(KENKO[QB]))&amp;":"&amp;ADDRESS(ROW(),COLUMN(KENKO[QB])))</f>
        <v/>
      </c>
      <c r="Y563" s="35" t="str">
        <f ca="1">IF(KENKO[[#This Row],[//]]="","",HYPERLINK("["&amp;DB_PATH&amp;"]DB!e"&amp;KENKO[[#This Row],[stt]],"&gt;"))</f>
        <v/>
      </c>
      <c r="Z563" s="32" t="str">
        <f ca="1">IF(KENKO[[#This Row],[//]]="","",IF(KENKO[[#This Row],[ID NOTA]]="",Z562,KENKO[[#This Row],[ID NOTA]]))</f>
        <v/>
      </c>
    </row>
    <row r="564" spans="1:26" ht="20.100000000000001" customHeight="1" x14ac:dyDescent="0.25">
      <c r="A564" s="38"/>
      <c r="B564" s="34" t="str">
        <f>IF(KENKO[[#This Row],[N_ID]]="","",INDEX(Table1[ID],MATCH(KENKO[[#This Row],[N_ID]],Table1[N_ID],0)))</f>
        <v/>
      </c>
      <c r="C564" s="34" t="str">
        <f ca="1">IF(KENKO[[#This Row],[//]]="","",HYPERLINK("["&amp;SUBSTITUTE(DIR,"'","")&amp;"]NOTA!D"&amp;KENKO[[#This Row],[//]]+2,"&gt;"))</f>
        <v/>
      </c>
      <c r="D564" s="34" t="str">
        <f>IF(KENKO[[#This Row],[ID NOTA]]="","",INDEX(Table1[QB],MATCH(KENKO[[#This Row],[ID NOTA]],Table1[ID],0)))</f>
        <v/>
      </c>
      <c r="E56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64" s="34"/>
      <c r="G564" s="39" t="str">
        <f ca="1">IF(KENKO[[#This Row],[N_ID]]="","",INDEX(INDIRECT($2:$2),KENKO[[#This Row],[//]]))</f>
        <v/>
      </c>
      <c r="H564" s="39" t="str">
        <f ca="1">IF(KENKO[[#This Row],[N_ID]]="","",INDEX(INDIRECT($2:$2),KENKO[[#This Row],[//]]))</f>
        <v/>
      </c>
      <c r="I564" s="35" t="str">
        <f ca="1">IF(KENKO[[#This Row],[N_ID]]="","",INDEX(INDIRECT($2:$2),KENKO[[#This Row],[//]]))</f>
        <v/>
      </c>
      <c r="J564" s="35" t="str">
        <f ca="1">IF(KENKO[[#This Row],[//]]="","",INDEX([3]!db[NB PAJAK],KENKO[[#This Row],[stt]]-1))</f>
        <v/>
      </c>
      <c r="K564" s="34" t="str">
        <f ca="1">IF(KENKO[[#This Row],[//]]="","",IF(INDEX(INDIRECT($2:$2),KENKO[[#This Row],[//]])="","",INDEX(INDIRECT($2:$2),KENKO[[#This Row],[//]])))</f>
        <v/>
      </c>
      <c r="L564" s="34" t="str">
        <f ca="1">IF(KENKO[[#This Row],[//]]="","",IF(KENKO[[#This Row],[C]]="",INDEX(INDIRECT($2:$2),KENKO[[#This Row],[//]]),""))</f>
        <v/>
      </c>
      <c r="M564" s="34" t="str">
        <f ca="1">IF(KENKO[[#This Row],[//]]="","",IF(KENKO[[#This Row],[C]]="",INDEX(INDIRECT($2:$2),KENKO[[#This Row],[//]]),""))</f>
        <v/>
      </c>
      <c r="N564" s="40" t="str">
        <f ca="1">IF(KENKO[[#This Row],[//]]="","",INDEX(INDIRECT($2:$2),KENKO[[#This Row],[//]])/IF(KENKO[[#This Row],[C]]="",KENKO[[#This Row],[JMLH BRG]],1))</f>
        <v/>
      </c>
      <c r="O564" s="41" t="str">
        <f ca="1">IF(KENKO[[#This Row],[//]]="","",INDEX(INDIRECT($2:$2),KENKO[[#This Row],[//]]))</f>
        <v/>
      </c>
      <c r="P564" s="41" t="str">
        <f ca="1">IF(KENKO[[#This Row],[//]]="","",IF(INDEX(INDIRECT($2:$2),KENKO[[#This Row],[//]])="","",INDEX(INDIRECT($2:$2),KENKO[[#This Row],[//]])))</f>
        <v/>
      </c>
      <c r="Q564" s="42" t="str">
        <f ca="1">IF(KENKO[[#This Row],[//]]="","",INDEX(INDIRECT($2:$2),KENKO[[#This Row],[//]]))</f>
        <v/>
      </c>
      <c r="R56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6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64" s="42" t="str">
        <f ca="1">IF(KENKO[[#This Row],[//]]="","",IF(INDEX(INDIRECT($2:$2),KENKO[[#This Row],[//]])="","",INDEX(INDIRECT($2:$2),KENKO[[#This Row],[//]])))</f>
        <v/>
      </c>
      <c r="U564" s="35" t="str">
        <f ca="1">IF(KENKO[[#This Row],[//]]="","",INDEX(INDIRECT($2:$2),KENKO[[#This Row],[//]]))</f>
        <v/>
      </c>
      <c r="V564" s="35" t="str">
        <f ca="1">LOWER(SUBSTITUTE(SUBSTITUTE(SUBSTITUTE(SUBSTITUTE(SUBSTITUTE(SUBSTITUTE(SUBSTITUTE(SUBSTITUTE(KENKO[[#This Row],[N.B.nota]]," ",""),"-",""),"(",""),")",""),".",""),",",""),"/",""),"""",""))</f>
        <v/>
      </c>
      <c r="W564" s="34" t="str">
        <f ca="1">IF(KENKO[[#This Row],[concat]]="","",MATCH(KENKO[[#This Row],[concat]],[3]!db[NB NOTA_C],0)+1)</f>
        <v/>
      </c>
      <c r="X564" s="35" t="str">
        <f ca="1">IF(KENKO[[#This Row],[N.B.nota]]="","",ADDRESS(ROW(KENKO[QB]),COLUMN(KENKO[QB]))&amp;":"&amp;ADDRESS(ROW(),COLUMN(KENKO[QB])))</f>
        <v/>
      </c>
      <c r="Y564" s="35" t="str">
        <f ca="1">IF(KENKO[[#This Row],[//]]="","",HYPERLINK("["&amp;DB_PATH&amp;"]DB!e"&amp;KENKO[[#This Row],[stt]],"&gt;"))</f>
        <v/>
      </c>
      <c r="Z564" s="32" t="str">
        <f ca="1">IF(KENKO[[#This Row],[//]]="","",IF(KENKO[[#This Row],[ID NOTA]]="",Z563,KENKO[[#This Row],[ID NOTA]]))</f>
        <v/>
      </c>
    </row>
    <row r="565" spans="1:26" ht="20.100000000000001" customHeight="1" x14ac:dyDescent="0.25">
      <c r="A565" s="38"/>
      <c r="B565" s="34" t="str">
        <f>IF(KENKO[[#This Row],[N_ID]]="","",INDEX(Table1[ID],MATCH(KENKO[[#This Row],[N_ID]],Table1[N_ID],0)))</f>
        <v/>
      </c>
      <c r="C565" s="34" t="str">
        <f ca="1">IF(KENKO[[#This Row],[//]]="","",HYPERLINK("["&amp;SUBSTITUTE(DIR,"'","")&amp;"]NOTA!D"&amp;KENKO[[#This Row],[//]]+2,"&gt;"))</f>
        <v/>
      </c>
      <c r="D565" s="34" t="str">
        <f>IF(KENKO[[#This Row],[ID NOTA]]="","",INDEX(Table1[QB],MATCH(KENKO[[#This Row],[ID NOTA]],Table1[ID],0)))</f>
        <v/>
      </c>
      <c r="E56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65" s="34"/>
      <c r="G565" s="39" t="str">
        <f ca="1">IF(KENKO[[#This Row],[N_ID]]="","",INDEX(INDIRECT($2:$2),KENKO[[#This Row],[//]]))</f>
        <v/>
      </c>
      <c r="H565" s="39" t="str">
        <f ca="1">IF(KENKO[[#This Row],[N_ID]]="","",INDEX(INDIRECT($2:$2),KENKO[[#This Row],[//]]))</f>
        <v/>
      </c>
      <c r="I565" s="35" t="str">
        <f ca="1">IF(KENKO[[#This Row],[N_ID]]="","",INDEX(INDIRECT($2:$2),KENKO[[#This Row],[//]]))</f>
        <v/>
      </c>
      <c r="J565" s="35" t="str">
        <f ca="1">IF(KENKO[[#This Row],[//]]="","",INDEX([3]!db[NB PAJAK],KENKO[[#This Row],[stt]]-1))</f>
        <v/>
      </c>
      <c r="K565" s="34" t="str">
        <f ca="1">IF(KENKO[[#This Row],[//]]="","",IF(INDEX(INDIRECT($2:$2),KENKO[[#This Row],[//]])="","",INDEX(INDIRECT($2:$2),KENKO[[#This Row],[//]])))</f>
        <v/>
      </c>
      <c r="L565" s="34" t="str">
        <f ca="1">IF(KENKO[[#This Row],[//]]="","",IF(KENKO[[#This Row],[C]]="",INDEX(INDIRECT($2:$2),KENKO[[#This Row],[//]]),""))</f>
        <v/>
      </c>
      <c r="M565" s="34" t="str">
        <f ca="1">IF(KENKO[[#This Row],[//]]="","",IF(KENKO[[#This Row],[C]]="",INDEX(INDIRECT($2:$2),KENKO[[#This Row],[//]]),""))</f>
        <v/>
      </c>
      <c r="N565" s="40" t="str">
        <f ca="1">IF(KENKO[[#This Row],[//]]="","",INDEX(INDIRECT($2:$2),KENKO[[#This Row],[//]])/IF(KENKO[[#This Row],[C]]="",KENKO[[#This Row],[JMLH BRG]],1))</f>
        <v/>
      </c>
      <c r="O565" s="41" t="str">
        <f ca="1">IF(KENKO[[#This Row],[//]]="","",INDEX(INDIRECT($2:$2),KENKO[[#This Row],[//]]))</f>
        <v/>
      </c>
      <c r="P565" s="41" t="str">
        <f ca="1">IF(KENKO[[#This Row],[//]]="","",IF(INDEX(INDIRECT($2:$2),KENKO[[#This Row],[//]])="","",INDEX(INDIRECT($2:$2),KENKO[[#This Row],[//]])))</f>
        <v/>
      </c>
      <c r="Q565" s="42" t="str">
        <f ca="1">IF(KENKO[[#This Row],[//]]="","",INDEX(INDIRECT($2:$2),KENKO[[#This Row],[//]]))</f>
        <v/>
      </c>
      <c r="R56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6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65" s="42" t="str">
        <f ca="1">IF(KENKO[[#This Row],[//]]="","",IF(INDEX(INDIRECT($2:$2),KENKO[[#This Row],[//]])="","",INDEX(INDIRECT($2:$2),KENKO[[#This Row],[//]])))</f>
        <v/>
      </c>
      <c r="U565" s="35" t="str">
        <f ca="1">IF(KENKO[[#This Row],[//]]="","",INDEX(INDIRECT($2:$2),KENKO[[#This Row],[//]]))</f>
        <v/>
      </c>
      <c r="V565" s="35" t="str">
        <f ca="1">LOWER(SUBSTITUTE(SUBSTITUTE(SUBSTITUTE(SUBSTITUTE(SUBSTITUTE(SUBSTITUTE(SUBSTITUTE(SUBSTITUTE(KENKO[[#This Row],[N.B.nota]]," ",""),"-",""),"(",""),")",""),".",""),",",""),"/",""),"""",""))</f>
        <v/>
      </c>
      <c r="W565" s="34" t="str">
        <f ca="1">IF(KENKO[[#This Row],[concat]]="","",MATCH(KENKO[[#This Row],[concat]],[3]!db[NB NOTA_C],0)+1)</f>
        <v/>
      </c>
      <c r="X565" s="35" t="str">
        <f ca="1">IF(KENKO[[#This Row],[N.B.nota]]="","",ADDRESS(ROW(KENKO[QB]),COLUMN(KENKO[QB]))&amp;":"&amp;ADDRESS(ROW(),COLUMN(KENKO[QB])))</f>
        <v/>
      </c>
      <c r="Y565" s="35" t="str">
        <f ca="1">IF(KENKO[[#This Row],[//]]="","",HYPERLINK("["&amp;DB_PATH&amp;"]DB!e"&amp;KENKO[[#This Row],[stt]],"&gt;"))</f>
        <v/>
      </c>
      <c r="Z565" s="32" t="str">
        <f ca="1">IF(KENKO[[#This Row],[//]]="","",IF(KENKO[[#This Row],[ID NOTA]]="",Z564,KENKO[[#This Row],[ID NOTA]]))</f>
        <v/>
      </c>
    </row>
    <row r="566" spans="1:26" ht="20.100000000000001" customHeight="1" x14ac:dyDescent="0.25">
      <c r="A566" s="38"/>
      <c r="B566" s="34" t="str">
        <f>IF(KENKO[[#This Row],[N_ID]]="","",INDEX(Table1[ID],MATCH(KENKO[[#This Row],[N_ID]],Table1[N_ID],0)))</f>
        <v/>
      </c>
      <c r="C566" s="34" t="str">
        <f ca="1">IF(KENKO[[#This Row],[//]]="","",HYPERLINK("["&amp;SUBSTITUTE(DIR,"'","")&amp;"]NOTA!D"&amp;KENKO[[#This Row],[//]]+2,"&gt;"))</f>
        <v/>
      </c>
      <c r="D566" s="34" t="str">
        <f>IF(KENKO[[#This Row],[ID NOTA]]="","",INDEX(Table1[QB],MATCH(KENKO[[#This Row],[ID NOTA]],Table1[ID],0)))</f>
        <v/>
      </c>
      <c r="E56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66" s="34"/>
      <c r="G566" s="39" t="str">
        <f ca="1">IF(KENKO[[#This Row],[N_ID]]="","",INDEX(INDIRECT($2:$2),KENKO[[#This Row],[//]]))</f>
        <v/>
      </c>
      <c r="H566" s="39" t="str">
        <f ca="1">IF(KENKO[[#This Row],[N_ID]]="","",INDEX(INDIRECT($2:$2),KENKO[[#This Row],[//]]))</f>
        <v/>
      </c>
      <c r="I566" s="35" t="str">
        <f ca="1">IF(KENKO[[#This Row],[N_ID]]="","",INDEX(INDIRECT($2:$2),KENKO[[#This Row],[//]]))</f>
        <v/>
      </c>
      <c r="J566" s="35" t="str">
        <f ca="1">IF(KENKO[[#This Row],[//]]="","",INDEX([3]!db[NB PAJAK],KENKO[[#This Row],[stt]]-1))</f>
        <v/>
      </c>
      <c r="K566" s="34" t="str">
        <f ca="1">IF(KENKO[[#This Row],[//]]="","",IF(INDEX(INDIRECT($2:$2),KENKO[[#This Row],[//]])="","",INDEX(INDIRECT($2:$2),KENKO[[#This Row],[//]])))</f>
        <v/>
      </c>
      <c r="L566" s="34" t="str">
        <f ca="1">IF(KENKO[[#This Row],[//]]="","",IF(KENKO[[#This Row],[C]]="",INDEX(INDIRECT($2:$2),KENKO[[#This Row],[//]]),""))</f>
        <v/>
      </c>
      <c r="M566" s="34" t="str">
        <f ca="1">IF(KENKO[[#This Row],[//]]="","",IF(KENKO[[#This Row],[C]]="",INDEX(INDIRECT($2:$2),KENKO[[#This Row],[//]]),""))</f>
        <v/>
      </c>
      <c r="N566" s="40" t="str">
        <f ca="1">IF(KENKO[[#This Row],[//]]="","",INDEX(INDIRECT($2:$2),KENKO[[#This Row],[//]])/IF(KENKO[[#This Row],[C]]="",KENKO[[#This Row],[JMLH BRG]],1))</f>
        <v/>
      </c>
      <c r="O566" s="41" t="str">
        <f ca="1">IF(KENKO[[#This Row],[//]]="","",INDEX(INDIRECT($2:$2),KENKO[[#This Row],[//]]))</f>
        <v/>
      </c>
      <c r="P566" s="41" t="str">
        <f ca="1">IF(KENKO[[#This Row],[//]]="","",IF(INDEX(INDIRECT($2:$2),KENKO[[#This Row],[//]])="","",INDEX(INDIRECT($2:$2),KENKO[[#This Row],[//]])))</f>
        <v/>
      </c>
      <c r="Q566" s="42" t="str">
        <f ca="1">IF(KENKO[[#This Row],[//]]="","",INDEX(INDIRECT($2:$2),KENKO[[#This Row],[//]]))</f>
        <v/>
      </c>
      <c r="R56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6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66" s="42" t="str">
        <f ca="1">IF(KENKO[[#This Row],[//]]="","",IF(INDEX(INDIRECT($2:$2),KENKO[[#This Row],[//]])="","",INDEX(INDIRECT($2:$2),KENKO[[#This Row],[//]])))</f>
        <v/>
      </c>
      <c r="U566" s="35" t="str">
        <f ca="1">IF(KENKO[[#This Row],[//]]="","",INDEX(INDIRECT($2:$2),KENKO[[#This Row],[//]]))</f>
        <v/>
      </c>
      <c r="V566" s="35" t="str">
        <f ca="1">LOWER(SUBSTITUTE(SUBSTITUTE(SUBSTITUTE(SUBSTITUTE(SUBSTITUTE(SUBSTITUTE(SUBSTITUTE(SUBSTITUTE(KENKO[[#This Row],[N.B.nota]]," ",""),"-",""),"(",""),")",""),".",""),",",""),"/",""),"""",""))</f>
        <v/>
      </c>
      <c r="W566" s="34" t="str">
        <f ca="1">IF(KENKO[[#This Row],[concat]]="","",MATCH(KENKO[[#This Row],[concat]],[3]!db[NB NOTA_C],0)+1)</f>
        <v/>
      </c>
      <c r="X566" s="35" t="str">
        <f ca="1">IF(KENKO[[#This Row],[N.B.nota]]="","",ADDRESS(ROW(KENKO[QB]),COLUMN(KENKO[QB]))&amp;":"&amp;ADDRESS(ROW(),COLUMN(KENKO[QB])))</f>
        <v/>
      </c>
      <c r="Y566" s="35" t="str">
        <f ca="1">IF(KENKO[[#This Row],[//]]="","",HYPERLINK("["&amp;DB_PATH&amp;"]DB!e"&amp;KENKO[[#This Row],[stt]],"&gt;"))</f>
        <v/>
      </c>
      <c r="Z566" s="32" t="str">
        <f ca="1">IF(KENKO[[#This Row],[//]]="","",IF(KENKO[[#This Row],[ID NOTA]]="",Z565,KENKO[[#This Row],[ID NOTA]]))</f>
        <v/>
      </c>
    </row>
    <row r="567" spans="1:26" ht="20.100000000000001" customHeight="1" x14ac:dyDescent="0.25">
      <c r="A567" s="38"/>
      <c r="B567" s="34" t="str">
        <f>IF(KENKO[[#This Row],[N_ID]]="","",INDEX(Table1[ID],MATCH(KENKO[[#This Row],[N_ID]],Table1[N_ID],0)))</f>
        <v/>
      </c>
      <c r="C567" s="34" t="str">
        <f ca="1">IF(KENKO[[#This Row],[//]]="","",HYPERLINK("["&amp;SUBSTITUTE(DIR,"'","")&amp;"]NOTA!D"&amp;KENKO[[#This Row],[//]]+2,"&gt;"))</f>
        <v/>
      </c>
      <c r="D567" s="34" t="str">
        <f>IF(KENKO[[#This Row],[ID NOTA]]="","",INDEX(Table1[QB],MATCH(KENKO[[#This Row],[ID NOTA]],Table1[ID],0)))</f>
        <v/>
      </c>
      <c r="E56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67" s="34"/>
      <c r="G567" s="39" t="str">
        <f ca="1">IF(KENKO[[#This Row],[N_ID]]="","",INDEX(INDIRECT($2:$2),KENKO[[#This Row],[//]]))</f>
        <v/>
      </c>
      <c r="H567" s="39" t="str">
        <f ca="1">IF(KENKO[[#This Row],[N_ID]]="","",INDEX(INDIRECT($2:$2),KENKO[[#This Row],[//]]))</f>
        <v/>
      </c>
      <c r="I567" s="35" t="str">
        <f ca="1">IF(KENKO[[#This Row],[N_ID]]="","",INDEX(INDIRECT($2:$2),KENKO[[#This Row],[//]]))</f>
        <v/>
      </c>
      <c r="J567" s="35" t="str">
        <f ca="1">IF(KENKO[[#This Row],[//]]="","",INDEX([3]!db[NB PAJAK],KENKO[[#This Row],[stt]]-1))</f>
        <v/>
      </c>
      <c r="K567" s="34" t="str">
        <f ca="1">IF(KENKO[[#This Row],[//]]="","",IF(INDEX(INDIRECT($2:$2),KENKO[[#This Row],[//]])="","",INDEX(INDIRECT($2:$2),KENKO[[#This Row],[//]])))</f>
        <v/>
      </c>
      <c r="L567" s="34" t="str">
        <f ca="1">IF(KENKO[[#This Row],[//]]="","",IF(KENKO[[#This Row],[C]]="",INDEX(INDIRECT($2:$2),KENKO[[#This Row],[//]]),""))</f>
        <v/>
      </c>
      <c r="M567" s="34" t="str">
        <f ca="1">IF(KENKO[[#This Row],[//]]="","",IF(KENKO[[#This Row],[C]]="",INDEX(INDIRECT($2:$2),KENKO[[#This Row],[//]]),""))</f>
        <v/>
      </c>
      <c r="N567" s="40" t="str">
        <f ca="1">IF(KENKO[[#This Row],[//]]="","",INDEX(INDIRECT($2:$2),KENKO[[#This Row],[//]])/IF(KENKO[[#This Row],[C]]="",KENKO[[#This Row],[JMLH BRG]],1))</f>
        <v/>
      </c>
      <c r="O567" s="41" t="str">
        <f ca="1">IF(KENKO[[#This Row],[//]]="","",INDEX(INDIRECT($2:$2),KENKO[[#This Row],[//]]))</f>
        <v/>
      </c>
      <c r="P567" s="41" t="str">
        <f ca="1">IF(KENKO[[#This Row],[//]]="","",IF(INDEX(INDIRECT($2:$2),KENKO[[#This Row],[//]])="","",INDEX(INDIRECT($2:$2),KENKO[[#This Row],[//]])))</f>
        <v/>
      </c>
      <c r="Q567" s="42" t="str">
        <f ca="1">IF(KENKO[[#This Row],[//]]="","",INDEX(INDIRECT($2:$2),KENKO[[#This Row],[//]]))</f>
        <v/>
      </c>
      <c r="R56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6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67" s="42" t="str">
        <f ca="1">IF(KENKO[[#This Row],[//]]="","",IF(INDEX(INDIRECT($2:$2),KENKO[[#This Row],[//]])="","",INDEX(INDIRECT($2:$2),KENKO[[#This Row],[//]])))</f>
        <v/>
      </c>
      <c r="U567" s="35" t="str">
        <f ca="1">IF(KENKO[[#This Row],[//]]="","",INDEX(INDIRECT($2:$2),KENKO[[#This Row],[//]]))</f>
        <v/>
      </c>
      <c r="V567" s="35" t="str">
        <f ca="1">LOWER(SUBSTITUTE(SUBSTITUTE(SUBSTITUTE(SUBSTITUTE(SUBSTITUTE(SUBSTITUTE(SUBSTITUTE(SUBSTITUTE(KENKO[[#This Row],[N.B.nota]]," ",""),"-",""),"(",""),")",""),".",""),",",""),"/",""),"""",""))</f>
        <v/>
      </c>
      <c r="W567" s="34" t="str">
        <f ca="1">IF(KENKO[[#This Row],[concat]]="","",MATCH(KENKO[[#This Row],[concat]],[3]!db[NB NOTA_C],0)+1)</f>
        <v/>
      </c>
      <c r="X567" s="35" t="str">
        <f ca="1">IF(KENKO[[#This Row],[N.B.nota]]="","",ADDRESS(ROW(KENKO[QB]),COLUMN(KENKO[QB]))&amp;":"&amp;ADDRESS(ROW(),COLUMN(KENKO[QB])))</f>
        <v/>
      </c>
      <c r="Y567" s="35" t="str">
        <f ca="1">IF(KENKO[[#This Row],[//]]="","",HYPERLINK("["&amp;DB_PATH&amp;"]DB!e"&amp;KENKO[[#This Row],[stt]],"&gt;"))</f>
        <v/>
      </c>
      <c r="Z567" s="32" t="str">
        <f ca="1">IF(KENKO[[#This Row],[//]]="","",IF(KENKO[[#This Row],[ID NOTA]]="",Z566,KENKO[[#This Row],[ID NOTA]]))</f>
        <v/>
      </c>
    </row>
    <row r="568" spans="1:26" ht="20.100000000000001" customHeight="1" x14ac:dyDescent="0.25">
      <c r="A568" s="38"/>
      <c r="B568" s="34" t="str">
        <f>IF(KENKO[[#This Row],[N_ID]]="","",INDEX(Table1[ID],MATCH(KENKO[[#This Row],[N_ID]],Table1[N_ID],0)))</f>
        <v/>
      </c>
      <c r="C568" s="34" t="str">
        <f ca="1">IF(KENKO[[#This Row],[//]]="","",HYPERLINK("["&amp;SUBSTITUTE(DIR,"'","")&amp;"]NOTA!D"&amp;KENKO[[#This Row],[//]]+2,"&gt;"))</f>
        <v/>
      </c>
      <c r="D568" s="34" t="str">
        <f>IF(KENKO[[#This Row],[ID NOTA]]="","",INDEX(Table1[QB],MATCH(KENKO[[#This Row],[ID NOTA]],Table1[ID],0)))</f>
        <v/>
      </c>
      <c r="E56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68" s="34"/>
      <c r="G568" s="39" t="str">
        <f ca="1">IF(KENKO[[#This Row],[N_ID]]="","",INDEX(INDIRECT($2:$2),KENKO[[#This Row],[//]]))</f>
        <v/>
      </c>
      <c r="H568" s="39" t="str">
        <f ca="1">IF(KENKO[[#This Row],[N_ID]]="","",INDEX(INDIRECT($2:$2),KENKO[[#This Row],[//]]))</f>
        <v/>
      </c>
      <c r="I568" s="35" t="str">
        <f ca="1">IF(KENKO[[#This Row],[N_ID]]="","",INDEX(INDIRECT($2:$2),KENKO[[#This Row],[//]]))</f>
        <v/>
      </c>
      <c r="J568" s="35" t="str">
        <f ca="1">IF(KENKO[[#This Row],[//]]="","",INDEX([3]!db[NB PAJAK],KENKO[[#This Row],[stt]]-1))</f>
        <v/>
      </c>
      <c r="K568" s="34" t="str">
        <f ca="1">IF(KENKO[[#This Row],[//]]="","",IF(INDEX(INDIRECT($2:$2),KENKO[[#This Row],[//]])="","",INDEX(INDIRECT($2:$2),KENKO[[#This Row],[//]])))</f>
        <v/>
      </c>
      <c r="L568" s="34" t="str">
        <f ca="1">IF(KENKO[[#This Row],[//]]="","",IF(KENKO[[#This Row],[C]]="",INDEX(INDIRECT($2:$2),KENKO[[#This Row],[//]]),""))</f>
        <v/>
      </c>
      <c r="M568" s="34" t="str">
        <f ca="1">IF(KENKO[[#This Row],[//]]="","",IF(KENKO[[#This Row],[C]]="",INDEX(INDIRECT($2:$2),KENKO[[#This Row],[//]]),""))</f>
        <v/>
      </c>
      <c r="N568" s="40" t="str">
        <f ca="1">IF(KENKO[[#This Row],[//]]="","",INDEX(INDIRECT($2:$2),KENKO[[#This Row],[//]])/IF(KENKO[[#This Row],[C]]="",KENKO[[#This Row],[JMLH BRG]],1))</f>
        <v/>
      </c>
      <c r="O568" s="41" t="str">
        <f ca="1">IF(KENKO[[#This Row],[//]]="","",INDEX(INDIRECT($2:$2),KENKO[[#This Row],[//]]))</f>
        <v/>
      </c>
      <c r="P568" s="41" t="str">
        <f ca="1">IF(KENKO[[#This Row],[//]]="","",IF(INDEX(INDIRECT($2:$2),KENKO[[#This Row],[//]])="","",INDEX(INDIRECT($2:$2),KENKO[[#This Row],[//]])))</f>
        <v/>
      </c>
      <c r="Q568" s="42" t="str">
        <f ca="1">IF(KENKO[[#This Row],[//]]="","",INDEX(INDIRECT($2:$2),KENKO[[#This Row],[//]]))</f>
        <v/>
      </c>
      <c r="R56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6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68" s="42" t="str">
        <f ca="1">IF(KENKO[[#This Row],[//]]="","",IF(INDEX(INDIRECT($2:$2),KENKO[[#This Row],[//]])="","",INDEX(INDIRECT($2:$2),KENKO[[#This Row],[//]])))</f>
        <v/>
      </c>
      <c r="U568" s="35" t="str">
        <f ca="1">IF(KENKO[[#This Row],[//]]="","",INDEX(INDIRECT($2:$2),KENKO[[#This Row],[//]]))</f>
        <v/>
      </c>
      <c r="V568" s="35" t="str">
        <f ca="1">LOWER(SUBSTITUTE(SUBSTITUTE(SUBSTITUTE(SUBSTITUTE(SUBSTITUTE(SUBSTITUTE(SUBSTITUTE(SUBSTITUTE(KENKO[[#This Row],[N.B.nota]]," ",""),"-",""),"(",""),")",""),".",""),",",""),"/",""),"""",""))</f>
        <v/>
      </c>
      <c r="W568" s="34" t="str">
        <f ca="1">IF(KENKO[[#This Row],[concat]]="","",MATCH(KENKO[[#This Row],[concat]],[3]!db[NB NOTA_C],0)+1)</f>
        <v/>
      </c>
      <c r="X568" s="35" t="str">
        <f ca="1">IF(KENKO[[#This Row],[N.B.nota]]="","",ADDRESS(ROW(KENKO[QB]),COLUMN(KENKO[QB]))&amp;":"&amp;ADDRESS(ROW(),COLUMN(KENKO[QB])))</f>
        <v/>
      </c>
      <c r="Y568" s="35" t="str">
        <f ca="1">IF(KENKO[[#This Row],[//]]="","",HYPERLINK("["&amp;DB_PATH&amp;"]DB!e"&amp;KENKO[[#This Row],[stt]],"&gt;"))</f>
        <v/>
      </c>
      <c r="Z568" s="32" t="str">
        <f ca="1">IF(KENKO[[#This Row],[//]]="","",IF(KENKO[[#This Row],[ID NOTA]]="",Z567,KENKO[[#This Row],[ID NOTA]]))</f>
        <v/>
      </c>
    </row>
    <row r="569" spans="1:26" ht="20.100000000000001" customHeight="1" x14ac:dyDescent="0.25">
      <c r="A569" s="38"/>
      <c r="B569" s="34" t="str">
        <f>IF(KENKO[[#This Row],[N_ID]]="","",INDEX(Table1[ID],MATCH(KENKO[[#This Row],[N_ID]],Table1[N_ID],0)))</f>
        <v/>
      </c>
      <c r="C569" s="34" t="str">
        <f ca="1">IF(KENKO[[#This Row],[//]]="","",HYPERLINK("["&amp;SUBSTITUTE(DIR,"'","")&amp;"]NOTA!D"&amp;KENKO[[#This Row],[//]]+2,"&gt;"))</f>
        <v/>
      </c>
      <c r="D569" s="34" t="str">
        <f>IF(KENKO[[#This Row],[ID NOTA]]="","",INDEX(Table1[QB],MATCH(KENKO[[#This Row],[ID NOTA]],Table1[ID],0)))</f>
        <v/>
      </c>
      <c r="E56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69" s="34"/>
      <c r="G569" s="39" t="str">
        <f ca="1">IF(KENKO[[#This Row],[N_ID]]="","",INDEX(INDIRECT($2:$2),KENKO[[#This Row],[//]]))</f>
        <v/>
      </c>
      <c r="H569" s="39" t="str">
        <f ca="1">IF(KENKO[[#This Row],[N_ID]]="","",INDEX(INDIRECT($2:$2),KENKO[[#This Row],[//]]))</f>
        <v/>
      </c>
      <c r="I569" s="35" t="str">
        <f ca="1">IF(KENKO[[#This Row],[N_ID]]="","",INDEX(INDIRECT($2:$2),KENKO[[#This Row],[//]]))</f>
        <v/>
      </c>
      <c r="J569" s="35" t="str">
        <f ca="1">IF(KENKO[[#This Row],[//]]="","",INDEX([3]!db[NB PAJAK],KENKO[[#This Row],[stt]]-1))</f>
        <v/>
      </c>
      <c r="K569" s="34" t="str">
        <f ca="1">IF(KENKO[[#This Row],[//]]="","",IF(INDEX(INDIRECT($2:$2),KENKO[[#This Row],[//]])="","",INDEX(INDIRECT($2:$2),KENKO[[#This Row],[//]])))</f>
        <v/>
      </c>
      <c r="L569" s="34" t="str">
        <f ca="1">IF(KENKO[[#This Row],[//]]="","",IF(KENKO[[#This Row],[C]]="",INDEX(INDIRECT($2:$2),KENKO[[#This Row],[//]]),""))</f>
        <v/>
      </c>
      <c r="M569" s="34" t="str">
        <f ca="1">IF(KENKO[[#This Row],[//]]="","",IF(KENKO[[#This Row],[C]]="",INDEX(INDIRECT($2:$2),KENKO[[#This Row],[//]]),""))</f>
        <v/>
      </c>
      <c r="N569" s="40" t="str">
        <f ca="1">IF(KENKO[[#This Row],[//]]="","",INDEX(INDIRECT($2:$2),KENKO[[#This Row],[//]])/IF(KENKO[[#This Row],[C]]="",KENKO[[#This Row],[JMLH BRG]],1))</f>
        <v/>
      </c>
      <c r="O569" s="41" t="str">
        <f ca="1">IF(KENKO[[#This Row],[//]]="","",INDEX(INDIRECT($2:$2),KENKO[[#This Row],[//]]))</f>
        <v/>
      </c>
      <c r="P569" s="41" t="str">
        <f ca="1">IF(KENKO[[#This Row],[//]]="","",IF(INDEX(INDIRECT($2:$2),KENKO[[#This Row],[//]])="","",INDEX(INDIRECT($2:$2),KENKO[[#This Row],[//]])))</f>
        <v/>
      </c>
      <c r="Q569" s="42" t="str">
        <f ca="1">IF(KENKO[[#This Row],[//]]="","",INDEX(INDIRECT($2:$2),KENKO[[#This Row],[//]]))</f>
        <v/>
      </c>
      <c r="R56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6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69" s="42" t="str">
        <f ca="1">IF(KENKO[[#This Row],[//]]="","",IF(INDEX(INDIRECT($2:$2),KENKO[[#This Row],[//]])="","",INDEX(INDIRECT($2:$2),KENKO[[#This Row],[//]])))</f>
        <v/>
      </c>
      <c r="U569" s="35" t="str">
        <f ca="1">IF(KENKO[[#This Row],[//]]="","",INDEX(INDIRECT($2:$2),KENKO[[#This Row],[//]]))</f>
        <v/>
      </c>
      <c r="V569" s="35" t="str">
        <f ca="1">LOWER(SUBSTITUTE(SUBSTITUTE(SUBSTITUTE(SUBSTITUTE(SUBSTITUTE(SUBSTITUTE(SUBSTITUTE(SUBSTITUTE(KENKO[[#This Row],[N.B.nota]]," ",""),"-",""),"(",""),")",""),".",""),",",""),"/",""),"""",""))</f>
        <v/>
      </c>
      <c r="W569" s="34" t="str">
        <f ca="1">IF(KENKO[[#This Row],[concat]]="","",MATCH(KENKO[[#This Row],[concat]],[3]!db[NB NOTA_C],0)+1)</f>
        <v/>
      </c>
      <c r="X569" s="35" t="str">
        <f ca="1">IF(KENKO[[#This Row],[N.B.nota]]="","",ADDRESS(ROW(KENKO[QB]),COLUMN(KENKO[QB]))&amp;":"&amp;ADDRESS(ROW(),COLUMN(KENKO[QB])))</f>
        <v/>
      </c>
      <c r="Y569" s="35" t="str">
        <f ca="1">IF(KENKO[[#This Row],[//]]="","",HYPERLINK("["&amp;DB_PATH&amp;"]DB!e"&amp;KENKO[[#This Row],[stt]],"&gt;"))</f>
        <v/>
      </c>
      <c r="Z569" s="32" t="str">
        <f ca="1">IF(KENKO[[#This Row],[//]]="","",IF(KENKO[[#This Row],[ID NOTA]]="",Z568,KENKO[[#This Row],[ID NOTA]]))</f>
        <v/>
      </c>
    </row>
    <row r="570" spans="1:26" ht="20.100000000000001" customHeight="1" x14ac:dyDescent="0.25">
      <c r="A570" s="38"/>
      <c r="B570" s="34" t="str">
        <f>IF(KENKO[[#This Row],[N_ID]]="","",INDEX(Table1[ID],MATCH(KENKO[[#This Row],[N_ID]],Table1[N_ID],0)))</f>
        <v/>
      </c>
      <c r="C570" s="34" t="str">
        <f ca="1">IF(KENKO[[#This Row],[//]]="","",HYPERLINK("["&amp;SUBSTITUTE(DIR,"'","")&amp;"]NOTA!D"&amp;KENKO[[#This Row],[//]]+2,"&gt;"))</f>
        <v/>
      </c>
      <c r="D570" s="34" t="str">
        <f>IF(KENKO[[#This Row],[ID NOTA]]="","",INDEX(Table1[QB],MATCH(KENKO[[#This Row],[ID NOTA]],Table1[ID],0)))</f>
        <v/>
      </c>
      <c r="E57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70" s="34"/>
      <c r="G570" s="39" t="str">
        <f ca="1">IF(KENKO[[#This Row],[N_ID]]="","",INDEX(INDIRECT($2:$2),KENKO[[#This Row],[//]]))</f>
        <v/>
      </c>
      <c r="H570" s="39" t="str">
        <f ca="1">IF(KENKO[[#This Row],[N_ID]]="","",INDEX(INDIRECT($2:$2),KENKO[[#This Row],[//]]))</f>
        <v/>
      </c>
      <c r="I570" s="35" t="str">
        <f ca="1">IF(KENKO[[#This Row],[N_ID]]="","",INDEX(INDIRECT($2:$2),KENKO[[#This Row],[//]]))</f>
        <v/>
      </c>
      <c r="J570" s="35" t="str">
        <f ca="1">IF(KENKO[[#This Row],[//]]="","",INDEX([3]!db[NB PAJAK],KENKO[[#This Row],[stt]]-1))</f>
        <v/>
      </c>
      <c r="K570" s="34" t="str">
        <f ca="1">IF(KENKO[[#This Row],[//]]="","",IF(INDEX(INDIRECT($2:$2),KENKO[[#This Row],[//]])="","",INDEX(INDIRECT($2:$2),KENKO[[#This Row],[//]])))</f>
        <v/>
      </c>
      <c r="L570" s="34" t="str">
        <f ca="1">IF(KENKO[[#This Row],[//]]="","",IF(KENKO[[#This Row],[C]]="",INDEX(INDIRECT($2:$2),KENKO[[#This Row],[//]]),""))</f>
        <v/>
      </c>
      <c r="M570" s="34" t="str">
        <f ca="1">IF(KENKO[[#This Row],[//]]="","",IF(KENKO[[#This Row],[C]]="",INDEX(INDIRECT($2:$2),KENKO[[#This Row],[//]]),""))</f>
        <v/>
      </c>
      <c r="N570" s="40" t="str">
        <f ca="1">IF(KENKO[[#This Row],[//]]="","",INDEX(INDIRECT($2:$2),KENKO[[#This Row],[//]])/IF(KENKO[[#This Row],[C]]="",KENKO[[#This Row],[JMLH BRG]],1))</f>
        <v/>
      </c>
      <c r="O570" s="41" t="str">
        <f ca="1">IF(KENKO[[#This Row],[//]]="","",INDEX(INDIRECT($2:$2),KENKO[[#This Row],[//]]))</f>
        <v/>
      </c>
      <c r="P570" s="41" t="str">
        <f ca="1">IF(KENKO[[#This Row],[//]]="","",IF(INDEX(INDIRECT($2:$2),KENKO[[#This Row],[//]])="","",INDEX(INDIRECT($2:$2),KENKO[[#This Row],[//]])))</f>
        <v/>
      </c>
      <c r="Q570" s="42" t="str">
        <f ca="1">IF(KENKO[[#This Row],[//]]="","",INDEX(INDIRECT($2:$2),KENKO[[#This Row],[//]]))</f>
        <v/>
      </c>
      <c r="R57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7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70" s="42" t="str">
        <f ca="1">IF(KENKO[[#This Row],[//]]="","",IF(INDEX(INDIRECT($2:$2),KENKO[[#This Row],[//]])="","",INDEX(INDIRECT($2:$2),KENKO[[#This Row],[//]])))</f>
        <v/>
      </c>
      <c r="U570" s="35" t="str">
        <f ca="1">IF(KENKO[[#This Row],[//]]="","",INDEX(INDIRECT($2:$2),KENKO[[#This Row],[//]]))</f>
        <v/>
      </c>
      <c r="V570" s="35" t="str">
        <f ca="1">LOWER(SUBSTITUTE(SUBSTITUTE(SUBSTITUTE(SUBSTITUTE(SUBSTITUTE(SUBSTITUTE(SUBSTITUTE(SUBSTITUTE(KENKO[[#This Row],[N.B.nota]]," ",""),"-",""),"(",""),")",""),".",""),",",""),"/",""),"""",""))</f>
        <v/>
      </c>
      <c r="W570" s="34" t="str">
        <f ca="1">IF(KENKO[[#This Row],[concat]]="","",MATCH(KENKO[[#This Row],[concat]],[3]!db[NB NOTA_C],0)+1)</f>
        <v/>
      </c>
      <c r="X570" s="35" t="str">
        <f ca="1">IF(KENKO[[#This Row],[N.B.nota]]="","",ADDRESS(ROW(KENKO[QB]),COLUMN(KENKO[QB]))&amp;":"&amp;ADDRESS(ROW(),COLUMN(KENKO[QB])))</f>
        <v/>
      </c>
      <c r="Y570" s="35" t="str">
        <f ca="1">IF(KENKO[[#This Row],[//]]="","",HYPERLINK("["&amp;DB_PATH&amp;"]DB!e"&amp;KENKO[[#This Row],[stt]],"&gt;"))</f>
        <v/>
      </c>
      <c r="Z570" s="32" t="str">
        <f ca="1">IF(KENKO[[#This Row],[//]]="","",IF(KENKO[[#This Row],[ID NOTA]]="",Z569,KENKO[[#This Row],[ID NOTA]]))</f>
        <v/>
      </c>
    </row>
    <row r="571" spans="1:26" ht="20.100000000000001" customHeight="1" x14ac:dyDescent="0.25">
      <c r="A571" s="38"/>
      <c r="B571" s="34" t="str">
        <f>IF(KENKO[[#This Row],[N_ID]]="","",INDEX(Table1[ID],MATCH(KENKO[[#This Row],[N_ID]],Table1[N_ID],0)))</f>
        <v/>
      </c>
      <c r="C571" s="34" t="str">
        <f ca="1">IF(KENKO[[#This Row],[//]]="","",HYPERLINK("["&amp;SUBSTITUTE(DIR,"'","")&amp;"]NOTA!D"&amp;KENKO[[#This Row],[//]]+2,"&gt;"))</f>
        <v/>
      </c>
      <c r="D571" s="34" t="str">
        <f>IF(KENKO[[#This Row],[ID NOTA]]="","",INDEX(Table1[QB],MATCH(KENKO[[#This Row],[ID NOTA]],Table1[ID],0)))</f>
        <v/>
      </c>
      <c r="E57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71" s="34"/>
      <c r="G571" s="39" t="str">
        <f ca="1">IF(KENKO[[#This Row],[N_ID]]="","",INDEX(INDIRECT($2:$2),KENKO[[#This Row],[//]]))</f>
        <v/>
      </c>
      <c r="H571" s="39" t="str">
        <f ca="1">IF(KENKO[[#This Row],[N_ID]]="","",INDEX(INDIRECT($2:$2),KENKO[[#This Row],[//]]))</f>
        <v/>
      </c>
      <c r="I571" s="35" t="str">
        <f ca="1">IF(KENKO[[#This Row],[N_ID]]="","",INDEX(INDIRECT($2:$2),KENKO[[#This Row],[//]]))</f>
        <v/>
      </c>
      <c r="J571" s="35" t="str">
        <f ca="1">IF(KENKO[[#This Row],[//]]="","",INDEX([3]!db[NB PAJAK],KENKO[[#This Row],[stt]]-1))</f>
        <v/>
      </c>
      <c r="K571" s="34" t="str">
        <f ca="1">IF(KENKO[[#This Row],[//]]="","",IF(INDEX(INDIRECT($2:$2),KENKO[[#This Row],[//]])="","",INDEX(INDIRECT($2:$2),KENKO[[#This Row],[//]])))</f>
        <v/>
      </c>
      <c r="L571" s="34" t="str">
        <f ca="1">IF(KENKO[[#This Row],[//]]="","",IF(KENKO[[#This Row],[C]]="",INDEX(INDIRECT($2:$2),KENKO[[#This Row],[//]]),""))</f>
        <v/>
      </c>
      <c r="M571" s="34" t="str">
        <f ca="1">IF(KENKO[[#This Row],[//]]="","",IF(KENKO[[#This Row],[C]]="",INDEX(INDIRECT($2:$2),KENKO[[#This Row],[//]]),""))</f>
        <v/>
      </c>
      <c r="N571" s="40" t="str">
        <f ca="1">IF(KENKO[[#This Row],[//]]="","",INDEX(INDIRECT($2:$2),KENKO[[#This Row],[//]])/IF(KENKO[[#This Row],[C]]="",KENKO[[#This Row],[JMLH BRG]],1))</f>
        <v/>
      </c>
      <c r="O571" s="41" t="str">
        <f ca="1">IF(KENKO[[#This Row],[//]]="","",INDEX(INDIRECT($2:$2),KENKO[[#This Row],[//]]))</f>
        <v/>
      </c>
      <c r="P571" s="41" t="str">
        <f ca="1">IF(KENKO[[#This Row],[//]]="","",IF(INDEX(INDIRECT($2:$2),KENKO[[#This Row],[//]])="","",INDEX(INDIRECT($2:$2),KENKO[[#This Row],[//]])))</f>
        <v/>
      </c>
      <c r="Q571" s="42" t="str">
        <f ca="1">IF(KENKO[[#This Row],[//]]="","",INDEX(INDIRECT($2:$2),KENKO[[#This Row],[//]]))</f>
        <v/>
      </c>
      <c r="R57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7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71" s="42" t="str">
        <f ca="1">IF(KENKO[[#This Row],[//]]="","",IF(INDEX(INDIRECT($2:$2),KENKO[[#This Row],[//]])="","",INDEX(INDIRECT($2:$2),KENKO[[#This Row],[//]])))</f>
        <v/>
      </c>
      <c r="U571" s="35" t="str">
        <f ca="1">IF(KENKO[[#This Row],[//]]="","",INDEX(INDIRECT($2:$2),KENKO[[#This Row],[//]]))</f>
        <v/>
      </c>
      <c r="V571" s="35" t="str">
        <f ca="1">LOWER(SUBSTITUTE(SUBSTITUTE(SUBSTITUTE(SUBSTITUTE(SUBSTITUTE(SUBSTITUTE(SUBSTITUTE(SUBSTITUTE(KENKO[[#This Row],[N.B.nota]]," ",""),"-",""),"(",""),")",""),".",""),",",""),"/",""),"""",""))</f>
        <v/>
      </c>
      <c r="W571" s="34" t="str">
        <f ca="1">IF(KENKO[[#This Row],[concat]]="","",MATCH(KENKO[[#This Row],[concat]],[3]!db[NB NOTA_C],0)+1)</f>
        <v/>
      </c>
      <c r="X571" s="35" t="str">
        <f ca="1">IF(KENKO[[#This Row],[N.B.nota]]="","",ADDRESS(ROW(KENKO[QB]),COLUMN(KENKO[QB]))&amp;":"&amp;ADDRESS(ROW(),COLUMN(KENKO[QB])))</f>
        <v/>
      </c>
      <c r="Y571" s="35" t="str">
        <f ca="1">IF(KENKO[[#This Row],[//]]="","",HYPERLINK("["&amp;DB_PATH&amp;"]DB!e"&amp;KENKO[[#This Row],[stt]],"&gt;"))</f>
        <v/>
      </c>
      <c r="Z571" s="32" t="str">
        <f ca="1">IF(KENKO[[#This Row],[//]]="","",IF(KENKO[[#This Row],[ID NOTA]]="",Z570,KENKO[[#This Row],[ID NOTA]]))</f>
        <v/>
      </c>
    </row>
    <row r="572" spans="1:26" ht="20.100000000000001" customHeight="1" x14ac:dyDescent="0.25">
      <c r="A572" s="38"/>
      <c r="B572" s="34" t="str">
        <f>IF(KENKO[[#This Row],[N_ID]]="","",INDEX(Table1[ID],MATCH(KENKO[[#This Row],[N_ID]],Table1[N_ID],0)))</f>
        <v/>
      </c>
      <c r="C572" s="34" t="str">
        <f ca="1">IF(KENKO[[#This Row],[//]]="","",HYPERLINK("["&amp;SUBSTITUTE(DIR,"'","")&amp;"]NOTA!D"&amp;KENKO[[#This Row],[//]]+2,"&gt;"))</f>
        <v/>
      </c>
      <c r="D572" s="34" t="str">
        <f>IF(KENKO[[#This Row],[ID NOTA]]="","",INDEX(Table1[QB],MATCH(KENKO[[#This Row],[ID NOTA]],Table1[ID],0)))</f>
        <v/>
      </c>
      <c r="E57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72" s="34"/>
      <c r="G572" s="39" t="str">
        <f ca="1">IF(KENKO[[#This Row],[N_ID]]="","",INDEX(INDIRECT($2:$2),KENKO[[#This Row],[//]]))</f>
        <v/>
      </c>
      <c r="H572" s="39" t="str">
        <f ca="1">IF(KENKO[[#This Row],[N_ID]]="","",INDEX(INDIRECT($2:$2),KENKO[[#This Row],[//]]))</f>
        <v/>
      </c>
      <c r="I572" s="35" t="str">
        <f ca="1">IF(KENKO[[#This Row],[N_ID]]="","",INDEX(INDIRECT($2:$2),KENKO[[#This Row],[//]]))</f>
        <v/>
      </c>
      <c r="J572" s="35" t="str">
        <f ca="1">IF(KENKO[[#This Row],[//]]="","",INDEX([3]!db[NB PAJAK],KENKO[[#This Row],[stt]]-1))</f>
        <v/>
      </c>
      <c r="K572" s="34" t="str">
        <f ca="1">IF(KENKO[[#This Row],[//]]="","",IF(INDEX(INDIRECT($2:$2),KENKO[[#This Row],[//]])="","",INDEX(INDIRECT($2:$2),KENKO[[#This Row],[//]])))</f>
        <v/>
      </c>
      <c r="L572" s="34" t="str">
        <f ca="1">IF(KENKO[[#This Row],[//]]="","",IF(KENKO[[#This Row],[C]]="",INDEX(INDIRECT($2:$2),KENKO[[#This Row],[//]]),""))</f>
        <v/>
      </c>
      <c r="M572" s="34" t="str">
        <f ca="1">IF(KENKO[[#This Row],[//]]="","",IF(KENKO[[#This Row],[C]]="",INDEX(INDIRECT($2:$2),KENKO[[#This Row],[//]]),""))</f>
        <v/>
      </c>
      <c r="N572" s="40" t="str">
        <f ca="1">IF(KENKO[[#This Row],[//]]="","",INDEX(INDIRECT($2:$2),KENKO[[#This Row],[//]])/IF(KENKO[[#This Row],[C]]="",KENKO[[#This Row],[JMLH BRG]],1))</f>
        <v/>
      </c>
      <c r="O572" s="41" t="str">
        <f ca="1">IF(KENKO[[#This Row],[//]]="","",INDEX(INDIRECT($2:$2),KENKO[[#This Row],[//]]))</f>
        <v/>
      </c>
      <c r="P572" s="41" t="str">
        <f ca="1">IF(KENKO[[#This Row],[//]]="","",IF(INDEX(INDIRECT($2:$2),KENKO[[#This Row],[//]])="","",INDEX(INDIRECT($2:$2),KENKO[[#This Row],[//]])))</f>
        <v/>
      </c>
      <c r="Q572" s="42" t="str">
        <f ca="1">IF(KENKO[[#This Row],[//]]="","",INDEX(INDIRECT($2:$2),KENKO[[#This Row],[//]]))</f>
        <v/>
      </c>
      <c r="R57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7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72" s="42" t="str">
        <f ca="1">IF(KENKO[[#This Row],[//]]="","",IF(INDEX(INDIRECT($2:$2),KENKO[[#This Row],[//]])="","",INDEX(INDIRECT($2:$2),KENKO[[#This Row],[//]])))</f>
        <v/>
      </c>
      <c r="U572" s="35" t="str">
        <f ca="1">IF(KENKO[[#This Row],[//]]="","",INDEX(INDIRECT($2:$2),KENKO[[#This Row],[//]]))</f>
        <v/>
      </c>
      <c r="V572" s="35" t="str">
        <f ca="1">LOWER(SUBSTITUTE(SUBSTITUTE(SUBSTITUTE(SUBSTITUTE(SUBSTITUTE(SUBSTITUTE(SUBSTITUTE(SUBSTITUTE(KENKO[[#This Row],[N.B.nota]]," ",""),"-",""),"(",""),")",""),".",""),",",""),"/",""),"""",""))</f>
        <v/>
      </c>
      <c r="W572" s="34" t="str">
        <f ca="1">IF(KENKO[[#This Row],[concat]]="","",MATCH(KENKO[[#This Row],[concat]],[3]!db[NB NOTA_C],0)+1)</f>
        <v/>
      </c>
      <c r="X572" s="35" t="str">
        <f ca="1">IF(KENKO[[#This Row],[N.B.nota]]="","",ADDRESS(ROW(KENKO[QB]),COLUMN(KENKO[QB]))&amp;":"&amp;ADDRESS(ROW(),COLUMN(KENKO[QB])))</f>
        <v/>
      </c>
      <c r="Y572" s="35" t="str">
        <f ca="1">IF(KENKO[[#This Row],[//]]="","",HYPERLINK("["&amp;DB_PATH&amp;"]DB!e"&amp;KENKO[[#This Row],[stt]],"&gt;"))</f>
        <v/>
      </c>
      <c r="Z572" s="32" t="str">
        <f ca="1">IF(KENKO[[#This Row],[//]]="","",IF(KENKO[[#This Row],[ID NOTA]]="",Z571,KENKO[[#This Row],[ID NOTA]]))</f>
        <v/>
      </c>
    </row>
    <row r="573" spans="1:26" ht="20.100000000000001" customHeight="1" x14ac:dyDescent="0.25">
      <c r="A573" s="38"/>
      <c r="B573" s="34" t="str">
        <f>IF(KENKO[[#This Row],[N_ID]]="","",INDEX(Table1[ID],MATCH(KENKO[[#This Row],[N_ID]],Table1[N_ID],0)))</f>
        <v/>
      </c>
      <c r="C573" s="34" t="str">
        <f ca="1">IF(KENKO[[#This Row],[//]]="","",HYPERLINK("["&amp;SUBSTITUTE(DIR,"'","")&amp;"]NOTA!D"&amp;KENKO[[#This Row],[//]]+2,"&gt;"))</f>
        <v/>
      </c>
      <c r="D573" s="34" t="str">
        <f>IF(KENKO[[#This Row],[ID NOTA]]="","",INDEX(Table1[QB],MATCH(KENKO[[#This Row],[ID NOTA]],Table1[ID],0)))</f>
        <v/>
      </c>
      <c r="E57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73" s="34"/>
      <c r="G573" s="39" t="str">
        <f ca="1">IF(KENKO[[#This Row],[N_ID]]="","",INDEX(INDIRECT($2:$2),KENKO[[#This Row],[//]]))</f>
        <v/>
      </c>
      <c r="H573" s="39" t="str">
        <f ca="1">IF(KENKO[[#This Row],[N_ID]]="","",INDEX(INDIRECT($2:$2),KENKO[[#This Row],[//]]))</f>
        <v/>
      </c>
      <c r="I573" s="35" t="str">
        <f ca="1">IF(KENKO[[#This Row],[N_ID]]="","",INDEX(INDIRECT($2:$2),KENKO[[#This Row],[//]]))</f>
        <v/>
      </c>
      <c r="J573" s="35" t="str">
        <f ca="1">IF(KENKO[[#This Row],[//]]="","",INDEX([3]!db[NB PAJAK],KENKO[[#This Row],[stt]]-1))</f>
        <v/>
      </c>
      <c r="K573" s="34" t="str">
        <f ca="1">IF(KENKO[[#This Row],[//]]="","",IF(INDEX(INDIRECT($2:$2),KENKO[[#This Row],[//]])="","",INDEX(INDIRECT($2:$2),KENKO[[#This Row],[//]])))</f>
        <v/>
      </c>
      <c r="L573" s="34" t="str">
        <f ca="1">IF(KENKO[[#This Row],[//]]="","",IF(KENKO[[#This Row],[C]]="",INDEX(INDIRECT($2:$2),KENKO[[#This Row],[//]]),""))</f>
        <v/>
      </c>
      <c r="M573" s="34" t="str">
        <f ca="1">IF(KENKO[[#This Row],[//]]="","",IF(KENKO[[#This Row],[C]]="",INDEX(INDIRECT($2:$2),KENKO[[#This Row],[//]]),""))</f>
        <v/>
      </c>
      <c r="N573" s="40" t="str">
        <f ca="1">IF(KENKO[[#This Row],[//]]="","",INDEX(INDIRECT($2:$2),KENKO[[#This Row],[//]])/IF(KENKO[[#This Row],[C]]="",KENKO[[#This Row],[JMLH BRG]],1))</f>
        <v/>
      </c>
      <c r="O573" s="41" t="str">
        <f ca="1">IF(KENKO[[#This Row],[//]]="","",INDEX(INDIRECT($2:$2),KENKO[[#This Row],[//]]))</f>
        <v/>
      </c>
      <c r="P573" s="41" t="str">
        <f ca="1">IF(KENKO[[#This Row],[//]]="","",IF(INDEX(INDIRECT($2:$2),KENKO[[#This Row],[//]])="","",INDEX(INDIRECT($2:$2),KENKO[[#This Row],[//]])))</f>
        <v/>
      </c>
      <c r="Q573" s="42" t="str">
        <f ca="1">IF(KENKO[[#This Row],[//]]="","",INDEX(INDIRECT($2:$2),KENKO[[#This Row],[//]]))</f>
        <v/>
      </c>
      <c r="R57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7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73" s="42" t="str">
        <f ca="1">IF(KENKO[[#This Row],[//]]="","",IF(INDEX(INDIRECT($2:$2),KENKO[[#This Row],[//]])="","",INDEX(INDIRECT($2:$2),KENKO[[#This Row],[//]])))</f>
        <v/>
      </c>
      <c r="U573" s="35" t="str">
        <f ca="1">IF(KENKO[[#This Row],[//]]="","",INDEX(INDIRECT($2:$2),KENKO[[#This Row],[//]]))</f>
        <v/>
      </c>
      <c r="V573" s="35" t="str">
        <f ca="1">LOWER(SUBSTITUTE(SUBSTITUTE(SUBSTITUTE(SUBSTITUTE(SUBSTITUTE(SUBSTITUTE(SUBSTITUTE(SUBSTITUTE(KENKO[[#This Row],[N.B.nota]]," ",""),"-",""),"(",""),")",""),".",""),",",""),"/",""),"""",""))</f>
        <v/>
      </c>
      <c r="W573" s="34" t="str">
        <f ca="1">IF(KENKO[[#This Row],[concat]]="","",MATCH(KENKO[[#This Row],[concat]],[3]!db[NB NOTA_C],0)+1)</f>
        <v/>
      </c>
      <c r="X573" s="35" t="str">
        <f ca="1">IF(KENKO[[#This Row],[N.B.nota]]="","",ADDRESS(ROW(KENKO[QB]),COLUMN(KENKO[QB]))&amp;":"&amp;ADDRESS(ROW(),COLUMN(KENKO[QB])))</f>
        <v/>
      </c>
      <c r="Y573" s="35" t="str">
        <f ca="1">IF(KENKO[[#This Row],[//]]="","",HYPERLINK("["&amp;DB_PATH&amp;"]DB!e"&amp;KENKO[[#This Row],[stt]],"&gt;"))</f>
        <v/>
      </c>
      <c r="Z573" s="32" t="str">
        <f ca="1">IF(KENKO[[#This Row],[//]]="","",IF(KENKO[[#This Row],[ID NOTA]]="",Z572,KENKO[[#This Row],[ID NOTA]]))</f>
        <v/>
      </c>
    </row>
    <row r="574" spans="1:26" ht="20.100000000000001" customHeight="1" x14ac:dyDescent="0.25">
      <c r="A574" s="38"/>
      <c r="B574" s="34" t="str">
        <f>IF(KENKO[[#This Row],[N_ID]]="","",INDEX(Table1[ID],MATCH(KENKO[[#This Row],[N_ID]],Table1[N_ID],0)))</f>
        <v/>
      </c>
      <c r="C574" s="34" t="str">
        <f ca="1">IF(KENKO[[#This Row],[//]]="","",HYPERLINK("["&amp;SUBSTITUTE(DIR,"'","")&amp;"]NOTA!D"&amp;KENKO[[#This Row],[//]]+2,"&gt;"))</f>
        <v/>
      </c>
      <c r="D574" s="34" t="str">
        <f>IF(KENKO[[#This Row],[ID NOTA]]="","",INDEX(Table1[QB],MATCH(KENKO[[#This Row],[ID NOTA]],Table1[ID],0)))</f>
        <v/>
      </c>
      <c r="E57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74" s="34"/>
      <c r="G574" s="39" t="str">
        <f ca="1">IF(KENKO[[#This Row],[N_ID]]="","",INDEX(INDIRECT($2:$2),KENKO[[#This Row],[//]]))</f>
        <v/>
      </c>
      <c r="H574" s="39" t="str">
        <f ca="1">IF(KENKO[[#This Row],[N_ID]]="","",INDEX(INDIRECT($2:$2),KENKO[[#This Row],[//]]))</f>
        <v/>
      </c>
      <c r="I574" s="35" t="str">
        <f ca="1">IF(KENKO[[#This Row],[N_ID]]="","",INDEX(INDIRECT($2:$2),KENKO[[#This Row],[//]]))</f>
        <v/>
      </c>
      <c r="J574" s="35" t="str">
        <f ca="1">IF(KENKO[[#This Row],[//]]="","",INDEX([3]!db[NB PAJAK],KENKO[[#This Row],[stt]]-1))</f>
        <v/>
      </c>
      <c r="K574" s="34" t="str">
        <f ca="1">IF(KENKO[[#This Row],[//]]="","",IF(INDEX(INDIRECT($2:$2),KENKO[[#This Row],[//]])="","",INDEX(INDIRECT($2:$2),KENKO[[#This Row],[//]])))</f>
        <v/>
      </c>
      <c r="L574" s="34" t="str">
        <f ca="1">IF(KENKO[[#This Row],[//]]="","",IF(KENKO[[#This Row],[C]]="",INDEX(INDIRECT($2:$2),KENKO[[#This Row],[//]]),""))</f>
        <v/>
      </c>
      <c r="M574" s="34" t="str">
        <f ca="1">IF(KENKO[[#This Row],[//]]="","",IF(KENKO[[#This Row],[C]]="",INDEX(INDIRECT($2:$2),KENKO[[#This Row],[//]]),""))</f>
        <v/>
      </c>
      <c r="N574" s="40" t="str">
        <f ca="1">IF(KENKO[[#This Row],[//]]="","",INDEX(INDIRECT($2:$2),KENKO[[#This Row],[//]])/IF(KENKO[[#This Row],[C]]="",KENKO[[#This Row],[JMLH BRG]],1))</f>
        <v/>
      </c>
      <c r="O574" s="41" t="str">
        <f ca="1">IF(KENKO[[#This Row],[//]]="","",INDEX(INDIRECT($2:$2),KENKO[[#This Row],[//]]))</f>
        <v/>
      </c>
      <c r="P574" s="41" t="str">
        <f ca="1">IF(KENKO[[#This Row],[//]]="","",IF(INDEX(INDIRECT($2:$2),KENKO[[#This Row],[//]])="","",INDEX(INDIRECT($2:$2),KENKO[[#This Row],[//]])))</f>
        <v/>
      </c>
      <c r="Q574" s="42" t="str">
        <f ca="1">IF(KENKO[[#This Row],[//]]="","",INDEX(INDIRECT($2:$2),KENKO[[#This Row],[//]]))</f>
        <v/>
      </c>
      <c r="R57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7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74" s="42" t="str">
        <f ca="1">IF(KENKO[[#This Row],[//]]="","",IF(INDEX(INDIRECT($2:$2),KENKO[[#This Row],[//]])="","",INDEX(INDIRECT($2:$2),KENKO[[#This Row],[//]])))</f>
        <v/>
      </c>
      <c r="U574" s="35" t="str">
        <f ca="1">IF(KENKO[[#This Row],[//]]="","",INDEX(INDIRECT($2:$2),KENKO[[#This Row],[//]]))</f>
        <v/>
      </c>
      <c r="V574" s="35" t="str">
        <f ca="1">LOWER(SUBSTITUTE(SUBSTITUTE(SUBSTITUTE(SUBSTITUTE(SUBSTITUTE(SUBSTITUTE(SUBSTITUTE(SUBSTITUTE(KENKO[[#This Row],[N.B.nota]]," ",""),"-",""),"(",""),")",""),".",""),",",""),"/",""),"""",""))</f>
        <v/>
      </c>
      <c r="W574" s="34" t="str">
        <f ca="1">IF(KENKO[[#This Row],[concat]]="","",MATCH(KENKO[[#This Row],[concat]],[3]!db[NB NOTA_C],0)+1)</f>
        <v/>
      </c>
      <c r="X574" s="35" t="str">
        <f ca="1">IF(KENKO[[#This Row],[N.B.nota]]="","",ADDRESS(ROW(KENKO[QB]),COLUMN(KENKO[QB]))&amp;":"&amp;ADDRESS(ROW(),COLUMN(KENKO[QB])))</f>
        <v/>
      </c>
      <c r="Y574" s="35" t="str">
        <f ca="1">IF(KENKO[[#This Row],[//]]="","",HYPERLINK("["&amp;DB_PATH&amp;"]DB!e"&amp;KENKO[[#This Row],[stt]],"&gt;"))</f>
        <v/>
      </c>
      <c r="Z574" s="32" t="str">
        <f ca="1">IF(KENKO[[#This Row],[//]]="","",IF(KENKO[[#This Row],[ID NOTA]]="",Z573,KENKO[[#This Row],[ID NOTA]]))</f>
        <v/>
      </c>
    </row>
    <row r="575" spans="1:26" ht="20.100000000000001" customHeight="1" x14ac:dyDescent="0.25">
      <c r="A575" s="38"/>
      <c r="B575" s="34" t="str">
        <f>IF(KENKO[[#This Row],[N_ID]]="","",INDEX(Table1[ID],MATCH(KENKO[[#This Row],[N_ID]],Table1[N_ID],0)))</f>
        <v/>
      </c>
      <c r="C575" s="34" t="str">
        <f ca="1">IF(KENKO[[#This Row],[//]]="","",HYPERLINK("["&amp;SUBSTITUTE(DIR,"'","")&amp;"]NOTA!D"&amp;KENKO[[#This Row],[//]]+2,"&gt;"))</f>
        <v/>
      </c>
      <c r="D575" s="34" t="str">
        <f>IF(KENKO[[#This Row],[ID NOTA]]="","",INDEX(Table1[QB],MATCH(KENKO[[#This Row],[ID NOTA]],Table1[ID],0)))</f>
        <v/>
      </c>
      <c r="E57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75" s="34"/>
      <c r="G575" s="39" t="str">
        <f ca="1">IF(KENKO[[#This Row],[N_ID]]="","",INDEX(INDIRECT($2:$2),KENKO[[#This Row],[//]]))</f>
        <v/>
      </c>
      <c r="H575" s="39" t="str">
        <f ca="1">IF(KENKO[[#This Row],[N_ID]]="","",INDEX(INDIRECT($2:$2),KENKO[[#This Row],[//]]))</f>
        <v/>
      </c>
      <c r="I575" s="35" t="str">
        <f ca="1">IF(KENKO[[#This Row],[N_ID]]="","",INDEX(INDIRECT($2:$2),KENKO[[#This Row],[//]]))</f>
        <v/>
      </c>
      <c r="J575" s="35" t="str">
        <f ca="1">IF(KENKO[[#This Row],[//]]="","",INDEX([3]!db[NB PAJAK],KENKO[[#This Row],[stt]]-1))</f>
        <v/>
      </c>
      <c r="K575" s="34" t="str">
        <f ca="1">IF(KENKO[[#This Row],[//]]="","",IF(INDEX(INDIRECT($2:$2),KENKO[[#This Row],[//]])="","",INDEX(INDIRECT($2:$2),KENKO[[#This Row],[//]])))</f>
        <v/>
      </c>
      <c r="L575" s="34" t="str">
        <f ca="1">IF(KENKO[[#This Row],[//]]="","",IF(KENKO[[#This Row],[C]]="",INDEX(INDIRECT($2:$2),KENKO[[#This Row],[//]]),""))</f>
        <v/>
      </c>
      <c r="M575" s="34" t="str">
        <f ca="1">IF(KENKO[[#This Row],[//]]="","",IF(KENKO[[#This Row],[C]]="",INDEX(INDIRECT($2:$2),KENKO[[#This Row],[//]]),""))</f>
        <v/>
      </c>
      <c r="N575" s="40" t="str">
        <f ca="1">IF(KENKO[[#This Row],[//]]="","",INDEX(INDIRECT($2:$2),KENKO[[#This Row],[//]])/IF(KENKO[[#This Row],[C]]="",KENKO[[#This Row],[JMLH BRG]],1))</f>
        <v/>
      </c>
      <c r="O575" s="41" t="str">
        <f ca="1">IF(KENKO[[#This Row],[//]]="","",INDEX(INDIRECT($2:$2),KENKO[[#This Row],[//]]))</f>
        <v/>
      </c>
      <c r="P575" s="41" t="str">
        <f ca="1">IF(KENKO[[#This Row],[//]]="","",IF(INDEX(INDIRECT($2:$2),KENKO[[#This Row],[//]])="","",INDEX(INDIRECT($2:$2),KENKO[[#This Row],[//]])))</f>
        <v/>
      </c>
      <c r="Q575" s="42" t="str">
        <f ca="1">IF(KENKO[[#This Row],[//]]="","",INDEX(INDIRECT($2:$2),KENKO[[#This Row],[//]]))</f>
        <v/>
      </c>
      <c r="R57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7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75" s="42" t="str">
        <f ca="1">IF(KENKO[[#This Row],[//]]="","",IF(INDEX(INDIRECT($2:$2),KENKO[[#This Row],[//]])="","",INDEX(INDIRECT($2:$2),KENKO[[#This Row],[//]])))</f>
        <v/>
      </c>
      <c r="U575" s="35" t="str">
        <f ca="1">IF(KENKO[[#This Row],[//]]="","",INDEX(INDIRECT($2:$2),KENKO[[#This Row],[//]]))</f>
        <v/>
      </c>
      <c r="V575" s="35" t="str">
        <f ca="1">LOWER(SUBSTITUTE(SUBSTITUTE(SUBSTITUTE(SUBSTITUTE(SUBSTITUTE(SUBSTITUTE(SUBSTITUTE(SUBSTITUTE(KENKO[[#This Row],[N.B.nota]]," ",""),"-",""),"(",""),")",""),".",""),",",""),"/",""),"""",""))</f>
        <v/>
      </c>
      <c r="W575" s="34" t="str">
        <f ca="1">IF(KENKO[[#This Row],[concat]]="","",MATCH(KENKO[[#This Row],[concat]],[3]!db[NB NOTA_C],0)+1)</f>
        <v/>
      </c>
      <c r="X575" s="35" t="str">
        <f ca="1">IF(KENKO[[#This Row],[N.B.nota]]="","",ADDRESS(ROW(KENKO[QB]),COLUMN(KENKO[QB]))&amp;":"&amp;ADDRESS(ROW(),COLUMN(KENKO[QB])))</f>
        <v/>
      </c>
      <c r="Y575" s="35" t="str">
        <f ca="1">IF(KENKO[[#This Row],[//]]="","",HYPERLINK("["&amp;DB_PATH&amp;"]DB!e"&amp;KENKO[[#This Row],[stt]],"&gt;"))</f>
        <v/>
      </c>
      <c r="Z575" s="32" t="str">
        <f ca="1">IF(KENKO[[#This Row],[//]]="","",IF(KENKO[[#This Row],[ID NOTA]]="",Z574,KENKO[[#This Row],[ID NOTA]]))</f>
        <v/>
      </c>
    </row>
    <row r="576" spans="1:26" ht="20.100000000000001" customHeight="1" x14ac:dyDescent="0.25">
      <c r="A576" s="38"/>
      <c r="B576" s="34" t="str">
        <f>IF(KENKO[[#This Row],[N_ID]]="","",INDEX(Table1[ID],MATCH(KENKO[[#This Row],[N_ID]],Table1[N_ID],0)))</f>
        <v/>
      </c>
      <c r="C576" s="34" t="str">
        <f ca="1">IF(KENKO[[#This Row],[//]]="","",HYPERLINK("["&amp;SUBSTITUTE(DIR,"'","")&amp;"]NOTA!D"&amp;KENKO[[#This Row],[//]]+2,"&gt;"))</f>
        <v/>
      </c>
      <c r="D576" s="34" t="str">
        <f>IF(KENKO[[#This Row],[ID NOTA]]="","",INDEX(Table1[QB],MATCH(KENKO[[#This Row],[ID NOTA]],Table1[ID],0)))</f>
        <v/>
      </c>
      <c r="E57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76" s="34"/>
      <c r="G576" s="39" t="str">
        <f ca="1">IF(KENKO[[#This Row],[N_ID]]="","",INDEX(INDIRECT($2:$2),KENKO[[#This Row],[//]]))</f>
        <v/>
      </c>
      <c r="H576" s="39" t="str">
        <f ca="1">IF(KENKO[[#This Row],[N_ID]]="","",INDEX(INDIRECT($2:$2),KENKO[[#This Row],[//]]))</f>
        <v/>
      </c>
      <c r="I576" s="35" t="str">
        <f ca="1">IF(KENKO[[#This Row],[N_ID]]="","",INDEX(INDIRECT($2:$2),KENKO[[#This Row],[//]]))</f>
        <v/>
      </c>
      <c r="J576" s="35" t="str">
        <f ca="1">IF(KENKO[[#This Row],[//]]="","",INDEX([3]!db[NB PAJAK],KENKO[[#This Row],[stt]]-1))</f>
        <v/>
      </c>
      <c r="K576" s="34" t="str">
        <f ca="1">IF(KENKO[[#This Row],[//]]="","",IF(INDEX(INDIRECT($2:$2),KENKO[[#This Row],[//]])="","",INDEX(INDIRECT($2:$2),KENKO[[#This Row],[//]])))</f>
        <v/>
      </c>
      <c r="L576" s="34" t="str">
        <f ca="1">IF(KENKO[[#This Row],[//]]="","",IF(KENKO[[#This Row],[C]]="",INDEX(INDIRECT($2:$2),KENKO[[#This Row],[//]]),""))</f>
        <v/>
      </c>
      <c r="M576" s="34" t="str">
        <f ca="1">IF(KENKO[[#This Row],[//]]="","",IF(KENKO[[#This Row],[C]]="",INDEX(INDIRECT($2:$2),KENKO[[#This Row],[//]]),""))</f>
        <v/>
      </c>
      <c r="N576" s="40" t="str">
        <f ca="1">IF(KENKO[[#This Row],[//]]="","",INDEX(INDIRECT($2:$2),KENKO[[#This Row],[//]])/IF(KENKO[[#This Row],[C]]="",KENKO[[#This Row],[JMLH BRG]],1))</f>
        <v/>
      </c>
      <c r="O576" s="41" t="str">
        <f ca="1">IF(KENKO[[#This Row],[//]]="","",INDEX(INDIRECT($2:$2),KENKO[[#This Row],[//]]))</f>
        <v/>
      </c>
      <c r="P576" s="41" t="str">
        <f ca="1">IF(KENKO[[#This Row],[//]]="","",IF(INDEX(INDIRECT($2:$2),KENKO[[#This Row],[//]])="","",INDEX(INDIRECT($2:$2),KENKO[[#This Row],[//]])))</f>
        <v/>
      </c>
      <c r="Q576" s="42" t="str">
        <f ca="1">IF(KENKO[[#This Row],[//]]="","",INDEX(INDIRECT($2:$2),KENKO[[#This Row],[//]]))</f>
        <v/>
      </c>
      <c r="R57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7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76" s="42" t="str">
        <f ca="1">IF(KENKO[[#This Row],[//]]="","",IF(INDEX(INDIRECT($2:$2),KENKO[[#This Row],[//]])="","",INDEX(INDIRECT($2:$2),KENKO[[#This Row],[//]])))</f>
        <v/>
      </c>
      <c r="U576" s="35" t="str">
        <f ca="1">IF(KENKO[[#This Row],[//]]="","",INDEX(INDIRECT($2:$2),KENKO[[#This Row],[//]]))</f>
        <v/>
      </c>
      <c r="V576" s="35" t="str">
        <f ca="1">LOWER(SUBSTITUTE(SUBSTITUTE(SUBSTITUTE(SUBSTITUTE(SUBSTITUTE(SUBSTITUTE(SUBSTITUTE(SUBSTITUTE(KENKO[[#This Row],[N.B.nota]]," ",""),"-",""),"(",""),")",""),".",""),",",""),"/",""),"""",""))</f>
        <v/>
      </c>
      <c r="W576" s="34" t="str">
        <f ca="1">IF(KENKO[[#This Row],[concat]]="","",MATCH(KENKO[[#This Row],[concat]],[3]!db[NB NOTA_C],0)+1)</f>
        <v/>
      </c>
      <c r="X576" s="35" t="str">
        <f ca="1">IF(KENKO[[#This Row],[N.B.nota]]="","",ADDRESS(ROW(KENKO[QB]),COLUMN(KENKO[QB]))&amp;":"&amp;ADDRESS(ROW(),COLUMN(KENKO[QB])))</f>
        <v/>
      </c>
      <c r="Y576" s="35" t="str">
        <f ca="1">IF(KENKO[[#This Row],[//]]="","",HYPERLINK("["&amp;DB_PATH&amp;"]DB!e"&amp;KENKO[[#This Row],[stt]],"&gt;"))</f>
        <v/>
      </c>
      <c r="Z576" s="32" t="str">
        <f ca="1">IF(KENKO[[#This Row],[//]]="","",IF(KENKO[[#This Row],[ID NOTA]]="",Z575,KENKO[[#This Row],[ID NOTA]]))</f>
        <v/>
      </c>
    </row>
    <row r="577" spans="1:26" ht="20.100000000000001" customHeight="1" x14ac:dyDescent="0.25">
      <c r="A577" s="38"/>
      <c r="B577" s="34" t="str">
        <f>IF(KENKO[[#This Row],[N_ID]]="","",INDEX(Table1[ID],MATCH(KENKO[[#This Row],[N_ID]],Table1[N_ID],0)))</f>
        <v/>
      </c>
      <c r="C577" s="34" t="str">
        <f ca="1">IF(KENKO[[#This Row],[//]]="","",HYPERLINK("["&amp;SUBSTITUTE(DIR,"'","")&amp;"]NOTA!D"&amp;KENKO[[#This Row],[//]]+2,"&gt;"))</f>
        <v/>
      </c>
      <c r="D577" s="34" t="str">
        <f>IF(KENKO[[#This Row],[ID NOTA]]="","",INDEX(Table1[QB],MATCH(KENKO[[#This Row],[ID NOTA]],Table1[ID],0)))</f>
        <v/>
      </c>
      <c r="E57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77" s="34"/>
      <c r="G577" s="39" t="str">
        <f ca="1">IF(KENKO[[#This Row],[N_ID]]="","",INDEX(INDIRECT($2:$2),KENKO[[#This Row],[//]]))</f>
        <v/>
      </c>
      <c r="H577" s="39" t="str">
        <f ca="1">IF(KENKO[[#This Row],[N_ID]]="","",INDEX(INDIRECT($2:$2),KENKO[[#This Row],[//]]))</f>
        <v/>
      </c>
      <c r="I577" s="35" t="str">
        <f ca="1">IF(KENKO[[#This Row],[N_ID]]="","",INDEX(INDIRECT($2:$2),KENKO[[#This Row],[//]]))</f>
        <v/>
      </c>
      <c r="J577" s="35" t="str">
        <f ca="1">IF(KENKO[[#This Row],[//]]="","",INDEX([3]!db[NB PAJAK],KENKO[[#This Row],[stt]]-1))</f>
        <v/>
      </c>
      <c r="K577" s="34" t="str">
        <f ca="1">IF(KENKO[[#This Row],[//]]="","",IF(INDEX(INDIRECT($2:$2),KENKO[[#This Row],[//]])="","",INDEX(INDIRECT($2:$2),KENKO[[#This Row],[//]])))</f>
        <v/>
      </c>
      <c r="L577" s="34" t="str">
        <f ca="1">IF(KENKO[[#This Row],[//]]="","",IF(KENKO[[#This Row],[C]]="",INDEX(INDIRECT($2:$2),KENKO[[#This Row],[//]]),""))</f>
        <v/>
      </c>
      <c r="M577" s="34" t="str">
        <f ca="1">IF(KENKO[[#This Row],[//]]="","",IF(KENKO[[#This Row],[C]]="",INDEX(INDIRECT($2:$2),KENKO[[#This Row],[//]]),""))</f>
        <v/>
      </c>
      <c r="N577" s="40" t="str">
        <f ca="1">IF(KENKO[[#This Row],[//]]="","",INDEX(INDIRECT($2:$2),KENKO[[#This Row],[//]])/IF(KENKO[[#This Row],[C]]="",KENKO[[#This Row],[JMLH BRG]],1))</f>
        <v/>
      </c>
      <c r="O577" s="41" t="str">
        <f ca="1">IF(KENKO[[#This Row],[//]]="","",INDEX(INDIRECT($2:$2),KENKO[[#This Row],[//]]))</f>
        <v/>
      </c>
      <c r="P577" s="41" t="str">
        <f ca="1">IF(KENKO[[#This Row],[//]]="","",IF(INDEX(INDIRECT($2:$2),KENKO[[#This Row],[//]])="","",INDEX(INDIRECT($2:$2),KENKO[[#This Row],[//]])))</f>
        <v/>
      </c>
      <c r="Q577" s="42" t="str">
        <f ca="1">IF(KENKO[[#This Row],[//]]="","",INDEX(INDIRECT($2:$2),KENKO[[#This Row],[//]]))</f>
        <v/>
      </c>
      <c r="R57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7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77" s="42" t="str">
        <f ca="1">IF(KENKO[[#This Row],[//]]="","",IF(INDEX(INDIRECT($2:$2),KENKO[[#This Row],[//]])="","",INDEX(INDIRECT($2:$2),KENKO[[#This Row],[//]])))</f>
        <v/>
      </c>
      <c r="U577" s="35" t="str">
        <f ca="1">IF(KENKO[[#This Row],[//]]="","",INDEX(INDIRECT($2:$2),KENKO[[#This Row],[//]]))</f>
        <v/>
      </c>
      <c r="V577" s="35" t="str">
        <f ca="1">LOWER(SUBSTITUTE(SUBSTITUTE(SUBSTITUTE(SUBSTITUTE(SUBSTITUTE(SUBSTITUTE(SUBSTITUTE(SUBSTITUTE(KENKO[[#This Row],[N.B.nota]]," ",""),"-",""),"(",""),")",""),".",""),",",""),"/",""),"""",""))</f>
        <v/>
      </c>
      <c r="W577" s="34" t="str">
        <f ca="1">IF(KENKO[[#This Row],[concat]]="","",MATCH(KENKO[[#This Row],[concat]],[3]!db[NB NOTA_C],0)+1)</f>
        <v/>
      </c>
      <c r="X577" s="35" t="str">
        <f ca="1">IF(KENKO[[#This Row],[N.B.nota]]="","",ADDRESS(ROW(KENKO[QB]),COLUMN(KENKO[QB]))&amp;":"&amp;ADDRESS(ROW(),COLUMN(KENKO[QB])))</f>
        <v/>
      </c>
      <c r="Y577" s="35" t="str">
        <f ca="1">IF(KENKO[[#This Row],[//]]="","",HYPERLINK("["&amp;DB_PATH&amp;"]DB!e"&amp;KENKO[[#This Row],[stt]],"&gt;"))</f>
        <v/>
      </c>
      <c r="Z577" s="32" t="str">
        <f ca="1">IF(KENKO[[#This Row],[//]]="","",IF(KENKO[[#This Row],[ID NOTA]]="",Z576,KENKO[[#This Row],[ID NOTA]]))</f>
        <v/>
      </c>
    </row>
    <row r="578" spans="1:26" ht="20.100000000000001" customHeight="1" x14ac:dyDescent="0.25">
      <c r="A578" s="38"/>
      <c r="B578" s="34" t="str">
        <f>IF(KENKO[[#This Row],[N_ID]]="","",INDEX(Table1[ID],MATCH(KENKO[[#This Row],[N_ID]],Table1[N_ID],0)))</f>
        <v/>
      </c>
      <c r="C578" s="34" t="str">
        <f ca="1">IF(KENKO[[#This Row],[//]]="","",HYPERLINK("["&amp;SUBSTITUTE(DIR,"'","")&amp;"]NOTA!D"&amp;KENKO[[#This Row],[//]]+2,"&gt;"))</f>
        <v/>
      </c>
      <c r="D578" s="34" t="str">
        <f>IF(KENKO[[#This Row],[ID NOTA]]="","",INDEX(Table1[QB],MATCH(KENKO[[#This Row],[ID NOTA]],Table1[ID],0)))</f>
        <v/>
      </c>
      <c r="E57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78" s="34"/>
      <c r="G578" s="39" t="str">
        <f ca="1">IF(KENKO[[#This Row],[N_ID]]="","",INDEX(INDIRECT($2:$2),KENKO[[#This Row],[//]]))</f>
        <v/>
      </c>
      <c r="H578" s="39" t="str">
        <f ca="1">IF(KENKO[[#This Row],[N_ID]]="","",INDEX(INDIRECT($2:$2),KENKO[[#This Row],[//]]))</f>
        <v/>
      </c>
      <c r="I578" s="35" t="str">
        <f ca="1">IF(KENKO[[#This Row],[N_ID]]="","",INDEX(INDIRECT($2:$2),KENKO[[#This Row],[//]]))</f>
        <v/>
      </c>
      <c r="J578" s="35" t="str">
        <f ca="1">IF(KENKO[[#This Row],[//]]="","",INDEX([3]!db[NB PAJAK],KENKO[[#This Row],[stt]]-1))</f>
        <v/>
      </c>
      <c r="K578" s="34" t="str">
        <f ca="1">IF(KENKO[[#This Row],[//]]="","",IF(INDEX(INDIRECT($2:$2),KENKO[[#This Row],[//]])="","",INDEX(INDIRECT($2:$2),KENKO[[#This Row],[//]])))</f>
        <v/>
      </c>
      <c r="L578" s="34" t="str">
        <f ca="1">IF(KENKO[[#This Row],[//]]="","",IF(KENKO[[#This Row],[C]]="",INDEX(INDIRECT($2:$2),KENKO[[#This Row],[//]]),""))</f>
        <v/>
      </c>
      <c r="M578" s="34" t="str">
        <f ca="1">IF(KENKO[[#This Row],[//]]="","",IF(KENKO[[#This Row],[C]]="",INDEX(INDIRECT($2:$2),KENKO[[#This Row],[//]]),""))</f>
        <v/>
      </c>
      <c r="N578" s="40" t="str">
        <f ca="1">IF(KENKO[[#This Row],[//]]="","",INDEX(INDIRECT($2:$2),KENKO[[#This Row],[//]])/IF(KENKO[[#This Row],[C]]="",KENKO[[#This Row],[JMLH BRG]],1))</f>
        <v/>
      </c>
      <c r="O578" s="41" t="str">
        <f ca="1">IF(KENKO[[#This Row],[//]]="","",INDEX(INDIRECT($2:$2),KENKO[[#This Row],[//]]))</f>
        <v/>
      </c>
      <c r="P578" s="41" t="str">
        <f ca="1">IF(KENKO[[#This Row],[//]]="","",IF(INDEX(INDIRECT($2:$2),KENKO[[#This Row],[//]])="","",INDEX(INDIRECT($2:$2),KENKO[[#This Row],[//]])))</f>
        <v/>
      </c>
      <c r="Q578" s="42" t="str">
        <f ca="1">IF(KENKO[[#This Row],[//]]="","",INDEX(INDIRECT($2:$2),KENKO[[#This Row],[//]]))</f>
        <v/>
      </c>
      <c r="R57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7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78" s="42" t="str">
        <f ca="1">IF(KENKO[[#This Row],[//]]="","",IF(INDEX(INDIRECT($2:$2),KENKO[[#This Row],[//]])="","",INDEX(INDIRECT($2:$2),KENKO[[#This Row],[//]])))</f>
        <v/>
      </c>
      <c r="U578" s="35" t="str">
        <f ca="1">IF(KENKO[[#This Row],[//]]="","",INDEX(INDIRECT($2:$2),KENKO[[#This Row],[//]]))</f>
        <v/>
      </c>
      <c r="V578" s="35" t="str">
        <f ca="1">LOWER(SUBSTITUTE(SUBSTITUTE(SUBSTITUTE(SUBSTITUTE(SUBSTITUTE(SUBSTITUTE(SUBSTITUTE(SUBSTITUTE(KENKO[[#This Row],[N.B.nota]]," ",""),"-",""),"(",""),")",""),".",""),",",""),"/",""),"""",""))</f>
        <v/>
      </c>
      <c r="W578" s="34" t="str">
        <f ca="1">IF(KENKO[[#This Row],[concat]]="","",MATCH(KENKO[[#This Row],[concat]],[3]!db[NB NOTA_C],0)+1)</f>
        <v/>
      </c>
      <c r="X578" s="35" t="str">
        <f ca="1">IF(KENKO[[#This Row],[N.B.nota]]="","",ADDRESS(ROW(KENKO[QB]),COLUMN(KENKO[QB]))&amp;":"&amp;ADDRESS(ROW(),COLUMN(KENKO[QB])))</f>
        <v/>
      </c>
      <c r="Y578" s="35" t="str">
        <f ca="1">IF(KENKO[[#This Row],[//]]="","",HYPERLINK("["&amp;DB_PATH&amp;"]DB!e"&amp;KENKO[[#This Row],[stt]],"&gt;"))</f>
        <v/>
      </c>
      <c r="Z578" s="32" t="str">
        <f ca="1">IF(KENKO[[#This Row],[//]]="","",IF(KENKO[[#This Row],[ID NOTA]]="",Z577,KENKO[[#This Row],[ID NOTA]]))</f>
        <v/>
      </c>
    </row>
    <row r="579" spans="1:26" ht="20.100000000000001" customHeight="1" x14ac:dyDescent="0.25">
      <c r="A579" s="38"/>
      <c r="B579" s="34" t="str">
        <f>IF(KENKO[[#This Row],[N_ID]]="","",INDEX(Table1[ID],MATCH(KENKO[[#This Row],[N_ID]],Table1[N_ID],0)))</f>
        <v/>
      </c>
      <c r="C579" s="34" t="str">
        <f ca="1">IF(KENKO[[#This Row],[//]]="","",HYPERLINK("["&amp;SUBSTITUTE(DIR,"'","")&amp;"]NOTA!D"&amp;KENKO[[#This Row],[//]]+2,"&gt;"))</f>
        <v/>
      </c>
      <c r="D579" s="34" t="str">
        <f>IF(KENKO[[#This Row],[ID NOTA]]="","",INDEX(Table1[QB],MATCH(KENKO[[#This Row],[ID NOTA]],Table1[ID],0)))</f>
        <v/>
      </c>
      <c r="E57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79" s="34"/>
      <c r="G579" s="39" t="str">
        <f ca="1">IF(KENKO[[#This Row],[N_ID]]="","",INDEX(INDIRECT($2:$2),KENKO[[#This Row],[//]]))</f>
        <v/>
      </c>
      <c r="H579" s="39" t="str">
        <f ca="1">IF(KENKO[[#This Row],[N_ID]]="","",INDEX(INDIRECT($2:$2),KENKO[[#This Row],[//]]))</f>
        <v/>
      </c>
      <c r="I579" s="35" t="str">
        <f ca="1">IF(KENKO[[#This Row],[N_ID]]="","",INDEX(INDIRECT($2:$2),KENKO[[#This Row],[//]]))</f>
        <v/>
      </c>
      <c r="J579" s="35" t="str">
        <f ca="1">IF(KENKO[[#This Row],[//]]="","",INDEX([3]!db[NB PAJAK],KENKO[[#This Row],[stt]]-1))</f>
        <v/>
      </c>
      <c r="K579" s="34" t="str">
        <f ca="1">IF(KENKO[[#This Row],[//]]="","",IF(INDEX(INDIRECT($2:$2),KENKO[[#This Row],[//]])="","",INDEX(INDIRECT($2:$2),KENKO[[#This Row],[//]])))</f>
        <v/>
      </c>
      <c r="L579" s="34" t="str">
        <f ca="1">IF(KENKO[[#This Row],[//]]="","",IF(KENKO[[#This Row],[C]]="",INDEX(INDIRECT($2:$2),KENKO[[#This Row],[//]]),""))</f>
        <v/>
      </c>
      <c r="M579" s="34" t="str">
        <f ca="1">IF(KENKO[[#This Row],[//]]="","",IF(KENKO[[#This Row],[C]]="",INDEX(INDIRECT($2:$2),KENKO[[#This Row],[//]]),""))</f>
        <v/>
      </c>
      <c r="N579" s="40" t="str">
        <f ca="1">IF(KENKO[[#This Row],[//]]="","",INDEX(INDIRECT($2:$2),KENKO[[#This Row],[//]])/IF(KENKO[[#This Row],[C]]="",KENKO[[#This Row],[JMLH BRG]],1))</f>
        <v/>
      </c>
      <c r="O579" s="41" t="str">
        <f ca="1">IF(KENKO[[#This Row],[//]]="","",INDEX(INDIRECT($2:$2),KENKO[[#This Row],[//]]))</f>
        <v/>
      </c>
      <c r="P579" s="41" t="str">
        <f ca="1">IF(KENKO[[#This Row],[//]]="","",IF(INDEX(INDIRECT($2:$2),KENKO[[#This Row],[//]])="","",INDEX(INDIRECT($2:$2),KENKO[[#This Row],[//]])))</f>
        <v/>
      </c>
      <c r="Q579" s="42" t="str">
        <f ca="1">IF(KENKO[[#This Row],[//]]="","",INDEX(INDIRECT($2:$2),KENKO[[#This Row],[//]]))</f>
        <v/>
      </c>
      <c r="R57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7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79" s="42" t="str">
        <f ca="1">IF(KENKO[[#This Row],[//]]="","",IF(INDEX(INDIRECT($2:$2),KENKO[[#This Row],[//]])="","",INDEX(INDIRECT($2:$2),KENKO[[#This Row],[//]])))</f>
        <v/>
      </c>
      <c r="U579" s="35" t="str">
        <f ca="1">IF(KENKO[[#This Row],[//]]="","",INDEX(INDIRECT($2:$2),KENKO[[#This Row],[//]]))</f>
        <v/>
      </c>
      <c r="V579" s="35" t="str">
        <f ca="1">LOWER(SUBSTITUTE(SUBSTITUTE(SUBSTITUTE(SUBSTITUTE(SUBSTITUTE(SUBSTITUTE(SUBSTITUTE(SUBSTITUTE(KENKO[[#This Row],[N.B.nota]]," ",""),"-",""),"(",""),")",""),".",""),",",""),"/",""),"""",""))</f>
        <v/>
      </c>
      <c r="W579" s="34" t="str">
        <f ca="1">IF(KENKO[[#This Row],[concat]]="","",MATCH(KENKO[[#This Row],[concat]],[3]!db[NB NOTA_C],0)+1)</f>
        <v/>
      </c>
      <c r="X579" s="35" t="str">
        <f ca="1">IF(KENKO[[#This Row],[N.B.nota]]="","",ADDRESS(ROW(KENKO[QB]),COLUMN(KENKO[QB]))&amp;":"&amp;ADDRESS(ROW(),COLUMN(KENKO[QB])))</f>
        <v/>
      </c>
      <c r="Y579" s="35" t="str">
        <f ca="1">IF(KENKO[[#This Row],[//]]="","",HYPERLINK("["&amp;DB_PATH&amp;"]DB!e"&amp;KENKO[[#This Row],[stt]],"&gt;"))</f>
        <v/>
      </c>
      <c r="Z579" s="32" t="str">
        <f ca="1">IF(KENKO[[#This Row],[//]]="","",IF(KENKO[[#This Row],[ID NOTA]]="",Z578,KENKO[[#This Row],[ID NOTA]]))</f>
        <v/>
      </c>
    </row>
    <row r="580" spans="1:26" ht="20.100000000000001" customHeight="1" x14ac:dyDescent="0.25">
      <c r="A580" s="38"/>
      <c r="B580" s="34" t="str">
        <f>IF(KENKO[[#This Row],[N_ID]]="","",INDEX(Table1[ID],MATCH(KENKO[[#This Row],[N_ID]],Table1[N_ID],0)))</f>
        <v/>
      </c>
      <c r="C580" s="34" t="str">
        <f ca="1">IF(KENKO[[#This Row],[//]]="","",HYPERLINK("["&amp;SUBSTITUTE(DIR,"'","")&amp;"]NOTA!D"&amp;KENKO[[#This Row],[//]]+2,"&gt;"))</f>
        <v/>
      </c>
      <c r="D580" s="34" t="str">
        <f>IF(KENKO[[#This Row],[ID NOTA]]="","",INDEX(Table1[QB],MATCH(KENKO[[#This Row],[ID NOTA]],Table1[ID],0)))</f>
        <v/>
      </c>
      <c r="E58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80" s="34"/>
      <c r="G580" s="39" t="str">
        <f ca="1">IF(KENKO[[#This Row],[N_ID]]="","",INDEX(INDIRECT($2:$2),KENKO[[#This Row],[//]]))</f>
        <v/>
      </c>
      <c r="H580" s="39" t="str">
        <f ca="1">IF(KENKO[[#This Row],[N_ID]]="","",INDEX(INDIRECT($2:$2),KENKO[[#This Row],[//]]))</f>
        <v/>
      </c>
      <c r="I580" s="35" t="str">
        <f ca="1">IF(KENKO[[#This Row],[N_ID]]="","",INDEX(INDIRECT($2:$2),KENKO[[#This Row],[//]]))</f>
        <v/>
      </c>
      <c r="J580" s="35" t="str">
        <f ca="1">IF(KENKO[[#This Row],[//]]="","",INDEX([3]!db[NB PAJAK],KENKO[[#This Row],[stt]]-1))</f>
        <v/>
      </c>
      <c r="K580" s="34" t="str">
        <f ca="1">IF(KENKO[[#This Row],[//]]="","",IF(INDEX(INDIRECT($2:$2),KENKO[[#This Row],[//]])="","",INDEX(INDIRECT($2:$2),KENKO[[#This Row],[//]])))</f>
        <v/>
      </c>
      <c r="L580" s="34" t="str">
        <f ca="1">IF(KENKO[[#This Row],[//]]="","",IF(KENKO[[#This Row],[C]]="",INDEX(INDIRECT($2:$2),KENKO[[#This Row],[//]]),""))</f>
        <v/>
      </c>
      <c r="M580" s="34" t="str">
        <f ca="1">IF(KENKO[[#This Row],[//]]="","",IF(KENKO[[#This Row],[C]]="",INDEX(INDIRECT($2:$2),KENKO[[#This Row],[//]]),""))</f>
        <v/>
      </c>
      <c r="N580" s="40" t="str">
        <f ca="1">IF(KENKO[[#This Row],[//]]="","",INDEX(INDIRECT($2:$2),KENKO[[#This Row],[//]])/IF(KENKO[[#This Row],[C]]="",KENKO[[#This Row],[JMLH BRG]],1))</f>
        <v/>
      </c>
      <c r="O580" s="41" t="str">
        <f ca="1">IF(KENKO[[#This Row],[//]]="","",INDEX(INDIRECT($2:$2),KENKO[[#This Row],[//]]))</f>
        <v/>
      </c>
      <c r="P580" s="41" t="str">
        <f ca="1">IF(KENKO[[#This Row],[//]]="","",IF(INDEX(INDIRECT($2:$2),KENKO[[#This Row],[//]])="","",INDEX(INDIRECT($2:$2),KENKO[[#This Row],[//]])))</f>
        <v/>
      </c>
      <c r="Q580" s="42" t="str">
        <f ca="1">IF(KENKO[[#This Row],[//]]="","",INDEX(INDIRECT($2:$2),KENKO[[#This Row],[//]]))</f>
        <v/>
      </c>
      <c r="R58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8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80" s="42" t="str">
        <f ca="1">IF(KENKO[[#This Row],[//]]="","",IF(INDEX(INDIRECT($2:$2),KENKO[[#This Row],[//]])="","",INDEX(INDIRECT($2:$2),KENKO[[#This Row],[//]])))</f>
        <v/>
      </c>
      <c r="U580" s="35" t="str">
        <f ca="1">IF(KENKO[[#This Row],[//]]="","",INDEX(INDIRECT($2:$2),KENKO[[#This Row],[//]]))</f>
        <v/>
      </c>
      <c r="V580" s="35" t="str">
        <f ca="1">LOWER(SUBSTITUTE(SUBSTITUTE(SUBSTITUTE(SUBSTITUTE(SUBSTITUTE(SUBSTITUTE(SUBSTITUTE(SUBSTITUTE(KENKO[[#This Row],[N.B.nota]]," ",""),"-",""),"(",""),")",""),".",""),",",""),"/",""),"""",""))</f>
        <v/>
      </c>
      <c r="W580" s="34" t="str">
        <f ca="1">IF(KENKO[[#This Row],[concat]]="","",MATCH(KENKO[[#This Row],[concat]],[3]!db[NB NOTA_C],0)+1)</f>
        <v/>
      </c>
      <c r="X580" s="35" t="str">
        <f ca="1">IF(KENKO[[#This Row],[N.B.nota]]="","",ADDRESS(ROW(KENKO[QB]),COLUMN(KENKO[QB]))&amp;":"&amp;ADDRESS(ROW(),COLUMN(KENKO[QB])))</f>
        <v/>
      </c>
      <c r="Y580" s="35" t="str">
        <f ca="1">IF(KENKO[[#This Row],[//]]="","",HYPERLINK("["&amp;DB_PATH&amp;"]DB!e"&amp;KENKO[[#This Row],[stt]],"&gt;"))</f>
        <v/>
      </c>
      <c r="Z580" s="32" t="str">
        <f ca="1">IF(KENKO[[#This Row],[//]]="","",IF(KENKO[[#This Row],[ID NOTA]]="",Z579,KENKO[[#This Row],[ID NOTA]]))</f>
        <v/>
      </c>
    </row>
    <row r="581" spans="1:26" ht="20.100000000000001" customHeight="1" x14ac:dyDescent="0.25">
      <c r="A581" s="38"/>
      <c r="B581" s="34" t="str">
        <f>IF(KENKO[[#This Row],[N_ID]]="","",INDEX(Table1[ID],MATCH(KENKO[[#This Row],[N_ID]],Table1[N_ID],0)))</f>
        <v/>
      </c>
      <c r="C581" s="34" t="str">
        <f ca="1">IF(KENKO[[#This Row],[//]]="","",HYPERLINK("["&amp;SUBSTITUTE(DIR,"'","")&amp;"]NOTA!D"&amp;KENKO[[#This Row],[//]]+2,"&gt;"))</f>
        <v/>
      </c>
      <c r="D581" s="34" t="str">
        <f>IF(KENKO[[#This Row],[ID NOTA]]="","",INDEX(Table1[QB],MATCH(KENKO[[#This Row],[ID NOTA]],Table1[ID],0)))</f>
        <v/>
      </c>
      <c r="E58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81" s="34"/>
      <c r="G581" s="39" t="str">
        <f ca="1">IF(KENKO[[#This Row],[N_ID]]="","",INDEX(INDIRECT($2:$2),KENKO[[#This Row],[//]]))</f>
        <v/>
      </c>
      <c r="H581" s="39" t="str">
        <f ca="1">IF(KENKO[[#This Row],[N_ID]]="","",INDEX(INDIRECT($2:$2),KENKO[[#This Row],[//]]))</f>
        <v/>
      </c>
      <c r="I581" s="35" t="str">
        <f ca="1">IF(KENKO[[#This Row],[N_ID]]="","",INDEX(INDIRECT($2:$2),KENKO[[#This Row],[//]]))</f>
        <v/>
      </c>
      <c r="J581" s="35" t="str">
        <f ca="1">IF(KENKO[[#This Row],[//]]="","",INDEX([3]!db[NB PAJAK],KENKO[[#This Row],[stt]]-1))</f>
        <v/>
      </c>
      <c r="K581" s="34" t="str">
        <f ca="1">IF(KENKO[[#This Row],[//]]="","",IF(INDEX(INDIRECT($2:$2),KENKO[[#This Row],[//]])="","",INDEX(INDIRECT($2:$2),KENKO[[#This Row],[//]])))</f>
        <v/>
      </c>
      <c r="L581" s="34" t="str">
        <f ca="1">IF(KENKO[[#This Row],[//]]="","",IF(KENKO[[#This Row],[C]]="",INDEX(INDIRECT($2:$2),KENKO[[#This Row],[//]]),""))</f>
        <v/>
      </c>
      <c r="M581" s="34" t="str">
        <f ca="1">IF(KENKO[[#This Row],[//]]="","",IF(KENKO[[#This Row],[C]]="",INDEX(INDIRECT($2:$2),KENKO[[#This Row],[//]]),""))</f>
        <v/>
      </c>
      <c r="N581" s="40" t="str">
        <f ca="1">IF(KENKO[[#This Row],[//]]="","",INDEX(INDIRECT($2:$2),KENKO[[#This Row],[//]])/IF(KENKO[[#This Row],[C]]="",KENKO[[#This Row],[JMLH BRG]],1))</f>
        <v/>
      </c>
      <c r="O581" s="41" t="str">
        <f ca="1">IF(KENKO[[#This Row],[//]]="","",INDEX(INDIRECT($2:$2),KENKO[[#This Row],[//]]))</f>
        <v/>
      </c>
      <c r="P581" s="41" t="str">
        <f ca="1">IF(KENKO[[#This Row],[//]]="","",IF(INDEX(INDIRECT($2:$2),KENKO[[#This Row],[//]])="","",INDEX(INDIRECT($2:$2),KENKO[[#This Row],[//]])))</f>
        <v/>
      </c>
      <c r="Q581" s="42" t="str">
        <f ca="1">IF(KENKO[[#This Row],[//]]="","",INDEX(INDIRECT($2:$2),KENKO[[#This Row],[//]]))</f>
        <v/>
      </c>
      <c r="R58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8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81" s="42" t="str">
        <f ca="1">IF(KENKO[[#This Row],[//]]="","",IF(INDEX(INDIRECT($2:$2),KENKO[[#This Row],[//]])="","",INDEX(INDIRECT($2:$2),KENKO[[#This Row],[//]])))</f>
        <v/>
      </c>
      <c r="U581" s="35" t="str">
        <f ca="1">IF(KENKO[[#This Row],[//]]="","",INDEX(INDIRECT($2:$2),KENKO[[#This Row],[//]]))</f>
        <v/>
      </c>
      <c r="V581" s="35" t="str">
        <f ca="1">LOWER(SUBSTITUTE(SUBSTITUTE(SUBSTITUTE(SUBSTITUTE(SUBSTITUTE(SUBSTITUTE(SUBSTITUTE(SUBSTITUTE(KENKO[[#This Row],[N.B.nota]]," ",""),"-",""),"(",""),")",""),".",""),",",""),"/",""),"""",""))</f>
        <v/>
      </c>
      <c r="W581" s="34" t="str">
        <f ca="1">IF(KENKO[[#This Row],[concat]]="","",MATCH(KENKO[[#This Row],[concat]],[3]!db[NB NOTA_C],0)+1)</f>
        <v/>
      </c>
      <c r="X581" s="35" t="str">
        <f ca="1">IF(KENKO[[#This Row],[N.B.nota]]="","",ADDRESS(ROW(KENKO[QB]),COLUMN(KENKO[QB]))&amp;":"&amp;ADDRESS(ROW(),COLUMN(KENKO[QB])))</f>
        <v/>
      </c>
      <c r="Y581" s="35" t="str">
        <f ca="1">IF(KENKO[[#This Row],[//]]="","",HYPERLINK("["&amp;DB_PATH&amp;"]DB!e"&amp;KENKO[[#This Row],[stt]],"&gt;"))</f>
        <v/>
      </c>
      <c r="Z581" s="32" t="str">
        <f ca="1">IF(KENKO[[#This Row],[//]]="","",IF(KENKO[[#This Row],[ID NOTA]]="",Z580,KENKO[[#This Row],[ID NOTA]]))</f>
        <v/>
      </c>
    </row>
    <row r="582" spans="1:26" ht="20.100000000000001" customHeight="1" x14ac:dyDescent="0.25">
      <c r="A582" s="38"/>
      <c r="B582" s="34" t="str">
        <f>IF(KENKO[[#This Row],[N_ID]]="","",INDEX(Table1[ID],MATCH(KENKO[[#This Row],[N_ID]],Table1[N_ID],0)))</f>
        <v/>
      </c>
      <c r="C582" s="34" t="str">
        <f ca="1">IF(KENKO[[#This Row],[//]]="","",HYPERLINK("["&amp;SUBSTITUTE(DIR,"'","")&amp;"]NOTA!D"&amp;KENKO[[#This Row],[//]]+2,"&gt;"))</f>
        <v/>
      </c>
      <c r="D582" s="34" t="str">
        <f>IF(KENKO[[#This Row],[ID NOTA]]="","",INDEX(Table1[QB],MATCH(KENKO[[#This Row],[ID NOTA]],Table1[ID],0)))</f>
        <v/>
      </c>
      <c r="E58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82" s="34"/>
      <c r="G582" s="39" t="str">
        <f ca="1">IF(KENKO[[#This Row],[N_ID]]="","",INDEX(INDIRECT($2:$2),KENKO[[#This Row],[//]]))</f>
        <v/>
      </c>
      <c r="H582" s="39" t="str">
        <f ca="1">IF(KENKO[[#This Row],[N_ID]]="","",INDEX(INDIRECT($2:$2),KENKO[[#This Row],[//]]))</f>
        <v/>
      </c>
      <c r="I582" s="35" t="str">
        <f ca="1">IF(KENKO[[#This Row],[N_ID]]="","",INDEX(INDIRECT($2:$2),KENKO[[#This Row],[//]]))</f>
        <v/>
      </c>
      <c r="J582" s="35" t="str">
        <f ca="1">IF(KENKO[[#This Row],[//]]="","",INDEX([3]!db[NB PAJAK],KENKO[[#This Row],[stt]]-1))</f>
        <v/>
      </c>
      <c r="K582" s="34" t="str">
        <f ca="1">IF(KENKO[[#This Row],[//]]="","",IF(INDEX(INDIRECT($2:$2),KENKO[[#This Row],[//]])="","",INDEX(INDIRECT($2:$2),KENKO[[#This Row],[//]])))</f>
        <v/>
      </c>
      <c r="L582" s="34" t="str">
        <f ca="1">IF(KENKO[[#This Row],[//]]="","",IF(KENKO[[#This Row],[C]]="",INDEX(INDIRECT($2:$2),KENKO[[#This Row],[//]]),""))</f>
        <v/>
      </c>
      <c r="M582" s="34" t="str">
        <f ca="1">IF(KENKO[[#This Row],[//]]="","",IF(KENKO[[#This Row],[C]]="",INDEX(INDIRECT($2:$2),KENKO[[#This Row],[//]]),""))</f>
        <v/>
      </c>
      <c r="N582" s="40" t="str">
        <f ca="1">IF(KENKO[[#This Row],[//]]="","",INDEX(INDIRECT($2:$2),KENKO[[#This Row],[//]])/IF(KENKO[[#This Row],[C]]="",KENKO[[#This Row],[JMLH BRG]],1))</f>
        <v/>
      </c>
      <c r="O582" s="41" t="str">
        <f ca="1">IF(KENKO[[#This Row],[//]]="","",INDEX(INDIRECT($2:$2),KENKO[[#This Row],[//]]))</f>
        <v/>
      </c>
      <c r="P582" s="41" t="str">
        <f ca="1">IF(KENKO[[#This Row],[//]]="","",IF(INDEX(INDIRECT($2:$2),KENKO[[#This Row],[//]])="","",INDEX(INDIRECT($2:$2),KENKO[[#This Row],[//]])))</f>
        <v/>
      </c>
      <c r="Q582" s="42" t="str">
        <f ca="1">IF(KENKO[[#This Row],[//]]="","",INDEX(INDIRECT($2:$2),KENKO[[#This Row],[//]]))</f>
        <v/>
      </c>
      <c r="R58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8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82" s="42" t="str">
        <f ca="1">IF(KENKO[[#This Row],[//]]="","",IF(INDEX(INDIRECT($2:$2),KENKO[[#This Row],[//]])="","",INDEX(INDIRECT($2:$2),KENKO[[#This Row],[//]])))</f>
        <v/>
      </c>
      <c r="U582" s="35" t="str">
        <f ca="1">IF(KENKO[[#This Row],[//]]="","",INDEX(INDIRECT($2:$2),KENKO[[#This Row],[//]]))</f>
        <v/>
      </c>
      <c r="V582" s="35" t="str">
        <f ca="1">LOWER(SUBSTITUTE(SUBSTITUTE(SUBSTITUTE(SUBSTITUTE(SUBSTITUTE(SUBSTITUTE(SUBSTITUTE(SUBSTITUTE(KENKO[[#This Row],[N.B.nota]]," ",""),"-",""),"(",""),")",""),".",""),",",""),"/",""),"""",""))</f>
        <v/>
      </c>
      <c r="W582" s="34" t="str">
        <f ca="1">IF(KENKO[[#This Row],[concat]]="","",MATCH(KENKO[[#This Row],[concat]],[3]!db[NB NOTA_C],0)+1)</f>
        <v/>
      </c>
      <c r="X582" s="35" t="str">
        <f ca="1">IF(KENKO[[#This Row],[N.B.nota]]="","",ADDRESS(ROW(KENKO[QB]),COLUMN(KENKO[QB]))&amp;":"&amp;ADDRESS(ROW(),COLUMN(KENKO[QB])))</f>
        <v/>
      </c>
      <c r="Y582" s="35" t="str">
        <f ca="1">IF(KENKO[[#This Row],[//]]="","",HYPERLINK("["&amp;DB_PATH&amp;"]DB!e"&amp;KENKO[[#This Row],[stt]],"&gt;"))</f>
        <v/>
      </c>
      <c r="Z582" s="32" t="str">
        <f ca="1">IF(KENKO[[#This Row],[//]]="","",IF(KENKO[[#This Row],[ID NOTA]]="",Z581,KENKO[[#This Row],[ID NOTA]]))</f>
        <v/>
      </c>
    </row>
    <row r="583" spans="1:26" ht="20.100000000000001" customHeight="1" x14ac:dyDescent="0.25">
      <c r="A583" s="32"/>
      <c r="B583" s="29" t="str">
        <f>IF(KENKO[[#This Row],[N_ID]]="","",INDEX(Table1[ID],MATCH(KENKO[[#This Row],[N_ID]],Table1[N_ID],0)))</f>
        <v/>
      </c>
      <c r="C583" s="29" t="str">
        <f ca="1">IF(KENKO[[#This Row],[//]]="","",HYPERLINK("["&amp;SUBSTITUTE(DIR,"'","")&amp;"]NOTA!D"&amp;KENKO[[#This Row],[//]]+2,"&gt;"))</f>
        <v/>
      </c>
      <c r="D583" s="29" t="str">
        <f>IF(KENKO[[#This Row],[ID NOTA]]="","",INDEX(Table1[QB],MATCH(KENKO[[#This Row],[ID NOTA]],Table1[ID],0)))</f>
        <v/>
      </c>
      <c r="E58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83" s="29"/>
      <c r="G583" s="30" t="str">
        <f ca="1">IF(KENKO[[#This Row],[N_ID]]="","",INDEX(INDIRECT($2:$2),KENKO[[#This Row],[//]]))</f>
        <v/>
      </c>
      <c r="H583" s="30" t="str">
        <f ca="1">IF(KENKO[[#This Row],[N_ID]]="","",INDEX(INDIRECT($2:$2),KENKO[[#This Row],[//]]))</f>
        <v/>
      </c>
      <c r="I583" s="43" t="str">
        <f ca="1">IF(KENKO[[#This Row],[N_ID]]="","",INDEX(INDIRECT($2:$2),KENKO[[#This Row],[//]]))</f>
        <v/>
      </c>
      <c r="J583" s="32" t="str">
        <f ca="1">IF(KENKO[[#This Row],[//]]="","",INDEX([3]!db[NB PAJAK],KENKO[[#This Row],[stt]]-1))</f>
        <v/>
      </c>
      <c r="K583" s="29" t="str">
        <f ca="1">IF(KENKO[[#This Row],[//]]="","",IF(INDEX(INDIRECT($2:$2),KENKO[[#This Row],[//]])="","",INDEX(INDIRECT($2:$2),KENKO[[#This Row],[//]])))</f>
        <v/>
      </c>
      <c r="L583" s="29" t="str">
        <f ca="1">IF(KENKO[[#This Row],[//]]="","",IF(KENKO[[#This Row],[C]]="",INDEX(INDIRECT($2:$2),KENKO[[#This Row],[//]]),""))</f>
        <v/>
      </c>
      <c r="M583" s="29" t="str">
        <f ca="1">IF(KENKO[[#This Row],[//]]="","",IF(KENKO[[#This Row],[C]]="",INDEX(INDIRECT($2:$2),KENKO[[#This Row],[//]]),""))</f>
        <v/>
      </c>
      <c r="N583" s="33" t="str">
        <f ca="1">IF(KENKO[[#This Row],[//]]="","",INDEX(INDIRECT($2:$2),KENKO[[#This Row],[//]])/IF(KENKO[[#This Row],[C]]="",KENKO[[#This Row],[JMLH BRG]],1))</f>
        <v/>
      </c>
      <c r="O583" s="44" t="str">
        <f ca="1">IF(KENKO[[#This Row],[//]]="","",INDEX(INDIRECT($2:$2),KENKO[[#This Row],[//]]))</f>
        <v/>
      </c>
      <c r="P583" s="44" t="str">
        <f ca="1">IF(KENKO[[#This Row],[//]]="","",IF(INDEX(INDIRECT($2:$2),KENKO[[#This Row],[//]])="","",INDEX(INDIRECT($2:$2),KENKO[[#This Row],[//]])))</f>
        <v/>
      </c>
      <c r="Q583" s="42" t="str">
        <f ca="1">IF(KENKO[[#This Row],[//]]="","",INDEX(INDIRECT($2:$2),KENKO[[#This Row],[//]]))</f>
        <v/>
      </c>
      <c r="R58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8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83" s="45" t="str">
        <f ca="1">IF(KENKO[[#This Row],[//]]="","",IF(INDEX(INDIRECT($2:$2),KENKO[[#This Row],[//]])="","",INDEX(INDIRECT($2:$2),KENKO[[#This Row],[//]])))</f>
        <v/>
      </c>
      <c r="U583" s="32" t="str">
        <f ca="1">IF(KENKO[[#This Row],[//]]="","",INDEX(INDIRECT($2:$2),KENKO[[#This Row],[//]]))</f>
        <v/>
      </c>
      <c r="V583" s="32" t="str">
        <f ca="1">LOWER(SUBSTITUTE(SUBSTITUTE(SUBSTITUTE(SUBSTITUTE(SUBSTITUTE(SUBSTITUTE(SUBSTITUTE(SUBSTITUTE(KENKO[[#This Row],[N.B.nota]]," ",""),"-",""),"(",""),")",""),".",""),",",""),"/",""),"""",""))</f>
        <v/>
      </c>
      <c r="W583" s="29" t="str">
        <f ca="1">IF(KENKO[[#This Row],[concat]]="","",MATCH(KENKO[[#This Row],[concat]],[3]!db[NB NOTA_C],0)+1)</f>
        <v/>
      </c>
      <c r="X583" s="32" t="str">
        <f ca="1">IF(KENKO[[#This Row],[N.B.nota]]="","",ADDRESS(ROW(KENKO[QB]),COLUMN(KENKO[QB]))&amp;":"&amp;ADDRESS(ROW(),COLUMN(KENKO[QB])))</f>
        <v/>
      </c>
      <c r="Y583" s="46" t="str">
        <f ca="1">IF(KENKO[[#This Row],[//]]="","",HYPERLINK("["&amp;DB_PATH&amp;"]DB!e"&amp;KENKO[[#This Row],[stt]],"&gt;"))</f>
        <v/>
      </c>
      <c r="Z583" s="32" t="str">
        <f ca="1">IF(KENKO[[#This Row],[//]]="","",IF(KENKO[[#This Row],[ID NOTA]]="",Z582,KENKO[[#This Row],[ID NOTA]]))</f>
        <v/>
      </c>
    </row>
    <row r="584" spans="1:26" ht="20.100000000000001" customHeight="1" x14ac:dyDescent="0.25">
      <c r="A584" s="32"/>
      <c r="B584" s="29" t="str">
        <f>IF(KENKO[[#This Row],[N_ID]]="","",INDEX(Table1[ID],MATCH(KENKO[[#This Row],[N_ID]],Table1[N_ID],0)))</f>
        <v/>
      </c>
      <c r="C584" s="29" t="str">
        <f ca="1">IF(KENKO[[#This Row],[//]]="","",HYPERLINK("["&amp;SUBSTITUTE(DIR,"'","")&amp;"]NOTA!D"&amp;KENKO[[#This Row],[//]]+2,"&gt;"))</f>
        <v/>
      </c>
      <c r="D584" s="29" t="str">
        <f>IF(KENKO[[#This Row],[ID NOTA]]="","",INDEX(Table1[QB],MATCH(KENKO[[#This Row],[ID NOTA]],Table1[ID],0)))</f>
        <v/>
      </c>
      <c r="E58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84" s="29"/>
      <c r="G584" s="30" t="str">
        <f ca="1">IF(KENKO[[#This Row],[N_ID]]="","",INDEX(INDIRECT($2:$2),KENKO[[#This Row],[//]]))</f>
        <v/>
      </c>
      <c r="H584" s="30" t="str">
        <f ca="1">IF(KENKO[[#This Row],[N_ID]]="","",INDEX(INDIRECT($2:$2),KENKO[[#This Row],[//]]))</f>
        <v/>
      </c>
      <c r="I584" s="43" t="str">
        <f ca="1">IF(KENKO[[#This Row],[N_ID]]="","",INDEX(INDIRECT($2:$2),KENKO[[#This Row],[//]]))</f>
        <v/>
      </c>
      <c r="J584" s="32" t="str">
        <f ca="1">IF(KENKO[[#This Row],[//]]="","",INDEX([3]!db[NB PAJAK],KENKO[[#This Row],[stt]]-1))</f>
        <v/>
      </c>
      <c r="K584" s="29" t="str">
        <f ca="1">IF(KENKO[[#This Row],[//]]="","",IF(INDEX(INDIRECT($2:$2),KENKO[[#This Row],[//]])="","",INDEX(INDIRECT($2:$2),KENKO[[#This Row],[//]])))</f>
        <v/>
      </c>
      <c r="L584" s="29" t="str">
        <f ca="1">IF(KENKO[[#This Row],[//]]="","",IF(KENKO[[#This Row],[C]]="",INDEX(INDIRECT($2:$2),KENKO[[#This Row],[//]]),""))</f>
        <v/>
      </c>
      <c r="M584" s="29" t="str">
        <f ca="1">IF(KENKO[[#This Row],[//]]="","",IF(KENKO[[#This Row],[C]]="",INDEX(INDIRECT($2:$2),KENKO[[#This Row],[//]]),""))</f>
        <v/>
      </c>
      <c r="N584" s="33" t="str">
        <f ca="1">IF(KENKO[[#This Row],[//]]="","",INDEX(INDIRECT($2:$2),KENKO[[#This Row],[//]])/IF(KENKO[[#This Row],[C]]="",KENKO[[#This Row],[JMLH BRG]],1))</f>
        <v/>
      </c>
      <c r="O584" s="44" t="str">
        <f ca="1">IF(KENKO[[#This Row],[//]]="","",INDEX(INDIRECT($2:$2),KENKO[[#This Row],[//]]))</f>
        <v/>
      </c>
      <c r="P584" s="44" t="str">
        <f ca="1">IF(KENKO[[#This Row],[//]]="","",IF(INDEX(INDIRECT($2:$2),KENKO[[#This Row],[//]])="","",INDEX(INDIRECT($2:$2),KENKO[[#This Row],[//]])))</f>
        <v/>
      </c>
      <c r="Q584" s="42" t="str">
        <f ca="1">IF(KENKO[[#This Row],[//]]="","",INDEX(INDIRECT($2:$2),KENKO[[#This Row],[//]]))</f>
        <v/>
      </c>
      <c r="R58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8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84" s="45" t="str">
        <f ca="1">IF(KENKO[[#This Row],[//]]="","",IF(INDEX(INDIRECT($2:$2),KENKO[[#This Row],[//]])="","",INDEX(INDIRECT($2:$2),KENKO[[#This Row],[//]])))</f>
        <v/>
      </c>
      <c r="U584" s="32" t="str">
        <f ca="1">IF(KENKO[[#This Row],[//]]="","",INDEX(INDIRECT($2:$2),KENKO[[#This Row],[//]]))</f>
        <v/>
      </c>
      <c r="V584" s="32" t="str">
        <f ca="1">LOWER(SUBSTITUTE(SUBSTITUTE(SUBSTITUTE(SUBSTITUTE(SUBSTITUTE(SUBSTITUTE(SUBSTITUTE(SUBSTITUTE(KENKO[[#This Row],[N.B.nota]]," ",""),"-",""),"(",""),")",""),".",""),",",""),"/",""),"""",""))</f>
        <v/>
      </c>
      <c r="W584" s="29" t="str">
        <f ca="1">IF(KENKO[[#This Row],[concat]]="","",MATCH(KENKO[[#This Row],[concat]],[3]!db[NB NOTA_C],0)+1)</f>
        <v/>
      </c>
      <c r="X584" s="32" t="str">
        <f ca="1">IF(KENKO[[#This Row],[N.B.nota]]="","",ADDRESS(ROW(KENKO[QB]),COLUMN(KENKO[QB]))&amp;":"&amp;ADDRESS(ROW(),COLUMN(KENKO[QB])))</f>
        <v/>
      </c>
      <c r="Y584" s="46" t="str">
        <f ca="1">IF(KENKO[[#This Row],[//]]="","",HYPERLINK("["&amp;DB_PATH&amp;"]DB!e"&amp;KENKO[[#This Row],[stt]],"&gt;"))</f>
        <v/>
      </c>
      <c r="Z584" s="32" t="str">
        <f ca="1">IF(KENKO[[#This Row],[//]]="","",IF(KENKO[[#This Row],[ID NOTA]]="",Z583,KENKO[[#This Row],[ID NOTA]]))</f>
        <v/>
      </c>
    </row>
    <row r="585" spans="1:26" ht="20.100000000000001" customHeight="1" x14ac:dyDescent="0.25">
      <c r="A585" s="32"/>
      <c r="B585" s="29" t="str">
        <f>IF(KENKO[[#This Row],[N_ID]]="","",INDEX(Table1[ID],MATCH(KENKO[[#This Row],[N_ID]],Table1[N_ID],0)))</f>
        <v/>
      </c>
      <c r="C585" s="29" t="str">
        <f ca="1">IF(KENKO[[#This Row],[//]]="","",HYPERLINK("["&amp;SUBSTITUTE(DIR,"'","")&amp;"]NOTA!D"&amp;KENKO[[#This Row],[//]]+2,"&gt;"))</f>
        <v/>
      </c>
      <c r="D585" s="29" t="str">
        <f>IF(KENKO[[#This Row],[ID NOTA]]="","",INDEX(Table1[QB],MATCH(KENKO[[#This Row],[ID NOTA]],Table1[ID],0)))</f>
        <v/>
      </c>
      <c r="E58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85" s="29"/>
      <c r="G585" s="30" t="str">
        <f ca="1">IF(KENKO[[#This Row],[N_ID]]="","",INDEX(INDIRECT($2:$2),KENKO[[#This Row],[//]]))</f>
        <v/>
      </c>
      <c r="H585" s="30" t="str">
        <f ca="1">IF(KENKO[[#This Row],[N_ID]]="","",INDEX(INDIRECT($2:$2),KENKO[[#This Row],[//]]))</f>
        <v/>
      </c>
      <c r="I585" s="43" t="str">
        <f ca="1">IF(KENKO[[#This Row],[N_ID]]="","",INDEX(INDIRECT($2:$2),KENKO[[#This Row],[//]]))</f>
        <v/>
      </c>
      <c r="J585" s="32" t="str">
        <f ca="1">IF(KENKO[[#This Row],[//]]="","",INDEX([3]!db[NB PAJAK],KENKO[[#This Row],[stt]]-1))</f>
        <v/>
      </c>
      <c r="K585" s="29" t="str">
        <f ca="1">IF(KENKO[[#This Row],[//]]="","",IF(INDEX(INDIRECT($2:$2),KENKO[[#This Row],[//]])="","",INDEX(INDIRECT($2:$2),KENKO[[#This Row],[//]])))</f>
        <v/>
      </c>
      <c r="L585" s="29" t="str">
        <f ca="1">IF(KENKO[[#This Row],[//]]="","",IF(KENKO[[#This Row],[C]]="",INDEX(INDIRECT($2:$2),KENKO[[#This Row],[//]]),""))</f>
        <v/>
      </c>
      <c r="M585" s="29" t="str">
        <f ca="1">IF(KENKO[[#This Row],[//]]="","",IF(KENKO[[#This Row],[C]]="",INDEX(INDIRECT($2:$2),KENKO[[#This Row],[//]]),""))</f>
        <v/>
      </c>
      <c r="N585" s="33" t="str">
        <f ca="1">IF(KENKO[[#This Row],[//]]="","",INDEX(INDIRECT($2:$2),KENKO[[#This Row],[//]])/IF(KENKO[[#This Row],[C]]="",KENKO[[#This Row],[JMLH BRG]],1))</f>
        <v/>
      </c>
      <c r="O585" s="44" t="str">
        <f ca="1">IF(KENKO[[#This Row],[//]]="","",INDEX(INDIRECT($2:$2),KENKO[[#This Row],[//]]))</f>
        <v/>
      </c>
      <c r="P585" s="44" t="str">
        <f ca="1">IF(KENKO[[#This Row],[//]]="","",IF(INDEX(INDIRECT($2:$2),KENKO[[#This Row],[//]])="","",INDEX(INDIRECT($2:$2),KENKO[[#This Row],[//]])))</f>
        <v/>
      </c>
      <c r="Q585" s="42" t="str">
        <f ca="1">IF(KENKO[[#This Row],[//]]="","",INDEX(INDIRECT($2:$2),KENKO[[#This Row],[//]]))</f>
        <v/>
      </c>
      <c r="R58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8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85" s="45" t="str">
        <f ca="1">IF(KENKO[[#This Row],[//]]="","",IF(INDEX(INDIRECT($2:$2),KENKO[[#This Row],[//]])="","",INDEX(INDIRECT($2:$2),KENKO[[#This Row],[//]])))</f>
        <v/>
      </c>
      <c r="U585" s="32" t="str">
        <f ca="1">IF(KENKO[[#This Row],[//]]="","",INDEX(INDIRECT($2:$2),KENKO[[#This Row],[//]]))</f>
        <v/>
      </c>
      <c r="V585" s="32" t="str">
        <f ca="1">LOWER(SUBSTITUTE(SUBSTITUTE(SUBSTITUTE(SUBSTITUTE(SUBSTITUTE(SUBSTITUTE(SUBSTITUTE(SUBSTITUTE(KENKO[[#This Row],[N.B.nota]]," ",""),"-",""),"(",""),")",""),".",""),",",""),"/",""),"""",""))</f>
        <v/>
      </c>
      <c r="W585" s="29" t="str">
        <f ca="1">IF(KENKO[[#This Row],[concat]]="","",MATCH(KENKO[[#This Row],[concat]],[3]!db[NB NOTA_C],0)+1)</f>
        <v/>
      </c>
      <c r="X585" s="32" t="str">
        <f ca="1">IF(KENKO[[#This Row],[N.B.nota]]="","",ADDRESS(ROW(KENKO[QB]),COLUMN(KENKO[QB]))&amp;":"&amp;ADDRESS(ROW(),COLUMN(KENKO[QB])))</f>
        <v/>
      </c>
      <c r="Y585" s="46" t="str">
        <f ca="1">IF(KENKO[[#This Row],[//]]="","",HYPERLINK("["&amp;DB_PATH&amp;"]DB!e"&amp;KENKO[[#This Row],[stt]],"&gt;"))</f>
        <v/>
      </c>
      <c r="Z585" s="32" t="str">
        <f ca="1">IF(KENKO[[#This Row],[//]]="","",IF(KENKO[[#This Row],[ID NOTA]]="",Z584,KENKO[[#This Row],[ID NOTA]]))</f>
        <v/>
      </c>
    </row>
    <row r="586" spans="1:26" ht="20.100000000000001" customHeight="1" x14ac:dyDescent="0.25">
      <c r="A586" s="32"/>
      <c r="B586" s="29" t="str">
        <f>IF(KENKO[[#This Row],[N_ID]]="","",INDEX(Table1[ID],MATCH(KENKO[[#This Row],[N_ID]],Table1[N_ID],0)))</f>
        <v/>
      </c>
      <c r="C586" s="29" t="str">
        <f ca="1">IF(KENKO[[#This Row],[//]]="","",HYPERLINK("["&amp;SUBSTITUTE(DIR,"'","")&amp;"]NOTA!D"&amp;KENKO[[#This Row],[//]]+2,"&gt;"))</f>
        <v/>
      </c>
      <c r="D586" s="29" t="str">
        <f>IF(KENKO[[#This Row],[ID NOTA]]="","",INDEX(Table1[QB],MATCH(KENKO[[#This Row],[ID NOTA]],Table1[ID],0)))</f>
        <v/>
      </c>
      <c r="E58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86" s="29"/>
      <c r="G586" s="30" t="str">
        <f ca="1">IF(KENKO[[#This Row],[N_ID]]="","",INDEX(INDIRECT($2:$2),KENKO[[#This Row],[//]]))</f>
        <v/>
      </c>
      <c r="H586" s="30" t="str">
        <f ca="1">IF(KENKO[[#This Row],[N_ID]]="","",INDEX(INDIRECT($2:$2),KENKO[[#This Row],[//]]))</f>
        <v/>
      </c>
      <c r="I586" s="43" t="str">
        <f ca="1">IF(KENKO[[#This Row],[N_ID]]="","",INDEX(INDIRECT($2:$2),KENKO[[#This Row],[//]]))</f>
        <v/>
      </c>
      <c r="J586" s="32" t="str">
        <f ca="1">IF(KENKO[[#This Row],[//]]="","",INDEX([3]!db[NB PAJAK],KENKO[[#This Row],[stt]]-1))</f>
        <v/>
      </c>
      <c r="K586" s="29" t="str">
        <f ca="1">IF(KENKO[[#This Row],[//]]="","",IF(INDEX(INDIRECT($2:$2),KENKO[[#This Row],[//]])="","",INDEX(INDIRECT($2:$2),KENKO[[#This Row],[//]])))</f>
        <v/>
      </c>
      <c r="L586" s="29" t="str">
        <f ca="1">IF(KENKO[[#This Row],[//]]="","",IF(KENKO[[#This Row],[C]]="",INDEX(INDIRECT($2:$2),KENKO[[#This Row],[//]]),""))</f>
        <v/>
      </c>
      <c r="M586" s="29" t="str">
        <f ca="1">IF(KENKO[[#This Row],[//]]="","",IF(KENKO[[#This Row],[C]]="",INDEX(INDIRECT($2:$2),KENKO[[#This Row],[//]]),""))</f>
        <v/>
      </c>
      <c r="N586" s="33" t="str">
        <f ca="1">IF(KENKO[[#This Row],[//]]="","",INDEX(INDIRECT($2:$2),KENKO[[#This Row],[//]])/IF(KENKO[[#This Row],[C]]="",KENKO[[#This Row],[JMLH BRG]],1))</f>
        <v/>
      </c>
      <c r="O586" s="44" t="str">
        <f ca="1">IF(KENKO[[#This Row],[//]]="","",INDEX(INDIRECT($2:$2),KENKO[[#This Row],[//]]))</f>
        <v/>
      </c>
      <c r="P586" s="44" t="str">
        <f ca="1">IF(KENKO[[#This Row],[//]]="","",IF(INDEX(INDIRECT($2:$2),KENKO[[#This Row],[//]])="","",INDEX(INDIRECT($2:$2),KENKO[[#This Row],[//]])))</f>
        <v/>
      </c>
      <c r="Q586" s="42" t="str">
        <f ca="1">IF(KENKO[[#This Row],[//]]="","",INDEX(INDIRECT($2:$2),KENKO[[#This Row],[//]]))</f>
        <v/>
      </c>
      <c r="R58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8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86" s="45" t="str">
        <f ca="1">IF(KENKO[[#This Row],[//]]="","",IF(INDEX(INDIRECT($2:$2),KENKO[[#This Row],[//]])="","",INDEX(INDIRECT($2:$2),KENKO[[#This Row],[//]])))</f>
        <v/>
      </c>
      <c r="U586" s="32" t="str">
        <f ca="1">IF(KENKO[[#This Row],[//]]="","",INDEX(INDIRECT($2:$2),KENKO[[#This Row],[//]]))</f>
        <v/>
      </c>
      <c r="V586" s="32" t="str">
        <f ca="1">LOWER(SUBSTITUTE(SUBSTITUTE(SUBSTITUTE(SUBSTITUTE(SUBSTITUTE(SUBSTITUTE(SUBSTITUTE(SUBSTITUTE(KENKO[[#This Row],[N.B.nota]]," ",""),"-",""),"(",""),")",""),".",""),",",""),"/",""),"""",""))</f>
        <v/>
      </c>
      <c r="W586" s="29" t="str">
        <f ca="1">IF(KENKO[[#This Row],[concat]]="","",MATCH(KENKO[[#This Row],[concat]],[3]!db[NB NOTA_C],0)+1)</f>
        <v/>
      </c>
      <c r="X586" s="32" t="str">
        <f ca="1">IF(KENKO[[#This Row],[N.B.nota]]="","",ADDRESS(ROW(KENKO[QB]),COLUMN(KENKO[QB]))&amp;":"&amp;ADDRESS(ROW(),COLUMN(KENKO[QB])))</f>
        <v/>
      </c>
      <c r="Y586" s="46" t="str">
        <f ca="1">IF(KENKO[[#This Row],[//]]="","",HYPERLINK("["&amp;DB_PATH&amp;"]DB!e"&amp;KENKO[[#This Row],[stt]],"&gt;"))</f>
        <v/>
      </c>
      <c r="Z586" s="32" t="str">
        <f ca="1">IF(KENKO[[#This Row],[//]]="","",IF(KENKO[[#This Row],[ID NOTA]]="",Z585,KENKO[[#This Row],[ID NOTA]]))</f>
        <v/>
      </c>
    </row>
    <row r="587" spans="1:26" ht="20.100000000000001" customHeight="1" x14ac:dyDescent="0.25">
      <c r="A587" s="32"/>
      <c r="B587" s="29" t="str">
        <f>IF(KENKO[[#This Row],[N_ID]]="","",INDEX(Table1[ID],MATCH(KENKO[[#This Row],[N_ID]],Table1[N_ID],0)))</f>
        <v/>
      </c>
      <c r="C587" s="29" t="str">
        <f ca="1">IF(KENKO[[#This Row],[//]]="","",HYPERLINK("["&amp;SUBSTITUTE(DIR,"'","")&amp;"]NOTA!D"&amp;KENKO[[#This Row],[//]]+2,"&gt;"))</f>
        <v/>
      </c>
      <c r="D587" s="29" t="str">
        <f>IF(KENKO[[#This Row],[ID NOTA]]="","",INDEX(Table1[QB],MATCH(KENKO[[#This Row],[ID NOTA]],Table1[ID],0)))</f>
        <v/>
      </c>
      <c r="E58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87" s="29"/>
      <c r="G587" s="30" t="str">
        <f ca="1">IF(KENKO[[#This Row],[N_ID]]="","",INDEX(INDIRECT($2:$2),KENKO[[#This Row],[//]]))</f>
        <v/>
      </c>
      <c r="H587" s="30" t="str">
        <f ca="1">IF(KENKO[[#This Row],[N_ID]]="","",INDEX(INDIRECT($2:$2),KENKO[[#This Row],[//]]))</f>
        <v/>
      </c>
      <c r="I587" s="43" t="str">
        <f ca="1">IF(KENKO[[#This Row],[N_ID]]="","",INDEX(INDIRECT($2:$2),KENKO[[#This Row],[//]]))</f>
        <v/>
      </c>
      <c r="J587" s="32" t="str">
        <f ca="1">IF(KENKO[[#This Row],[//]]="","",INDEX([3]!db[NB PAJAK],KENKO[[#This Row],[stt]]-1))</f>
        <v/>
      </c>
      <c r="K587" s="29" t="str">
        <f ca="1">IF(KENKO[[#This Row],[//]]="","",IF(INDEX(INDIRECT($2:$2),KENKO[[#This Row],[//]])="","",INDEX(INDIRECT($2:$2),KENKO[[#This Row],[//]])))</f>
        <v/>
      </c>
      <c r="L587" s="29" t="str">
        <f ca="1">IF(KENKO[[#This Row],[//]]="","",IF(KENKO[[#This Row],[C]]="",INDEX(INDIRECT($2:$2),KENKO[[#This Row],[//]]),""))</f>
        <v/>
      </c>
      <c r="M587" s="29" t="str">
        <f ca="1">IF(KENKO[[#This Row],[//]]="","",IF(KENKO[[#This Row],[C]]="",INDEX(INDIRECT($2:$2),KENKO[[#This Row],[//]]),""))</f>
        <v/>
      </c>
      <c r="N587" s="33" t="str">
        <f ca="1">IF(KENKO[[#This Row],[//]]="","",INDEX(INDIRECT($2:$2),KENKO[[#This Row],[//]])/IF(KENKO[[#This Row],[C]]="",KENKO[[#This Row],[JMLH BRG]],1))</f>
        <v/>
      </c>
      <c r="O587" s="44" t="str">
        <f ca="1">IF(KENKO[[#This Row],[//]]="","",INDEX(INDIRECT($2:$2),KENKO[[#This Row],[//]]))</f>
        <v/>
      </c>
      <c r="P587" s="44" t="str">
        <f ca="1">IF(KENKO[[#This Row],[//]]="","",IF(INDEX(INDIRECT($2:$2),KENKO[[#This Row],[//]])="","",INDEX(INDIRECT($2:$2),KENKO[[#This Row],[//]])))</f>
        <v/>
      </c>
      <c r="Q587" s="42" t="str">
        <f ca="1">IF(KENKO[[#This Row],[//]]="","",INDEX(INDIRECT($2:$2),KENKO[[#This Row],[//]]))</f>
        <v/>
      </c>
      <c r="R58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8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87" s="45" t="str">
        <f ca="1">IF(KENKO[[#This Row],[//]]="","",IF(INDEX(INDIRECT($2:$2),KENKO[[#This Row],[//]])="","",INDEX(INDIRECT($2:$2),KENKO[[#This Row],[//]])))</f>
        <v/>
      </c>
      <c r="U587" s="32" t="str">
        <f ca="1">IF(KENKO[[#This Row],[//]]="","",INDEX(INDIRECT($2:$2),KENKO[[#This Row],[//]]))</f>
        <v/>
      </c>
      <c r="V587" s="32" t="str">
        <f ca="1">LOWER(SUBSTITUTE(SUBSTITUTE(SUBSTITUTE(SUBSTITUTE(SUBSTITUTE(SUBSTITUTE(SUBSTITUTE(SUBSTITUTE(KENKO[[#This Row],[N.B.nota]]," ",""),"-",""),"(",""),")",""),".",""),",",""),"/",""),"""",""))</f>
        <v/>
      </c>
      <c r="W587" s="29" t="str">
        <f ca="1">IF(KENKO[[#This Row],[concat]]="","",MATCH(KENKO[[#This Row],[concat]],[3]!db[NB NOTA_C],0)+1)</f>
        <v/>
      </c>
      <c r="X587" s="32" t="str">
        <f ca="1">IF(KENKO[[#This Row],[N.B.nota]]="","",ADDRESS(ROW(KENKO[QB]),COLUMN(KENKO[QB]))&amp;":"&amp;ADDRESS(ROW(),COLUMN(KENKO[QB])))</f>
        <v/>
      </c>
      <c r="Y587" s="46" t="str">
        <f ca="1">IF(KENKO[[#This Row],[//]]="","",HYPERLINK("["&amp;DB_PATH&amp;"]DB!e"&amp;KENKO[[#This Row],[stt]],"&gt;"))</f>
        <v/>
      </c>
      <c r="Z587" s="32" t="str">
        <f ca="1">IF(KENKO[[#This Row],[//]]="","",IF(KENKO[[#This Row],[ID NOTA]]="",Z586,KENKO[[#This Row],[ID NOTA]]))</f>
        <v/>
      </c>
    </row>
    <row r="588" spans="1:26" ht="20.100000000000001" customHeight="1" x14ac:dyDescent="0.25">
      <c r="A588" s="32"/>
      <c r="B588" s="29" t="str">
        <f>IF(KENKO[[#This Row],[N_ID]]="","",INDEX(Table1[ID],MATCH(KENKO[[#This Row],[N_ID]],Table1[N_ID],0)))</f>
        <v/>
      </c>
      <c r="C588" s="29" t="str">
        <f ca="1">IF(KENKO[[#This Row],[//]]="","",HYPERLINK("["&amp;SUBSTITUTE(DIR,"'","")&amp;"]NOTA!D"&amp;KENKO[[#This Row],[//]]+2,"&gt;"))</f>
        <v/>
      </c>
      <c r="D588" s="29" t="str">
        <f>IF(KENKO[[#This Row],[ID NOTA]]="","",INDEX(Table1[QB],MATCH(KENKO[[#This Row],[ID NOTA]],Table1[ID],0)))</f>
        <v/>
      </c>
      <c r="E58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88" s="29"/>
      <c r="G588" s="30" t="str">
        <f ca="1">IF(KENKO[[#This Row],[N_ID]]="","",INDEX(INDIRECT($2:$2),KENKO[[#This Row],[//]]))</f>
        <v/>
      </c>
      <c r="H588" s="30" t="str">
        <f ca="1">IF(KENKO[[#This Row],[N_ID]]="","",INDEX(INDIRECT($2:$2),KENKO[[#This Row],[//]]))</f>
        <v/>
      </c>
      <c r="I588" s="43" t="str">
        <f ca="1">IF(KENKO[[#This Row],[N_ID]]="","",INDEX(INDIRECT($2:$2),KENKO[[#This Row],[//]]))</f>
        <v/>
      </c>
      <c r="J588" s="32" t="str">
        <f ca="1">IF(KENKO[[#This Row],[//]]="","",INDEX([3]!db[NB PAJAK],KENKO[[#This Row],[stt]]-1))</f>
        <v/>
      </c>
      <c r="K588" s="29" t="str">
        <f ca="1">IF(KENKO[[#This Row],[//]]="","",IF(INDEX(INDIRECT($2:$2),KENKO[[#This Row],[//]])="","",INDEX(INDIRECT($2:$2),KENKO[[#This Row],[//]])))</f>
        <v/>
      </c>
      <c r="L588" s="29" t="str">
        <f ca="1">IF(KENKO[[#This Row],[//]]="","",IF(KENKO[[#This Row],[C]]="",INDEX(INDIRECT($2:$2),KENKO[[#This Row],[//]]),""))</f>
        <v/>
      </c>
      <c r="M588" s="29" t="str">
        <f ca="1">IF(KENKO[[#This Row],[//]]="","",IF(KENKO[[#This Row],[C]]="",INDEX(INDIRECT($2:$2),KENKO[[#This Row],[//]]),""))</f>
        <v/>
      </c>
      <c r="N588" s="33" t="str">
        <f ca="1">IF(KENKO[[#This Row],[//]]="","",INDEX(INDIRECT($2:$2),KENKO[[#This Row],[//]])/IF(KENKO[[#This Row],[C]]="",KENKO[[#This Row],[JMLH BRG]],1))</f>
        <v/>
      </c>
      <c r="O588" s="44" t="str">
        <f ca="1">IF(KENKO[[#This Row],[//]]="","",INDEX(INDIRECT($2:$2),KENKO[[#This Row],[//]]))</f>
        <v/>
      </c>
      <c r="P588" s="44" t="str">
        <f ca="1">IF(KENKO[[#This Row],[//]]="","",IF(INDEX(INDIRECT($2:$2),KENKO[[#This Row],[//]])="","",INDEX(INDIRECT($2:$2),KENKO[[#This Row],[//]])))</f>
        <v/>
      </c>
      <c r="Q588" s="42" t="str">
        <f ca="1">IF(KENKO[[#This Row],[//]]="","",INDEX(INDIRECT($2:$2),KENKO[[#This Row],[//]]))</f>
        <v/>
      </c>
      <c r="R58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8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88" s="45" t="str">
        <f ca="1">IF(KENKO[[#This Row],[//]]="","",IF(INDEX(INDIRECT($2:$2),KENKO[[#This Row],[//]])="","",INDEX(INDIRECT($2:$2),KENKO[[#This Row],[//]])))</f>
        <v/>
      </c>
      <c r="U588" s="32" t="str">
        <f ca="1">IF(KENKO[[#This Row],[//]]="","",INDEX(INDIRECT($2:$2),KENKO[[#This Row],[//]]))</f>
        <v/>
      </c>
      <c r="V588" s="32" t="str">
        <f ca="1">LOWER(SUBSTITUTE(SUBSTITUTE(SUBSTITUTE(SUBSTITUTE(SUBSTITUTE(SUBSTITUTE(SUBSTITUTE(SUBSTITUTE(KENKO[[#This Row],[N.B.nota]]," ",""),"-",""),"(",""),")",""),".",""),",",""),"/",""),"""",""))</f>
        <v/>
      </c>
      <c r="W588" s="29" t="str">
        <f ca="1">IF(KENKO[[#This Row],[concat]]="","",MATCH(KENKO[[#This Row],[concat]],[3]!db[NB NOTA_C],0)+1)</f>
        <v/>
      </c>
      <c r="X588" s="32" t="str">
        <f ca="1">IF(KENKO[[#This Row],[N.B.nota]]="","",ADDRESS(ROW(KENKO[QB]),COLUMN(KENKO[QB]))&amp;":"&amp;ADDRESS(ROW(),COLUMN(KENKO[QB])))</f>
        <v/>
      </c>
      <c r="Y588" s="46" t="str">
        <f ca="1">IF(KENKO[[#This Row],[//]]="","",HYPERLINK("["&amp;DB_PATH&amp;"]DB!e"&amp;KENKO[[#This Row],[stt]],"&gt;"))</f>
        <v/>
      </c>
      <c r="Z588" s="32" t="str">
        <f ca="1">IF(KENKO[[#This Row],[//]]="","",IF(KENKO[[#This Row],[ID NOTA]]="",Z587,KENKO[[#This Row],[ID NOTA]]))</f>
        <v/>
      </c>
    </row>
    <row r="589" spans="1:26" ht="20.100000000000001" customHeight="1" x14ac:dyDescent="0.25">
      <c r="A589" s="32"/>
      <c r="B589" s="29" t="str">
        <f>IF(KENKO[[#This Row],[N_ID]]="","",INDEX(Table1[ID],MATCH(KENKO[[#This Row],[N_ID]],Table1[N_ID],0)))</f>
        <v/>
      </c>
      <c r="C589" s="29" t="str">
        <f ca="1">IF(KENKO[[#This Row],[//]]="","",HYPERLINK("["&amp;SUBSTITUTE(DIR,"'","")&amp;"]NOTA!D"&amp;KENKO[[#This Row],[//]]+2,"&gt;"))</f>
        <v/>
      </c>
      <c r="D589" s="29" t="str">
        <f>IF(KENKO[[#This Row],[ID NOTA]]="","",INDEX(Table1[QB],MATCH(KENKO[[#This Row],[ID NOTA]],Table1[ID],0)))</f>
        <v/>
      </c>
      <c r="E58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89" s="29"/>
      <c r="G589" s="30" t="str">
        <f ca="1">IF(KENKO[[#This Row],[N_ID]]="","",INDEX(INDIRECT($2:$2),KENKO[[#This Row],[//]]))</f>
        <v/>
      </c>
      <c r="H589" s="30" t="str">
        <f ca="1">IF(KENKO[[#This Row],[N_ID]]="","",INDEX(INDIRECT($2:$2),KENKO[[#This Row],[//]]))</f>
        <v/>
      </c>
      <c r="I589" s="43" t="str">
        <f ca="1">IF(KENKO[[#This Row],[N_ID]]="","",INDEX(INDIRECT($2:$2),KENKO[[#This Row],[//]]))</f>
        <v/>
      </c>
      <c r="J589" s="32" t="str">
        <f ca="1">IF(KENKO[[#This Row],[//]]="","",INDEX([3]!db[NB PAJAK],KENKO[[#This Row],[stt]]-1))</f>
        <v/>
      </c>
      <c r="K589" s="29" t="str">
        <f ca="1">IF(KENKO[[#This Row],[//]]="","",IF(INDEX(INDIRECT($2:$2),KENKO[[#This Row],[//]])="","",INDEX(INDIRECT($2:$2),KENKO[[#This Row],[//]])))</f>
        <v/>
      </c>
      <c r="L589" s="29" t="str">
        <f ca="1">IF(KENKO[[#This Row],[//]]="","",IF(KENKO[[#This Row],[C]]="",INDEX(INDIRECT($2:$2),KENKO[[#This Row],[//]]),""))</f>
        <v/>
      </c>
      <c r="M589" s="29" t="str">
        <f ca="1">IF(KENKO[[#This Row],[//]]="","",IF(KENKO[[#This Row],[C]]="",INDEX(INDIRECT($2:$2),KENKO[[#This Row],[//]]),""))</f>
        <v/>
      </c>
      <c r="N589" s="33" t="str">
        <f ca="1">IF(KENKO[[#This Row],[//]]="","",INDEX(INDIRECT($2:$2),KENKO[[#This Row],[//]])/IF(KENKO[[#This Row],[C]]="",KENKO[[#This Row],[JMLH BRG]],1))</f>
        <v/>
      </c>
      <c r="O589" s="44" t="str">
        <f ca="1">IF(KENKO[[#This Row],[//]]="","",INDEX(INDIRECT($2:$2),KENKO[[#This Row],[//]]))</f>
        <v/>
      </c>
      <c r="P589" s="44" t="str">
        <f ca="1">IF(KENKO[[#This Row],[//]]="","",IF(INDEX(INDIRECT($2:$2),KENKO[[#This Row],[//]])="","",INDEX(INDIRECT($2:$2),KENKO[[#This Row],[//]])))</f>
        <v/>
      </c>
      <c r="Q589" s="42" t="str">
        <f ca="1">IF(KENKO[[#This Row],[//]]="","",INDEX(INDIRECT($2:$2),KENKO[[#This Row],[//]]))</f>
        <v/>
      </c>
      <c r="R58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8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89" s="45" t="str">
        <f ca="1">IF(KENKO[[#This Row],[//]]="","",IF(INDEX(INDIRECT($2:$2),KENKO[[#This Row],[//]])="","",INDEX(INDIRECT($2:$2),KENKO[[#This Row],[//]])))</f>
        <v/>
      </c>
      <c r="U589" s="32" t="str">
        <f ca="1">IF(KENKO[[#This Row],[//]]="","",INDEX(INDIRECT($2:$2),KENKO[[#This Row],[//]]))</f>
        <v/>
      </c>
      <c r="V589" s="32" t="str">
        <f ca="1">LOWER(SUBSTITUTE(SUBSTITUTE(SUBSTITUTE(SUBSTITUTE(SUBSTITUTE(SUBSTITUTE(SUBSTITUTE(SUBSTITUTE(KENKO[[#This Row],[N.B.nota]]," ",""),"-",""),"(",""),")",""),".",""),",",""),"/",""),"""",""))</f>
        <v/>
      </c>
      <c r="W589" s="29" t="str">
        <f ca="1">IF(KENKO[[#This Row],[concat]]="","",MATCH(KENKO[[#This Row],[concat]],[3]!db[NB NOTA_C],0)+1)</f>
        <v/>
      </c>
      <c r="X589" s="32" t="str">
        <f ca="1">IF(KENKO[[#This Row],[N.B.nota]]="","",ADDRESS(ROW(KENKO[QB]),COLUMN(KENKO[QB]))&amp;":"&amp;ADDRESS(ROW(),COLUMN(KENKO[QB])))</f>
        <v/>
      </c>
      <c r="Y589" s="46" t="str">
        <f ca="1">IF(KENKO[[#This Row],[//]]="","",HYPERLINK("["&amp;DB_PATH&amp;"]DB!e"&amp;KENKO[[#This Row],[stt]],"&gt;"))</f>
        <v/>
      </c>
      <c r="Z589" s="32" t="str">
        <f ca="1">IF(KENKO[[#This Row],[//]]="","",IF(KENKO[[#This Row],[ID NOTA]]="",Z588,KENKO[[#This Row],[ID NOTA]]))</f>
        <v/>
      </c>
    </row>
    <row r="590" spans="1:26" ht="20.100000000000001" customHeight="1" x14ac:dyDescent="0.25">
      <c r="A590" s="32"/>
      <c r="B590" s="29" t="str">
        <f>IF(KENKO[[#This Row],[N_ID]]="","",INDEX(Table1[ID],MATCH(KENKO[[#This Row],[N_ID]],Table1[N_ID],0)))</f>
        <v/>
      </c>
      <c r="C590" s="29" t="str">
        <f ca="1">IF(KENKO[[#This Row],[//]]="","",HYPERLINK("["&amp;SUBSTITUTE(DIR,"'","")&amp;"]NOTA!D"&amp;KENKO[[#This Row],[//]]+2,"&gt;"))</f>
        <v/>
      </c>
      <c r="D590" s="29" t="str">
        <f>IF(KENKO[[#This Row],[ID NOTA]]="","",INDEX(Table1[QB],MATCH(KENKO[[#This Row],[ID NOTA]],Table1[ID],0)))</f>
        <v/>
      </c>
      <c r="E59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90" s="29"/>
      <c r="G590" s="30" t="str">
        <f ca="1">IF(KENKO[[#This Row],[N_ID]]="","",INDEX(INDIRECT($2:$2),KENKO[[#This Row],[//]]))</f>
        <v/>
      </c>
      <c r="H590" s="30" t="str">
        <f ca="1">IF(KENKO[[#This Row],[N_ID]]="","",INDEX(INDIRECT($2:$2),KENKO[[#This Row],[//]]))</f>
        <v/>
      </c>
      <c r="I590" s="43" t="str">
        <f ca="1">IF(KENKO[[#This Row],[N_ID]]="","",INDEX(INDIRECT($2:$2),KENKO[[#This Row],[//]]))</f>
        <v/>
      </c>
      <c r="J590" s="32" t="str">
        <f ca="1">IF(KENKO[[#This Row],[//]]="","",INDEX([3]!db[NB PAJAK],KENKO[[#This Row],[stt]]-1))</f>
        <v/>
      </c>
      <c r="K590" s="29" t="str">
        <f ca="1">IF(KENKO[[#This Row],[//]]="","",IF(INDEX(INDIRECT($2:$2),KENKO[[#This Row],[//]])="","",INDEX(INDIRECT($2:$2),KENKO[[#This Row],[//]])))</f>
        <v/>
      </c>
      <c r="L590" s="29" t="str">
        <f ca="1">IF(KENKO[[#This Row],[//]]="","",IF(KENKO[[#This Row],[C]]="",INDEX(INDIRECT($2:$2),KENKO[[#This Row],[//]]),""))</f>
        <v/>
      </c>
      <c r="M590" s="29" t="str">
        <f ca="1">IF(KENKO[[#This Row],[//]]="","",IF(KENKO[[#This Row],[C]]="",INDEX(INDIRECT($2:$2),KENKO[[#This Row],[//]]),""))</f>
        <v/>
      </c>
      <c r="N590" s="33" t="str">
        <f ca="1">IF(KENKO[[#This Row],[//]]="","",INDEX(INDIRECT($2:$2),KENKO[[#This Row],[//]])/IF(KENKO[[#This Row],[C]]="",KENKO[[#This Row],[JMLH BRG]],1))</f>
        <v/>
      </c>
      <c r="O590" s="44" t="str">
        <f ca="1">IF(KENKO[[#This Row],[//]]="","",INDEX(INDIRECT($2:$2),KENKO[[#This Row],[//]]))</f>
        <v/>
      </c>
      <c r="P590" s="44" t="str">
        <f ca="1">IF(KENKO[[#This Row],[//]]="","",IF(INDEX(INDIRECT($2:$2),KENKO[[#This Row],[//]])="","",INDEX(INDIRECT($2:$2),KENKO[[#This Row],[//]])))</f>
        <v/>
      </c>
      <c r="Q590" s="42" t="str">
        <f ca="1">IF(KENKO[[#This Row],[//]]="","",INDEX(INDIRECT($2:$2),KENKO[[#This Row],[//]]))</f>
        <v/>
      </c>
      <c r="R59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9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90" s="45" t="str">
        <f ca="1">IF(KENKO[[#This Row],[//]]="","",IF(INDEX(INDIRECT($2:$2),KENKO[[#This Row],[//]])="","",INDEX(INDIRECT($2:$2),KENKO[[#This Row],[//]])))</f>
        <v/>
      </c>
      <c r="U590" s="32" t="str">
        <f ca="1">IF(KENKO[[#This Row],[//]]="","",INDEX(INDIRECT($2:$2),KENKO[[#This Row],[//]]))</f>
        <v/>
      </c>
      <c r="V590" s="32" t="str">
        <f ca="1">LOWER(SUBSTITUTE(SUBSTITUTE(SUBSTITUTE(SUBSTITUTE(SUBSTITUTE(SUBSTITUTE(SUBSTITUTE(SUBSTITUTE(KENKO[[#This Row],[N.B.nota]]," ",""),"-",""),"(",""),")",""),".",""),",",""),"/",""),"""",""))</f>
        <v/>
      </c>
      <c r="W590" s="29" t="str">
        <f ca="1">IF(KENKO[[#This Row],[concat]]="","",MATCH(KENKO[[#This Row],[concat]],[3]!db[NB NOTA_C],0)+1)</f>
        <v/>
      </c>
      <c r="X590" s="32" t="str">
        <f ca="1">IF(KENKO[[#This Row],[N.B.nota]]="","",ADDRESS(ROW(KENKO[QB]),COLUMN(KENKO[QB]))&amp;":"&amp;ADDRESS(ROW(),COLUMN(KENKO[QB])))</f>
        <v/>
      </c>
      <c r="Y590" s="46" t="str">
        <f ca="1">IF(KENKO[[#This Row],[//]]="","",HYPERLINK("["&amp;DB_PATH&amp;"]DB!e"&amp;KENKO[[#This Row],[stt]],"&gt;"))</f>
        <v/>
      </c>
      <c r="Z590" s="32" t="str">
        <f ca="1">IF(KENKO[[#This Row],[//]]="","",IF(KENKO[[#This Row],[ID NOTA]]="",Z589,KENKO[[#This Row],[ID NOTA]]))</f>
        <v/>
      </c>
    </row>
    <row r="591" spans="1:26" ht="20.100000000000001" customHeight="1" x14ac:dyDescent="0.25">
      <c r="A591" s="32"/>
      <c r="B591" s="29" t="str">
        <f>IF(KENKO[[#This Row],[N_ID]]="","",INDEX(Table1[ID],MATCH(KENKO[[#This Row],[N_ID]],Table1[N_ID],0)))</f>
        <v/>
      </c>
      <c r="C591" s="29" t="str">
        <f ca="1">IF(KENKO[[#This Row],[//]]="","",HYPERLINK("["&amp;SUBSTITUTE(DIR,"'","")&amp;"]NOTA!D"&amp;KENKO[[#This Row],[//]]+2,"&gt;"))</f>
        <v/>
      </c>
      <c r="D591" s="29" t="str">
        <f>IF(KENKO[[#This Row],[ID NOTA]]="","",INDEX(Table1[QB],MATCH(KENKO[[#This Row],[ID NOTA]],Table1[ID],0)))</f>
        <v/>
      </c>
      <c r="E59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91" s="29"/>
      <c r="G591" s="30" t="str">
        <f ca="1">IF(KENKO[[#This Row],[N_ID]]="","",INDEX(INDIRECT($2:$2),KENKO[[#This Row],[//]]))</f>
        <v/>
      </c>
      <c r="H591" s="30" t="str">
        <f ca="1">IF(KENKO[[#This Row],[N_ID]]="","",INDEX(INDIRECT($2:$2),KENKO[[#This Row],[//]]))</f>
        <v/>
      </c>
      <c r="I591" s="43" t="str">
        <f ca="1">IF(KENKO[[#This Row],[N_ID]]="","",INDEX(INDIRECT($2:$2),KENKO[[#This Row],[//]]))</f>
        <v/>
      </c>
      <c r="J591" s="32" t="str">
        <f ca="1">IF(KENKO[[#This Row],[//]]="","",INDEX([3]!db[NB PAJAK],KENKO[[#This Row],[stt]]-1))</f>
        <v/>
      </c>
      <c r="K591" s="29" t="str">
        <f ca="1">IF(KENKO[[#This Row],[//]]="","",IF(INDEX(INDIRECT($2:$2),KENKO[[#This Row],[//]])="","",INDEX(INDIRECT($2:$2),KENKO[[#This Row],[//]])))</f>
        <v/>
      </c>
      <c r="L591" s="29" t="str">
        <f ca="1">IF(KENKO[[#This Row],[//]]="","",IF(KENKO[[#This Row],[C]]="",INDEX(INDIRECT($2:$2),KENKO[[#This Row],[//]]),""))</f>
        <v/>
      </c>
      <c r="M591" s="29" t="str">
        <f ca="1">IF(KENKO[[#This Row],[//]]="","",IF(KENKO[[#This Row],[C]]="",INDEX(INDIRECT($2:$2),KENKO[[#This Row],[//]]),""))</f>
        <v/>
      </c>
      <c r="N591" s="33" t="str">
        <f ca="1">IF(KENKO[[#This Row],[//]]="","",INDEX(INDIRECT($2:$2),KENKO[[#This Row],[//]])/IF(KENKO[[#This Row],[C]]="",KENKO[[#This Row],[JMLH BRG]],1))</f>
        <v/>
      </c>
      <c r="O591" s="44" t="str">
        <f ca="1">IF(KENKO[[#This Row],[//]]="","",INDEX(INDIRECT($2:$2),KENKO[[#This Row],[//]]))</f>
        <v/>
      </c>
      <c r="P591" s="44" t="str">
        <f ca="1">IF(KENKO[[#This Row],[//]]="","",IF(INDEX(INDIRECT($2:$2),KENKO[[#This Row],[//]])="","",INDEX(INDIRECT($2:$2),KENKO[[#This Row],[//]])))</f>
        <v/>
      </c>
      <c r="Q591" s="33" t="str">
        <f ca="1">IF(KENKO[[#This Row],[//]]="","",INDEX(INDIRECT($2:$2),KENKO[[#This Row],[//]]))</f>
        <v/>
      </c>
      <c r="R59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9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91" s="45" t="str">
        <f ca="1">IF(KENKO[[#This Row],[//]]="","",IF(INDEX(INDIRECT($2:$2),KENKO[[#This Row],[//]])="","",INDEX(INDIRECT($2:$2),KENKO[[#This Row],[//]])))</f>
        <v/>
      </c>
      <c r="U591" s="32" t="str">
        <f ca="1">IF(KENKO[[#This Row],[//]]="","",INDEX(INDIRECT($2:$2),KENKO[[#This Row],[//]]))</f>
        <v/>
      </c>
      <c r="V591" s="32" t="str">
        <f ca="1">LOWER(SUBSTITUTE(SUBSTITUTE(SUBSTITUTE(SUBSTITUTE(SUBSTITUTE(SUBSTITUTE(SUBSTITUTE(SUBSTITUTE(KENKO[[#This Row],[N.B.nota]]," ",""),"-",""),"(",""),")",""),".",""),",",""),"/",""),"""",""))</f>
        <v/>
      </c>
      <c r="W591" s="29" t="str">
        <f ca="1">IF(KENKO[[#This Row],[concat]]="","",MATCH(KENKO[[#This Row],[concat]],[3]!db[NB NOTA_C],0)+1)</f>
        <v/>
      </c>
      <c r="X591" s="32" t="str">
        <f ca="1">IF(KENKO[[#This Row],[N.B.nota]]="","",ADDRESS(ROW(KENKO[QB]),COLUMN(KENKO[QB]))&amp;":"&amp;ADDRESS(ROW(),COLUMN(KENKO[QB])))</f>
        <v/>
      </c>
      <c r="Y591" s="46" t="str">
        <f ca="1">IF(KENKO[[#This Row],[//]]="","",HYPERLINK("["&amp;DB_PATH&amp;"]DB!e"&amp;KENKO[[#This Row],[stt]],"&gt;"))</f>
        <v/>
      </c>
      <c r="Z591" s="32" t="str">
        <f ca="1">IF(KENKO[[#This Row],[//]]="","",IF(KENKO[[#This Row],[ID NOTA]]="",Z590,KENKO[[#This Row],[ID NOTA]]))</f>
        <v/>
      </c>
    </row>
    <row r="592" spans="1:26" ht="20.100000000000001" customHeight="1" x14ac:dyDescent="0.25">
      <c r="A592" s="32"/>
      <c r="B592" s="29" t="str">
        <f>IF(KENKO[[#This Row],[N_ID]]="","",INDEX(Table1[ID],MATCH(KENKO[[#This Row],[N_ID]],Table1[N_ID],0)))</f>
        <v/>
      </c>
      <c r="C592" s="29" t="str">
        <f ca="1">IF(KENKO[[#This Row],[//]]="","",HYPERLINK("["&amp;SUBSTITUTE(DIR,"'","")&amp;"]NOTA!D"&amp;KENKO[[#This Row],[//]]+2,"&gt;"))</f>
        <v/>
      </c>
      <c r="D592" s="29" t="str">
        <f>IF(KENKO[[#This Row],[ID NOTA]]="","",INDEX(Table1[QB],MATCH(KENKO[[#This Row],[ID NOTA]],Table1[ID],0)))</f>
        <v/>
      </c>
      <c r="E59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92" s="29"/>
      <c r="G592" s="30" t="str">
        <f ca="1">IF(KENKO[[#This Row],[N_ID]]="","",INDEX(INDIRECT($2:$2),KENKO[[#This Row],[//]]))</f>
        <v/>
      </c>
      <c r="H592" s="30" t="str">
        <f ca="1">IF(KENKO[[#This Row],[N_ID]]="","",INDEX(INDIRECT($2:$2),KENKO[[#This Row],[//]]))</f>
        <v/>
      </c>
      <c r="I592" s="43" t="str">
        <f ca="1">IF(KENKO[[#This Row],[N_ID]]="","",INDEX(INDIRECT($2:$2),KENKO[[#This Row],[//]]))</f>
        <v/>
      </c>
      <c r="J592" s="32" t="str">
        <f ca="1">IF(KENKO[[#This Row],[//]]="","",INDEX([3]!db[NB PAJAK],KENKO[[#This Row],[stt]]-1))</f>
        <v/>
      </c>
      <c r="K592" s="29" t="str">
        <f ca="1">IF(KENKO[[#This Row],[//]]="","",IF(INDEX(INDIRECT($2:$2),KENKO[[#This Row],[//]])="","",INDEX(INDIRECT($2:$2),KENKO[[#This Row],[//]])))</f>
        <v/>
      </c>
      <c r="L592" s="29" t="str">
        <f ca="1">IF(KENKO[[#This Row],[//]]="","",IF(KENKO[[#This Row],[C]]="",INDEX(INDIRECT($2:$2),KENKO[[#This Row],[//]]),""))</f>
        <v/>
      </c>
      <c r="M592" s="29" t="str">
        <f ca="1">IF(KENKO[[#This Row],[//]]="","",IF(KENKO[[#This Row],[C]]="",INDEX(INDIRECT($2:$2),KENKO[[#This Row],[//]]),""))</f>
        <v/>
      </c>
      <c r="N592" s="33" t="str">
        <f ca="1">IF(KENKO[[#This Row],[//]]="","",INDEX(INDIRECT($2:$2),KENKO[[#This Row],[//]])/IF(KENKO[[#This Row],[C]]="",KENKO[[#This Row],[JMLH BRG]],1))</f>
        <v/>
      </c>
      <c r="O592" s="44" t="str">
        <f ca="1">IF(KENKO[[#This Row],[//]]="","",INDEX(INDIRECT($2:$2),KENKO[[#This Row],[//]]))</f>
        <v/>
      </c>
      <c r="P592" s="44" t="str">
        <f ca="1">IF(KENKO[[#This Row],[//]]="","",IF(INDEX(INDIRECT($2:$2),KENKO[[#This Row],[//]])="","",INDEX(INDIRECT($2:$2),KENKO[[#This Row],[//]])))</f>
        <v/>
      </c>
      <c r="Q592" s="33" t="str">
        <f ca="1">IF(KENKO[[#This Row],[//]]="","",INDEX(INDIRECT($2:$2),KENKO[[#This Row],[//]]))</f>
        <v/>
      </c>
      <c r="R59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9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92" s="45" t="str">
        <f ca="1">IF(KENKO[[#This Row],[//]]="","",IF(INDEX(INDIRECT($2:$2),KENKO[[#This Row],[//]])="","",INDEX(INDIRECT($2:$2),KENKO[[#This Row],[//]])))</f>
        <v/>
      </c>
      <c r="U592" s="32" t="str">
        <f ca="1">IF(KENKO[[#This Row],[//]]="","",INDEX(INDIRECT($2:$2),KENKO[[#This Row],[//]]))</f>
        <v/>
      </c>
      <c r="V592" s="32" t="str">
        <f ca="1">LOWER(SUBSTITUTE(SUBSTITUTE(SUBSTITUTE(SUBSTITUTE(SUBSTITUTE(SUBSTITUTE(SUBSTITUTE(SUBSTITUTE(KENKO[[#This Row],[N.B.nota]]," ",""),"-",""),"(",""),")",""),".",""),",",""),"/",""),"""",""))</f>
        <v/>
      </c>
      <c r="W592" s="29" t="str">
        <f ca="1">IF(KENKO[[#This Row],[concat]]="","",MATCH(KENKO[[#This Row],[concat]],[3]!db[NB NOTA_C],0)+1)</f>
        <v/>
      </c>
      <c r="X592" s="32" t="str">
        <f ca="1">IF(KENKO[[#This Row],[N.B.nota]]="","",ADDRESS(ROW(KENKO[QB]),COLUMN(KENKO[QB]))&amp;":"&amp;ADDRESS(ROW(),COLUMN(KENKO[QB])))</f>
        <v/>
      </c>
      <c r="Y592" s="46" t="str">
        <f ca="1">IF(KENKO[[#This Row],[//]]="","",HYPERLINK("["&amp;DB_PATH&amp;"]DB!e"&amp;KENKO[[#This Row],[stt]],"&gt;"))</f>
        <v/>
      </c>
      <c r="Z592" s="32" t="str">
        <f ca="1">IF(KENKO[[#This Row],[//]]="","",IF(KENKO[[#This Row],[ID NOTA]]="",Z591,KENKO[[#This Row],[ID NOTA]]))</f>
        <v/>
      </c>
    </row>
    <row r="593" spans="1:26" ht="20.100000000000001" customHeight="1" x14ac:dyDescent="0.25">
      <c r="A593" s="32"/>
      <c r="B593" s="29" t="str">
        <f>IF(KENKO[[#This Row],[N_ID]]="","",INDEX(Table1[ID],MATCH(KENKO[[#This Row],[N_ID]],Table1[N_ID],0)))</f>
        <v/>
      </c>
      <c r="C593" s="29" t="str">
        <f ca="1">IF(KENKO[[#This Row],[//]]="","",HYPERLINK("["&amp;SUBSTITUTE(DIR,"'","")&amp;"]NOTA!D"&amp;KENKO[[#This Row],[//]]+2,"&gt;"))</f>
        <v/>
      </c>
      <c r="D593" s="29" t="str">
        <f>IF(KENKO[[#This Row],[ID NOTA]]="","",INDEX(Table1[QB],MATCH(KENKO[[#This Row],[ID NOTA]],Table1[ID],0)))</f>
        <v/>
      </c>
      <c r="E59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93" s="29"/>
      <c r="G593" s="30" t="str">
        <f ca="1">IF(KENKO[[#This Row],[N_ID]]="","",INDEX(INDIRECT($2:$2),KENKO[[#This Row],[//]]))</f>
        <v/>
      </c>
      <c r="H593" s="30" t="str">
        <f ca="1">IF(KENKO[[#This Row],[N_ID]]="","",INDEX(INDIRECT($2:$2),KENKO[[#This Row],[//]]))</f>
        <v/>
      </c>
      <c r="I593" s="43" t="str">
        <f ca="1">IF(KENKO[[#This Row],[N_ID]]="","",INDEX(INDIRECT($2:$2),KENKO[[#This Row],[//]]))</f>
        <v/>
      </c>
      <c r="J593" s="32" t="str">
        <f ca="1">IF(KENKO[[#This Row],[//]]="","",INDEX([3]!db[NB PAJAK],KENKO[[#This Row],[stt]]-1))</f>
        <v/>
      </c>
      <c r="K593" s="29" t="str">
        <f ca="1">IF(KENKO[[#This Row],[//]]="","",IF(INDEX(INDIRECT($2:$2),KENKO[[#This Row],[//]])="","",INDEX(INDIRECT($2:$2),KENKO[[#This Row],[//]])))</f>
        <v/>
      </c>
      <c r="L593" s="29" t="str">
        <f ca="1">IF(KENKO[[#This Row],[//]]="","",IF(KENKO[[#This Row],[C]]="",INDEX(INDIRECT($2:$2),KENKO[[#This Row],[//]]),""))</f>
        <v/>
      </c>
      <c r="M593" s="29" t="str">
        <f ca="1">IF(KENKO[[#This Row],[//]]="","",IF(KENKO[[#This Row],[C]]="",INDEX(INDIRECT($2:$2),KENKO[[#This Row],[//]]),""))</f>
        <v/>
      </c>
      <c r="N593" s="33" t="str">
        <f ca="1">IF(KENKO[[#This Row],[//]]="","",INDEX(INDIRECT($2:$2),KENKO[[#This Row],[//]])/IF(KENKO[[#This Row],[C]]="",KENKO[[#This Row],[JMLH BRG]],1))</f>
        <v/>
      </c>
      <c r="O593" s="44" t="str">
        <f ca="1">IF(KENKO[[#This Row],[//]]="","",INDEX(INDIRECT($2:$2),KENKO[[#This Row],[//]]))</f>
        <v/>
      </c>
      <c r="P593" s="44" t="str">
        <f ca="1">IF(KENKO[[#This Row],[//]]="","",IF(INDEX(INDIRECT($2:$2),KENKO[[#This Row],[//]])="","",INDEX(INDIRECT($2:$2),KENKO[[#This Row],[//]])))</f>
        <v/>
      </c>
      <c r="Q593" s="33" t="str">
        <f ca="1">IF(KENKO[[#This Row],[//]]="","",INDEX(INDIRECT($2:$2),KENKO[[#This Row],[//]]))</f>
        <v/>
      </c>
      <c r="R59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9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93" s="45" t="str">
        <f ca="1">IF(KENKO[[#This Row],[//]]="","",IF(INDEX(INDIRECT($2:$2),KENKO[[#This Row],[//]])="","",INDEX(INDIRECT($2:$2),KENKO[[#This Row],[//]])))</f>
        <v/>
      </c>
      <c r="U593" s="32" t="str">
        <f ca="1">IF(KENKO[[#This Row],[//]]="","",INDEX(INDIRECT($2:$2),KENKO[[#This Row],[//]]))</f>
        <v/>
      </c>
      <c r="V593" s="32" t="str">
        <f ca="1">LOWER(SUBSTITUTE(SUBSTITUTE(SUBSTITUTE(SUBSTITUTE(SUBSTITUTE(SUBSTITUTE(SUBSTITUTE(SUBSTITUTE(KENKO[[#This Row],[N.B.nota]]," ",""),"-",""),"(",""),")",""),".",""),",",""),"/",""),"""",""))</f>
        <v/>
      </c>
      <c r="W593" s="29" t="str">
        <f ca="1">IF(KENKO[[#This Row],[concat]]="","",MATCH(KENKO[[#This Row],[concat]],[3]!db[NB NOTA_C],0)+1)</f>
        <v/>
      </c>
      <c r="X593" s="32" t="str">
        <f ca="1">IF(KENKO[[#This Row],[N.B.nota]]="","",ADDRESS(ROW(KENKO[QB]),COLUMN(KENKO[QB]))&amp;":"&amp;ADDRESS(ROW(),COLUMN(KENKO[QB])))</f>
        <v/>
      </c>
      <c r="Y593" s="46" t="str">
        <f ca="1">IF(KENKO[[#This Row],[//]]="","",HYPERLINK("["&amp;DB_PATH&amp;"]DB!e"&amp;KENKO[[#This Row],[stt]],"&gt;"))</f>
        <v/>
      </c>
      <c r="Z593" s="32" t="str">
        <f ca="1">IF(KENKO[[#This Row],[//]]="","",IF(KENKO[[#This Row],[ID NOTA]]="",Z592,KENKO[[#This Row],[ID NOTA]]))</f>
        <v/>
      </c>
    </row>
    <row r="594" spans="1:26" ht="20.100000000000001" customHeight="1" x14ac:dyDescent="0.25">
      <c r="A594" s="32"/>
      <c r="B594" s="29" t="str">
        <f>IF(KENKO[[#This Row],[N_ID]]="","",INDEX(Table1[ID],MATCH(KENKO[[#This Row],[N_ID]],Table1[N_ID],0)))</f>
        <v/>
      </c>
      <c r="C594" s="29" t="str">
        <f ca="1">IF(KENKO[[#This Row],[//]]="","",HYPERLINK("["&amp;SUBSTITUTE(DIR,"'","")&amp;"]NOTA!D"&amp;KENKO[[#This Row],[//]]+2,"&gt;"))</f>
        <v/>
      </c>
      <c r="D594" s="29" t="str">
        <f>IF(KENKO[[#This Row],[ID NOTA]]="","",INDEX(Table1[QB],MATCH(KENKO[[#This Row],[ID NOTA]],Table1[ID],0)))</f>
        <v/>
      </c>
      <c r="E59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94" s="29"/>
      <c r="G594" s="30" t="str">
        <f ca="1">IF(KENKO[[#This Row],[N_ID]]="","",INDEX(INDIRECT($2:$2),KENKO[[#This Row],[//]]))</f>
        <v/>
      </c>
      <c r="H594" s="30" t="str">
        <f ca="1">IF(KENKO[[#This Row],[N_ID]]="","",INDEX(INDIRECT($2:$2),KENKO[[#This Row],[//]]))</f>
        <v/>
      </c>
      <c r="I594" s="43" t="str">
        <f ca="1">IF(KENKO[[#This Row],[N_ID]]="","",INDEX(INDIRECT($2:$2),KENKO[[#This Row],[//]]))</f>
        <v/>
      </c>
      <c r="J594" s="32" t="str">
        <f ca="1">IF(KENKO[[#This Row],[//]]="","",INDEX([3]!db[NB PAJAK],KENKO[[#This Row],[stt]]-1))</f>
        <v/>
      </c>
      <c r="K594" s="29" t="str">
        <f ca="1">IF(KENKO[[#This Row],[//]]="","",IF(INDEX(INDIRECT($2:$2),KENKO[[#This Row],[//]])="","",INDEX(INDIRECT($2:$2),KENKO[[#This Row],[//]])))</f>
        <v/>
      </c>
      <c r="L594" s="29" t="str">
        <f ca="1">IF(KENKO[[#This Row],[//]]="","",IF(KENKO[[#This Row],[C]]="",INDEX(INDIRECT($2:$2),KENKO[[#This Row],[//]]),""))</f>
        <v/>
      </c>
      <c r="M594" s="29" t="str">
        <f ca="1">IF(KENKO[[#This Row],[//]]="","",IF(KENKO[[#This Row],[C]]="",INDEX(INDIRECT($2:$2),KENKO[[#This Row],[//]]),""))</f>
        <v/>
      </c>
      <c r="N594" s="33" t="str">
        <f ca="1">IF(KENKO[[#This Row],[//]]="","",INDEX(INDIRECT($2:$2),KENKO[[#This Row],[//]])/IF(KENKO[[#This Row],[C]]="",KENKO[[#This Row],[JMLH BRG]],1))</f>
        <v/>
      </c>
      <c r="O594" s="44" t="str">
        <f ca="1">IF(KENKO[[#This Row],[//]]="","",INDEX(INDIRECT($2:$2),KENKO[[#This Row],[//]]))</f>
        <v/>
      </c>
      <c r="P594" s="44" t="str">
        <f ca="1">IF(KENKO[[#This Row],[//]]="","",IF(INDEX(INDIRECT($2:$2),KENKO[[#This Row],[//]])="","",INDEX(INDIRECT($2:$2),KENKO[[#This Row],[//]])))</f>
        <v/>
      </c>
      <c r="Q594" s="33" t="str">
        <f ca="1">IF(KENKO[[#This Row],[//]]="","",INDEX(INDIRECT($2:$2),KENKO[[#This Row],[//]]))</f>
        <v/>
      </c>
      <c r="R59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9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94" s="45" t="str">
        <f ca="1">IF(KENKO[[#This Row],[//]]="","",IF(INDEX(INDIRECT($2:$2),KENKO[[#This Row],[//]])="","",INDEX(INDIRECT($2:$2),KENKO[[#This Row],[//]])))</f>
        <v/>
      </c>
      <c r="U594" s="32" t="str">
        <f ca="1">IF(KENKO[[#This Row],[//]]="","",INDEX(INDIRECT($2:$2),KENKO[[#This Row],[//]]))</f>
        <v/>
      </c>
      <c r="V594" s="32" t="str">
        <f ca="1">LOWER(SUBSTITUTE(SUBSTITUTE(SUBSTITUTE(SUBSTITUTE(SUBSTITUTE(SUBSTITUTE(SUBSTITUTE(SUBSTITUTE(KENKO[[#This Row],[N.B.nota]]," ",""),"-",""),"(",""),")",""),".",""),",",""),"/",""),"""",""))</f>
        <v/>
      </c>
      <c r="W594" s="29" t="str">
        <f ca="1">IF(KENKO[[#This Row],[concat]]="","",MATCH(KENKO[[#This Row],[concat]],[3]!db[NB NOTA_C],0)+1)</f>
        <v/>
      </c>
      <c r="X594" s="32" t="str">
        <f ca="1">IF(KENKO[[#This Row],[N.B.nota]]="","",ADDRESS(ROW(KENKO[QB]),COLUMN(KENKO[QB]))&amp;":"&amp;ADDRESS(ROW(),COLUMN(KENKO[QB])))</f>
        <v/>
      </c>
      <c r="Y594" s="46" t="str">
        <f ca="1">IF(KENKO[[#This Row],[//]]="","",HYPERLINK("["&amp;DB_PATH&amp;"]DB!e"&amp;KENKO[[#This Row],[stt]],"&gt;"))</f>
        <v/>
      </c>
      <c r="Z594" s="32" t="str">
        <f ca="1">IF(KENKO[[#This Row],[//]]="","",IF(KENKO[[#This Row],[ID NOTA]]="",Z593,KENKO[[#This Row],[ID NOTA]]))</f>
        <v/>
      </c>
    </row>
    <row r="595" spans="1:26" ht="20.100000000000001" customHeight="1" x14ac:dyDescent="0.25">
      <c r="A595" s="32"/>
      <c r="B595" s="29" t="str">
        <f>IF(KENKO[[#This Row],[N_ID]]="","",INDEX(Table1[ID],MATCH(KENKO[[#This Row],[N_ID]],Table1[N_ID],0)))</f>
        <v/>
      </c>
      <c r="C595" s="29" t="str">
        <f ca="1">IF(KENKO[[#This Row],[//]]="","",HYPERLINK("["&amp;SUBSTITUTE(DIR,"'","")&amp;"]NOTA!D"&amp;KENKO[[#This Row],[//]]+2,"&gt;"))</f>
        <v/>
      </c>
      <c r="D595" s="29" t="str">
        <f>IF(KENKO[[#This Row],[ID NOTA]]="","",INDEX(Table1[QB],MATCH(KENKO[[#This Row],[ID NOTA]],Table1[ID],0)))</f>
        <v/>
      </c>
      <c r="E59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95" s="29"/>
      <c r="G595" s="30" t="str">
        <f ca="1">IF(KENKO[[#This Row],[N_ID]]="","",INDEX(INDIRECT($2:$2),KENKO[[#This Row],[//]]))</f>
        <v/>
      </c>
      <c r="H595" s="30" t="str">
        <f ca="1">IF(KENKO[[#This Row],[N_ID]]="","",INDEX(INDIRECT($2:$2),KENKO[[#This Row],[//]]))</f>
        <v/>
      </c>
      <c r="I595" s="43" t="str">
        <f ca="1">IF(KENKO[[#This Row],[N_ID]]="","",INDEX(INDIRECT($2:$2),KENKO[[#This Row],[//]]))</f>
        <v/>
      </c>
      <c r="J595" s="32" t="str">
        <f ca="1">IF(KENKO[[#This Row],[//]]="","",INDEX([3]!db[NB PAJAK],KENKO[[#This Row],[stt]]-1))</f>
        <v/>
      </c>
      <c r="K595" s="29" t="str">
        <f ca="1">IF(KENKO[[#This Row],[//]]="","",IF(INDEX(INDIRECT($2:$2),KENKO[[#This Row],[//]])="","",INDEX(INDIRECT($2:$2),KENKO[[#This Row],[//]])))</f>
        <v/>
      </c>
      <c r="L595" s="29" t="str">
        <f ca="1">IF(KENKO[[#This Row],[//]]="","",IF(KENKO[[#This Row],[C]]="",INDEX(INDIRECT($2:$2),KENKO[[#This Row],[//]]),""))</f>
        <v/>
      </c>
      <c r="M595" s="29" t="str">
        <f ca="1">IF(KENKO[[#This Row],[//]]="","",IF(KENKO[[#This Row],[C]]="",INDEX(INDIRECT($2:$2),KENKO[[#This Row],[//]]),""))</f>
        <v/>
      </c>
      <c r="N595" s="33" t="str">
        <f ca="1">IF(KENKO[[#This Row],[//]]="","",INDEX(INDIRECT($2:$2),KENKO[[#This Row],[//]])/IF(KENKO[[#This Row],[C]]="",KENKO[[#This Row],[JMLH BRG]],1))</f>
        <v/>
      </c>
      <c r="O595" s="44" t="str">
        <f ca="1">IF(KENKO[[#This Row],[//]]="","",INDEX(INDIRECT($2:$2),KENKO[[#This Row],[//]]))</f>
        <v/>
      </c>
      <c r="P595" s="44" t="str">
        <f ca="1">IF(KENKO[[#This Row],[//]]="","",IF(INDEX(INDIRECT($2:$2),KENKO[[#This Row],[//]])="","",INDEX(INDIRECT($2:$2),KENKO[[#This Row],[//]])))</f>
        <v/>
      </c>
      <c r="Q595" s="33" t="str">
        <f ca="1">IF(KENKO[[#This Row],[//]]="","",INDEX(INDIRECT($2:$2),KENKO[[#This Row],[//]]))</f>
        <v/>
      </c>
      <c r="R59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9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95" s="45" t="str">
        <f ca="1">IF(KENKO[[#This Row],[//]]="","",IF(INDEX(INDIRECT($2:$2),KENKO[[#This Row],[//]])="","",INDEX(INDIRECT($2:$2),KENKO[[#This Row],[//]])))</f>
        <v/>
      </c>
      <c r="U595" s="32" t="str">
        <f ca="1">IF(KENKO[[#This Row],[//]]="","",INDEX(INDIRECT($2:$2),KENKO[[#This Row],[//]]))</f>
        <v/>
      </c>
      <c r="V595" s="32" t="str">
        <f ca="1">LOWER(SUBSTITUTE(SUBSTITUTE(SUBSTITUTE(SUBSTITUTE(SUBSTITUTE(SUBSTITUTE(SUBSTITUTE(SUBSTITUTE(KENKO[[#This Row],[N.B.nota]]," ",""),"-",""),"(",""),")",""),".",""),",",""),"/",""),"""",""))</f>
        <v/>
      </c>
      <c r="W595" s="29" t="str">
        <f ca="1">IF(KENKO[[#This Row],[concat]]="","",MATCH(KENKO[[#This Row],[concat]],[3]!db[NB NOTA_C],0)+1)</f>
        <v/>
      </c>
      <c r="X595" s="32" t="str">
        <f ca="1">IF(KENKO[[#This Row],[N.B.nota]]="","",ADDRESS(ROW(KENKO[QB]),COLUMN(KENKO[QB]))&amp;":"&amp;ADDRESS(ROW(),COLUMN(KENKO[QB])))</f>
        <v/>
      </c>
      <c r="Y595" s="46" t="str">
        <f ca="1">IF(KENKO[[#This Row],[//]]="","",HYPERLINK("["&amp;DB_PATH&amp;"]DB!e"&amp;KENKO[[#This Row],[stt]],"&gt;"))</f>
        <v/>
      </c>
      <c r="Z595" s="32" t="str">
        <f ca="1">IF(KENKO[[#This Row],[//]]="","",IF(KENKO[[#This Row],[ID NOTA]]="",Z594,KENKO[[#This Row],[ID NOTA]]))</f>
        <v/>
      </c>
    </row>
    <row r="596" spans="1:26" ht="20.100000000000001" customHeight="1" x14ac:dyDescent="0.25">
      <c r="A596" s="32"/>
      <c r="B596" s="29" t="str">
        <f>IF(KENKO[[#This Row],[N_ID]]="","",INDEX(Table1[ID],MATCH(KENKO[[#This Row],[N_ID]],Table1[N_ID],0)))</f>
        <v/>
      </c>
      <c r="C596" s="29" t="str">
        <f ca="1">IF(KENKO[[#This Row],[//]]="","",HYPERLINK("["&amp;SUBSTITUTE(DIR,"'","")&amp;"]NOTA!D"&amp;KENKO[[#This Row],[//]]+2,"&gt;"))</f>
        <v/>
      </c>
      <c r="D596" s="29" t="str">
        <f>IF(KENKO[[#This Row],[ID NOTA]]="","",INDEX(Table1[QB],MATCH(KENKO[[#This Row],[ID NOTA]],Table1[ID],0)))</f>
        <v/>
      </c>
      <c r="E59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96" s="29"/>
      <c r="G596" s="30" t="str">
        <f ca="1">IF(KENKO[[#This Row],[N_ID]]="","",INDEX(INDIRECT($2:$2),KENKO[[#This Row],[//]]))</f>
        <v/>
      </c>
      <c r="H596" s="30" t="str">
        <f ca="1">IF(KENKO[[#This Row],[N_ID]]="","",INDEX(INDIRECT($2:$2),KENKO[[#This Row],[//]]))</f>
        <v/>
      </c>
      <c r="I596" s="43" t="str">
        <f ca="1">IF(KENKO[[#This Row],[N_ID]]="","",INDEX(INDIRECT($2:$2),KENKO[[#This Row],[//]]))</f>
        <v/>
      </c>
      <c r="J596" s="32" t="str">
        <f ca="1">IF(KENKO[[#This Row],[//]]="","",INDEX([3]!db[NB PAJAK],KENKO[[#This Row],[stt]]-1))</f>
        <v/>
      </c>
      <c r="K596" s="29" t="str">
        <f ca="1">IF(KENKO[[#This Row],[//]]="","",IF(INDEX(INDIRECT($2:$2),KENKO[[#This Row],[//]])="","",INDEX(INDIRECT($2:$2),KENKO[[#This Row],[//]])))</f>
        <v/>
      </c>
      <c r="L596" s="29" t="str">
        <f ca="1">IF(KENKO[[#This Row],[//]]="","",IF(KENKO[[#This Row],[C]]="",INDEX(INDIRECT($2:$2),KENKO[[#This Row],[//]]),""))</f>
        <v/>
      </c>
      <c r="M596" s="29" t="str">
        <f ca="1">IF(KENKO[[#This Row],[//]]="","",IF(KENKO[[#This Row],[C]]="",INDEX(INDIRECT($2:$2),KENKO[[#This Row],[//]]),""))</f>
        <v/>
      </c>
      <c r="N596" s="33" t="str">
        <f ca="1">IF(KENKO[[#This Row],[//]]="","",INDEX(INDIRECT($2:$2),KENKO[[#This Row],[//]])/IF(KENKO[[#This Row],[C]]="",KENKO[[#This Row],[JMLH BRG]],1))</f>
        <v/>
      </c>
      <c r="O596" s="44" t="str">
        <f ca="1">IF(KENKO[[#This Row],[//]]="","",INDEX(INDIRECT($2:$2),KENKO[[#This Row],[//]]))</f>
        <v/>
      </c>
      <c r="P596" s="44" t="str">
        <f ca="1">IF(KENKO[[#This Row],[//]]="","",IF(INDEX(INDIRECT($2:$2),KENKO[[#This Row],[//]])="","",INDEX(INDIRECT($2:$2),KENKO[[#This Row],[//]])))</f>
        <v/>
      </c>
      <c r="Q596" s="33" t="str">
        <f ca="1">IF(KENKO[[#This Row],[//]]="","",INDEX(INDIRECT($2:$2),KENKO[[#This Row],[//]]))</f>
        <v/>
      </c>
      <c r="R59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9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96" s="45" t="str">
        <f ca="1">IF(KENKO[[#This Row],[//]]="","",IF(INDEX(INDIRECT($2:$2),KENKO[[#This Row],[//]])="","",INDEX(INDIRECT($2:$2),KENKO[[#This Row],[//]])))</f>
        <v/>
      </c>
      <c r="U596" s="32" t="str">
        <f ca="1">IF(KENKO[[#This Row],[//]]="","",INDEX(INDIRECT($2:$2),KENKO[[#This Row],[//]]))</f>
        <v/>
      </c>
      <c r="V596" s="32" t="str">
        <f ca="1">LOWER(SUBSTITUTE(SUBSTITUTE(SUBSTITUTE(SUBSTITUTE(SUBSTITUTE(SUBSTITUTE(SUBSTITUTE(SUBSTITUTE(KENKO[[#This Row],[N.B.nota]]," ",""),"-",""),"(",""),")",""),".",""),",",""),"/",""),"""",""))</f>
        <v/>
      </c>
      <c r="W596" s="29" t="str">
        <f ca="1">IF(KENKO[[#This Row],[concat]]="","",MATCH(KENKO[[#This Row],[concat]],[3]!db[NB NOTA_C],0)+1)</f>
        <v/>
      </c>
      <c r="X596" s="32" t="str">
        <f ca="1">IF(KENKO[[#This Row],[N.B.nota]]="","",ADDRESS(ROW(KENKO[QB]),COLUMN(KENKO[QB]))&amp;":"&amp;ADDRESS(ROW(),COLUMN(KENKO[QB])))</f>
        <v/>
      </c>
      <c r="Y596" s="46" t="str">
        <f ca="1">IF(KENKO[[#This Row],[//]]="","",HYPERLINK("["&amp;DB_PATH&amp;"]DB!e"&amp;KENKO[[#This Row],[stt]],"&gt;"))</f>
        <v/>
      </c>
      <c r="Z596" s="32" t="str">
        <f ca="1">IF(KENKO[[#This Row],[//]]="","",IF(KENKO[[#This Row],[ID NOTA]]="",Z595,KENKO[[#This Row],[ID NOTA]]))</f>
        <v/>
      </c>
    </row>
    <row r="597" spans="1:26" ht="20.100000000000001" customHeight="1" x14ac:dyDescent="0.25">
      <c r="A597" s="32"/>
      <c r="B597" s="29" t="str">
        <f>IF(KENKO[[#This Row],[N_ID]]="","",INDEX(Table1[ID],MATCH(KENKO[[#This Row],[N_ID]],Table1[N_ID],0)))</f>
        <v/>
      </c>
      <c r="C597" s="29" t="str">
        <f ca="1">IF(KENKO[[#This Row],[//]]="","",HYPERLINK("["&amp;SUBSTITUTE(DIR,"'","")&amp;"]NOTA!D"&amp;KENKO[[#This Row],[//]]+2,"&gt;"))</f>
        <v/>
      </c>
      <c r="D597" s="29" t="str">
        <f>IF(KENKO[[#This Row],[ID NOTA]]="","",INDEX(Table1[QB],MATCH(KENKO[[#This Row],[ID NOTA]],Table1[ID],0)))</f>
        <v/>
      </c>
      <c r="E59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97" s="29"/>
      <c r="G597" s="30" t="str">
        <f ca="1">IF(KENKO[[#This Row],[N_ID]]="","",INDEX(INDIRECT($2:$2),KENKO[[#This Row],[//]]))</f>
        <v/>
      </c>
      <c r="H597" s="30" t="str">
        <f ca="1">IF(KENKO[[#This Row],[N_ID]]="","",INDEX(INDIRECT($2:$2),KENKO[[#This Row],[//]]))</f>
        <v/>
      </c>
      <c r="I597" s="43" t="str">
        <f ca="1">IF(KENKO[[#This Row],[N_ID]]="","",INDEX(INDIRECT($2:$2),KENKO[[#This Row],[//]]))</f>
        <v/>
      </c>
      <c r="J597" s="32" t="str">
        <f ca="1">IF(KENKO[[#This Row],[//]]="","",INDEX([3]!db[NB PAJAK],KENKO[[#This Row],[stt]]-1))</f>
        <v/>
      </c>
      <c r="K597" s="29" t="str">
        <f ca="1">IF(KENKO[[#This Row],[//]]="","",IF(INDEX(INDIRECT($2:$2),KENKO[[#This Row],[//]])="","",INDEX(INDIRECT($2:$2),KENKO[[#This Row],[//]])))</f>
        <v/>
      </c>
      <c r="L597" s="29" t="str">
        <f ca="1">IF(KENKO[[#This Row],[//]]="","",IF(KENKO[[#This Row],[C]]="",INDEX(INDIRECT($2:$2),KENKO[[#This Row],[//]]),""))</f>
        <v/>
      </c>
      <c r="M597" s="29" t="str">
        <f ca="1">IF(KENKO[[#This Row],[//]]="","",IF(KENKO[[#This Row],[C]]="",INDEX(INDIRECT($2:$2),KENKO[[#This Row],[//]]),""))</f>
        <v/>
      </c>
      <c r="N597" s="33" t="str">
        <f ca="1">IF(KENKO[[#This Row],[//]]="","",INDEX(INDIRECT($2:$2),KENKO[[#This Row],[//]])/IF(KENKO[[#This Row],[C]]="",KENKO[[#This Row],[JMLH BRG]],1))</f>
        <v/>
      </c>
      <c r="O597" s="44" t="str">
        <f ca="1">IF(KENKO[[#This Row],[//]]="","",INDEX(INDIRECT($2:$2),KENKO[[#This Row],[//]]))</f>
        <v/>
      </c>
      <c r="P597" s="44" t="str">
        <f ca="1">IF(KENKO[[#This Row],[//]]="","",IF(INDEX(INDIRECT($2:$2),KENKO[[#This Row],[//]])="","",INDEX(INDIRECT($2:$2),KENKO[[#This Row],[//]])))</f>
        <v/>
      </c>
      <c r="Q597" s="33" t="str">
        <f ca="1">IF(KENKO[[#This Row],[//]]="","",INDEX(INDIRECT($2:$2),KENKO[[#This Row],[//]]))</f>
        <v/>
      </c>
      <c r="R59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9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97" s="45" t="str">
        <f ca="1">IF(KENKO[[#This Row],[//]]="","",IF(INDEX(INDIRECT($2:$2),KENKO[[#This Row],[//]])="","",INDEX(INDIRECT($2:$2),KENKO[[#This Row],[//]])))</f>
        <v/>
      </c>
      <c r="U597" s="32" t="str">
        <f ca="1">IF(KENKO[[#This Row],[//]]="","",INDEX(INDIRECT($2:$2),KENKO[[#This Row],[//]]))</f>
        <v/>
      </c>
      <c r="V597" s="32" t="str">
        <f ca="1">LOWER(SUBSTITUTE(SUBSTITUTE(SUBSTITUTE(SUBSTITUTE(SUBSTITUTE(SUBSTITUTE(SUBSTITUTE(SUBSTITUTE(KENKO[[#This Row],[N.B.nota]]," ",""),"-",""),"(",""),")",""),".",""),",",""),"/",""),"""",""))</f>
        <v/>
      </c>
      <c r="W597" s="29" t="str">
        <f ca="1">IF(KENKO[[#This Row],[concat]]="","",MATCH(KENKO[[#This Row],[concat]],[3]!db[NB NOTA_C],0)+1)</f>
        <v/>
      </c>
      <c r="X597" s="32" t="str">
        <f ca="1">IF(KENKO[[#This Row],[N.B.nota]]="","",ADDRESS(ROW(KENKO[QB]),COLUMN(KENKO[QB]))&amp;":"&amp;ADDRESS(ROW(),COLUMN(KENKO[QB])))</f>
        <v/>
      </c>
      <c r="Y597" s="46" t="str">
        <f ca="1">IF(KENKO[[#This Row],[//]]="","",HYPERLINK("["&amp;DB_PATH&amp;"]DB!e"&amp;KENKO[[#This Row],[stt]],"&gt;"))</f>
        <v/>
      </c>
      <c r="Z597" s="32" t="str">
        <f ca="1">IF(KENKO[[#This Row],[//]]="","",IF(KENKO[[#This Row],[ID NOTA]]="",Z596,KENKO[[#This Row],[ID NOTA]]))</f>
        <v/>
      </c>
    </row>
    <row r="598" spans="1:26" ht="20.100000000000001" customHeight="1" x14ac:dyDescent="0.25">
      <c r="A598" s="32"/>
      <c r="B598" s="29" t="str">
        <f>IF(KENKO[[#This Row],[N_ID]]="","",INDEX(Table1[ID],MATCH(KENKO[[#This Row],[N_ID]],Table1[N_ID],0)))</f>
        <v/>
      </c>
      <c r="C598" s="29" t="str">
        <f ca="1">IF(KENKO[[#This Row],[//]]="","",HYPERLINK("["&amp;SUBSTITUTE(DIR,"'","")&amp;"]NOTA!D"&amp;KENKO[[#This Row],[//]]+2,"&gt;"))</f>
        <v/>
      </c>
      <c r="D598" s="29" t="str">
        <f>IF(KENKO[[#This Row],[ID NOTA]]="","",INDEX(Table1[QB],MATCH(KENKO[[#This Row],[ID NOTA]],Table1[ID],0)))</f>
        <v/>
      </c>
      <c r="E59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98" s="29"/>
      <c r="G598" s="30" t="str">
        <f ca="1">IF(KENKO[[#This Row],[N_ID]]="","",INDEX(INDIRECT($2:$2),KENKO[[#This Row],[//]]))</f>
        <v/>
      </c>
      <c r="H598" s="30" t="str">
        <f ca="1">IF(KENKO[[#This Row],[N_ID]]="","",INDEX(INDIRECT($2:$2),KENKO[[#This Row],[//]]))</f>
        <v/>
      </c>
      <c r="I598" s="43" t="str">
        <f ca="1">IF(KENKO[[#This Row],[N_ID]]="","",INDEX(INDIRECT($2:$2),KENKO[[#This Row],[//]]))</f>
        <v/>
      </c>
      <c r="J598" s="32" t="str">
        <f ca="1">IF(KENKO[[#This Row],[//]]="","",INDEX([3]!db[NB PAJAK],KENKO[[#This Row],[stt]]-1))</f>
        <v/>
      </c>
      <c r="K598" s="29" t="str">
        <f ca="1">IF(KENKO[[#This Row],[//]]="","",IF(INDEX(INDIRECT($2:$2),KENKO[[#This Row],[//]])="","",INDEX(INDIRECT($2:$2),KENKO[[#This Row],[//]])))</f>
        <v/>
      </c>
      <c r="L598" s="29" t="str">
        <f ca="1">IF(KENKO[[#This Row],[//]]="","",IF(KENKO[[#This Row],[C]]="",INDEX(INDIRECT($2:$2),KENKO[[#This Row],[//]]),""))</f>
        <v/>
      </c>
      <c r="M598" s="29" t="str">
        <f ca="1">IF(KENKO[[#This Row],[//]]="","",IF(KENKO[[#This Row],[C]]="",INDEX(INDIRECT($2:$2),KENKO[[#This Row],[//]]),""))</f>
        <v/>
      </c>
      <c r="N598" s="33" t="str">
        <f ca="1">IF(KENKO[[#This Row],[//]]="","",INDEX(INDIRECT($2:$2),KENKO[[#This Row],[//]])/IF(KENKO[[#This Row],[C]]="",KENKO[[#This Row],[JMLH BRG]],1))</f>
        <v/>
      </c>
      <c r="O598" s="44" t="str">
        <f ca="1">IF(KENKO[[#This Row],[//]]="","",INDEX(INDIRECT($2:$2),KENKO[[#This Row],[//]]))</f>
        <v/>
      </c>
      <c r="P598" s="44" t="str">
        <f ca="1">IF(KENKO[[#This Row],[//]]="","",IF(INDEX(INDIRECT($2:$2),KENKO[[#This Row],[//]])="","",INDEX(INDIRECT($2:$2),KENKO[[#This Row],[//]])))</f>
        <v/>
      </c>
      <c r="Q598" s="33" t="str">
        <f ca="1">IF(KENKO[[#This Row],[//]]="","",INDEX(INDIRECT($2:$2),KENKO[[#This Row],[//]]))</f>
        <v/>
      </c>
      <c r="R59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9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98" s="45" t="str">
        <f ca="1">IF(KENKO[[#This Row],[//]]="","",IF(INDEX(INDIRECT($2:$2),KENKO[[#This Row],[//]])="","",INDEX(INDIRECT($2:$2),KENKO[[#This Row],[//]])))</f>
        <v/>
      </c>
      <c r="U598" s="32" t="str">
        <f ca="1">IF(KENKO[[#This Row],[//]]="","",INDEX(INDIRECT($2:$2),KENKO[[#This Row],[//]]))</f>
        <v/>
      </c>
      <c r="V598" s="32" t="str">
        <f ca="1">LOWER(SUBSTITUTE(SUBSTITUTE(SUBSTITUTE(SUBSTITUTE(SUBSTITUTE(SUBSTITUTE(SUBSTITUTE(SUBSTITUTE(KENKO[[#This Row],[N.B.nota]]," ",""),"-",""),"(",""),")",""),".",""),",",""),"/",""),"""",""))</f>
        <v/>
      </c>
      <c r="W598" s="29" t="str">
        <f ca="1">IF(KENKO[[#This Row],[concat]]="","",MATCH(KENKO[[#This Row],[concat]],[3]!db[NB NOTA_C],0)+1)</f>
        <v/>
      </c>
      <c r="X598" s="32" t="str">
        <f ca="1">IF(KENKO[[#This Row],[N.B.nota]]="","",ADDRESS(ROW(KENKO[QB]),COLUMN(KENKO[QB]))&amp;":"&amp;ADDRESS(ROW(),COLUMN(KENKO[QB])))</f>
        <v/>
      </c>
      <c r="Y598" s="46" t="str">
        <f ca="1">IF(KENKO[[#This Row],[//]]="","",HYPERLINK("["&amp;DB_PATH&amp;"]DB!e"&amp;KENKO[[#This Row],[stt]],"&gt;"))</f>
        <v/>
      </c>
      <c r="Z598" s="32" t="str">
        <f ca="1">IF(KENKO[[#This Row],[//]]="","",IF(KENKO[[#This Row],[ID NOTA]]="",Z597,KENKO[[#This Row],[ID NOTA]]))</f>
        <v/>
      </c>
    </row>
    <row r="599" spans="1:26" ht="20.100000000000001" customHeight="1" x14ac:dyDescent="0.25">
      <c r="A599" s="32"/>
      <c r="B599" s="29" t="str">
        <f>IF(KENKO[[#This Row],[N_ID]]="","",INDEX(Table1[ID],MATCH(KENKO[[#This Row],[N_ID]],Table1[N_ID],0)))</f>
        <v/>
      </c>
      <c r="C599" s="29" t="str">
        <f ca="1">IF(KENKO[[#This Row],[//]]="","",HYPERLINK("["&amp;SUBSTITUTE(DIR,"'","")&amp;"]NOTA!D"&amp;KENKO[[#This Row],[//]]+2,"&gt;"))</f>
        <v/>
      </c>
      <c r="D599" s="29" t="str">
        <f>IF(KENKO[[#This Row],[ID NOTA]]="","",INDEX(Table1[QB],MATCH(KENKO[[#This Row],[ID NOTA]],Table1[ID],0)))</f>
        <v/>
      </c>
      <c r="E59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599" s="29"/>
      <c r="G599" s="30" t="str">
        <f ca="1">IF(KENKO[[#This Row],[N_ID]]="","",INDEX(INDIRECT($2:$2),KENKO[[#This Row],[//]]))</f>
        <v/>
      </c>
      <c r="H599" s="30" t="str">
        <f ca="1">IF(KENKO[[#This Row],[N_ID]]="","",INDEX(INDIRECT($2:$2),KENKO[[#This Row],[//]]))</f>
        <v/>
      </c>
      <c r="I599" s="43" t="str">
        <f ca="1">IF(KENKO[[#This Row],[N_ID]]="","",INDEX(INDIRECT($2:$2),KENKO[[#This Row],[//]]))</f>
        <v/>
      </c>
      <c r="J599" s="32" t="str">
        <f ca="1">IF(KENKO[[#This Row],[//]]="","",INDEX([3]!db[NB PAJAK],KENKO[[#This Row],[stt]]-1))</f>
        <v/>
      </c>
      <c r="K599" s="29" t="str">
        <f ca="1">IF(KENKO[[#This Row],[//]]="","",IF(INDEX(INDIRECT($2:$2),KENKO[[#This Row],[//]])="","",INDEX(INDIRECT($2:$2),KENKO[[#This Row],[//]])))</f>
        <v/>
      </c>
      <c r="L599" s="29" t="str">
        <f ca="1">IF(KENKO[[#This Row],[//]]="","",IF(KENKO[[#This Row],[C]]="",INDEX(INDIRECT($2:$2),KENKO[[#This Row],[//]]),""))</f>
        <v/>
      </c>
      <c r="M599" s="29" t="str">
        <f ca="1">IF(KENKO[[#This Row],[//]]="","",IF(KENKO[[#This Row],[C]]="",INDEX(INDIRECT($2:$2),KENKO[[#This Row],[//]]),""))</f>
        <v/>
      </c>
      <c r="N599" s="33" t="str">
        <f ca="1">IF(KENKO[[#This Row],[//]]="","",INDEX(INDIRECT($2:$2),KENKO[[#This Row],[//]])/IF(KENKO[[#This Row],[C]]="",KENKO[[#This Row],[JMLH BRG]],1))</f>
        <v/>
      </c>
      <c r="O599" s="44" t="str">
        <f ca="1">IF(KENKO[[#This Row],[//]]="","",INDEX(INDIRECT($2:$2),KENKO[[#This Row],[//]]))</f>
        <v/>
      </c>
      <c r="P599" s="44" t="str">
        <f ca="1">IF(KENKO[[#This Row],[//]]="","",IF(INDEX(INDIRECT($2:$2),KENKO[[#This Row],[//]])="","",INDEX(INDIRECT($2:$2),KENKO[[#This Row],[//]])))</f>
        <v/>
      </c>
      <c r="Q599" s="33" t="str">
        <f ca="1">IF(KENKO[[#This Row],[//]]="","",INDEX(INDIRECT($2:$2),KENKO[[#This Row],[//]]))</f>
        <v/>
      </c>
      <c r="R59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59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599" s="45" t="str">
        <f ca="1">IF(KENKO[[#This Row],[//]]="","",IF(INDEX(INDIRECT($2:$2),KENKO[[#This Row],[//]])="","",INDEX(INDIRECT($2:$2),KENKO[[#This Row],[//]])))</f>
        <v/>
      </c>
      <c r="U599" s="32" t="str">
        <f ca="1">IF(KENKO[[#This Row],[//]]="","",INDEX(INDIRECT($2:$2),KENKO[[#This Row],[//]]))</f>
        <v/>
      </c>
      <c r="V599" s="32" t="str">
        <f ca="1">LOWER(SUBSTITUTE(SUBSTITUTE(SUBSTITUTE(SUBSTITUTE(SUBSTITUTE(SUBSTITUTE(SUBSTITUTE(SUBSTITUTE(KENKO[[#This Row],[N.B.nota]]," ",""),"-",""),"(",""),")",""),".",""),",",""),"/",""),"""",""))</f>
        <v/>
      </c>
      <c r="W599" s="29" t="str">
        <f ca="1">IF(KENKO[[#This Row],[concat]]="","",MATCH(KENKO[[#This Row],[concat]],[3]!db[NB NOTA_C],0)+1)</f>
        <v/>
      </c>
      <c r="X599" s="32" t="str">
        <f ca="1">IF(KENKO[[#This Row],[N.B.nota]]="","",ADDRESS(ROW(KENKO[QB]),COLUMN(KENKO[QB]))&amp;":"&amp;ADDRESS(ROW(),COLUMN(KENKO[QB])))</f>
        <v/>
      </c>
      <c r="Y599" s="46" t="str">
        <f ca="1">IF(KENKO[[#This Row],[//]]="","",HYPERLINK("["&amp;DB_PATH&amp;"]DB!e"&amp;KENKO[[#This Row],[stt]],"&gt;"))</f>
        <v/>
      </c>
      <c r="Z599" s="32" t="str">
        <f ca="1">IF(KENKO[[#This Row],[//]]="","",IF(KENKO[[#This Row],[ID NOTA]]="",Z598,KENKO[[#This Row],[ID NOTA]]))</f>
        <v/>
      </c>
    </row>
    <row r="600" spans="1:26" ht="20.100000000000001" customHeight="1" x14ac:dyDescent="0.25">
      <c r="A600" s="32"/>
      <c r="B600" s="29" t="str">
        <f>IF(KENKO[[#This Row],[N_ID]]="","",INDEX(Table1[ID],MATCH(KENKO[[#This Row],[N_ID]],Table1[N_ID],0)))</f>
        <v/>
      </c>
      <c r="C600" s="29" t="str">
        <f ca="1">IF(KENKO[[#This Row],[//]]="","",HYPERLINK("["&amp;SUBSTITUTE(DIR,"'","")&amp;"]NOTA!D"&amp;KENKO[[#This Row],[//]]+2,"&gt;"))</f>
        <v/>
      </c>
      <c r="D600" s="29" t="str">
        <f>IF(KENKO[[#This Row],[ID NOTA]]="","",INDEX(Table1[QB],MATCH(KENKO[[#This Row],[ID NOTA]],Table1[ID],0)))</f>
        <v/>
      </c>
      <c r="E60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00" s="29"/>
      <c r="G600" s="30" t="str">
        <f ca="1">IF(KENKO[[#This Row],[N_ID]]="","",INDEX(INDIRECT($2:$2),KENKO[[#This Row],[//]]))</f>
        <v/>
      </c>
      <c r="H600" s="30" t="str">
        <f ca="1">IF(KENKO[[#This Row],[N_ID]]="","",INDEX(INDIRECT($2:$2),KENKO[[#This Row],[//]]))</f>
        <v/>
      </c>
      <c r="I600" s="43" t="str">
        <f ca="1">IF(KENKO[[#This Row],[N_ID]]="","",INDEX(INDIRECT($2:$2),KENKO[[#This Row],[//]]))</f>
        <v/>
      </c>
      <c r="J600" s="32" t="str">
        <f ca="1">IF(KENKO[[#This Row],[//]]="","",INDEX([3]!db[NB PAJAK],KENKO[[#This Row],[stt]]-1))</f>
        <v/>
      </c>
      <c r="K600" s="29" t="str">
        <f ca="1">IF(KENKO[[#This Row],[//]]="","",IF(INDEX(INDIRECT($2:$2),KENKO[[#This Row],[//]])="","",INDEX(INDIRECT($2:$2),KENKO[[#This Row],[//]])))</f>
        <v/>
      </c>
      <c r="L600" s="29" t="str">
        <f ca="1">IF(KENKO[[#This Row],[//]]="","",IF(KENKO[[#This Row],[C]]="",INDEX(INDIRECT($2:$2),KENKO[[#This Row],[//]]),""))</f>
        <v/>
      </c>
      <c r="M600" s="29" t="str">
        <f ca="1">IF(KENKO[[#This Row],[//]]="","",IF(KENKO[[#This Row],[C]]="",INDEX(INDIRECT($2:$2),KENKO[[#This Row],[//]]),""))</f>
        <v/>
      </c>
      <c r="N600" s="33" t="str">
        <f ca="1">IF(KENKO[[#This Row],[//]]="","",INDEX(INDIRECT($2:$2),KENKO[[#This Row],[//]])/IF(KENKO[[#This Row],[C]]="",KENKO[[#This Row],[JMLH BRG]],1))</f>
        <v/>
      </c>
      <c r="O600" s="44" t="str">
        <f ca="1">IF(KENKO[[#This Row],[//]]="","",INDEX(INDIRECT($2:$2),KENKO[[#This Row],[//]]))</f>
        <v/>
      </c>
      <c r="P600" s="44" t="str">
        <f ca="1">IF(KENKO[[#This Row],[//]]="","",IF(INDEX(INDIRECT($2:$2),KENKO[[#This Row],[//]])="","",INDEX(INDIRECT($2:$2),KENKO[[#This Row],[//]])))</f>
        <v/>
      </c>
      <c r="Q600" s="33" t="str">
        <f ca="1">IF(KENKO[[#This Row],[//]]="","",INDEX(INDIRECT($2:$2),KENKO[[#This Row],[//]]))</f>
        <v/>
      </c>
      <c r="R60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0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00" s="45" t="str">
        <f ca="1">IF(KENKO[[#This Row],[//]]="","",IF(INDEX(INDIRECT($2:$2),KENKO[[#This Row],[//]])="","",INDEX(INDIRECT($2:$2),KENKO[[#This Row],[//]])))</f>
        <v/>
      </c>
      <c r="U600" s="32" t="str">
        <f ca="1">IF(KENKO[[#This Row],[//]]="","",INDEX(INDIRECT($2:$2),KENKO[[#This Row],[//]]))</f>
        <v/>
      </c>
      <c r="V600" s="32" t="str">
        <f ca="1">LOWER(SUBSTITUTE(SUBSTITUTE(SUBSTITUTE(SUBSTITUTE(SUBSTITUTE(SUBSTITUTE(SUBSTITUTE(SUBSTITUTE(KENKO[[#This Row],[N.B.nota]]," ",""),"-",""),"(",""),")",""),".",""),",",""),"/",""),"""",""))</f>
        <v/>
      </c>
      <c r="W600" s="29" t="str">
        <f ca="1">IF(KENKO[[#This Row],[concat]]="","",MATCH(KENKO[[#This Row],[concat]],[3]!db[NB NOTA_C],0)+1)</f>
        <v/>
      </c>
      <c r="X600" s="32" t="str">
        <f ca="1">IF(KENKO[[#This Row],[N.B.nota]]="","",ADDRESS(ROW(KENKO[QB]),COLUMN(KENKO[QB]))&amp;":"&amp;ADDRESS(ROW(),COLUMN(KENKO[QB])))</f>
        <v/>
      </c>
      <c r="Y600" s="46" t="str">
        <f ca="1">IF(KENKO[[#This Row],[//]]="","",HYPERLINK("["&amp;DB_PATH&amp;"]DB!e"&amp;KENKO[[#This Row],[stt]],"&gt;"))</f>
        <v/>
      </c>
      <c r="Z600" s="32" t="str">
        <f ca="1">IF(KENKO[[#This Row],[//]]="","",IF(KENKO[[#This Row],[ID NOTA]]="",Z599,KENKO[[#This Row],[ID NOTA]]))</f>
        <v/>
      </c>
    </row>
    <row r="601" spans="1:26" ht="20.100000000000001" customHeight="1" x14ac:dyDescent="0.25">
      <c r="A601" s="32"/>
      <c r="B601" s="29" t="str">
        <f>IF(KENKO[[#This Row],[N_ID]]="","",INDEX(Table1[ID],MATCH(KENKO[[#This Row],[N_ID]],Table1[N_ID],0)))</f>
        <v/>
      </c>
      <c r="C601" s="29" t="str">
        <f ca="1">IF(KENKO[[#This Row],[//]]="","",HYPERLINK("["&amp;SUBSTITUTE(DIR,"'","")&amp;"]NOTA!D"&amp;KENKO[[#This Row],[//]]+2,"&gt;"))</f>
        <v/>
      </c>
      <c r="D601" s="29" t="str">
        <f>IF(KENKO[[#This Row],[ID NOTA]]="","",INDEX(Table1[QB],MATCH(KENKO[[#This Row],[ID NOTA]],Table1[ID],0)))</f>
        <v/>
      </c>
      <c r="E60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01" s="29"/>
      <c r="G601" s="30" t="str">
        <f ca="1">IF(KENKO[[#This Row],[N_ID]]="","",INDEX(INDIRECT($2:$2),KENKO[[#This Row],[//]]))</f>
        <v/>
      </c>
      <c r="H601" s="30" t="str">
        <f ca="1">IF(KENKO[[#This Row],[N_ID]]="","",INDEX(INDIRECT($2:$2),KENKO[[#This Row],[//]]))</f>
        <v/>
      </c>
      <c r="I601" s="43" t="str">
        <f ca="1">IF(KENKO[[#This Row],[N_ID]]="","",INDEX(INDIRECT($2:$2),KENKO[[#This Row],[//]]))</f>
        <v/>
      </c>
      <c r="J601" s="32" t="str">
        <f ca="1">IF(KENKO[[#This Row],[//]]="","",INDEX([3]!db[NB PAJAK],KENKO[[#This Row],[stt]]-1))</f>
        <v/>
      </c>
      <c r="K601" s="29" t="str">
        <f ca="1">IF(KENKO[[#This Row],[//]]="","",IF(INDEX(INDIRECT($2:$2),KENKO[[#This Row],[//]])="","",INDEX(INDIRECT($2:$2),KENKO[[#This Row],[//]])))</f>
        <v/>
      </c>
      <c r="L601" s="29" t="str">
        <f ca="1">IF(KENKO[[#This Row],[//]]="","",IF(KENKO[[#This Row],[C]]="",INDEX(INDIRECT($2:$2),KENKO[[#This Row],[//]]),""))</f>
        <v/>
      </c>
      <c r="M601" s="29" t="str">
        <f ca="1">IF(KENKO[[#This Row],[//]]="","",IF(KENKO[[#This Row],[C]]="",INDEX(INDIRECT($2:$2),KENKO[[#This Row],[//]]),""))</f>
        <v/>
      </c>
      <c r="N601" s="33" t="str">
        <f ca="1">IF(KENKO[[#This Row],[//]]="","",INDEX(INDIRECT($2:$2),KENKO[[#This Row],[//]])/IF(KENKO[[#This Row],[C]]="",KENKO[[#This Row],[JMLH BRG]],1))</f>
        <v/>
      </c>
      <c r="O601" s="44" t="str">
        <f ca="1">IF(KENKO[[#This Row],[//]]="","",INDEX(INDIRECT($2:$2),KENKO[[#This Row],[//]]))</f>
        <v/>
      </c>
      <c r="P601" s="44" t="str">
        <f ca="1">IF(KENKO[[#This Row],[//]]="","",IF(INDEX(INDIRECT($2:$2),KENKO[[#This Row],[//]])="","",INDEX(INDIRECT($2:$2),KENKO[[#This Row],[//]])))</f>
        <v/>
      </c>
      <c r="Q601" s="33" t="str">
        <f ca="1">IF(KENKO[[#This Row],[//]]="","",INDEX(INDIRECT($2:$2),KENKO[[#This Row],[//]]))</f>
        <v/>
      </c>
      <c r="R60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0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01" s="45" t="str">
        <f ca="1">IF(KENKO[[#This Row],[//]]="","",IF(INDEX(INDIRECT($2:$2),KENKO[[#This Row],[//]])="","",INDEX(INDIRECT($2:$2),KENKO[[#This Row],[//]])))</f>
        <v/>
      </c>
      <c r="U601" s="32" t="str">
        <f ca="1">IF(KENKO[[#This Row],[//]]="","",INDEX(INDIRECT($2:$2),KENKO[[#This Row],[//]]))</f>
        <v/>
      </c>
      <c r="V601" s="32" t="str">
        <f ca="1">LOWER(SUBSTITUTE(SUBSTITUTE(SUBSTITUTE(SUBSTITUTE(SUBSTITUTE(SUBSTITUTE(SUBSTITUTE(SUBSTITUTE(KENKO[[#This Row],[N.B.nota]]," ",""),"-",""),"(",""),")",""),".",""),",",""),"/",""),"""",""))</f>
        <v/>
      </c>
      <c r="W601" s="29" t="str">
        <f ca="1">IF(KENKO[[#This Row],[concat]]="","",MATCH(KENKO[[#This Row],[concat]],[3]!db[NB NOTA_C],0)+1)</f>
        <v/>
      </c>
      <c r="X601" s="32" t="str">
        <f ca="1">IF(KENKO[[#This Row],[N.B.nota]]="","",ADDRESS(ROW(KENKO[QB]),COLUMN(KENKO[QB]))&amp;":"&amp;ADDRESS(ROW(),COLUMN(KENKO[QB])))</f>
        <v/>
      </c>
      <c r="Y601" s="46" t="str">
        <f ca="1">IF(KENKO[[#This Row],[//]]="","",HYPERLINK("["&amp;DB_PATH&amp;"]DB!e"&amp;KENKO[[#This Row],[stt]],"&gt;"))</f>
        <v/>
      </c>
      <c r="Z601" s="32" t="str">
        <f ca="1">IF(KENKO[[#This Row],[//]]="","",IF(KENKO[[#This Row],[ID NOTA]]="",Z600,KENKO[[#This Row],[ID NOTA]]))</f>
        <v/>
      </c>
    </row>
    <row r="602" spans="1:26" ht="20.100000000000001" customHeight="1" x14ac:dyDescent="0.25">
      <c r="A602" s="32"/>
      <c r="B602" s="29" t="str">
        <f>IF(KENKO[[#This Row],[N_ID]]="","",INDEX(Table1[ID],MATCH(KENKO[[#This Row],[N_ID]],Table1[N_ID],0)))</f>
        <v/>
      </c>
      <c r="C602" s="29" t="str">
        <f ca="1">IF(KENKO[[#This Row],[//]]="","",HYPERLINK("["&amp;SUBSTITUTE(DIR,"'","")&amp;"]NOTA!D"&amp;KENKO[[#This Row],[//]]+2,"&gt;"))</f>
        <v/>
      </c>
      <c r="D602" s="29" t="str">
        <f>IF(KENKO[[#This Row],[ID NOTA]]="","",INDEX(Table1[QB],MATCH(KENKO[[#This Row],[ID NOTA]],Table1[ID],0)))</f>
        <v/>
      </c>
      <c r="E60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02" s="29"/>
      <c r="G602" s="30" t="str">
        <f ca="1">IF(KENKO[[#This Row],[N_ID]]="","",INDEX(INDIRECT($2:$2),KENKO[[#This Row],[//]]))</f>
        <v/>
      </c>
      <c r="H602" s="30" t="str">
        <f ca="1">IF(KENKO[[#This Row],[N_ID]]="","",INDEX(INDIRECT($2:$2),KENKO[[#This Row],[//]]))</f>
        <v/>
      </c>
      <c r="I602" s="43" t="str">
        <f ca="1">IF(KENKO[[#This Row],[N_ID]]="","",INDEX(INDIRECT($2:$2),KENKO[[#This Row],[//]]))</f>
        <v/>
      </c>
      <c r="J602" s="32" t="str">
        <f ca="1">IF(KENKO[[#This Row],[//]]="","",INDEX([3]!db[NB PAJAK],KENKO[[#This Row],[stt]]-1))</f>
        <v/>
      </c>
      <c r="K602" s="29" t="str">
        <f ca="1">IF(KENKO[[#This Row],[//]]="","",IF(INDEX(INDIRECT($2:$2),KENKO[[#This Row],[//]])="","",INDEX(INDIRECT($2:$2),KENKO[[#This Row],[//]])))</f>
        <v/>
      </c>
      <c r="L602" s="29" t="str">
        <f ca="1">IF(KENKO[[#This Row],[//]]="","",IF(KENKO[[#This Row],[C]]="",INDEX(INDIRECT($2:$2),KENKO[[#This Row],[//]]),""))</f>
        <v/>
      </c>
      <c r="M602" s="29" t="str">
        <f ca="1">IF(KENKO[[#This Row],[//]]="","",IF(KENKO[[#This Row],[C]]="",INDEX(INDIRECT($2:$2),KENKO[[#This Row],[//]]),""))</f>
        <v/>
      </c>
      <c r="N602" s="33" t="str">
        <f ca="1">IF(KENKO[[#This Row],[//]]="","",INDEX(INDIRECT($2:$2),KENKO[[#This Row],[//]])/IF(KENKO[[#This Row],[C]]="",KENKO[[#This Row],[JMLH BRG]],1))</f>
        <v/>
      </c>
      <c r="O602" s="44" t="str">
        <f ca="1">IF(KENKO[[#This Row],[//]]="","",INDEX(INDIRECT($2:$2),KENKO[[#This Row],[//]]))</f>
        <v/>
      </c>
      <c r="P602" s="44" t="str">
        <f ca="1">IF(KENKO[[#This Row],[//]]="","",IF(INDEX(INDIRECT($2:$2),KENKO[[#This Row],[//]])="","",INDEX(INDIRECT($2:$2),KENKO[[#This Row],[//]])))</f>
        <v/>
      </c>
      <c r="Q602" s="33" t="str">
        <f ca="1">IF(KENKO[[#This Row],[//]]="","",INDEX(INDIRECT($2:$2),KENKO[[#This Row],[//]]))</f>
        <v/>
      </c>
      <c r="R60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0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02" s="45" t="str">
        <f ca="1">IF(KENKO[[#This Row],[//]]="","",IF(INDEX(INDIRECT($2:$2),KENKO[[#This Row],[//]])="","",INDEX(INDIRECT($2:$2),KENKO[[#This Row],[//]])))</f>
        <v/>
      </c>
      <c r="U602" s="32" t="str">
        <f ca="1">IF(KENKO[[#This Row],[//]]="","",INDEX(INDIRECT($2:$2),KENKO[[#This Row],[//]]))</f>
        <v/>
      </c>
      <c r="V602" s="32" t="str">
        <f ca="1">LOWER(SUBSTITUTE(SUBSTITUTE(SUBSTITUTE(SUBSTITUTE(SUBSTITUTE(SUBSTITUTE(SUBSTITUTE(SUBSTITUTE(KENKO[[#This Row],[N.B.nota]]," ",""),"-",""),"(",""),")",""),".",""),",",""),"/",""),"""",""))</f>
        <v/>
      </c>
      <c r="W602" s="29" t="str">
        <f ca="1">IF(KENKO[[#This Row],[concat]]="","",MATCH(KENKO[[#This Row],[concat]],[3]!db[NB NOTA_C],0)+1)</f>
        <v/>
      </c>
      <c r="X602" s="32" t="str">
        <f ca="1">IF(KENKO[[#This Row],[N.B.nota]]="","",ADDRESS(ROW(KENKO[QB]),COLUMN(KENKO[QB]))&amp;":"&amp;ADDRESS(ROW(),COLUMN(KENKO[QB])))</f>
        <v/>
      </c>
      <c r="Y602" s="46" t="str">
        <f ca="1">IF(KENKO[[#This Row],[//]]="","",HYPERLINK("["&amp;DB_PATH&amp;"]DB!e"&amp;KENKO[[#This Row],[stt]],"&gt;"))</f>
        <v/>
      </c>
      <c r="Z602" s="32" t="str">
        <f ca="1">IF(KENKO[[#This Row],[//]]="","",IF(KENKO[[#This Row],[ID NOTA]]="",Z601,KENKO[[#This Row],[ID NOTA]]))</f>
        <v/>
      </c>
    </row>
    <row r="603" spans="1:26" ht="20.100000000000001" customHeight="1" x14ac:dyDescent="0.25">
      <c r="A603" s="32"/>
      <c r="B603" s="29" t="str">
        <f>IF(KENKO[[#This Row],[N_ID]]="","",INDEX(Table1[ID],MATCH(KENKO[[#This Row],[N_ID]],Table1[N_ID],0)))</f>
        <v/>
      </c>
      <c r="C603" s="29" t="str">
        <f ca="1">IF(KENKO[[#This Row],[//]]="","",HYPERLINK("["&amp;SUBSTITUTE(DIR,"'","")&amp;"]NOTA!D"&amp;KENKO[[#This Row],[//]]+2,"&gt;"))</f>
        <v/>
      </c>
      <c r="D603" s="29" t="str">
        <f>IF(KENKO[[#This Row],[ID NOTA]]="","",INDEX(Table1[QB],MATCH(KENKO[[#This Row],[ID NOTA]],Table1[ID],0)))</f>
        <v/>
      </c>
      <c r="E60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03" s="29"/>
      <c r="G603" s="30" t="str">
        <f ca="1">IF(KENKO[[#This Row],[N_ID]]="","",INDEX(INDIRECT($2:$2),KENKO[[#This Row],[//]]))</f>
        <v/>
      </c>
      <c r="H603" s="30" t="str">
        <f ca="1">IF(KENKO[[#This Row],[N_ID]]="","",INDEX(INDIRECT($2:$2),KENKO[[#This Row],[//]]))</f>
        <v/>
      </c>
      <c r="I603" s="43" t="str">
        <f ca="1">IF(KENKO[[#This Row],[N_ID]]="","",INDEX(INDIRECT($2:$2),KENKO[[#This Row],[//]]))</f>
        <v/>
      </c>
      <c r="J603" s="32" t="str">
        <f ca="1">IF(KENKO[[#This Row],[//]]="","",INDEX([3]!db[NB PAJAK],KENKO[[#This Row],[stt]]-1))</f>
        <v/>
      </c>
      <c r="K603" s="29" t="str">
        <f ca="1">IF(KENKO[[#This Row],[//]]="","",IF(INDEX(INDIRECT($2:$2),KENKO[[#This Row],[//]])="","",INDEX(INDIRECT($2:$2),KENKO[[#This Row],[//]])))</f>
        <v/>
      </c>
      <c r="L603" s="29" t="str">
        <f ca="1">IF(KENKO[[#This Row],[//]]="","",IF(KENKO[[#This Row],[C]]="",INDEX(INDIRECT($2:$2),KENKO[[#This Row],[//]]),""))</f>
        <v/>
      </c>
      <c r="M603" s="29" t="str">
        <f ca="1">IF(KENKO[[#This Row],[//]]="","",IF(KENKO[[#This Row],[C]]="",INDEX(INDIRECT($2:$2),KENKO[[#This Row],[//]]),""))</f>
        <v/>
      </c>
      <c r="N603" s="33" t="str">
        <f ca="1">IF(KENKO[[#This Row],[//]]="","",INDEX(INDIRECT($2:$2),KENKO[[#This Row],[//]])/IF(KENKO[[#This Row],[C]]="",KENKO[[#This Row],[JMLH BRG]],1))</f>
        <v/>
      </c>
      <c r="O603" s="44" t="str">
        <f ca="1">IF(KENKO[[#This Row],[//]]="","",INDEX(INDIRECT($2:$2),KENKO[[#This Row],[//]]))</f>
        <v/>
      </c>
      <c r="P603" s="44" t="str">
        <f ca="1">IF(KENKO[[#This Row],[//]]="","",IF(INDEX(INDIRECT($2:$2),KENKO[[#This Row],[//]])="","",INDEX(INDIRECT($2:$2),KENKO[[#This Row],[//]])))</f>
        <v/>
      </c>
      <c r="Q603" s="33" t="str">
        <f ca="1">IF(KENKO[[#This Row],[//]]="","",INDEX(INDIRECT($2:$2),KENKO[[#This Row],[//]]))</f>
        <v/>
      </c>
      <c r="R60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0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03" s="45" t="str">
        <f ca="1">IF(KENKO[[#This Row],[//]]="","",IF(INDEX(INDIRECT($2:$2),KENKO[[#This Row],[//]])="","",INDEX(INDIRECT($2:$2),KENKO[[#This Row],[//]])))</f>
        <v/>
      </c>
      <c r="U603" s="32" t="str">
        <f ca="1">IF(KENKO[[#This Row],[//]]="","",INDEX(INDIRECT($2:$2),KENKO[[#This Row],[//]]))</f>
        <v/>
      </c>
      <c r="V603" s="32" t="str">
        <f ca="1">LOWER(SUBSTITUTE(SUBSTITUTE(SUBSTITUTE(SUBSTITUTE(SUBSTITUTE(SUBSTITUTE(SUBSTITUTE(SUBSTITUTE(KENKO[[#This Row],[N.B.nota]]," ",""),"-",""),"(",""),")",""),".",""),",",""),"/",""),"""",""))</f>
        <v/>
      </c>
      <c r="W603" s="29" t="str">
        <f ca="1">IF(KENKO[[#This Row],[concat]]="","",MATCH(KENKO[[#This Row],[concat]],[3]!db[NB NOTA_C],0)+1)</f>
        <v/>
      </c>
      <c r="X603" s="32" t="str">
        <f ca="1">IF(KENKO[[#This Row],[N.B.nota]]="","",ADDRESS(ROW(KENKO[QB]),COLUMN(KENKO[QB]))&amp;":"&amp;ADDRESS(ROW(),COLUMN(KENKO[QB])))</f>
        <v/>
      </c>
      <c r="Y603" s="46" t="str">
        <f ca="1">IF(KENKO[[#This Row],[//]]="","",HYPERLINK("["&amp;DB_PATH&amp;"]DB!e"&amp;KENKO[[#This Row],[stt]],"&gt;"))</f>
        <v/>
      </c>
      <c r="Z603" s="32" t="str">
        <f ca="1">IF(KENKO[[#This Row],[//]]="","",IF(KENKO[[#This Row],[ID NOTA]]="",Z602,KENKO[[#This Row],[ID NOTA]]))</f>
        <v/>
      </c>
    </row>
    <row r="604" spans="1:26" ht="20.100000000000001" customHeight="1" x14ac:dyDescent="0.25">
      <c r="A604" s="32"/>
      <c r="B604" s="29" t="str">
        <f>IF(KENKO[[#This Row],[N_ID]]="","",INDEX(Table1[ID],MATCH(KENKO[[#This Row],[N_ID]],Table1[N_ID],0)))</f>
        <v/>
      </c>
      <c r="C604" s="29" t="str">
        <f ca="1">IF(KENKO[[#This Row],[//]]="","",HYPERLINK("["&amp;SUBSTITUTE(DIR,"'","")&amp;"]NOTA!D"&amp;KENKO[[#This Row],[//]]+2,"&gt;"))</f>
        <v/>
      </c>
      <c r="D604" s="29" t="str">
        <f>IF(KENKO[[#This Row],[ID NOTA]]="","",INDEX(Table1[QB],MATCH(KENKO[[#This Row],[ID NOTA]],Table1[ID],0)))</f>
        <v/>
      </c>
      <c r="E60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04" s="29"/>
      <c r="G604" s="30" t="str">
        <f ca="1">IF(KENKO[[#This Row],[N_ID]]="","",INDEX(INDIRECT($2:$2),KENKO[[#This Row],[//]]))</f>
        <v/>
      </c>
      <c r="H604" s="30" t="str">
        <f ca="1">IF(KENKO[[#This Row],[N_ID]]="","",INDEX(INDIRECT($2:$2),KENKO[[#This Row],[//]]))</f>
        <v/>
      </c>
      <c r="I604" s="43" t="str">
        <f ca="1">IF(KENKO[[#This Row],[N_ID]]="","",INDEX(INDIRECT($2:$2),KENKO[[#This Row],[//]]))</f>
        <v/>
      </c>
      <c r="J604" s="32" t="str">
        <f ca="1">IF(KENKO[[#This Row],[//]]="","",INDEX([3]!db[NB PAJAK],KENKO[[#This Row],[stt]]-1))</f>
        <v/>
      </c>
      <c r="K604" s="29" t="str">
        <f ca="1">IF(KENKO[[#This Row],[//]]="","",IF(INDEX(INDIRECT($2:$2),KENKO[[#This Row],[//]])="","",INDEX(INDIRECT($2:$2),KENKO[[#This Row],[//]])))</f>
        <v/>
      </c>
      <c r="L604" s="29" t="str">
        <f ca="1">IF(KENKO[[#This Row],[//]]="","",IF(KENKO[[#This Row],[C]]="",INDEX(INDIRECT($2:$2),KENKO[[#This Row],[//]]),""))</f>
        <v/>
      </c>
      <c r="M604" s="29" t="str">
        <f ca="1">IF(KENKO[[#This Row],[//]]="","",IF(KENKO[[#This Row],[C]]="",INDEX(INDIRECT($2:$2),KENKO[[#This Row],[//]]),""))</f>
        <v/>
      </c>
      <c r="N604" s="33" t="str">
        <f ca="1">IF(KENKO[[#This Row],[//]]="","",INDEX(INDIRECT($2:$2),KENKO[[#This Row],[//]])/IF(KENKO[[#This Row],[C]]="",KENKO[[#This Row],[JMLH BRG]],1))</f>
        <v/>
      </c>
      <c r="O604" s="44" t="str">
        <f ca="1">IF(KENKO[[#This Row],[//]]="","",INDEX(INDIRECT($2:$2),KENKO[[#This Row],[//]]))</f>
        <v/>
      </c>
      <c r="P604" s="44" t="str">
        <f ca="1">IF(KENKO[[#This Row],[//]]="","",IF(INDEX(INDIRECT($2:$2),KENKO[[#This Row],[//]])="","",INDEX(INDIRECT($2:$2),KENKO[[#This Row],[//]])))</f>
        <v/>
      </c>
      <c r="Q604" s="33" t="str">
        <f ca="1">IF(KENKO[[#This Row],[//]]="","",INDEX(INDIRECT($2:$2),KENKO[[#This Row],[//]]))</f>
        <v/>
      </c>
      <c r="R60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0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04" s="45" t="str">
        <f ca="1">IF(KENKO[[#This Row],[//]]="","",IF(INDEX(INDIRECT($2:$2),KENKO[[#This Row],[//]])="","",INDEX(INDIRECT($2:$2),KENKO[[#This Row],[//]])))</f>
        <v/>
      </c>
      <c r="U604" s="32" t="str">
        <f ca="1">IF(KENKO[[#This Row],[//]]="","",INDEX(INDIRECT($2:$2),KENKO[[#This Row],[//]]))</f>
        <v/>
      </c>
      <c r="V604" s="32" t="str">
        <f ca="1">LOWER(SUBSTITUTE(SUBSTITUTE(SUBSTITUTE(SUBSTITUTE(SUBSTITUTE(SUBSTITUTE(SUBSTITUTE(SUBSTITUTE(KENKO[[#This Row],[N.B.nota]]," ",""),"-",""),"(",""),")",""),".",""),",",""),"/",""),"""",""))</f>
        <v/>
      </c>
      <c r="W604" s="29" t="str">
        <f ca="1">IF(KENKO[[#This Row],[concat]]="","",MATCH(KENKO[[#This Row],[concat]],[3]!db[NB NOTA_C],0)+1)</f>
        <v/>
      </c>
      <c r="X604" s="32" t="str">
        <f ca="1">IF(KENKO[[#This Row],[N.B.nota]]="","",ADDRESS(ROW(KENKO[QB]),COLUMN(KENKO[QB]))&amp;":"&amp;ADDRESS(ROW(),COLUMN(KENKO[QB])))</f>
        <v/>
      </c>
      <c r="Y604" s="46" t="str">
        <f ca="1">IF(KENKO[[#This Row],[//]]="","",HYPERLINK("["&amp;DB_PATH&amp;"]DB!e"&amp;KENKO[[#This Row],[stt]],"&gt;"))</f>
        <v/>
      </c>
      <c r="Z604" s="32" t="str">
        <f ca="1">IF(KENKO[[#This Row],[//]]="","",IF(KENKO[[#This Row],[ID NOTA]]="",Z603,KENKO[[#This Row],[ID NOTA]]))</f>
        <v/>
      </c>
    </row>
    <row r="605" spans="1:26" ht="20.100000000000001" customHeight="1" x14ac:dyDescent="0.25">
      <c r="A605" s="32"/>
      <c r="B605" s="29" t="str">
        <f>IF(KENKO[[#This Row],[N_ID]]="","",INDEX(Table1[ID],MATCH(KENKO[[#This Row],[N_ID]],Table1[N_ID],0)))</f>
        <v/>
      </c>
      <c r="C605" s="29" t="str">
        <f ca="1">IF(KENKO[[#This Row],[//]]="","",HYPERLINK("["&amp;SUBSTITUTE(DIR,"'","")&amp;"]NOTA!D"&amp;KENKO[[#This Row],[//]]+2,"&gt;"))</f>
        <v/>
      </c>
      <c r="D605" s="29" t="str">
        <f>IF(KENKO[[#This Row],[ID NOTA]]="","",INDEX(Table1[QB],MATCH(KENKO[[#This Row],[ID NOTA]],Table1[ID],0)))</f>
        <v/>
      </c>
      <c r="E60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05" s="29"/>
      <c r="G605" s="30" t="str">
        <f ca="1">IF(KENKO[[#This Row],[N_ID]]="","",INDEX(INDIRECT($2:$2),KENKO[[#This Row],[//]]))</f>
        <v/>
      </c>
      <c r="H605" s="30" t="str">
        <f ca="1">IF(KENKO[[#This Row],[N_ID]]="","",INDEX(INDIRECT($2:$2),KENKO[[#This Row],[//]]))</f>
        <v/>
      </c>
      <c r="I605" s="43" t="str">
        <f ca="1">IF(KENKO[[#This Row],[N_ID]]="","",INDEX(INDIRECT($2:$2),KENKO[[#This Row],[//]]))</f>
        <v/>
      </c>
      <c r="J605" s="32" t="str">
        <f ca="1">IF(KENKO[[#This Row],[//]]="","",INDEX([3]!db[NB PAJAK],KENKO[[#This Row],[stt]]-1))</f>
        <v/>
      </c>
      <c r="K605" s="29" t="str">
        <f ca="1">IF(KENKO[[#This Row],[//]]="","",IF(INDEX(INDIRECT($2:$2),KENKO[[#This Row],[//]])="","",INDEX(INDIRECT($2:$2),KENKO[[#This Row],[//]])))</f>
        <v/>
      </c>
      <c r="L605" s="29" t="str">
        <f ca="1">IF(KENKO[[#This Row],[//]]="","",IF(KENKO[[#This Row],[C]]="",INDEX(INDIRECT($2:$2),KENKO[[#This Row],[//]]),""))</f>
        <v/>
      </c>
      <c r="M605" s="29" t="str">
        <f ca="1">IF(KENKO[[#This Row],[//]]="","",IF(KENKO[[#This Row],[C]]="",INDEX(INDIRECT($2:$2),KENKO[[#This Row],[//]]),""))</f>
        <v/>
      </c>
      <c r="N605" s="33" t="str">
        <f ca="1">IF(KENKO[[#This Row],[//]]="","",INDEX(INDIRECT($2:$2),KENKO[[#This Row],[//]])/IF(KENKO[[#This Row],[C]]="",KENKO[[#This Row],[JMLH BRG]],1))</f>
        <v/>
      </c>
      <c r="O605" s="44" t="str">
        <f ca="1">IF(KENKO[[#This Row],[//]]="","",INDEX(INDIRECT($2:$2),KENKO[[#This Row],[//]]))</f>
        <v/>
      </c>
      <c r="P605" s="44" t="str">
        <f ca="1">IF(KENKO[[#This Row],[//]]="","",IF(INDEX(INDIRECT($2:$2),KENKO[[#This Row],[//]])="","",INDEX(INDIRECT($2:$2),KENKO[[#This Row],[//]])))</f>
        <v/>
      </c>
      <c r="Q605" s="33" t="str">
        <f ca="1">IF(KENKO[[#This Row],[//]]="","",INDEX(INDIRECT($2:$2),KENKO[[#This Row],[//]]))</f>
        <v/>
      </c>
      <c r="R60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0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05" s="45" t="str">
        <f ca="1">IF(KENKO[[#This Row],[//]]="","",IF(INDEX(INDIRECT($2:$2),KENKO[[#This Row],[//]])="","",INDEX(INDIRECT($2:$2),KENKO[[#This Row],[//]])))</f>
        <v/>
      </c>
      <c r="U605" s="32" t="str">
        <f ca="1">IF(KENKO[[#This Row],[//]]="","",INDEX(INDIRECT($2:$2),KENKO[[#This Row],[//]]))</f>
        <v/>
      </c>
      <c r="V605" s="32" t="str">
        <f ca="1">LOWER(SUBSTITUTE(SUBSTITUTE(SUBSTITUTE(SUBSTITUTE(SUBSTITUTE(SUBSTITUTE(SUBSTITUTE(SUBSTITUTE(KENKO[[#This Row],[N.B.nota]]," ",""),"-",""),"(",""),")",""),".",""),",",""),"/",""),"""",""))</f>
        <v/>
      </c>
      <c r="W605" s="29" t="str">
        <f ca="1">IF(KENKO[[#This Row],[concat]]="","",MATCH(KENKO[[#This Row],[concat]],[3]!db[NB NOTA_C],0)+1)</f>
        <v/>
      </c>
      <c r="X605" s="32" t="str">
        <f ca="1">IF(KENKO[[#This Row],[N.B.nota]]="","",ADDRESS(ROW(KENKO[QB]),COLUMN(KENKO[QB]))&amp;":"&amp;ADDRESS(ROW(),COLUMN(KENKO[QB])))</f>
        <v/>
      </c>
      <c r="Y605" s="46" t="str">
        <f ca="1">IF(KENKO[[#This Row],[//]]="","",HYPERLINK("["&amp;DB_PATH&amp;"]DB!e"&amp;KENKO[[#This Row],[stt]],"&gt;"))</f>
        <v/>
      </c>
      <c r="Z605" s="32" t="str">
        <f ca="1">IF(KENKO[[#This Row],[//]]="","",IF(KENKO[[#This Row],[ID NOTA]]="",Z604,KENKO[[#This Row],[ID NOTA]]))</f>
        <v/>
      </c>
    </row>
    <row r="606" spans="1:26" ht="20.100000000000001" customHeight="1" x14ac:dyDescent="0.25">
      <c r="A606" s="32"/>
      <c r="B606" s="29" t="str">
        <f>IF(KENKO[[#This Row],[N_ID]]="","",INDEX(Table1[ID],MATCH(KENKO[[#This Row],[N_ID]],Table1[N_ID],0)))</f>
        <v/>
      </c>
      <c r="C606" s="29" t="str">
        <f ca="1">IF(KENKO[[#This Row],[//]]="","",HYPERLINK("["&amp;SUBSTITUTE(DIR,"'","")&amp;"]NOTA!D"&amp;KENKO[[#This Row],[//]]+2,"&gt;"))</f>
        <v/>
      </c>
      <c r="D606" s="29" t="str">
        <f>IF(KENKO[[#This Row],[ID NOTA]]="","",INDEX(Table1[QB],MATCH(KENKO[[#This Row],[ID NOTA]],Table1[ID],0)))</f>
        <v/>
      </c>
      <c r="E60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06" s="29"/>
      <c r="G606" s="30" t="str">
        <f ca="1">IF(KENKO[[#This Row],[N_ID]]="","",INDEX(INDIRECT($2:$2),KENKO[[#This Row],[//]]))</f>
        <v/>
      </c>
      <c r="H606" s="30" t="str">
        <f ca="1">IF(KENKO[[#This Row],[N_ID]]="","",INDEX(INDIRECT($2:$2),KENKO[[#This Row],[//]]))</f>
        <v/>
      </c>
      <c r="I606" s="43" t="str">
        <f ca="1">IF(KENKO[[#This Row],[N_ID]]="","",INDEX(INDIRECT($2:$2),KENKO[[#This Row],[//]]))</f>
        <v/>
      </c>
      <c r="J606" s="32" t="str">
        <f ca="1">IF(KENKO[[#This Row],[//]]="","",INDEX([3]!db[NB PAJAK],KENKO[[#This Row],[stt]]-1))</f>
        <v/>
      </c>
      <c r="K606" s="29" t="str">
        <f ca="1">IF(KENKO[[#This Row],[//]]="","",IF(INDEX(INDIRECT($2:$2),KENKO[[#This Row],[//]])="","",INDEX(INDIRECT($2:$2),KENKO[[#This Row],[//]])))</f>
        <v/>
      </c>
      <c r="L606" s="29" t="str">
        <f ca="1">IF(KENKO[[#This Row],[//]]="","",IF(KENKO[[#This Row],[C]]="",INDEX(INDIRECT($2:$2),KENKO[[#This Row],[//]]),""))</f>
        <v/>
      </c>
      <c r="M606" s="29" t="str">
        <f ca="1">IF(KENKO[[#This Row],[//]]="","",IF(KENKO[[#This Row],[C]]="",INDEX(INDIRECT($2:$2),KENKO[[#This Row],[//]]),""))</f>
        <v/>
      </c>
      <c r="N606" s="33" t="str">
        <f ca="1">IF(KENKO[[#This Row],[//]]="","",INDEX(INDIRECT($2:$2),KENKO[[#This Row],[//]])/IF(KENKO[[#This Row],[C]]="",KENKO[[#This Row],[JMLH BRG]],1))</f>
        <v/>
      </c>
      <c r="O606" s="44" t="str">
        <f ca="1">IF(KENKO[[#This Row],[//]]="","",INDEX(INDIRECT($2:$2),KENKO[[#This Row],[//]]))</f>
        <v/>
      </c>
      <c r="P606" s="44" t="str">
        <f ca="1">IF(KENKO[[#This Row],[//]]="","",IF(INDEX(INDIRECT($2:$2),KENKO[[#This Row],[//]])="","",INDEX(INDIRECT($2:$2),KENKO[[#This Row],[//]])))</f>
        <v/>
      </c>
      <c r="Q606" s="33" t="str">
        <f ca="1">IF(KENKO[[#This Row],[//]]="","",INDEX(INDIRECT($2:$2),KENKO[[#This Row],[//]]))</f>
        <v/>
      </c>
      <c r="R60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0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06" s="45" t="str">
        <f ca="1">IF(KENKO[[#This Row],[//]]="","",IF(INDEX(INDIRECT($2:$2),KENKO[[#This Row],[//]])="","",INDEX(INDIRECT($2:$2),KENKO[[#This Row],[//]])))</f>
        <v/>
      </c>
      <c r="U606" s="32" t="str">
        <f ca="1">IF(KENKO[[#This Row],[//]]="","",INDEX(INDIRECT($2:$2),KENKO[[#This Row],[//]]))</f>
        <v/>
      </c>
      <c r="V606" s="32" t="str">
        <f ca="1">LOWER(SUBSTITUTE(SUBSTITUTE(SUBSTITUTE(SUBSTITUTE(SUBSTITUTE(SUBSTITUTE(SUBSTITUTE(SUBSTITUTE(KENKO[[#This Row],[N.B.nota]]," ",""),"-",""),"(",""),")",""),".",""),",",""),"/",""),"""",""))</f>
        <v/>
      </c>
      <c r="W606" s="29" t="str">
        <f ca="1">IF(KENKO[[#This Row],[concat]]="","",MATCH(KENKO[[#This Row],[concat]],[3]!db[NB NOTA_C],0)+1)</f>
        <v/>
      </c>
      <c r="X606" s="32" t="str">
        <f ca="1">IF(KENKO[[#This Row],[N.B.nota]]="","",ADDRESS(ROW(KENKO[QB]),COLUMN(KENKO[QB]))&amp;":"&amp;ADDRESS(ROW(),COLUMN(KENKO[QB])))</f>
        <v/>
      </c>
      <c r="Y606" s="46" t="str">
        <f ca="1">IF(KENKO[[#This Row],[//]]="","",HYPERLINK("["&amp;DB_PATH&amp;"]DB!e"&amp;KENKO[[#This Row],[stt]],"&gt;"))</f>
        <v/>
      </c>
      <c r="Z606" s="32" t="str">
        <f ca="1">IF(KENKO[[#This Row],[//]]="","",IF(KENKO[[#This Row],[ID NOTA]]="",Z605,KENKO[[#This Row],[ID NOTA]]))</f>
        <v/>
      </c>
    </row>
    <row r="607" spans="1:26" ht="20.100000000000001" customHeight="1" x14ac:dyDescent="0.25">
      <c r="A607" s="32"/>
      <c r="B607" s="29" t="str">
        <f>IF(KENKO[[#This Row],[N_ID]]="","",INDEX(Table1[ID],MATCH(KENKO[[#This Row],[N_ID]],Table1[N_ID],0)))</f>
        <v/>
      </c>
      <c r="C607" s="29" t="str">
        <f ca="1">IF(KENKO[[#This Row],[//]]="","",HYPERLINK("["&amp;SUBSTITUTE(DIR,"'","")&amp;"]NOTA!D"&amp;KENKO[[#This Row],[//]]+2,"&gt;"))</f>
        <v/>
      </c>
      <c r="D607" s="29" t="str">
        <f>IF(KENKO[[#This Row],[ID NOTA]]="","",INDEX(Table1[QB],MATCH(KENKO[[#This Row],[ID NOTA]],Table1[ID],0)))</f>
        <v/>
      </c>
      <c r="E60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07" s="29"/>
      <c r="G607" s="30" t="str">
        <f ca="1">IF(KENKO[[#This Row],[N_ID]]="","",INDEX(INDIRECT($2:$2),KENKO[[#This Row],[//]]))</f>
        <v/>
      </c>
      <c r="H607" s="30" t="str">
        <f ca="1">IF(KENKO[[#This Row],[N_ID]]="","",INDEX(INDIRECT($2:$2),KENKO[[#This Row],[//]]))</f>
        <v/>
      </c>
      <c r="I607" s="43" t="str">
        <f ca="1">IF(KENKO[[#This Row],[N_ID]]="","",INDEX(INDIRECT($2:$2),KENKO[[#This Row],[//]]))</f>
        <v/>
      </c>
      <c r="J607" s="32" t="str">
        <f ca="1">IF(KENKO[[#This Row],[//]]="","",INDEX([3]!db[NB PAJAK],KENKO[[#This Row],[stt]]-1))</f>
        <v/>
      </c>
      <c r="K607" s="29" t="str">
        <f ca="1">IF(KENKO[[#This Row],[//]]="","",IF(INDEX(INDIRECT($2:$2),KENKO[[#This Row],[//]])="","",INDEX(INDIRECT($2:$2),KENKO[[#This Row],[//]])))</f>
        <v/>
      </c>
      <c r="L607" s="29" t="str">
        <f ca="1">IF(KENKO[[#This Row],[//]]="","",IF(KENKO[[#This Row],[C]]="",INDEX(INDIRECT($2:$2),KENKO[[#This Row],[//]]),""))</f>
        <v/>
      </c>
      <c r="M607" s="29" t="str">
        <f ca="1">IF(KENKO[[#This Row],[//]]="","",IF(KENKO[[#This Row],[C]]="",INDEX(INDIRECT($2:$2),KENKO[[#This Row],[//]]),""))</f>
        <v/>
      </c>
      <c r="N607" s="33" t="str">
        <f ca="1">IF(KENKO[[#This Row],[//]]="","",INDEX(INDIRECT($2:$2),KENKO[[#This Row],[//]])/IF(KENKO[[#This Row],[C]]="",KENKO[[#This Row],[JMLH BRG]],1))</f>
        <v/>
      </c>
      <c r="O607" s="44" t="str">
        <f ca="1">IF(KENKO[[#This Row],[//]]="","",INDEX(INDIRECT($2:$2),KENKO[[#This Row],[//]]))</f>
        <v/>
      </c>
      <c r="P607" s="44" t="str">
        <f ca="1">IF(KENKO[[#This Row],[//]]="","",IF(INDEX(INDIRECT($2:$2),KENKO[[#This Row],[//]])="","",INDEX(INDIRECT($2:$2),KENKO[[#This Row],[//]])))</f>
        <v/>
      </c>
      <c r="Q607" s="33" t="str">
        <f ca="1">IF(KENKO[[#This Row],[//]]="","",INDEX(INDIRECT($2:$2),KENKO[[#This Row],[//]]))</f>
        <v/>
      </c>
      <c r="R60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0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07" s="45" t="str">
        <f ca="1">IF(KENKO[[#This Row],[//]]="","",IF(INDEX(INDIRECT($2:$2),KENKO[[#This Row],[//]])="","",INDEX(INDIRECT($2:$2),KENKO[[#This Row],[//]])))</f>
        <v/>
      </c>
      <c r="U607" s="32" t="str">
        <f ca="1">IF(KENKO[[#This Row],[//]]="","",INDEX(INDIRECT($2:$2),KENKO[[#This Row],[//]]))</f>
        <v/>
      </c>
      <c r="V607" s="32" t="str">
        <f ca="1">LOWER(SUBSTITUTE(SUBSTITUTE(SUBSTITUTE(SUBSTITUTE(SUBSTITUTE(SUBSTITUTE(SUBSTITUTE(SUBSTITUTE(KENKO[[#This Row],[N.B.nota]]," ",""),"-",""),"(",""),")",""),".",""),",",""),"/",""),"""",""))</f>
        <v/>
      </c>
      <c r="W607" s="29" t="str">
        <f ca="1">IF(KENKO[[#This Row],[concat]]="","",MATCH(KENKO[[#This Row],[concat]],[3]!db[NB NOTA_C],0)+1)</f>
        <v/>
      </c>
      <c r="X607" s="32" t="str">
        <f ca="1">IF(KENKO[[#This Row],[N.B.nota]]="","",ADDRESS(ROW(KENKO[QB]),COLUMN(KENKO[QB]))&amp;":"&amp;ADDRESS(ROW(),COLUMN(KENKO[QB])))</f>
        <v/>
      </c>
      <c r="Y607" s="46" t="str">
        <f ca="1">IF(KENKO[[#This Row],[//]]="","",HYPERLINK("["&amp;DB_PATH&amp;"]DB!e"&amp;KENKO[[#This Row],[stt]],"&gt;"))</f>
        <v/>
      </c>
      <c r="Z607" s="32" t="str">
        <f ca="1">IF(KENKO[[#This Row],[//]]="","",IF(KENKO[[#This Row],[ID NOTA]]="",Z606,KENKO[[#This Row],[ID NOTA]]))</f>
        <v/>
      </c>
    </row>
    <row r="608" spans="1:26" ht="20.100000000000001" customHeight="1" x14ac:dyDescent="0.25">
      <c r="A608" s="32"/>
      <c r="B608" s="29" t="str">
        <f>IF(KENKO[[#This Row],[N_ID]]="","",INDEX(Table1[ID],MATCH(KENKO[[#This Row],[N_ID]],Table1[N_ID],0)))</f>
        <v/>
      </c>
      <c r="C608" s="29" t="str">
        <f ca="1">IF(KENKO[[#This Row],[//]]="","",HYPERLINK("["&amp;SUBSTITUTE(DIR,"'","")&amp;"]NOTA!D"&amp;KENKO[[#This Row],[//]]+2,"&gt;"))</f>
        <v/>
      </c>
      <c r="D608" s="29" t="str">
        <f>IF(KENKO[[#This Row],[ID NOTA]]="","",INDEX(Table1[QB],MATCH(KENKO[[#This Row],[ID NOTA]],Table1[ID],0)))</f>
        <v/>
      </c>
      <c r="E60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08" s="29"/>
      <c r="G608" s="30" t="str">
        <f ca="1">IF(KENKO[[#This Row],[N_ID]]="","",INDEX(INDIRECT($2:$2),KENKO[[#This Row],[//]]))</f>
        <v/>
      </c>
      <c r="H608" s="30" t="str">
        <f ca="1">IF(KENKO[[#This Row],[N_ID]]="","",INDEX(INDIRECT($2:$2),KENKO[[#This Row],[//]]))</f>
        <v/>
      </c>
      <c r="I608" s="43" t="str">
        <f ca="1">IF(KENKO[[#This Row],[N_ID]]="","",INDEX(INDIRECT($2:$2),KENKO[[#This Row],[//]]))</f>
        <v/>
      </c>
      <c r="J608" s="32" t="str">
        <f ca="1">IF(KENKO[[#This Row],[//]]="","",INDEX([3]!db[NB PAJAK],KENKO[[#This Row],[stt]]-1))</f>
        <v/>
      </c>
      <c r="K608" s="29" t="str">
        <f ca="1">IF(KENKO[[#This Row],[//]]="","",IF(INDEX(INDIRECT($2:$2),KENKO[[#This Row],[//]])="","",INDEX(INDIRECT($2:$2),KENKO[[#This Row],[//]])))</f>
        <v/>
      </c>
      <c r="L608" s="29" t="str">
        <f ca="1">IF(KENKO[[#This Row],[//]]="","",IF(KENKO[[#This Row],[C]]="",INDEX(INDIRECT($2:$2),KENKO[[#This Row],[//]]),""))</f>
        <v/>
      </c>
      <c r="M608" s="29" t="str">
        <f ca="1">IF(KENKO[[#This Row],[//]]="","",IF(KENKO[[#This Row],[C]]="",INDEX(INDIRECT($2:$2),KENKO[[#This Row],[//]]),""))</f>
        <v/>
      </c>
      <c r="N608" s="33" t="str">
        <f ca="1">IF(KENKO[[#This Row],[//]]="","",INDEX(INDIRECT($2:$2),KENKO[[#This Row],[//]])/IF(KENKO[[#This Row],[C]]="",KENKO[[#This Row],[JMLH BRG]],1))</f>
        <v/>
      </c>
      <c r="O608" s="44" t="str">
        <f ca="1">IF(KENKO[[#This Row],[//]]="","",INDEX(INDIRECT($2:$2),KENKO[[#This Row],[//]]))</f>
        <v/>
      </c>
      <c r="P608" s="44" t="str">
        <f ca="1">IF(KENKO[[#This Row],[//]]="","",IF(INDEX(INDIRECT($2:$2),KENKO[[#This Row],[//]])="","",INDEX(INDIRECT($2:$2),KENKO[[#This Row],[//]])))</f>
        <v/>
      </c>
      <c r="Q608" s="33" t="str">
        <f ca="1">IF(KENKO[[#This Row],[//]]="","",INDEX(INDIRECT($2:$2),KENKO[[#This Row],[//]]))</f>
        <v/>
      </c>
      <c r="R60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0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08" s="45" t="str">
        <f ca="1">IF(KENKO[[#This Row],[//]]="","",IF(INDEX(INDIRECT($2:$2),KENKO[[#This Row],[//]])="","",INDEX(INDIRECT($2:$2),KENKO[[#This Row],[//]])))</f>
        <v/>
      </c>
      <c r="U608" s="32" t="str">
        <f ca="1">IF(KENKO[[#This Row],[//]]="","",INDEX(INDIRECT($2:$2),KENKO[[#This Row],[//]]))</f>
        <v/>
      </c>
      <c r="V608" s="32" t="str">
        <f ca="1">LOWER(SUBSTITUTE(SUBSTITUTE(SUBSTITUTE(SUBSTITUTE(SUBSTITUTE(SUBSTITUTE(SUBSTITUTE(SUBSTITUTE(KENKO[[#This Row],[N.B.nota]]," ",""),"-",""),"(",""),")",""),".",""),",",""),"/",""),"""",""))</f>
        <v/>
      </c>
      <c r="W608" s="29" t="str">
        <f ca="1">IF(KENKO[[#This Row],[concat]]="","",MATCH(KENKO[[#This Row],[concat]],[3]!db[NB NOTA_C],0)+1)</f>
        <v/>
      </c>
      <c r="X608" s="32" t="str">
        <f ca="1">IF(KENKO[[#This Row],[N.B.nota]]="","",ADDRESS(ROW(KENKO[QB]),COLUMN(KENKO[QB]))&amp;":"&amp;ADDRESS(ROW(),COLUMN(KENKO[QB])))</f>
        <v/>
      </c>
      <c r="Y608" s="46" t="str">
        <f ca="1">IF(KENKO[[#This Row],[//]]="","",HYPERLINK("["&amp;DB_PATH&amp;"]DB!e"&amp;KENKO[[#This Row],[stt]],"&gt;"))</f>
        <v/>
      </c>
      <c r="Z608" s="32" t="str">
        <f ca="1">IF(KENKO[[#This Row],[//]]="","",IF(KENKO[[#This Row],[ID NOTA]]="",Z607,KENKO[[#This Row],[ID NOTA]]))</f>
        <v/>
      </c>
    </row>
    <row r="609" spans="1:26" ht="20.100000000000001" customHeight="1" x14ac:dyDescent="0.25">
      <c r="A609" s="32"/>
      <c r="B609" s="29" t="str">
        <f>IF(KENKO[[#This Row],[N_ID]]="","",INDEX(Table1[ID],MATCH(KENKO[[#This Row],[N_ID]],Table1[N_ID],0)))</f>
        <v/>
      </c>
      <c r="C609" s="29" t="str">
        <f ca="1">IF(KENKO[[#This Row],[//]]="","",HYPERLINK("["&amp;SUBSTITUTE(DIR,"'","")&amp;"]NOTA!D"&amp;KENKO[[#This Row],[//]]+2,"&gt;"))</f>
        <v/>
      </c>
      <c r="D609" s="29" t="str">
        <f>IF(KENKO[[#This Row],[ID NOTA]]="","",INDEX(Table1[QB],MATCH(KENKO[[#This Row],[ID NOTA]],Table1[ID],0)))</f>
        <v/>
      </c>
      <c r="E60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09" s="29"/>
      <c r="G609" s="30" t="str">
        <f ca="1">IF(KENKO[[#This Row],[N_ID]]="","",INDEX(INDIRECT($2:$2),KENKO[[#This Row],[//]]))</f>
        <v/>
      </c>
      <c r="H609" s="30" t="str">
        <f ca="1">IF(KENKO[[#This Row],[N_ID]]="","",INDEX(INDIRECT($2:$2),KENKO[[#This Row],[//]]))</f>
        <v/>
      </c>
      <c r="I609" s="43" t="str">
        <f ca="1">IF(KENKO[[#This Row],[N_ID]]="","",INDEX(INDIRECT($2:$2),KENKO[[#This Row],[//]]))</f>
        <v/>
      </c>
      <c r="J609" s="32" t="str">
        <f ca="1">IF(KENKO[[#This Row],[//]]="","",INDEX([3]!db[NB PAJAK],KENKO[[#This Row],[stt]]-1))</f>
        <v/>
      </c>
      <c r="K609" s="29" t="str">
        <f ca="1">IF(KENKO[[#This Row],[//]]="","",IF(INDEX(INDIRECT($2:$2),KENKO[[#This Row],[//]])="","",INDEX(INDIRECT($2:$2),KENKO[[#This Row],[//]])))</f>
        <v/>
      </c>
      <c r="L609" s="29" t="str">
        <f ca="1">IF(KENKO[[#This Row],[//]]="","",IF(KENKO[[#This Row],[C]]="",INDEX(INDIRECT($2:$2),KENKO[[#This Row],[//]]),""))</f>
        <v/>
      </c>
      <c r="M609" s="29" t="str">
        <f ca="1">IF(KENKO[[#This Row],[//]]="","",IF(KENKO[[#This Row],[C]]="",INDEX(INDIRECT($2:$2),KENKO[[#This Row],[//]]),""))</f>
        <v/>
      </c>
      <c r="N609" s="33" t="str">
        <f ca="1">IF(KENKO[[#This Row],[//]]="","",INDEX(INDIRECT($2:$2),KENKO[[#This Row],[//]])/IF(KENKO[[#This Row],[C]]="",KENKO[[#This Row],[JMLH BRG]],1))</f>
        <v/>
      </c>
      <c r="O609" s="44" t="str">
        <f ca="1">IF(KENKO[[#This Row],[//]]="","",INDEX(INDIRECT($2:$2),KENKO[[#This Row],[//]]))</f>
        <v/>
      </c>
      <c r="P609" s="44" t="str">
        <f ca="1">IF(KENKO[[#This Row],[//]]="","",IF(INDEX(INDIRECT($2:$2),KENKO[[#This Row],[//]])="","",INDEX(INDIRECT($2:$2),KENKO[[#This Row],[//]])))</f>
        <v/>
      </c>
      <c r="Q609" s="33" t="str">
        <f ca="1">IF(KENKO[[#This Row],[//]]="","",INDEX(INDIRECT($2:$2),KENKO[[#This Row],[//]]))</f>
        <v/>
      </c>
      <c r="R60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0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09" s="45" t="str">
        <f ca="1">IF(KENKO[[#This Row],[//]]="","",IF(INDEX(INDIRECT($2:$2),KENKO[[#This Row],[//]])="","",INDEX(INDIRECT($2:$2),KENKO[[#This Row],[//]])))</f>
        <v/>
      </c>
      <c r="U609" s="32" t="str">
        <f ca="1">IF(KENKO[[#This Row],[//]]="","",INDEX(INDIRECT($2:$2),KENKO[[#This Row],[//]]))</f>
        <v/>
      </c>
      <c r="V609" s="32" t="str">
        <f ca="1">LOWER(SUBSTITUTE(SUBSTITUTE(SUBSTITUTE(SUBSTITUTE(SUBSTITUTE(SUBSTITUTE(SUBSTITUTE(SUBSTITUTE(KENKO[[#This Row],[N.B.nota]]," ",""),"-",""),"(",""),")",""),".",""),",",""),"/",""),"""",""))</f>
        <v/>
      </c>
      <c r="W609" s="29" t="str">
        <f ca="1">IF(KENKO[[#This Row],[concat]]="","",MATCH(KENKO[[#This Row],[concat]],[3]!db[NB NOTA_C],0)+1)</f>
        <v/>
      </c>
      <c r="X609" s="32" t="str">
        <f ca="1">IF(KENKO[[#This Row],[N.B.nota]]="","",ADDRESS(ROW(KENKO[QB]),COLUMN(KENKO[QB]))&amp;":"&amp;ADDRESS(ROW(),COLUMN(KENKO[QB])))</f>
        <v/>
      </c>
      <c r="Y609" s="46" t="str">
        <f ca="1">IF(KENKO[[#This Row],[//]]="","",HYPERLINK("["&amp;DB_PATH&amp;"]DB!e"&amp;KENKO[[#This Row],[stt]],"&gt;"))</f>
        <v/>
      </c>
      <c r="Z609" s="32" t="str">
        <f ca="1">IF(KENKO[[#This Row],[//]]="","",IF(KENKO[[#This Row],[ID NOTA]]="",Z608,KENKO[[#This Row],[ID NOTA]]))</f>
        <v/>
      </c>
    </row>
    <row r="610" spans="1:26" ht="20.100000000000001" customHeight="1" x14ac:dyDescent="0.25">
      <c r="A610" s="32"/>
      <c r="B610" s="29" t="str">
        <f>IF(KENKO[[#This Row],[N_ID]]="","",INDEX(Table1[ID],MATCH(KENKO[[#This Row],[N_ID]],Table1[N_ID],0)))</f>
        <v/>
      </c>
      <c r="C610" s="29" t="str">
        <f ca="1">IF(KENKO[[#This Row],[//]]="","",HYPERLINK("["&amp;SUBSTITUTE(DIR,"'","")&amp;"]NOTA!D"&amp;KENKO[[#This Row],[//]]+2,"&gt;"))</f>
        <v/>
      </c>
      <c r="D610" s="29" t="str">
        <f>IF(KENKO[[#This Row],[ID NOTA]]="","",INDEX(Table1[QB],MATCH(KENKO[[#This Row],[ID NOTA]],Table1[ID],0)))</f>
        <v/>
      </c>
      <c r="E61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10" s="29"/>
      <c r="G610" s="30" t="str">
        <f ca="1">IF(KENKO[[#This Row],[N_ID]]="","",INDEX(INDIRECT($2:$2),KENKO[[#This Row],[//]]))</f>
        <v/>
      </c>
      <c r="H610" s="30" t="str">
        <f ca="1">IF(KENKO[[#This Row],[N_ID]]="","",INDEX(INDIRECT($2:$2),KENKO[[#This Row],[//]]))</f>
        <v/>
      </c>
      <c r="I610" s="43" t="str">
        <f ca="1">IF(KENKO[[#This Row],[N_ID]]="","",INDEX(INDIRECT($2:$2),KENKO[[#This Row],[//]]))</f>
        <v/>
      </c>
      <c r="J610" s="32" t="str">
        <f ca="1">IF(KENKO[[#This Row],[//]]="","",INDEX([3]!db[NB PAJAK],KENKO[[#This Row],[stt]]-1))</f>
        <v/>
      </c>
      <c r="K610" s="29" t="str">
        <f ca="1">IF(KENKO[[#This Row],[//]]="","",IF(INDEX(INDIRECT($2:$2),KENKO[[#This Row],[//]])="","",INDEX(INDIRECT($2:$2),KENKO[[#This Row],[//]])))</f>
        <v/>
      </c>
      <c r="L610" s="29" t="str">
        <f ca="1">IF(KENKO[[#This Row],[//]]="","",IF(KENKO[[#This Row],[C]]="",INDEX(INDIRECT($2:$2),KENKO[[#This Row],[//]]),""))</f>
        <v/>
      </c>
      <c r="M610" s="29" t="str">
        <f ca="1">IF(KENKO[[#This Row],[//]]="","",IF(KENKO[[#This Row],[C]]="",INDEX(INDIRECT($2:$2),KENKO[[#This Row],[//]]),""))</f>
        <v/>
      </c>
      <c r="N610" s="33" t="str">
        <f ca="1">IF(KENKO[[#This Row],[//]]="","",INDEX(INDIRECT($2:$2),KENKO[[#This Row],[//]])/IF(KENKO[[#This Row],[C]]="",KENKO[[#This Row],[JMLH BRG]],1))</f>
        <v/>
      </c>
      <c r="O610" s="44" t="str">
        <f ca="1">IF(KENKO[[#This Row],[//]]="","",INDEX(INDIRECT($2:$2),KENKO[[#This Row],[//]]))</f>
        <v/>
      </c>
      <c r="P610" s="44" t="str">
        <f ca="1">IF(KENKO[[#This Row],[//]]="","",IF(INDEX(INDIRECT($2:$2),KENKO[[#This Row],[//]])="","",INDEX(INDIRECT($2:$2),KENKO[[#This Row],[//]])))</f>
        <v/>
      </c>
      <c r="Q610" s="33" t="str">
        <f ca="1">IF(KENKO[[#This Row],[//]]="","",INDEX(INDIRECT($2:$2),KENKO[[#This Row],[//]]))</f>
        <v/>
      </c>
      <c r="R61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1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10" s="45" t="str">
        <f ca="1">IF(KENKO[[#This Row],[//]]="","",IF(INDEX(INDIRECT($2:$2),KENKO[[#This Row],[//]])="","",INDEX(INDIRECT($2:$2),KENKO[[#This Row],[//]])))</f>
        <v/>
      </c>
      <c r="U610" s="32" t="str">
        <f ca="1">IF(KENKO[[#This Row],[//]]="","",INDEX(INDIRECT($2:$2),KENKO[[#This Row],[//]]))</f>
        <v/>
      </c>
      <c r="V610" s="32" t="str">
        <f ca="1">LOWER(SUBSTITUTE(SUBSTITUTE(SUBSTITUTE(SUBSTITUTE(SUBSTITUTE(SUBSTITUTE(SUBSTITUTE(SUBSTITUTE(KENKO[[#This Row],[N.B.nota]]," ",""),"-",""),"(",""),")",""),".",""),",",""),"/",""),"""",""))</f>
        <v/>
      </c>
      <c r="W610" s="29" t="str">
        <f ca="1">IF(KENKO[[#This Row],[concat]]="","",MATCH(KENKO[[#This Row],[concat]],[3]!db[NB NOTA_C],0)+1)</f>
        <v/>
      </c>
      <c r="X610" s="32" t="str">
        <f ca="1">IF(KENKO[[#This Row],[N.B.nota]]="","",ADDRESS(ROW(KENKO[QB]),COLUMN(KENKO[QB]))&amp;":"&amp;ADDRESS(ROW(),COLUMN(KENKO[QB])))</f>
        <v/>
      </c>
      <c r="Y610" s="46" t="str">
        <f ca="1">IF(KENKO[[#This Row],[//]]="","",HYPERLINK("["&amp;DB_PATH&amp;"]DB!e"&amp;KENKO[[#This Row],[stt]],"&gt;"))</f>
        <v/>
      </c>
      <c r="Z610" s="32" t="str">
        <f ca="1">IF(KENKO[[#This Row],[//]]="","",IF(KENKO[[#This Row],[ID NOTA]]="",Z609,KENKO[[#This Row],[ID NOTA]]))</f>
        <v/>
      </c>
    </row>
    <row r="611" spans="1:26" ht="20.100000000000001" customHeight="1" x14ac:dyDescent="0.25">
      <c r="A611" s="32"/>
      <c r="B611" s="29" t="str">
        <f>IF(KENKO[[#This Row],[N_ID]]="","",INDEX(Table1[ID],MATCH(KENKO[[#This Row],[N_ID]],Table1[N_ID],0)))</f>
        <v/>
      </c>
      <c r="C611" s="29" t="str">
        <f ca="1">IF(KENKO[[#This Row],[//]]="","",HYPERLINK("["&amp;SUBSTITUTE(DIR,"'","")&amp;"]NOTA!D"&amp;KENKO[[#This Row],[//]]+2,"&gt;"))</f>
        <v/>
      </c>
      <c r="D611" s="29" t="str">
        <f>IF(KENKO[[#This Row],[ID NOTA]]="","",INDEX(Table1[QB],MATCH(KENKO[[#This Row],[ID NOTA]],Table1[ID],0)))</f>
        <v/>
      </c>
      <c r="E61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11" s="29"/>
      <c r="G611" s="30" t="str">
        <f ca="1">IF(KENKO[[#This Row],[N_ID]]="","",INDEX(INDIRECT($2:$2),KENKO[[#This Row],[//]]))</f>
        <v/>
      </c>
      <c r="H611" s="30" t="str">
        <f ca="1">IF(KENKO[[#This Row],[N_ID]]="","",INDEX(INDIRECT($2:$2),KENKO[[#This Row],[//]]))</f>
        <v/>
      </c>
      <c r="I611" s="43" t="str">
        <f ca="1">IF(KENKO[[#This Row],[N_ID]]="","",INDEX(INDIRECT($2:$2),KENKO[[#This Row],[//]]))</f>
        <v/>
      </c>
      <c r="J611" s="32" t="str">
        <f ca="1">IF(KENKO[[#This Row],[//]]="","",INDEX([3]!db[NB PAJAK],KENKO[[#This Row],[stt]]-1))</f>
        <v/>
      </c>
      <c r="K611" s="29" t="str">
        <f ca="1">IF(KENKO[[#This Row],[//]]="","",IF(INDEX(INDIRECT($2:$2),KENKO[[#This Row],[//]])="","",INDEX(INDIRECT($2:$2),KENKO[[#This Row],[//]])))</f>
        <v/>
      </c>
      <c r="L611" s="29" t="str">
        <f ca="1">IF(KENKO[[#This Row],[//]]="","",IF(KENKO[[#This Row],[C]]="",INDEX(INDIRECT($2:$2),KENKO[[#This Row],[//]]),""))</f>
        <v/>
      </c>
      <c r="M611" s="29" t="str">
        <f ca="1">IF(KENKO[[#This Row],[//]]="","",IF(KENKO[[#This Row],[C]]="",INDEX(INDIRECT($2:$2),KENKO[[#This Row],[//]]),""))</f>
        <v/>
      </c>
      <c r="N611" s="33" t="str">
        <f ca="1">IF(KENKO[[#This Row],[//]]="","",INDEX(INDIRECT($2:$2),KENKO[[#This Row],[//]])/IF(KENKO[[#This Row],[C]]="",KENKO[[#This Row],[JMLH BRG]],1))</f>
        <v/>
      </c>
      <c r="O611" s="44" t="str">
        <f ca="1">IF(KENKO[[#This Row],[//]]="","",INDEX(INDIRECT($2:$2),KENKO[[#This Row],[//]]))</f>
        <v/>
      </c>
      <c r="P611" s="44" t="str">
        <f ca="1">IF(KENKO[[#This Row],[//]]="","",IF(INDEX(INDIRECT($2:$2),KENKO[[#This Row],[//]])="","",INDEX(INDIRECT($2:$2),KENKO[[#This Row],[//]])))</f>
        <v/>
      </c>
      <c r="Q611" s="33" t="str">
        <f ca="1">IF(KENKO[[#This Row],[//]]="","",INDEX(INDIRECT($2:$2),KENKO[[#This Row],[//]]))</f>
        <v/>
      </c>
      <c r="R61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1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11" s="45" t="str">
        <f ca="1">IF(KENKO[[#This Row],[//]]="","",IF(INDEX(INDIRECT($2:$2),KENKO[[#This Row],[//]])="","",INDEX(INDIRECT($2:$2),KENKO[[#This Row],[//]])))</f>
        <v/>
      </c>
      <c r="U611" s="32" t="str">
        <f ca="1">IF(KENKO[[#This Row],[//]]="","",INDEX(INDIRECT($2:$2),KENKO[[#This Row],[//]]))</f>
        <v/>
      </c>
      <c r="V611" s="32" t="str">
        <f ca="1">LOWER(SUBSTITUTE(SUBSTITUTE(SUBSTITUTE(SUBSTITUTE(SUBSTITUTE(SUBSTITUTE(SUBSTITUTE(SUBSTITUTE(KENKO[[#This Row],[N.B.nota]]," ",""),"-",""),"(",""),")",""),".",""),",",""),"/",""),"""",""))</f>
        <v/>
      </c>
      <c r="W611" s="29" t="str">
        <f ca="1">IF(KENKO[[#This Row],[concat]]="","",MATCH(KENKO[[#This Row],[concat]],[3]!db[NB NOTA_C],0)+1)</f>
        <v/>
      </c>
      <c r="X611" s="32" t="str">
        <f ca="1">IF(KENKO[[#This Row],[N.B.nota]]="","",ADDRESS(ROW(KENKO[QB]),COLUMN(KENKO[QB]))&amp;":"&amp;ADDRESS(ROW(),COLUMN(KENKO[QB])))</f>
        <v/>
      </c>
      <c r="Y611" s="46" t="str">
        <f ca="1">IF(KENKO[[#This Row],[//]]="","",HYPERLINK("["&amp;DB_PATH&amp;"]DB!e"&amp;KENKO[[#This Row],[stt]],"&gt;"))</f>
        <v/>
      </c>
      <c r="Z611" s="32" t="str">
        <f ca="1">IF(KENKO[[#This Row],[//]]="","",IF(KENKO[[#This Row],[ID NOTA]]="",Z610,KENKO[[#This Row],[ID NOTA]]))</f>
        <v/>
      </c>
    </row>
    <row r="612" spans="1:26" ht="20.100000000000001" customHeight="1" x14ac:dyDescent="0.25">
      <c r="A612" s="32"/>
      <c r="B612" s="29" t="str">
        <f>IF(KENKO[[#This Row],[N_ID]]="","",INDEX(Table1[ID],MATCH(KENKO[[#This Row],[N_ID]],Table1[N_ID],0)))</f>
        <v/>
      </c>
      <c r="C612" s="29" t="str">
        <f ca="1">IF(KENKO[[#This Row],[//]]="","",HYPERLINK("["&amp;SUBSTITUTE(DIR,"'","")&amp;"]NOTA!D"&amp;KENKO[[#This Row],[//]]+2,"&gt;"))</f>
        <v/>
      </c>
      <c r="D612" s="29" t="str">
        <f>IF(KENKO[[#This Row],[ID NOTA]]="","",INDEX(Table1[QB],MATCH(KENKO[[#This Row],[ID NOTA]],Table1[ID],0)))</f>
        <v/>
      </c>
      <c r="E61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12" s="29"/>
      <c r="G612" s="30" t="str">
        <f ca="1">IF(KENKO[[#This Row],[N_ID]]="","",INDEX(INDIRECT($2:$2),KENKO[[#This Row],[//]]))</f>
        <v/>
      </c>
      <c r="H612" s="30" t="str">
        <f ca="1">IF(KENKO[[#This Row],[N_ID]]="","",INDEX(INDIRECT($2:$2),KENKO[[#This Row],[//]]))</f>
        <v/>
      </c>
      <c r="I612" s="43" t="str">
        <f ca="1">IF(KENKO[[#This Row],[N_ID]]="","",INDEX(INDIRECT($2:$2),KENKO[[#This Row],[//]]))</f>
        <v/>
      </c>
      <c r="J612" s="32" t="str">
        <f ca="1">IF(KENKO[[#This Row],[//]]="","",INDEX([3]!db[NB PAJAK],KENKO[[#This Row],[stt]]-1))</f>
        <v/>
      </c>
      <c r="K612" s="29" t="str">
        <f ca="1">IF(KENKO[[#This Row],[//]]="","",IF(INDEX(INDIRECT($2:$2),KENKO[[#This Row],[//]])="","",INDEX(INDIRECT($2:$2),KENKO[[#This Row],[//]])))</f>
        <v/>
      </c>
      <c r="L612" s="29" t="str">
        <f ca="1">IF(KENKO[[#This Row],[//]]="","",IF(KENKO[[#This Row],[C]]="",INDEX(INDIRECT($2:$2),KENKO[[#This Row],[//]]),""))</f>
        <v/>
      </c>
      <c r="M612" s="29" t="str">
        <f ca="1">IF(KENKO[[#This Row],[//]]="","",IF(KENKO[[#This Row],[C]]="",INDEX(INDIRECT($2:$2),KENKO[[#This Row],[//]]),""))</f>
        <v/>
      </c>
      <c r="N612" s="33" t="str">
        <f ca="1">IF(KENKO[[#This Row],[//]]="","",INDEX(INDIRECT($2:$2),KENKO[[#This Row],[//]])/IF(KENKO[[#This Row],[C]]="",KENKO[[#This Row],[JMLH BRG]],1))</f>
        <v/>
      </c>
      <c r="O612" s="44" t="str">
        <f ca="1">IF(KENKO[[#This Row],[//]]="","",INDEX(INDIRECT($2:$2),KENKO[[#This Row],[//]]))</f>
        <v/>
      </c>
      <c r="P612" s="44" t="str">
        <f ca="1">IF(KENKO[[#This Row],[//]]="","",IF(INDEX(INDIRECT($2:$2),KENKO[[#This Row],[//]])="","",INDEX(INDIRECT($2:$2),KENKO[[#This Row],[//]])))</f>
        <v/>
      </c>
      <c r="Q612" s="33" t="str">
        <f ca="1">IF(KENKO[[#This Row],[//]]="","",INDEX(INDIRECT($2:$2),KENKO[[#This Row],[//]]))</f>
        <v/>
      </c>
      <c r="R61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1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12" s="45" t="str">
        <f ca="1">IF(KENKO[[#This Row],[//]]="","",IF(INDEX(INDIRECT($2:$2),KENKO[[#This Row],[//]])="","",INDEX(INDIRECT($2:$2),KENKO[[#This Row],[//]])))</f>
        <v/>
      </c>
      <c r="U612" s="32" t="str">
        <f ca="1">IF(KENKO[[#This Row],[//]]="","",INDEX(INDIRECT($2:$2),KENKO[[#This Row],[//]]))</f>
        <v/>
      </c>
      <c r="V612" s="32" t="str">
        <f ca="1">LOWER(SUBSTITUTE(SUBSTITUTE(SUBSTITUTE(SUBSTITUTE(SUBSTITUTE(SUBSTITUTE(SUBSTITUTE(SUBSTITUTE(KENKO[[#This Row],[N.B.nota]]," ",""),"-",""),"(",""),")",""),".",""),",",""),"/",""),"""",""))</f>
        <v/>
      </c>
      <c r="W612" s="29" t="str">
        <f ca="1">IF(KENKO[[#This Row],[concat]]="","",MATCH(KENKO[[#This Row],[concat]],[3]!db[NB NOTA_C],0)+1)</f>
        <v/>
      </c>
      <c r="X612" s="32" t="str">
        <f ca="1">IF(KENKO[[#This Row],[N.B.nota]]="","",ADDRESS(ROW(KENKO[QB]),COLUMN(KENKO[QB]))&amp;":"&amp;ADDRESS(ROW(),COLUMN(KENKO[QB])))</f>
        <v/>
      </c>
      <c r="Y612" s="46" t="str">
        <f ca="1">IF(KENKO[[#This Row],[//]]="","",HYPERLINK("["&amp;DB_PATH&amp;"]DB!e"&amp;KENKO[[#This Row],[stt]],"&gt;"))</f>
        <v/>
      </c>
      <c r="Z612" s="32" t="str">
        <f ca="1">IF(KENKO[[#This Row],[//]]="","",IF(KENKO[[#This Row],[ID NOTA]]="",Z611,KENKO[[#This Row],[ID NOTA]]))</f>
        <v/>
      </c>
    </row>
    <row r="613" spans="1:26" ht="20.100000000000001" customHeight="1" x14ac:dyDescent="0.25">
      <c r="A613" s="32"/>
      <c r="B613" s="29" t="str">
        <f>IF(KENKO[[#This Row],[N_ID]]="","",INDEX(Table1[ID],MATCH(KENKO[[#This Row],[N_ID]],Table1[N_ID],0)))</f>
        <v/>
      </c>
      <c r="C613" s="29" t="str">
        <f ca="1">IF(KENKO[[#This Row],[//]]="","",HYPERLINK("["&amp;SUBSTITUTE(DIR,"'","")&amp;"]NOTA!D"&amp;KENKO[[#This Row],[//]]+2,"&gt;"))</f>
        <v/>
      </c>
      <c r="D613" s="29" t="str">
        <f>IF(KENKO[[#This Row],[ID NOTA]]="","",INDEX(Table1[QB],MATCH(KENKO[[#This Row],[ID NOTA]],Table1[ID],0)))</f>
        <v/>
      </c>
      <c r="E61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13" s="29"/>
      <c r="G613" s="30" t="str">
        <f ca="1">IF(KENKO[[#This Row],[N_ID]]="","",INDEX(INDIRECT($2:$2),KENKO[[#This Row],[//]]))</f>
        <v/>
      </c>
      <c r="H613" s="30" t="str">
        <f ca="1">IF(KENKO[[#This Row],[N_ID]]="","",INDEX(INDIRECT($2:$2),KENKO[[#This Row],[//]]))</f>
        <v/>
      </c>
      <c r="I613" s="43" t="str">
        <f ca="1">IF(KENKO[[#This Row],[N_ID]]="","",INDEX(INDIRECT($2:$2),KENKO[[#This Row],[//]]))</f>
        <v/>
      </c>
      <c r="J613" s="32" t="str">
        <f ca="1">IF(KENKO[[#This Row],[//]]="","",INDEX([3]!db[NB PAJAK],KENKO[[#This Row],[stt]]-1))</f>
        <v/>
      </c>
      <c r="K613" s="29" t="str">
        <f ca="1">IF(KENKO[[#This Row],[//]]="","",IF(INDEX(INDIRECT($2:$2),KENKO[[#This Row],[//]])="","",INDEX(INDIRECT($2:$2),KENKO[[#This Row],[//]])))</f>
        <v/>
      </c>
      <c r="L613" s="29" t="str">
        <f ca="1">IF(KENKO[[#This Row],[//]]="","",IF(KENKO[[#This Row],[C]]="",INDEX(INDIRECT($2:$2),KENKO[[#This Row],[//]]),""))</f>
        <v/>
      </c>
      <c r="M613" s="29" t="str">
        <f ca="1">IF(KENKO[[#This Row],[//]]="","",IF(KENKO[[#This Row],[C]]="",INDEX(INDIRECT($2:$2),KENKO[[#This Row],[//]]),""))</f>
        <v/>
      </c>
      <c r="N613" s="33" t="str">
        <f ca="1">IF(KENKO[[#This Row],[//]]="","",INDEX(INDIRECT($2:$2),KENKO[[#This Row],[//]])/IF(KENKO[[#This Row],[C]]="",KENKO[[#This Row],[JMLH BRG]],1))</f>
        <v/>
      </c>
      <c r="O613" s="44" t="str">
        <f ca="1">IF(KENKO[[#This Row],[//]]="","",INDEX(INDIRECT($2:$2),KENKO[[#This Row],[//]]))</f>
        <v/>
      </c>
      <c r="P613" s="44" t="str">
        <f ca="1">IF(KENKO[[#This Row],[//]]="","",IF(INDEX(INDIRECT($2:$2),KENKO[[#This Row],[//]])="","",INDEX(INDIRECT($2:$2),KENKO[[#This Row],[//]])))</f>
        <v/>
      </c>
      <c r="Q613" s="33" t="str">
        <f ca="1">IF(KENKO[[#This Row],[//]]="","",INDEX(INDIRECT($2:$2),KENKO[[#This Row],[//]]))</f>
        <v/>
      </c>
      <c r="R61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1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13" s="45" t="str">
        <f ca="1">IF(KENKO[[#This Row],[//]]="","",IF(INDEX(INDIRECT($2:$2),KENKO[[#This Row],[//]])="","",INDEX(INDIRECT($2:$2),KENKO[[#This Row],[//]])))</f>
        <v/>
      </c>
      <c r="U613" s="32" t="str">
        <f ca="1">IF(KENKO[[#This Row],[//]]="","",INDEX(INDIRECT($2:$2),KENKO[[#This Row],[//]]))</f>
        <v/>
      </c>
      <c r="V613" s="32" t="str">
        <f ca="1">LOWER(SUBSTITUTE(SUBSTITUTE(SUBSTITUTE(SUBSTITUTE(SUBSTITUTE(SUBSTITUTE(SUBSTITUTE(SUBSTITUTE(KENKO[[#This Row],[N.B.nota]]," ",""),"-",""),"(",""),")",""),".",""),",",""),"/",""),"""",""))</f>
        <v/>
      </c>
      <c r="W613" s="29" t="str">
        <f ca="1">IF(KENKO[[#This Row],[concat]]="","",MATCH(KENKO[[#This Row],[concat]],[3]!db[NB NOTA_C],0)+1)</f>
        <v/>
      </c>
      <c r="X613" s="32" t="str">
        <f ca="1">IF(KENKO[[#This Row],[N.B.nota]]="","",ADDRESS(ROW(KENKO[QB]),COLUMN(KENKO[QB]))&amp;":"&amp;ADDRESS(ROW(),COLUMN(KENKO[QB])))</f>
        <v/>
      </c>
      <c r="Y613" s="46" t="str">
        <f ca="1">IF(KENKO[[#This Row],[//]]="","",HYPERLINK("["&amp;DB_PATH&amp;"]DB!e"&amp;KENKO[[#This Row],[stt]],"&gt;"))</f>
        <v/>
      </c>
      <c r="Z613" s="32" t="str">
        <f ca="1">IF(KENKO[[#This Row],[//]]="","",IF(KENKO[[#This Row],[ID NOTA]]="",Z612,KENKO[[#This Row],[ID NOTA]]))</f>
        <v/>
      </c>
    </row>
    <row r="614" spans="1:26" ht="20.100000000000001" customHeight="1" x14ac:dyDescent="0.25">
      <c r="A614" s="32"/>
      <c r="B614" s="29" t="str">
        <f>IF(KENKO[[#This Row],[N_ID]]="","",INDEX(Table1[ID],MATCH(KENKO[[#This Row],[N_ID]],Table1[N_ID],0)))</f>
        <v/>
      </c>
      <c r="C614" s="29" t="str">
        <f ca="1">IF(KENKO[[#This Row],[//]]="","",HYPERLINK("["&amp;SUBSTITUTE(DIR,"'","")&amp;"]NOTA!D"&amp;KENKO[[#This Row],[//]]+2,"&gt;"))</f>
        <v/>
      </c>
      <c r="D614" s="29" t="str">
        <f>IF(KENKO[[#This Row],[ID NOTA]]="","",INDEX(Table1[QB],MATCH(KENKO[[#This Row],[ID NOTA]],Table1[ID],0)))</f>
        <v/>
      </c>
      <c r="E61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14" s="29"/>
      <c r="G614" s="30" t="str">
        <f ca="1">IF(KENKO[[#This Row],[N_ID]]="","",INDEX(INDIRECT($2:$2),KENKO[[#This Row],[//]]))</f>
        <v/>
      </c>
      <c r="H614" s="30" t="str">
        <f ca="1">IF(KENKO[[#This Row],[N_ID]]="","",INDEX(INDIRECT($2:$2),KENKO[[#This Row],[//]]))</f>
        <v/>
      </c>
      <c r="I614" s="43" t="str">
        <f ca="1">IF(KENKO[[#This Row],[N_ID]]="","",INDEX(INDIRECT($2:$2),KENKO[[#This Row],[//]]))</f>
        <v/>
      </c>
      <c r="J614" s="32" t="str">
        <f ca="1">IF(KENKO[[#This Row],[//]]="","",INDEX([3]!db[NB PAJAK],KENKO[[#This Row],[stt]]-1))</f>
        <v/>
      </c>
      <c r="K614" s="29" t="str">
        <f ca="1">IF(KENKO[[#This Row],[//]]="","",IF(INDEX(INDIRECT($2:$2),KENKO[[#This Row],[//]])="","",INDEX(INDIRECT($2:$2),KENKO[[#This Row],[//]])))</f>
        <v/>
      </c>
      <c r="L614" s="29" t="str">
        <f ca="1">IF(KENKO[[#This Row],[//]]="","",IF(KENKO[[#This Row],[C]]="",INDEX(INDIRECT($2:$2),KENKO[[#This Row],[//]]),""))</f>
        <v/>
      </c>
      <c r="M614" s="29" t="str">
        <f ca="1">IF(KENKO[[#This Row],[//]]="","",IF(KENKO[[#This Row],[C]]="",INDEX(INDIRECT($2:$2),KENKO[[#This Row],[//]]),""))</f>
        <v/>
      </c>
      <c r="N614" s="33" t="str">
        <f ca="1">IF(KENKO[[#This Row],[//]]="","",INDEX(INDIRECT($2:$2),KENKO[[#This Row],[//]])/IF(KENKO[[#This Row],[C]]="",KENKO[[#This Row],[JMLH BRG]],1))</f>
        <v/>
      </c>
      <c r="O614" s="44" t="str">
        <f ca="1">IF(KENKO[[#This Row],[//]]="","",INDEX(INDIRECT($2:$2),KENKO[[#This Row],[//]]))</f>
        <v/>
      </c>
      <c r="P614" s="44" t="str">
        <f ca="1">IF(KENKO[[#This Row],[//]]="","",IF(INDEX(INDIRECT($2:$2),KENKO[[#This Row],[//]])="","",INDEX(INDIRECT($2:$2),KENKO[[#This Row],[//]])))</f>
        <v/>
      </c>
      <c r="Q614" s="33" t="str">
        <f ca="1">IF(KENKO[[#This Row],[//]]="","",INDEX(INDIRECT($2:$2),KENKO[[#This Row],[//]]))</f>
        <v/>
      </c>
      <c r="R61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1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14" s="45" t="str">
        <f ca="1">IF(KENKO[[#This Row],[//]]="","",IF(INDEX(INDIRECT($2:$2),KENKO[[#This Row],[//]])="","",INDEX(INDIRECT($2:$2),KENKO[[#This Row],[//]])))</f>
        <v/>
      </c>
      <c r="U614" s="32" t="str">
        <f ca="1">IF(KENKO[[#This Row],[//]]="","",INDEX(INDIRECT($2:$2),KENKO[[#This Row],[//]]))</f>
        <v/>
      </c>
      <c r="V614" s="32" t="str">
        <f ca="1">LOWER(SUBSTITUTE(SUBSTITUTE(SUBSTITUTE(SUBSTITUTE(SUBSTITUTE(SUBSTITUTE(SUBSTITUTE(SUBSTITUTE(KENKO[[#This Row],[N.B.nota]]," ",""),"-",""),"(",""),")",""),".",""),",",""),"/",""),"""",""))</f>
        <v/>
      </c>
      <c r="W614" s="29" t="str">
        <f ca="1">IF(KENKO[[#This Row],[concat]]="","",MATCH(KENKO[[#This Row],[concat]],[3]!db[NB NOTA_C],0)+1)</f>
        <v/>
      </c>
      <c r="X614" s="32" t="str">
        <f ca="1">IF(KENKO[[#This Row],[N.B.nota]]="","",ADDRESS(ROW(KENKO[QB]),COLUMN(KENKO[QB]))&amp;":"&amp;ADDRESS(ROW(),COLUMN(KENKO[QB])))</f>
        <v/>
      </c>
      <c r="Y614" s="46" t="str">
        <f ca="1">IF(KENKO[[#This Row],[//]]="","",HYPERLINK("["&amp;DB_PATH&amp;"]DB!e"&amp;KENKO[[#This Row],[stt]],"&gt;"))</f>
        <v/>
      </c>
      <c r="Z614" s="32" t="str">
        <f ca="1">IF(KENKO[[#This Row],[//]]="","",IF(KENKO[[#This Row],[ID NOTA]]="",Z613,KENKO[[#This Row],[ID NOTA]]))</f>
        <v/>
      </c>
    </row>
    <row r="615" spans="1:26" ht="20.100000000000001" customHeight="1" x14ac:dyDescent="0.25">
      <c r="A615" s="32"/>
      <c r="B615" s="29" t="str">
        <f>IF(KENKO[[#This Row],[N_ID]]="","",INDEX(Table1[ID],MATCH(KENKO[[#This Row],[N_ID]],Table1[N_ID],0)))</f>
        <v/>
      </c>
      <c r="C615" s="29" t="str">
        <f ca="1">IF(KENKO[[#This Row],[//]]="","",HYPERLINK("["&amp;SUBSTITUTE(DIR,"'","")&amp;"]NOTA!D"&amp;KENKO[[#This Row],[//]]+2,"&gt;"))</f>
        <v/>
      </c>
      <c r="D615" s="29" t="str">
        <f>IF(KENKO[[#This Row],[ID NOTA]]="","",INDEX(Table1[QB],MATCH(KENKO[[#This Row],[ID NOTA]],Table1[ID],0)))</f>
        <v/>
      </c>
      <c r="E61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15" s="29"/>
      <c r="G615" s="30" t="str">
        <f ca="1">IF(KENKO[[#This Row],[N_ID]]="","",INDEX(INDIRECT($2:$2),KENKO[[#This Row],[//]]))</f>
        <v/>
      </c>
      <c r="H615" s="30" t="str">
        <f ca="1">IF(KENKO[[#This Row],[N_ID]]="","",INDEX(INDIRECT($2:$2),KENKO[[#This Row],[//]]))</f>
        <v/>
      </c>
      <c r="I615" s="43" t="str">
        <f ca="1">IF(KENKO[[#This Row],[N_ID]]="","",INDEX(INDIRECT($2:$2),KENKO[[#This Row],[//]]))</f>
        <v/>
      </c>
      <c r="J615" s="32" t="str">
        <f ca="1">IF(KENKO[[#This Row],[//]]="","",INDEX([3]!db[NB PAJAK],KENKO[[#This Row],[stt]]-1))</f>
        <v/>
      </c>
      <c r="K615" s="29" t="str">
        <f ca="1">IF(KENKO[[#This Row],[//]]="","",IF(INDEX(INDIRECT($2:$2),KENKO[[#This Row],[//]])="","",INDEX(INDIRECT($2:$2),KENKO[[#This Row],[//]])))</f>
        <v/>
      </c>
      <c r="L615" s="29" t="str">
        <f ca="1">IF(KENKO[[#This Row],[//]]="","",IF(KENKO[[#This Row],[C]]="",INDEX(INDIRECT($2:$2),KENKO[[#This Row],[//]]),""))</f>
        <v/>
      </c>
      <c r="M615" s="29" t="str">
        <f ca="1">IF(KENKO[[#This Row],[//]]="","",IF(KENKO[[#This Row],[C]]="",INDEX(INDIRECT($2:$2),KENKO[[#This Row],[//]]),""))</f>
        <v/>
      </c>
      <c r="N615" s="33" t="str">
        <f ca="1">IF(KENKO[[#This Row],[//]]="","",INDEX(INDIRECT($2:$2),KENKO[[#This Row],[//]])/IF(KENKO[[#This Row],[C]]="",KENKO[[#This Row],[JMLH BRG]],1))</f>
        <v/>
      </c>
      <c r="O615" s="44" t="str">
        <f ca="1">IF(KENKO[[#This Row],[//]]="","",INDEX(INDIRECT($2:$2),KENKO[[#This Row],[//]]))</f>
        <v/>
      </c>
      <c r="P615" s="44" t="str">
        <f ca="1">IF(KENKO[[#This Row],[//]]="","",IF(INDEX(INDIRECT($2:$2),KENKO[[#This Row],[//]])="","",INDEX(INDIRECT($2:$2),KENKO[[#This Row],[//]])))</f>
        <v/>
      </c>
      <c r="Q615" s="33" t="str">
        <f ca="1">IF(KENKO[[#This Row],[//]]="","",INDEX(INDIRECT($2:$2),KENKO[[#This Row],[//]]))</f>
        <v/>
      </c>
      <c r="R61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1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15" s="45" t="str">
        <f ca="1">IF(KENKO[[#This Row],[//]]="","",IF(INDEX(INDIRECT($2:$2),KENKO[[#This Row],[//]])="","",INDEX(INDIRECT($2:$2),KENKO[[#This Row],[//]])))</f>
        <v/>
      </c>
      <c r="U615" s="32" t="str">
        <f ca="1">IF(KENKO[[#This Row],[//]]="","",INDEX(INDIRECT($2:$2),KENKO[[#This Row],[//]]))</f>
        <v/>
      </c>
      <c r="V615" s="32" t="str">
        <f ca="1">LOWER(SUBSTITUTE(SUBSTITUTE(SUBSTITUTE(SUBSTITUTE(SUBSTITUTE(SUBSTITUTE(SUBSTITUTE(SUBSTITUTE(KENKO[[#This Row],[N.B.nota]]," ",""),"-",""),"(",""),")",""),".",""),",",""),"/",""),"""",""))</f>
        <v/>
      </c>
      <c r="W615" s="29" t="str">
        <f ca="1">IF(KENKO[[#This Row],[concat]]="","",MATCH(KENKO[[#This Row],[concat]],[3]!db[NB NOTA_C],0)+1)</f>
        <v/>
      </c>
      <c r="X615" s="32" t="str">
        <f ca="1">IF(KENKO[[#This Row],[N.B.nota]]="","",ADDRESS(ROW(KENKO[QB]),COLUMN(KENKO[QB]))&amp;":"&amp;ADDRESS(ROW(),COLUMN(KENKO[QB])))</f>
        <v/>
      </c>
      <c r="Y615" s="46" t="str">
        <f ca="1">IF(KENKO[[#This Row],[//]]="","",HYPERLINK("["&amp;DB_PATH&amp;"]DB!e"&amp;KENKO[[#This Row],[stt]],"&gt;"))</f>
        <v/>
      </c>
      <c r="Z615" s="32" t="str">
        <f ca="1">IF(KENKO[[#This Row],[//]]="","",IF(KENKO[[#This Row],[ID NOTA]]="",Z614,KENKO[[#This Row],[ID NOTA]]))</f>
        <v/>
      </c>
    </row>
    <row r="616" spans="1:26" ht="20.100000000000001" customHeight="1" x14ac:dyDescent="0.25">
      <c r="A616" s="32"/>
      <c r="B616" s="29" t="str">
        <f>IF(KENKO[[#This Row],[N_ID]]="","",INDEX(Table1[ID],MATCH(KENKO[[#This Row],[N_ID]],Table1[N_ID],0)))</f>
        <v/>
      </c>
      <c r="C616" s="29" t="str">
        <f ca="1">IF(KENKO[[#This Row],[//]]="","",HYPERLINK("["&amp;SUBSTITUTE(DIR,"'","")&amp;"]NOTA!D"&amp;KENKO[[#This Row],[//]]+2,"&gt;"))</f>
        <v/>
      </c>
      <c r="D616" s="29" t="str">
        <f>IF(KENKO[[#This Row],[ID NOTA]]="","",INDEX(Table1[QB],MATCH(KENKO[[#This Row],[ID NOTA]],Table1[ID],0)))</f>
        <v/>
      </c>
      <c r="E61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16" s="29"/>
      <c r="G616" s="30" t="str">
        <f ca="1">IF(KENKO[[#This Row],[N_ID]]="","",INDEX(INDIRECT($2:$2),KENKO[[#This Row],[//]]))</f>
        <v/>
      </c>
      <c r="H616" s="30" t="str">
        <f ca="1">IF(KENKO[[#This Row],[N_ID]]="","",INDEX(INDIRECT($2:$2),KENKO[[#This Row],[//]]))</f>
        <v/>
      </c>
      <c r="I616" s="43" t="str">
        <f ca="1">IF(KENKO[[#This Row],[N_ID]]="","",INDEX(INDIRECT($2:$2),KENKO[[#This Row],[//]]))</f>
        <v/>
      </c>
      <c r="J616" s="32" t="str">
        <f ca="1">IF(KENKO[[#This Row],[//]]="","",INDEX([3]!db[NB PAJAK],KENKO[[#This Row],[stt]]-1))</f>
        <v/>
      </c>
      <c r="K616" s="29" t="str">
        <f ca="1">IF(KENKO[[#This Row],[//]]="","",IF(INDEX(INDIRECT($2:$2),KENKO[[#This Row],[//]])="","",INDEX(INDIRECT($2:$2),KENKO[[#This Row],[//]])))</f>
        <v/>
      </c>
      <c r="L616" s="29" t="str">
        <f ca="1">IF(KENKO[[#This Row],[//]]="","",IF(KENKO[[#This Row],[C]]="",INDEX(INDIRECT($2:$2),KENKO[[#This Row],[//]]),""))</f>
        <v/>
      </c>
      <c r="M616" s="29" t="str">
        <f ca="1">IF(KENKO[[#This Row],[//]]="","",IF(KENKO[[#This Row],[C]]="",INDEX(INDIRECT($2:$2),KENKO[[#This Row],[//]]),""))</f>
        <v/>
      </c>
      <c r="N616" s="33" t="str">
        <f ca="1">IF(KENKO[[#This Row],[//]]="","",INDEX(INDIRECT($2:$2),KENKO[[#This Row],[//]])/IF(KENKO[[#This Row],[C]]="",KENKO[[#This Row],[JMLH BRG]],1))</f>
        <v/>
      </c>
      <c r="O616" s="44" t="str">
        <f ca="1">IF(KENKO[[#This Row],[//]]="","",INDEX(INDIRECT($2:$2),KENKO[[#This Row],[//]]))</f>
        <v/>
      </c>
      <c r="P616" s="44" t="str">
        <f ca="1">IF(KENKO[[#This Row],[//]]="","",IF(INDEX(INDIRECT($2:$2),KENKO[[#This Row],[//]])="","",INDEX(INDIRECT($2:$2),KENKO[[#This Row],[//]])))</f>
        <v/>
      </c>
      <c r="Q616" s="33" t="str">
        <f ca="1">IF(KENKO[[#This Row],[//]]="","",INDEX(INDIRECT($2:$2),KENKO[[#This Row],[//]]))</f>
        <v/>
      </c>
      <c r="R61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1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16" s="45" t="str">
        <f ca="1">IF(KENKO[[#This Row],[//]]="","",IF(INDEX(INDIRECT($2:$2),KENKO[[#This Row],[//]])="","",INDEX(INDIRECT($2:$2),KENKO[[#This Row],[//]])))</f>
        <v/>
      </c>
      <c r="U616" s="32" t="str">
        <f ca="1">IF(KENKO[[#This Row],[//]]="","",INDEX(INDIRECT($2:$2),KENKO[[#This Row],[//]]))</f>
        <v/>
      </c>
      <c r="V616" s="32" t="str">
        <f ca="1">LOWER(SUBSTITUTE(SUBSTITUTE(SUBSTITUTE(SUBSTITUTE(SUBSTITUTE(SUBSTITUTE(SUBSTITUTE(SUBSTITUTE(KENKO[[#This Row],[N.B.nota]]," ",""),"-",""),"(",""),")",""),".",""),",",""),"/",""),"""",""))</f>
        <v/>
      </c>
      <c r="W616" s="29" t="str">
        <f ca="1">IF(KENKO[[#This Row],[concat]]="","",MATCH(KENKO[[#This Row],[concat]],[3]!db[NB NOTA_C],0)+1)</f>
        <v/>
      </c>
      <c r="X616" s="32" t="str">
        <f ca="1">IF(KENKO[[#This Row],[N.B.nota]]="","",ADDRESS(ROW(KENKO[QB]),COLUMN(KENKO[QB]))&amp;":"&amp;ADDRESS(ROW(),COLUMN(KENKO[QB])))</f>
        <v/>
      </c>
      <c r="Y616" s="46" t="str">
        <f ca="1">IF(KENKO[[#This Row],[//]]="","",HYPERLINK("["&amp;DB_PATH&amp;"]DB!e"&amp;KENKO[[#This Row],[stt]],"&gt;"))</f>
        <v/>
      </c>
      <c r="Z616" s="32" t="str">
        <f ca="1">IF(KENKO[[#This Row],[//]]="","",IF(KENKO[[#This Row],[ID NOTA]]="",Z615,KENKO[[#This Row],[ID NOTA]]))</f>
        <v/>
      </c>
    </row>
    <row r="617" spans="1:26" ht="20.100000000000001" customHeight="1" x14ac:dyDescent="0.25">
      <c r="A617" s="32"/>
      <c r="B617" s="29" t="str">
        <f>IF(KENKO[[#This Row],[N_ID]]="","",INDEX(Table1[ID],MATCH(KENKO[[#This Row],[N_ID]],Table1[N_ID],0)))</f>
        <v/>
      </c>
      <c r="C617" s="29" t="str">
        <f ca="1">IF(KENKO[[#This Row],[//]]="","",HYPERLINK("["&amp;SUBSTITUTE(DIR,"'","")&amp;"]NOTA!D"&amp;KENKO[[#This Row],[//]]+2,"&gt;"))</f>
        <v/>
      </c>
      <c r="D617" s="29" t="str">
        <f>IF(KENKO[[#This Row],[ID NOTA]]="","",INDEX(Table1[QB],MATCH(KENKO[[#This Row],[ID NOTA]],Table1[ID],0)))</f>
        <v/>
      </c>
      <c r="E61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17" s="29"/>
      <c r="G617" s="30" t="str">
        <f ca="1">IF(KENKO[[#This Row],[N_ID]]="","",INDEX(INDIRECT($2:$2),KENKO[[#This Row],[//]]))</f>
        <v/>
      </c>
      <c r="H617" s="30" t="str">
        <f ca="1">IF(KENKO[[#This Row],[N_ID]]="","",INDEX(INDIRECT($2:$2),KENKO[[#This Row],[//]]))</f>
        <v/>
      </c>
      <c r="I617" s="43" t="str">
        <f ca="1">IF(KENKO[[#This Row],[N_ID]]="","",INDEX(INDIRECT($2:$2),KENKO[[#This Row],[//]]))</f>
        <v/>
      </c>
      <c r="J617" s="32" t="str">
        <f ca="1">IF(KENKO[[#This Row],[//]]="","",INDEX([3]!db[NB PAJAK],KENKO[[#This Row],[stt]]-1))</f>
        <v/>
      </c>
      <c r="K617" s="29" t="str">
        <f ca="1">IF(KENKO[[#This Row],[//]]="","",IF(INDEX(INDIRECT($2:$2),KENKO[[#This Row],[//]])="","",INDEX(INDIRECT($2:$2),KENKO[[#This Row],[//]])))</f>
        <v/>
      </c>
      <c r="L617" s="29" t="str">
        <f ca="1">IF(KENKO[[#This Row],[//]]="","",IF(KENKO[[#This Row],[C]]="",INDEX(INDIRECT($2:$2),KENKO[[#This Row],[//]]),""))</f>
        <v/>
      </c>
      <c r="M617" s="29" t="str">
        <f ca="1">IF(KENKO[[#This Row],[//]]="","",IF(KENKO[[#This Row],[C]]="",INDEX(INDIRECT($2:$2),KENKO[[#This Row],[//]]),""))</f>
        <v/>
      </c>
      <c r="N617" s="33" t="str">
        <f ca="1">IF(KENKO[[#This Row],[//]]="","",INDEX(INDIRECT($2:$2),KENKO[[#This Row],[//]])/IF(KENKO[[#This Row],[C]]="",KENKO[[#This Row],[JMLH BRG]],1))</f>
        <v/>
      </c>
      <c r="O617" s="44" t="str">
        <f ca="1">IF(KENKO[[#This Row],[//]]="","",INDEX(INDIRECT($2:$2),KENKO[[#This Row],[//]]))</f>
        <v/>
      </c>
      <c r="P617" s="44" t="str">
        <f ca="1">IF(KENKO[[#This Row],[//]]="","",IF(INDEX(INDIRECT($2:$2),KENKO[[#This Row],[//]])="","",INDEX(INDIRECT($2:$2),KENKO[[#This Row],[//]])))</f>
        <v/>
      </c>
      <c r="Q617" s="33" t="str">
        <f ca="1">IF(KENKO[[#This Row],[//]]="","",INDEX(INDIRECT($2:$2),KENKO[[#This Row],[//]]))</f>
        <v/>
      </c>
      <c r="R61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1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17" s="45" t="str">
        <f ca="1">IF(KENKO[[#This Row],[//]]="","",IF(INDEX(INDIRECT($2:$2),KENKO[[#This Row],[//]])="","",INDEX(INDIRECT($2:$2),KENKO[[#This Row],[//]])))</f>
        <v/>
      </c>
      <c r="U617" s="32" t="str">
        <f ca="1">IF(KENKO[[#This Row],[//]]="","",INDEX(INDIRECT($2:$2),KENKO[[#This Row],[//]]))</f>
        <v/>
      </c>
      <c r="V617" s="32" t="str">
        <f ca="1">LOWER(SUBSTITUTE(SUBSTITUTE(SUBSTITUTE(SUBSTITUTE(SUBSTITUTE(SUBSTITUTE(SUBSTITUTE(SUBSTITUTE(KENKO[[#This Row],[N.B.nota]]," ",""),"-",""),"(",""),")",""),".",""),",",""),"/",""),"""",""))</f>
        <v/>
      </c>
      <c r="W617" s="29" t="str">
        <f ca="1">IF(KENKO[[#This Row],[concat]]="","",MATCH(KENKO[[#This Row],[concat]],[3]!db[NB NOTA_C],0)+1)</f>
        <v/>
      </c>
      <c r="X617" s="32" t="str">
        <f ca="1">IF(KENKO[[#This Row],[N.B.nota]]="","",ADDRESS(ROW(KENKO[QB]),COLUMN(KENKO[QB]))&amp;":"&amp;ADDRESS(ROW(),COLUMN(KENKO[QB])))</f>
        <v/>
      </c>
      <c r="Y617" s="46" t="str">
        <f ca="1">IF(KENKO[[#This Row],[//]]="","",HYPERLINK("["&amp;DB_PATH&amp;"]DB!e"&amp;KENKO[[#This Row],[stt]],"&gt;"))</f>
        <v/>
      </c>
      <c r="Z617" s="32" t="str">
        <f ca="1">IF(KENKO[[#This Row],[//]]="","",IF(KENKO[[#This Row],[ID NOTA]]="",Z616,KENKO[[#This Row],[ID NOTA]]))</f>
        <v/>
      </c>
    </row>
    <row r="618" spans="1:26" ht="20.100000000000001" customHeight="1" x14ac:dyDescent="0.25">
      <c r="A618" s="32"/>
      <c r="B618" s="29" t="str">
        <f>IF(KENKO[[#This Row],[N_ID]]="","",INDEX(Table1[ID],MATCH(KENKO[[#This Row],[N_ID]],Table1[N_ID],0)))</f>
        <v/>
      </c>
      <c r="C618" s="29" t="str">
        <f ca="1">IF(KENKO[[#This Row],[//]]="","",HYPERLINK("["&amp;SUBSTITUTE(DIR,"'","")&amp;"]NOTA!D"&amp;KENKO[[#This Row],[//]]+2,"&gt;"))</f>
        <v/>
      </c>
      <c r="D618" s="29" t="str">
        <f>IF(KENKO[[#This Row],[ID NOTA]]="","",INDEX(Table1[QB],MATCH(KENKO[[#This Row],[ID NOTA]],Table1[ID],0)))</f>
        <v/>
      </c>
      <c r="E61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18" s="29"/>
      <c r="G618" s="30" t="str">
        <f ca="1">IF(KENKO[[#This Row],[N_ID]]="","",INDEX(INDIRECT($2:$2),KENKO[[#This Row],[//]]))</f>
        <v/>
      </c>
      <c r="H618" s="30" t="str">
        <f ca="1">IF(KENKO[[#This Row],[N_ID]]="","",INDEX(INDIRECT($2:$2),KENKO[[#This Row],[//]]))</f>
        <v/>
      </c>
      <c r="I618" s="43" t="str">
        <f ca="1">IF(KENKO[[#This Row],[N_ID]]="","",INDEX(INDIRECT($2:$2),KENKO[[#This Row],[//]]))</f>
        <v/>
      </c>
      <c r="J618" s="32" t="str">
        <f ca="1">IF(KENKO[[#This Row],[//]]="","",INDEX([3]!db[NB PAJAK],KENKO[[#This Row],[stt]]-1))</f>
        <v/>
      </c>
      <c r="K618" s="29" t="str">
        <f ca="1">IF(KENKO[[#This Row],[//]]="","",IF(INDEX(INDIRECT($2:$2),KENKO[[#This Row],[//]])="","",INDEX(INDIRECT($2:$2),KENKO[[#This Row],[//]])))</f>
        <v/>
      </c>
      <c r="L618" s="29" t="str">
        <f ca="1">IF(KENKO[[#This Row],[//]]="","",IF(KENKO[[#This Row],[C]]="",INDEX(INDIRECT($2:$2),KENKO[[#This Row],[//]]),""))</f>
        <v/>
      </c>
      <c r="M618" s="29" t="str">
        <f ca="1">IF(KENKO[[#This Row],[//]]="","",IF(KENKO[[#This Row],[C]]="",INDEX(INDIRECT($2:$2),KENKO[[#This Row],[//]]),""))</f>
        <v/>
      </c>
      <c r="N618" s="33" t="str">
        <f ca="1">IF(KENKO[[#This Row],[//]]="","",INDEX(INDIRECT($2:$2),KENKO[[#This Row],[//]])/IF(KENKO[[#This Row],[C]]="",KENKO[[#This Row],[JMLH BRG]],1))</f>
        <v/>
      </c>
      <c r="O618" s="44" t="str">
        <f ca="1">IF(KENKO[[#This Row],[//]]="","",INDEX(INDIRECT($2:$2),KENKO[[#This Row],[//]]))</f>
        <v/>
      </c>
      <c r="P618" s="44" t="str">
        <f ca="1">IF(KENKO[[#This Row],[//]]="","",IF(INDEX(INDIRECT($2:$2),KENKO[[#This Row],[//]])="","",INDEX(INDIRECT($2:$2),KENKO[[#This Row],[//]])))</f>
        <v/>
      </c>
      <c r="Q618" s="33" t="str">
        <f ca="1">IF(KENKO[[#This Row],[//]]="","",INDEX(INDIRECT($2:$2),KENKO[[#This Row],[//]]))</f>
        <v/>
      </c>
      <c r="R61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1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18" s="45" t="str">
        <f ca="1">IF(KENKO[[#This Row],[//]]="","",IF(INDEX(INDIRECT($2:$2),KENKO[[#This Row],[//]])="","",INDEX(INDIRECT($2:$2),KENKO[[#This Row],[//]])))</f>
        <v/>
      </c>
      <c r="U618" s="32" t="str">
        <f ca="1">IF(KENKO[[#This Row],[//]]="","",INDEX(INDIRECT($2:$2),KENKO[[#This Row],[//]]))</f>
        <v/>
      </c>
      <c r="V618" s="32" t="str">
        <f ca="1">LOWER(SUBSTITUTE(SUBSTITUTE(SUBSTITUTE(SUBSTITUTE(SUBSTITUTE(SUBSTITUTE(SUBSTITUTE(SUBSTITUTE(KENKO[[#This Row],[N.B.nota]]," ",""),"-",""),"(",""),")",""),".",""),",",""),"/",""),"""",""))</f>
        <v/>
      </c>
      <c r="W618" s="29" t="str">
        <f ca="1">IF(KENKO[[#This Row],[concat]]="","",MATCH(KENKO[[#This Row],[concat]],[3]!db[NB NOTA_C],0)+1)</f>
        <v/>
      </c>
      <c r="X618" s="32" t="str">
        <f ca="1">IF(KENKO[[#This Row],[N.B.nota]]="","",ADDRESS(ROW(KENKO[QB]),COLUMN(KENKO[QB]))&amp;":"&amp;ADDRESS(ROW(),COLUMN(KENKO[QB])))</f>
        <v/>
      </c>
      <c r="Y618" s="46" t="str">
        <f ca="1">IF(KENKO[[#This Row],[//]]="","",HYPERLINK("["&amp;DB_PATH&amp;"]DB!e"&amp;KENKO[[#This Row],[stt]],"&gt;"))</f>
        <v/>
      </c>
      <c r="Z618" s="32" t="str">
        <f ca="1">IF(KENKO[[#This Row],[//]]="","",IF(KENKO[[#This Row],[ID NOTA]]="",Z617,KENKO[[#This Row],[ID NOTA]]))</f>
        <v/>
      </c>
    </row>
    <row r="619" spans="1:26" ht="20.100000000000001" customHeight="1" x14ac:dyDescent="0.25">
      <c r="A619" s="32"/>
      <c r="B619" s="29" t="str">
        <f>IF(KENKO[[#This Row],[N_ID]]="","",INDEX(Table1[ID],MATCH(KENKO[[#This Row],[N_ID]],Table1[N_ID],0)))</f>
        <v/>
      </c>
      <c r="C619" s="29" t="str">
        <f ca="1">IF(KENKO[[#This Row],[//]]="","",HYPERLINK("["&amp;SUBSTITUTE(DIR,"'","")&amp;"]NOTA!D"&amp;KENKO[[#This Row],[//]]+2,"&gt;"))</f>
        <v/>
      </c>
      <c r="D619" s="29" t="str">
        <f>IF(KENKO[[#This Row],[ID NOTA]]="","",INDEX(Table1[QB],MATCH(KENKO[[#This Row],[ID NOTA]],Table1[ID],0)))</f>
        <v/>
      </c>
      <c r="E61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19" s="29"/>
      <c r="G619" s="30" t="str">
        <f ca="1">IF(KENKO[[#This Row],[N_ID]]="","",INDEX(INDIRECT($2:$2),KENKO[[#This Row],[//]]))</f>
        <v/>
      </c>
      <c r="H619" s="30" t="str">
        <f ca="1">IF(KENKO[[#This Row],[N_ID]]="","",INDEX(INDIRECT($2:$2),KENKO[[#This Row],[//]]))</f>
        <v/>
      </c>
      <c r="I619" s="43" t="str">
        <f ca="1">IF(KENKO[[#This Row],[N_ID]]="","",INDEX(INDIRECT($2:$2),KENKO[[#This Row],[//]]))</f>
        <v/>
      </c>
      <c r="J619" s="32" t="str">
        <f ca="1">IF(KENKO[[#This Row],[//]]="","",INDEX([3]!db[NB PAJAK],KENKO[[#This Row],[stt]]-1))</f>
        <v/>
      </c>
      <c r="K619" s="29" t="str">
        <f ca="1">IF(KENKO[[#This Row],[//]]="","",IF(INDEX(INDIRECT($2:$2),KENKO[[#This Row],[//]])="","",INDEX(INDIRECT($2:$2),KENKO[[#This Row],[//]])))</f>
        <v/>
      </c>
      <c r="L619" s="29" t="str">
        <f ca="1">IF(KENKO[[#This Row],[//]]="","",IF(KENKO[[#This Row],[C]]="",INDEX(INDIRECT($2:$2),KENKO[[#This Row],[//]]),""))</f>
        <v/>
      </c>
      <c r="M619" s="29" t="str">
        <f ca="1">IF(KENKO[[#This Row],[//]]="","",IF(KENKO[[#This Row],[C]]="",INDEX(INDIRECT($2:$2),KENKO[[#This Row],[//]]),""))</f>
        <v/>
      </c>
      <c r="N619" s="33" t="str">
        <f ca="1">IF(KENKO[[#This Row],[//]]="","",INDEX(INDIRECT($2:$2),KENKO[[#This Row],[//]])/IF(KENKO[[#This Row],[C]]="",KENKO[[#This Row],[JMLH BRG]],1))</f>
        <v/>
      </c>
      <c r="O619" s="44" t="str">
        <f ca="1">IF(KENKO[[#This Row],[//]]="","",INDEX(INDIRECT($2:$2),KENKO[[#This Row],[//]]))</f>
        <v/>
      </c>
      <c r="P619" s="44" t="str">
        <f ca="1">IF(KENKO[[#This Row],[//]]="","",IF(INDEX(INDIRECT($2:$2),KENKO[[#This Row],[//]])="","",INDEX(INDIRECT($2:$2),KENKO[[#This Row],[//]])))</f>
        <v/>
      </c>
      <c r="Q619" s="33" t="str">
        <f ca="1">IF(KENKO[[#This Row],[//]]="","",INDEX(INDIRECT($2:$2),KENKO[[#This Row],[//]]))</f>
        <v/>
      </c>
      <c r="R61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1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19" s="45" t="str">
        <f ca="1">IF(KENKO[[#This Row],[//]]="","",IF(INDEX(INDIRECT($2:$2),KENKO[[#This Row],[//]])="","",INDEX(INDIRECT($2:$2),KENKO[[#This Row],[//]])))</f>
        <v/>
      </c>
      <c r="U619" s="32" t="str">
        <f ca="1">IF(KENKO[[#This Row],[//]]="","",INDEX(INDIRECT($2:$2),KENKO[[#This Row],[//]]))</f>
        <v/>
      </c>
      <c r="V619" s="32" t="str">
        <f ca="1">LOWER(SUBSTITUTE(SUBSTITUTE(SUBSTITUTE(SUBSTITUTE(SUBSTITUTE(SUBSTITUTE(SUBSTITUTE(SUBSTITUTE(KENKO[[#This Row],[N.B.nota]]," ",""),"-",""),"(",""),")",""),".",""),",",""),"/",""),"""",""))</f>
        <v/>
      </c>
      <c r="W619" s="29" t="str">
        <f ca="1">IF(KENKO[[#This Row],[concat]]="","",MATCH(KENKO[[#This Row],[concat]],[3]!db[NB NOTA_C],0)+1)</f>
        <v/>
      </c>
      <c r="X619" s="32" t="str">
        <f ca="1">IF(KENKO[[#This Row],[N.B.nota]]="","",ADDRESS(ROW(KENKO[QB]),COLUMN(KENKO[QB]))&amp;":"&amp;ADDRESS(ROW(),COLUMN(KENKO[QB])))</f>
        <v/>
      </c>
      <c r="Y619" s="46" t="str">
        <f ca="1">IF(KENKO[[#This Row],[//]]="","",HYPERLINK("["&amp;DB_PATH&amp;"]DB!e"&amp;KENKO[[#This Row],[stt]],"&gt;"))</f>
        <v/>
      </c>
      <c r="Z619" s="32" t="str">
        <f ca="1">IF(KENKO[[#This Row],[//]]="","",IF(KENKO[[#This Row],[ID NOTA]]="",Z618,KENKO[[#This Row],[ID NOTA]]))</f>
        <v/>
      </c>
    </row>
    <row r="620" spans="1:26" ht="20.100000000000001" customHeight="1" x14ac:dyDescent="0.25">
      <c r="A620" s="32"/>
      <c r="B620" s="29" t="str">
        <f>IF(KENKO[[#This Row],[N_ID]]="","",INDEX(Table1[ID],MATCH(KENKO[[#This Row],[N_ID]],Table1[N_ID],0)))</f>
        <v/>
      </c>
      <c r="C620" s="29" t="str">
        <f ca="1">IF(KENKO[[#This Row],[//]]="","",HYPERLINK("["&amp;SUBSTITUTE(DIR,"'","")&amp;"]NOTA!D"&amp;KENKO[[#This Row],[//]]+2,"&gt;"))</f>
        <v/>
      </c>
      <c r="D620" s="29" t="str">
        <f>IF(KENKO[[#This Row],[ID NOTA]]="","",INDEX(Table1[QB],MATCH(KENKO[[#This Row],[ID NOTA]],Table1[ID],0)))</f>
        <v/>
      </c>
      <c r="E62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20" s="29"/>
      <c r="G620" s="30" t="str">
        <f ca="1">IF(KENKO[[#This Row],[N_ID]]="","",INDEX(INDIRECT($2:$2),KENKO[[#This Row],[//]]))</f>
        <v/>
      </c>
      <c r="H620" s="30" t="str">
        <f ca="1">IF(KENKO[[#This Row],[N_ID]]="","",INDEX(INDIRECT($2:$2),KENKO[[#This Row],[//]]))</f>
        <v/>
      </c>
      <c r="I620" s="43" t="str">
        <f ca="1">IF(KENKO[[#This Row],[N_ID]]="","",INDEX(INDIRECT($2:$2),KENKO[[#This Row],[//]]))</f>
        <v/>
      </c>
      <c r="J620" s="32" t="str">
        <f ca="1">IF(KENKO[[#This Row],[//]]="","",INDEX([3]!db[NB PAJAK],KENKO[[#This Row],[stt]]-1))</f>
        <v/>
      </c>
      <c r="K620" s="29" t="str">
        <f ca="1">IF(KENKO[[#This Row],[//]]="","",IF(INDEX(INDIRECT($2:$2),KENKO[[#This Row],[//]])="","",INDEX(INDIRECT($2:$2),KENKO[[#This Row],[//]])))</f>
        <v/>
      </c>
      <c r="L620" s="29" t="str">
        <f ca="1">IF(KENKO[[#This Row],[//]]="","",IF(KENKO[[#This Row],[C]]="",INDEX(INDIRECT($2:$2),KENKO[[#This Row],[//]]),""))</f>
        <v/>
      </c>
      <c r="M620" s="29" t="str">
        <f ca="1">IF(KENKO[[#This Row],[//]]="","",IF(KENKO[[#This Row],[C]]="",INDEX(INDIRECT($2:$2),KENKO[[#This Row],[//]]),""))</f>
        <v/>
      </c>
      <c r="N620" s="33" t="str">
        <f ca="1">IF(KENKO[[#This Row],[//]]="","",INDEX(INDIRECT($2:$2),KENKO[[#This Row],[//]])/IF(KENKO[[#This Row],[C]]="",KENKO[[#This Row],[JMLH BRG]],1))</f>
        <v/>
      </c>
      <c r="O620" s="44" t="str">
        <f ca="1">IF(KENKO[[#This Row],[//]]="","",INDEX(INDIRECT($2:$2),KENKO[[#This Row],[//]]))</f>
        <v/>
      </c>
      <c r="P620" s="44" t="str">
        <f ca="1">IF(KENKO[[#This Row],[//]]="","",IF(INDEX(INDIRECT($2:$2),KENKO[[#This Row],[//]])="","",INDEX(INDIRECT($2:$2),KENKO[[#This Row],[//]])))</f>
        <v/>
      </c>
      <c r="Q620" s="33" t="str">
        <f ca="1">IF(KENKO[[#This Row],[//]]="","",INDEX(INDIRECT($2:$2),KENKO[[#This Row],[//]]))</f>
        <v/>
      </c>
      <c r="R62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2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20" s="45" t="str">
        <f ca="1">IF(KENKO[[#This Row],[//]]="","",IF(INDEX(INDIRECT($2:$2),KENKO[[#This Row],[//]])="","",INDEX(INDIRECT($2:$2),KENKO[[#This Row],[//]])))</f>
        <v/>
      </c>
      <c r="U620" s="32" t="str">
        <f ca="1">IF(KENKO[[#This Row],[//]]="","",INDEX(INDIRECT($2:$2),KENKO[[#This Row],[//]]))</f>
        <v/>
      </c>
      <c r="V620" s="32" t="str">
        <f ca="1">LOWER(SUBSTITUTE(SUBSTITUTE(SUBSTITUTE(SUBSTITUTE(SUBSTITUTE(SUBSTITUTE(SUBSTITUTE(SUBSTITUTE(KENKO[[#This Row],[N.B.nota]]," ",""),"-",""),"(",""),")",""),".",""),",",""),"/",""),"""",""))</f>
        <v/>
      </c>
      <c r="W620" s="29" t="str">
        <f ca="1">IF(KENKO[[#This Row],[concat]]="","",MATCH(KENKO[[#This Row],[concat]],[3]!db[NB NOTA_C],0)+1)</f>
        <v/>
      </c>
      <c r="X620" s="32" t="str">
        <f ca="1">IF(KENKO[[#This Row],[N.B.nota]]="","",ADDRESS(ROW(KENKO[QB]),COLUMN(KENKO[QB]))&amp;":"&amp;ADDRESS(ROW(),COLUMN(KENKO[QB])))</f>
        <v/>
      </c>
      <c r="Y620" s="46" t="str">
        <f ca="1">IF(KENKO[[#This Row],[//]]="","",HYPERLINK("["&amp;DB_PATH&amp;"]DB!e"&amp;KENKO[[#This Row],[stt]],"&gt;"))</f>
        <v/>
      </c>
      <c r="Z620" s="32" t="str">
        <f ca="1">IF(KENKO[[#This Row],[//]]="","",IF(KENKO[[#This Row],[ID NOTA]]="",Z619,KENKO[[#This Row],[ID NOTA]]))</f>
        <v/>
      </c>
    </row>
    <row r="621" spans="1:26" ht="20.100000000000001" customHeight="1" x14ac:dyDescent="0.25">
      <c r="A621" s="32"/>
      <c r="B621" s="29" t="str">
        <f>IF(KENKO[[#This Row],[N_ID]]="","",INDEX(Table1[ID],MATCH(KENKO[[#This Row],[N_ID]],Table1[N_ID],0)))</f>
        <v/>
      </c>
      <c r="C621" s="29" t="str">
        <f ca="1">IF(KENKO[[#This Row],[//]]="","",HYPERLINK("["&amp;SUBSTITUTE(DIR,"'","")&amp;"]NOTA!D"&amp;KENKO[[#This Row],[//]]+2,"&gt;"))</f>
        <v/>
      </c>
      <c r="D621" s="29" t="str">
        <f>IF(KENKO[[#This Row],[ID NOTA]]="","",INDEX(Table1[QB],MATCH(KENKO[[#This Row],[ID NOTA]],Table1[ID],0)))</f>
        <v/>
      </c>
      <c r="E62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21" s="29"/>
      <c r="G621" s="30" t="str">
        <f ca="1">IF(KENKO[[#This Row],[N_ID]]="","",INDEX(INDIRECT($2:$2),KENKO[[#This Row],[//]]))</f>
        <v/>
      </c>
      <c r="H621" s="30" t="str">
        <f ca="1">IF(KENKO[[#This Row],[N_ID]]="","",INDEX(INDIRECT($2:$2),KENKO[[#This Row],[//]]))</f>
        <v/>
      </c>
      <c r="I621" s="43" t="str">
        <f ca="1">IF(KENKO[[#This Row],[N_ID]]="","",INDEX(INDIRECT($2:$2),KENKO[[#This Row],[//]]))</f>
        <v/>
      </c>
      <c r="J621" s="32" t="str">
        <f ca="1">IF(KENKO[[#This Row],[//]]="","",INDEX([3]!db[NB PAJAK],KENKO[[#This Row],[stt]]-1))</f>
        <v/>
      </c>
      <c r="K621" s="29" t="str">
        <f ca="1">IF(KENKO[[#This Row],[//]]="","",IF(INDEX(INDIRECT($2:$2),KENKO[[#This Row],[//]])="","",INDEX(INDIRECT($2:$2),KENKO[[#This Row],[//]])))</f>
        <v/>
      </c>
      <c r="L621" s="29" t="str">
        <f ca="1">IF(KENKO[[#This Row],[//]]="","",IF(KENKO[[#This Row],[C]]="",INDEX(INDIRECT($2:$2),KENKO[[#This Row],[//]]),""))</f>
        <v/>
      </c>
      <c r="M621" s="29" t="str">
        <f ca="1">IF(KENKO[[#This Row],[//]]="","",IF(KENKO[[#This Row],[C]]="",INDEX(INDIRECT($2:$2),KENKO[[#This Row],[//]]),""))</f>
        <v/>
      </c>
      <c r="N621" s="33" t="str">
        <f ca="1">IF(KENKO[[#This Row],[//]]="","",INDEX(INDIRECT($2:$2),KENKO[[#This Row],[//]])/IF(KENKO[[#This Row],[C]]="",KENKO[[#This Row],[JMLH BRG]],1))</f>
        <v/>
      </c>
      <c r="O621" s="44" t="str">
        <f ca="1">IF(KENKO[[#This Row],[//]]="","",INDEX(INDIRECT($2:$2),KENKO[[#This Row],[//]]))</f>
        <v/>
      </c>
      <c r="P621" s="44" t="str">
        <f ca="1">IF(KENKO[[#This Row],[//]]="","",IF(INDEX(INDIRECT($2:$2),KENKO[[#This Row],[//]])="","",INDEX(INDIRECT($2:$2),KENKO[[#This Row],[//]])))</f>
        <v/>
      </c>
      <c r="Q621" s="33" t="str">
        <f ca="1">IF(KENKO[[#This Row],[//]]="","",INDEX(INDIRECT($2:$2),KENKO[[#This Row],[//]]))</f>
        <v/>
      </c>
      <c r="R62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2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21" s="45" t="str">
        <f ca="1">IF(KENKO[[#This Row],[//]]="","",IF(INDEX(INDIRECT($2:$2),KENKO[[#This Row],[//]])="","",INDEX(INDIRECT($2:$2),KENKO[[#This Row],[//]])))</f>
        <v/>
      </c>
      <c r="U621" s="32" t="str">
        <f ca="1">IF(KENKO[[#This Row],[//]]="","",INDEX(INDIRECT($2:$2),KENKO[[#This Row],[//]]))</f>
        <v/>
      </c>
      <c r="V621" s="32" t="str">
        <f ca="1">LOWER(SUBSTITUTE(SUBSTITUTE(SUBSTITUTE(SUBSTITUTE(SUBSTITUTE(SUBSTITUTE(SUBSTITUTE(SUBSTITUTE(KENKO[[#This Row],[N.B.nota]]," ",""),"-",""),"(",""),")",""),".",""),",",""),"/",""),"""",""))</f>
        <v/>
      </c>
      <c r="W621" s="29" t="str">
        <f ca="1">IF(KENKO[[#This Row],[concat]]="","",MATCH(KENKO[[#This Row],[concat]],[3]!db[NB NOTA_C],0)+1)</f>
        <v/>
      </c>
      <c r="X621" s="32" t="str">
        <f ca="1">IF(KENKO[[#This Row],[N.B.nota]]="","",ADDRESS(ROW(KENKO[QB]),COLUMN(KENKO[QB]))&amp;":"&amp;ADDRESS(ROW(),COLUMN(KENKO[QB])))</f>
        <v/>
      </c>
      <c r="Y621" s="46" t="str">
        <f ca="1">IF(KENKO[[#This Row],[//]]="","",HYPERLINK("["&amp;DB_PATH&amp;"]DB!e"&amp;KENKO[[#This Row],[stt]],"&gt;"))</f>
        <v/>
      </c>
      <c r="Z621" s="32" t="str">
        <f ca="1">IF(KENKO[[#This Row],[//]]="","",IF(KENKO[[#This Row],[ID NOTA]]="",Z620,KENKO[[#This Row],[ID NOTA]]))</f>
        <v/>
      </c>
    </row>
    <row r="622" spans="1:26" ht="20.100000000000001" customHeight="1" x14ac:dyDescent="0.25">
      <c r="A622" s="32"/>
      <c r="B622" s="29" t="str">
        <f>IF(KENKO[[#This Row],[N_ID]]="","",INDEX(Table1[ID],MATCH(KENKO[[#This Row],[N_ID]],Table1[N_ID],0)))</f>
        <v/>
      </c>
      <c r="C622" s="29" t="str">
        <f ca="1">IF(KENKO[[#This Row],[//]]="","",HYPERLINK("["&amp;SUBSTITUTE(DIR,"'","")&amp;"]NOTA!D"&amp;KENKO[[#This Row],[//]]+2,"&gt;"))</f>
        <v/>
      </c>
      <c r="D622" s="29" t="str">
        <f>IF(KENKO[[#This Row],[ID NOTA]]="","",INDEX(Table1[QB],MATCH(KENKO[[#This Row],[ID NOTA]],Table1[ID],0)))</f>
        <v/>
      </c>
      <c r="E62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22" s="29"/>
      <c r="G622" s="30" t="str">
        <f ca="1">IF(KENKO[[#This Row],[N_ID]]="","",INDEX(INDIRECT($2:$2),KENKO[[#This Row],[//]]))</f>
        <v/>
      </c>
      <c r="H622" s="30" t="str">
        <f ca="1">IF(KENKO[[#This Row],[N_ID]]="","",INDEX(INDIRECT($2:$2),KENKO[[#This Row],[//]]))</f>
        <v/>
      </c>
      <c r="I622" s="43" t="str">
        <f ca="1">IF(KENKO[[#This Row],[N_ID]]="","",INDEX(INDIRECT($2:$2),KENKO[[#This Row],[//]]))</f>
        <v/>
      </c>
      <c r="J622" s="32" t="str">
        <f ca="1">IF(KENKO[[#This Row],[//]]="","",INDEX([3]!db[NB PAJAK],KENKO[[#This Row],[stt]]-1))</f>
        <v/>
      </c>
      <c r="K622" s="29" t="str">
        <f ca="1">IF(KENKO[[#This Row],[//]]="","",IF(INDEX(INDIRECT($2:$2),KENKO[[#This Row],[//]])="","",INDEX(INDIRECT($2:$2),KENKO[[#This Row],[//]])))</f>
        <v/>
      </c>
      <c r="L622" s="29" t="str">
        <f ca="1">IF(KENKO[[#This Row],[//]]="","",IF(KENKO[[#This Row],[C]]="",INDEX(INDIRECT($2:$2),KENKO[[#This Row],[//]]),""))</f>
        <v/>
      </c>
      <c r="M622" s="29" t="str">
        <f ca="1">IF(KENKO[[#This Row],[//]]="","",IF(KENKO[[#This Row],[C]]="",INDEX(INDIRECT($2:$2),KENKO[[#This Row],[//]]),""))</f>
        <v/>
      </c>
      <c r="N622" s="33" t="str">
        <f ca="1">IF(KENKO[[#This Row],[//]]="","",INDEX(INDIRECT($2:$2),KENKO[[#This Row],[//]])/IF(KENKO[[#This Row],[C]]="",KENKO[[#This Row],[JMLH BRG]],1))</f>
        <v/>
      </c>
      <c r="O622" s="44" t="str">
        <f ca="1">IF(KENKO[[#This Row],[//]]="","",INDEX(INDIRECT($2:$2),KENKO[[#This Row],[//]]))</f>
        <v/>
      </c>
      <c r="P622" s="44" t="str">
        <f ca="1">IF(KENKO[[#This Row],[//]]="","",IF(INDEX(INDIRECT($2:$2),KENKO[[#This Row],[//]])="","",INDEX(INDIRECT($2:$2),KENKO[[#This Row],[//]])))</f>
        <v/>
      </c>
      <c r="Q622" s="33" t="str">
        <f ca="1">IF(KENKO[[#This Row],[//]]="","",INDEX(INDIRECT($2:$2),KENKO[[#This Row],[//]]))</f>
        <v/>
      </c>
      <c r="R62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2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22" s="45" t="str">
        <f ca="1">IF(KENKO[[#This Row],[//]]="","",IF(INDEX(INDIRECT($2:$2),KENKO[[#This Row],[//]])="","",INDEX(INDIRECT($2:$2),KENKO[[#This Row],[//]])))</f>
        <v/>
      </c>
      <c r="U622" s="32" t="str">
        <f ca="1">IF(KENKO[[#This Row],[//]]="","",INDEX(INDIRECT($2:$2),KENKO[[#This Row],[//]]))</f>
        <v/>
      </c>
      <c r="V622" s="32" t="str">
        <f ca="1">LOWER(SUBSTITUTE(SUBSTITUTE(SUBSTITUTE(SUBSTITUTE(SUBSTITUTE(SUBSTITUTE(SUBSTITUTE(SUBSTITUTE(KENKO[[#This Row],[N.B.nota]]," ",""),"-",""),"(",""),")",""),".",""),",",""),"/",""),"""",""))</f>
        <v/>
      </c>
      <c r="W622" s="29" t="str">
        <f ca="1">IF(KENKO[[#This Row],[concat]]="","",MATCH(KENKO[[#This Row],[concat]],[3]!db[NB NOTA_C],0)+1)</f>
        <v/>
      </c>
      <c r="X622" s="32" t="str">
        <f ca="1">IF(KENKO[[#This Row],[N.B.nota]]="","",ADDRESS(ROW(KENKO[QB]),COLUMN(KENKO[QB]))&amp;":"&amp;ADDRESS(ROW(),COLUMN(KENKO[QB])))</f>
        <v/>
      </c>
      <c r="Y622" s="46" t="str">
        <f ca="1">IF(KENKO[[#This Row],[//]]="","",HYPERLINK("["&amp;DB_PATH&amp;"]DB!e"&amp;KENKO[[#This Row],[stt]],"&gt;"))</f>
        <v/>
      </c>
      <c r="Z622" s="32" t="str">
        <f ca="1">IF(KENKO[[#This Row],[//]]="","",IF(KENKO[[#This Row],[ID NOTA]]="",Z621,KENKO[[#This Row],[ID NOTA]]))</f>
        <v/>
      </c>
    </row>
    <row r="623" spans="1:26" ht="20.100000000000001" customHeight="1" x14ac:dyDescent="0.25">
      <c r="A623" s="32"/>
      <c r="B623" s="29" t="str">
        <f>IF(KENKO[[#This Row],[N_ID]]="","",INDEX(Table1[ID],MATCH(KENKO[[#This Row],[N_ID]],Table1[N_ID],0)))</f>
        <v/>
      </c>
      <c r="C623" s="29" t="str">
        <f ca="1">IF(KENKO[[#This Row],[//]]="","",HYPERLINK("["&amp;SUBSTITUTE(DIR,"'","")&amp;"]NOTA!D"&amp;KENKO[[#This Row],[//]]+2,"&gt;"))</f>
        <v/>
      </c>
      <c r="D623" s="29" t="str">
        <f>IF(KENKO[[#This Row],[ID NOTA]]="","",INDEX(Table1[QB],MATCH(KENKO[[#This Row],[ID NOTA]],Table1[ID],0)))</f>
        <v/>
      </c>
      <c r="E62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23" s="29"/>
      <c r="G623" s="30" t="str">
        <f ca="1">IF(KENKO[[#This Row],[N_ID]]="","",INDEX(INDIRECT($2:$2),KENKO[[#This Row],[//]]))</f>
        <v/>
      </c>
      <c r="H623" s="30" t="str">
        <f ca="1">IF(KENKO[[#This Row],[N_ID]]="","",INDEX(INDIRECT($2:$2),KENKO[[#This Row],[//]]))</f>
        <v/>
      </c>
      <c r="I623" s="43" t="str">
        <f ca="1">IF(KENKO[[#This Row],[N_ID]]="","",INDEX(INDIRECT($2:$2),KENKO[[#This Row],[//]]))</f>
        <v/>
      </c>
      <c r="J623" s="32" t="str">
        <f ca="1">IF(KENKO[[#This Row],[//]]="","",INDEX([3]!db[NB PAJAK],KENKO[[#This Row],[stt]]-1))</f>
        <v/>
      </c>
      <c r="K623" s="29" t="str">
        <f ca="1">IF(KENKO[[#This Row],[//]]="","",IF(INDEX(INDIRECT($2:$2),KENKO[[#This Row],[//]])="","",INDEX(INDIRECT($2:$2),KENKO[[#This Row],[//]])))</f>
        <v/>
      </c>
      <c r="L623" s="29" t="str">
        <f ca="1">IF(KENKO[[#This Row],[//]]="","",IF(KENKO[[#This Row],[C]]="",INDEX(INDIRECT($2:$2),KENKO[[#This Row],[//]]),""))</f>
        <v/>
      </c>
      <c r="M623" s="29" t="str">
        <f ca="1">IF(KENKO[[#This Row],[//]]="","",IF(KENKO[[#This Row],[C]]="",INDEX(INDIRECT($2:$2),KENKO[[#This Row],[//]]),""))</f>
        <v/>
      </c>
      <c r="N623" s="33" t="str">
        <f ca="1">IF(KENKO[[#This Row],[//]]="","",INDEX(INDIRECT($2:$2),KENKO[[#This Row],[//]])/IF(KENKO[[#This Row],[C]]="",KENKO[[#This Row],[JMLH BRG]],1))</f>
        <v/>
      </c>
      <c r="O623" s="44" t="str">
        <f ca="1">IF(KENKO[[#This Row],[//]]="","",INDEX(INDIRECT($2:$2),KENKO[[#This Row],[//]]))</f>
        <v/>
      </c>
      <c r="P623" s="44" t="str">
        <f ca="1">IF(KENKO[[#This Row],[//]]="","",IF(INDEX(INDIRECT($2:$2),KENKO[[#This Row],[//]])="","",INDEX(INDIRECT($2:$2),KENKO[[#This Row],[//]])))</f>
        <v/>
      </c>
      <c r="Q623" s="33" t="str">
        <f ca="1">IF(KENKO[[#This Row],[//]]="","",INDEX(INDIRECT($2:$2),KENKO[[#This Row],[//]]))</f>
        <v/>
      </c>
      <c r="R62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2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23" s="45" t="str">
        <f ca="1">IF(KENKO[[#This Row],[//]]="","",IF(INDEX(INDIRECT($2:$2),KENKO[[#This Row],[//]])="","",INDEX(INDIRECT($2:$2),KENKO[[#This Row],[//]])))</f>
        <v/>
      </c>
      <c r="U623" s="32" t="str">
        <f ca="1">IF(KENKO[[#This Row],[//]]="","",INDEX(INDIRECT($2:$2),KENKO[[#This Row],[//]]))</f>
        <v/>
      </c>
      <c r="V623" s="32" t="str">
        <f ca="1">LOWER(SUBSTITUTE(SUBSTITUTE(SUBSTITUTE(SUBSTITUTE(SUBSTITUTE(SUBSTITUTE(SUBSTITUTE(SUBSTITUTE(KENKO[[#This Row],[N.B.nota]]," ",""),"-",""),"(",""),")",""),".",""),",",""),"/",""),"""",""))</f>
        <v/>
      </c>
      <c r="W623" s="29" t="str">
        <f ca="1">IF(KENKO[[#This Row],[concat]]="","",MATCH(KENKO[[#This Row],[concat]],[3]!db[NB NOTA_C],0)+1)</f>
        <v/>
      </c>
      <c r="X623" s="32" t="str">
        <f ca="1">IF(KENKO[[#This Row],[N.B.nota]]="","",ADDRESS(ROW(KENKO[QB]),COLUMN(KENKO[QB]))&amp;":"&amp;ADDRESS(ROW(),COLUMN(KENKO[QB])))</f>
        <v/>
      </c>
      <c r="Y623" s="46" t="str">
        <f ca="1">IF(KENKO[[#This Row],[//]]="","",HYPERLINK("["&amp;DB_PATH&amp;"]DB!e"&amp;KENKO[[#This Row],[stt]],"&gt;"))</f>
        <v/>
      </c>
      <c r="Z623" s="32" t="str">
        <f ca="1">IF(KENKO[[#This Row],[//]]="","",IF(KENKO[[#This Row],[ID NOTA]]="",Z622,KENKO[[#This Row],[ID NOTA]]))</f>
        <v/>
      </c>
    </row>
    <row r="624" spans="1:26" ht="20.100000000000001" customHeight="1" x14ac:dyDescent="0.25">
      <c r="A624" s="32"/>
      <c r="B624" s="29" t="str">
        <f>IF(KENKO[[#This Row],[N_ID]]="","",INDEX(Table1[ID],MATCH(KENKO[[#This Row],[N_ID]],Table1[N_ID],0)))</f>
        <v/>
      </c>
      <c r="C624" s="29" t="str">
        <f ca="1">IF(KENKO[[#This Row],[//]]="","",HYPERLINK("["&amp;SUBSTITUTE(DIR,"'","")&amp;"]NOTA!D"&amp;KENKO[[#This Row],[//]]+2,"&gt;"))</f>
        <v/>
      </c>
      <c r="D624" s="29" t="str">
        <f>IF(KENKO[[#This Row],[ID NOTA]]="","",INDEX(Table1[QB],MATCH(KENKO[[#This Row],[ID NOTA]],Table1[ID],0)))</f>
        <v/>
      </c>
      <c r="E62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24" s="29"/>
      <c r="G624" s="30" t="str">
        <f ca="1">IF(KENKO[[#This Row],[N_ID]]="","",INDEX(INDIRECT($2:$2),KENKO[[#This Row],[//]]))</f>
        <v/>
      </c>
      <c r="H624" s="30" t="str">
        <f ca="1">IF(KENKO[[#This Row],[N_ID]]="","",INDEX(INDIRECT($2:$2),KENKO[[#This Row],[//]]))</f>
        <v/>
      </c>
      <c r="I624" s="43" t="str">
        <f ca="1">IF(KENKO[[#This Row],[N_ID]]="","",INDEX(INDIRECT($2:$2),KENKO[[#This Row],[//]]))</f>
        <v/>
      </c>
      <c r="J624" s="32" t="str">
        <f ca="1">IF(KENKO[[#This Row],[//]]="","",INDEX([3]!db[NB PAJAK],KENKO[[#This Row],[stt]]-1))</f>
        <v/>
      </c>
      <c r="K624" s="29" t="str">
        <f ca="1">IF(KENKO[[#This Row],[//]]="","",IF(INDEX(INDIRECT($2:$2),KENKO[[#This Row],[//]])="","",INDEX(INDIRECT($2:$2),KENKO[[#This Row],[//]])))</f>
        <v/>
      </c>
      <c r="L624" s="29" t="str">
        <f ca="1">IF(KENKO[[#This Row],[//]]="","",IF(KENKO[[#This Row],[C]]="",INDEX(INDIRECT($2:$2),KENKO[[#This Row],[//]]),""))</f>
        <v/>
      </c>
      <c r="M624" s="29" t="str">
        <f ca="1">IF(KENKO[[#This Row],[//]]="","",IF(KENKO[[#This Row],[C]]="",INDEX(INDIRECT($2:$2),KENKO[[#This Row],[//]]),""))</f>
        <v/>
      </c>
      <c r="N624" s="33" t="str">
        <f ca="1">IF(KENKO[[#This Row],[//]]="","",INDEX(INDIRECT($2:$2),KENKO[[#This Row],[//]])/IF(KENKO[[#This Row],[C]]="",KENKO[[#This Row],[JMLH BRG]],1))</f>
        <v/>
      </c>
      <c r="O624" s="44" t="str">
        <f ca="1">IF(KENKO[[#This Row],[//]]="","",INDEX(INDIRECT($2:$2),KENKO[[#This Row],[//]]))</f>
        <v/>
      </c>
      <c r="P624" s="44" t="str">
        <f ca="1">IF(KENKO[[#This Row],[//]]="","",IF(INDEX(INDIRECT($2:$2),KENKO[[#This Row],[//]])="","",INDEX(INDIRECT($2:$2),KENKO[[#This Row],[//]])))</f>
        <v/>
      </c>
      <c r="Q624" s="33" t="str">
        <f ca="1">IF(KENKO[[#This Row],[//]]="","",INDEX(INDIRECT($2:$2),KENKO[[#This Row],[//]]))</f>
        <v/>
      </c>
      <c r="R62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2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24" s="45" t="str">
        <f ca="1">IF(KENKO[[#This Row],[//]]="","",IF(INDEX(INDIRECT($2:$2),KENKO[[#This Row],[//]])="","",INDEX(INDIRECT($2:$2),KENKO[[#This Row],[//]])))</f>
        <v/>
      </c>
      <c r="U624" s="32" t="str">
        <f ca="1">IF(KENKO[[#This Row],[//]]="","",INDEX(INDIRECT($2:$2),KENKO[[#This Row],[//]]))</f>
        <v/>
      </c>
      <c r="V624" s="32" t="str">
        <f ca="1">LOWER(SUBSTITUTE(SUBSTITUTE(SUBSTITUTE(SUBSTITUTE(SUBSTITUTE(SUBSTITUTE(SUBSTITUTE(SUBSTITUTE(KENKO[[#This Row],[N.B.nota]]," ",""),"-",""),"(",""),")",""),".",""),",",""),"/",""),"""",""))</f>
        <v/>
      </c>
      <c r="W624" s="29" t="str">
        <f ca="1">IF(KENKO[[#This Row],[concat]]="","",MATCH(KENKO[[#This Row],[concat]],[3]!db[NB NOTA_C],0)+1)</f>
        <v/>
      </c>
      <c r="X624" s="32" t="str">
        <f ca="1">IF(KENKO[[#This Row],[N.B.nota]]="","",ADDRESS(ROW(KENKO[QB]),COLUMN(KENKO[QB]))&amp;":"&amp;ADDRESS(ROW(),COLUMN(KENKO[QB])))</f>
        <v/>
      </c>
      <c r="Y624" s="46" t="str">
        <f ca="1">IF(KENKO[[#This Row],[//]]="","",HYPERLINK("["&amp;DB_PATH&amp;"]DB!e"&amp;KENKO[[#This Row],[stt]],"&gt;"))</f>
        <v/>
      </c>
      <c r="Z624" s="32" t="str">
        <f ca="1">IF(KENKO[[#This Row],[//]]="","",IF(KENKO[[#This Row],[ID NOTA]]="",Z623,KENKO[[#This Row],[ID NOTA]]))</f>
        <v/>
      </c>
    </row>
    <row r="625" spans="1:26" ht="20.100000000000001" customHeight="1" x14ac:dyDescent="0.25">
      <c r="A625" s="32"/>
      <c r="B625" s="29" t="str">
        <f>IF(KENKO[[#This Row],[N_ID]]="","",INDEX(Table1[ID],MATCH(KENKO[[#This Row],[N_ID]],Table1[N_ID],0)))</f>
        <v/>
      </c>
      <c r="C625" s="29" t="str">
        <f ca="1">IF(KENKO[[#This Row],[//]]="","",HYPERLINK("["&amp;SUBSTITUTE(DIR,"'","")&amp;"]NOTA!D"&amp;KENKO[[#This Row],[//]]+2,"&gt;"))</f>
        <v/>
      </c>
      <c r="D625" s="29" t="str">
        <f>IF(KENKO[[#This Row],[ID NOTA]]="","",INDEX(Table1[QB],MATCH(KENKO[[#This Row],[ID NOTA]],Table1[ID],0)))</f>
        <v/>
      </c>
      <c r="E62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25" s="29"/>
      <c r="G625" s="30" t="str">
        <f ca="1">IF(KENKO[[#This Row],[N_ID]]="","",INDEX(INDIRECT($2:$2),KENKO[[#This Row],[//]]))</f>
        <v/>
      </c>
      <c r="H625" s="30" t="str">
        <f ca="1">IF(KENKO[[#This Row],[N_ID]]="","",INDEX(INDIRECT($2:$2),KENKO[[#This Row],[//]]))</f>
        <v/>
      </c>
      <c r="I625" s="43" t="str">
        <f ca="1">IF(KENKO[[#This Row],[N_ID]]="","",INDEX(INDIRECT($2:$2),KENKO[[#This Row],[//]]))</f>
        <v/>
      </c>
      <c r="J625" s="32" t="str">
        <f ca="1">IF(KENKO[[#This Row],[//]]="","",INDEX([3]!db[NB PAJAK],KENKO[[#This Row],[stt]]-1))</f>
        <v/>
      </c>
      <c r="K625" s="29" t="str">
        <f ca="1">IF(KENKO[[#This Row],[//]]="","",IF(INDEX(INDIRECT($2:$2),KENKO[[#This Row],[//]])="","",INDEX(INDIRECT($2:$2),KENKO[[#This Row],[//]])))</f>
        <v/>
      </c>
      <c r="L625" s="29" t="str">
        <f ca="1">IF(KENKO[[#This Row],[//]]="","",IF(KENKO[[#This Row],[C]]="",INDEX(INDIRECT($2:$2),KENKO[[#This Row],[//]]),""))</f>
        <v/>
      </c>
      <c r="M625" s="29" t="str">
        <f ca="1">IF(KENKO[[#This Row],[//]]="","",IF(KENKO[[#This Row],[C]]="",INDEX(INDIRECT($2:$2),KENKO[[#This Row],[//]]),""))</f>
        <v/>
      </c>
      <c r="N625" s="33" t="str">
        <f ca="1">IF(KENKO[[#This Row],[//]]="","",INDEX(INDIRECT($2:$2),KENKO[[#This Row],[//]])/IF(KENKO[[#This Row],[C]]="",KENKO[[#This Row],[JMLH BRG]],1))</f>
        <v/>
      </c>
      <c r="O625" s="44" t="str">
        <f ca="1">IF(KENKO[[#This Row],[//]]="","",INDEX(INDIRECT($2:$2),KENKO[[#This Row],[//]]))</f>
        <v/>
      </c>
      <c r="P625" s="44" t="str">
        <f ca="1">IF(KENKO[[#This Row],[//]]="","",IF(INDEX(INDIRECT($2:$2),KENKO[[#This Row],[//]])="","",INDEX(INDIRECT($2:$2),KENKO[[#This Row],[//]])))</f>
        <v/>
      </c>
      <c r="Q625" s="33" t="str">
        <f ca="1">IF(KENKO[[#This Row],[//]]="","",INDEX(INDIRECT($2:$2),KENKO[[#This Row],[//]]))</f>
        <v/>
      </c>
      <c r="R62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2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25" s="45" t="str">
        <f ca="1">IF(KENKO[[#This Row],[//]]="","",IF(INDEX(INDIRECT($2:$2),KENKO[[#This Row],[//]])="","",INDEX(INDIRECT($2:$2),KENKO[[#This Row],[//]])))</f>
        <v/>
      </c>
      <c r="U625" s="32" t="str">
        <f ca="1">IF(KENKO[[#This Row],[//]]="","",INDEX(INDIRECT($2:$2),KENKO[[#This Row],[//]]))</f>
        <v/>
      </c>
      <c r="V625" s="32" t="str">
        <f ca="1">LOWER(SUBSTITUTE(SUBSTITUTE(SUBSTITUTE(SUBSTITUTE(SUBSTITUTE(SUBSTITUTE(SUBSTITUTE(SUBSTITUTE(KENKO[[#This Row],[N.B.nota]]," ",""),"-",""),"(",""),")",""),".",""),",",""),"/",""),"""",""))</f>
        <v/>
      </c>
      <c r="W625" s="29" t="str">
        <f ca="1">IF(KENKO[[#This Row],[concat]]="","",MATCH(KENKO[[#This Row],[concat]],[3]!db[NB NOTA_C],0)+1)</f>
        <v/>
      </c>
      <c r="X625" s="32" t="str">
        <f ca="1">IF(KENKO[[#This Row],[N.B.nota]]="","",ADDRESS(ROW(KENKO[QB]),COLUMN(KENKO[QB]))&amp;":"&amp;ADDRESS(ROW(),COLUMN(KENKO[QB])))</f>
        <v/>
      </c>
      <c r="Y625" s="46" t="str">
        <f ca="1">IF(KENKO[[#This Row],[//]]="","",HYPERLINK("["&amp;DB_PATH&amp;"]DB!e"&amp;KENKO[[#This Row],[stt]],"&gt;"))</f>
        <v/>
      </c>
      <c r="Z625" s="32" t="str">
        <f ca="1">IF(KENKO[[#This Row],[//]]="","",IF(KENKO[[#This Row],[ID NOTA]]="",Z624,KENKO[[#This Row],[ID NOTA]]))</f>
        <v/>
      </c>
    </row>
    <row r="626" spans="1:26" ht="20.100000000000001" customHeight="1" x14ac:dyDescent="0.25">
      <c r="A626" s="32"/>
      <c r="B626" s="29" t="str">
        <f>IF(KENKO[[#This Row],[N_ID]]="","",INDEX(Table1[ID],MATCH(KENKO[[#This Row],[N_ID]],Table1[N_ID],0)))</f>
        <v/>
      </c>
      <c r="C626" s="29" t="str">
        <f ca="1">IF(KENKO[[#This Row],[//]]="","",HYPERLINK("["&amp;SUBSTITUTE(DIR,"'","")&amp;"]NOTA!D"&amp;KENKO[[#This Row],[//]]+2,"&gt;"))</f>
        <v/>
      </c>
      <c r="D626" s="29" t="str">
        <f>IF(KENKO[[#This Row],[ID NOTA]]="","",INDEX(Table1[QB],MATCH(KENKO[[#This Row],[ID NOTA]],Table1[ID],0)))</f>
        <v/>
      </c>
      <c r="E62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26" s="29"/>
      <c r="G626" s="30" t="str">
        <f ca="1">IF(KENKO[[#This Row],[N_ID]]="","",INDEX(INDIRECT($2:$2),KENKO[[#This Row],[//]]))</f>
        <v/>
      </c>
      <c r="H626" s="30" t="str">
        <f ca="1">IF(KENKO[[#This Row],[N_ID]]="","",INDEX(INDIRECT($2:$2),KENKO[[#This Row],[//]]))</f>
        <v/>
      </c>
      <c r="I626" s="43" t="str">
        <f ca="1">IF(KENKO[[#This Row],[N_ID]]="","",INDEX(INDIRECT($2:$2),KENKO[[#This Row],[//]]))</f>
        <v/>
      </c>
      <c r="J626" s="32" t="str">
        <f ca="1">IF(KENKO[[#This Row],[//]]="","",INDEX([3]!db[NB PAJAK],KENKO[[#This Row],[stt]]-1))</f>
        <v/>
      </c>
      <c r="K626" s="29" t="str">
        <f ca="1">IF(KENKO[[#This Row],[//]]="","",IF(INDEX(INDIRECT($2:$2),KENKO[[#This Row],[//]])="","",INDEX(INDIRECT($2:$2),KENKO[[#This Row],[//]])))</f>
        <v/>
      </c>
      <c r="L626" s="29" t="str">
        <f ca="1">IF(KENKO[[#This Row],[//]]="","",IF(KENKO[[#This Row],[C]]="",INDEX(INDIRECT($2:$2),KENKO[[#This Row],[//]]),""))</f>
        <v/>
      </c>
      <c r="M626" s="29" t="str">
        <f ca="1">IF(KENKO[[#This Row],[//]]="","",IF(KENKO[[#This Row],[C]]="",INDEX(INDIRECT($2:$2),KENKO[[#This Row],[//]]),""))</f>
        <v/>
      </c>
      <c r="N626" s="33" t="str">
        <f ca="1">IF(KENKO[[#This Row],[//]]="","",INDEX(INDIRECT($2:$2),KENKO[[#This Row],[//]])/IF(KENKO[[#This Row],[C]]="",KENKO[[#This Row],[JMLH BRG]],1))</f>
        <v/>
      </c>
      <c r="O626" s="44" t="str">
        <f ca="1">IF(KENKO[[#This Row],[//]]="","",INDEX(INDIRECT($2:$2),KENKO[[#This Row],[//]]))</f>
        <v/>
      </c>
      <c r="P626" s="44" t="str">
        <f ca="1">IF(KENKO[[#This Row],[//]]="","",IF(INDEX(INDIRECT($2:$2),KENKO[[#This Row],[//]])="","",INDEX(INDIRECT($2:$2),KENKO[[#This Row],[//]])))</f>
        <v/>
      </c>
      <c r="Q626" s="33" t="str">
        <f ca="1">IF(KENKO[[#This Row],[//]]="","",INDEX(INDIRECT($2:$2),KENKO[[#This Row],[//]]))</f>
        <v/>
      </c>
      <c r="R62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2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26" s="45" t="str">
        <f ca="1">IF(KENKO[[#This Row],[//]]="","",IF(INDEX(INDIRECT($2:$2),KENKO[[#This Row],[//]])="","",INDEX(INDIRECT($2:$2),KENKO[[#This Row],[//]])))</f>
        <v/>
      </c>
      <c r="U626" s="32" t="str">
        <f ca="1">IF(KENKO[[#This Row],[//]]="","",INDEX(INDIRECT($2:$2),KENKO[[#This Row],[//]]))</f>
        <v/>
      </c>
      <c r="V626" s="32" t="str">
        <f ca="1">LOWER(SUBSTITUTE(SUBSTITUTE(SUBSTITUTE(SUBSTITUTE(SUBSTITUTE(SUBSTITUTE(SUBSTITUTE(SUBSTITUTE(KENKO[[#This Row],[N.B.nota]]," ",""),"-",""),"(",""),")",""),".",""),",",""),"/",""),"""",""))</f>
        <v/>
      </c>
      <c r="W626" s="29" t="str">
        <f ca="1">IF(KENKO[[#This Row],[concat]]="","",MATCH(KENKO[[#This Row],[concat]],[3]!db[NB NOTA_C],0)+1)</f>
        <v/>
      </c>
      <c r="X626" s="32" t="str">
        <f ca="1">IF(KENKO[[#This Row],[N.B.nota]]="","",ADDRESS(ROW(KENKO[QB]),COLUMN(KENKO[QB]))&amp;":"&amp;ADDRESS(ROW(),COLUMN(KENKO[QB])))</f>
        <v/>
      </c>
      <c r="Y626" s="46" t="str">
        <f ca="1">IF(KENKO[[#This Row],[//]]="","",HYPERLINK("["&amp;DB_PATH&amp;"]DB!e"&amp;KENKO[[#This Row],[stt]],"&gt;"))</f>
        <v/>
      </c>
      <c r="Z626" s="32" t="str">
        <f ca="1">IF(KENKO[[#This Row],[//]]="","",IF(KENKO[[#This Row],[ID NOTA]]="",Z625,KENKO[[#This Row],[ID NOTA]]))</f>
        <v/>
      </c>
    </row>
    <row r="627" spans="1:26" ht="20.100000000000001" customHeight="1" x14ac:dyDescent="0.25">
      <c r="A627" s="32"/>
      <c r="B627" s="29" t="str">
        <f>IF(KENKO[[#This Row],[N_ID]]="","",INDEX(Table1[ID],MATCH(KENKO[[#This Row],[N_ID]],Table1[N_ID],0)))</f>
        <v/>
      </c>
      <c r="C627" s="29" t="str">
        <f ca="1">IF(KENKO[[#This Row],[//]]="","",HYPERLINK("["&amp;SUBSTITUTE(DIR,"'","")&amp;"]NOTA!D"&amp;KENKO[[#This Row],[//]]+2,"&gt;"))</f>
        <v/>
      </c>
      <c r="D627" s="29" t="str">
        <f>IF(KENKO[[#This Row],[ID NOTA]]="","",INDEX(Table1[QB],MATCH(KENKO[[#This Row],[ID NOTA]],Table1[ID],0)))</f>
        <v/>
      </c>
      <c r="E62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27" s="29"/>
      <c r="G627" s="30" t="str">
        <f ca="1">IF(KENKO[[#This Row],[N_ID]]="","",INDEX(INDIRECT($2:$2),KENKO[[#This Row],[//]]))</f>
        <v/>
      </c>
      <c r="H627" s="30" t="str">
        <f ca="1">IF(KENKO[[#This Row],[N_ID]]="","",INDEX(INDIRECT($2:$2),KENKO[[#This Row],[//]]))</f>
        <v/>
      </c>
      <c r="I627" s="43" t="str">
        <f ca="1">IF(KENKO[[#This Row],[N_ID]]="","",INDEX(INDIRECT($2:$2),KENKO[[#This Row],[//]]))</f>
        <v/>
      </c>
      <c r="J627" s="32" t="str">
        <f ca="1">IF(KENKO[[#This Row],[//]]="","",INDEX([3]!db[NB PAJAK],KENKO[[#This Row],[stt]]-1))</f>
        <v/>
      </c>
      <c r="K627" s="29" t="str">
        <f ca="1">IF(KENKO[[#This Row],[//]]="","",IF(INDEX(INDIRECT($2:$2),KENKO[[#This Row],[//]])="","",INDEX(INDIRECT($2:$2),KENKO[[#This Row],[//]])))</f>
        <v/>
      </c>
      <c r="L627" s="29" t="str">
        <f ca="1">IF(KENKO[[#This Row],[//]]="","",IF(KENKO[[#This Row],[C]]="",INDEX(INDIRECT($2:$2),KENKO[[#This Row],[//]]),""))</f>
        <v/>
      </c>
      <c r="M627" s="29" t="str">
        <f ca="1">IF(KENKO[[#This Row],[//]]="","",IF(KENKO[[#This Row],[C]]="",INDEX(INDIRECT($2:$2),KENKO[[#This Row],[//]]),""))</f>
        <v/>
      </c>
      <c r="N627" s="33" t="str">
        <f ca="1">IF(KENKO[[#This Row],[//]]="","",INDEX(INDIRECT($2:$2),KENKO[[#This Row],[//]])/IF(KENKO[[#This Row],[C]]="",KENKO[[#This Row],[JMLH BRG]],1))</f>
        <v/>
      </c>
      <c r="O627" s="44" t="str">
        <f ca="1">IF(KENKO[[#This Row],[//]]="","",INDEX(INDIRECT($2:$2),KENKO[[#This Row],[//]]))</f>
        <v/>
      </c>
      <c r="P627" s="44" t="str">
        <f ca="1">IF(KENKO[[#This Row],[//]]="","",IF(INDEX(INDIRECT($2:$2),KENKO[[#This Row],[//]])="","",INDEX(INDIRECT($2:$2),KENKO[[#This Row],[//]])))</f>
        <v/>
      </c>
      <c r="Q627" s="33" t="str">
        <f ca="1">IF(KENKO[[#This Row],[//]]="","",INDEX(INDIRECT($2:$2),KENKO[[#This Row],[//]]))</f>
        <v/>
      </c>
      <c r="R62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2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27" s="45" t="str">
        <f ca="1">IF(KENKO[[#This Row],[//]]="","",IF(INDEX(INDIRECT($2:$2),KENKO[[#This Row],[//]])="","",INDEX(INDIRECT($2:$2),KENKO[[#This Row],[//]])))</f>
        <v/>
      </c>
      <c r="U627" s="32" t="str">
        <f ca="1">IF(KENKO[[#This Row],[//]]="","",INDEX(INDIRECT($2:$2),KENKO[[#This Row],[//]]))</f>
        <v/>
      </c>
      <c r="V627" s="32" t="str">
        <f ca="1">LOWER(SUBSTITUTE(SUBSTITUTE(SUBSTITUTE(SUBSTITUTE(SUBSTITUTE(SUBSTITUTE(SUBSTITUTE(SUBSTITUTE(KENKO[[#This Row],[N.B.nota]]," ",""),"-",""),"(",""),")",""),".",""),",",""),"/",""),"""",""))</f>
        <v/>
      </c>
      <c r="W627" s="29" t="str">
        <f ca="1">IF(KENKO[[#This Row],[concat]]="","",MATCH(KENKO[[#This Row],[concat]],[3]!db[NB NOTA_C],0)+1)</f>
        <v/>
      </c>
      <c r="X627" s="32" t="str">
        <f ca="1">IF(KENKO[[#This Row],[N.B.nota]]="","",ADDRESS(ROW(KENKO[QB]),COLUMN(KENKO[QB]))&amp;":"&amp;ADDRESS(ROW(),COLUMN(KENKO[QB])))</f>
        <v/>
      </c>
      <c r="Y627" s="46" t="str">
        <f ca="1">IF(KENKO[[#This Row],[//]]="","",HYPERLINK("["&amp;DB_PATH&amp;"]DB!e"&amp;KENKO[[#This Row],[stt]],"&gt;"))</f>
        <v/>
      </c>
      <c r="Z627" s="32" t="str">
        <f ca="1">IF(KENKO[[#This Row],[//]]="","",IF(KENKO[[#This Row],[ID NOTA]]="",Z626,KENKO[[#This Row],[ID NOTA]]))</f>
        <v/>
      </c>
    </row>
    <row r="628" spans="1:26" ht="20.100000000000001" customHeight="1" x14ac:dyDescent="0.25">
      <c r="A628" s="32"/>
      <c r="B628" s="29" t="str">
        <f>IF(KENKO[[#This Row],[N_ID]]="","",INDEX(Table1[ID],MATCH(KENKO[[#This Row],[N_ID]],Table1[N_ID],0)))</f>
        <v/>
      </c>
      <c r="C628" s="29" t="str">
        <f ca="1">IF(KENKO[[#This Row],[//]]="","",HYPERLINK("["&amp;SUBSTITUTE(DIR,"'","")&amp;"]NOTA!D"&amp;KENKO[[#This Row],[//]]+2,"&gt;"))</f>
        <v/>
      </c>
      <c r="D628" s="29" t="str">
        <f>IF(KENKO[[#This Row],[ID NOTA]]="","",INDEX(Table1[QB],MATCH(KENKO[[#This Row],[ID NOTA]],Table1[ID],0)))</f>
        <v/>
      </c>
      <c r="E62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28" s="29"/>
      <c r="G628" s="30" t="str">
        <f ca="1">IF(KENKO[[#This Row],[N_ID]]="","",INDEX(INDIRECT($2:$2),KENKO[[#This Row],[//]]))</f>
        <v/>
      </c>
      <c r="H628" s="30" t="str">
        <f ca="1">IF(KENKO[[#This Row],[N_ID]]="","",INDEX(INDIRECT($2:$2),KENKO[[#This Row],[//]]))</f>
        <v/>
      </c>
      <c r="I628" s="43" t="str">
        <f ca="1">IF(KENKO[[#This Row],[N_ID]]="","",INDEX(INDIRECT($2:$2),KENKO[[#This Row],[//]]))</f>
        <v/>
      </c>
      <c r="J628" s="32" t="str">
        <f ca="1">IF(KENKO[[#This Row],[//]]="","",INDEX([3]!db[NB PAJAK],KENKO[[#This Row],[stt]]-1))</f>
        <v/>
      </c>
      <c r="K628" s="29" t="str">
        <f ca="1">IF(KENKO[[#This Row],[//]]="","",IF(INDEX(INDIRECT($2:$2),KENKO[[#This Row],[//]])="","",INDEX(INDIRECT($2:$2),KENKO[[#This Row],[//]])))</f>
        <v/>
      </c>
      <c r="L628" s="29" t="str">
        <f ca="1">IF(KENKO[[#This Row],[//]]="","",IF(KENKO[[#This Row],[C]]="",INDEX(INDIRECT($2:$2),KENKO[[#This Row],[//]]),""))</f>
        <v/>
      </c>
      <c r="M628" s="29" t="str">
        <f ca="1">IF(KENKO[[#This Row],[//]]="","",IF(KENKO[[#This Row],[C]]="",INDEX(INDIRECT($2:$2),KENKO[[#This Row],[//]]),""))</f>
        <v/>
      </c>
      <c r="N628" s="33" t="str">
        <f ca="1">IF(KENKO[[#This Row],[//]]="","",INDEX(INDIRECT($2:$2),KENKO[[#This Row],[//]])/IF(KENKO[[#This Row],[C]]="",KENKO[[#This Row],[JMLH BRG]],1))</f>
        <v/>
      </c>
      <c r="O628" s="44" t="str">
        <f ca="1">IF(KENKO[[#This Row],[//]]="","",INDEX(INDIRECT($2:$2),KENKO[[#This Row],[//]]))</f>
        <v/>
      </c>
      <c r="P628" s="44" t="str">
        <f ca="1">IF(KENKO[[#This Row],[//]]="","",IF(INDEX(INDIRECT($2:$2),KENKO[[#This Row],[//]])="","",INDEX(INDIRECT($2:$2),KENKO[[#This Row],[//]])))</f>
        <v/>
      </c>
      <c r="Q628" s="33" t="str">
        <f ca="1">IF(KENKO[[#This Row],[//]]="","",INDEX(INDIRECT($2:$2),KENKO[[#This Row],[//]]))</f>
        <v/>
      </c>
      <c r="R62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2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28" s="45" t="str">
        <f ca="1">IF(KENKO[[#This Row],[//]]="","",IF(INDEX(INDIRECT($2:$2),KENKO[[#This Row],[//]])="","",INDEX(INDIRECT($2:$2),KENKO[[#This Row],[//]])))</f>
        <v/>
      </c>
      <c r="U628" s="32" t="str">
        <f ca="1">IF(KENKO[[#This Row],[//]]="","",INDEX(INDIRECT($2:$2),KENKO[[#This Row],[//]]))</f>
        <v/>
      </c>
      <c r="V628" s="32" t="str">
        <f ca="1">LOWER(SUBSTITUTE(SUBSTITUTE(SUBSTITUTE(SUBSTITUTE(SUBSTITUTE(SUBSTITUTE(SUBSTITUTE(SUBSTITUTE(KENKO[[#This Row],[N.B.nota]]," ",""),"-",""),"(",""),")",""),".",""),",",""),"/",""),"""",""))</f>
        <v/>
      </c>
      <c r="W628" s="29" t="str">
        <f ca="1">IF(KENKO[[#This Row],[concat]]="","",MATCH(KENKO[[#This Row],[concat]],[3]!db[NB NOTA_C],0)+1)</f>
        <v/>
      </c>
      <c r="X628" s="32" t="str">
        <f ca="1">IF(KENKO[[#This Row],[N.B.nota]]="","",ADDRESS(ROW(KENKO[QB]),COLUMN(KENKO[QB]))&amp;":"&amp;ADDRESS(ROW(),COLUMN(KENKO[QB])))</f>
        <v/>
      </c>
      <c r="Y628" s="46" t="str">
        <f ca="1">IF(KENKO[[#This Row],[//]]="","",HYPERLINK("["&amp;DB_PATH&amp;"]DB!e"&amp;KENKO[[#This Row],[stt]],"&gt;"))</f>
        <v/>
      </c>
      <c r="Z628" s="32" t="str">
        <f ca="1">IF(KENKO[[#This Row],[//]]="","",IF(KENKO[[#This Row],[ID NOTA]]="",Z627,KENKO[[#This Row],[ID NOTA]]))</f>
        <v/>
      </c>
    </row>
    <row r="629" spans="1:26" ht="20.100000000000001" customHeight="1" x14ac:dyDescent="0.25">
      <c r="A629" s="32"/>
      <c r="B629" s="29" t="str">
        <f>IF(KENKO[[#This Row],[N_ID]]="","",INDEX(Table1[ID],MATCH(KENKO[[#This Row],[N_ID]],Table1[N_ID],0)))</f>
        <v/>
      </c>
      <c r="C629" s="29" t="str">
        <f ca="1">IF(KENKO[[#This Row],[//]]="","",HYPERLINK("["&amp;SUBSTITUTE(DIR,"'","")&amp;"]NOTA!D"&amp;KENKO[[#This Row],[//]]+2,"&gt;"))</f>
        <v/>
      </c>
      <c r="D629" s="29" t="str">
        <f>IF(KENKO[[#This Row],[ID NOTA]]="","",INDEX(Table1[QB],MATCH(KENKO[[#This Row],[ID NOTA]],Table1[ID],0)))</f>
        <v/>
      </c>
      <c r="E62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29" s="29"/>
      <c r="G629" s="30" t="str">
        <f ca="1">IF(KENKO[[#This Row],[N_ID]]="","",INDEX(INDIRECT($2:$2),KENKO[[#This Row],[//]]))</f>
        <v/>
      </c>
      <c r="H629" s="30" t="str">
        <f ca="1">IF(KENKO[[#This Row],[N_ID]]="","",INDEX(INDIRECT($2:$2),KENKO[[#This Row],[//]]))</f>
        <v/>
      </c>
      <c r="I629" s="43" t="str">
        <f ca="1">IF(KENKO[[#This Row],[N_ID]]="","",INDEX(INDIRECT($2:$2),KENKO[[#This Row],[//]]))</f>
        <v/>
      </c>
      <c r="J629" s="32" t="str">
        <f ca="1">IF(KENKO[[#This Row],[//]]="","",INDEX([3]!db[NB PAJAK],KENKO[[#This Row],[stt]]-1))</f>
        <v/>
      </c>
      <c r="K629" s="29" t="str">
        <f ca="1">IF(KENKO[[#This Row],[//]]="","",IF(INDEX(INDIRECT($2:$2),KENKO[[#This Row],[//]])="","",INDEX(INDIRECT($2:$2),KENKO[[#This Row],[//]])))</f>
        <v/>
      </c>
      <c r="L629" s="29" t="str">
        <f ca="1">IF(KENKO[[#This Row],[//]]="","",IF(KENKO[[#This Row],[C]]="",INDEX(INDIRECT($2:$2),KENKO[[#This Row],[//]]),""))</f>
        <v/>
      </c>
      <c r="M629" s="29" t="str">
        <f ca="1">IF(KENKO[[#This Row],[//]]="","",IF(KENKO[[#This Row],[C]]="",INDEX(INDIRECT($2:$2),KENKO[[#This Row],[//]]),""))</f>
        <v/>
      </c>
      <c r="N629" s="33" t="str">
        <f ca="1">IF(KENKO[[#This Row],[//]]="","",INDEX(INDIRECT($2:$2),KENKO[[#This Row],[//]])/IF(KENKO[[#This Row],[C]]="",KENKO[[#This Row],[JMLH BRG]],1))</f>
        <v/>
      </c>
      <c r="O629" s="44" t="str">
        <f ca="1">IF(KENKO[[#This Row],[//]]="","",INDEX(INDIRECT($2:$2),KENKO[[#This Row],[//]]))</f>
        <v/>
      </c>
      <c r="P629" s="44" t="str">
        <f ca="1">IF(KENKO[[#This Row],[//]]="","",IF(INDEX(INDIRECT($2:$2),KENKO[[#This Row],[//]])="","",INDEX(INDIRECT($2:$2),KENKO[[#This Row],[//]])))</f>
        <v/>
      </c>
      <c r="Q629" s="33" t="str">
        <f ca="1">IF(KENKO[[#This Row],[//]]="","",INDEX(INDIRECT($2:$2),KENKO[[#This Row],[//]]))</f>
        <v/>
      </c>
      <c r="R62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2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29" s="45" t="str">
        <f ca="1">IF(KENKO[[#This Row],[//]]="","",IF(INDEX(INDIRECT($2:$2),KENKO[[#This Row],[//]])="","",INDEX(INDIRECT($2:$2),KENKO[[#This Row],[//]])))</f>
        <v/>
      </c>
      <c r="U629" s="32" t="str">
        <f ca="1">IF(KENKO[[#This Row],[//]]="","",INDEX(INDIRECT($2:$2),KENKO[[#This Row],[//]]))</f>
        <v/>
      </c>
      <c r="V629" s="32" t="str">
        <f ca="1">LOWER(SUBSTITUTE(SUBSTITUTE(SUBSTITUTE(SUBSTITUTE(SUBSTITUTE(SUBSTITUTE(SUBSTITUTE(SUBSTITUTE(KENKO[[#This Row],[N.B.nota]]," ",""),"-",""),"(",""),")",""),".",""),",",""),"/",""),"""",""))</f>
        <v/>
      </c>
      <c r="W629" s="29" t="str">
        <f ca="1">IF(KENKO[[#This Row],[concat]]="","",MATCH(KENKO[[#This Row],[concat]],[3]!db[NB NOTA_C],0)+1)</f>
        <v/>
      </c>
      <c r="X629" s="32" t="str">
        <f ca="1">IF(KENKO[[#This Row],[N.B.nota]]="","",ADDRESS(ROW(KENKO[QB]),COLUMN(KENKO[QB]))&amp;":"&amp;ADDRESS(ROW(),COLUMN(KENKO[QB])))</f>
        <v/>
      </c>
      <c r="Y629" s="46" t="str">
        <f ca="1">IF(KENKO[[#This Row],[//]]="","",HYPERLINK("["&amp;DB_PATH&amp;"]DB!e"&amp;KENKO[[#This Row],[stt]],"&gt;"))</f>
        <v/>
      </c>
      <c r="Z629" s="32" t="str">
        <f ca="1">IF(KENKO[[#This Row],[//]]="","",IF(KENKO[[#This Row],[ID NOTA]]="",Z628,KENKO[[#This Row],[ID NOTA]]))</f>
        <v/>
      </c>
    </row>
    <row r="630" spans="1:26" ht="20.100000000000001" customHeight="1" x14ac:dyDescent="0.25">
      <c r="A630" s="32"/>
      <c r="B630" s="29" t="str">
        <f>IF(KENKO[[#This Row],[N_ID]]="","",INDEX(Table1[ID],MATCH(KENKO[[#This Row],[N_ID]],Table1[N_ID],0)))</f>
        <v/>
      </c>
      <c r="C630" s="29" t="str">
        <f ca="1">IF(KENKO[[#This Row],[//]]="","",HYPERLINK("["&amp;SUBSTITUTE(DIR,"'","")&amp;"]NOTA!D"&amp;KENKO[[#This Row],[//]]+2,"&gt;"))</f>
        <v/>
      </c>
      <c r="D630" s="29" t="str">
        <f>IF(KENKO[[#This Row],[ID NOTA]]="","",INDEX(Table1[QB],MATCH(KENKO[[#This Row],[ID NOTA]],Table1[ID],0)))</f>
        <v/>
      </c>
      <c r="E63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30" s="29"/>
      <c r="G630" s="30" t="str">
        <f ca="1">IF(KENKO[[#This Row],[N_ID]]="","",INDEX(INDIRECT($2:$2),KENKO[[#This Row],[//]]))</f>
        <v/>
      </c>
      <c r="H630" s="30" t="str">
        <f ca="1">IF(KENKO[[#This Row],[N_ID]]="","",INDEX(INDIRECT($2:$2),KENKO[[#This Row],[//]]))</f>
        <v/>
      </c>
      <c r="I630" s="43" t="str">
        <f ca="1">IF(KENKO[[#This Row],[N_ID]]="","",INDEX(INDIRECT($2:$2),KENKO[[#This Row],[//]]))</f>
        <v/>
      </c>
      <c r="J630" s="32" t="str">
        <f ca="1">IF(KENKO[[#This Row],[//]]="","",INDEX([3]!db[NB PAJAK],KENKO[[#This Row],[stt]]-1))</f>
        <v/>
      </c>
      <c r="K630" s="29" t="str">
        <f ca="1">IF(KENKO[[#This Row],[//]]="","",IF(INDEX(INDIRECT($2:$2),KENKO[[#This Row],[//]])="","",INDEX(INDIRECT($2:$2),KENKO[[#This Row],[//]])))</f>
        <v/>
      </c>
      <c r="L630" s="29" t="str">
        <f ca="1">IF(KENKO[[#This Row],[//]]="","",IF(KENKO[[#This Row],[C]]="",INDEX(INDIRECT($2:$2),KENKO[[#This Row],[//]]),""))</f>
        <v/>
      </c>
      <c r="M630" s="29" t="str">
        <f ca="1">IF(KENKO[[#This Row],[//]]="","",IF(KENKO[[#This Row],[C]]="",INDEX(INDIRECT($2:$2),KENKO[[#This Row],[//]]),""))</f>
        <v/>
      </c>
      <c r="N630" s="33" t="str">
        <f ca="1">IF(KENKO[[#This Row],[//]]="","",INDEX(INDIRECT($2:$2),KENKO[[#This Row],[//]])/IF(KENKO[[#This Row],[C]]="",KENKO[[#This Row],[JMLH BRG]],1))</f>
        <v/>
      </c>
      <c r="O630" s="44" t="str">
        <f ca="1">IF(KENKO[[#This Row],[//]]="","",INDEX(INDIRECT($2:$2),KENKO[[#This Row],[//]]))</f>
        <v/>
      </c>
      <c r="P630" s="44" t="str">
        <f ca="1">IF(KENKO[[#This Row],[//]]="","",IF(INDEX(INDIRECT($2:$2),KENKO[[#This Row],[//]])="","",INDEX(INDIRECT($2:$2),KENKO[[#This Row],[//]])))</f>
        <v/>
      </c>
      <c r="Q630" s="33" t="str">
        <f ca="1">IF(KENKO[[#This Row],[//]]="","",INDEX(INDIRECT($2:$2),KENKO[[#This Row],[//]]))</f>
        <v/>
      </c>
      <c r="R63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3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30" s="45" t="str">
        <f ca="1">IF(KENKO[[#This Row],[//]]="","",IF(INDEX(INDIRECT($2:$2),KENKO[[#This Row],[//]])="","",INDEX(INDIRECT($2:$2),KENKO[[#This Row],[//]])))</f>
        <v/>
      </c>
      <c r="U630" s="32" t="str">
        <f ca="1">IF(KENKO[[#This Row],[//]]="","",INDEX(INDIRECT($2:$2),KENKO[[#This Row],[//]]))</f>
        <v/>
      </c>
      <c r="V630" s="32" t="str">
        <f ca="1">LOWER(SUBSTITUTE(SUBSTITUTE(SUBSTITUTE(SUBSTITUTE(SUBSTITUTE(SUBSTITUTE(SUBSTITUTE(SUBSTITUTE(KENKO[[#This Row],[N.B.nota]]," ",""),"-",""),"(",""),")",""),".",""),",",""),"/",""),"""",""))</f>
        <v/>
      </c>
      <c r="W630" s="29" t="str">
        <f ca="1">IF(KENKO[[#This Row],[concat]]="","",MATCH(KENKO[[#This Row],[concat]],[3]!db[NB NOTA_C],0)+1)</f>
        <v/>
      </c>
      <c r="X630" s="32" t="str">
        <f ca="1">IF(KENKO[[#This Row],[N.B.nota]]="","",ADDRESS(ROW(KENKO[QB]),COLUMN(KENKO[QB]))&amp;":"&amp;ADDRESS(ROW(),COLUMN(KENKO[QB])))</f>
        <v/>
      </c>
      <c r="Y630" s="46" t="str">
        <f ca="1">IF(KENKO[[#This Row],[//]]="","",HYPERLINK("["&amp;DB_PATH&amp;"]DB!e"&amp;KENKO[[#This Row],[stt]],"&gt;"))</f>
        <v/>
      </c>
      <c r="Z630" s="32" t="str">
        <f ca="1">IF(KENKO[[#This Row],[//]]="","",IF(KENKO[[#This Row],[ID NOTA]]="",Z629,KENKO[[#This Row],[ID NOTA]]))</f>
        <v/>
      </c>
    </row>
    <row r="631" spans="1:26" ht="20.100000000000001" customHeight="1" x14ac:dyDescent="0.25">
      <c r="A631" s="32"/>
      <c r="B631" s="29" t="str">
        <f>IF(KENKO[[#This Row],[N_ID]]="","",INDEX(Table1[ID],MATCH(KENKO[[#This Row],[N_ID]],Table1[N_ID],0)))</f>
        <v/>
      </c>
      <c r="C631" s="29" t="str">
        <f ca="1">IF(KENKO[[#This Row],[//]]="","",HYPERLINK("["&amp;SUBSTITUTE(DIR,"'","")&amp;"]NOTA!D"&amp;KENKO[[#This Row],[//]]+2,"&gt;"))</f>
        <v/>
      </c>
      <c r="D631" s="29" t="str">
        <f>IF(KENKO[[#This Row],[ID NOTA]]="","",INDEX(Table1[QB],MATCH(KENKO[[#This Row],[ID NOTA]],Table1[ID],0)))</f>
        <v/>
      </c>
      <c r="E63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31" s="29"/>
      <c r="G631" s="30" t="str">
        <f ca="1">IF(KENKO[[#This Row],[N_ID]]="","",INDEX(INDIRECT($2:$2),KENKO[[#This Row],[//]]))</f>
        <v/>
      </c>
      <c r="H631" s="30" t="str">
        <f ca="1">IF(KENKO[[#This Row],[N_ID]]="","",INDEX(INDIRECT($2:$2),KENKO[[#This Row],[//]]))</f>
        <v/>
      </c>
      <c r="I631" s="43" t="str">
        <f ca="1">IF(KENKO[[#This Row],[N_ID]]="","",INDEX(INDIRECT($2:$2),KENKO[[#This Row],[//]]))</f>
        <v/>
      </c>
      <c r="J631" s="32" t="str">
        <f ca="1">IF(KENKO[[#This Row],[//]]="","",INDEX([3]!db[NB PAJAK],KENKO[[#This Row],[stt]]-1))</f>
        <v/>
      </c>
      <c r="K631" s="29" t="str">
        <f ca="1">IF(KENKO[[#This Row],[//]]="","",IF(INDEX(INDIRECT($2:$2),KENKO[[#This Row],[//]])="","",INDEX(INDIRECT($2:$2),KENKO[[#This Row],[//]])))</f>
        <v/>
      </c>
      <c r="L631" s="29" t="str">
        <f ca="1">IF(KENKO[[#This Row],[//]]="","",IF(KENKO[[#This Row],[C]]="",INDEX(INDIRECT($2:$2),KENKO[[#This Row],[//]]),""))</f>
        <v/>
      </c>
      <c r="M631" s="29" t="str">
        <f ca="1">IF(KENKO[[#This Row],[//]]="","",IF(KENKO[[#This Row],[C]]="",INDEX(INDIRECT($2:$2),KENKO[[#This Row],[//]]),""))</f>
        <v/>
      </c>
      <c r="N631" s="33" t="str">
        <f ca="1">IF(KENKO[[#This Row],[//]]="","",INDEX(INDIRECT($2:$2),KENKO[[#This Row],[//]])/IF(KENKO[[#This Row],[C]]="",KENKO[[#This Row],[JMLH BRG]],1))</f>
        <v/>
      </c>
      <c r="O631" s="44" t="str">
        <f ca="1">IF(KENKO[[#This Row],[//]]="","",INDEX(INDIRECT($2:$2),KENKO[[#This Row],[//]]))</f>
        <v/>
      </c>
      <c r="P631" s="44" t="str">
        <f ca="1">IF(KENKO[[#This Row],[//]]="","",IF(INDEX(INDIRECT($2:$2),KENKO[[#This Row],[//]])="","",INDEX(INDIRECT($2:$2),KENKO[[#This Row],[//]])))</f>
        <v/>
      </c>
      <c r="Q631" s="33" t="str">
        <f ca="1">IF(KENKO[[#This Row],[//]]="","",INDEX(INDIRECT($2:$2),KENKO[[#This Row],[//]]))</f>
        <v/>
      </c>
      <c r="R63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3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31" s="45" t="str">
        <f ca="1">IF(KENKO[[#This Row],[//]]="","",IF(INDEX(INDIRECT($2:$2),KENKO[[#This Row],[//]])="","",INDEX(INDIRECT($2:$2),KENKO[[#This Row],[//]])))</f>
        <v/>
      </c>
      <c r="U631" s="32" t="str">
        <f ca="1">IF(KENKO[[#This Row],[//]]="","",INDEX(INDIRECT($2:$2),KENKO[[#This Row],[//]]))</f>
        <v/>
      </c>
      <c r="V631" s="32" t="str">
        <f ca="1">LOWER(SUBSTITUTE(SUBSTITUTE(SUBSTITUTE(SUBSTITUTE(SUBSTITUTE(SUBSTITUTE(SUBSTITUTE(SUBSTITUTE(KENKO[[#This Row],[N.B.nota]]," ",""),"-",""),"(",""),")",""),".",""),",",""),"/",""),"""",""))</f>
        <v/>
      </c>
      <c r="W631" s="29" t="str">
        <f ca="1">IF(KENKO[[#This Row],[concat]]="","",MATCH(KENKO[[#This Row],[concat]],[3]!db[NB NOTA_C],0)+1)</f>
        <v/>
      </c>
      <c r="X631" s="32" t="str">
        <f ca="1">IF(KENKO[[#This Row],[N.B.nota]]="","",ADDRESS(ROW(KENKO[QB]),COLUMN(KENKO[QB]))&amp;":"&amp;ADDRESS(ROW(),COLUMN(KENKO[QB])))</f>
        <v/>
      </c>
      <c r="Y631" s="46" t="str">
        <f ca="1">IF(KENKO[[#This Row],[//]]="","",HYPERLINK("["&amp;DB_PATH&amp;"]DB!e"&amp;KENKO[[#This Row],[stt]],"&gt;"))</f>
        <v/>
      </c>
      <c r="Z631" s="32" t="str">
        <f ca="1">IF(KENKO[[#This Row],[//]]="","",IF(KENKO[[#This Row],[ID NOTA]]="",Z630,KENKO[[#This Row],[ID NOTA]]))</f>
        <v/>
      </c>
    </row>
    <row r="632" spans="1:26" ht="20.100000000000001" customHeight="1" x14ac:dyDescent="0.25">
      <c r="A632" s="32"/>
      <c r="B632" s="29" t="str">
        <f>IF(KENKO[[#This Row],[N_ID]]="","",INDEX(Table1[ID],MATCH(KENKO[[#This Row],[N_ID]],Table1[N_ID],0)))</f>
        <v/>
      </c>
      <c r="C632" s="29" t="str">
        <f ca="1">IF(KENKO[[#This Row],[//]]="","",HYPERLINK("["&amp;SUBSTITUTE(DIR,"'","")&amp;"]NOTA!D"&amp;KENKO[[#This Row],[//]]+2,"&gt;"))</f>
        <v/>
      </c>
      <c r="D632" s="29" t="str">
        <f>IF(KENKO[[#This Row],[ID NOTA]]="","",INDEX(Table1[QB],MATCH(KENKO[[#This Row],[ID NOTA]],Table1[ID],0)))</f>
        <v/>
      </c>
      <c r="E63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32" s="29"/>
      <c r="G632" s="30" t="str">
        <f ca="1">IF(KENKO[[#This Row],[N_ID]]="","",INDEX(INDIRECT($2:$2),KENKO[[#This Row],[//]]))</f>
        <v/>
      </c>
      <c r="H632" s="30" t="str">
        <f ca="1">IF(KENKO[[#This Row],[N_ID]]="","",INDEX(INDIRECT($2:$2),KENKO[[#This Row],[//]]))</f>
        <v/>
      </c>
      <c r="I632" s="43" t="str">
        <f ca="1">IF(KENKO[[#This Row],[N_ID]]="","",INDEX(INDIRECT($2:$2),KENKO[[#This Row],[//]]))</f>
        <v/>
      </c>
      <c r="J632" s="32" t="str">
        <f ca="1">IF(KENKO[[#This Row],[//]]="","",INDEX([3]!db[NB PAJAK],KENKO[[#This Row],[stt]]-1))</f>
        <v/>
      </c>
      <c r="K632" s="29" t="str">
        <f ca="1">IF(KENKO[[#This Row],[//]]="","",IF(INDEX(INDIRECT($2:$2),KENKO[[#This Row],[//]])="","",INDEX(INDIRECT($2:$2),KENKO[[#This Row],[//]])))</f>
        <v/>
      </c>
      <c r="L632" s="29" t="str">
        <f ca="1">IF(KENKO[[#This Row],[//]]="","",IF(KENKO[[#This Row],[C]]="",INDEX(INDIRECT($2:$2),KENKO[[#This Row],[//]]),""))</f>
        <v/>
      </c>
      <c r="M632" s="29" t="str">
        <f ca="1">IF(KENKO[[#This Row],[//]]="","",IF(KENKO[[#This Row],[C]]="",INDEX(INDIRECT($2:$2),KENKO[[#This Row],[//]]),""))</f>
        <v/>
      </c>
      <c r="N632" s="33" t="str">
        <f ca="1">IF(KENKO[[#This Row],[//]]="","",INDEX(INDIRECT($2:$2),KENKO[[#This Row],[//]])/IF(KENKO[[#This Row],[C]]="",KENKO[[#This Row],[JMLH BRG]],1))</f>
        <v/>
      </c>
      <c r="O632" s="44" t="str">
        <f ca="1">IF(KENKO[[#This Row],[//]]="","",INDEX(INDIRECT($2:$2),KENKO[[#This Row],[//]]))</f>
        <v/>
      </c>
      <c r="P632" s="44" t="str">
        <f ca="1">IF(KENKO[[#This Row],[//]]="","",IF(INDEX(INDIRECT($2:$2),KENKO[[#This Row],[//]])="","",INDEX(INDIRECT($2:$2),KENKO[[#This Row],[//]])))</f>
        <v/>
      </c>
      <c r="Q632" s="33" t="str">
        <f ca="1">IF(KENKO[[#This Row],[//]]="","",INDEX(INDIRECT($2:$2),KENKO[[#This Row],[//]]))</f>
        <v/>
      </c>
      <c r="R63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3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32" s="45" t="str">
        <f ca="1">IF(KENKO[[#This Row],[//]]="","",IF(INDEX(INDIRECT($2:$2),KENKO[[#This Row],[//]])="","",INDEX(INDIRECT($2:$2),KENKO[[#This Row],[//]])))</f>
        <v/>
      </c>
      <c r="U632" s="32" t="str">
        <f ca="1">IF(KENKO[[#This Row],[//]]="","",INDEX(INDIRECT($2:$2),KENKO[[#This Row],[//]]))</f>
        <v/>
      </c>
      <c r="V632" s="32" t="str">
        <f ca="1">LOWER(SUBSTITUTE(SUBSTITUTE(SUBSTITUTE(SUBSTITUTE(SUBSTITUTE(SUBSTITUTE(SUBSTITUTE(SUBSTITUTE(KENKO[[#This Row],[N.B.nota]]," ",""),"-",""),"(",""),")",""),".",""),",",""),"/",""),"""",""))</f>
        <v/>
      </c>
      <c r="W632" s="29" t="str">
        <f ca="1">IF(KENKO[[#This Row],[concat]]="","",MATCH(KENKO[[#This Row],[concat]],[3]!db[NB NOTA_C],0)+1)</f>
        <v/>
      </c>
      <c r="X632" s="32" t="str">
        <f ca="1">IF(KENKO[[#This Row],[N.B.nota]]="","",ADDRESS(ROW(KENKO[QB]),COLUMN(KENKO[QB]))&amp;":"&amp;ADDRESS(ROW(),COLUMN(KENKO[QB])))</f>
        <v/>
      </c>
      <c r="Y632" s="46" t="str">
        <f ca="1">IF(KENKO[[#This Row],[//]]="","",HYPERLINK("["&amp;DB_PATH&amp;"]DB!e"&amp;KENKO[[#This Row],[stt]],"&gt;"))</f>
        <v/>
      </c>
      <c r="Z632" s="32" t="str">
        <f ca="1">IF(KENKO[[#This Row],[//]]="","",IF(KENKO[[#This Row],[ID NOTA]]="",Z631,KENKO[[#This Row],[ID NOTA]]))</f>
        <v/>
      </c>
    </row>
    <row r="633" spans="1:26" ht="20.100000000000001" customHeight="1" x14ac:dyDescent="0.25">
      <c r="A633" s="32"/>
      <c r="B633" s="29" t="str">
        <f>IF(KENKO[[#This Row],[N_ID]]="","",INDEX(Table1[ID],MATCH(KENKO[[#This Row],[N_ID]],Table1[N_ID],0)))</f>
        <v/>
      </c>
      <c r="C633" s="29" t="str">
        <f ca="1">IF(KENKO[[#This Row],[//]]="","",HYPERLINK("["&amp;SUBSTITUTE(DIR,"'","")&amp;"]NOTA!D"&amp;KENKO[[#This Row],[//]]+2,"&gt;"))</f>
        <v/>
      </c>
      <c r="D633" s="29" t="str">
        <f>IF(KENKO[[#This Row],[ID NOTA]]="","",INDEX(Table1[QB],MATCH(KENKO[[#This Row],[ID NOTA]],Table1[ID],0)))</f>
        <v/>
      </c>
      <c r="E63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33" s="29"/>
      <c r="G633" s="30" t="str">
        <f ca="1">IF(KENKO[[#This Row],[N_ID]]="","",INDEX(INDIRECT($2:$2),KENKO[[#This Row],[//]]))</f>
        <v/>
      </c>
      <c r="H633" s="30" t="str">
        <f ca="1">IF(KENKO[[#This Row],[N_ID]]="","",INDEX(INDIRECT($2:$2),KENKO[[#This Row],[//]]))</f>
        <v/>
      </c>
      <c r="I633" s="43" t="str">
        <f ca="1">IF(KENKO[[#This Row],[N_ID]]="","",INDEX(INDIRECT($2:$2),KENKO[[#This Row],[//]]))</f>
        <v/>
      </c>
      <c r="J633" s="32" t="str">
        <f ca="1">IF(KENKO[[#This Row],[//]]="","",INDEX([3]!db[NB PAJAK],KENKO[[#This Row],[stt]]-1))</f>
        <v/>
      </c>
      <c r="K633" s="29" t="str">
        <f ca="1">IF(KENKO[[#This Row],[//]]="","",IF(INDEX(INDIRECT($2:$2),KENKO[[#This Row],[//]])="","",INDEX(INDIRECT($2:$2),KENKO[[#This Row],[//]])))</f>
        <v/>
      </c>
      <c r="L633" s="29" t="str">
        <f ca="1">IF(KENKO[[#This Row],[//]]="","",IF(KENKO[[#This Row],[C]]="",INDEX(INDIRECT($2:$2),KENKO[[#This Row],[//]]),""))</f>
        <v/>
      </c>
      <c r="M633" s="29" t="str">
        <f ca="1">IF(KENKO[[#This Row],[//]]="","",IF(KENKO[[#This Row],[C]]="",INDEX(INDIRECT($2:$2),KENKO[[#This Row],[//]]),""))</f>
        <v/>
      </c>
      <c r="N633" s="33" t="str">
        <f ca="1">IF(KENKO[[#This Row],[//]]="","",INDEX(INDIRECT($2:$2),KENKO[[#This Row],[//]])/IF(KENKO[[#This Row],[C]]="",KENKO[[#This Row],[JMLH BRG]],1))</f>
        <v/>
      </c>
      <c r="O633" s="44" t="str">
        <f ca="1">IF(KENKO[[#This Row],[//]]="","",INDEX(INDIRECT($2:$2),KENKO[[#This Row],[//]]))</f>
        <v/>
      </c>
      <c r="P633" s="44" t="str">
        <f ca="1">IF(KENKO[[#This Row],[//]]="","",IF(INDEX(INDIRECT($2:$2),KENKO[[#This Row],[//]])="","",INDEX(INDIRECT($2:$2),KENKO[[#This Row],[//]])))</f>
        <v/>
      </c>
      <c r="Q633" s="33" t="str">
        <f ca="1">IF(KENKO[[#This Row],[//]]="","",INDEX(INDIRECT($2:$2),KENKO[[#This Row],[//]]))</f>
        <v/>
      </c>
      <c r="R63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3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33" s="45" t="str">
        <f ca="1">IF(KENKO[[#This Row],[//]]="","",IF(INDEX(INDIRECT($2:$2),KENKO[[#This Row],[//]])="","",INDEX(INDIRECT($2:$2),KENKO[[#This Row],[//]])))</f>
        <v/>
      </c>
      <c r="U633" s="32" t="str">
        <f ca="1">IF(KENKO[[#This Row],[//]]="","",INDEX(INDIRECT($2:$2),KENKO[[#This Row],[//]]))</f>
        <v/>
      </c>
      <c r="V633" s="32" t="str">
        <f ca="1">LOWER(SUBSTITUTE(SUBSTITUTE(SUBSTITUTE(SUBSTITUTE(SUBSTITUTE(SUBSTITUTE(SUBSTITUTE(SUBSTITUTE(KENKO[[#This Row],[N.B.nota]]," ",""),"-",""),"(",""),")",""),".",""),",",""),"/",""),"""",""))</f>
        <v/>
      </c>
      <c r="W633" s="29" t="str">
        <f ca="1">IF(KENKO[[#This Row],[concat]]="","",MATCH(KENKO[[#This Row],[concat]],[3]!db[NB NOTA_C],0)+1)</f>
        <v/>
      </c>
      <c r="X633" s="32" t="str">
        <f ca="1">IF(KENKO[[#This Row],[N.B.nota]]="","",ADDRESS(ROW(KENKO[QB]),COLUMN(KENKO[QB]))&amp;":"&amp;ADDRESS(ROW(),COLUMN(KENKO[QB])))</f>
        <v/>
      </c>
      <c r="Y633" s="46" t="str">
        <f ca="1">IF(KENKO[[#This Row],[//]]="","",HYPERLINK("["&amp;DB_PATH&amp;"]DB!e"&amp;KENKO[[#This Row],[stt]],"&gt;"))</f>
        <v/>
      </c>
      <c r="Z633" s="32" t="str">
        <f ca="1">IF(KENKO[[#This Row],[//]]="","",IF(KENKO[[#This Row],[ID NOTA]]="",Z632,KENKO[[#This Row],[ID NOTA]]))</f>
        <v/>
      </c>
    </row>
    <row r="634" spans="1:26" ht="20.100000000000001" customHeight="1" x14ac:dyDescent="0.25">
      <c r="A634" s="32"/>
      <c r="B634" s="29" t="str">
        <f>IF(KENKO[[#This Row],[N_ID]]="","",INDEX(Table1[ID],MATCH(KENKO[[#This Row],[N_ID]],Table1[N_ID],0)))</f>
        <v/>
      </c>
      <c r="C634" s="29" t="str">
        <f ca="1">IF(KENKO[[#This Row],[//]]="","",HYPERLINK("["&amp;SUBSTITUTE(DIR,"'","")&amp;"]NOTA!D"&amp;KENKO[[#This Row],[//]]+2,"&gt;"))</f>
        <v/>
      </c>
      <c r="D634" s="29" t="str">
        <f>IF(KENKO[[#This Row],[ID NOTA]]="","",INDEX(Table1[QB],MATCH(KENKO[[#This Row],[ID NOTA]],Table1[ID],0)))</f>
        <v/>
      </c>
      <c r="E63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34" s="29"/>
      <c r="G634" s="30" t="str">
        <f ca="1">IF(KENKO[[#This Row],[N_ID]]="","",INDEX(INDIRECT($2:$2),KENKO[[#This Row],[//]]))</f>
        <v/>
      </c>
      <c r="H634" s="30" t="str">
        <f ca="1">IF(KENKO[[#This Row],[N_ID]]="","",INDEX(INDIRECT($2:$2),KENKO[[#This Row],[//]]))</f>
        <v/>
      </c>
      <c r="I634" s="43" t="str">
        <f ca="1">IF(KENKO[[#This Row],[N_ID]]="","",INDEX(INDIRECT($2:$2),KENKO[[#This Row],[//]]))</f>
        <v/>
      </c>
      <c r="J634" s="32" t="str">
        <f ca="1">IF(KENKO[[#This Row],[//]]="","",INDEX([3]!db[NB PAJAK],KENKO[[#This Row],[stt]]-1))</f>
        <v/>
      </c>
      <c r="K634" s="29" t="str">
        <f ca="1">IF(KENKO[[#This Row],[//]]="","",IF(INDEX(INDIRECT($2:$2),KENKO[[#This Row],[//]])="","",INDEX(INDIRECT($2:$2),KENKO[[#This Row],[//]])))</f>
        <v/>
      </c>
      <c r="L634" s="29" t="str">
        <f ca="1">IF(KENKO[[#This Row],[//]]="","",IF(KENKO[[#This Row],[C]]="",INDEX(INDIRECT($2:$2),KENKO[[#This Row],[//]]),""))</f>
        <v/>
      </c>
      <c r="M634" s="29" t="str">
        <f ca="1">IF(KENKO[[#This Row],[//]]="","",IF(KENKO[[#This Row],[C]]="",INDEX(INDIRECT($2:$2),KENKO[[#This Row],[//]]),""))</f>
        <v/>
      </c>
      <c r="N634" s="33" t="str">
        <f ca="1">IF(KENKO[[#This Row],[//]]="","",INDEX(INDIRECT($2:$2),KENKO[[#This Row],[//]])/IF(KENKO[[#This Row],[C]]="",KENKO[[#This Row],[JMLH BRG]],1))</f>
        <v/>
      </c>
      <c r="O634" s="44" t="str">
        <f ca="1">IF(KENKO[[#This Row],[//]]="","",INDEX(INDIRECT($2:$2),KENKO[[#This Row],[//]]))</f>
        <v/>
      </c>
      <c r="P634" s="44" t="str">
        <f ca="1">IF(KENKO[[#This Row],[//]]="","",IF(INDEX(INDIRECT($2:$2),KENKO[[#This Row],[//]])="","",INDEX(INDIRECT($2:$2),KENKO[[#This Row],[//]])))</f>
        <v/>
      </c>
      <c r="Q634" s="33" t="str">
        <f ca="1">IF(KENKO[[#This Row],[//]]="","",INDEX(INDIRECT($2:$2),KENKO[[#This Row],[//]]))</f>
        <v/>
      </c>
      <c r="R63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3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34" s="45" t="str">
        <f ca="1">IF(KENKO[[#This Row],[//]]="","",IF(INDEX(INDIRECT($2:$2),KENKO[[#This Row],[//]])="","",INDEX(INDIRECT($2:$2),KENKO[[#This Row],[//]])))</f>
        <v/>
      </c>
      <c r="U634" s="32" t="str">
        <f ca="1">IF(KENKO[[#This Row],[//]]="","",INDEX(INDIRECT($2:$2),KENKO[[#This Row],[//]]))</f>
        <v/>
      </c>
      <c r="V634" s="32" t="str">
        <f ca="1">LOWER(SUBSTITUTE(SUBSTITUTE(SUBSTITUTE(SUBSTITUTE(SUBSTITUTE(SUBSTITUTE(SUBSTITUTE(SUBSTITUTE(KENKO[[#This Row],[N.B.nota]]," ",""),"-",""),"(",""),")",""),".",""),",",""),"/",""),"""",""))</f>
        <v/>
      </c>
      <c r="W634" s="29" t="str">
        <f ca="1">IF(KENKO[[#This Row],[concat]]="","",MATCH(KENKO[[#This Row],[concat]],[3]!db[NB NOTA_C],0)+1)</f>
        <v/>
      </c>
      <c r="X634" s="32" t="str">
        <f ca="1">IF(KENKO[[#This Row],[N.B.nota]]="","",ADDRESS(ROW(KENKO[QB]),COLUMN(KENKO[QB]))&amp;":"&amp;ADDRESS(ROW(),COLUMN(KENKO[QB])))</f>
        <v/>
      </c>
      <c r="Y634" s="46" t="str">
        <f ca="1">IF(KENKO[[#This Row],[//]]="","",HYPERLINK("["&amp;DB_PATH&amp;"]DB!e"&amp;KENKO[[#This Row],[stt]],"&gt;"))</f>
        <v/>
      </c>
      <c r="Z634" s="32" t="str">
        <f ca="1">IF(KENKO[[#This Row],[//]]="","",IF(KENKO[[#This Row],[ID NOTA]]="",Z633,KENKO[[#This Row],[ID NOTA]]))</f>
        <v/>
      </c>
    </row>
    <row r="635" spans="1:26" ht="20.100000000000001" customHeight="1" x14ac:dyDescent="0.25">
      <c r="A635" s="32"/>
      <c r="B635" s="29" t="str">
        <f>IF(KENKO[[#This Row],[N_ID]]="","",INDEX(Table1[ID],MATCH(KENKO[[#This Row],[N_ID]],Table1[N_ID],0)))</f>
        <v/>
      </c>
      <c r="C635" s="29" t="str">
        <f ca="1">IF(KENKO[[#This Row],[//]]="","",HYPERLINK("["&amp;SUBSTITUTE(DIR,"'","")&amp;"]NOTA!D"&amp;KENKO[[#This Row],[//]]+2,"&gt;"))</f>
        <v/>
      </c>
      <c r="D635" s="29" t="str">
        <f>IF(KENKO[[#This Row],[ID NOTA]]="","",INDEX(Table1[QB],MATCH(KENKO[[#This Row],[ID NOTA]],Table1[ID],0)))</f>
        <v/>
      </c>
      <c r="E63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35" s="29"/>
      <c r="G635" s="30" t="str">
        <f ca="1">IF(KENKO[[#This Row],[N_ID]]="","",INDEX(INDIRECT($2:$2),KENKO[[#This Row],[//]]))</f>
        <v/>
      </c>
      <c r="H635" s="30" t="str">
        <f ca="1">IF(KENKO[[#This Row],[N_ID]]="","",INDEX(INDIRECT($2:$2),KENKO[[#This Row],[//]]))</f>
        <v/>
      </c>
      <c r="I635" s="43" t="str">
        <f ca="1">IF(KENKO[[#This Row],[N_ID]]="","",INDEX(INDIRECT($2:$2),KENKO[[#This Row],[//]]))</f>
        <v/>
      </c>
      <c r="J635" s="32" t="str">
        <f ca="1">IF(KENKO[[#This Row],[//]]="","",INDEX([3]!db[NB PAJAK],KENKO[[#This Row],[stt]]-1))</f>
        <v/>
      </c>
      <c r="K635" s="29" t="str">
        <f ca="1">IF(KENKO[[#This Row],[//]]="","",IF(INDEX(INDIRECT($2:$2),KENKO[[#This Row],[//]])="","",INDEX(INDIRECT($2:$2),KENKO[[#This Row],[//]])))</f>
        <v/>
      </c>
      <c r="L635" s="29" t="str">
        <f ca="1">IF(KENKO[[#This Row],[//]]="","",IF(KENKO[[#This Row],[C]]="",INDEX(INDIRECT($2:$2),KENKO[[#This Row],[//]]),""))</f>
        <v/>
      </c>
      <c r="M635" s="29" t="str">
        <f ca="1">IF(KENKO[[#This Row],[//]]="","",IF(KENKO[[#This Row],[C]]="",INDEX(INDIRECT($2:$2),KENKO[[#This Row],[//]]),""))</f>
        <v/>
      </c>
      <c r="N635" s="33" t="str">
        <f ca="1">IF(KENKO[[#This Row],[//]]="","",INDEX(INDIRECT($2:$2),KENKO[[#This Row],[//]])/IF(KENKO[[#This Row],[C]]="",KENKO[[#This Row],[JMLH BRG]],1))</f>
        <v/>
      </c>
      <c r="O635" s="44" t="str">
        <f ca="1">IF(KENKO[[#This Row],[//]]="","",INDEX(INDIRECT($2:$2),KENKO[[#This Row],[//]]))</f>
        <v/>
      </c>
      <c r="P635" s="44" t="str">
        <f ca="1">IF(KENKO[[#This Row],[//]]="","",IF(INDEX(INDIRECT($2:$2),KENKO[[#This Row],[//]])="","",INDEX(INDIRECT($2:$2),KENKO[[#This Row],[//]])))</f>
        <v/>
      </c>
      <c r="Q635" s="33" t="str">
        <f ca="1">IF(KENKO[[#This Row],[//]]="","",INDEX(INDIRECT($2:$2),KENKO[[#This Row],[//]]))</f>
        <v/>
      </c>
      <c r="R63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3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35" s="45" t="str">
        <f ca="1">IF(KENKO[[#This Row],[//]]="","",IF(INDEX(INDIRECT($2:$2),KENKO[[#This Row],[//]])="","",INDEX(INDIRECT($2:$2),KENKO[[#This Row],[//]])))</f>
        <v/>
      </c>
      <c r="U635" s="32" t="str">
        <f ca="1">IF(KENKO[[#This Row],[//]]="","",INDEX(INDIRECT($2:$2),KENKO[[#This Row],[//]]))</f>
        <v/>
      </c>
      <c r="V635" s="32" t="str">
        <f ca="1">LOWER(SUBSTITUTE(SUBSTITUTE(SUBSTITUTE(SUBSTITUTE(SUBSTITUTE(SUBSTITUTE(SUBSTITUTE(SUBSTITUTE(KENKO[[#This Row],[N.B.nota]]," ",""),"-",""),"(",""),")",""),".",""),",",""),"/",""),"""",""))</f>
        <v/>
      </c>
      <c r="W635" s="29" t="str">
        <f ca="1">IF(KENKO[[#This Row],[concat]]="","",MATCH(KENKO[[#This Row],[concat]],[3]!db[NB NOTA_C],0)+1)</f>
        <v/>
      </c>
      <c r="X635" s="32" t="str">
        <f ca="1">IF(KENKO[[#This Row],[N.B.nota]]="","",ADDRESS(ROW(KENKO[QB]),COLUMN(KENKO[QB]))&amp;":"&amp;ADDRESS(ROW(),COLUMN(KENKO[QB])))</f>
        <v/>
      </c>
      <c r="Y635" s="46" t="str">
        <f ca="1">IF(KENKO[[#This Row],[//]]="","",HYPERLINK("["&amp;DB_PATH&amp;"]DB!e"&amp;KENKO[[#This Row],[stt]],"&gt;"))</f>
        <v/>
      </c>
      <c r="Z635" s="32" t="str">
        <f ca="1">IF(KENKO[[#This Row],[//]]="","",IF(KENKO[[#This Row],[ID NOTA]]="",Z634,KENKO[[#This Row],[ID NOTA]]))</f>
        <v/>
      </c>
    </row>
    <row r="636" spans="1:26" ht="20.100000000000001" customHeight="1" x14ac:dyDescent="0.25">
      <c r="A636" s="32"/>
      <c r="B636" s="29" t="str">
        <f>IF(KENKO[[#This Row],[N_ID]]="","",INDEX(Table1[ID],MATCH(KENKO[[#This Row],[N_ID]],Table1[N_ID],0)))</f>
        <v/>
      </c>
      <c r="C636" s="29" t="str">
        <f ca="1">IF(KENKO[[#This Row],[//]]="","",HYPERLINK("["&amp;SUBSTITUTE(DIR,"'","")&amp;"]NOTA!D"&amp;KENKO[[#This Row],[//]]+2,"&gt;"))</f>
        <v/>
      </c>
      <c r="D636" s="29" t="str">
        <f>IF(KENKO[[#This Row],[ID NOTA]]="","",INDEX(Table1[QB],MATCH(KENKO[[#This Row],[ID NOTA]],Table1[ID],0)))</f>
        <v/>
      </c>
      <c r="E63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36" s="29"/>
      <c r="G636" s="30" t="str">
        <f ca="1">IF(KENKO[[#This Row],[N_ID]]="","",INDEX(INDIRECT($2:$2),KENKO[[#This Row],[//]]))</f>
        <v/>
      </c>
      <c r="H636" s="30" t="str">
        <f ca="1">IF(KENKO[[#This Row],[N_ID]]="","",INDEX(INDIRECT($2:$2),KENKO[[#This Row],[//]]))</f>
        <v/>
      </c>
      <c r="I636" s="43" t="str">
        <f ca="1">IF(KENKO[[#This Row],[N_ID]]="","",INDEX(INDIRECT($2:$2),KENKO[[#This Row],[//]]))</f>
        <v/>
      </c>
      <c r="J636" s="32" t="str">
        <f ca="1">IF(KENKO[[#This Row],[//]]="","",INDEX([3]!db[NB PAJAK],KENKO[[#This Row],[stt]]-1))</f>
        <v/>
      </c>
      <c r="K636" s="29" t="str">
        <f ca="1">IF(KENKO[[#This Row],[//]]="","",IF(INDEX(INDIRECT($2:$2),KENKO[[#This Row],[//]])="","",INDEX(INDIRECT($2:$2),KENKO[[#This Row],[//]])))</f>
        <v/>
      </c>
      <c r="L636" s="29" t="str">
        <f ca="1">IF(KENKO[[#This Row],[//]]="","",IF(KENKO[[#This Row],[C]]="",INDEX(INDIRECT($2:$2),KENKO[[#This Row],[//]]),""))</f>
        <v/>
      </c>
      <c r="M636" s="29" t="str">
        <f ca="1">IF(KENKO[[#This Row],[//]]="","",IF(KENKO[[#This Row],[C]]="",INDEX(INDIRECT($2:$2),KENKO[[#This Row],[//]]),""))</f>
        <v/>
      </c>
      <c r="N636" s="33" t="str">
        <f ca="1">IF(KENKO[[#This Row],[//]]="","",INDEX(INDIRECT($2:$2),KENKO[[#This Row],[//]])/IF(KENKO[[#This Row],[C]]="",KENKO[[#This Row],[JMLH BRG]],1))</f>
        <v/>
      </c>
      <c r="O636" s="44" t="str">
        <f ca="1">IF(KENKO[[#This Row],[//]]="","",INDEX(INDIRECT($2:$2),KENKO[[#This Row],[//]]))</f>
        <v/>
      </c>
      <c r="P636" s="44" t="str">
        <f ca="1">IF(KENKO[[#This Row],[//]]="","",IF(INDEX(INDIRECT($2:$2),KENKO[[#This Row],[//]])="","",INDEX(INDIRECT($2:$2),KENKO[[#This Row],[//]])))</f>
        <v/>
      </c>
      <c r="Q636" s="33" t="str">
        <f ca="1">IF(KENKO[[#This Row],[//]]="","",INDEX(INDIRECT($2:$2),KENKO[[#This Row],[//]]))</f>
        <v/>
      </c>
      <c r="R63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3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36" s="45" t="str">
        <f ca="1">IF(KENKO[[#This Row],[//]]="","",IF(INDEX(INDIRECT($2:$2),KENKO[[#This Row],[//]])="","",INDEX(INDIRECT($2:$2),KENKO[[#This Row],[//]])))</f>
        <v/>
      </c>
      <c r="U636" s="32" t="str">
        <f ca="1">IF(KENKO[[#This Row],[//]]="","",INDEX(INDIRECT($2:$2),KENKO[[#This Row],[//]]))</f>
        <v/>
      </c>
      <c r="V636" s="32" t="str">
        <f ca="1">LOWER(SUBSTITUTE(SUBSTITUTE(SUBSTITUTE(SUBSTITUTE(SUBSTITUTE(SUBSTITUTE(SUBSTITUTE(SUBSTITUTE(KENKO[[#This Row],[N.B.nota]]," ",""),"-",""),"(",""),")",""),".",""),",",""),"/",""),"""",""))</f>
        <v/>
      </c>
      <c r="W636" s="29" t="str">
        <f ca="1">IF(KENKO[[#This Row],[concat]]="","",MATCH(KENKO[[#This Row],[concat]],[3]!db[NB NOTA_C],0)+1)</f>
        <v/>
      </c>
      <c r="X636" s="32" t="str">
        <f ca="1">IF(KENKO[[#This Row],[N.B.nota]]="","",ADDRESS(ROW(KENKO[QB]),COLUMN(KENKO[QB]))&amp;":"&amp;ADDRESS(ROW(),COLUMN(KENKO[QB])))</f>
        <v/>
      </c>
      <c r="Y636" s="46" t="str">
        <f ca="1">IF(KENKO[[#This Row],[//]]="","",HYPERLINK("["&amp;DB_PATH&amp;"]DB!e"&amp;KENKO[[#This Row],[stt]],"&gt;"))</f>
        <v/>
      </c>
      <c r="Z636" s="32" t="str">
        <f ca="1">IF(KENKO[[#This Row],[//]]="","",IF(KENKO[[#This Row],[ID NOTA]]="",Z635,KENKO[[#This Row],[ID NOTA]]))</f>
        <v/>
      </c>
    </row>
    <row r="637" spans="1:26" ht="20.100000000000001" customHeight="1" x14ac:dyDescent="0.25">
      <c r="A637" s="32"/>
      <c r="B637" s="29" t="str">
        <f>IF(KENKO[[#This Row],[N_ID]]="","",INDEX(Table1[ID],MATCH(KENKO[[#This Row],[N_ID]],Table1[N_ID],0)))</f>
        <v/>
      </c>
      <c r="C637" s="29" t="str">
        <f ca="1">IF(KENKO[[#This Row],[//]]="","",HYPERLINK("["&amp;SUBSTITUTE(DIR,"'","")&amp;"]NOTA!D"&amp;KENKO[[#This Row],[//]]+2,"&gt;"))</f>
        <v/>
      </c>
      <c r="D637" s="29" t="str">
        <f>IF(KENKO[[#This Row],[ID NOTA]]="","",INDEX(Table1[QB],MATCH(KENKO[[#This Row],[ID NOTA]],Table1[ID],0)))</f>
        <v/>
      </c>
      <c r="E63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37" s="29"/>
      <c r="G637" s="30" t="str">
        <f ca="1">IF(KENKO[[#This Row],[N_ID]]="","",INDEX(INDIRECT($2:$2),KENKO[[#This Row],[//]]))</f>
        <v/>
      </c>
      <c r="H637" s="30" t="str">
        <f ca="1">IF(KENKO[[#This Row],[N_ID]]="","",INDEX(INDIRECT($2:$2),KENKO[[#This Row],[//]]))</f>
        <v/>
      </c>
      <c r="I637" s="43" t="str">
        <f ca="1">IF(KENKO[[#This Row],[N_ID]]="","",INDEX(INDIRECT($2:$2),KENKO[[#This Row],[//]]))</f>
        <v/>
      </c>
      <c r="J637" s="32" t="str">
        <f ca="1">IF(KENKO[[#This Row],[//]]="","",INDEX([3]!db[NB PAJAK],KENKO[[#This Row],[stt]]-1))</f>
        <v/>
      </c>
      <c r="K637" s="29" t="str">
        <f ca="1">IF(KENKO[[#This Row],[//]]="","",IF(INDEX(INDIRECT($2:$2),KENKO[[#This Row],[//]])="","",INDEX(INDIRECT($2:$2),KENKO[[#This Row],[//]])))</f>
        <v/>
      </c>
      <c r="L637" s="29" t="str">
        <f ca="1">IF(KENKO[[#This Row],[//]]="","",IF(KENKO[[#This Row],[C]]="",INDEX(INDIRECT($2:$2),KENKO[[#This Row],[//]]),""))</f>
        <v/>
      </c>
      <c r="M637" s="29" t="str">
        <f ca="1">IF(KENKO[[#This Row],[//]]="","",IF(KENKO[[#This Row],[C]]="",INDEX(INDIRECT($2:$2),KENKO[[#This Row],[//]]),""))</f>
        <v/>
      </c>
      <c r="N637" s="33" t="str">
        <f ca="1">IF(KENKO[[#This Row],[//]]="","",INDEX(INDIRECT($2:$2),KENKO[[#This Row],[//]])/IF(KENKO[[#This Row],[C]]="",KENKO[[#This Row],[JMLH BRG]],1))</f>
        <v/>
      </c>
      <c r="O637" s="44" t="str">
        <f ca="1">IF(KENKO[[#This Row],[//]]="","",INDEX(INDIRECT($2:$2),KENKO[[#This Row],[//]]))</f>
        <v/>
      </c>
      <c r="P637" s="44" t="str">
        <f ca="1">IF(KENKO[[#This Row],[//]]="","",IF(INDEX(INDIRECT($2:$2),KENKO[[#This Row],[//]])="","",INDEX(INDIRECT($2:$2),KENKO[[#This Row],[//]])))</f>
        <v/>
      </c>
      <c r="Q637" s="33" t="str">
        <f ca="1">IF(KENKO[[#This Row],[//]]="","",INDEX(INDIRECT($2:$2),KENKO[[#This Row],[//]]))</f>
        <v/>
      </c>
      <c r="R63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3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37" s="45" t="str">
        <f ca="1">IF(KENKO[[#This Row],[//]]="","",IF(INDEX(INDIRECT($2:$2),KENKO[[#This Row],[//]])="","",INDEX(INDIRECT($2:$2),KENKO[[#This Row],[//]])))</f>
        <v/>
      </c>
      <c r="U637" s="32" t="str">
        <f ca="1">IF(KENKO[[#This Row],[//]]="","",INDEX(INDIRECT($2:$2),KENKO[[#This Row],[//]]))</f>
        <v/>
      </c>
      <c r="V637" s="32" t="str">
        <f ca="1">LOWER(SUBSTITUTE(SUBSTITUTE(SUBSTITUTE(SUBSTITUTE(SUBSTITUTE(SUBSTITUTE(SUBSTITUTE(SUBSTITUTE(KENKO[[#This Row],[N.B.nota]]," ",""),"-",""),"(",""),")",""),".",""),",",""),"/",""),"""",""))</f>
        <v/>
      </c>
      <c r="W637" s="29" t="str">
        <f ca="1">IF(KENKO[[#This Row],[concat]]="","",MATCH(KENKO[[#This Row],[concat]],[3]!db[NB NOTA_C],0)+1)</f>
        <v/>
      </c>
      <c r="X637" s="32" t="str">
        <f ca="1">IF(KENKO[[#This Row],[N.B.nota]]="","",ADDRESS(ROW(KENKO[QB]),COLUMN(KENKO[QB]))&amp;":"&amp;ADDRESS(ROW(),COLUMN(KENKO[QB])))</f>
        <v/>
      </c>
      <c r="Y637" s="46" t="str">
        <f ca="1">IF(KENKO[[#This Row],[//]]="","",HYPERLINK("["&amp;DB_PATH&amp;"]DB!e"&amp;KENKO[[#This Row],[stt]],"&gt;"))</f>
        <v/>
      </c>
      <c r="Z637" s="32" t="str">
        <f ca="1">IF(KENKO[[#This Row],[//]]="","",IF(KENKO[[#This Row],[ID NOTA]]="",Z636,KENKO[[#This Row],[ID NOTA]]))</f>
        <v/>
      </c>
    </row>
    <row r="638" spans="1:26" ht="20.100000000000001" customHeight="1" x14ac:dyDescent="0.25">
      <c r="A638" s="32"/>
      <c r="B638" s="29" t="str">
        <f>IF(KENKO[[#This Row],[N_ID]]="","",INDEX(Table1[ID],MATCH(KENKO[[#This Row],[N_ID]],Table1[N_ID],0)))</f>
        <v/>
      </c>
      <c r="C638" s="29" t="str">
        <f ca="1">IF(KENKO[[#This Row],[//]]="","",HYPERLINK("["&amp;SUBSTITUTE(DIR,"'","")&amp;"]NOTA!D"&amp;KENKO[[#This Row],[//]]+2,"&gt;"))</f>
        <v/>
      </c>
      <c r="D638" s="29" t="str">
        <f>IF(KENKO[[#This Row],[ID NOTA]]="","",INDEX(Table1[QB],MATCH(KENKO[[#This Row],[ID NOTA]],Table1[ID],0)))</f>
        <v/>
      </c>
      <c r="E63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38" s="29"/>
      <c r="G638" s="30" t="str">
        <f ca="1">IF(KENKO[[#This Row],[N_ID]]="","",INDEX(INDIRECT($2:$2),KENKO[[#This Row],[//]]))</f>
        <v/>
      </c>
      <c r="H638" s="30" t="str">
        <f ca="1">IF(KENKO[[#This Row],[N_ID]]="","",INDEX(INDIRECT($2:$2),KENKO[[#This Row],[//]]))</f>
        <v/>
      </c>
      <c r="I638" s="43" t="str">
        <f ca="1">IF(KENKO[[#This Row],[N_ID]]="","",INDEX(INDIRECT($2:$2),KENKO[[#This Row],[//]]))</f>
        <v/>
      </c>
      <c r="J638" s="32" t="str">
        <f ca="1">IF(KENKO[[#This Row],[//]]="","",INDEX([3]!db[NB PAJAK],KENKO[[#This Row],[stt]]-1))</f>
        <v/>
      </c>
      <c r="K638" s="29" t="str">
        <f ca="1">IF(KENKO[[#This Row],[//]]="","",IF(INDEX(INDIRECT($2:$2),KENKO[[#This Row],[//]])="","",INDEX(INDIRECT($2:$2),KENKO[[#This Row],[//]])))</f>
        <v/>
      </c>
      <c r="L638" s="29" t="str">
        <f ca="1">IF(KENKO[[#This Row],[//]]="","",IF(KENKO[[#This Row],[C]]="",INDEX(INDIRECT($2:$2),KENKO[[#This Row],[//]]),""))</f>
        <v/>
      </c>
      <c r="M638" s="29" t="str">
        <f ca="1">IF(KENKO[[#This Row],[//]]="","",IF(KENKO[[#This Row],[C]]="",INDEX(INDIRECT($2:$2),KENKO[[#This Row],[//]]),""))</f>
        <v/>
      </c>
      <c r="N638" s="33" t="str">
        <f ca="1">IF(KENKO[[#This Row],[//]]="","",INDEX(INDIRECT($2:$2),KENKO[[#This Row],[//]])/IF(KENKO[[#This Row],[C]]="",KENKO[[#This Row],[JMLH BRG]],1))</f>
        <v/>
      </c>
      <c r="O638" s="44" t="str">
        <f ca="1">IF(KENKO[[#This Row],[//]]="","",INDEX(INDIRECT($2:$2),KENKO[[#This Row],[//]]))</f>
        <v/>
      </c>
      <c r="P638" s="44" t="str">
        <f ca="1">IF(KENKO[[#This Row],[//]]="","",IF(INDEX(INDIRECT($2:$2),KENKO[[#This Row],[//]])="","",INDEX(INDIRECT($2:$2),KENKO[[#This Row],[//]])))</f>
        <v/>
      </c>
      <c r="Q638" s="33" t="str">
        <f ca="1">IF(KENKO[[#This Row],[//]]="","",INDEX(INDIRECT($2:$2),KENKO[[#This Row],[//]]))</f>
        <v/>
      </c>
      <c r="R63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3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38" s="45" t="str">
        <f ca="1">IF(KENKO[[#This Row],[//]]="","",IF(INDEX(INDIRECT($2:$2),KENKO[[#This Row],[//]])="","",INDEX(INDIRECT($2:$2),KENKO[[#This Row],[//]])))</f>
        <v/>
      </c>
      <c r="U638" s="32" t="str">
        <f ca="1">IF(KENKO[[#This Row],[//]]="","",INDEX(INDIRECT($2:$2),KENKO[[#This Row],[//]]))</f>
        <v/>
      </c>
      <c r="V638" s="32" t="str">
        <f ca="1">LOWER(SUBSTITUTE(SUBSTITUTE(SUBSTITUTE(SUBSTITUTE(SUBSTITUTE(SUBSTITUTE(SUBSTITUTE(SUBSTITUTE(KENKO[[#This Row],[N.B.nota]]," ",""),"-",""),"(",""),")",""),".",""),",",""),"/",""),"""",""))</f>
        <v/>
      </c>
      <c r="W638" s="29" t="str">
        <f ca="1">IF(KENKO[[#This Row],[concat]]="","",MATCH(KENKO[[#This Row],[concat]],[3]!db[NB NOTA_C],0)+1)</f>
        <v/>
      </c>
      <c r="X638" s="32" t="str">
        <f ca="1">IF(KENKO[[#This Row],[N.B.nota]]="","",ADDRESS(ROW(KENKO[QB]),COLUMN(KENKO[QB]))&amp;":"&amp;ADDRESS(ROW(),COLUMN(KENKO[QB])))</f>
        <v/>
      </c>
      <c r="Y638" s="46" t="str">
        <f ca="1">IF(KENKO[[#This Row],[//]]="","",HYPERLINK("["&amp;DB_PATH&amp;"]DB!e"&amp;KENKO[[#This Row],[stt]],"&gt;"))</f>
        <v/>
      </c>
      <c r="Z638" s="32" t="str">
        <f ca="1">IF(KENKO[[#This Row],[//]]="","",IF(KENKO[[#This Row],[ID NOTA]]="",Z637,KENKO[[#This Row],[ID NOTA]]))</f>
        <v/>
      </c>
    </row>
    <row r="639" spans="1:26" ht="20.100000000000001" customHeight="1" x14ac:dyDescent="0.25">
      <c r="A639" s="32"/>
      <c r="B639" s="29" t="str">
        <f>IF(KENKO[[#This Row],[N_ID]]="","",INDEX(Table1[ID],MATCH(KENKO[[#This Row],[N_ID]],Table1[N_ID],0)))</f>
        <v/>
      </c>
      <c r="C639" s="29" t="str">
        <f ca="1">IF(KENKO[[#This Row],[//]]="","",HYPERLINK("["&amp;SUBSTITUTE(DIR,"'","")&amp;"]NOTA!D"&amp;KENKO[[#This Row],[//]]+2,"&gt;"))</f>
        <v/>
      </c>
      <c r="D639" s="29" t="str">
        <f>IF(KENKO[[#This Row],[ID NOTA]]="","",INDEX(Table1[QB],MATCH(KENKO[[#This Row],[ID NOTA]],Table1[ID],0)))</f>
        <v/>
      </c>
      <c r="E63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39" s="29"/>
      <c r="G639" s="30" t="str">
        <f ca="1">IF(KENKO[[#This Row],[N_ID]]="","",INDEX(INDIRECT($2:$2),KENKO[[#This Row],[//]]))</f>
        <v/>
      </c>
      <c r="H639" s="30" t="str">
        <f ca="1">IF(KENKO[[#This Row],[N_ID]]="","",INDEX(INDIRECT($2:$2),KENKO[[#This Row],[//]]))</f>
        <v/>
      </c>
      <c r="I639" s="43" t="str">
        <f ca="1">IF(KENKO[[#This Row],[N_ID]]="","",INDEX(INDIRECT($2:$2),KENKO[[#This Row],[//]]))</f>
        <v/>
      </c>
      <c r="J639" s="32" t="str">
        <f ca="1">IF(KENKO[[#This Row],[//]]="","",INDEX([3]!db[NB PAJAK],KENKO[[#This Row],[stt]]-1))</f>
        <v/>
      </c>
      <c r="K639" s="29" t="str">
        <f ca="1">IF(KENKO[[#This Row],[//]]="","",IF(INDEX(INDIRECT($2:$2),KENKO[[#This Row],[//]])="","",INDEX(INDIRECT($2:$2),KENKO[[#This Row],[//]])))</f>
        <v/>
      </c>
      <c r="L639" s="29" t="str">
        <f ca="1">IF(KENKO[[#This Row],[//]]="","",IF(KENKO[[#This Row],[C]]="",INDEX(INDIRECT($2:$2),KENKO[[#This Row],[//]]),""))</f>
        <v/>
      </c>
      <c r="M639" s="29" t="str">
        <f ca="1">IF(KENKO[[#This Row],[//]]="","",IF(KENKO[[#This Row],[C]]="",INDEX(INDIRECT($2:$2),KENKO[[#This Row],[//]]),""))</f>
        <v/>
      </c>
      <c r="N639" s="33" t="str">
        <f ca="1">IF(KENKO[[#This Row],[//]]="","",INDEX(INDIRECT($2:$2),KENKO[[#This Row],[//]])/IF(KENKO[[#This Row],[C]]="",KENKO[[#This Row],[JMLH BRG]],1))</f>
        <v/>
      </c>
      <c r="O639" s="44" t="str">
        <f ca="1">IF(KENKO[[#This Row],[//]]="","",INDEX(INDIRECT($2:$2),KENKO[[#This Row],[//]]))</f>
        <v/>
      </c>
      <c r="P639" s="44" t="str">
        <f ca="1">IF(KENKO[[#This Row],[//]]="","",IF(INDEX(INDIRECT($2:$2),KENKO[[#This Row],[//]])="","",INDEX(INDIRECT($2:$2),KENKO[[#This Row],[//]])))</f>
        <v/>
      </c>
      <c r="Q639" s="33" t="str">
        <f ca="1">IF(KENKO[[#This Row],[//]]="","",INDEX(INDIRECT($2:$2),KENKO[[#This Row],[//]]))</f>
        <v/>
      </c>
      <c r="R63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3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39" s="45" t="str">
        <f ca="1">IF(KENKO[[#This Row],[//]]="","",IF(INDEX(INDIRECT($2:$2),KENKO[[#This Row],[//]])="","",INDEX(INDIRECT($2:$2),KENKO[[#This Row],[//]])))</f>
        <v/>
      </c>
      <c r="U639" s="32" t="str">
        <f ca="1">IF(KENKO[[#This Row],[//]]="","",INDEX(INDIRECT($2:$2),KENKO[[#This Row],[//]]))</f>
        <v/>
      </c>
      <c r="V639" s="32" t="str">
        <f ca="1">LOWER(SUBSTITUTE(SUBSTITUTE(SUBSTITUTE(SUBSTITUTE(SUBSTITUTE(SUBSTITUTE(SUBSTITUTE(SUBSTITUTE(KENKO[[#This Row],[N.B.nota]]," ",""),"-",""),"(",""),")",""),".",""),",",""),"/",""),"""",""))</f>
        <v/>
      </c>
      <c r="W639" s="29" t="str">
        <f ca="1">IF(KENKO[[#This Row],[concat]]="","",MATCH(KENKO[[#This Row],[concat]],[3]!db[NB NOTA_C],0)+1)</f>
        <v/>
      </c>
      <c r="X639" s="32" t="str">
        <f ca="1">IF(KENKO[[#This Row],[N.B.nota]]="","",ADDRESS(ROW(KENKO[QB]),COLUMN(KENKO[QB]))&amp;":"&amp;ADDRESS(ROW(),COLUMN(KENKO[QB])))</f>
        <v/>
      </c>
      <c r="Y639" s="46" t="str">
        <f ca="1">IF(KENKO[[#This Row],[//]]="","",HYPERLINK("["&amp;DB_PATH&amp;"]DB!e"&amp;KENKO[[#This Row],[stt]],"&gt;"))</f>
        <v/>
      </c>
      <c r="Z639" s="32" t="str">
        <f ca="1">IF(KENKO[[#This Row],[//]]="","",IF(KENKO[[#This Row],[ID NOTA]]="",Z638,KENKO[[#This Row],[ID NOTA]]))</f>
        <v/>
      </c>
    </row>
    <row r="640" spans="1:26" ht="20.100000000000001" customHeight="1" x14ac:dyDescent="0.25">
      <c r="A640" s="32"/>
      <c r="B640" s="29" t="str">
        <f>IF(KENKO[[#This Row],[N_ID]]="","",INDEX(Table1[ID],MATCH(KENKO[[#This Row],[N_ID]],Table1[N_ID],0)))</f>
        <v/>
      </c>
      <c r="C640" s="29" t="str">
        <f ca="1">IF(KENKO[[#This Row],[//]]="","",HYPERLINK("["&amp;SUBSTITUTE(DIR,"'","")&amp;"]NOTA!D"&amp;KENKO[[#This Row],[//]]+2,"&gt;"))</f>
        <v/>
      </c>
      <c r="D640" s="29" t="str">
        <f>IF(KENKO[[#This Row],[ID NOTA]]="","",INDEX(Table1[QB],MATCH(KENKO[[#This Row],[ID NOTA]],Table1[ID],0)))</f>
        <v/>
      </c>
      <c r="E64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40" s="29"/>
      <c r="G640" s="30" t="str">
        <f ca="1">IF(KENKO[[#This Row],[N_ID]]="","",INDEX(INDIRECT($2:$2),KENKO[[#This Row],[//]]))</f>
        <v/>
      </c>
      <c r="H640" s="30" t="str">
        <f ca="1">IF(KENKO[[#This Row],[N_ID]]="","",INDEX(INDIRECT($2:$2),KENKO[[#This Row],[//]]))</f>
        <v/>
      </c>
      <c r="I640" s="43" t="str">
        <f ca="1">IF(KENKO[[#This Row],[N_ID]]="","",INDEX(INDIRECT($2:$2),KENKO[[#This Row],[//]]))</f>
        <v/>
      </c>
      <c r="J640" s="32" t="str">
        <f ca="1">IF(KENKO[[#This Row],[//]]="","",INDEX([3]!db[NB PAJAK],KENKO[[#This Row],[stt]]-1))</f>
        <v/>
      </c>
      <c r="K640" s="29" t="str">
        <f ca="1">IF(KENKO[[#This Row],[//]]="","",IF(INDEX(INDIRECT($2:$2),KENKO[[#This Row],[//]])="","",INDEX(INDIRECT($2:$2),KENKO[[#This Row],[//]])))</f>
        <v/>
      </c>
      <c r="L640" s="29" t="str">
        <f ca="1">IF(KENKO[[#This Row],[//]]="","",IF(KENKO[[#This Row],[C]]="",INDEX(INDIRECT($2:$2),KENKO[[#This Row],[//]]),""))</f>
        <v/>
      </c>
      <c r="M640" s="29" t="str">
        <f ca="1">IF(KENKO[[#This Row],[//]]="","",IF(KENKO[[#This Row],[C]]="",INDEX(INDIRECT($2:$2),KENKO[[#This Row],[//]]),""))</f>
        <v/>
      </c>
      <c r="N640" s="33" t="str">
        <f ca="1">IF(KENKO[[#This Row],[//]]="","",INDEX(INDIRECT($2:$2),KENKO[[#This Row],[//]])/IF(KENKO[[#This Row],[C]]="",KENKO[[#This Row],[JMLH BRG]],1))</f>
        <v/>
      </c>
      <c r="O640" s="44" t="str">
        <f ca="1">IF(KENKO[[#This Row],[//]]="","",INDEX(INDIRECT($2:$2),KENKO[[#This Row],[//]]))</f>
        <v/>
      </c>
      <c r="P640" s="44" t="str">
        <f ca="1">IF(KENKO[[#This Row],[//]]="","",IF(INDEX(INDIRECT($2:$2),KENKO[[#This Row],[//]])="","",INDEX(INDIRECT($2:$2),KENKO[[#This Row],[//]])))</f>
        <v/>
      </c>
      <c r="Q640" s="33" t="str">
        <f ca="1">IF(KENKO[[#This Row],[//]]="","",INDEX(INDIRECT($2:$2),KENKO[[#This Row],[//]]))</f>
        <v/>
      </c>
      <c r="R64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4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40" s="45" t="str">
        <f ca="1">IF(KENKO[[#This Row],[//]]="","",IF(INDEX(INDIRECT($2:$2),KENKO[[#This Row],[//]])="","",INDEX(INDIRECT($2:$2),KENKO[[#This Row],[//]])))</f>
        <v/>
      </c>
      <c r="U640" s="32" t="str">
        <f ca="1">IF(KENKO[[#This Row],[//]]="","",INDEX(INDIRECT($2:$2),KENKO[[#This Row],[//]]))</f>
        <v/>
      </c>
      <c r="V640" s="32" t="str">
        <f ca="1">LOWER(SUBSTITUTE(SUBSTITUTE(SUBSTITUTE(SUBSTITUTE(SUBSTITUTE(SUBSTITUTE(SUBSTITUTE(SUBSTITUTE(KENKO[[#This Row],[N.B.nota]]," ",""),"-",""),"(",""),")",""),".",""),",",""),"/",""),"""",""))</f>
        <v/>
      </c>
      <c r="W640" s="29" t="str">
        <f ca="1">IF(KENKO[[#This Row],[concat]]="","",MATCH(KENKO[[#This Row],[concat]],[3]!db[NB NOTA_C],0)+1)</f>
        <v/>
      </c>
      <c r="X640" s="32" t="str">
        <f ca="1">IF(KENKO[[#This Row],[N.B.nota]]="","",ADDRESS(ROW(KENKO[QB]),COLUMN(KENKO[QB]))&amp;":"&amp;ADDRESS(ROW(),COLUMN(KENKO[QB])))</f>
        <v/>
      </c>
      <c r="Y640" s="46" t="str">
        <f ca="1">IF(KENKO[[#This Row],[//]]="","",HYPERLINK("["&amp;DB_PATH&amp;"]DB!e"&amp;KENKO[[#This Row],[stt]],"&gt;"))</f>
        <v/>
      </c>
      <c r="Z640" s="32" t="str">
        <f ca="1">IF(KENKO[[#This Row],[//]]="","",IF(KENKO[[#This Row],[ID NOTA]]="",Z639,KENKO[[#This Row],[ID NOTA]]))</f>
        <v/>
      </c>
    </row>
    <row r="641" spans="1:26" ht="20.100000000000001" customHeight="1" x14ac:dyDescent="0.25">
      <c r="A641" s="32"/>
      <c r="B641" s="29" t="str">
        <f>IF(KENKO[[#This Row],[N_ID]]="","",INDEX(Table1[ID],MATCH(KENKO[[#This Row],[N_ID]],Table1[N_ID],0)))</f>
        <v/>
      </c>
      <c r="C641" s="29" t="str">
        <f ca="1">IF(KENKO[[#This Row],[//]]="","",HYPERLINK("["&amp;SUBSTITUTE(DIR,"'","")&amp;"]NOTA!D"&amp;KENKO[[#This Row],[//]]+2,"&gt;"))</f>
        <v/>
      </c>
      <c r="D641" s="29" t="str">
        <f>IF(KENKO[[#This Row],[ID NOTA]]="","",INDEX(Table1[QB],MATCH(KENKO[[#This Row],[ID NOTA]],Table1[ID],0)))</f>
        <v/>
      </c>
      <c r="E64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41" s="29"/>
      <c r="G641" s="30" t="str">
        <f ca="1">IF(KENKO[[#This Row],[N_ID]]="","",INDEX(INDIRECT($2:$2),KENKO[[#This Row],[//]]))</f>
        <v/>
      </c>
      <c r="H641" s="30" t="str">
        <f ca="1">IF(KENKO[[#This Row],[N_ID]]="","",INDEX(INDIRECT($2:$2),KENKO[[#This Row],[//]]))</f>
        <v/>
      </c>
      <c r="I641" s="43" t="str">
        <f ca="1">IF(KENKO[[#This Row],[N_ID]]="","",INDEX(INDIRECT($2:$2),KENKO[[#This Row],[//]]))</f>
        <v/>
      </c>
      <c r="J641" s="32" t="str">
        <f ca="1">IF(KENKO[[#This Row],[//]]="","",INDEX([3]!db[NB PAJAK],KENKO[[#This Row],[stt]]-1))</f>
        <v/>
      </c>
      <c r="K641" s="29" t="str">
        <f ca="1">IF(KENKO[[#This Row],[//]]="","",IF(INDEX(INDIRECT($2:$2),KENKO[[#This Row],[//]])="","",INDEX(INDIRECT($2:$2),KENKO[[#This Row],[//]])))</f>
        <v/>
      </c>
      <c r="L641" s="29" t="str">
        <f ca="1">IF(KENKO[[#This Row],[//]]="","",IF(KENKO[[#This Row],[C]]="",INDEX(INDIRECT($2:$2),KENKO[[#This Row],[//]]),""))</f>
        <v/>
      </c>
      <c r="M641" s="29" t="str">
        <f ca="1">IF(KENKO[[#This Row],[//]]="","",IF(KENKO[[#This Row],[C]]="",INDEX(INDIRECT($2:$2),KENKO[[#This Row],[//]]),""))</f>
        <v/>
      </c>
      <c r="N641" s="33" t="str">
        <f ca="1">IF(KENKO[[#This Row],[//]]="","",INDEX(INDIRECT($2:$2),KENKO[[#This Row],[//]])/IF(KENKO[[#This Row],[C]]="",KENKO[[#This Row],[JMLH BRG]],1))</f>
        <v/>
      </c>
      <c r="O641" s="44" t="str">
        <f ca="1">IF(KENKO[[#This Row],[//]]="","",INDEX(INDIRECT($2:$2),KENKO[[#This Row],[//]]))</f>
        <v/>
      </c>
      <c r="P641" s="44" t="str">
        <f ca="1">IF(KENKO[[#This Row],[//]]="","",IF(INDEX(INDIRECT($2:$2),KENKO[[#This Row],[//]])="","",INDEX(INDIRECT($2:$2),KENKO[[#This Row],[//]])))</f>
        <v/>
      </c>
      <c r="Q641" s="33" t="str">
        <f ca="1">IF(KENKO[[#This Row],[//]]="","",INDEX(INDIRECT($2:$2),KENKO[[#This Row],[//]]))</f>
        <v/>
      </c>
      <c r="R64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4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41" s="45" t="str">
        <f ca="1">IF(KENKO[[#This Row],[//]]="","",IF(INDEX(INDIRECT($2:$2),KENKO[[#This Row],[//]])="","",INDEX(INDIRECT($2:$2),KENKO[[#This Row],[//]])))</f>
        <v/>
      </c>
      <c r="U641" s="32" t="str">
        <f ca="1">IF(KENKO[[#This Row],[//]]="","",INDEX(INDIRECT($2:$2),KENKO[[#This Row],[//]]))</f>
        <v/>
      </c>
      <c r="V641" s="32" t="str">
        <f ca="1">LOWER(SUBSTITUTE(SUBSTITUTE(SUBSTITUTE(SUBSTITUTE(SUBSTITUTE(SUBSTITUTE(SUBSTITUTE(SUBSTITUTE(KENKO[[#This Row],[N.B.nota]]," ",""),"-",""),"(",""),")",""),".",""),",",""),"/",""),"""",""))</f>
        <v/>
      </c>
      <c r="W641" s="29" t="str">
        <f ca="1">IF(KENKO[[#This Row],[concat]]="","",MATCH(KENKO[[#This Row],[concat]],[3]!db[NB NOTA_C],0)+1)</f>
        <v/>
      </c>
      <c r="X641" s="32" t="str">
        <f ca="1">IF(KENKO[[#This Row],[N.B.nota]]="","",ADDRESS(ROW(KENKO[QB]),COLUMN(KENKO[QB]))&amp;":"&amp;ADDRESS(ROW(),COLUMN(KENKO[QB])))</f>
        <v/>
      </c>
      <c r="Y641" s="46" t="str">
        <f ca="1">IF(KENKO[[#This Row],[//]]="","",HYPERLINK("["&amp;DB_PATH&amp;"]DB!e"&amp;KENKO[[#This Row],[stt]],"&gt;"))</f>
        <v/>
      </c>
      <c r="Z641" s="32" t="str">
        <f ca="1">IF(KENKO[[#This Row],[//]]="","",IF(KENKO[[#This Row],[ID NOTA]]="",Z640,KENKO[[#This Row],[ID NOTA]]))</f>
        <v/>
      </c>
    </row>
    <row r="642" spans="1:26" ht="20.100000000000001" customHeight="1" x14ac:dyDescent="0.25">
      <c r="A642" s="32"/>
      <c r="B642" s="29" t="str">
        <f>IF(KENKO[[#This Row],[N_ID]]="","",INDEX(Table1[ID],MATCH(KENKO[[#This Row],[N_ID]],Table1[N_ID],0)))</f>
        <v/>
      </c>
      <c r="C642" s="29" t="str">
        <f ca="1">IF(KENKO[[#This Row],[//]]="","",HYPERLINK("["&amp;SUBSTITUTE(DIR,"'","")&amp;"]NOTA!D"&amp;KENKO[[#This Row],[//]]+2,"&gt;"))</f>
        <v/>
      </c>
      <c r="D642" s="29" t="str">
        <f>IF(KENKO[[#This Row],[ID NOTA]]="","",INDEX(Table1[QB],MATCH(KENKO[[#This Row],[ID NOTA]],Table1[ID],0)))</f>
        <v/>
      </c>
      <c r="E64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42" s="29"/>
      <c r="G642" s="30" t="str">
        <f ca="1">IF(KENKO[[#This Row],[N_ID]]="","",INDEX(INDIRECT($2:$2),KENKO[[#This Row],[//]]))</f>
        <v/>
      </c>
      <c r="H642" s="30" t="str">
        <f ca="1">IF(KENKO[[#This Row],[N_ID]]="","",INDEX(INDIRECT($2:$2),KENKO[[#This Row],[//]]))</f>
        <v/>
      </c>
      <c r="I642" s="43" t="str">
        <f ca="1">IF(KENKO[[#This Row],[N_ID]]="","",INDEX(INDIRECT($2:$2),KENKO[[#This Row],[//]]))</f>
        <v/>
      </c>
      <c r="J642" s="32" t="str">
        <f ca="1">IF(KENKO[[#This Row],[//]]="","",INDEX([3]!db[NB PAJAK],KENKO[[#This Row],[stt]]-1))</f>
        <v/>
      </c>
      <c r="K642" s="29" t="str">
        <f ca="1">IF(KENKO[[#This Row],[//]]="","",IF(INDEX(INDIRECT($2:$2),KENKO[[#This Row],[//]])="","",INDEX(INDIRECT($2:$2),KENKO[[#This Row],[//]])))</f>
        <v/>
      </c>
      <c r="L642" s="29" t="str">
        <f ca="1">IF(KENKO[[#This Row],[//]]="","",IF(KENKO[[#This Row],[C]]="",INDEX(INDIRECT($2:$2),KENKO[[#This Row],[//]]),""))</f>
        <v/>
      </c>
      <c r="M642" s="29" t="str">
        <f ca="1">IF(KENKO[[#This Row],[//]]="","",IF(KENKO[[#This Row],[C]]="",INDEX(INDIRECT($2:$2),KENKO[[#This Row],[//]]),""))</f>
        <v/>
      </c>
      <c r="N642" s="33" t="str">
        <f ca="1">IF(KENKO[[#This Row],[//]]="","",INDEX(INDIRECT($2:$2),KENKO[[#This Row],[//]])/IF(KENKO[[#This Row],[C]]="",KENKO[[#This Row],[JMLH BRG]],1))</f>
        <v/>
      </c>
      <c r="O642" s="44" t="str">
        <f ca="1">IF(KENKO[[#This Row],[//]]="","",INDEX(INDIRECT($2:$2),KENKO[[#This Row],[//]]))</f>
        <v/>
      </c>
      <c r="P642" s="44" t="str">
        <f ca="1">IF(KENKO[[#This Row],[//]]="","",IF(INDEX(INDIRECT($2:$2),KENKO[[#This Row],[//]])="","",INDEX(INDIRECT($2:$2),KENKO[[#This Row],[//]])))</f>
        <v/>
      </c>
      <c r="Q642" s="33" t="str">
        <f ca="1">IF(KENKO[[#This Row],[//]]="","",INDEX(INDIRECT($2:$2),KENKO[[#This Row],[//]]))</f>
        <v/>
      </c>
      <c r="R64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4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42" s="45" t="str">
        <f ca="1">IF(KENKO[[#This Row],[//]]="","",IF(INDEX(INDIRECT($2:$2),KENKO[[#This Row],[//]])="","",INDEX(INDIRECT($2:$2),KENKO[[#This Row],[//]])))</f>
        <v/>
      </c>
      <c r="U642" s="32" t="str">
        <f ca="1">IF(KENKO[[#This Row],[//]]="","",INDEX(INDIRECT($2:$2),KENKO[[#This Row],[//]]))</f>
        <v/>
      </c>
      <c r="V642" s="32" t="str">
        <f ca="1">LOWER(SUBSTITUTE(SUBSTITUTE(SUBSTITUTE(SUBSTITUTE(SUBSTITUTE(SUBSTITUTE(SUBSTITUTE(SUBSTITUTE(KENKO[[#This Row],[N.B.nota]]," ",""),"-",""),"(",""),")",""),".",""),",",""),"/",""),"""",""))</f>
        <v/>
      </c>
      <c r="W642" s="29" t="str">
        <f ca="1">IF(KENKO[[#This Row],[concat]]="","",MATCH(KENKO[[#This Row],[concat]],[3]!db[NB NOTA_C],0)+1)</f>
        <v/>
      </c>
      <c r="X642" s="32" t="str">
        <f ca="1">IF(KENKO[[#This Row],[N.B.nota]]="","",ADDRESS(ROW(KENKO[QB]),COLUMN(KENKO[QB]))&amp;":"&amp;ADDRESS(ROW(),COLUMN(KENKO[QB])))</f>
        <v/>
      </c>
      <c r="Y642" s="46" t="str">
        <f ca="1">IF(KENKO[[#This Row],[//]]="","",HYPERLINK("["&amp;DB_PATH&amp;"]DB!e"&amp;KENKO[[#This Row],[stt]],"&gt;"))</f>
        <v/>
      </c>
      <c r="Z642" s="32" t="str">
        <f ca="1">IF(KENKO[[#This Row],[//]]="","",IF(KENKO[[#This Row],[ID NOTA]]="",Z641,KENKO[[#This Row],[ID NOTA]]))</f>
        <v/>
      </c>
    </row>
    <row r="643" spans="1:26" ht="20.100000000000001" customHeight="1" x14ac:dyDescent="0.25">
      <c r="A643" s="32"/>
      <c r="B643" s="29" t="str">
        <f>IF(KENKO[[#This Row],[N_ID]]="","",INDEX(Table1[ID],MATCH(KENKO[[#This Row],[N_ID]],Table1[N_ID],0)))</f>
        <v/>
      </c>
      <c r="C643" s="29" t="str">
        <f ca="1">IF(KENKO[[#This Row],[//]]="","",HYPERLINK("["&amp;SUBSTITUTE(DIR,"'","")&amp;"]NOTA!D"&amp;KENKO[[#This Row],[//]]+2,"&gt;"))</f>
        <v/>
      </c>
      <c r="D643" s="29" t="str">
        <f>IF(KENKO[[#This Row],[ID NOTA]]="","",INDEX(Table1[QB],MATCH(KENKO[[#This Row],[ID NOTA]],Table1[ID],0)))</f>
        <v/>
      </c>
      <c r="E64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43" s="29"/>
      <c r="G643" s="30" t="str">
        <f ca="1">IF(KENKO[[#This Row],[N_ID]]="","",INDEX(INDIRECT($2:$2),KENKO[[#This Row],[//]]))</f>
        <v/>
      </c>
      <c r="H643" s="30" t="str">
        <f ca="1">IF(KENKO[[#This Row],[N_ID]]="","",INDEX(INDIRECT($2:$2),KENKO[[#This Row],[//]]))</f>
        <v/>
      </c>
      <c r="I643" s="43" t="str">
        <f ca="1">IF(KENKO[[#This Row],[N_ID]]="","",INDEX(INDIRECT($2:$2),KENKO[[#This Row],[//]]))</f>
        <v/>
      </c>
      <c r="J643" s="32" t="str">
        <f ca="1">IF(KENKO[[#This Row],[//]]="","",INDEX([3]!db[NB PAJAK],KENKO[[#This Row],[stt]]-1))</f>
        <v/>
      </c>
      <c r="K643" s="29" t="str">
        <f ca="1">IF(KENKO[[#This Row],[//]]="","",IF(INDEX(INDIRECT($2:$2),KENKO[[#This Row],[//]])="","",INDEX(INDIRECT($2:$2),KENKO[[#This Row],[//]])))</f>
        <v/>
      </c>
      <c r="L643" s="29" t="str">
        <f ca="1">IF(KENKO[[#This Row],[//]]="","",IF(KENKO[[#This Row],[C]]="",INDEX(INDIRECT($2:$2),KENKO[[#This Row],[//]]),""))</f>
        <v/>
      </c>
      <c r="M643" s="29" t="str">
        <f ca="1">IF(KENKO[[#This Row],[//]]="","",IF(KENKO[[#This Row],[C]]="",INDEX(INDIRECT($2:$2),KENKO[[#This Row],[//]]),""))</f>
        <v/>
      </c>
      <c r="N643" s="33" t="str">
        <f ca="1">IF(KENKO[[#This Row],[//]]="","",INDEX(INDIRECT($2:$2),KENKO[[#This Row],[//]])/IF(KENKO[[#This Row],[C]]="",KENKO[[#This Row],[JMLH BRG]],1))</f>
        <v/>
      </c>
      <c r="O643" s="44" t="str">
        <f ca="1">IF(KENKO[[#This Row],[//]]="","",INDEX(INDIRECT($2:$2),KENKO[[#This Row],[//]]))</f>
        <v/>
      </c>
      <c r="P643" s="44" t="str">
        <f ca="1">IF(KENKO[[#This Row],[//]]="","",IF(INDEX(INDIRECT($2:$2),KENKO[[#This Row],[//]])="","",INDEX(INDIRECT($2:$2),KENKO[[#This Row],[//]])))</f>
        <v/>
      </c>
      <c r="Q643" s="33" t="str">
        <f ca="1">IF(KENKO[[#This Row],[//]]="","",INDEX(INDIRECT($2:$2),KENKO[[#This Row],[//]]))</f>
        <v/>
      </c>
      <c r="R64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4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43" s="45" t="str">
        <f ca="1">IF(KENKO[[#This Row],[//]]="","",IF(INDEX(INDIRECT($2:$2),KENKO[[#This Row],[//]])="","",INDEX(INDIRECT($2:$2),KENKO[[#This Row],[//]])))</f>
        <v/>
      </c>
      <c r="U643" s="32" t="str">
        <f ca="1">IF(KENKO[[#This Row],[//]]="","",INDEX(INDIRECT($2:$2),KENKO[[#This Row],[//]]))</f>
        <v/>
      </c>
      <c r="V643" s="32" t="str">
        <f ca="1">LOWER(SUBSTITUTE(SUBSTITUTE(SUBSTITUTE(SUBSTITUTE(SUBSTITUTE(SUBSTITUTE(SUBSTITUTE(SUBSTITUTE(KENKO[[#This Row],[N.B.nota]]," ",""),"-",""),"(",""),")",""),".",""),",",""),"/",""),"""",""))</f>
        <v/>
      </c>
      <c r="W643" s="29" t="str">
        <f ca="1">IF(KENKO[[#This Row],[concat]]="","",MATCH(KENKO[[#This Row],[concat]],[3]!db[NB NOTA_C],0)+1)</f>
        <v/>
      </c>
      <c r="X643" s="32" t="str">
        <f ca="1">IF(KENKO[[#This Row],[N.B.nota]]="","",ADDRESS(ROW(KENKO[QB]),COLUMN(KENKO[QB]))&amp;":"&amp;ADDRESS(ROW(),COLUMN(KENKO[QB])))</f>
        <v/>
      </c>
      <c r="Y643" s="46" t="str">
        <f ca="1">IF(KENKO[[#This Row],[//]]="","",HYPERLINK("["&amp;DB_PATH&amp;"]DB!e"&amp;KENKO[[#This Row],[stt]],"&gt;"))</f>
        <v/>
      </c>
      <c r="Z643" s="32" t="str">
        <f ca="1">IF(KENKO[[#This Row],[//]]="","",IF(KENKO[[#This Row],[ID NOTA]]="",Z642,KENKO[[#This Row],[ID NOTA]]))</f>
        <v/>
      </c>
    </row>
    <row r="644" spans="1:26" ht="20.100000000000001" customHeight="1" x14ac:dyDescent="0.25">
      <c r="A644" s="32"/>
      <c r="B644" s="29" t="str">
        <f>IF(KENKO[[#This Row],[N_ID]]="","",INDEX(Table1[ID],MATCH(KENKO[[#This Row],[N_ID]],Table1[N_ID],0)))</f>
        <v/>
      </c>
      <c r="C644" s="29" t="str">
        <f ca="1">IF(KENKO[[#This Row],[//]]="","",HYPERLINK("["&amp;SUBSTITUTE(DIR,"'","")&amp;"]NOTA!D"&amp;KENKO[[#This Row],[//]]+2,"&gt;"))</f>
        <v/>
      </c>
      <c r="D644" s="29" t="str">
        <f>IF(KENKO[[#This Row],[ID NOTA]]="","",INDEX(Table1[QB],MATCH(KENKO[[#This Row],[ID NOTA]],Table1[ID],0)))</f>
        <v/>
      </c>
      <c r="E64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44" s="29"/>
      <c r="G644" s="30" t="str">
        <f ca="1">IF(KENKO[[#This Row],[N_ID]]="","",INDEX(INDIRECT($2:$2),KENKO[[#This Row],[//]]))</f>
        <v/>
      </c>
      <c r="H644" s="30" t="str">
        <f ca="1">IF(KENKO[[#This Row],[N_ID]]="","",INDEX(INDIRECT($2:$2),KENKO[[#This Row],[//]]))</f>
        <v/>
      </c>
      <c r="I644" s="43" t="str">
        <f ca="1">IF(KENKO[[#This Row],[N_ID]]="","",INDEX(INDIRECT($2:$2),KENKO[[#This Row],[//]]))</f>
        <v/>
      </c>
      <c r="J644" s="32" t="str">
        <f ca="1">IF(KENKO[[#This Row],[//]]="","",INDEX([3]!db[NB PAJAK],KENKO[[#This Row],[stt]]-1))</f>
        <v/>
      </c>
      <c r="K644" s="29" t="str">
        <f ca="1">IF(KENKO[[#This Row],[//]]="","",IF(INDEX(INDIRECT($2:$2),KENKO[[#This Row],[//]])="","",INDEX(INDIRECT($2:$2),KENKO[[#This Row],[//]])))</f>
        <v/>
      </c>
      <c r="L644" s="29" t="str">
        <f ca="1">IF(KENKO[[#This Row],[//]]="","",IF(KENKO[[#This Row],[C]]="",INDEX(INDIRECT($2:$2),KENKO[[#This Row],[//]]),""))</f>
        <v/>
      </c>
      <c r="M644" s="29" t="str">
        <f ca="1">IF(KENKO[[#This Row],[//]]="","",IF(KENKO[[#This Row],[C]]="",INDEX(INDIRECT($2:$2),KENKO[[#This Row],[//]]),""))</f>
        <v/>
      </c>
      <c r="N644" s="33" t="str">
        <f ca="1">IF(KENKO[[#This Row],[//]]="","",INDEX(INDIRECT($2:$2),KENKO[[#This Row],[//]])/IF(KENKO[[#This Row],[C]]="",KENKO[[#This Row],[JMLH BRG]],1))</f>
        <v/>
      </c>
      <c r="O644" s="44" t="str">
        <f ca="1">IF(KENKO[[#This Row],[//]]="","",INDEX(INDIRECT($2:$2),KENKO[[#This Row],[//]]))</f>
        <v/>
      </c>
      <c r="P644" s="44" t="str">
        <f ca="1">IF(KENKO[[#This Row],[//]]="","",IF(INDEX(INDIRECT($2:$2),KENKO[[#This Row],[//]])="","",INDEX(INDIRECT($2:$2),KENKO[[#This Row],[//]])))</f>
        <v/>
      </c>
      <c r="Q644" s="33" t="str">
        <f ca="1">IF(KENKO[[#This Row],[//]]="","",INDEX(INDIRECT($2:$2),KENKO[[#This Row],[//]]))</f>
        <v/>
      </c>
      <c r="R64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4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44" s="45" t="str">
        <f ca="1">IF(KENKO[[#This Row],[//]]="","",IF(INDEX(INDIRECT($2:$2),KENKO[[#This Row],[//]])="","",INDEX(INDIRECT($2:$2),KENKO[[#This Row],[//]])))</f>
        <v/>
      </c>
      <c r="U644" s="32" t="str">
        <f ca="1">IF(KENKO[[#This Row],[//]]="","",INDEX(INDIRECT($2:$2),KENKO[[#This Row],[//]]))</f>
        <v/>
      </c>
      <c r="V644" s="32" t="str">
        <f ca="1">LOWER(SUBSTITUTE(SUBSTITUTE(SUBSTITUTE(SUBSTITUTE(SUBSTITUTE(SUBSTITUTE(SUBSTITUTE(SUBSTITUTE(KENKO[[#This Row],[N.B.nota]]," ",""),"-",""),"(",""),")",""),".",""),",",""),"/",""),"""",""))</f>
        <v/>
      </c>
      <c r="W644" s="29" t="str">
        <f ca="1">IF(KENKO[[#This Row],[concat]]="","",MATCH(KENKO[[#This Row],[concat]],[3]!db[NB NOTA_C],0)+1)</f>
        <v/>
      </c>
      <c r="X644" s="32" t="str">
        <f ca="1">IF(KENKO[[#This Row],[N.B.nota]]="","",ADDRESS(ROW(KENKO[QB]),COLUMN(KENKO[QB]))&amp;":"&amp;ADDRESS(ROW(),COLUMN(KENKO[QB])))</f>
        <v/>
      </c>
      <c r="Y644" s="46" t="str">
        <f ca="1">IF(KENKO[[#This Row],[//]]="","",HYPERLINK("["&amp;DB_PATH&amp;"]DB!e"&amp;KENKO[[#This Row],[stt]],"&gt;"))</f>
        <v/>
      </c>
      <c r="Z644" s="32" t="str">
        <f ca="1">IF(KENKO[[#This Row],[//]]="","",IF(KENKO[[#This Row],[ID NOTA]]="",Z643,KENKO[[#This Row],[ID NOTA]]))</f>
        <v/>
      </c>
    </row>
    <row r="645" spans="1:26" ht="20.100000000000001" customHeight="1" x14ac:dyDescent="0.25">
      <c r="A645" s="32"/>
      <c r="B645" s="29" t="str">
        <f>IF(KENKO[[#This Row],[N_ID]]="","",INDEX(Table1[ID],MATCH(KENKO[[#This Row],[N_ID]],Table1[N_ID],0)))</f>
        <v/>
      </c>
      <c r="C645" s="29" t="str">
        <f ca="1">IF(KENKO[[#This Row],[//]]="","",HYPERLINK("["&amp;SUBSTITUTE(DIR,"'","")&amp;"]NOTA!D"&amp;KENKO[[#This Row],[//]]+2,"&gt;"))</f>
        <v/>
      </c>
      <c r="D645" s="29" t="str">
        <f>IF(KENKO[[#This Row],[ID NOTA]]="","",INDEX(Table1[QB],MATCH(KENKO[[#This Row],[ID NOTA]],Table1[ID],0)))</f>
        <v/>
      </c>
      <c r="E64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45" s="29"/>
      <c r="G645" s="30" t="str">
        <f ca="1">IF(KENKO[[#This Row],[N_ID]]="","",INDEX(INDIRECT($2:$2),KENKO[[#This Row],[//]]))</f>
        <v/>
      </c>
      <c r="H645" s="30" t="str">
        <f ca="1">IF(KENKO[[#This Row],[N_ID]]="","",INDEX(INDIRECT($2:$2),KENKO[[#This Row],[//]]))</f>
        <v/>
      </c>
      <c r="I645" s="43" t="str">
        <f ca="1">IF(KENKO[[#This Row],[N_ID]]="","",INDEX(INDIRECT($2:$2),KENKO[[#This Row],[//]]))</f>
        <v/>
      </c>
      <c r="J645" s="32" t="str">
        <f ca="1">IF(KENKO[[#This Row],[//]]="","",INDEX([3]!db[NB PAJAK],KENKO[[#This Row],[stt]]-1))</f>
        <v/>
      </c>
      <c r="K645" s="29" t="str">
        <f ca="1">IF(KENKO[[#This Row],[//]]="","",IF(INDEX(INDIRECT($2:$2),KENKO[[#This Row],[//]])="","",INDEX(INDIRECT($2:$2),KENKO[[#This Row],[//]])))</f>
        <v/>
      </c>
      <c r="L645" s="29" t="str">
        <f ca="1">IF(KENKO[[#This Row],[//]]="","",IF(KENKO[[#This Row],[C]]="",INDEX(INDIRECT($2:$2),KENKO[[#This Row],[//]]),""))</f>
        <v/>
      </c>
      <c r="M645" s="29" t="str">
        <f ca="1">IF(KENKO[[#This Row],[//]]="","",IF(KENKO[[#This Row],[C]]="",INDEX(INDIRECT($2:$2),KENKO[[#This Row],[//]]),""))</f>
        <v/>
      </c>
      <c r="N645" s="33" t="str">
        <f ca="1">IF(KENKO[[#This Row],[//]]="","",INDEX(INDIRECT($2:$2),KENKO[[#This Row],[//]])/IF(KENKO[[#This Row],[C]]="",KENKO[[#This Row],[JMLH BRG]],1))</f>
        <v/>
      </c>
      <c r="O645" s="44" t="str">
        <f ca="1">IF(KENKO[[#This Row],[//]]="","",INDEX(INDIRECT($2:$2),KENKO[[#This Row],[//]]))</f>
        <v/>
      </c>
      <c r="P645" s="44" t="str">
        <f ca="1">IF(KENKO[[#This Row],[//]]="","",IF(INDEX(INDIRECT($2:$2),KENKO[[#This Row],[//]])="","",INDEX(INDIRECT($2:$2),KENKO[[#This Row],[//]])))</f>
        <v/>
      </c>
      <c r="Q645" s="33" t="str">
        <f ca="1">IF(KENKO[[#This Row],[//]]="","",INDEX(INDIRECT($2:$2),KENKO[[#This Row],[//]]))</f>
        <v/>
      </c>
      <c r="R64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4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45" s="45" t="str">
        <f ca="1">IF(KENKO[[#This Row],[//]]="","",IF(INDEX(INDIRECT($2:$2),KENKO[[#This Row],[//]])="","",INDEX(INDIRECT($2:$2),KENKO[[#This Row],[//]])))</f>
        <v/>
      </c>
      <c r="U645" s="32" t="str">
        <f ca="1">IF(KENKO[[#This Row],[//]]="","",INDEX(INDIRECT($2:$2),KENKO[[#This Row],[//]]))</f>
        <v/>
      </c>
      <c r="V645" s="32" t="str">
        <f ca="1">LOWER(SUBSTITUTE(SUBSTITUTE(SUBSTITUTE(SUBSTITUTE(SUBSTITUTE(SUBSTITUTE(SUBSTITUTE(SUBSTITUTE(KENKO[[#This Row],[N.B.nota]]," ",""),"-",""),"(",""),")",""),".",""),",",""),"/",""),"""",""))</f>
        <v/>
      </c>
      <c r="W645" s="29" t="str">
        <f ca="1">IF(KENKO[[#This Row],[concat]]="","",MATCH(KENKO[[#This Row],[concat]],[3]!db[NB NOTA_C],0)+1)</f>
        <v/>
      </c>
      <c r="X645" s="32" t="str">
        <f ca="1">IF(KENKO[[#This Row],[N.B.nota]]="","",ADDRESS(ROW(KENKO[QB]),COLUMN(KENKO[QB]))&amp;":"&amp;ADDRESS(ROW(),COLUMN(KENKO[QB])))</f>
        <v/>
      </c>
      <c r="Y645" s="46" t="str">
        <f ca="1">IF(KENKO[[#This Row],[//]]="","",HYPERLINK("["&amp;DB_PATH&amp;"]DB!e"&amp;KENKO[[#This Row],[stt]],"&gt;"))</f>
        <v/>
      </c>
      <c r="Z645" s="32" t="str">
        <f ca="1">IF(KENKO[[#This Row],[//]]="","",IF(KENKO[[#This Row],[ID NOTA]]="",Z644,KENKO[[#This Row],[ID NOTA]]))</f>
        <v/>
      </c>
    </row>
    <row r="646" spans="1:26" ht="20.100000000000001" customHeight="1" x14ac:dyDescent="0.25">
      <c r="A646" s="32"/>
      <c r="B646" s="29" t="str">
        <f>IF(KENKO[[#This Row],[N_ID]]="","",INDEX(Table1[ID],MATCH(KENKO[[#This Row],[N_ID]],Table1[N_ID],0)))</f>
        <v/>
      </c>
      <c r="C646" s="29" t="str">
        <f ca="1">IF(KENKO[[#This Row],[//]]="","",HYPERLINK("["&amp;SUBSTITUTE(DIR,"'","")&amp;"]NOTA!D"&amp;KENKO[[#This Row],[//]]+2,"&gt;"))</f>
        <v/>
      </c>
      <c r="D646" s="29" t="str">
        <f>IF(KENKO[[#This Row],[ID NOTA]]="","",INDEX(Table1[QB],MATCH(KENKO[[#This Row],[ID NOTA]],Table1[ID],0)))</f>
        <v/>
      </c>
      <c r="E64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46" s="29"/>
      <c r="G646" s="30" t="str">
        <f ca="1">IF(KENKO[[#This Row],[N_ID]]="","",INDEX(INDIRECT($2:$2),KENKO[[#This Row],[//]]))</f>
        <v/>
      </c>
      <c r="H646" s="30" t="str">
        <f ca="1">IF(KENKO[[#This Row],[N_ID]]="","",INDEX(INDIRECT($2:$2),KENKO[[#This Row],[//]]))</f>
        <v/>
      </c>
      <c r="I646" s="43" t="str">
        <f ca="1">IF(KENKO[[#This Row],[N_ID]]="","",INDEX(INDIRECT($2:$2),KENKO[[#This Row],[//]]))</f>
        <v/>
      </c>
      <c r="J646" s="32" t="str">
        <f ca="1">IF(KENKO[[#This Row],[//]]="","",INDEX([3]!db[NB PAJAK],KENKO[[#This Row],[stt]]-1))</f>
        <v/>
      </c>
      <c r="K646" s="29" t="str">
        <f ca="1">IF(KENKO[[#This Row],[//]]="","",IF(INDEX(INDIRECT($2:$2),KENKO[[#This Row],[//]])="","",INDEX(INDIRECT($2:$2),KENKO[[#This Row],[//]])))</f>
        <v/>
      </c>
      <c r="L646" s="29" t="str">
        <f ca="1">IF(KENKO[[#This Row],[//]]="","",IF(KENKO[[#This Row],[C]]="",INDEX(INDIRECT($2:$2),KENKO[[#This Row],[//]]),""))</f>
        <v/>
      </c>
      <c r="M646" s="29" t="str">
        <f ca="1">IF(KENKO[[#This Row],[//]]="","",IF(KENKO[[#This Row],[C]]="",INDEX(INDIRECT($2:$2),KENKO[[#This Row],[//]]),""))</f>
        <v/>
      </c>
      <c r="N646" s="33" t="str">
        <f ca="1">IF(KENKO[[#This Row],[//]]="","",INDEX(INDIRECT($2:$2),KENKO[[#This Row],[//]])/IF(KENKO[[#This Row],[C]]="",KENKO[[#This Row],[JMLH BRG]],1))</f>
        <v/>
      </c>
      <c r="O646" s="44" t="str">
        <f ca="1">IF(KENKO[[#This Row],[//]]="","",INDEX(INDIRECT($2:$2),KENKO[[#This Row],[//]]))</f>
        <v/>
      </c>
      <c r="P646" s="44" t="str">
        <f ca="1">IF(KENKO[[#This Row],[//]]="","",IF(INDEX(INDIRECT($2:$2),KENKO[[#This Row],[//]])="","",INDEX(INDIRECT($2:$2),KENKO[[#This Row],[//]])))</f>
        <v/>
      </c>
      <c r="Q646" s="33" t="str">
        <f ca="1">IF(KENKO[[#This Row],[//]]="","",INDEX(INDIRECT($2:$2),KENKO[[#This Row],[//]]))</f>
        <v/>
      </c>
      <c r="R64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4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46" s="45" t="str">
        <f ca="1">IF(KENKO[[#This Row],[//]]="","",IF(INDEX(INDIRECT($2:$2),KENKO[[#This Row],[//]])="","",INDEX(INDIRECT($2:$2),KENKO[[#This Row],[//]])))</f>
        <v/>
      </c>
      <c r="U646" s="32" t="str">
        <f ca="1">IF(KENKO[[#This Row],[//]]="","",INDEX(INDIRECT($2:$2),KENKO[[#This Row],[//]]))</f>
        <v/>
      </c>
      <c r="V646" s="32" t="str">
        <f ca="1">LOWER(SUBSTITUTE(SUBSTITUTE(SUBSTITUTE(SUBSTITUTE(SUBSTITUTE(SUBSTITUTE(SUBSTITUTE(SUBSTITUTE(KENKO[[#This Row],[N.B.nota]]," ",""),"-",""),"(",""),")",""),".",""),",",""),"/",""),"""",""))</f>
        <v/>
      </c>
      <c r="W646" s="29" t="str">
        <f ca="1">IF(KENKO[[#This Row],[concat]]="","",MATCH(KENKO[[#This Row],[concat]],[3]!db[NB NOTA_C],0)+1)</f>
        <v/>
      </c>
      <c r="X646" s="32" t="str">
        <f ca="1">IF(KENKO[[#This Row],[N.B.nota]]="","",ADDRESS(ROW(KENKO[QB]),COLUMN(KENKO[QB]))&amp;":"&amp;ADDRESS(ROW(),COLUMN(KENKO[QB])))</f>
        <v/>
      </c>
      <c r="Y646" s="46" t="str">
        <f ca="1">IF(KENKO[[#This Row],[//]]="","",HYPERLINK("["&amp;DB_PATH&amp;"]DB!e"&amp;KENKO[[#This Row],[stt]],"&gt;"))</f>
        <v/>
      </c>
      <c r="Z646" s="32" t="str">
        <f ca="1">IF(KENKO[[#This Row],[//]]="","",IF(KENKO[[#This Row],[ID NOTA]]="",Z645,KENKO[[#This Row],[ID NOTA]]))</f>
        <v/>
      </c>
    </row>
    <row r="647" spans="1:26" ht="20.100000000000001" customHeight="1" x14ac:dyDescent="0.25">
      <c r="A647" s="32"/>
      <c r="B647" s="29" t="str">
        <f>IF(KENKO[[#This Row],[N_ID]]="","",INDEX(Table1[ID],MATCH(KENKO[[#This Row],[N_ID]],Table1[N_ID],0)))</f>
        <v/>
      </c>
      <c r="C647" s="29" t="str">
        <f ca="1">IF(KENKO[[#This Row],[//]]="","",HYPERLINK("["&amp;SUBSTITUTE(DIR,"'","")&amp;"]NOTA!D"&amp;KENKO[[#This Row],[//]]+2,"&gt;"))</f>
        <v/>
      </c>
      <c r="D647" s="29" t="str">
        <f>IF(KENKO[[#This Row],[ID NOTA]]="","",INDEX(Table1[QB],MATCH(KENKO[[#This Row],[ID NOTA]],Table1[ID],0)))</f>
        <v/>
      </c>
      <c r="E64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47" s="29"/>
      <c r="G647" s="30" t="str">
        <f ca="1">IF(KENKO[[#This Row],[N_ID]]="","",INDEX(INDIRECT($2:$2),KENKO[[#This Row],[//]]))</f>
        <v/>
      </c>
      <c r="H647" s="30" t="str">
        <f ca="1">IF(KENKO[[#This Row],[N_ID]]="","",INDEX(INDIRECT($2:$2),KENKO[[#This Row],[//]]))</f>
        <v/>
      </c>
      <c r="I647" s="43" t="str">
        <f ca="1">IF(KENKO[[#This Row],[N_ID]]="","",INDEX(INDIRECT($2:$2),KENKO[[#This Row],[//]]))</f>
        <v/>
      </c>
      <c r="J647" s="32" t="str">
        <f ca="1">IF(KENKO[[#This Row],[//]]="","",INDEX([3]!db[NB PAJAK],KENKO[[#This Row],[stt]]-1))</f>
        <v/>
      </c>
      <c r="K647" s="29" t="str">
        <f ca="1">IF(KENKO[[#This Row],[//]]="","",IF(INDEX(INDIRECT($2:$2),KENKO[[#This Row],[//]])="","",INDEX(INDIRECT($2:$2),KENKO[[#This Row],[//]])))</f>
        <v/>
      </c>
      <c r="L647" s="29" t="str">
        <f ca="1">IF(KENKO[[#This Row],[//]]="","",IF(KENKO[[#This Row],[C]]="",INDEX(INDIRECT($2:$2),KENKO[[#This Row],[//]]),""))</f>
        <v/>
      </c>
      <c r="M647" s="29" t="str">
        <f ca="1">IF(KENKO[[#This Row],[//]]="","",IF(KENKO[[#This Row],[C]]="",INDEX(INDIRECT($2:$2),KENKO[[#This Row],[//]]),""))</f>
        <v/>
      </c>
      <c r="N647" s="33" t="str">
        <f ca="1">IF(KENKO[[#This Row],[//]]="","",INDEX(INDIRECT($2:$2),KENKO[[#This Row],[//]])/IF(KENKO[[#This Row],[C]]="",KENKO[[#This Row],[JMLH BRG]],1))</f>
        <v/>
      </c>
      <c r="O647" s="44" t="str">
        <f ca="1">IF(KENKO[[#This Row],[//]]="","",INDEX(INDIRECT($2:$2),KENKO[[#This Row],[//]]))</f>
        <v/>
      </c>
      <c r="P647" s="44" t="str">
        <f ca="1">IF(KENKO[[#This Row],[//]]="","",IF(INDEX(INDIRECT($2:$2),KENKO[[#This Row],[//]])="","",INDEX(INDIRECT($2:$2),KENKO[[#This Row],[//]])))</f>
        <v/>
      </c>
      <c r="Q647" s="33" t="str">
        <f ca="1">IF(KENKO[[#This Row],[//]]="","",INDEX(INDIRECT($2:$2),KENKO[[#This Row],[//]]))</f>
        <v/>
      </c>
      <c r="R64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4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47" s="45" t="str">
        <f ca="1">IF(KENKO[[#This Row],[//]]="","",IF(INDEX(INDIRECT($2:$2),KENKO[[#This Row],[//]])="","",INDEX(INDIRECT($2:$2),KENKO[[#This Row],[//]])))</f>
        <v/>
      </c>
      <c r="U647" s="32" t="str">
        <f ca="1">IF(KENKO[[#This Row],[//]]="","",INDEX(INDIRECT($2:$2),KENKO[[#This Row],[//]]))</f>
        <v/>
      </c>
      <c r="V647" s="32" t="str">
        <f ca="1">LOWER(SUBSTITUTE(SUBSTITUTE(SUBSTITUTE(SUBSTITUTE(SUBSTITUTE(SUBSTITUTE(SUBSTITUTE(SUBSTITUTE(KENKO[[#This Row],[N.B.nota]]," ",""),"-",""),"(",""),")",""),".",""),",",""),"/",""),"""",""))</f>
        <v/>
      </c>
      <c r="W647" s="29" t="str">
        <f ca="1">IF(KENKO[[#This Row],[concat]]="","",MATCH(KENKO[[#This Row],[concat]],[3]!db[NB NOTA_C],0)+1)</f>
        <v/>
      </c>
      <c r="X647" s="32" t="str">
        <f ca="1">IF(KENKO[[#This Row],[N.B.nota]]="","",ADDRESS(ROW(KENKO[QB]),COLUMN(KENKO[QB]))&amp;":"&amp;ADDRESS(ROW(),COLUMN(KENKO[QB])))</f>
        <v/>
      </c>
      <c r="Y647" s="46" t="str">
        <f ca="1">IF(KENKO[[#This Row],[//]]="","",HYPERLINK("["&amp;DB_PATH&amp;"]DB!e"&amp;KENKO[[#This Row],[stt]],"&gt;"))</f>
        <v/>
      </c>
      <c r="Z647" s="32" t="str">
        <f ca="1">IF(KENKO[[#This Row],[//]]="","",IF(KENKO[[#This Row],[ID NOTA]]="",Z646,KENKO[[#This Row],[ID NOTA]]))</f>
        <v/>
      </c>
    </row>
    <row r="648" spans="1:26" ht="20.100000000000001" customHeight="1" x14ac:dyDescent="0.25">
      <c r="A648" s="32"/>
      <c r="B648" s="29" t="str">
        <f>IF(KENKO[[#This Row],[N_ID]]="","",INDEX(Table1[ID],MATCH(KENKO[[#This Row],[N_ID]],Table1[N_ID],0)))</f>
        <v/>
      </c>
      <c r="C648" s="29" t="str">
        <f ca="1">IF(KENKO[[#This Row],[//]]="","",HYPERLINK("["&amp;SUBSTITUTE(DIR,"'","")&amp;"]NOTA!D"&amp;KENKO[[#This Row],[//]]+2,"&gt;"))</f>
        <v/>
      </c>
      <c r="D648" s="29" t="str">
        <f>IF(KENKO[[#This Row],[ID NOTA]]="","",INDEX(Table1[QB],MATCH(KENKO[[#This Row],[ID NOTA]],Table1[ID],0)))</f>
        <v/>
      </c>
      <c r="E64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48" s="29"/>
      <c r="G648" s="30" t="str">
        <f ca="1">IF(KENKO[[#This Row],[N_ID]]="","",INDEX(INDIRECT($2:$2),KENKO[[#This Row],[//]]))</f>
        <v/>
      </c>
      <c r="H648" s="30" t="str">
        <f ca="1">IF(KENKO[[#This Row],[N_ID]]="","",INDEX(INDIRECT($2:$2),KENKO[[#This Row],[//]]))</f>
        <v/>
      </c>
      <c r="I648" s="43" t="str">
        <f ca="1">IF(KENKO[[#This Row],[N_ID]]="","",INDEX(INDIRECT($2:$2),KENKO[[#This Row],[//]]))</f>
        <v/>
      </c>
      <c r="J648" s="32" t="str">
        <f ca="1">IF(KENKO[[#This Row],[//]]="","",INDEX([3]!db[NB PAJAK],KENKO[[#This Row],[stt]]-1))</f>
        <v/>
      </c>
      <c r="K648" s="29" t="str">
        <f ca="1">IF(KENKO[[#This Row],[//]]="","",IF(INDEX(INDIRECT($2:$2),KENKO[[#This Row],[//]])="","",INDEX(INDIRECT($2:$2),KENKO[[#This Row],[//]])))</f>
        <v/>
      </c>
      <c r="L648" s="29" t="str">
        <f ca="1">IF(KENKO[[#This Row],[//]]="","",IF(KENKO[[#This Row],[C]]="",INDEX(INDIRECT($2:$2),KENKO[[#This Row],[//]]),""))</f>
        <v/>
      </c>
      <c r="M648" s="29" t="str">
        <f ca="1">IF(KENKO[[#This Row],[//]]="","",IF(KENKO[[#This Row],[C]]="",INDEX(INDIRECT($2:$2),KENKO[[#This Row],[//]]),""))</f>
        <v/>
      </c>
      <c r="N648" s="33" t="str">
        <f ca="1">IF(KENKO[[#This Row],[//]]="","",INDEX(INDIRECT($2:$2),KENKO[[#This Row],[//]])/IF(KENKO[[#This Row],[C]]="",KENKO[[#This Row],[JMLH BRG]],1))</f>
        <v/>
      </c>
      <c r="O648" s="44" t="str">
        <f ca="1">IF(KENKO[[#This Row],[//]]="","",INDEX(INDIRECT($2:$2),KENKO[[#This Row],[//]]))</f>
        <v/>
      </c>
      <c r="P648" s="44" t="str">
        <f ca="1">IF(KENKO[[#This Row],[//]]="","",IF(INDEX(INDIRECT($2:$2),KENKO[[#This Row],[//]])="","",INDEX(INDIRECT($2:$2),KENKO[[#This Row],[//]])))</f>
        <v/>
      </c>
      <c r="Q648" s="33" t="str">
        <f ca="1">IF(KENKO[[#This Row],[//]]="","",INDEX(INDIRECT($2:$2),KENKO[[#This Row],[//]]))</f>
        <v/>
      </c>
      <c r="R64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4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48" s="45" t="str">
        <f ca="1">IF(KENKO[[#This Row],[//]]="","",IF(INDEX(INDIRECT($2:$2),KENKO[[#This Row],[//]])="","",INDEX(INDIRECT($2:$2),KENKO[[#This Row],[//]])))</f>
        <v/>
      </c>
      <c r="U648" s="32" t="str">
        <f ca="1">IF(KENKO[[#This Row],[//]]="","",INDEX(INDIRECT($2:$2),KENKO[[#This Row],[//]]))</f>
        <v/>
      </c>
      <c r="V648" s="32" t="str">
        <f ca="1">LOWER(SUBSTITUTE(SUBSTITUTE(SUBSTITUTE(SUBSTITUTE(SUBSTITUTE(SUBSTITUTE(SUBSTITUTE(SUBSTITUTE(KENKO[[#This Row],[N.B.nota]]," ",""),"-",""),"(",""),")",""),".",""),",",""),"/",""),"""",""))</f>
        <v/>
      </c>
      <c r="W648" s="29" t="str">
        <f ca="1">IF(KENKO[[#This Row],[concat]]="","",MATCH(KENKO[[#This Row],[concat]],[3]!db[NB NOTA_C],0)+1)</f>
        <v/>
      </c>
      <c r="X648" s="32" t="str">
        <f ca="1">IF(KENKO[[#This Row],[N.B.nota]]="","",ADDRESS(ROW(KENKO[QB]),COLUMN(KENKO[QB]))&amp;":"&amp;ADDRESS(ROW(),COLUMN(KENKO[QB])))</f>
        <v/>
      </c>
      <c r="Y648" s="46" t="str">
        <f ca="1">IF(KENKO[[#This Row],[//]]="","",HYPERLINK("["&amp;DB_PATH&amp;"]DB!e"&amp;KENKO[[#This Row],[stt]],"&gt;"))</f>
        <v/>
      </c>
      <c r="Z648" s="32" t="str">
        <f ca="1">IF(KENKO[[#This Row],[//]]="","",IF(KENKO[[#This Row],[ID NOTA]]="",Z647,KENKO[[#This Row],[ID NOTA]]))</f>
        <v/>
      </c>
    </row>
    <row r="649" spans="1:26" ht="20.100000000000001" customHeight="1" x14ac:dyDescent="0.25">
      <c r="A649" s="32"/>
      <c r="B649" s="29" t="str">
        <f>IF(KENKO[[#This Row],[N_ID]]="","",INDEX(Table1[ID],MATCH(KENKO[[#This Row],[N_ID]],Table1[N_ID],0)))</f>
        <v/>
      </c>
      <c r="C649" s="29" t="str">
        <f ca="1">IF(KENKO[[#This Row],[//]]="","",HYPERLINK("["&amp;SUBSTITUTE(DIR,"'","")&amp;"]NOTA!D"&amp;KENKO[[#This Row],[//]]+2,"&gt;"))</f>
        <v/>
      </c>
      <c r="D649" s="29" t="str">
        <f>IF(KENKO[[#This Row],[ID NOTA]]="","",INDEX(Table1[QB],MATCH(KENKO[[#This Row],[ID NOTA]],Table1[ID],0)))</f>
        <v/>
      </c>
      <c r="E64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49" s="29"/>
      <c r="G649" s="30" t="str">
        <f ca="1">IF(KENKO[[#This Row],[N_ID]]="","",INDEX(INDIRECT($2:$2),KENKO[[#This Row],[//]]))</f>
        <v/>
      </c>
      <c r="H649" s="30" t="str">
        <f ca="1">IF(KENKO[[#This Row],[N_ID]]="","",INDEX(INDIRECT($2:$2),KENKO[[#This Row],[//]]))</f>
        <v/>
      </c>
      <c r="I649" s="43" t="str">
        <f ca="1">IF(KENKO[[#This Row],[N_ID]]="","",INDEX(INDIRECT($2:$2),KENKO[[#This Row],[//]]))</f>
        <v/>
      </c>
      <c r="J649" s="32" t="str">
        <f ca="1">IF(KENKO[[#This Row],[//]]="","",INDEX([3]!db[NB PAJAK],KENKO[[#This Row],[stt]]-1))</f>
        <v/>
      </c>
      <c r="K649" s="29" t="str">
        <f ca="1">IF(KENKO[[#This Row],[//]]="","",IF(INDEX(INDIRECT($2:$2),KENKO[[#This Row],[//]])="","",INDEX(INDIRECT($2:$2),KENKO[[#This Row],[//]])))</f>
        <v/>
      </c>
      <c r="L649" s="29" t="str">
        <f ca="1">IF(KENKO[[#This Row],[//]]="","",IF(KENKO[[#This Row],[C]]="",INDEX(INDIRECT($2:$2),KENKO[[#This Row],[//]]),""))</f>
        <v/>
      </c>
      <c r="M649" s="29" t="str">
        <f ca="1">IF(KENKO[[#This Row],[//]]="","",IF(KENKO[[#This Row],[C]]="",INDEX(INDIRECT($2:$2),KENKO[[#This Row],[//]]),""))</f>
        <v/>
      </c>
      <c r="N649" s="33" t="str">
        <f ca="1">IF(KENKO[[#This Row],[//]]="","",INDEX(INDIRECT($2:$2),KENKO[[#This Row],[//]])/IF(KENKO[[#This Row],[C]]="",KENKO[[#This Row],[JMLH BRG]],1))</f>
        <v/>
      </c>
      <c r="O649" s="44" t="str">
        <f ca="1">IF(KENKO[[#This Row],[//]]="","",INDEX(INDIRECT($2:$2),KENKO[[#This Row],[//]]))</f>
        <v/>
      </c>
      <c r="P649" s="44" t="str">
        <f ca="1">IF(KENKO[[#This Row],[//]]="","",IF(INDEX(INDIRECT($2:$2),KENKO[[#This Row],[//]])="","",INDEX(INDIRECT($2:$2),KENKO[[#This Row],[//]])))</f>
        <v/>
      </c>
      <c r="Q649" s="33" t="str">
        <f ca="1">IF(KENKO[[#This Row],[//]]="","",INDEX(INDIRECT($2:$2),KENKO[[#This Row],[//]]))</f>
        <v/>
      </c>
      <c r="R64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4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49" s="45" t="str">
        <f ca="1">IF(KENKO[[#This Row],[//]]="","",IF(INDEX(INDIRECT($2:$2),KENKO[[#This Row],[//]])="","",INDEX(INDIRECT($2:$2),KENKO[[#This Row],[//]])))</f>
        <v/>
      </c>
      <c r="U649" s="32" t="str">
        <f ca="1">IF(KENKO[[#This Row],[//]]="","",INDEX(INDIRECT($2:$2),KENKO[[#This Row],[//]]))</f>
        <v/>
      </c>
      <c r="V649" s="32" t="str">
        <f ca="1">LOWER(SUBSTITUTE(SUBSTITUTE(SUBSTITUTE(SUBSTITUTE(SUBSTITUTE(SUBSTITUTE(SUBSTITUTE(SUBSTITUTE(KENKO[[#This Row],[N.B.nota]]," ",""),"-",""),"(",""),")",""),".",""),",",""),"/",""),"""",""))</f>
        <v/>
      </c>
      <c r="W649" s="29" t="str">
        <f ca="1">IF(KENKO[[#This Row],[concat]]="","",MATCH(KENKO[[#This Row],[concat]],[3]!db[NB NOTA_C],0)+1)</f>
        <v/>
      </c>
      <c r="X649" s="32" t="str">
        <f ca="1">IF(KENKO[[#This Row],[N.B.nota]]="","",ADDRESS(ROW(KENKO[QB]),COLUMN(KENKO[QB]))&amp;":"&amp;ADDRESS(ROW(),COLUMN(KENKO[QB])))</f>
        <v/>
      </c>
      <c r="Y649" s="46" t="str">
        <f ca="1">IF(KENKO[[#This Row],[//]]="","",HYPERLINK("["&amp;DB_PATH&amp;"]DB!e"&amp;KENKO[[#This Row],[stt]],"&gt;"))</f>
        <v/>
      </c>
      <c r="Z649" s="32" t="str">
        <f ca="1">IF(KENKO[[#This Row],[//]]="","",IF(KENKO[[#This Row],[ID NOTA]]="",Z648,KENKO[[#This Row],[ID NOTA]]))</f>
        <v/>
      </c>
    </row>
    <row r="650" spans="1:26" ht="20.100000000000001" customHeight="1" x14ac:dyDescent="0.25">
      <c r="A650" s="32"/>
      <c r="B650" s="29" t="str">
        <f>IF(KENKO[[#This Row],[N_ID]]="","",INDEX(Table1[ID],MATCH(KENKO[[#This Row],[N_ID]],Table1[N_ID],0)))</f>
        <v/>
      </c>
      <c r="C650" s="29" t="str">
        <f ca="1">IF(KENKO[[#This Row],[//]]="","",HYPERLINK("["&amp;SUBSTITUTE(DIR,"'","")&amp;"]NOTA!D"&amp;KENKO[[#This Row],[//]]+2,"&gt;"))</f>
        <v/>
      </c>
      <c r="D650" s="29" t="str">
        <f>IF(KENKO[[#This Row],[ID NOTA]]="","",INDEX(Table1[QB],MATCH(KENKO[[#This Row],[ID NOTA]],Table1[ID],0)))</f>
        <v/>
      </c>
      <c r="E65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50" s="29"/>
      <c r="G650" s="30" t="str">
        <f ca="1">IF(KENKO[[#This Row],[N_ID]]="","",INDEX(INDIRECT($2:$2),KENKO[[#This Row],[//]]))</f>
        <v/>
      </c>
      <c r="H650" s="30" t="str">
        <f ca="1">IF(KENKO[[#This Row],[N_ID]]="","",INDEX(INDIRECT($2:$2),KENKO[[#This Row],[//]]))</f>
        <v/>
      </c>
      <c r="I650" s="43" t="str">
        <f ca="1">IF(KENKO[[#This Row],[N_ID]]="","",INDEX(INDIRECT($2:$2),KENKO[[#This Row],[//]]))</f>
        <v/>
      </c>
      <c r="J650" s="32" t="str">
        <f ca="1">IF(KENKO[[#This Row],[//]]="","",INDEX([3]!db[NB PAJAK],KENKO[[#This Row],[stt]]-1))</f>
        <v/>
      </c>
      <c r="K650" s="29" t="str">
        <f ca="1">IF(KENKO[[#This Row],[//]]="","",IF(INDEX(INDIRECT($2:$2),KENKO[[#This Row],[//]])="","",INDEX(INDIRECT($2:$2),KENKO[[#This Row],[//]])))</f>
        <v/>
      </c>
      <c r="L650" s="29" t="str">
        <f ca="1">IF(KENKO[[#This Row],[//]]="","",IF(KENKO[[#This Row],[C]]="",INDEX(INDIRECT($2:$2),KENKO[[#This Row],[//]]),""))</f>
        <v/>
      </c>
      <c r="M650" s="29" t="str">
        <f ca="1">IF(KENKO[[#This Row],[//]]="","",IF(KENKO[[#This Row],[C]]="",INDEX(INDIRECT($2:$2),KENKO[[#This Row],[//]]),""))</f>
        <v/>
      </c>
      <c r="N650" s="33" t="str">
        <f ca="1">IF(KENKO[[#This Row],[//]]="","",INDEX(INDIRECT($2:$2),KENKO[[#This Row],[//]])/IF(KENKO[[#This Row],[C]]="",KENKO[[#This Row],[JMLH BRG]],1))</f>
        <v/>
      </c>
      <c r="O650" s="44" t="str">
        <f ca="1">IF(KENKO[[#This Row],[//]]="","",INDEX(INDIRECT($2:$2),KENKO[[#This Row],[//]]))</f>
        <v/>
      </c>
      <c r="P650" s="44" t="str">
        <f ca="1">IF(KENKO[[#This Row],[//]]="","",IF(INDEX(INDIRECT($2:$2),KENKO[[#This Row],[//]])="","",INDEX(INDIRECT($2:$2),KENKO[[#This Row],[//]])))</f>
        <v/>
      </c>
      <c r="Q650" s="33" t="str">
        <f ca="1">IF(KENKO[[#This Row],[//]]="","",INDEX(INDIRECT($2:$2),KENKO[[#This Row],[//]]))</f>
        <v/>
      </c>
      <c r="R65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5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50" s="45" t="str">
        <f ca="1">IF(KENKO[[#This Row],[//]]="","",IF(INDEX(INDIRECT($2:$2),KENKO[[#This Row],[//]])="","",INDEX(INDIRECT($2:$2),KENKO[[#This Row],[//]])))</f>
        <v/>
      </c>
      <c r="U650" s="32" t="str">
        <f ca="1">IF(KENKO[[#This Row],[//]]="","",INDEX(INDIRECT($2:$2),KENKO[[#This Row],[//]]))</f>
        <v/>
      </c>
      <c r="V650" s="32" t="str">
        <f ca="1">LOWER(SUBSTITUTE(SUBSTITUTE(SUBSTITUTE(SUBSTITUTE(SUBSTITUTE(SUBSTITUTE(SUBSTITUTE(SUBSTITUTE(KENKO[[#This Row],[N.B.nota]]," ",""),"-",""),"(",""),")",""),".",""),",",""),"/",""),"""",""))</f>
        <v/>
      </c>
      <c r="W650" s="29" t="str">
        <f ca="1">IF(KENKO[[#This Row],[concat]]="","",MATCH(KENKO[[#This Row],[concat]],[3]!db[NB NOTA_C],0)+1)</f>
        <v/>
      </c>
      <c r="X650" s="32" t="str">
        <f ca="1">IF(KENKO[[#This Row],[N.B.nota]]="","",ADDRESS(ROW(KENKO[QB]),COLUMN(KENKO[QB]))&amp;":"&amp;ADDRESS(ROW(),COLUMN(KENKO[QB])))</f>
        <v/>
      </c>
      <c r="Y650" s="46" t="str">
        <f ca="1">IF(KENKO[[#This Row],[//]]="","",HYPERLINK("["&amp;DB_PATH&amp;"]DB!e"&amp;KENKO[[#This Row],[stt]],"&gt;"))</f>
        <v/>
      </c>
      <c r="Z650" s="32" t="str">
        <f ca="1">IF(KENKO[[#This Row],[//]]="","",IF(KENKO[[#This Row],[ID NOTA]]="",Z649,KENKO[[#This Row],[ID NOTA]]))</f>
        <v/>
      </c>
    </row>
    <row r="651" spans="1:26" ht="20.100000000000001" customHeight="1" x14ac:dyDescent="0.25">
      <c r="A651" s="32"/>
      <c r="B651" s="29" t="str">
        <f>IF(KENKO[[#This Row],[N_ID]]="","",INDEX(Table1[ID],MATCH(KENKO[[#This Row],[N_ID]],Table1[N_ID],0)))</f>
        <v/>
      </c>
      <c r="C651" s="29" t="str">
        <f ca="1">IF(KENKO[[#This Row],[//]]="","",HYPERLINK("["&amp;SUBSTITUTE(DIR,"'","")&amp;"]NOTA!D"&amp;KENKO[[#This Row],[//]]+2,"&gt;"))</f>
        <v/>
      </c>
      <c r="D651" s="29" t="str">
        <f>IF(KENKO[[#This Row],[ID NOTA]]="","",INDEX(Table1[QB],MATCH(KENKO[[#This Row],[ID NOTA]],Table1[ID],0)))</f>
        <v/>
      </c>
      <c r="E65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51" s="29"/>
      <c r="G651" s="30" t="str">
        <f ca="1">IF(KENKO[[#This Row],[N_ID]]="","",INDEX(INDIRECT($2:$2),KENKO[[#This Row],[//]]))</f>
        <v/>
      </c>
      <c r="H651" s="30" t="str">
        <f ca="1">IF(KENKO[[#This Row],[N_ID]]="","",INDEX(INDIRECT($2:$2),KENKO[[#This Row],[//]]))</f>
        <v/>
      </c>
      <c r="I651" s="43" t="str">
        <f ca="1">IF(KENKO[[#This Row],[N_ID]]="","",INDEX(INDIRECT($2:$2),KENKO[[#This Row],[//]]))</f>
        <v/>
      </c>
      <c r="J651" s="32" t="str">
        <f ca="1">IF(KENKO[[#This Row],[//]]="","",INDEX([3]!db[NB PAJAK],KENKO[[#This Row],[stt]]-1))</f>
        <v/>
      </c>
      <c r="K651" s="29" t="str">
        <f ca="1">IF(KENKO[[#This Row],[//]]="","",IF(INDEX(INDIRECT($2:$2),KENKO[[#This Row],[//]])="","",INDEX(INDIRECT($2:$2),KENKO[[#This Row],[//]])))</f>
        <v/>
      </c>
      <c r="L651" s="29" t="str">
        <f ca="1">IF(KENKO[[#This Row],[//]]="","",IF(KENKO[[#This Row],[C]]="",INDEX(INDIRECT($2:$2),KENKO[[#This Row],[//]]),""))</f>
        <v/>
      </c>
      <c r="M651" s="29" t="str">
        <f ca="1">IF(KENKO[[#This Row],[//]]="","",IF(KENKO[[#This Row],[C]]="",INDEX(INDIRECT($2:$2),KENKO[[#This Row],[//]]),""))</f>
        <v/>
      </c>
      <c r="N651" s="33" t="str">
        <f ca="1">IF(KENKO[[#This Row],[//]]="","",INDEX(INDIRECT($2:$2),KENKO[[#This Row],[//]])/IF(KENKO[[#This Row],[C]]="",KENKO[[#This Row],[JMLH BRG]],1))</f>
        <v/>
      </c>
      <c r="O651" s="44" t="str">
        <f ca="1">IF(KENKO[[#This Row],[//]]="","",INDEX(INDIRECT($2:$2),KENKO[[#This Row],[//]]))</f>
        <v/>
      </c>
      <c r="P651" s="44" t="str">
        <f ca="1">IF(KENKO[[#This Row],[//]]="","",IF(INDEX(INDIRECT($2:$2),KENKO[[#This Row],[//]])="","",INDEX(INDIRECT($2:$2),KENKO[[#This Row],[//]])))</f>
        <v/>
      </c>
      <c r="Q651" s="33" t="str">
        <f ca="1">IF(KENKO[[#This Row],[//]]="","",INDEX(INDIRECT($2:$2),KENKO[[#This Row],[//]]))</f>
        <v/>
      </c>
      <c r="R65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5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51" s="45" t="str">
        <f ca="1">IF(KENKO[[#This Row],[//]]="","",IF(INDEX(INDIRECT($2:$2),KENKO[[#This Row],[//]])="","",INDEX(INDIRECT($2:$2),KENKO[[#This Row],[//]])))</f>
        <v/>
      </c>
      <c r="U651" s="32" t="str">
        <f ca="1">IF(KENKO[[#This Row],[//]]="","",INDEX(INDIRECT($2:$2),KENKO[[#This Row],[//]]))</f>
        <v/>
      </c>
      <c r="V651" s="32" t="str">
        <f ca="1">LOWER(SUBSTITUTE(SUBSTITUTE(SUBSTITUTE(SUBSTITUTE(SUBSTITUTE(SUBSTITUTE(SUBSTITUTE(SUBSTITUTE(KENKO[[#This Row],[N.B.nota]]," ",""),"-",""),"(",""),")",""),".",""),",",""),"/",""),"""",""))</f>
        <v/>
      </c>
      <c r="W651" s="29" t="str">
        <f ca="1">IF(KENKO[[#This Row],[concat]]="","",MATCH(KENKO[[#This Row],[concat]],[3]!db[NB NOTA_C],0)+1)</f>
        <v/>
      </c>
      <c r="X651" s="32" t="str">
        <f ca="1">IF(KENKO[[#This Row],[N.B.nota]]="","",ADDRESS(ROW(KENKO[QB]),COLUMN(KENKO[QB]))&amp;":"&amp;ADDRESS(ROW(),COLUMN(KENKO[QB])))</f>
        <v/>
      </c>
      <c r="Y651" s="46" t="str">
        <f ca="1">IF(KENKO[[#This Row],[//]]="","",HYPERLINK("["&amp;DB_PATH&amp;"]DB!e"&amp;KENKO[[#This Row],[stt]],"&gt;"))</f>
        <v/>
      </c>
      <c r="Z651" s="32" t="str">
        <f ca="1">IF(KENKO[[#This Row],[//]]="","",IF(KENKO[[#This Row],[ID NOTA]]="",Z650,KENKO[[#This Row],[ID NOTA]]))</f>
        <v/>
      </c>
    </row>
    <row r="652" spans="1:26" ht="20.100000000000001" customHeight="1" x14ac:dyDescent="0.25">
      <c r="A652" s="32"/>
      <c r="B652" s="29" t="str">
        <f>IF(KENKO[[#This Row],[N_ID]]="","",INDEX(Table1[ID],MATCH(KENKO[[#This Row],[N_ID]],Table1[N_ID],0)))</f>
        <v/>
      </c>
      <c r="C652" s="29" t="str">
        <f ca="1">IF(KENKO[[#This Row],[//]]="","",HYPERLINK("["&amp;SUBSTITUTE(DIR,"'","")&amp;"]NOTA!D"&amp;KENKO[[#This Row],[//]]+2,"&gt;"))</f>
        <v/>
      </c>
      <c r="D652" s="29" t="str">
        <f>IF(KENKO[[#This Row],[ID NOTA]]="","",INDEX(Table1[QB],MATCH(KENKO[[#This Row],[ID NOTA]],Table1[ID],0)))</f>
        <v/>
      </c>
      <c r="E65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52" s="29"/>
      <c r="G652" s="30" t="str">
        <f ca="1">IF(KENKO[[#This Row],[N_ID]]="","",INDEX(INDIRECT($2:$2),KENKO[[#This Row],[//]]))</f>
        <v/>
      </c>
      <c r="H652" s="30" t="str">
        <f ca="1">IF(KENKO[[#This Row],[N_ID]]="","",INDEX(INDIRECT($2:$2),KENKO[[#This Row],[//]]))</f>
        <v/>
      </c>
      <c r="I652" s="43" t="str">
        <f ca="1">IF(KENKO[[#This Row],[N_ID]]="","",INDEX(INDIRECT($2:$2),KENKO[[#This Row],[//]]))</f>
        <v/>
      </c>
      <c r="J652" s="32" t="str">
        <f ca="1">IF(KENKO[[#This Row],[//]]="","",INDEX([3]!db[NB PAJAK],KENKO[[#This Row],[stt]]-1))</f>
        <v/>
      </c>
      <c r="K652" s="29" t="str">
        <f ca="1">IF(KENKO[[#This Row],[//]]="","",IF(INDEX(INDIRECT($2:$2),KENKO[[#This Row],[//]])="","",INDEX(INDIRECT($2:$2),KENKO[[#This Row],[//]])))</f>
        <v/>
      </c>
      <c r="L652" s="29" t="str">
        <f ca="1">IF(KENKO[[#This Row],[//]]="","",IF(KENKO[[#This Row],[C]]="",INDEX(INDIRECT($2:$2),KENKO[[#This Row],[//]]),""))</f>
        <v/>
      </c>
      <c r="M652" s="29" t="str">
        <f ca="1">IF(KENKO[[#This Row],[//]]="","",IF(KENKO[[#This Row],[C]]="",INDEX(INDIRECT($2:$2),KENKO[[#This Row],[//]]),""))</f>
        <v/>
      </c>
      <c r="N652" s="33" t="str">
        <f ca="1">IF(KENKO[[#This Row],[//]]="","",INDEX(INDIRECT($2:$2),KENKO[[#This Row],[//]])/IF(KENKO[[#This Row],[C]]="",KENKO[[#This Row],[JMLH BRG]],1))</f>
        <v/>
      </c>
      <c r="O652" s="44" t="str">
        <f ca="1">IF(KENKO[[#This Row],[//]]="","",INDEX(INDIRECT($2:$2),KENKO[[#This Row],[//]]))</f>
        <v/>
      </c>
      <c r="P652" s="44" t="str">
        <f ca="1">IF(KENKO[[#This Row],[//]]="","",IF(INDEX(INDIRECT($2:$2),KENKO[[#This Row],[//]])="","",INDEX(INDIRECT($2:$2),KENKO[[#This Row],[//]])))</f>
        <v/>
      </c>
      <c r="Q652" s="33" t="str">
        <f ca="1">IF(KENKO[[#This Row],[//]]="","",INDEX(INDIRECT($2:$2),KENKO[[#This Row],[//]]))</f>
        <v/>
      </c>
      <c r="R65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5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52" s="45" t="str">
        <f ca="1">IF(KENKO[[#This Row],[//]]="","",IF(INDEX(INDIRECT($2:$2),KENKO[[#This Row],[//]])="","",INDEX(INDIRECT($2:$2),KENKO[[#This Row],[//]])))</f>
        <v/>
      </c>
      <c r="U652" s="32" t="str">
        <f ca="1">IF(KENKO[[#This Row],[//]]="","",INDEX(INDIRECT($2:$2),KENKO[[#This Row],[//]]))</f>
        <v/>
      </c>
      <c r="V652" s="32" t="str">
        <f ca="1">LOWER(SUBSTITUTE(SUBSTITUTE(SUBSTITUTE(SUBSTITUTE(SUBSTITUTE(SUBSTITUTE(SUBSTITUTE(SUBSTITUTE(KENKO[[#This Row],[N.B.nota]]," ",""),"-",""),"(",""),")",""),".",""),",",""),"/",""),"""",""))</f>
        <v/>
      </c>
      <c r="W652" s="29" t="str">
        <f ca="1">IF(KENKO[[#This Row],[concat]]="","",MATCH(KENKO[[#This Row],[concat]],[3]!db[NB NOTA_C],0)+1)</f>
        <v/>
      </c>
      <c r="X652" s="32" t="str">
        <f ca="1">IF(KENKO[[#This Row],[N.B.nota]]="","",ADDRESS(ROW(KENKO[QB]),COLUMN(KENKO[QB]))&amp;":"&amp;ADDRESS(ROW(),COLUMN(KENKO[QB])))</f>
        <v/>
      </c>
      <c r="Y652" s="46" t="str">
        <f ca="1">IF(KENKO[[#This Row],[//]]="","",HYPERLINK("["&amp;DB_PATH&amp;"]DB!e"&amp;KENKO[[#This Row],[stt]],"&gt;"))</f>
        <v/>
      </c>
      <c r="Z652" s="32" t="str">
        <f ca="1">IF(KENKO[[#This Row],[//]]="","",IF(KENKO[[#This Row],[ID NOTA]]="",Z651,KENKO[[#This Row],[ID NOTA]]))</f>
        <v/>
      </c>
    </row>
    <row r="653" spans="1:26" ht="20.100000000000001" customHeight="1" x14ac:dyDescent="0.25">
      <c r="A653" s="32"/>
      <c r="B653" s="29" t="str">
        <f>IF(KENKO[[#This Row],[N_ID]]="","",INDEX(Table1[ID],MATCH(KENKO[[#This Row],[N_ID]],Table1[N_ID],0)))</f>
        <v/>
      </c>
      <c r="C653" s="29" t="str">
        <f ca="1">IF(KENKO[[#This Row],[//]]="","",HYPERLINK("["&amp;SUBSTITUTE(DIR,"'","")&amp;"]NOTA!D"&amp;KENKO[[#This Row],[//]]+2,"&gt;"))</f>
        <v/>
      </c>
      <c r="D653" s="29" t="str">
        <f>IF(KENKO[[#This Row],[ID NOTA]]="","",INDEX(Table1[QB],MATCH(KENKO[[#This Row],[ID NOTA]],Table1[ID],0)))</f>
        <v/>
      </c>
      <c r="E65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53" s="29"/>
      <c r="G653" s="30" t="str">
        <f ca="1">IF(KENKO[[#This Row],[N_ID]]="","",INDEX(INDIRECT($2:$2),KENKO[[#This Row],[//]]))</f>
        <v/>
      </c>
      <c r="H653" s="30" t="str">
        <f ca="1">IF(KENKO[[#This Row],[N_ID]]="","",INDEX(INDIRECT($2:$2),KENKO[[#This Row],[//]]))</f>
        <v/>
      </c>
      <c r="I653" s="43" t="str">
        <f ca="1">IF(KENKO[[#This Row],[N_ID]]="","",INDEX(INDIRECT($2:$2),KENKO[[#This Row],[//]]))</f>
        <v/>
      </c>
      <c r="J653" s="32" t="str">
        <f ca="1">IF(KENKO[[#This Row],[//]]="","",INDEX([3]!db[NB PAJAK],KENKO[[#This Row],[stt]]-1))</f>
        <v/>
      </c>
      <c r="K653" s="29" t="str">
        <f ca="1">IF(KENKO[[#This Row],[//]]="","",IF(INDEX(INDIRECT($2:$2),KENKO[[#This Row],[//]])="","",INDEX(INDIRECT($2:$2),KENKO[[#This Row],[//]])))</f>
        <v/>
      </c>
      <c r="L653" s="29" t="str">
        <f ca="1">IF(KENKO[[#This Row],[//]]="","",IF(KENKO[[#This Row],[C]]="",INDEX(INDIRECT($2:$2),KENKO[[#This Row],[//]]),""))</f>
        <v/>
      </c>
      <c r="M653" s="29" t="str">
        <f ca="1">IF(KENKO[[#This Row],[//]]="","",IF(KENKO[[#This Row],[C]]="",INDEX(INDIRECT($2:$2),KENKO[[#This Row],[//]]),""))</f>
        <v/>
      </c>
      <c r="N653" s="33" t="str">
        <f ca="1">IF(KENKO[[#This Row],[//]]="","",INDEX(INDIRECT($2:$2),KENKO[[#This Row],[//]])/IF(KENKO[[#This Row],[C]]="",KENKO[[#This Row],[JMLH BRG]],1))</f>
        <v/>
      </c>
      <c r="O653" s="44" t="str">
        <f ca="1">IF(KENKO[[#This Row],[//]]="","",INDEX(INDIRECT($2:$2),KENKO[[#This Row],[//]]))</f>
        <v/>
      </c>
      <c r="P653" s="44" t="str">
        <f ca="1">IF(KENKO[[#This Row],[//]]="","",IF(INDEX(INDIRECT($2:$2),KENKO[[#This Row],[//]])="","",INDEX(INDIRECT($2:$2),KENKO[[#This Row],[//]])))</f>
        <v/>
      </c>
      <c r="Q653" s="33" t="str">
        <f ca="1">IF(KENKO[[#This Row],[//]]="","",INDEX(INDIRECT($2:$2),KENKO[[#This Row],[//]]))</f>
        <v/>
      </c>
      <c r="R65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5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53" s="45" t="str">
        <f ca="1">IF(KENKO[[#This Row],[//]]="","",IF(INDEX(INDIRECT($2:$2),KENKO[[#This Row],[//]])="","",INDEX(INDIRECT($2:$2),KENKO[[#This Row],[//]])))</f>
        <v/>
      </c>
      <c r="U653" s="32" t="str">
        <f ca="1">IF(KENKO[[#This Row],[//]]="","",INDEX(INDIRECT($2:$2),KENKO[[#This Row],[//]]))</f>
        <v/>
      </c>
      <c r="V653" s="32" t="str">
        <f ca="1">LOWER(SUBSTITUTE(SUBSTITUTE(SUBSTITUTE(SUBSTITUTE(SUBSTITUTE(SUBSTITUTE(SUBSTITUTE(SUBSTITUTE(KENKO[[#This Row],[N.B.nota]]," ",""),"-",""),"(",""),")",""),".",""),",",""),"/",""),"""",""))</f>
        <v/>
      </c>
      <c r="W653" s="29" t="str">
        <f ca="1">IF(KENKO[[#This Row],[concat]]="","",MATCH(KENKO[[#This Row],[concat]],[3]!db[NB NOTA_C],0)+1)</f>
        <v/>
      </c>
      <c r="X653" s="32" t="str">
        <f ca="1">IF(KENKO[[#This Row],[N.B.nota]]="","",ADDRESS(ROW(KENKO[QB]),COLUMN(KENKO[QB]))&amp;":"&amp;ADDRESS(ROW(),COLUMN(KENKO[QB])))</f>
        <v/>
      </c>
      <c r="Y653" s="46" t="str">
        <f ca="1">IF(KENKO[[#This Row],[//]]="","",HYPERLINK("["&amp;DB_PATH&amp;"]DB!e"&amp;KENKO[[#This Row],[stt]],"&gt;"))</f>
        <v/>
      </c>
      <c r="Z653" s="32" t="str">
        <f ca="1">IF(KENKO[[#This Row],[//]]="","",IF(KENKO[[#This Row],[ID NOTA]]="",Z652,KENKO[[#This Row],[ID NOTA]]))</f>
        <v/>
      </c>
    </row>
    <row r="654" spans="1:26" ht="20.100000000000001" customHeight="1" x14ac:dyDescent="0.25">
      <c r="A654" s="32"/>
      <c r="B654" s="29" t="str">
        <f>IF(KENKO[[#This Row],[N_ID]]="","",INDEX(Table1[ID],MATCH(KENKO[[#This Row],[N_ID]],Table1[N_ID],0)))</f>
        <v/>
      </c>
      <c r="C654" s="29" t="str">
        <f ca="1">IF(KENKO[[#This Row],[//]]="","",HYPERLINK("["&amp;SUBSTITUTE(DIR,"'","")&amp;"]NOTA!D"&amp;KENKO[[#This Row],[//]]+2,"&gt;"))</f>
        <v/>
      </c>
      <c r="D654" s="29" t="str">
        <f>IF(KENKO[[#This Row],[ID NOTA]]="","",INDEX(Table1[QB],MATCH(KENKO[[#This Row],[ID NOTA]],Table1[ID],0)))</f>
        <v/>
      </c>
      <c r="E65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54" s="29"/>
      <c r="G654" s="30" t="str">
        <f ca="1">IF(KENKO[[#This Row],[N_ID]]="","",INDEX(INDIRECT($2:$2),KENKO[[#This Row],[//]]))</f>
        <v/>
      </c>
      <c r="H654" s="30" t="str">
        <f ca="1">IF(KENKO[[#This Row],[N_ID]]="","",INDEX(INDIRECT($2:$2),KENKO[[#This Row],[//]]))</f>
        <v/>
      </c>
      <c r="I654" s="43" t="str">
        <f ca="1">IF(KENKO[[#This Row],[N_ID]]="","",INDEX(INDIRECT($2:$2),KENKO[[#This Row],[//]]))</f>
        <v/>
      </c>
      <c r="J654" s="32" t="str">
        <f ca="1">IF(KENKO[[#This Row],[//]]="","",INDEX([3]!db[NB PAJAK],KENKO[[#This Row],[stt]]-1))</f>
        <v/>
      </c>
      <c r="K654" s="29" t="str">
        <f ca="1">IF(KENKO[[#This Row],[//]]="","",IF(INDEX(INDIRECT($2:$2),KENKO[[#This Row],[//]])="","",INDEX(INDIRECT($2:$2),KENKO[[#This Row],[//]])))</f>
        <v/>
      </c>
      <c r="L654" s="29" t="str">
        <f ca="1">IF(KENKO[[#This Row],[//]]="","",IF(KENKO[[#This Row],[C]]="",INDEX(INDIRECT($2:$2),KENKO[[#This Row],[//]]),""))</f>
        <v/>
      </c>
      <c r="M654" s="29" t="str">
        <f ca="1">IF(KENKO[[#This Row],[//]]="","",IF(KENKO[[#This Row],[C]]="",INDEX(INDIRECT($2:$2),KENKO[[#This Row],[//]]),""))</f>
        <v/>
      </c>
      <c r="N654" s="33" t="str">
        <f ca="1">IF(KENKO[[#This Row],[//]]="","",INDEX(INDIRECT($2:$2),KENKO[[#This Row],[//]])/IF(KENKO[[#This Row],[C]]="",KENKO[[#This Row],[JMLH BRG]],1))</f>
        <v/>
      </c>
      <c r="O654" s="44" t="str">
        <f ca="1">IF(KENKO[[#This Row],[//]]="","",INDEX(INDIRECT($2:$2),KENKO[[#This Row],[//]]))</f>
        <v/>
      </c>
      <c r="P654" s="44" t="str">
        <f ca="1">IF(KENKO[[#This Row],[//]]="","",IF(INDEX(INDIRECT($2:$2),KENKO[[#This Row],[//]])="","",INDEX(INDIRECT($2:$2),KENKO[[#This Row],[//]])))</f>
        <v/>
      </c>
      <c r="Q654" s="33" t="str">
        <f ca="1">IF(KENKO[[#This Row],[//]]="","",INDEX(INDIRECT($2:$2),KENKO[[#This Row],[//]]))</f>
        <v/>
      </c>
      <c r="R65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5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54" s="45" t="str">
        <f ca="1">IF(KENKO[[#This Row],[//]]="","",IF(INDEX(INDIRECT($2:$2),KENKO[[#This Row],[//]])="","",INDEX(INDIRECT($2:$2),KENKO[[#This Row],[//]])))</f>
        <v/>
      </c>
      <c r="U654" s="32" t="str">
        <f ca="1">IF(KENKO[[#This Row],[//]]="","",INDEX(INDIRECT($2:$2),KENKO[[#This Row],[//]]))</f>
        <v/>
      </c>
      <c r="V654" s="32" t="str">
        <f ca="1">LOWER(SUBSTITUTE(SUBSTITUTE(SUBSTITUTE(SUBSTITUTE(SUBSTITUTE(SUBSTITUTE(SUBSTITUTE(SUBSTITUTE(KENKO[[#This Row],[N.B.nota]]," ",""),"-",""),"(",""),")",""),".",""),",",""),"/",""),"""",""))</f>
        <v/>
      </c>
      <c r="W654" s="29" t="str">
        <f ca="1">IF(KENKO[[#This Row],[concat]]="","",MATCH(KENKO[[#This Row],[concat]],[3]!db[NB NOTA_C],0)+1)</f>
        <v/>
      </c>
      <c r="X654" s="32" t="str">
        <f ca="1">IF(KENKO[[#This Row],[N.B.nota]]="","",ADDRESS(ROW(KENKO[QB]),COLUMN(KENKO[QB]))&amp;":"&amp;ADDRESS(ROW(),COLUMN(KENKO[QB])))</f>
        <v/>
      </c>
      <c r="Y654" s="46" t="str">
        <f ca="1">IF(KENKO[[#This Row],[//]]="","",HYPERLINK("["&amp;DB_PATH&amp;"]DB!e"&amp;KENKO[[#This Row],[stt]],"&gt;"))</f>
        <v/>
      </c>
      <c r="Z654" s="32" t="str">
        <f ca="1">IF(KENKO[[#This Row],[//]]="","",IF(KENKO[[#This Row],[ID NOTA]]="",Z653,KENKO[[#This Row],[ID NOTA]]))</f>
        <v/>
      </c>
    </row>
    <row r="655" spans="1:26" ht="20.100000000000001" customHeight="1" x14ac:dyDescent="0.25">
      <c r="A655" s="32"/>
      <c r="B655" s="29" t="str">
        <f>IF(KENKO[[#This Row],[N_ID]]="","",INDEX(Table1[ID],MATCH(KENKO[[#This Row],[N_ID]],Table1[N_ID],0)))</f>
        <v/>
      </c>
      <c r="C655" s="29" t="str">
        <f ca="1">IF(KENKO[[#This Row],[//]]="","",HYPERLINK("["&amp;SUBSTITUTE(DIR,"'","")&amp;"]NOTA!D"&amp;KENKO[[#This Row],[//]]+2,"&gt;"))</f>
        <v/>
      </c>
      <c r="D655" s="29" t="str">
        <f>IF(KENKO[[#This Row],[ID NOTA]]="","",INDEX(Table1[QB],MATCH(KENKO[[#This Row],[ID NOTA]],Table1[ID],0)))</f>
        <v/>
      </c>
      <c r="E65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55" s="29"/>
      <c r="G655" s="30" t="str">
        <f ca="1">IF(KENKO[[#This Row],[N_ID]]="","",INDEX(INDIRECT($2:$2),KENKO[[#This Row],[//]]))</f>
        <v/>
      </c>
      <c r="H655" s="30" t="str">
        <f ca="1">IF(KENKO[[#This Row],[N_ID]]="","",INDEX(INDIRECT($2:$2),KENKO[[#This Row],[//]]))</f>
        <v/>
      </c>
      <c r="I655" s="43" t="str">
        <f ca="1">IF(KENKO[[#This Row],[N_ID]]="","",INDEX(INDIRECT($2:$2),KENKO[[#This Row],[//]]))</f>
        <v/>
      </c>
      <c r="J655" s="32" t="str">
        <f ca="1">IF(KENKO[[#This Row],[//]]="","",INDEX([3]!db[NB PAJAK],KENKO[[#This Row],[stt]]-1))</f>
        <v/>
      </c>
      <c r="K655" s="29" t="str">
        <f ca="1">IF(KENKO[[#This Row],[//]]="","",IF(INDEX(INDIRECT($2:$2),KENKO[[#This Row],[//]])="","",INDEX(INDIRECT($2:$2),KENKO[[#This Row],[//]])))</f>
        <v/>
      </c>
      <c r="L655" s="29" t="str">
        <f ca="1">IF(KENKO[[#This Row],[//]]="","",IF(KENKO[[#This Row],[C]]="",INDEX(INDIRECT($2:$2),KENKO[[#This Row],[//]]),""))</f>
        <v/>
      </c>
      <c r="M655" s="29" t="str">
        <f ca="1">IF(KENKO[[#This Row],[//]]="","",IF(KENKO[[#This Row],[C]]="",INDEX(INDIRECT($2:$2),KENKO[[#This Row],[//]]),""))</f>
        <v/>
      </c>
      <c r="N655" s="33" t="str">
        <f ca="1">IF(KENKO[[#This Row],[//]]="","",INDEX(INDIRECT($2:$2),KENKO[[#This Row],[//]])/IF(KENKO[[#This Row],[C]]="",KENKO[[#This Row],[JMLH BRG]],1))</f>
        <v/>
      </c>
      <c r="O655" s="44" t="str">
        <f ca="1">IF(KENKO[[#This Row],[//]]="","",INDEX(INDIRECT($2:$2),KENKO[[#This Row],[//]]))</f>
        <v/>
      </c>
      <c r="P655" s="44" t="str">
        <f ca="1">IF(KENKO[[#This Row],[//]]="","",IF(INDEX(INDIRECT($2:$2),KENKO[[#This Row],[//]])="","",INDEX(INDIRECT($2:$2),KENKO[[#This Row],[//]])))</f>
        <v/>
      </c>
      <c r="Q655" s="33" t="str">
        <f ca="1">IF(KENKO[[#This Row],[//]]="","",INDEX(INDIRECT($2:$2),KENKO[[#This Row],[//]]))</f>
        <v/>
      </c>
      <c r="R65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5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55" s="45" t="str">
        <f ca="1">IF(KENKO[[#This Row],[//]]="","",IF(INDEX(INDIRECT($2:$2),KENKO[[#This Row],[//]])="","",INDEX(INDIRECT($2:$2),KENKO[[#This Row],[//]])))</f>
        <v/>
      </c>
      <c r="U655" s="32" t="str">
        <f ca="1">IF(KENKO[[#This Row],[//]]="","",INDEX(INDIRECT($2:$2),KENKO[[#This Row],[//]]))</f>
        <v/>
      </c>
      <c r="V655" s="32" t="str">
        <f ca="1">LOWER(SUBSTITUTE(SUBSTITUTE(SUBSTITUTE(SUBSTITUTE(SUBSTITUTE(SUBSTITUTE(SUBSTITUTE(SUBSTITUTE(KENKO[[#This Row],[N.B.nota]]," ",""),"-",""),"(",""),")",""),".",""),",",""),"/",""),"""",""))</f>
        <v/>
      </c>
      <c r="W655" s="29" t="str">
        <f ca="1">IF(KENKO[[#This Row],[concat]]="","",MATCH(KENKO[[#This Row],[concat]],[3]!db[NB NOTA_C],0)+1)</f>
        <v/>
      </c>
      <c r="X655" s="32" t="str">
        <f ca="1">IF(KENKO[[#This Row],[N.B.nota]]="","",ADDRESS(ROW(KENKO[QB]),COLUMN(KENKO[QB]))&amp;":"&amp;ADDRESS(ROW(),COLUMN(KENKO[QB])))</f>
        <v/>
      </c>
      <c r="Y655" s="46" t="str">
        <f ca="1">IF(KENKO[[#This Row],[//]]="","",HYPERLINK("["&amp;DB_PATH&amp;"]DB!e"&amp;KENKO[[#This Row],[stt]],"&gt;"))</f>
        <v/>
      </c>
      <c r="Z655" s="32" t="str">
        <f ca="1">IF(KENKO[[#This Row],[//]]="","",IF(KENKO[[#This Row],[ID NOTA]]="",Z654,KENKO[[#This Row],[ID NOTA]]))</f>
        <v/>
      </c>
    </row>
    <row r="656" spans="1:26" ht="20.100000000000001" customHeight="1" x14ac:dyDescent="0.25">
      <c r="A656" s="32"/>
      <c r="B656" s="29" t="str">
        <f>IF(KENKO[[#This Row],[N_ID]]="","",INDEX(Table1[ID],MATCH(KENKO[[#This Row],[N_ID]],Table1[N_ID],0)))</f>
        <v/>
      </c>
      <c r="C656" s="29" t="str">
        <f ca="1">IF(KENKO[[#This Row],[//]]="","",HYPERLINK("["&amp;SUBSTITUTE(DIR,"'","")&amp;"]NOTA!D"&amp;KENKO[[#This Row],[//]]+2,"&gt;"))</f>
        <v/>
      </c>
      <c r="D656" s="29" t="str">
        <f>IF(KENKO[[#This Row],[ID NOTA]]="","",INDEX(Table1[QB],MATCH(KENKO[[#This Row],[ID NOTA]],Table1[ID],0)))</f>
        <v/>
      </c>
      <c r="E65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56" s="29"/>
      <c r="G656" s="30" t="str">
        <f ca="1">IF(KENKO[[#This Row],[N_ID]]="","",INDEX(INDIRECT($2:$2),KENKO[[#This Row],[//]]))</f>
        <v/>
      </c>
      <c r="H656" s="30" t="str">
        <f ca="1">IF(KENKO[[#This Row],[N_ID]]="","",INDEX(INDIRECT($2:$2),KENKO[[#This Row],[//]]))</f>
        <v/>
      </c>
      <c r="I656" s="43" t="str">
        <f ca="1">IF(KENKO[[#This Row],[N_ID]]="","",INDEX(INDIRECT($2:$2),KENKO[[#This Row],[//]]))</f>
        <v/>
      </c>
      <c r="J656" s="32" t="str">
        <f ca="1">IF(KENKO[[#This Row],[//]]="","",INDEX([3]!db[NB PAJAK],KENKO[[#This Row],[stt]]-1))</f>
        <v/>
      </c>
      <c r="K656" s="29" t="str">
        <f ca="1">IF(KENKO[[#This Row],[//]]="","",IF(INDEX(INDIRECT($2:$2),KENKO[[#This Row],[//]])="","",INDEX(INDIRECT($2:$2),KENKO[[#This Row],[//]])))</f>
        <v/>
      </c>
      <c r="L656" s="29" t="str">
        <f ca="1">IF(KENKO[[#This Row],[//]]="","",IF(KENKO[[#This Row],[C]]="",INDEX(INDIRECT($2:$2),KENKO[[#This Row],[//]]),""))</f>
        <v/>
      </c>
      <c r="M656" s="29" t="str">
        <f ca="1">IF(KENKO[[#This Row],[//]]="","",IF(KENKO[[#This Row],[C]]="",INDEX(INDIRECT($2:$2),KENKO[[#This Row],[//]]),""))</f>
        <v/>
      </c>
      <c r="N656" s="33" t="str">
        <f ca="1">IF(KENKO[[#This Row],[//]]="","",INDEX(INDIRECT($2:$2),KENKO[[#This Row],[//]])/IF(KENKO[[#This Row],[C]]="",KENKO[[#This Row],[JMLH BRG]],1))</f>
        <v/>
      </c>
      <c r="O656" s="44" t="str">
        <f ca="1">IF(KENKO[[#This Row],[//]]="","",INDEX(INDIRECT($2:$2),KENKO[[#This Row],[//]]))</f>
        <v/>
      </c>
      <c r="P656" s="44" t="str">
        <f ca="1">IF(KENKO[[#This Row],[//]]="","",IF(INDEX(INDIRECT($2:$2),KENKO[[#This Row],[//]])="","",INDEX(INDIRECT($2:$2),KENKO[[#This Row],[//]])))</f>
        <v/>
      </c>
      <c r="Q656" s="33" t="str">
        <f ca="1">IF(KENKO[[#This Row],[//]]="","",INDEX(INDIRECT($2:$2),KENKO[[#This Row],[//]]))</f>
        <v/>
      </c>
      <c r="R65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5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56" s="45" t="str">
        <f ca="1">IF(KENKO[[#This Row],[//]]="","",IF(INDEX(INDIRECT($2:$2),KENKO[[#This Row],[//]])="","",INDEX(INDIRECT($2:$2),KENKO[[#This Row],[//]])))</f>
        <v/>
      </c>
      <c r="U656" s="32" t="str">
        <f ca="1">IF(KENKO[[#This Row],[//]]="","",INDEX(INDIRECT($2:$2),KENKO[[#This Row],[//]]))</f>
        <v/>
      </c>
      <c r="V656" s="32" t="str">
        <f ca="1">LOWER(SUBSTITUTE(SUBSTITUTE(SUBSTITUTE(SUBSTITUTE(SUBSTITUTE(SUBSTITUTE(SUBSTITUTE(SUBSTITUTE(KENKO[[#This Row],[N.B.nota]]," ",""),"-",""),"(",""),")",""),".",""),",",""),"/",""),"""",""))</f>
        <v/>
      </c>
      <c r="W656" s="29" t="str">
        <f ca="1">IF(KENKO[[#This Row],[concat]]="","",MATCH(KENKO[[#This Row],[concat]],[3]!db[NB NOTA_C],0)+1)</f>
        <v/>
      </c>
      <c r="X656" s="32" t="str">
        <f ca="1">IF(KENKO[[#This Row],[N.B.nota]]="","",ADDRESS(ROW(KENKO[QB]),COLUMN(KENKO[QB]))&amp;":"&amp;ADDRESS(ROW(),COLUMN(KENKO[QB])))</f>
        <v/>
      </c>
      <c r="Y656" s="46" t="str">
        <f ca="1">IF(KENKO[[#This Row],[//]]="","",HYPERLINK("["&amp;DB_PATH&amp;"]DB!e"&amp;KENKO[[#This Row],[stt]],"&gt;"))</f>
        <v/>
      </c>
      <c r="Z656" s="32" t="str">
        <f ca="1">IF(KENKO[[#This Row],[//]]="","",IF(KENKO[[#This Row],[ID NOTA]]="",Z655,KENKO[[#This Row],[ID NOTA]]))</f>
        <v/>
      </c>
    </row>
    <row r="657" spans="1:26" ht="20.100000000000001" customHeight="1" x14ac:dyDescent="0.25">
      <c r="A657" s="32"/>
      <c r="B657" s="29" t="str">
        <f>IF(KENKO[[#This Row],[N_ID]]="","",INDEX(Table1[ID],MATCH(KENKO[[#This Row],[N_ID]],Table1[N_ID],0)))</f>
        <v/>
      </c>
      <c r="C657" s="29" t="str">
        <f ca="1">IF(KENKO[[#This Row],[//]]="","",HYPERLINK("["&amp;SUBSTITUTE(DIR,"'","")&amp;"]NOTA!D"&amp;KENKO[[#This Row],[//]]+2,"&gt;"))</f>
        <v/>
      </c>
      <c r="D657" s="29" t="str">
        <f>IF(KENKO[[#This Row],[ID NOTA]]="","",INDEX(Table1[QB],MATCH(KENKO[[#This Row],[ID NOTA]],Table1[ID],0)))</f>
        <v/>
      </c>
      <c r="E65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57" s="29"/>
      <c r="G657" s="30" t="str">
        <f ca="1">IF(KENKO[[#This Row],[N_ID]]="","",INDEX(INDIRECT($2:$2),KENKO[[#This Row],[//]]))</f>
        <v/>
      </c>
      <c r="H657" s="30" t="str">
        <f ca="1">IF(KENKO[[#This Row],[N_ID]]="","",INDEX(INDIRECT($2:$2),KENKO[[#This Row],[//]]))</f>
        <v/>
      </c>
      <c r="I657" s="43" t="str">
        <f ca="1">IF(KENKO[[#This Row],[N_ID]]="","",INDEX(INDIRECT($2:$2),KENKO[[#This Row],[//]]))</f>
        <v/>
      </c>
      <c r="J657" s="32" t="str">
        <f ca="1">IF(KENKO[[#This Row],[//]]="","",INDEX([3]!db[NB PAJAK],KENKO[[#This Row],[stt]]-1))</f>
        <v/>
      </c>
      <c r="K657" s="29" t="str">
        <f ca="1">IF(KENKO[[#This Row],[//]]="","",IF(INDEX(INDIRECT($2:$2),KENKO[[#This Row],[//]])="","",INDEX(INDIRECT($2:$2),KENKO[[#This Row],[//]])))</f>
        <v/>
      </c>
      <c r="L657" s="29" t="str">
        <f ca="1">IF(KENKO[[#This Row],[//]]="","",IF(KENKO[[#This Row],[C]]="",INDEX(INDIRECT($2:$2),KENKO[[#This Row],[//]]),""))</f>
        <v/>
      </c>
      <c r="M657" s="29" t="str">
        <f ca="1">IF(KENKO[[#This Row],[//]]="","",IF(KENKO[[#This Row],[C]]="",INDEX(INDIRECT($2:$2),KENKO[[#This Row],[//]]),""))</f>
        <v/>
      </c>
      <c r="N657" s="33" t="str">
        <f ca="1">IF(KENKO[[#This Row],[//]]="","",INDEX(INDIRECT($2:$2),KENKO[[#This Row],[//]])/IF(KENKO[[#This Row],[C]]="",KENKO[[#This Row],[JMLH BRG]],1))</f>
        <v/>
      </c>
      <c r="O657" s="44" t="str">
        <f ca="1">IF(KENKO[[#This Row],[//]]="","",INDEX(INDIRECT($2:$2),KENKO[[#This Row],[//]]))</f>
        <v/>
      </c>
      <c r="P657" s="44" t="str">
        <f ca="1">IF(KENKO[[#This Row],[//]]="","",IF(INDEX(INDIRECT($2:$2),KENKO[[#This Row],[//]])="","",INDEX(INDIRECT($2:$2),KENKO[[#This Row],[//]])))</f>
        <v/>
      </c>
      <c r="Q657" s="33" t="str">
        <f ca="1">IF(KENKO[[#This Row],[//]]="","",INDEX(INDIRECT($2:$2),KENKO[[#This Row],[//]]))</f>
        <v/>
      </c>
      <c r="R65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5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57" s="45" t="str">
        <f ca="1">IF(KENKO[[#This Row],[//]]="","",IF(INDEX(INDIRECT($2:$2),KENKO[[#This Row],[//]])="","",INDEX(INDIRECT($2:$2),KENKO[[#This Row],[//]])))</f>
        <v/>
      </c>
      <c r="U657" s="32" t="str">
        <f ca="1">IF(KENKO[[#This Row],[//]]="","",INDEX(INDIRECT($2:$2),KENKO[[#This Row],[//]]))</f>
        <v/>
      </c>
      <c r="V657" s="32" t="str">
        <f ca="1">LOWER(SUBSTITUTE(SUBSTITUTE(SUBSTITUTE(SUBSTITUTE(SUBSTITUTE(SUBSTITUTE(SUBSTITUTE(SUBSTITUTE(KENKO[[#This Row],[N.B.nota]]," ",""),"-",""),"(",""),")",""),".",""),",",""),"/",""),"""",""))</f>
        <v/>
      </c>
      <c r="W657" s="29" t="str">
        <f ca="1">IF(KENKO[[#This Row],[concat]]="","",MATCH(KENKO[[#This Row],[concat]],[3]!db[NB NOTA_C],0)+1)</f>
        <v/>
      </c>
      <c r="X657" s="32" t="str">
        <f ca="1">IF(KENKO[[#This Row],[N.B.nota]]="","",ADDRESS(ROW(KENKO[QB]),COLUMN(KENKO[QB]))&amp;":"&amp;ADDRESS(ROW(),COLUMN(KENKO[QB])))</f>
        <v/>
      </c>
      <c r="Y657" s="46" t="str">
        <f ca="1">IF(KENKO[[#This Row],[//]]="","",HYPERLINK("["&amp;DB_PATH&amp;"]DB!e"&amp;KENKO[[#This Row],[stt]],"&gt;"))</f>
        <v/>
      </c>
      <c r="Z657" s="32" t="str">
        <f ca="1">IF(KENKO[[#This Row],[//]]="","",IF(KENKO[[#This Row],[ID NOTA]]="",Z656,KENKO[[#This Row],[ID NOTA]]))</f>
        <v/>
      </c>
    </row>
    <row r="658" spans="1:26" ht="20.100000000000001" customHeight="1" x14ac:dyDescent="0.25">
      <c r="A658" s="32"/>
      <c r="B658" s="29" t="str">
        <f>IF(KENKO[[#This Row],[N_ID]]="","",INDEX(Table1[ID],MATCH(KENKO[[#This Row],[N_ID]],Table1[N_ID],0)))</f>
        <v/>
      </c>
      <c r="C658" s="29" t="str">
        <f ca="1">IF(KENKO[[#This Row],[//]]="","",HYPERLINK("["&amp;SUBSTITUTE(DIR,"'","")&amp;"]NOTA!D"&amp;KENKO[[#This Row],[//]]+2,"&gt;"))</f>
        <v/>
      </c>
      <c r="D658" s="29" t="str">
        <f>IF(KENKO[[#This Row],[ID NOTA]]="","",INDEX(Table1[QB],MATCH(KENKO[[#This Row],[ID NOTA]],Table1[ID],0)))</f>
        <v/>
      </c>
      <c r="E65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58" s="29"/>
      <c r="G658" s="30" t="str">
        <f ca="1">IF(KENKO[[#This Row],[N_ID]]="","",INDEX(INDIRECT($2:$2),KENKO[[#This Row],[//]]))</f>
        <v/>
      </c>
      <c r="H658" s="30" t="str">
        <f ca="1">IF(KENKO[[#This Row],[N_ID]]="","",INDEX(INDIRECT($2:$2),KENKO[[#This Row],[//]]))</f>
        <v/>
      </c>
      <c r="I658" s="43" t="str">
        <f ca="1">IF(KENKO[[#This Row],[N_ID]]="","",INDEX(INDIRECT($2:$2),KENKO[[#This Row],[//]]))</f>
        <v/>
      </c>
      <c r="J658" s="32" t="str">
        <f ca="1">IF(KENKO[[#This Row],[//]]="","",INDEX([3]!db[NB PAJAK],KENKO[[#This Row],[stt]]-1))</f>
        <v/>
      </c>
      <c r="K658" s="29" t="str">
        <f ca="1">IF(KENKO[[#This Row],[//]]="","",IF(INDEX(INDIRECT($2:$2),KENKO[[#This Row],[//]])="","",INDEX(INDIRECT($2:$2),KENKO[[#This Row],[//]])))</f>
        <v/>
      </c>
      <c r="L658" s="29" t="str">
        <f ca="1">IF(KENKO[[#This Row],[//]]="","",IF(KENKO[[#This Row],[C]]="",INDEX(INDIRECT($2:$2),KENKO[[#This Row],[//]]),""))</f>
        <v/>
      </c>
      <c r="M658" s="29" t="str">
        <f ca="1">IF(KENKO[[#This Row],[//]]="","",IF(KENKO[[#This Row],[C]]="",INDEX(INDIRECT($2:$2),KENKO[[#This Row],[//]]),""))</f>
        <v/>
      </c>
      <c r="N658" s="33" t="str">
        <f ca="1">IF(KENKO[[#This Row],[//]]="","",INDEX(INDIRECT($2:$2),KENKO[[#This Row],[//]])/IF(KENKO[[#This Row],[C]]="",KENKO[[#This Row],[JMLH BRG]],1))</f>
        <v/>
      </c>
      <c r="O658" s="44" t="str">
        <f ca="1">IF(KENKO[[#This Row],[//]]="","",INDEX(INDIRECT($2:$2),KENKO[[#This Row],[//]]))</f>
        <v/>
      </c>
      <c r="P658" s="44" t="str">
        <f ca="1">IF(KENKO[[#This Row],[//]]="","",IF(INDEX(INDIRECT($2:$2),KENKO[[#This Row],[//]])="","",INDEX(INDIRECT($2:$2),KENKO[[#This Row],[//]])))</f>
        <v/>
      </c>
      <c r="Q658" s="33" t="str">
        <f ca="1">IF(KENKO[[#This Row],[//]]="","",INDEX(INDIRECT($2:$2),KENKO[[#This Row],[//]]))</f>
        <v/>
      </c>
      <c r="R65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5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58" s="45" t="str">
        <f ca="1">IF(KENKO[[#This Row],[//]]="","",IF(INDEX(INDIRECT($2:$2),KENKO[[#This Row],[//]])="","",INDEX(INDIRECT($2:$2),KENKO[[#This Row],[//]])))</f>
        <v/>
      </c>
      <c r="U658" s="32" t="str">
        <f ca="1">IF(KENKO[[#This Row],[//]]="","",INDEX(INDIRECT($2:$2),KENKO[[#This Row],[//]]))</f>
        <v/>
      </c>
      <c r="V658" s="32" t="str">
        <f ca="1">LOWER(SUBSTITUTE(SUBSTITUTE(SUBSTITUTE(SUBSTITUTE(SUBSTITUTE(SUBSTITUTE(SUBSTITUTE(SUBSTITUTE(KENKO[[#This Row],[N.B.nota]]," ",""),"-",""),"(",""),")",""),".",""),",",""),"/",""),"""",""))</f>
        <v/>
      </c>
      <c r="W658" s="29" t="str">
        <f ca="1">IF(KENKO[[#This Row],[concat]]="","",MATCH(KENKO[[#This Row],[concat]],[3]!db[NB NOTA_C],0)+1)</f>
        <v/>
      </c>
      <c r="X658" s="32" t="str">
        <f ca="1">IF(KENKO[[#This Row],[N.B.nota]]="","",ADDRESS(ROW(KENKO[QB]),COLUMN(KENKO[QB]))&amp;":"&amp;ADDRESS(ROW(),COLUMN(KENKO[QB])))</f>
        <v/>
      </c>
      <c r="Y658" s="46" t="str">
        <f ca="1">IF(KENKO[[#This Row],[//]]="","",HYPERLINK("["&amp;DB_PATH&amp;"]DB!e"&amp;KENKO[[#This Row],[stt]],"&gt;"))</f>
        <v/>
      </c>
      <c r="Z658" s="32" t="str">
        <f ca="1">IF(KENKO[[#This Row],[//]]="","",IF(KENKO[[#This Row],[ID NOTA]]="",Z657,KENKO[[#This Row],[ID NOTA]]))</f>
        <v/>
      </c>
    </row>
    <row r="659" spans="1:26" ht="20.100000000000001" customHeight="1" x14ac:dyDescent="0.25">
      <c r="A659" s="32"/>
      <c r="B659" s="29" t="str">
        <f>IF(KENKO[[#This Row],[N_ID]]="","",INDEX(Table1[ID],MATCH(KENKO[[#This Row],[N_ID]],Table1[N_ID],0)))</f>
        <v/>
      </c>
      <c r="C659" s="29" t="str">
        <f ca="1">IF(KENKO[[#This Row],[//]]="","",HYPERLINK("["&amp;SUBSTITUTE(DIR,"'","")&amp;"]NOTA!D"&amp;KENKO[[#This Row],[//]]+2,"&gt;"))</f>
        <v/>
      </c>
      <c r="D659" s="29" t="str">
        <f>IF(KENKO[[#This Row],[ID NOTA]]="","",INDEX(Table1[QB],MATCH(KENKO[[#This Row],[ID NOTA]],Table1[ID],0)))</f>
        <v/>
      </c>
      <c r="E65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59" s="29"/>
      <c r="G659" s="30" t="str">
        <f ca="1">IF(KENKO[[#This Row],[N_ID]]="","",INDEX(INDIRECT($2:$2),KENKO[[#This Row],[//]]))</f>
        <v/>
      </c>
      <c r="H659" s="30" t="str">
        <f ca="1">IF(KENKO[[#This Row],[N_ID]]="","",INDEX(INDIRECT($2:$2),KENKO[[#This Row],[//]]))</f>
        <v/>
      </c>
      <c r="I659" s="43" t="str">
        <f ca="1">IF(KENKO[[#This Row],[N_ID]]="","",INDEX(INDIRECT($2:$2),KENKO[[#This Row],[//]]))</f>
        <v/>
      </c>
      <c r="J659" s="32" t="str">
        <f ca="1">IF(KENKO[[#This Row],[//]]="","",INDEX([3]!db[NB PAJAK],KENKO[[#This Row],[stt]]-1))</f>
        <v/>
      </c>
      <c r="K659" s="29" t="str">
        <f ca="1">IF(KENKO[[#This Row],[//]]="","",IF(INDEX(INDIRECT($2:$2),KENKO[[#This Row],[//]])="","",INDEX(INDIRECT($2:$2),KENKO[[#This Row],[//]])))</f>
        <v/>
      </c>
      <c r="L659" s="29" t="str">
        <f ca="1">IF(KENKO[[#This Row],[//]]="","",IF(KENKO[[#This Row],[C]]="",INDEX(INDIRECT($2:$2),KENKO[[#This Row],[//]]),""))</f>
        <v/>
      </c>
      <c r="M659" s="29" t="str">
        <f ca="1">IF(KENKO[[#This Row],[//]]="","",IF(KENKO[[#This Row],[C]]="",INDEX(INDIRECT($2:$2),KENKO[[#This Row],[//]]),""))</f>
        <v/>
      </c>
      <c r="N659" s="33" t="str">
        <f ca="1">IF(KENKO[[#This Row],[//]]="","",INDEX(INDIRECT($2:$2),KENKO[[#This Row],[//]])/IF(KENKO[[#This Row],[C]]="",KENKO[[#This Row],[JMLH BRG]],1))</f>
        <v/>
      </c>
      <c r="O659" s="44" t="str">
        <f ca="1">IF(KENKO[[#This Row],[//]]="","",INDEX(INDIRECT($2:$2),KENKO[[#This Row],[//]]))</f>
        <v/>
      </c>
      <c r="P659" s="44" t="str">
        <f ca="1">IF(KENKO[[#This Row],[//]]="","",IF(INDEX(INDIRECT($2:$2),KENKO[[#This Row],[//]])="","",INDEX(INDIRECT($2:$2),KENKO[[#This Row],[//]])))</f>
        <v/>
      </c>
      <c r="Q659" s="33" t="str">
        <f ca="1">IF(KENKO[[#This Row],[//]]="","",INDEX(INDIRECT($2:$2),KENKO[[#This Row],[//]]))</f>
        <v/>
      </c>
      <c r="R65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5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59" s="45" t="str">
        <f ca="1">IF(KENKO[[#This Row],[//]]="","",IF(INDEX(INDIRECT($2:$2),KENKO[[#This Row],[//]])="","",INDEX(INDIRECT($2:$2),KENKO[[#This Row],[//]])))</f>
        <v/>
      </c>
      <c r="U659" s="32" t="str">
        <f ca="1">IF(KENKO[[#This Row],[//]]="","",INDEX(INDIRECT($2:$2),KENKO[[#This Row],[//]]))</f>
        <v/>
      </c>
      <c r="V659" s="32" t="str">
        <f ca="1">LOWER(SUBSTITUTE(SUBSTITUTE(SUBSTITUTE(SUBSTITUTE(SUBSTITUTE(SUBSTITUTE(SUBSTITUTE(SUBSTITUTE(KENKO[[#This Row],[N.B.nota]]," ",""),"-",""),"(",""),")",""),".",""),",",""),"/",""),"""",""))</f>
        <v/>
      </c>
      <c r="W659" s="29" t="str">
        <f ca="1">IF(KENKO[[#This Row],[concat]]="","",MATCH(KENKO[[#This Row],[concat]],[3]!db[NB NOTA_C],0)+1)</f>
        <v/>
      </c>
      <c r="X659" s="32" t="str">
        <f ca="1">IF(KENKO[[#This Row],[N.B.nota]]="","",ADDRESS(ROW(KENKO[QB]),COLUMN(KENKO[QB]))&amp;":"&amp;ADDRESS(ROW(),COLUMN(KENKO[QB])))</f>
        <v/>
      </c>
      <c r="Y659" s="46" t="str">
        <f ca="1">IF(KENKO[[#This Row],[//]]="","",HYPERLINK("["&amp;DB_PATH&amp;"]DB!e"&amp;KENKO[[#This Row],[stt]],"&gt;"))</f>
        <v/>
      </c>
      <c r="Z659" s="32" t="str">
        <f ca="1">IF(KENKO[[#This Row],[//]]="","",IF(KENKO[[#This Row],[ID NOTA]]="",Z658,KENKO[[#This Row],[ID NOTA]]))</f>
        <v/>
      </c>
    </row>
    <row r="660" spans="1:26" ht="20.100000000000001" customHeight="1" x14ac:dyDescent="0.25">
      <c r="A660" s="32"/>
      <c r="B660" s="29" t="str">
        <f>IF(KENKO[[#This Row],[N_ID]]="","",INDEX(Table1[ID],MATCH(KENKO[[#This Row],[N_ID]],Table1[N_ID],0)))</f>
        <v/>
      </c>
      <c r="C660" s="29" t="str">
        <f ca="1">IF(KENKO[[#This Row],[//]]="","",HYPERLINK("["&amp;SUBSTITUTE(DIR,"'","")&amp;"]NOTA!D"&amp;KENKO[[#This Row],[//]]+2,"&gt;"))</f>
        <v/>
      </c>
      <c r="D660" s="29" t="str">
        <f>IF(KENKO[[#This Row],[ID NOTA]]="","",INDEX(Table1[QB],MATCH(KENKO[[#This Row],[ID NOTA]],Table1[ID],0)))</f>
        <v/>
      </c>
      <c r="E66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60" s="29"/>
      <c r="G660" s="30" t="str">
        <f ca="1">IF(KENKO[[#This Row],[N_ID]]="","",INDEX(INDIRECT($2:$2),KENKO[[#This Row],[//]]))</f>
        <v/>
      </c>
      <c r="H660" s="30" t="str">
        <f ca="1">IF(KENKO[[#This Row],[N_ID]]="","",INDEX(INDIRECT($2:$2),KENKO[[#This Row],[//]]))</f>
        <v/>
      </c>
      <c r="I660" s="43" t="str">
        <f ca="1">IF(KENKO[[#This Row],[N_ID]]="","",INDEX(INDIRECT($2:$2),KENKO[[#This Row],[//]]))</f>
        <v/>
      </c>
      <c r="J660" s="32" t="str">
        <f ca="1">IF(KENKO[[#This Row],[//]]="","",INDEX([3]!db[NB PAJAK],KENKO[[#This Row],[stt]]-1))</f>
        <v/>
      </c>
      <c r="K660" s="29" t="str">
        <f ca="1">IF(KENKO[[#This Row],[//]]="","",IF(INDEX(INDIRECT($2:$2),KENKO[[#This Row],[//]])="","",INDEX(INDIRECT($2:$2),KENKO[[#This Row],[//]])))</f>
        <v/>
      </c>
      <c r="L660" s="29" t="str">
        <f ca="1">IF(KENKO[[#This Row],[//]]="","",IF(KENKO[[#This Row],[C]]="",INDEX(INDIRECT($2:$2),KENKO[[#This Row],[//]]),""))</f>
        <v/>
      </c>
      <c r="M660" s="29" t="str">
        <f ca="1">IF(KENKO[[#This Row],[//]]="","",IF(KENKO[[#This Row],[C]]="",INDEX(INDIRECT($2:$2),KENKO[[#This Row],[//]]),""))</f>
        <v/>
      </c>
      <c r="N660" s="33" t="str">
        <f ca="1">IF(KENKO[[#This Row],[//]]="","",INDEX(INDIRECT($2:$2),KENKO[[#This Row],[//]])/IF(KENKO[[#This Row],[C]]="",KENKO[[#This Row],[JMLH BRG]],1))</f>
        <v/>
      </c>
      <c r="O660" s="44" t="str">
        <f ca="1">IF(KENKO[[#This Row],[//]]="","",INDEX(INDIRECT($2:$2),KENKO[[#This Row],[//]]))</f>
        <v/>
      </c>
      <c r="P660" s="44" t="str">
        <f ca="1">IF(KENKO[[#This Row],[//]]="","",IF(INDEX(INDIRECT($2:$2),KENKO[[#This Row],[//]])="","",INDEX(INDIRECT($2:$2),KENKO[[#This Row],[//]])))</f>
        <v/>
      </c>
      <c r="Q660" s="33" t="str">
        <f ca="1">IF(KENKO[[#This Row],[//]]="","",INDEX(INDIRECT($2:$2),KENKO[[#This Row],[//]]))</f>
        <v/>
      </c>
      <c r="R66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6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60" s="45" t="str">
        <f ca="1">IF(KENKO[[#This Row],[//]]="","",IF(INDEX(INDIRECT($2:$2),KENKO[[#This Row],[//]])="","",INDEX(INDIRECT($2:$2),KENKO[[#This Row],[//]])))</f>
        <v/>
      </c>
      <c r="U660" s="32" t="str">
        <f ca="1">IF(KENKO[[#This Row],[//]]="","",INDEX(INDIRECT($2:$2),KENKO[[#This Row],[//]]))</f>
        <v/>
      </c>
      <c r="V660" s="32" t="str">
        <f ca="1">LOWER(SUBSTITUTE(SUBSTITUTE(SUBSTITUTE(SUBSTITUTE(SUBSTITUTE(SUBSTITUTE(SUBSTITUTE(SUBSTITUTE(KENKO[[#This Row],[N.B.nota]]," ",""),"-",""),"(",""),")",""),".",""),",",""),"/",""),"""",""))</f>
        <v/>
      </c>
      <c r="W660" s="29" t="str">
        <f ca="1">IF(KENKO[[#This Row],[concat]]="","",MATCH(KENKO[[#This Row],[concat]],[3]!db[NB NOTA_C],0)+1)</f>
        <v/>
      </c>
      <c r="X660" s="32" t="str">
        <f ca="1">IF(KENKO[[#This Row],[N.B.nota]]="","",ADDRESS(ROW(KENKO[QB]),COLUMN(KENKO[QB]))&amp;":"&amp;ADDRESS(ROW(),COLUMN(KENKO[QB])))</f>
        <v/>
      </c>
      <c r="Y660" s="46" t="str">
        <f ca="1">IF(KENKO[[#This Row],[//]]="","",HYPERLINK("["&amp;DB_PATH&amp;"]DB!e"&amp;KENKO[[#This Row],[stt]],"&gt;"))</f>
        <v/>
      </c>
      <c r="Z660" s="32" t="str">
        <f ca="1">IF(KENKO[[#This Row],[//]]="","",IF(KENKO[[#This Row],[ID NOTA]]="",Z659,KENKO[[#This Row],[ID NOTA]]))</f>
        <v/>
      </c>
    </row>
    <row r="661" spans="1:26" ht="20.100000000000001" customHeight="1" x14ac:dyDescent="0.25">
      <c r="A661" s="32"/>
      <c r="B661" s="29" t="str">
        <f>IF(KENKO[[#This Row],[N_ID]]="","",INDEX(Table1[ID],MATCH(KENKO[[#This Row],[N_ID]],Table1[N_ID],0)))</f>
        <v/>
      </c>
      <c r="C661" s="29" t="str">
        <f ca="1">IF(KENKO[[#This Row],[//]]="","",HYPERLINK("["&amp;SUBSTITUTE(DIR,"'","")&amp;"]NOTA!D"&amp;KENKO[[#This Row],[//]]+2,"&gt;"))</f>
        <v/>
      </c>
      <c r="D661" s="29" t="str">
        <f>IF(KENKO[[#This Row],[ID NOTA]]="","",INDEX(Table1[QB],MATCH(KENKO[[#This Row],[ID NOTA]],Table1[ID],0)))</f>
        <v/>
      </c>
      <c r="E66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61" s="29"/>
      <c r="G661" s="30" t="str">
        <f ca="1">IF(KENKO[[#This Row],[N_ID]]="","",INDEX(INDIRECT($2:$2),KENKO[[#This Row],[//]]))</f>
        <v/>
      </c>
      <c r="H661" s="30" t="str">
        <f ca="1">IF(KENKO[[#This Row],[N_ID]]="","",INDEX(INDIRECT($2:$2),KENKO[[#This Row],[//]]))</f>
        <v/>
      </c>
      <c r="I661" s="43" t="str">
        <f ca="1">IF(KENKO[[#This Row],[N_ID]]="","",INDEX(INDIRECT($2:$2),KENKO[[#This Row],[//]]))</f>
        <v/>
      </c>
      <c r="J661" s="32" t="str">
        <f ca="1">IF(KENKO[[#This Row],[//]]="","",INDEX([3]!db[NB PAJAK],KENKO[[#This Row],[stt]]-1))</f>
        <v/>
      </c>
      <c r="K661" s="29" t="str">
        <f ca="1">IF(KENKO[[#This Row],[//]]="","",IF(INDEX(INDIRECT($2:$2),KENKO[[#This Row],[//]])="","",INDEX(INDIRECT($2:$2),KENKO[[#This Row],[//]])))</f>
        <v/>
      </c>
      <c r="L661" s="29" t="str">
        <f ca="1">IF(KENKO[[#This Row],[//]]="","",IF(KENKO[[#This Row],[C]]="",INDEX(INDIRECT($2:$2),KENKO[[#This Row],[//]]),""))</f>
        <v/>
      </c>
      <c r="M661" s="29" t="str">
        <f ca="1">IF(KENKO[[#This Row],[//]]="","",IF(KENKO[[#This Row],[C]]="",INDEX(INDIRECT($2:$2),KENKO[[#This Row],[//]]),""))</f>
        <v/>
      </c>
      <c r="N661" s="33" t="str">
        <f ca="1">IF(KENKO[[#This Row],[//]]="","",INDEX(INDIRECT($2:$2),KENKO[[#This Row],[//]])/IF(KENKO[[#This Row],[C]]="",KENKO[[#This Row],[JMLH BRG]],1))</f>
        <v/>
      </c>
      <c r="O661" s="44" t="str">
        <f ca="1">IF(KENKO[[#This Row],[//]]="","",INDEX(INDIRECT($2:$2),KENKO[[#This Row],[//]]))</f>
        <v/>
      </c>
      <c r="P661" s="44" t="str">
        <f ca="1">IF(KENKO[[#This Row],[//]]="","",IF(INDEX(INDIRECT($2:$2),KENKO[[#This Row],[//]])="","",INDEX(INDIRECT($2:$2),KENKO[[#This Row],[//]])))</f>
        <v/>
      </c>
      <c r="Q661" s="33" t="str">
        <f ca="1">IF(KENKO[[#This Row],[//]]="","",INDEX(INDIRECT($2:$2),KENKO[[#This Row],[//]]))</f>
        <v/>
      </c>
      <c r="R66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6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61" s="45" t="str">
        <f ca="1">IF(KENKO[[#This Row],[//]]="","",IF(INDEX(INDIRECT($2:$2),KENKO[[#This Row],[//]])="","",INDEX(INDIRECT($2:$2),KENKO[[#This Row],[//]])))</f>
        <v/>
      </c>
      <c r="U661" s="32" t="str">
        <f ca="1">IF(KENKO[[#This Row],[//]]="","",INDEX(INDIRECT($2:$2),KENKO[[#This Row],[//]]))</f>
        <v/>
      </c>
      <c r="V661" s="32" t="str">
        <f ca="1">LOWER(SUBSTITUTE(SUBSTITUTE(SUBSTITUTE(SUBSTITUTE(SUBSTITUTE(SUBSTITUTE(SUBSTITUTE(SUBSTITUTE(KENKO[[#This Row],[N.B.nota]]," ",""),"-",""),"(",""),")",""),".",""),",",""),"/",""),"""",""))</f>
        <v/>
      </c>
      <c r="W661" s="29" t="str">
        <f ca="1">IF(KENKO[[#This Row],[concat]]="","",MATCH(KENKO[[#This Row],[concat]],[3]!db[NB NOTA_C],0)+1)</f>
        <v/>
      </c>
      <c r="X661" s="32" t="str">
        <f ca="1">IF(KENKO[[#This Row],[N.B.nota]]="","",ADDRESS(ROW(KENKO[QB]),COLUMN(KENKO[QB]))&amp;":"&amp;ADDRESS(ROW(),COLUMN(KENKO[QB])))</f>
        <v/>
      </c>
      <c r="Y661" s="46" t="str">
        <f ca="1">IF(KENKO[[#This Row],[//]]="","",HYPERLINK("["&amp;DB_PATH&amp;"]DB!e"&amp;KENKO[[#This Row],[stt]],"&gt;"))</f>
        <v/>
      </c>
      <c r="Z661" s="32" t="str">
        <f ca="1">IF(KENKO[[#This Row],[//]]="","",IF(KENKO[[#This Row],[ID NOTA]]="",Z660,KENKO[[#This Row],[ID NOTA]]))</f>
        <v/>
      </c>
    </row>
    <row r="662" spans="1:26" ht="20.100000000000001" customHeight="1" x14ac:dyDescent="0.25">
      <c r="A662" s="32"/>
      <c r="B662" s="29" t="str">
        <f>IF(KENKO[[#This Row],[N_ID]]="","",INDEX(Table1[ID],MATCH(KENKO[[#This Row],[N_ID]],Table1[N_ID],0)))</f>
        <v/>
      </c>
      <c r="C662" s="29" t="str">
        <f ca="1">IF(KENKO[[#This Row],[//]]="","",HYPERLINK("["&amp;SUBSTITUTE(DIR,"'","")&amp;"]NOTA!D"&amp;KENKO[[#This Row],[//]]+2,"&gt;"))</f>
        <v/>
      </c>
      <c r="D662" s="29" t="str">
        <f>IF(KENKO[[#This Row],[ID NOTA]]="","",INDEX(Table1[QB],MATCH(KENKO[[#This Row],[ID NOTA]],Table1[ID],0)))</f>
        <v/>
      </c>
      <c r="E66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62" s="29"/>
      <c r="G662" s="30" t="str">
        <f ca="1">IF(KENKO[[#This Row],[N_ID]]="","",INDEX(INDIRECT($2:$2),KENKO[[#This Row],[//]]))</f>
        <v/>
      </c>
      <c r="H662" s="30" t="str">
        <f ca="1">IF(KENKO[[#This Row],[N_ID]]="","",INDEX(INDIRECT($2:$2),KENKO[[#This Row],[//]]))</f>
        <v/>
      </c>
      <c r="I662" s="43" t="str">
        <f ca="1">IF(KENKO[[#This Row],[N_ID]]="","",INDEX(INDIRECT($2:$2),KENKO[[#This Row],[//]]))</f>
        <v/>
      </c>
      <c r="J662" s="32" t="str">
        <f ca="1">IF(KENKO[[#This Row],[//]]="","",INDEX([3]!db[NB PAJAK],KENKO[[#This Row],[stt]]-1))</f>
        <v/>
      </c>
      <c r="K662" s="29" t="str">
        <f ca="1">IF(KENKO[[#This Row],[//]]="","",IF(INDEX(INDIRECT($2:$2),KENKO[[#This Row],[//]])="","",INDEX(INDIRECT($2:$2),KENKO[[#This Row],[//]])))</f>
        <v/>
      </c>
      <c r="L662" s="29" t="str">
        <f ca="1">IF(KENKO[[#This Row],[//]]="","",IF(KENKO[[#This Row],[C]]="",INDEX(INDIRECT($2:$2),KENKO[[#This Row],[//]]),""))</f>
        <v/>
      </c>
      <c r="M662" s="29" t="str">
        <f ca="1">IF(KENKO[[#This Row],[//]]="","",IF(KENKO[[#This Row],[C]]="",INDEX(INDIRECT($2:$2),KENKO[[#This Row],[//]]),""))</f>
        <v/>
      </c>
      <c r="N662" s="33" t="str">
        <f ca="1">IF(KENKO[[#This Row],[//]]="","",INDEX(INDIRECT($2:$2),KENKO[[#This Row],[//]])/IF(KENKO[[#This Row],[C]]="",KENKO[[#This Row],[JMLH BRG]],1))</f>
        <v/>
      </c>
      <c r="O662" s="44" t="str">
        <f ca="1">IF(KENKO[[#This Row],[//]]="","",INDEX(INDIRECT($2:$2),KENKO[[#This Row],[//]]))</f>
        <v/>
      </c>
      <c r="P662" s="44" t="str">
        <f ca="1">IF(KENKO[[#This Row],[//]]="","",IF(INDEX(INDIRECT($2:$2),KENKO[[#This Row],[//]])="","",INDEX(INDIRECT($2:$2),KENKO[[#This Row],[//]])))</f>
        <v/>
      </c>
      <c r="Q662" s="33" t="str">
        <f ca="1">IF(KENKO[[#This Row],[//]]="","",INDEX(INDIRECT($2:$2),KENKO[[#This Row],[//]]))</f>
        <v/>
      </c>
      <c r="R66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6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62" s="45" t="str">
        <f ca="1">IF(KENKO[[#This Row],[//]]="","",IF(INDEX(INDIRECT($2:$2),KENKO[[#This Row],[//]])="","",INDEX(INDIRECT($2:$2),KENKO[[#This Row],[//]])))</f>
        <v/>
      </c>
      <c r="U662" s="32" t="str">
        <f ca="1">IF(KENKO[[#This Row],[//]]="","",INDEX(INDIRECT($2:$2),KENKO[[#This Row],[//]]))</f>
        <v/>
      </c>
      <c r="V662" s="32" t="str">
        <f ca="1">LOWER(SUBSTITUTE(SUBSTITUTE(SUBSTITUTE(SUBSTITUTE(SUBSTITUTE(SUBSTITUTE(SUBSTITUTE(SUBSTITUTE(KENKO[[#This Row],[N.B.nota]]," ",""),"-",""),"(",""),")",""),".",""),",",""),"/",""),"""",""))</f>
        <v/>
      </c>
      <c r="W662" s="29" t="str">
        <f ca="1">IF(KENKO[[#This Row],[concat]]="","",MATCH(KENKO[[#This Row],[concat]],[3]!db[NB NOTA_C],0)+1)</f>
        <v/>
      </c>
      <c r="X662" s="32" t="str">
        <f ca="1">IF(KENKO[[#This Row],[N.B.nota]]="","",ADDRESS(ROW(KENKO[QB]),COLUMN(KENKO[QB]))&amp;":"&amp;ADDRESS(ROW(),COLUMN(KENKO[QB])))</f>
        <v/>
      </c>
      <c r="Y662" s="46" t="str">
        <f ca="1">IF(KENKO[[#This Row],[//]]="","",HYPERLINK("["&amp;DB_PATH&amp;"]DB!e"&amp;KENKO[[#This Row],[stt]],"&gt;"))</f>
        <v/>
      </c>
      <c r="Z662" s="32" t="str">
        <f ca="1">IF(KENKO[[#This Row],[//]]="","",IF(KENKO[[#This Row],[ID NOTA]]="",Z661,KENKO[[#This Row],[ID NOTA]]))</f>
        <v/>
      </c>
    </row>
    <row r="663" spans="1:26" ht="20.100000000000001" customHeight="1" x14ac:dyDescent="0.25">
      <c r="A663" s="32"/>
      <c r="B663" s="29" t="str">
        <f>IF(KENKO[[#This Row],[N_ID]]="","",INDEX(Table1[ID],MATCH(KENKO[[#This Row],[N_ID]],Table1[N_ID],0)))</f>
        <v/>
      </c>
      <c r="C663" s="29" t="str">
        <f ca="1">IF(KENKO[[#This Row],[//]]="","",HYPERLINK("["&amp;SUBSTITUTE(DIR,"'","")&amp;"]NOTA!D"&amp;KENKO[[#This Row],[//]]+2,"&gt;"))</f>
        <v/>
      </c>
      <c r="D663" s="29" t="str">
        <f>IF(KENKO[[#This Row],[ID NOTA]]="","",INDEX(Table1[QB],MATCH(KENKO[[#This Row],[ID NOTA]],Table1[ID],0)))</f>
        <v/>
      </c>
      <c r="E66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63" s="29"/>
      <c r="G663" s="30" t="str">
        <f ca="1">IF(KENKO[[#This Row],[N_ID]]="","",INDEX(INDIRECT($2:$2),KENKO[[#This Row],[//]]))</f>
        <v/>
      </c>
      <c r="H663" s="30" t="str">
        <f ca="1">IF(KENKO[[#This Row],[N_ID]]="","",INDEX(INDIRECT($2:$2),KENKO[[#This Row],[//]]))</f>
        <v/>
      </c>
      <c r="I663" s="43" t="str">
        <f ca="1">IF(KENKO[[#This Row],[N_ID]]="","",INDEX(INDIRECT($2:$2),KENKO[[#This Row],[//]]))</f>
        <v/>
      </c>
      <c r="J663" s="32" t="str">
        <f ca="1">IF(KENKO[[#This Row],[//]]="","",INDEX([3]!db[NB PAJAK],KENKO[[#This Row],[stt]]-1))</f>
        <v/>
      </c>
      <c r="K663" s="29" t="str">
        <f ca="1">IF(KENKO[[#This Row],[//]]="","",IF(INDEX(INDIRECT($2:$2),KENKO[[#This Row],[//]])="","",INDEX(INDIRECT($2:$2),KENKO[[#This Row],[//]])))</f>
        <v/>
      </c>
      <c r="L663" s="29" t="str">
        <f ca="1">IF(KENKO[[#This Row],[//]]="","",IF(KENKO[[#This Row],[C]]="",INDEX(INDIRECT($2:$2),KENKO[[#This Row],[//]]),""))</f>
        <v/>
      </c>
      <c r="M663" s="29" t="str">
        <f ca="1">IF(KENKO[[#This Row],[//]]="","",IF(KENKO[[#This Row],[C]]="",INDEX(INDIRECT($2:$2),KENKO[[#This Row],[//]]),""))</f>
        <v/>
      </c>
      <c r="N663" s="33" t="str">
        <f ca="1">IF(KENKO[[#This Row],[//]]="","",INDEX(INDIRECT($2:$2),KENKO[[#This Row],[//]])/IF(KENKO[[#This Row],[C]]="",KENKO[[#This Row],[JMLH BRG]],1))</f>
        <v/>
      </c>
      <c r="O663" s="44" t="str">
        <f ca="1">IF(KENKO[[#This Row],[//]]="","",INDEX(INDIRECT($2:$2),KENKO[[#This Row],[//]]))</f>
        <v/>
      </c>
      <c r="P663" s="44" t="str">
        <f ca="1">IF(KENKO[[#This Row],[//]]="","",IF(INDEX(INDIRECT($2:$2),KENKO[[#This Row],[//]])="","",INDEX(INDIRECT($2:$2),KENKO[[#This Row],[//]])))</f>
        <v/>
      </c>
      <c r="Q663" s="33" t="str">
        <f ca="1">IF(KENKO[[#This Row],[//]]="","",INDEX(INDIRECT($2:$2),KENKO[[#This Row],[//]]))</f>
        <v/>
      </c>
      <c r="R66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6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63" s="45" t="str">
        <f ca="1">IF(KENKO[[#This Row],[//]]="","",IF(INDEX(INDIRECT($2:$2),KENKO[[#This Row],[//]])="","",INDEX(INDIRECT($2:$2),KENKO[[#This Row],[//]])))</f>
        <v/>
      </c>
      <c r="U663" s="32" t="str">
        <f ca="1">IF(KENKO[[#This Row],[//]]="","",INDEX(INDIRECT($2:$2),KENKO[[#This Row],[//]]))</f>
        <v/>
      </c>
      <c r="V663" s="32" t="str">
        <f ca="1">LOWER(SUBSTITUTE(SUBSTITUTE(SUBSTITUTE(SUBSTITUTE(SUBSTITUTE(SUBSTITUTE(SUBSTITUTE(SUBSTITUTE(KENKO[[#This Row],[N.B.nota]]," ",""),"-",""),"(",""),")",""),".",""),",",""),"/",""),"""",""))</f>
        <v/>
      </c>
      <c r="W663" s="29" t="str">
        <f ca="1">IF(KENKO[[#This Row],[concat]]="","",MATCH(KENKO[[#This Row],[concat]],[3]!db[NB NOTA_C],0)+1)</f>
        <v/>
      </c>
      <c r="X663" s="32" t="str">
        <f ca="1">IF(KENKO[[#This Row],[N.B.nota]]="","",ADDRESS(ROW(KENKO[QB]),COLUMN(KENKO[QB]))&amp;":"&amp;ADDRESS(ROW(),COLUMN(KENKO[QB])))</f>
        <v/>
      </c>
      <c r="Y663" s="46" t="str">
        <f ca="1">IF(KENKO[[#This Row],[//]]="","",HYPERLINK("["&amp;DB_PATH&amp;"]DB!e"&amp;KENKO[[#This Row],[stt]],"&gt;"))</f>
        <v/>
      </c>
      <c r="Z663" s="32" t="str">
        <f ca="1">IF(KENKO[[#This Row],[//]]="","",IF(KENKO[[#This Row],[ID NOTA]]="",Z662,KENKO[[#This Row],[ID NOTA]]))</f>
        <v/>
      </c>
    </row>
    <row r="664" spans="1:26" ht="20.100000000000001" customHeight="1" x14ac:dyDescent="0.25">
      <c r="A664" s="32"/>
      <c r="B664" s="29" t="str">
        <f>IF(KENKO[[#This Row],[N_ID]]="","",INDEX(Table1[ID],MATCH(KENKO[[#This Row],[N_ID]],Table1[N_ID],0)))</f>
        <v/>
      </c>
      <c r="C664" s="29" t="str">
        <f ca="1">IF(KENKO[[#This Row],[//]]="","",HYPERLINK("["&amp;SUBSTITUTE(DIR,"'","")&amp;"]NOTA!D"&amp;KENKO[[#This Row],[//]]+2,"&gt;"))</f>
        <v/>
      </c>
      <c r="D664" s="29" t="str">
        <f>IF(KENKO[[#This Row],[ID NOTA]]="","",INDEX(Table1[QB],MATCH(KENKO[[#This Row],[ID NOTA]],Table1[ID],0)))</f>
        <v/>
      </c>
      <c r="E66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64" s="29"/>
      <c r="G664" s="30" t="str">
        <f ca="1">IF(KENKO[[#This Row],[N_ID]]="","",INDEX(INDIRECT($2:$2),KENKO[[#This Row],[//]]))</f>
        <v/>
      </c>
      <c r="H664" s="30" t="str">
        <f ca="1">IF(KENKO[[#This Row],[N_ID]]="","",INDEX(INDIRECT($2:$2),KENKO[[#This Row],[//]]))</f>
        <v/>
      </c>
      <c r="I664" s="43" t="str">
        <f ca="1">IF(KENKO[[#This Row],[N_ID]]="","",INDEX(INDIRECT($2:$2),KENKO[[#This Row],[//]]))</f>
        <v/>
      </c>
      <c r="J664" s="32" t="str">
        <f ca="1">IF(KENKO[[#This Row],[//]]="","",INDEX([3]!db[NB PAJAK],KENKO[[#This Row],[stt]]-1))</f>
        <v/>
      </c>
      <c r="K664" s="29" t="str">
        <f ca="1">IF(KENKO[[#This Row],[//]]="","",IF(INDEX(INDIRECT($2:$2),KENKO[[#This Row],[//]])="","",INDEX(INDIRECT($2:$2),KENKO[[#This Row],[//]])))</f>
        <v/>
      </c>
      <c r="L664" s="29" t="str">
        <f ca="1">IF(KENKO[[#This Row],[//]]="","",IF(KENKO[[#This Row],[C]]="",INDEX(INDIRECT($2:$2),KENKO[[#This Row],[//]]),""))</f>
        <v/>
      </c>
      <c r="M664" s="29" t="str">
        <f ca="1">IF(KENKO[[#This Row],[//]]="","",IF(KENKO[[#This Row],[C]]="",INDEX(INDIRECT($2:$2),KENKO[[#This Row],[//]]),""))</f>
        <v/>
      </c>
      <c r="N664" s="33" t="str">
        <f ca="1">IF(KENKO[[#This Row],[//]]="","",INDEX(INDIRECT($2:$2),KENKO[[#This Row],[//]])/IF(KENKO[[#This Row],[C]]="",KENKO[[#This Row],[JMLH BRG]],1))</f>
        <v/>
      </c>
      <c r="O664" s="44" t="str">
        <f ca="1">IF(KENKO[[#This Row],[//]]="","",INDEX(INDIRECT($2:$2),KENKO[[#This Row],[//]]))</f>
        <v/>
      </c>
      <c r="P664" s="44" t="str">
        <f ca="1">IF(KENKO[[#This Row],[//]]="","",IF(INDEX(INDIRECT($2:$2),KENKO[[#This Row],[//]])="","",INDEX(INDIRECT($2:$2),KENKO[[#This Row],[//]])))</f>
        <v/>
      </c>
      <c r="Q664" s="33" t="str">
        <f ca="1">IF(KENKO[[#This Row],[//]]="","",INDEX(INDIRECT($2:$2),KENKO[[#This Row],[//]]))</f>
        <v/>
      </c>
      <c r="R66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6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64" s="45" t="str">
        <f ca="1">IF(KENKO[[#This Row],[//]]="","",IF(INDEX(INDIRECT($2:$2),KENKO[[#This Row],[//]])="","",INDEX(INDIRECT($2:$2),KENKO[[#This Row],[//]])))</f>
        <v/>
      </c>
      <c r="U664" s="32" t="str">
        <f ca="1">IF(KENKO[[#This Row],[//]]="","",INDEX(INDIRECT($2:$2),KENKO[[#This Row],[//]]))</f>
        <v/>
      </c>
      <c r="V664" s="32" t="str">
        <f ca="1">LOWER(SUBSTITUTE(SUBSTITUTE(SUBSTITUTE(SUBSTITUTE(SUBSTITUTE(SUBSTITUTE(SUBSTITUTE(SUBSTITUTE(KENKO[[#This Row],[N.B.nota]]," ",""),"-",""),"(",""),")",""),".",""),",",""),"/",""),"""",""))</f>
        <v/>
      </c>
      <c r="W664" s="29" t="str">
        <f ca="1">IF(KENKO[[#This Row],[concat]]="","",MATCH(KENKO[[#This Row],[concat]],[3]!db[NB NOTA_C],0)+1)</f>
        <v/>
      </c>
      <c r="X664" s="32" t="str">
        <f ca="1">IF(KENKO[[#This Row],[N.B.nota]]="","",ADDRESS(ROW(KENKO[QB]),COLUMN(KENKO[QB]))&amp;":"&amp;ADDRESS(ROW(),COLUMN(KENKO[QB])))</f>
        <v/>
      </c>
      <c r="Y664" s="46" t="str">
        <f ca="1">IF(KENKO[[#This Row],[//]]="","",HYPERLINK("["&amp;DB_PATH&amp;"]DB!e"&amp;KENKO[[#This Row],[stt]],"&gt;"))</f>
        <v/>
      </c>
      <c r="Z664" s="32" t="str">
        <f ca="1">IF(KENKO[[#This Row],[//]]="","",IF(KENKO[[#This Row],[ID NOTA]]="",Z663,KENKO[[#This Row],[ID NOTA]]))</f>
        <v/>
      </c>
    </row>
    <row r="665" spans="1:26" ht="20.100000000000001" customHeight="1" x14ac:dyDescent="0.25">
      <c r="A665" s="32"/>
      <c r="B665" s="29" t="str">
        <f>IF(KENKO[[#This Row],[N_ID]]="","",INDEX(Table1[ID],MATCH(KENKO[[#This Row],[N_ID]],Table1[N_ID],0)))</f>
        <v/>
      </c>
      <c r="C665" s="29" t="str">
        <f ca="1">IF(KENKO[[#This Row],[//]]="","",HYPERLINK("["&amp;SUBSTITUTE(DIR,"'","")&amp;"]NOTA!D"&amp;KENKO[[#This Row],[//]]+2,"&gt;"))</f>
        <v/>
      </c>
      <c r="D665" s="29" t="str">
        <f>IF(KENKO[[#This Row],[ID NOTA]]="","",INDEX(Table1[QB],MATCH(KENKO[[#This Row],[ID NOTA]],Table1[ID],0)))</f>
        <v/>
      </c>
      <c r="E66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65" s="29"/>
      <c r="G665" s="30" t="str">
        <f ca="1">IF(KENKO[[#This Row],[N_ID]]="","",INDEX(INDIRECT($2:$2),KENKO[[#This Row],[//]]))</f>
        <v/>
      </c>
      <c r="H665" s="30" t="str">
        <f ca="1">IF(KENKO[[#This Row],[N_ID]]="","",INDEX(INDIRECT($2:$2),KENKO[[#This Row],[//]]))</f>
        <v/>
      </c>
      <c r="I665" s="43" t="str">
        <f ca="1">IF(KENKO[[#This Row],[N_ID]]="","",INDEX(INDIRECT($2:$2),KENKO[[#This Row],[//]]))</f>
        <v/>
      </c>
      <c r="J665" s="32" t="str">
        <f ca="1">IF(KENKO[[#This Row],[//]]="","",INDEX([3]!db[NB PAJAK],KENKO[[#This Row],[stt]]-1))</f>
        <v/>
      </c>
      <c r="K665" s="29" t="str">
        <f ca="1">IF(KENKO[[#This Row],[//]]="","",IF(INDEX(INDIRECT($2:$2),KENKO[[#This Row],[//]])="","",INDEX(INDIRECT($2:$2),KENKO[[#This Row],[//]])))</f>
        <v/>
      </c>
      <c r="L665" s="29" t="str">
        <f ca="1">IF(KENKO[[#This Row],[//]]="","",IF(KENKO[[#This Row],[C]]="",INDEX(INDIRECT($2:$2),KENKO[[#This Row],[//]]),""))</f>
        <v/>
      </c>
      <c r="M665" s="29" t="str">
        <f ca="1">IF(KENKO[[#This Row],[//]]="","",IF(KENKO[[#This Row],[C]]="",INDEX(INDIRECT($2:$2),KENKO[[#This Row],[//]]),""))</f>
        <v/>
      </c>
      <c r="N665" s="33" t="str">
        <f ca="1">IF(KENKO[[#This Row],[//]]="","",INDEX(INDIRECT($2:$2),KENKO[[#This Row],[//]])/IF(KENKO[[#This Row],[C]]="",KENKO[[#This Row],[JMLH BRG]],1))</f>
        <v/>
      </c>
      <c r="O665" s="44" t="str">
        <f ca="1">IF(KENKO[[#This Row],[//]]="","",INDEX(INDIRECT($2:$2),KENKO[[#This Row],[//]]))</f>
        <v/>
      </c>
      <c r="P665" s="44" t="str">
        <f ca="1">IF(KENKO[[#This Row],[//]]="","",IF(INDEX(INDIRECT($2:$2),KENKO[[#This Row],[//]])="","",INDEX(INDIRECT($2:$2),KENKO[[#This Row],[//]])))</f>
        <v/>
      </c>
      <c r="Q665" s="33" t="str">
        <f ca="1">IF(KENKO[[#This Row],[//]]="","",INDEX(INDIRECT($2:$2),KENKO[[#This Row],[//]]))</f>
        <v/>
      </c>
      <c r="R66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6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65" s="45" t="str">
        <f ca="1">IF(KENKO[[#This Row],[//]]="","",IF(INDEX(INDIRECT($2:$2),KENKO[[#This Row],[//]])="","",INDEX(INDIRECT($2:$2),KENKO[[#This Row],[//]])))</f>
        <v/>
      </c>
      <c r="U665" s="32" t="str">
        <f ca="1">IF(KENKO[[#This Row],[//]]="","",INDEX(INDIRECT($2:$2),KENKO[[#This Row],[//]]))</f>
        <v/>
      </c>
      <c r="V665" s="32" t="str">
        <f ca="1">LOWER(SUBSTITUTE(SUBSTITUTE(SUBSTITUTE(SUBSTITUTE(SUBSTITUTE(SUBSTITUTE(SUBSTITUTE(SUBSTITUTE(KENKO[[#This Row],[N.B.nota]]," ",""),"-",""),"(",""),")",""),".",""),",",""),"/",""),"""",""))</f>
        <v/>
      </c>
      <c r="W665" s="29" t="str">
        <f ca="1">IF(KENKO[[#This Row],[concat]]="","",MATCH(KENKO[[#This Row],[concat]],[3]!db[NB NOTA_C],0)+1)</f>
        <v/>
      </c>
      <c r="X665" s="32" t="str">
        <f ca="1">IF(KENKO[[#This Row],[N.B.nota]]="","",ADDRESS(ROW(KENKO[QB]),COLUMN(KENKO[QB]))&amp;":"&amp;ADDRESS(ROW(),COLUMN(KENKO[QB])))</f>
        <v/>
      </c>
      <c r="Y665" s="46" t="str">
        <f ca="1">IF(KENKO[[#This Row],[//]]="","",HYPERLINK("["&amp;DB_PATH&amp;"]DB!e"&amp;KENKO[[#This Row],[stt]],"&gt;"))</f>
        <v/>
      </c>
      <c r="Z665" s="32" t="str">
        <f ca="1">IF(KENKO[[#This Row],[//]]="","",IF(KENKO[[#This Row],[ID NOTA]]="",Z664,KENKO[[#This Row],[ID NOTA]]))</f>
        <v/>
      </c>
    </row>
    <row r="666" spans="1:26" ht="20.100000000000001" customHeight="1" x14ac:dyDescent="0.25">
      <c r="A666" s="32"/>
      <c r="B666" s="29" t="str">
        <f>IF(KENKO[[#This Row],[N_ID]]="","",INDEX(Table1[ID],MATCH(KENKO[[#This Row],[N_ID]],Table1[N_ID],0)))</f>
        <v/>
      </c>
      <c r="C666" s="29" t="str">
        <f ca="1">IF(KENKO[[#This Row],[//]]="","",HYPERLINK("["&amp;SUBSTITUTE(DIR,"'","")&amp;"]NOTA!D"&amp;KENKO[[#This Row],[//]]+2,"&gt;"))</f>
        <v/>
      </c>
      <c r="D666" s="29" t="str">
        <f>IF(KENKO[[#This Row],[ID NOTA]]="","",INDEX(Table1[QB],MATCH(KENKO[[#This Row],[ID NOTA]],Table1[ID],0)))</f>
        <v/>
      </c>
      <c r="E66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66" s="29"/>
      <c r="G666" s="30" t="str">
        <f ca="1">IF(KENKO[[#This Row],[N_ID]]="","",INDEX(INDIRECT($2:$2),KENKO[[#This Row],[//]]))</f>
        <v/>
      </c>
      <c r="H666" s="30" t="str">
        <f ca="1">IF(KENKO[[#This Row],[N_ID]]="","",INDEX(INDIRECT($2:$2),KENKO[[#This Row],[//]]))</f>
        <v/>
      </c>
      <c r="I666" s="43" t="str">
        <f ca="1">IF(KENKO[[#This Row],[N_ID]]="","",INDEX(INDIRECT($2:$2),KENKO[[#This Row],[//]]))</f>
        <v/>
      </c>
      <c r="J666" s="32" t="str">
        <f ca="1">IF(KENKO[[#This Row],[//]]="","",INDEX([3]!db[NB PAJAK],KENKO[[#This Row],[stt]]-1))</f>
        <v/>
      </c>
      <c r="K666" s="29" t="str">
        <f ca="1">IF(KENKO[[#This Row],[//]]="","",IF(INDEX(INDIRECT($2:$2),KENKO[[#This Row],[//]])="","",INDEX(INDIRECT($2:$2),KENKO[[#This Row],[//]])))</f>
        <v/>
      </c>
      <c r="L666" s="29" t="str">
        <f ca="1">IF(KENKO[[#This Row],[//]]="","",IF(KENKO[[#This Row],[C]]="",INDEX(INDIRECT($2:$2),KENKO[[#This Row],[//]]),""))</f>
        <v/>
      </c>
      <c r="M666" s="29" t="str">
        <f ca="1">IF(KENKO[[#This Row],[//]]="","",IF(KENKO[[#This Row],[C]]="",INDEX(INDIRECT($2:$2),KENKO[[#This Row],[//]]),""))</f>
        <v/>
      </c>
      <c r="N666" s="33" t="str">
        <f ca="1">IF(KENKO[[#This Row],[//]]="","",INDEX(INDIRECT($2:$2),KENKO[[#This Row],[//]])/IF(KENKO[[#This Row],[C]]="",KENKO[[#This Row],[JMLH BRG]],1))</f>
        <v/>
      </c>
      <c r="O666" s="44" t="str">
        <f ca="1">IF(KENKO[[#This Row],[//]]="","",INDEX(INDIRECT($2:$2),KENKO[[#This Row],[//]]))</f>
        <v/>
      </c>
      <c r="P666" s="44" t="str">
        <f ca="1">IF(KENKO[[#This Row],[//]]="","",IF(INDEX(INDIRECT($2:$2),KENKO[[#This Row],[//]])="","",INDEX(INDIRECT($2:$2),KENKO[[#This Row],[//]])))</f>
        <v/>
      </c>
      <c r="Q666" s="33" t="str">
        <f ca="1">IF(KENKO[[#This Row],[//]]="","",INDEX(INDIRECT($2:$2),KENKO[[#This Row],[//]]))</f>
        <v/>
      </c>
      <c r="R66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6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66" s="45" t="str">
        <f ca="1">IF(KENKO[[#This Row],[//]]="","",IF(INDEX(INDIRECT($2:$2),KENKO[[#This Row],[//]])="","",INDEX(INDIRECT($2:$2),KENKO[[#This Row],[//]])))</f>
        <v/>
      </c>
      <c r="U666" s="32" t="str">
        <f ca="1">IF(KENKO[[#This Row],[//]]="","",INDEX(INDIRECT($2:$2),KENKO[[#This Row],[//]]))</f>
        <v/>
      </c>
      <c r="V666" s="32" t="str">
        <f ca="1">LOWER(SUBSTITUTE(SUBSTITUTE(SUBSTITUTE(SUBSTITUTE(SUBSTITUTE(SUBSTITUTE(SUBSTITUTE(SUBSTITUTE(KENKO[[#This Row],[N.B.nota]]," ",""),"-",""),"(",""),")",""),".",""),",",""),"/",""),"""",""))</f>
        <v/>
      </c>
      <c r="W666" s="29" t="str">
        <f ca="1">IF(KENKO[[#This Row],[concat]]="","",MATCH(KENKO[[#This Row],[concat]],[3]!db[NB NOTA_C],0)+1)</f>
        <v/>
      </c>
      <c r="X666" s="32" t="str">
        <f ca="1">IF(KENKO[[#This Row],[N.B.nota]]="","",ADDRESS(ROW(KENKO[QB]),COLUMN(KENKO[QB]))&amp;":"&amp;ADDRESS(ROW(),COLUMN(KENKO[QB])))</f>
        <v/>
      </c>
      <c r="Y666" s="46" t="str">
        <f ca="1">IF(KENKO[[#This Row],[//]]="","",HYPERLINK("["&amp;DB_PATH&amp;"]DB!e"&amp;KENKO[[#This Row],[stt]],"&gt;"))</f>
        <v/>
      </c>
      <c r="Z666" s="32" t="str">
        <f ca="1">IF(KENKO[[#This Row],[//]]="","",IF(KENKO[[#This Row],[ID NOTA]]="",Z665,KENKO[[#This Row],[ID NOTA]]))</f>
        <v/>
      </c>
    </row>
    <row r="667" spans="1:26" ht="20.100000000000001" customHeight="1" x14ac:dyDescent="0.25">
      <c r="A667" s="32"/>
      <c r="B667" s="29" t="str">
        <f>IF(KENKO[[#This Row],[N_ID]]="","",INDEX(Table1[ID],MATCH(KENKO[[#This Row],[N_ID]],Table1[N_ID],0)))</f>
        <v/>
      </c>
      <c r="C667" s="29" t="str">
        <f ca="1">IF(KENKO[[#This Row],[//]]="","",HYPERLINK("["&amp;SUBSTITUTE(DIR,"'","")&amp;"]NOTA!D"&amp;KENKO[[#This Row],[//]]+2,"&gt;"))</f>
        <v/>
      </c>
      <c r="D667" s="29" t="str">
        <f>IF(KENKO[[#This Row],[ID NOTA]]="","",INDEX(Table1[QB],MATCH(KENKO[[#This Row],[ID NOTA]],Table1[ID],0)))</f>
        <v/>
      </c>
      <c r="E66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67" s="29"/>
      <c r="G667" s="30" t="str">
        <f ca="1">IF(KENKO[[#This Row],[N_ID]]="","",INDEX(INDIRECT($2:$2),KENKO[[#This Row],[//]]))</f>
        <v/>
      </c>
      <c r="H667" s="30" t="str">
        <f ca="1">IF(KENKO[[#This Row],[N_ID]]="","",INDEX(INDIRECT($2:$2),KENKO[[#This Row],[//]]))</f>
        <v/>
      </c>
      <c r="I667" s="43" t="str">
        <f ca="1">IF(KENKO[[#This Row],[N_ID]]="","",INDEX(INDIRECT($2:$2),KENKO[[#This Row],[//]]))</f>
        <v/>
      </c>
      <c r="J667" s="32" t="str">
        <f ca="1">IF(KENKO[[#This Row],[//]]="","",INDEX([3]!db[NB PAJAK],KENKO[[#This Row],[stt]]-1))</f>
        <v/>
      </c>
      <c r="K667" s="29" t="str">
        <f ca="1">IF(KENKO[[#This Row],[//]]="","",IF(INDEX(INDIRECT($2:$2),KENKO[[#This Row],[//]])="","",INDEX(INDIRECT($2:$2),KENKO[[#This Row],[//]])))</f>
        <v/>
      </c>
      <c r="L667" s="29" t="str">
        <f ca="1">IF(KENKO[[#This Row],[//]]="","",IF(KENKO[[#This Row],[C]]="",INDEX(INDIRECT($2:$2),KENKO[[#This Row],[//]]),""))</f>
        <v/>
      </c>
      <c r="M667" s="29" t="str">
        <f ca="1">IF(KENKO[[#This Row],[//]]="","",IF(KENKO[[#This Row],[C]]="",INDEX(INDIRECT($2:$2),KENKO[[#This Row],[//]]),""))</f>
        <v/>
      </c>
      <c r="N667" s="33" t="str">
        <f ca="1">IF(KENKO[[#This Row],[//]]="","",INDEX(INDIRECT($2:$2),KENKO[[#This Row],[//]])/IF(KENKO[[#This Row],[C]]="",KENKO[[#This Row],[JMLH BRG]],1))</f>
        <v/>
      </c>
      <c r="O667" s="44" t="str">
        <f ca="1">IF(KENKO[[#This Row],[//]]="","",INDEX(INDIRECT($2:$2),KENKO[[#This Row],[//]]))</f>
        <v/>
      </c>
      <c r="P667" s="44" t="str">
        <f ca="1">IF(KENKO[[#This Row],[//]]="","",IF(INDEX(INDIRECT($2:$2),KENKO[[#This Row],[//]])="","",INDEX(INDIRECT($2:$2),KENKO[[#This Row],[//]])))</f>
        <v/>
      </c>
      <c r="Q667" s="33" t="str">
        <f ca="1">IF(KENKO[[#This Row],[//]]="","",INDEX(INDIRECT($2:$2),KENKO[[#This Row],[//]]))</f>
        <v/>
      </c>
      <c r="R66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6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67" s="45" t="str">
        <f ca="1">IF(KENKO[[#This Row],[//]]="","",IF(INDEX(INDIRECT($2:$2),KENKO[[#This Row],[//]])="","",INDEX(INDIRECT($2:$2),KENKO[[#This Row],[//]])))</f>
        <v/>
      </c>
      <c r="U667" s="32" t="str">
        <f ca="1">IF(KENKO[[#This Row],[//]]="","",INDEX(INDIRECT($2:$2),KENKO[[#This Row],[//]]))</f>
        <v/>
      </c>
      <c r="V667" s="32" t="str">
        <f ca="1">LOWER(SUBSTITUTE(SUBSTITUTE(SUBSTITUTE(SUBSTITUTE(SUBSTITUTE(SUBSTITUTE(SUBSTITUTE(SUBSTITUTE(KENKO[[#This Row],[N.B.nota]]," ",""),"-",""),"(",""),")",""),".",""),",",""),"/",""),"""",""))</f>
        <v/>
      </c>
      <c r="W667" s="29" t="str">
        <f ca="1">IF(KENKO[[#This Row],[concat]]="","",MATCH(KENKO[[#This Row],[concat]],[3]!db[NB NOTA_C],0)+1)</f>
        <v/>
      </c>
      <c r="X667" s="32" t="str">
        <f ca="1">IF(KENKO[[#This Row],[N.B.nota]]="","",ADDRESS(ROW(KENKO[QB]),COLUMN(KENKO[QB]))&amp;":"&amp;ADDRESS(ROW(),COLUMN(KENKO[QB])))</f>
        <v/>
      </c>
      <c r="Y667" s="46" t="str">
        <f ca="1">IF(KENKO[[#This Row],[//]]="","",HYPERLINK("["&amp;DB_PATH&amp;"]DB!e"&amp;KENKO[[#This Row],[stt]],"&gt;"))</f>
        <v/>
      </c>
      <c r="Z667" s="32" t="str">
        <f ca="1">IF(KENKO[[#This Row],[//]]="","",IF(KENKO[[#This Row],[ID NOTA]]="",Z666,KENKO[[#This Row],[ID NOTA]]))</f>
        <v/>
      </c>
    </row>
    <row r="668" spans="1:26" ht="20.100000000000001" customHeight="1" x14ac:dyDescent="0.25">
      <c r="A668" s="32"/>
      <c r="B668" s="29" t="str">
        <f>IF(KENKO[[#This Row],[N_ID]]="","",INDEX(Table1[ID],MATCH(KENKO[[#This Row],[N_ID]],Table1[N_ID],0)))</f>
        <v/>
      </c>
      <c r="C668" s="29" t="str">
        <f ca="1">IF(KENKO[[#This Row],[//]]="","",HYPERLINK("["&amp;SUBSTITUTE(DIR,"'","")&amp;"]NOTA!D"&amp;KENKO[[#This Row],[//]]+2,"&gt;"))</f>
        <v/>
      </c>
      <c r="D668" s="29" t="str">
        <f>IF(KENKO[[#This Row],[ID NOTA]]="","",INDEX(Table1[QB],MATCH(KENKO[[#This Row],[ID NOTA]],Table1[ID],0)))</f>
        <v/>
      </c>
      <c r="E66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68" s="29"/>
      <c r="G668" s="30" t="str">
        <f ca="1">IF(KENKO[[#This Row],[N_ID]]="","",INDEX(INDIRECT($2:$2),KENKO[[#This Row],[//]]))</f>
        <v/>
      </c>
      <c r="H668" s="30" t="str">
        <f ca="1">IF(KENKO[[#This Row],[N_ID]]="","",INDEX(INDIRECT($2:$2),KENKO[[#This Row],[//]]))</f>
        <v/>
      </c>
      <c r="I668" s="43" t="str">
        <f ca="1">IF(KENKO[[#This Row],[N_ID]]="","",INDEX(INDIRECT($2:$2),KENKO[[#This Row],[//]]))</f>
        <v/>
      </c>
      <c r="J668" s="32" t="str">
        <f ca="1">IF(KENKO[[#This Row],[//]]="","",INDEX([3]!db[NB PAJAK],KENKO[[#This Row],[stt]]-1))</f>
        <v/>
      </c>
      <c r="K668" s="29" t="str">
        <f ca="1">IF(KENKO[[#This Row],[//]]="","",IF(INDEX(INDIRECT($2:$2),KENKO[[#This Row],[//]])="","",INDEX(INDIRECT($2:$2),KENKO[[#This Row],[//]])))</f>
        <v/>
      </c>
      <c r="L668" s="29" t="str">
        <f ca="1">IF(KENKO[[#This Row],[//]]="","",IF(KENKO[[#This Row],[C]]="",INDEX(INDIRECT($2:$2),KENKO[[#This Row],[//]]),""))</f>
        <v/>
      </c>
      <c r="M668" s="29" t="str">
        <f ca="1">IF(KENKO[[#This Row],[//]]="","",IF(KENKO[[#This Row],[C]]="",INDEX(INDIRECT($2:$2),KENKO[[#This Row],[//]]),""))</f>
        <v/>
      </c>
      <c r="N668" s="33" t="str">
        <f ca="1">IF(KENKO[[#This Row],[//]]="","",INDEX(INDIRECT($2:$2),KENKO[[#This Row],[//]])/IF(KENKO[[#This Row],[C]]="",KENKO[[#This Row],[JMLH BRG]],1))</f>
        <v/>
      </c>
      <c r="O668" s="44" t="str">
        <f ca="1">IF(KENKO[[#This Row],[//]]="","",INDEX(INDIRECT($2:$2),KENKO[[#This Row],[//]]))</f>
        <v/>
      </c>
      <c r="P668" s="44" t="str">
        <f ca="1">IF(KENKO[[#This Row],[//]]="","",IF(INDEX(INDIRECT($2:$2),KENKO[[#This Row],[//]])="","",INDEX(INDIRECT($2:$2),KENKO[[#This Row],[//]])))</f>
        <v/>
      </c>
      <c r="Q668" s="33" t="str">
        <f ca="1">IF(KENKO[[#This Row],[//]]="","",INDEX(INDIRECT($2:$2),KENKO[[#This Row],[//]]))</f>
        <v/>
      </c>
      <c r="R66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6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68" s="45" t="str">
        <f ca="1">IF(KENKO[[#This Row],[//]]="","",IF(INDEX(INDIRECT($2:$2),KENKO[[#This Row],[//]])="","",INDEX(INDIRECT($2:$2),KENKO[[#This Row],[//]])))</f>
        <v/>
      </c>
      <c r="U668" s="32" t="str">
        <f ca="1">IF(KENKO[[#This Row],[//]]="","",INDEX(INDIRECT($2:$2),KENKO[[#This Row],[//]]))</f>
        <v/>
      </c>
      <c r="V668" s="32" t="str">
        <f ca="1">LOWER(SUBSTITUTE(SUBSTITUTE(SUBSTITUTE(SUBSTITUTE(SUBSTITUTE(SUBSTITUTE(SUBSTITUTE(SUBSTITUTE(KENKO[[#This Row],[N.B.nota]]," ",""),"-",""),"(",""),")",""),".",""),",",""),"/",""),"""",""))</f>
        <v/>
      </c>
      <c r="W668" s="29" t="str">
        <f ca="1">IF(KENKO[[#This Row],[concat]]="","",MATCH(KENKO[[#This Row],[concat]],[3]!db[NB NOTA_C],0)+1)</f>
        <v/>
      </c>
      <c r="X668" s="32" t="str">
        <f ca="1">IF(KENKO[[#This Row],[N.B.nota]]="","",ADDRESS(ROW(KENKO[QB]),COLUMN(KENKO[QB]))&amp;":"&amp;ADDRESS(ROW(),COLUMN(KENKO[QB])))</f>
        <v/>
      </c>
      <c r="Y668" s="46" t="str">
        <f ca="1">IF(KENKO[[#This Row],[//]]="","",HYPERLINK("["&amp;DB_PATH&amp;"]DB!e"&amp;KENKO[[#This Row],[stt]],"&gt;"))</f>
        <v/>
      </c>
      <c r="Z668" s="32" t="str">
        <f ca="1">IF(KENKO[[#This Row],[//]]="","",IF(KENKO[[#This Row],[ID NOTA]]="",Z667,KENKO[[#This Row],[ID NOTA]]))</f>
        <v/>
      </c>
    </row>
    <row r="669" spans="1:26" ht="20.100000000000001" customHeight="1" x14ac:dyDescent="0.25">
      <c r="A669" s="32"/>
      <c r="B669" s="29" t="str">
        <f>IF(KENKO[[#This Row],[N_ID]]="","",INDEX(Table1[ID],MATCH(KENKO[[#This Row],[N_ID]],Table1[N_ID],0)))</f>
        <v/>
      </c>
      <c r="C669" s="29" t="str">
        <f ca="1">IF(KENKO[[#This Row],[//]]="","",HYPERLINK("["&amp;SUBSTITUTE(DIR,"'","")&amp;"]NOTA!D"&amp;KENKO[[#This Row],[//]]+2,"&gt;"))</f>
        <v/>
      </c>
      <c r="D669" s="29" t="str">
        <f>IF(KENKO[[#This Row],[ID NOTA]]="","",INDEX(Table1[QB],MATCH(KENKO[[#This Row],[ID NOTA]],Table1[ID],0)))</f>
        <v/>
      </c>
      <c r="E66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69" s="29"/>
      <c r="G669" s="30" t="str">
        <f ca="1">IF(KENKO[[#This Row],[N_ID]]="","",INDEX(INDIRECT($2:$2),KENKO[[#This Row],[//]]))</f>
        <v/>
      </c>
      <c r="H669" s="30" t="str">
        <f ca="1">IF(KENKO[[#This Row],[N_ID]]="","",INDEX(INDIRECT($2:$2),KENKO[[#This Row],[//]]))</f>
        <v/>
      </c>
      <c r="I669" s="43" t="str">
        <f ca="1">IF(KENKO[[#This Row],[N_ID]]="","",INDEX(INDIRECT($2:$2),KENKO[[#This Row],[//]]))</f>
        <v/>
      </c>
      <c r="J669" s="32" t="str">
        <f ca="1">IF(KENKO[[#This Row],[//]]="","",INDEX([3]!db[NB PAJAK],KENKO[[#This Row],[stt]]-1))</f>
        <v/>
      </c>
      <c r="K669" s="29" t="str">
        <f ca="1">IF(KENKO[[#This Row],[//]]="","",IF(INDEX(INDIRECT($2:$2),KENKO[[#This Row],[//]])="","",INDEX(INDIRECT($2:$2),KENKO[[#This Row],[//]])))</f>
        <v/>
      </c>
      <c r="L669" s="29" t="str">
        <f ca="1">IF(KENKO[[#This Row],[//]]="","",IF(KENKO[[#This Row],[C]]="",INDEX(INDIRECT($2:$2),KENKO[[#This Row],[//]]),""))</f>
        <v/>
      </c>
      <c r="M669" s="29" t="str">
        <f ca="1">IF(KENKO[[#This Row],[//]]="","",IF(KENKO[[#This Row],[C]]="",INDEX(INDIRECT($2:$2),KENKO[[#This Row],[//]]),""))</f>
        <v/>
      </c>
      <c r="N669" s="33" t="str">
        <f ca="1">IF(KENKO[[#This Row],[//]]="","",INDEX(INDIRECT($2:$2),KENKO[[#This Row],[//]])/IF(KENKO[[#This Row],[C]]="",KENKO[[#This Row],[JMLH BRG]],1))</f>
        <v/>
      </c>
      <c r="O669" s="44" t="str">
        <f ca="1">IF(KENKO[[#This Row],[//]]="","",INDEX(INDIRECT($2:$2),KENKO[[#This Row],[//]]))</f>
        <v/>
      </c>
      <c r="P669" s="44" t="str">
        <f ca="1">IF(KENKO[[#This Row],[//]]="","",IF(INDEX(INDIRECT($2:$2),KENKO[[#This Row],[//]])="","",INDEX(INDIRECT($2:$2),KENKO[[#This Row],[//]])))</f>
        <v/>
      </c>
      <c r="Q669" s="33" t="str">
        <f ca="1">IF(KENKO[[#This Row],[//]]="","",INDEX(INDIRECT($2:$2),KENKO[[#This Row],[//]]))</f>
        <v/>
      </c>
      <c r="R66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6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69" s="45" t="str">
        <f ca="1">IF(KENKO[[#This Row],[//]]="","",IF(INDEX(INDIRECT($2:$2),KENKO[[#This Row],[//]])="","",INDEX(INDIRECT($2:$2),KENKO[[#This Row],[//]])))</f>
        <v/>
      </c>
      <c r="U669" s="32" t="str">
        <f ca="1">IF(KENKO[[#This Row],[//]]="","",INDEX(INDIRECT($2:$2),KENKO[[#This Row],[//]]))</f>
        <v/>
      </c>
      <c r="V669" s="32" t="str">
        <f ca="1">LOWER(SUBSTITUTE(SUBSTITUTE(SUBSTITUTE(SUBSTITUTE(SUBSTITUTE(SUBSTITUTE(SUBSTITUTE(SUBSTITUTE(KENKO[[#This Row],[N.B.nota]]," ",""),"-",""),"(",""),")",""),".",""),",",""),"/",""),"""",""))</f>
        <v/>
      </c>
      <c r="W669" s="29" t="str">
        <f ca="1">IF(KENKO[[#This Row],[concat]]="","",MATCH(KENKO[[#This Row],[concat]],[3]!db[NB NOTA_C],0)+1)</f>
        <v/>
      </c>
      <c r="X669" s="32" t="str">
        <f ca="1">IF(KENKO[[#This Row],[N.B.nota]]="","",ADDRESS(ROW(KENKO[QB]),COLUMN(KENKO[QB]))&amp;":"&amp;ADDRESS(ROW(),COLUMN(KENKO[QB])))</f>
        <v/>
      </c>
      <c r="Y669" s="46" t="str">
        <f ca="1">IF(KENKO[[#This Row],[//]]="","",HYPERLINK("["&amp;DB_PATH&amp;"]DB!e"&amp;KENKO[[#This Row],[stt]],"&gt;"))</f>
        <v/>
      </c>
      <c r="Z669" s="32" t="str">
        <f ca="1">IF(KENKO[[#This Row],[//]]="","",IF(KENKO[[#This Row],[ID NOTA]]="",Z668,KENKO[[#This Row],[ID NOTA]]))</f>
        <v/>
      </c>
    </row>
    <row r="670" spans="1:26" ht="20.100000000000001" customHeight="1" x14ac:dyDescent="0.25">
      <c r="A670" s="32"/>
      <c r="B670" s="29" t="str">
        <f>IF(KENKO[[#This Row],[N_ID]]="","",INDEX(Table1[ID],MATCH(KENKO[[#This Row],[N_ID]],Table1[N_ID],0)))</f>
        <v/>
      </c>
      <c r="C670" s="29" t="str">
        <f ca="1">IF(KENKO[[#This Row],[//]]="","",HYPERLINK("["&amp;SUBSTITUTE(DIR,"'","")&amp;"]NOTA!D"&amp;KENKO[[#This Row],[//]]+2,"&gt;"))</f>
        <v/>
      </c>
      <c r="D670" s="29" t="str">
        <f>IF(KENKO[[#This Row],[ID NOTA]]="","",INDEX(Table1[QB],MATCH(KENKO[[#This Row],[ID NOTA]],Table1[ID],0)))</f>
        <v/>
      </c>
      <c r="E67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70" s="29"/>
      <c r="G670" s="30" t="str">
        <f ca="1">IF(KENKO[[#This Row],[N_ID]]="","",INDEX(INDIRECT($2:$2),KENKO[[#This Row],[//]]))</f>
        <v/>
      </c>
      <c r="H670" s="30" t="str">
        <f ca="1">IF(KENKO[[#This Row],[N_ID]]="","",INDEX(INDIRECT($2:$2),KENKO[[#This Row],[//]]))</f>
        <v/>
      </c>
      <c r="I670" s="43" t="str">
        <f ca="1">IF(KENKO[[#This Row],[N_ID]]="","",INDEX(INDIRECT($2:$2),KENKO[[#This Row],[//]]))</f>
        <v/>
      </c>
      <c r="J670" s="32" t="str">
        <f ca="1">IF(KENKO[[#This Row],[//]]="","",INDEX([3]!db[NB PAJAK],KENKO[[#This Row],[stt]]-1))</f>
        <v/>
      </c>
      <c r="K670" s="29" t="str">
        <f ca="1">IF(KENKO[[#This Row],[//]]="","",IF(INDEX(INDIRECT($2:$2),KENKO[[#This Row],[//]])="","",INDEX(INDIRECT($2:$2),KENKO[[#This Row],[//]])))</f>
        <v/>
      </c>
      <c r="L670" s="29" t="str">
        <f ca="1">IF(KENKO[[#This Row],[//]]="","",IF(KENKO[[#This Row],[C]]="",INDEX(INDIRECT($2:$2),KENKO[[#This Row],[//]]),""))</f>
        <v/>
      </c>
      <c r="M670" s="29" t="str">
        <f ca="1">IF(KENKO[[#This Row],[//]]="","",IF(KENKO[[#This Row],[C]]="",INDEX(INDIRECT($2:$2),KENKO[[#This Row],[//]]),""))</f>
        <v/>
      </c>
      <c r="N670" s="33" t="str">
        <f ca="1">IF(KENKO[[#This Row],[//]]="","",INDEX(INDIRECT($2:$2),KENKO[[#This Row],[//]])/IF(KENKO[[#This Row],[C]]="",KENKO[[#This Row],[JMLH BRG]],1))</f>
        <v/>
      </c>
      <c r="O670" s="44" t="str">
        <f ca="1">IF(KENKO[[#This Row],[//]]="","",INDEX(INDIRECT($2:$2),KENKO[[#This Row],[//]]))</f>
        <v/>
      </c>
      <c r="P670" s="44" t="str">
        <f ca="1">IF(KENKO[[#This Row],[//]]="","",IF(INDEX(INDIRECT($2:$2),KENKO[[#This Row],[//]])="","",INDEX(INDIRECT($2:$2),KENKO[[#This Row],[//]])))</f>
        <v/>
      </c>
      <c r="Q670" s="33" t="str">
        <f ca="1">IF(KENKO[[#This Row],[//]]="","",INDEX(INDIRECT($2:$2),KENKO[[#This Row],[//]]))</f>
        <v/>
      </c>
      <c r="R67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7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70" s="45" t="str">
        <f ca="1">IF(KENKO[[#This Row],[//]]="","",IF(INDEX(INDIRECT($2:$2),KENKO[[#This Row],[//]])="","",INDEX(INDIRECT($2:$2),KENKO[[#This Row],[//]])))</f>
        <v/>
      </c>
      <c r="U670" s="32" t="str">
        <f ca="1">IF(KENKO[[#This Row],[//]]="","",INDEX(INDIRECT($2:$2),KENKO[[#This Row],[//]]))</f>
        <v/>
      </c>
      <c r="V670" s="32" t="str">
        <f ca="1">LOWER(SUBSTITUTE(SUBSTITUTE(SUBSTITUTE(SUBSTITUTE(SUBSTITUTE(SUBSTITUTE(SUBSTITUTE(SUBSTITUTE(KENKO[[#This Row],[N.B.nota]]," ",""),"-",""),"(",""),")",""),".",""),",",""),"/",""),"""",""))</f>
        <v/>
      </c>
      <c r="W670" s="29" t="str">
        <f ca="1">IF(KENKO[[#This Row],[concat]]="","",MATCH(KENKO[[#This Row],[concat]],[3]!db[NB NOTA_C],0)+1)</f>
        <v/>
      </c>
      <c r="X670" s="32" t="str">
        <f ca="1">IF(KENKO[[#This Row],[N.B.nota]]="","",ADDRESS(ROW(KENKO[QB]),COLUMN(KENKO[QB]))&amp;":"&amp;ADDRESS(ROW(),COLUMN(KENKO[QB])))</f>
        <v/>
      </c>
      <c r="Y670" s="46" t="str">
        <f ca="1">IF(KENKO[[#This Row],[//]]="","",HYPERLINK("["&amp;DB_PATH&amp;"]DB!e"&amp;KENKO[[#This Row],[stt]],"&gt;"))</f>
        <v/>
      </c>
      <c r="Z670" s="32" t="str">
        <f ca="1">IF(KENKO[[#This Row],[//]]="","",IF(KENKO[[#This Row],[ID NOTA]]="",Z669,KENKO[[#This Row],[ID NOTA]]))</f>
        <v/>
      </c>
    </row>
    <row r="671" spans="1:26" ht="20.100000000000001" customHeight="1" x14ac:dyDescent="0.25">
      <c r="A671" s="32"/>
      <c r="B671" s="29" t="str">
        <f>IF(KENKO[[#This Row],[N_ID]]="","",INDEX(Table1[ID],MATCH(KENKO[[#This Row],[N_ID]],Table1[N_ID],0)))</f>
        <v/>
      </c>
      <c r="C671" s="29" t="str">
        <f ca="1">IF(KENKO[[#This Row],[//]]="","",HYPERLINK("["&amp;SUBSTITUTE(DIR,"'","")&amp;"]NOTA!D"&amp;KENKO[[#This Row],[//]]+2,"&gt;"))</f>
        <v/>
      </c>
      <c r="D671" s="29" t="str">
        <f>IF(KENKO[[#This Row],[ID NOTA]]="","",INDEX(Table1[QB],MATCH(KENKO[[#This Row],[ID NOTA]],Table1[ID],0)))</f>
        <v/>
      </c>
      <c r="E67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71" s="29"/>
      <c r="G671" s="30" t="str">
        <f ca="1">IF(KENKO[[#This Row],[N_ID]]="","",INDEX(INDIRECT($2:$2),KENKO[[#This Row],[//]]))</f>
        <v/>
      </c>
      <c r="H671" s="30" t="str">
        <f ca="1">IF(KENKO[[#This Row],[N_ID]]="","",INDEX(INDIRECT($2:$2),KENKO[[#This Row],[//]]))</f>
        <v/>
      </c>
      <c r="I671" s="43" t="str">
        <f ca="1">IF(KENKO[[#This Row],[N_ID]]="","",INDEX(INDIRECT($2:$2),KENKO[[#This Row],[//]]))</f>
        <v/>
      </c>
      <c r="J671" s="32" t="str">
        <f ca="1">IF(KENKO[[#This Row],[//]]="","",INDEX([3]!db[NB PAJAK],KENKO[[#This Row],[stt]]-1))</f>
        <v/>
      </c>
      <c r="K671" s="29" t="str">
        <f ca="1">IF(KENKO[[#This Row],[//]]="","",IF(INDEX(INDIRECT($2:$2),KENKO[[#This Row],[//]])="","",INDEX(INDIRECT($2:$2),KENKO[[#This Row],[//]])))</f>
        <v/>
      </c>
      <c r="L671" s="29" t="str">
        <f ca="1">IF(KENKO[[#This Row],[//]]="","",IF(KENKO[[#This Row],[C]]="",INDEX(INDIRECT($2:$2),KENKO[[#This Row],[//]]),""))</f>
        <v/>
      </c>
      <c r="M671" s="29" t="str">
        <f ca="1">IF(KENKO[[#This Row],[//]]="","",IF(KENKO[[#This Row],[C]]="",INDEX(INDIRECT($2:$2),KENKO[[#This Row],[//]]),""))</f>
        <v/>
      </c>
      <c r="N671" s="33" t="str">
        <f ca="1">IF(KENKO[[#This Row],[//]]="","",INDEX(INDIRECT($2:$2),KENKO[[#This Row],[//]])/IF(KENKO[[#This Row],[C]]="",KENKO[[#This Row],[JMLH BRG]],1))</f>
        <v/>
      </c>
      <c r="O671" s="44" t="str">
        <f ca="1">IF(KENKO[[#This Row],[//]]="","",INDEX(INDIRECT($2:$2),KENKO[[#This Row],[//]]))</f>
        <v/>
      </c>
      <c r="P671" s="44" t="str">
        <f ca="1">IF(KENKO[[#This Row],[//]]="","",IF(INDEX(INDIRECT($2:$2),KENKO[[#This Row],[//]])="","",INDEX(INDIRECT($2:$2),KENKO[[#This Row],[//]])))</f>
        <v/>
      </c>
      <c r="Q671" s="33" t="str">
        <f ca="1">IF(KENKO[[#This Row],[//]]="","",INDEX(INDIRECT($2:$2),KENKO[[#This Row],[//]]))</f>
        <v/>
      </c>
      <c r="R67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7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71" s="45" t="str">
        <f ca="1">IF(KENKO[[#This Row],[//]]="","",IF(INDEX(INDIRECT($2:$2),KENKO[[#This Row],[//]])="","",INDEX(INDIRECT($2:$2),KENKO[[#This Row],[//]])))</f>
        <v/>
      </c>
      <c r="U671" s="32" t="str">
        <f ca="1">IF(KENKO[[#This Row],[//]]="","",INDEX(INDIRECT($2:$2),KENKO[[#This Row],[//]]))</f>
        <v/>
      </c>
      <c r="V671" s="32" t="str">
        <f ca="1">LOWER(SUBSTITUTE(SUBSTITUTE(SUBSTITUTE(SUBSTITUTE(SUBSTITUTE(SUBSTITUTE(SUBSTITUTE(SUBSTITUTE(KENKO[[#This Row],[N.B.nota]]," ",""),"-",""),"(",""),")",""),".",""),",",""),"/",""),"""",""))</f>
        <v/>
      </c>
      <c r="W671" s="29" t="str">
        <f ca="1">IF(KENKO[[#This Row],[concat]]="","",MATCH(KENKO[[#This Row],[concat]],[3]!db[NB NOTA_C],0)+1)</f>
        <v/>
      </c>
      <c r="X671" s="32" t="str">
        <f ca="1">IF(KENKO[[#This Row],[N.B.nota]]="","",ADDRESS(ROW(KENKO[QB]),COLUMN(KENKO[QB]))&amp;":"&amp;ADDRESS(ROW(),COLUMN(KENKO[QB])))</f>
        <v/>
      </c>
      <c r="Y671" s="46" t="str">
        <f ca="1">IF(KENKO[[#This Row],[//]]="","",HYPERLINK("["&amp;DB_PATH&amp;"]DB!e"&amp;KENKO[[#This Row],[stt]],"&gt;"))</f>
        <v/>
      </c>
      <c r="Z671" s="32" t="str">
        <f ca="1">IF(KENKO[[#This Row],[//]]="","",IF(KENKO[[#This Row],[ID NOTA]]="",Z670,KENKO[[#This Row],[ID NOTA]]))</f>
        <v/>
      </c>
    </row>
    <row r="672" spans="1:26" ht="20.100000000000001" customHeight="1" x14ac:dyDescent="0.25">
      <c r="A672" s="32"/>
      <c r="B672" s="29" t="str">
        <f>IF(KENKO[[#This Row],[N_ID]]="","",INDEX(Table1[ID],MATCH(KENKO[[#This Row],[N_ID]],Table1[N_ID],0)))</f>
        <v/>
      </c>
      <c r="C672" s="29" t="str">
        <f ca="1">IF(KENKO[[#This Row],[//]]="","",HYPERLINK("["&amp;SUBSTITUTE(DIR,"'","")&amp;"]NOTA!D"&amp;KENKO[[#This Row],[//]]+2,"&gt;"))</f>
        <v/>
      </c>
      <c r="D672" s="29" t="str">
        <f>IF(KENKO[[#This Row],[ID NOTA]]="","",INDEX(Table1[QB],MATCH(KENKO[[#This Row],[ID NOTA]],Table1[ID],0)))</f>
        <v/>
      </c>
      <c r="E67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72" s="29"/>
      <c r="G672" s="30" t="str">
        <f ca="1">IF(KENKO[[#This Row],[N_ID]]="","",INDEX(INDIRECT($2:$2),KENKO[[#This Row],[//]]))</f>
        <v/>
      </c>
      <c r="H672" s="30" t="str">
        <f ca="1">IF(KENKO[[#This Row],[N_ID]]="","",INDEX(INDIRECT($2:$2),KENKO[[#This Row],[//]]))</f>
        <v/>
      </c>
      <c r="I672" s="43" t="str">
        <f ca="1">IF(KENKO[[#This Row],[N_ID]]="","",INDEX(INDIRECT($2:$2),KENKO[[#This Row],[//]]))</f>
        <v/>
      </c>
      <c r="J672" s="32" t="str">
        <f ca="1">IF(KENKO[[#This Row],[//]]="","",INDEX([3]!db[NB PAJAK],KENKO[[#This Row],[stt]]-1))</f>
        <v/>
      </c>
      <c r="K672" s="29" t="str">
        <f ca="1">IF(KENKO[[#This Row],[//]]="","",IF(INDEX(INDIRECT($2:$2),KENKO[[#This Row],[//]])="","",INDEX(INDIRECT($2:$2),KENKO[[#This Row],[//]])))</f>
        <v/>
      </c>
      <c r="L672" s="29" t="str">
        <f ca="1">IF(KENKO[[#This Row],[//]]="","",IF(KENKO[[#This Row],[C]]="",INDEX(INDIRECT($2:$2),KENKO[[#This Row],[//]]),""))</f>
        <v/>
      </c>
      <c r="M672" s="29" t="str">
        <f ca="1">IF(KENKO[[#This Row],[//]]="","",IF(KENKO[[#This Row],[C]]="",INDEX(INDIRECT($2:$2),KENKO[[#This Row],[//]]),""))</f>
        <v/>
      </c>
      <c r="N672" s="33" t="str">
        <f ca="1">IF(KENKO[[#This Row],[//]]="","",INDEX(INDIRECT($2:$2),KENKO[[#This Row],[//]])/IF(KENKO[[#This Row],[C]]="",KENKO[[#This Row],[JMLH BRG]],1))</f>
        <v/>
      </c>
      <c r="O672" s="44" t="str">
        <f ca="1">IF(KENKO[[#This Row],[//]]="","",INDEX(INDIRECT($2:$2),KENKO[[#This Row],[//]]))</f>
        <v/>
      </c>
      <c r="P672" s="44" t="str">
        <f ca="1">IF(KENKO[[#This Row],[//]]="","",IF(INDEX(INDIRECT($2:$2),KENKO[[#This Row],[//]])="","",INDEX(INDIRECT($2:$2),KENKO[[#This Row],[//]])))</f>
        <v/>
      </c>
      <c r="Q672" s="33" t="str">
        <f ca="1">IF(KENKO[[#This Row],[//]]="","",INDEX(INDIRECT($2:$2),KENKO[[#This Row],[//]]))</f>
        <v/>
      </c>
      <c r="R67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7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72" s="45" t="str">
        <f ca="1">IF(KENKO[[#This Row],[//]]="","",IF(INDEX(INDIRECT($2:$2),KENKO[[#This Row],[//]])="","",INDEX(INDIRECT($2:$2),KENKO[[#This Row],[//]])))</f>
        <v/>
      </c>
      <c r="U672" s="32" t="str">
        <f ca="1">IF(KENKO[[#This Row],[//]]="","",INDEX(INDIRECT($2:$2),KENKO[[#This Row],[//]]))</f>
        <v/>
      </c>
      <c r="V672" s="32" t="str">
        <f ca="1">LOWER(SUBSTITUTE(SUBSTITUTE(SUBSTITUTE(SUBSTITUTE(SUBSTITUTE(SUBSTITUTE(SUBSTITUTE(SUBSTITUTE(KENKO[[#This Row],[N.B.nota]]," ",""),"-",""),"(",""),")",""),".",""),",",""),"/",""),"""",""))</f>
        <v/>
      </c>
      <c r="W672" s="29" t="str">
        <f ca="1">IF(KENKO[[#This Row],[concat]]="","",MATCH(KENKO[[#This Row],[concat]],[3]!db[NB NOTA_C],0)+1)</f>
        <v/>
      </c>
      <c r="X672" s="32" t="str">
        <f ca="1">IF(KENKO[[#This Row],[N.B.nota]]="","",ADDRESS(ROW(KENKO[QB]),COLUMN(KENKO[QB]))&amp;":"&amp;ADDRESS(ROW(),COLUMN(KENKO[QB])))</f>
        <v/>
      </c>
      <c r="Y672" s="46" t="str">
        <f ca="1">IF(KENKO[[#This Row],[//]]="","",HYPERLINK("["&amp;DB_PATH&amp;"]DB!e"&amp;KENKO[[#This Row],[stt]],"&gt;"))</f>
        <v/>
      </c>
      <c r="Z672" s="32" t="str">
        <f ca="1">IF(KENKO[[#This Row],[//]]="","",IF(KENKO[[#This Row],[ID NOTA]]="",Z671,KENKO[[#This Row],[ID NOTA]]))</f>
        <v/>
      </c>
    </row>
    <row r="673" spans="1:26" ht="20.100000000000001" customHeight="1" x14ac:dyDescent="0.25">
      <c r="A673" s="32"/>
      <c r="B673" s="29" t="str">
        <f>IF(KENKO[[#This Row],[N_ID]]="","",INDEX(Table1[ID],MATCH(KENKO[[#This Row],[N_ID]],Table1[N_ID],0)))</f>
        <v/>
      </c>
      <c r="C673" s="29" t="str">
        <f ca="1">IF(KENKO[[#This Row],[//]]="","",HYPERLINK("["&amp;SUBSTITUTE(DIR,"'","")&amp;"]NOTA!D"&amp;KENKO[[#This Row],[//]]+2,"&gt;"))</f>
        <v/>
      </c>
      <c r="D673" s="29" t="str">
        <f>IF(KENKO[[#This Row],[ID NOTA]]="","",INDEX(Table1[QB],MATCH(KENKO[[#This Row],[ID NOTA]],Table1[ID],0)))</f>
        <v/>
      </c>
      <c r="E67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73" s="29"/>
      <c r="G673" s="30" t="str">
        <f ca="1">IF(KENKO[[#This Row],[N_ID]]="","",INDEX(INDIRECT($2:$2),KENKO[[#This Row],[//]]))</f>
        <v/>
      </c>
      <c r="H673" s="30" t="str">
        <f ca="1">IF(KENKO[[#This Row],[N_ID]]="","",INDEX(INDIRECT($2:$2),KENKO[[#This Row],[//]]))</f>
        <v/>
      </c>
      <c r="I673" s="43" t="str">
        <f ca="1">IF(KENKO[[#This Row],[N_ID]]="","",INDEX(INDIRECT($2:$2),KENKO[[#This Row],[//]]))</f>
        <v/>
      </c>
      <c r="J673" s="32" t="str">
        <f ca="1">IF(KENKO[[#This Row],[//]]="","",INDEX([3]!db[NB PAJAK],KENKO[[#This Row],[stt]]-1))</f>
        <v/>
      </c>
      <c r="K673" s="29" t="str">
        <f ca="1">IF(KENKO[[#This Row],[//]]="","",IF(INDEX(INDIRECT($2:$2),KENKO[[#This Row],[//]])="","",INDEX(INDIRECT($2:$2),KENKO[[#This Row],[//]])))</f>
        <v/>
      </c>
      <c r="L673" s="29" t="str">
        <f ca="1">IF(KENKO[[#This Row],[//]]="","",IF(KENKO[[#This Row],[C]]="",INDEX(INDIRECT($2:$2),KENKO[[#This Row],[//]]),""))</f>
        <v/>
      </c>
      <c r="M673" s="29" t="str">
        <f ca="1">IF(KENKO[[#This Row],[//]]="","",IF(KENKO[[#This Row],[C]]="",INDEX(INDIRECT($2:$2),KENKO[[#This Row],[//]]),""))</f>
        <v/>
      </c>
      <c r="N673" s="33" t="str">
        <f ca="1">IF(KENKO[[#This Row],[//]]="","",INDEX(INDIRECT($2:$2),KENKO[[#This Row],[//]])/IF(KENKO[[#This Row],[C]]="",KENKO[[#This Row],[JMLH BRG]],1))</f>
        <v/>
      </c>
      <c r="O673" s="44" t="str">
        <f ca="1">IF(KENKO[[#This Row],[//]]="","",INDEX(INDIRECT($2:$2),KENKO[[#This Row],[//]]))</f>
        <v/>
      </c>
      <c r="P673" s="44" t="str">
        <f ca="1">IF(KENKO[[#This Row],[//]]="","",IF(INDEX(INDIRECT($2:$2),KENKO[[#This Row],[//]])="","",INDEX(INDIRECT($2:$2),KENKO[[#This Row],[//]])))</f>
        <v/>
      </c>
      <c r="Q673" s="33" t="str">
        <f ca="1">IF(KENKO[[#This Row],[//]]="","",INDEX(INDIRECT($2:$2),KENKO[[#This Row],[//]]))</f>
        <v/>
      </c>
      <c r="R67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7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73" s="45" t="str">
        <f ca="1">IF(KENKO[[#This Row],[//]]="","",IF(INDEX(INDIRECT($2:$2),KENKO[[#This Row],[//]])="","",INDEX(INDIRECT($2:$2),KENKO[[#This Row],[//]])))</f>
        <v/>
      </c>
      <c r="U673" s="32" t="str">
        <f ca="1">IF(KENKO[[#This Row],[//]]="","",INDEX(INDIRECT($2:$2),KENKO[[#This Row],[//]]))</f>
        <v/>
      </c>
      <c r="V673" s="32" t="str">
        <f ca="1">LOWER(SUBSTITUTE(SUBSTITUTE(SUBSTITUTE(SUBSTITUTE(SUBSTITUTE(SUBSTITUTE(SUBSTITUTE(SUBSTITUTE(KENKO[[#This Row],[N.B.nota]]," ",""),"-",""),"(",""),")",""),".",""),",",""),"/",""),"""",""))</f>
        <v/>
      </c>
      <c r="W673" s="29" t="str">
        <f ca="1">IF(KENKO[[#This Row],[concat]]="","",MATCH(KENKO[[#This Row],[concat]],[3]!db[NB NOTA_C],0)+1)</f>
        <v/>
      </c>
      <c r="X673" s="32" t="str">
        <f ca="1">IF(KENKO[[#This Row],[N.B.nota]]="","",ADDRESS(ROW(KENKO[QB]),COLUMN(KENKO[QB]))&amp;":"&amp;ADDRESS(ROW(),COLUMN(KENKO[QB])))</f>
        <v/>
      </c>
      <c r="Y673" s="46" t="str">
        <f ca="1">IF(KENKO[[#This Row],[//]]="","",HYPERLINK("["&amp;DB_PATH&amp;"]DB!e"&amp;KENKO[[#This Row],[stt]],"&gt;"))</f>
        <v/>
      </c>
      <c r="Z673" s="32" t="str">
        <f ca="1">IF(KENKO[[#This Row],[//]]="","",IF(KENKO[[#This Row],[ID NOTA]]="",Z672,KENKO[[#This Row],[ID NOTA]]))</f>
        <v/>
      </c>
    </row>
    <row r="674" spans="1:26" ht="20.100000000000001" customHeight="1" x14ac:dyDescent="0.25">
      <c r="A674" s="32"/>
      <c r="B674" s="29" t="str">
        <f>IF(KENKO[[#This Row],[N_ID]]="","",INDEX(Table1[ID],MATCH(KENKO[[#This Row],[N_ID]],Table1[N_ID],0)))</f>
        <v/>
      </c>
      <c r="C674" s="29" t="str">
        <f ca="1">IF(KENKO[[#This Row],[//]]="","",HYPERLINK("["&amp;SUBSTITUTE(DIR,"'","")&amp;"]NOTA!D"&amp;KENKO[[#This Row],[//]]+2,"&gt;"))</f>
        <v/>
      </c>
      <c r="D674" s="29" t="str">
        <f>IF(KENKO[[#This Row],[ID NOTA]]="","",INDEX(Table1[QB],MATCH(KENKO[[#This Row],[ID NOTA]],Table1[ID],0)))</f>
        <v/>
      </c>
      <c r="E67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74" s="29"/>
      <c r="G674" s="30" t="str">
        <f ca="1">IF(KENKO[[#This Row],[N_ID]]="","",INDEX(INDIRECT($2:$2),KENKO[[#This Row],[//]]))</f>
        <v/>
      </c>
      <c r="H674" s="30" t="str">
        <f ca="1">IF(KENKO[[#This Row],[N_ID]]="","",INDEX(INDIRECT($2:$2),KENKO[[#This Row],[//]]))</f>
        <v/>
      </c>
      <c r="I674" s="43" t="str">
        <f ca="1">IF(KENKO[[#This Row],[N_ID]]="","",INDEX(INDIRECT($2:$2),KENKO[[#This Row],[//]]))</f>
        <v/>
      </c>
      <c r="J674" s="32" t="str">
        <f ca="1">IF(KENKO[[#This Row],[//]]="","",INDEX([3]!db[NB PAJAK],KENKO[[#This Row],[stt]]-1))</f>
        <v/>
      </c>
      <c r="K674" s="29" t="str">
        <f ca="1">IF(KENKO[[#This Row],[//]]="","",IF(INDEX(INDIRECT($2:$2),KENKO[[#This Row],[//]])="","",INDEX(INDIRECT($2:$2),KENKO[[#This Row],[//]])))</f>
        <v/>
      </c>
      <c r="L674" s="29" t="str">
        <f ca="1">IF(KENKO[[#This Row],[//]]="","",IF(KENKO[[#This Row],[C]]="",INDEX(INDIRECT($2:$2),KENKO[[#This Row],[//]]),""))</f>
        <v/>
      </c>
      <c r="M674" s="29" t="str">
        <f ca="1">IF(KENKO[[#This Row],[//]]="","",IF(KENKO[[#This Row],[C]]="",INDEX(INDIRECT($2:$2),KENKO[[#This Row],[//]]),""))</f>
        <v/>
      </c>
      <c r="N674" s="33" t="str">
        <f ca="1">IF(KENKO[[#This Row],[//]]="","",INDEX(INDIRECT($2:$2),KENKO[[#This Row],[//]])/IF(KENKO[[#This Row],[C]]="",KENKO[[#This Row],[JMLH BRG]],1))</f>
        <v/>
      </c>
      <c r="O674" s="44" t="str">
        <f ca="1">IF(KENKO[[#This Row],[//]]="","",INDEX(INDIRECT($2:$2),KENKO[[#This Row],[//]]))</f>
        <v/>
      </c>
      <c r="P674" s="44" t="str">
        <f ca="1">IF(KENKO[[#This Row],[//]]="","",IF(INDEX(INDIRECT($2:$2),KENKO[[#This Row],[//]])="","",INDEX(INDIRECT($2:$2),KENKO[[#This Row],[//]])))</f>
        <v/>
      </c>
      <c r="Q674" s="33" t="str">
        <f ca="1">IF(KENKO[[#This Row],[//]]="","",INDEX(INDIRECT($2:$2),KENKO[[#This Row],[//]]))</f>
        <v/>
      </c>
      <c r="R67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7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74" s="45" t="str">
        <f ca="1">IF(KENKO[[#This Row],[//]]="","",IF(INDEX(INDIRECT($2:$2),KENKO[[#This Row],[//]])="","",INDEX(INDIRECT($2:$2),KENKO[[#This Row],[//]])))</f>
        <v/>
      </c>
      <c r="U674" s="32" t="str">
        <f ca="1">IF(KENKO[[#This Row],[//]]="","",INDEX(INDIRECT($2:$2),KENKO[[#This Row],[//]]))</f>
        <v/>
      </c>
      <c r="V674" s="32" t="str">
        <f ca="1">LOWER(SUBSTITUTE(SUBSTITUTE(SUBSTITUTE(SUBSTITUTE(SUBSTITUTE(SUBSTITUTE(SUBSTITUTE(SUBSTITUTE(KENKO[[#This Row],[N.B.nota]]," ",""),"-",""),"(",""),")",""),".",""),",",""),"/",""),"""",""))</f>
        <v/>
      </c>
      <c r="W674" s="29" t="str">
        <f ca="1">IF(KENKO[[#This Row],[concat]]="","",MATCH(KENKO[[#This Row],[concat]],[3]!db[NB NOTA_C],0)+1)</f>
        <v/>
      </c>
      <c r="X674" s="32" t="str">
        <f ca="1">IF(KENKO[[#This Row],[N.B.nota]]="","",ADDRESS(ROW(KENKO[QB]),COLUMN(KENKO[QB]))&amp;":"&amp;ADDRESS(ROW(),COLUMN(KENKO[QB])))</f>
        <v/>
      </c>
      <c r="Y674" s="46" t="str">
        <f ca="1">IF(KENKO[[#This Row],[//]]="","",HYPERLINK("["&amp;DB_PATH&amp;"]DB!e"&amp;KENKO[[#This Row],[stt]],"&gt;"))</f>
        <v/>
      </c>
      <c r="Z674" s="32" t="str">
        <f ca="1">IF(KENKO[[#This Row],[//]]="","",IF(KENKO[[#This Row],[ID NOTA]]="",Z673,KENKO[[#This Row],[ID NOTA]]))</f>
        <v/>
      </c>
    </row>
    <row r="675" spans="1:26" ht="20.100000000000001" customHeight="1" x14ac:dyDescent="0.25">
      <c r="A675" s="32"/>
      <c r="B675" s="29" t="str">
        <f>IF(KENKO[[#This Row],[N_ID]]="","",INDEX(Table1[ID],MATCH(KENKO[[#This Row],[N_ID]],Table1[N_ID],0)))</f>
        <v/>
      </c>
      <c r="C675" s="29" t="str">
        <f ca="1">IF(KENKO[[#This Row],[//]]="","",HYPERLINK("["&amp;SUBSTITUTE(DIR,"'","")&amp;"]NOTA!D"&amp;KENKO[[#This Row],[//]]+2,"&gt;"))</f>
        <v/>
      </c>
      <c r="D675" s="29" t="str">
        <f>IF(KENKO[[#This Row],[ID NOTA]]="","",INDEX(Table1[QB],MATCH(KENKO[[#This Row],[ID NOTA]],Table1[ID],0)))</f>
        <v/>
      </c>
      <c r="E67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75" s="29"/>
      <c r="G675" s="30" t="str">
        <f ca="1">IF(KENKO[[#This Row],[N_ID]]="","",INDEX(INDIRECT($2:$2),KENKO[[#This Row],[//]]))</f>
        <v/>
      </c>
      <c r="H675" s="30" t="str">
        <f ca="1">IF(KENKO[[#This Row],[N_ID]]="","",INDEX(INDIRECT($2:$2),KENKO[[#This Row],[//]]))</f>
        <v/>
      </c>
      <c r="I675" s="43" t="str">
        <f ca="1">IF(KENKO[[#This Row],[N_ID]]="","",INDEX(INDIRECT($2:$2),KENKO[[#This Row],[//]]))</f>
        <v/>
      </c>
      <c r="J675" s="32" t="str">
        <f ca="1">IF(KENKO[[#This Row],[//]]="","",INDEX([3]!db[NB PAJAK],KENKO[[#This Row],[stt]]-1))</f>
        <v/>
      </c>
      <c r="K675" s="29" t="str">
        <f ca="1">IF(KENKO[[#This Row],[//]]="","",IF(INDEX(INDIRECT($2:$2),KENKO[[#This Row],[//]])="","",INDEX(INDIRECT($2:$2),KENKO[[#This Row],[//]])))</f>
        <v/>
      </c>
      <c r="L675" s="29" t="str">
        <f ca="1">IF(KENKO[[#This Row],[//]]="","",IF(KENKO[[#This Row],[C]]="",INDEX(INDIRECT($2:$2),KENKO[[#This Row],[//]]),""))</f>
        <v/>
      </c>
      <c r="M675" s="29" t="str">
        <f ca="1">IF(KENKO[[#This Row],[//]]="","",IF(KENKO[[#This Row],[C]]="",INDEX(INDIRECT($2:$2),KENKO[[#This Row],[//]]),""))</f>
        <v/>
      </c>
      <c r="N675" s="33" t="str">
        <f ca="1">IF(KENKO[[#This Row],[//]]="","",INDEX(INDIRECT($2:$2),KENKO[[#This Row],[//]])/IF(KENKO[[#This Row],[C]]="",KENKO[[#This Row],[JMLH BRG]],1))</f>
        <v/>
      </c>
      <c r="O675" s="44" t="str">
        <f ca="1">IF(KENKO[[#This Row],[//]]="","",INDEX(INDIRECT($2:$2),KENKO[[#This Row],[//]]))</f>
        <v/>
      </c>
      <c r="P675" s="44" t="str">
        <f ca="1">IF(KENKO[[#This Row],[//]]="","",IF(INDEX(INDIRECT($2:$2),KENKO[[#This Row],[//]])="","",INDEX(INDIRECT($2:$2),KENKO[[#This Row],[//]])))</f>
        <v/>
      </c>
      <c r="Q675" s="33" t="str">
        <f ca="1">IF(KENKO[[#This Row],[//]]="","",INDEX(INDIRECT($2:$2),KENKO[[#This Row],[//]]))</f>
        <v/>
      </c>
      <c r="R67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7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75" s="45" t="str">
        <f ca="1">IF(KENKO[[#This Row],[//]]="","",IF(INDEX(INDIRECT($2:$2),KENKO[[#This Row],[//]])="","",INDEX(INDIRECT($2:$2),KENKO[[#This Row],[//]])))</f>
        <v/>
      </c>
      <c r="U675" s="32" t="str">
        <f ca="1">IF(KENKO[[#This Row],[//]]="","",INDEX(INDIRECT($2:$2),KENKO[[#This Row],[//]]))</f>
        <v/>
      </c>
      <c r="V675" s="32" t="str">
        <f ca="1">LOWER(SUBSTITUTE(SUBSTITUTE(SUBSTITUTE(SUBSTITUTE(SUBSTITUTE(SUBSTITUTE(SUBSTITUTE(SUBSTITUTE(KENKO[[#This Row],[N.B.nota]]," ",""),"-",""),"(",""),")",""),".",""),",",""),"/",""),"""",""))</f>
        <v/>
      </c>
      <c r="W675" s="29" t="str">
        <f ca="1">IF(KENKO[[#This Row],[concat]]="","",MATCH(KENKO[[#This Row],[concat]],[3]!db[NB NOTA_C],0)+1)</f>
        <v/>
      </c>
      <c r="X675" s="32" t="str">
        <f ca="1">IF(KENKO[[#This Row],[N.B.nota]]="","",ADDRESS(ROW(KENKO[QB]),COLUMN(KENKO[QB]))&amp;":"&amp;ADDRESS(ROW(),COLUMN(KENKO[QB])))</f>
        <v/>
      </c>
      <c r="Y675" s="46" t="str">
        <f ca="1">IF(KENKO[[#This Row],[//]]="","",HYPERLINK("["&amp;DB_PATH&amp;"]DB!e"&amp;KENKO[[#This Row],[stt]],"&gt;"))</f>
        <v/>
      </c>
      <c r="Z675" s="32" t="str">
        <f ca="1">IF(KENKO[[#This Row],[//]]="","",IF(KENKO[[#This Row],[ID NOTA]]="",Z674,KENKO[[#This Row],[ID NOTA]]))</f>
        <v/>
      </c>
    </row>
    <row r="676" spans="1:26" ht="20.100000000000001" customHeight="1" x14ac:dyDescent="0.25">
      <c r="A676" s="32"/>
      <c r="B676" s="29" t="str">
        <f>IF(KENKO[[#This Row],[N_ID]]="","",INDEX(Table1[ID],MATCH(KENKO[[#This Row],[N_ID]],Table1[N_ID],0)))</f>
        <v/>
      </c>
      <c r="C676" s="29" t="str">
        <f ca="1">IF(KENKO[[#This Row],[//]]="","",HYPERLINK("["&amp;SUBSTITUTE(DIR,"'","")&amp;"]NOTA!D"&amp;KENKO[[#This Row],[//]]+2,"&gt;"))</f>
        <v/>
      </c>
      <c r="D676" s="29" t="str">
        <f>IF(KENKO[[#This Row],[ID NOTA]]="","",INDEX(Table1[QB],MATCH(KENKO[[#This Row],[ID NOTA]],Table1[ID],0)))</f>
        <v/>
      </c>
      <c r="E67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76" s="29"/>
      <c r="G676" s="30" t="str">
        <f ca="1">IF(KENKO[[#This Row],[N_ID]]="","",INDEX(INDIRECT($2:$2),KENKO[[#This Row],[//]]))</f>
        <v/>
      </c>
      <c r="H676" s="30" t="str">
        <f ca="1">IF(KENKO[[#This Row],[N_ID]]="","",INDEX(INDIRECT($2:$2),KENKO[[#This Row],[//]]))</f>
        <v/>
      </c>
      <c r="I676" s="43" t="str">
        <f ca="1">IF(KENKO[[#This Row],[N_ID]]="","",INDEX(INDIRECT($2:$2),KENKO[[#This Row],[//]]))</f>
        <v/>
      </c>
      <c r="J676" s="32" t="str">
        <f ca="1">IF(KENKO[[#This Row],[//]]="","",INDEX([3]!db[NB PAJAK],KENKO[[#This Row],[stt]]-1))</f>
        <v/>
      </c>
      <c r="K676" s="29" t="str">
        <f ca="1">IF(KENKO[[#This Row],[//]]="","",IF(INDEX(INDIRECT($2:$2),KENKO[[#This Row],[//]])="","",INDEX(INDIRECT($2:$2),KENKO[[#This Row],[//]])))</f>
        <v/>
      </c>
      <c r="L676" s="29" t="str">
        <f ca="1">IF(KENKO[[#This Row],[//]]="","",IF(KENKO[[#This Row],[C]]="",INDEX(INDIRECT($2:$2),KENKO[[#This Row],[//]]),""))</f>
        <v/>
      </c>
      <c r="M676" s="29" t="str">
        <f ca="1">IF(KENKO[[#This Row],[//]]="","",IF(KENKO[[#This Row],[C]]="",INDEX(INDIRECT($2:$2),KENKO[[#This Row],[//]]),""))</f>
        <v/>
      </c>
      <c r="N676" s="33" t="str">
        <f ca="1">IF(KENKO[[#This Row],[//]]="","",INDEX(INDIRECT($2:$2),KENKO[[#This Row],[//]])/IF(KENKO[[#This Row],[C]]="",KENKO[[#This Row],[JMLH BRG]],1))</f>
        <v/>
      </c>
      <c r="O676" s="44" t="str">
        <f ca="1">IF(KENKO[[#This Row],[//]]="","",INDEX(INDIRECT($2:$2),KENKO[[#This Row],[//]]))</f>
        <v/>
      </c>
      <c r="P676" s="44" t="str">
        <f ca="1">IF(KENKO[[#This Row],[//]]="","",IF(INDEX(INDIRECT($2:$2),KENKO[[#This Row],[//]])="","",INDEX(INDIRECT($2:$2),KENKO[[#This Row],[//]])))</f>
        <v/>
      </c>
      <c r="Q676" s="33" t="str">
        <f ca="1">IF(KENKO[[#This Row],[//]]="","",INDEX(INDIRECT($2:$2),KENKO[[#This Row],[//]]))</f>
        <v/>
      </c>
      <c r="R67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7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76" s="45" t="str">
        <f ca="1">IF(KENKO[[#This Row],[//]]="","",IF(INDEX(INDIRECT($2:$2),KENKO[[#This Row],[//]])="","",INDEX(INDIRECT($2:$2),KENKO[[#This Row],[//]])))</f>
        <v/>
      </c>
      <c r="U676" s="32" t="str">
        <f ca="1">IF(KENKO[[#This Row],[//]]="","",INDEX(INDIRECT($2:$2),KENKO[[#This Row],[//]]))</f>
        <v/>
      </c>
      <c r="V676" s="32" t="str">
        <f ca="1">LOWER(SUBSTITUTE(SUBSTITUTE(SUBSTITUTE(SUBSTITUTE(SUBSTITUTE(SUBSTITUTE(SUBSTITUTE(SUBSTITUTE(KENKO[[#This Row],[N.B.nota]]," ",""),"-",""),"(",""),")",""),".",""),",",""),"/",""),"""",""))</f>
        <v/>
      </c>
      <c r="W676" s="29" t="str">
        <f ca="1">IF(KENKO[[#This Row],[concat]]="","",MATCH(KENKO[[#This Row],[concat]],[3]!db[NB NOTA_C],0)+1)</f>
        <v/>
      </c>
      <c r="X676" s="32" t="str">
        <f ca="1">IF(KENKO[[#This Row],[N.B.nota]]="","",ADDRESS(ROW(KENKO[QB]),COLUMN(KENKO[QB]))&amp;":"&amp;ADDRESS(ROW(),COLUMN(KENKO[QB])))</f>
        <v/>
      </c>
      <c r="Y676" s="46" t="str">
        <f ca="1">IF(KENKO[[#This Row],[//]]="","",HYPERLINK("["&amp;DB_PATH&amp;"]DB!e"&amp;KENKO[[#This Row],[stt]],"&gt;"))</f>
        <v/>
      </c>
      <c r="Z676" s="32" t="str">
        <f ca="1">IF(KENKO[[#This Row],[//]]="","",IF(KENKO[[#This Row],[ID NOTA]]="",Z675,KENKO[[#This Row],[ID NOTA]]))</f>
        <v/>
      </c>
    </row>
    <row r="677" spans="1:26" ht="20.100000000000001" customHeight="1" x14ac:dyDescent="0.25">
      <c r="A677" s="32"/>
      <c r="B677" s="29" t="str">
        <f>IF(KENKO[[#This Row],[N_ID]]="","",INDEX(Table1[ID],MATCH(KENKO[[#This Row],[N_ID]],Table1[N_ID],0)))</f>
        <v/>
      </c>
      <c r="C677" s="29" t="str">
        <f ca="1">IF(KENKO[[#This Row],[//]]="","",HYPERLINK("["&amp;SUBSTITUTE(DIR,"'","")&amp;"]NOTA!D"&amp;KENKO[[#This Row],[//]]+2,"&gt;"))</f>
        <v/>
      </c>
      <c r="D677" s="29" t="str">
        <f>IF(KENKO[[#This Row],[ID NOTA]]="","",INDEX(Table1[QB],MATCH(KENKO[[#This Row],[ID NOTA]],Table1[ID],0)))</f>
        <v/>
      </c>
      <c r="E67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77" s="29"/>
      <c r="G677" s="30" t="str">
        <f ca="1">IF(KENKO[[#This Row],[N_ID]]="","",INDEX(INDIRECT($2:$2),KENKO[[#This Row],[//]]))</f>
        <v/>
      </c>
      <c r="H677" s="30" t="str">
        <f ca="1">IF(KENKO[[#This Row],[N_ID]]="","",INDEX(INDIRECT($2:$2),KENKO[[#This Row],[//]]))</f>
        <v/>
      </c>
      <c r="I677" s="43" t="str">
        <f ca="1">IF(KENKO[[#This Row],[N_ID]]="","",INDEX(INDIRECT($2:$2),KENKO[[#This Row],[//]]))</f>
        <v/>
      </c>
      <c r="J677" s="32" t="str">
        <f ca="1">IF(KENKO[[#This Row],[//]]="","",INDEX([3]!db[NB PAJAK],KENKO[[#This Row],[stt]]-1))</f>
        <v/>
      </c>
      <c r="K677" s="29" t="str">
        <f ca="1">IF(KENKO[[#This Row],[//]]="","",IF(INDEX(INDIRECT($2:$2),KENKO[[#This Row],[//]])="","",INDEX(INDIRECT($2:$2),KENKO[[#This Row],[//]])))</f>
        <v/>
      </c>
      <c r="L677" s="29" t="str">
        <f ca="1">IF(KENKO[[#This Row],[//]]="","",IF(KENKO[[#This Row],[C]]="",INDEX(INDIRECT($2:$2),KENKO[[#This Row],[//]]),""))</f>
        <v/>
      </c>
      <c r="M677" s="29" t="str">
        <f ca="1">IF(KENKO[[#This Row],[//]]="","",IF(KENKO[[#This Row],[C]]="",INDEX(INDIRECT($2:$2),KENKO[[#This Row],[//]]),""))</f>
        <v/>
      </c>
      <c r="N677" s="33" t="str">
        <f ca="1">IF(KENKO[[#This Row],[//]]="","",INDEX(INDIRECT($2:$2),KENKO[[#This Row],[//]])/IF(KENKO[[#This Row],[C]]="",KENKO[[#This Row],[JMLH BRG]],1))</f>
        <v/>
      </c>
      <c r="O677" s="44" t="str">
        <f ca="1">IF(KENKO[[#This Row],[//]]="","",INDEX(INDIRECT($2:$2),KENKO[[#This Row],[//]]))</f>
        <v/>
      </c>
      <c r="P677" s="44" t="str">
        <f ca="1">IF(KENKO[[#This Row],[//]]="","",IF(INDEX(INDIRECT($2:$2),KENKO[[#This Row],[//]])="","",INDEX(INDIRECT($2:$2),KENKO[[#This Row],[//]])))</f>
        <v/>
      </c>
      <c r="Q677" s="33" t="str">
        <f ca="1">IF(KENKO[[#This Row],[//]]="","",INDEX(INDIRECT($2:$2),KENKO[[#This Row],[//]]))</f>
        <v/>
      </c>
      <c r="R67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7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77" s="45" t="str">
        <f ca="1">IF(KENKO[[#This Row],[//]]="","",IF(INDEX(INDIRECT($2:$2),KENKO[[#This Row],[//]])="","",INDEX(INDIRECT($2:$2),KENKO[[#This Row],[//]])))</f>
        <v/>
      </c>
      <c r="U677" s="32" t="str">
        <f ca="1">IF(KENKO[[#This Row],[//]]="","",INDEX(INDIRECT($2:$2),KENKO[[#This Row],[//]]))</f>
        <v/>
      </c>
      <c r="V677" s="32" t="str">
        <f ca="1">LOWER(SUBSTITUTE(SUBSTITUTE(SUBSTITUTE(SUBSTITUTE(SUBSTITUTE(SUBSTITUTE(SUBSTITUTE(SUBSTITUTE(KENKO[[#This Row],[N.B.nota]]," ",""),"-",""),"(",""),")",""),".",""),",",""),"/",""),"""",""))</f>
        <v/>
      </c>
      <c r="W677" s="29" t="str">
        <f ca="1">IF(KENKO[[#This Row],[concat]]="","",MATCH(KENKO[[#This Row],[concat]],[3]!db[NB NOTA_C],0)+1)</f>
        <v/>
      </c>
      <c r="X677" s="32" t="str">
        <f ca="1">IF(KENKO[[#This Row],[N.B.nota]]="","",ADDRESS(ROW(KENKO[QB]),COLUMN(KENKO[QB]))&amp;":"&amp;ADDRESS(ROW(),COLUMN(KENKO[QB])))</f>
        <v/>
      </c>
      <c r="Y677" s="46" t="str">
        <f ca="1">IF(KENKO[[#This Row],[//]]="","",HYPERLINK("["&amp;DB_PATH&amp;"]DB!e"&amp;KENKO[[#This Row],[stt]],"&gt;"))</f>
        <v/>
      </c>
      <c r="Z677" s="32" t="str">
        <f ca="1">IF(KENKO[[#This Row],[//]]="","",IF(KENKO[[#This Row],[ID NOTA]]="",Z676,KENKO[[#This Row],[ID NOTA]]))</f>
        <v/>
      </c>
    </row>
    <row r="678" spans="1:26" ht="20.100000000000001" customHeight="1" x14ac:dyDescent="0.25">
      <c r="A678" s="32"/>
      <c r="B678" s="29" t="str">
        <f>IF(KENKO[[#This Row],[N_ID]]="","",INDEX(Table1[ID],MATCH(KENKO[[#This Row],[N_ID]],Table1[N_ID],0)))</f>
        <v/>
      </c>
      <c r="C678" s="29" t="str">
        <f ca="1">IF(KENKO[[#This Row],[//]]="","",HYPERLINK("["&amp;SUBSTITUTE(DIR,"'","")&amp;"]NOTA!D"&amp;KENKO[[#This Row],[//]]+2,"&gt;"))</f>
        <v/>
      </c>
      <c r="D678" s="29" t="str">
        <f>IF(KENKO[[#This Row],[ID NOTA]]="","",INDEX(Table1[QB],MATCH(KENKO[[#This Row],[ID NOTA]],Table1[ID],0)))</f>
        <v/>
      </c>
      <c r="E67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78" s="29"/>
      <c r="G678" s="30" t="str">
        <f ca="1">IF(KENKO[[#This Row],[N_ID]]="","",INDEX(INDIRECT($2:$2),KENKO[[#This Row],[//]]))</f>
        <v/>
      </c>
      <c r="H678" s="30" t="str">
        <f ca="1">IF(KENKO[[#This Row],[N_ID]]="","",INDEX(INDIRECT($2:$2),KENKO[[#This Row],[//]]))</f>
        <v/>
      </c>
      <c r="I678" s="43" t="str">
        <f ca="1">IF(KENKO[[#This Row],[N_ID]]="","",INDEX(INDIRECT($2:$2),KENKO[[#This Row],[//]]))</f>
        <v/>
      </c>
      <c r="J678" s="32" t="str">
        <f ca="1">IF(KENKO[[#This Row],[//]]="","",INDEX([3]!db[NB PAJAK],KENKO[[#This Row],[stt]]-1))</f>
        <v/>
      </c>
      <c r="K678" s="29" t="str">
        <f ca="1">IF(KENKO[[#This Row],[//]]="","",IF(INDEX(INDIRECT($2:$2),KENKO[[#This Row],[//]])="","",INDEX(INDIRECT($2:$2),KENKO[[#This Row],[//]])))</f>
        <v/>
      </c>
      <c r="L678" s="29" t="str">
        <f ca="1">IF(KENKO[[#This Row],[//]]="","",IF(KENKO[[#This Row],[C]]="",INDEX(INDIRECT($2:$2),KENKO[[#This Row],[//]]),""))</f>
        <v/>
      </c>
      <c r="M678" s="29" t="str">
        <f ca="1">IF(KENKO[[#This Row],[//]]="","",IF(KENKO[[#This Row],[C]]="",INDEX(INDIRECT($2:$2),KENKO[[#This Row],[//]]),""))</f>
        <v/>
      </c>
      <c r="N678" s="33" t="str">
        <f ca="1">IF(KENKO[[#This Row],[//]]="","",INDEX(INDIRECT($2:$2),KENKO[[#This Row],[//]])/IF(KENKO[[#This Row],[C]]="",KENKO[[#This Row],[JMLH BRG]],1))</f>
        <v/>
      </c>
      <c r="O678" s="44" t="str">
        <f ca="1">IF(KENKO[[#This Row],[//]]="","",INDEX(INDIRECT($2:$2),KENKO[[#This Row],[//]]))</f>
        <v/>
      </c>
      <c r="P678" s="44" t="str">
        <f ca="1">IF(KENKO[[#This Row],[//]]="","",IF(INDEX(INDIRECT($2:$2),KENKO[[#This Row],[//]])="","",INDEX(INDIRECT($2:$2),KENKO[[#This Row],[//]])))</f>
        <v/>
      </c>
      <c r="Q678" s="33" t="str">
        <f ca="1">IF(KENKO[[#This Row],[//]]="","",INDEX(INDIRECT($2:$2),KENKO[[#This Row],[//]]))</f>
        <v/>
      </c>
      <c r="R67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7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78" s="45" t="str">
        <f ca="1">IF(KENKO[[#This Row],[//]]="","",IF(INDEX(INDIRECT($2:$2),KENKO[[#This Row],[//]])="","",INDEX(INDIRECT($2:$2),KENKO[[#This Row],[//]])))</f>
        <v/>
      </c>
      <c r="U678" s="32" t="str">
        <f ca="1">IF(KENKO[[#This Row],[//]]="","",INDEX(INDIRECT($2:$2),KENKO[[#This Row],[//]]))</f>
        <v/>
      </c>
      <c r="V678" s="32" t="str">
        <f ca="1">LOWER(SUBSTITUTE(SUBSTITUTE(SUBSTITUTE(SUBSTITUTE(SUBSTITUTE(SUBSTITUTE(SUBSTITUTE(SUBSTITUTE(KENKO[[#This Row],[N.B.nota]]," ",""),"-",""),"(",""),")",""),".",""),",",""),"/",""),"""",""))</f>
        <v/>
      </c>
      <c r="W678" s="29" t="str">
        <f ca="1">IF(KENKO[[#This Row],[concat]]="","",MATCH(KENKO[[#This Row],[concat]],[3]!db[NB NOTA_C],0)+1)</f>
        <v/>
      </c>
      <c r="X678" s="32" t="str">
        <f ca="1">IF(KENKO[[#This Row],[N.B.nota]]="","",ADDRESS(ROW(KENKO[QB]),COLUMN(KENKO[QB]))&amp;":"&amp;ADDRESS(ROW(),COLUMN(KENKO[QB])))</f>
        <v/>
      </c>
      <c r="Y678" s="46" t="str">
        <f ca="1">IF(KENKO[[#This Row],[//]]="","",HYPERLINK("["&amp;DB_PATH&amp;"]DB!e"&amp;KENKO[[#This Row],[stt]],"&gt;"))</f>
        <v/>
      </c>
      <c r="Z678" s="32" t="str">
        <f ca="1">IF(KENKO[[#This Row],[//]]="","",IF(KENKO[[#This Row],[ID NOTA]]="",Z677,KENKO[[#This Row],[ID NOTA]]))</f>
        <v/>
      </c>
    </row>
    <row r="679" spans="1:26" ht="20.100000000000001" customHeight="1" x14ac:dyDescent="0.25">
      <c r="A679" s="32"/>
      <c r="B679" s="29" t="str">
        <f>IF(KENKO[[#This Row],[N_ID]]="","",INDEX(Table1[ID],MATCH(KENKO[[#This Row],[N_ID]],Table1[N_ID],0)))</f>
        <v/>
      </c>
      <c r="C679" s="29" t="str">
        <f ca="1">IF(KENKO[[#This Row],[//]]="","",HYPERLINK("["&amp;SUBSTITUTE(DIR,"'","")&amp;"]NOTA!D"&amp;KENKO[[#This Row],[//]]+2,"&gt;"))</f>
        <v/>
      </c>
      <c r="D679" s="29" t="str">
        <f>IF(KENKO[[#This Row],[ID NOTA]]="","",INDEX(Table1[QB],MATCH(KENKO[[#This Row],[ID NOTA]],Table1[ID],0)))</f>
        <v/>
      </c>
      <c r="E67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79" s="29"/>
      <c r="G679" s="30" t="str">
        <f ca="1">IF(KENKO[[#This Row],[N_ID]]="","",INDEX(INDIRECT($2:$2),KENKO[[#This Row],[//]]))</f>
        <v/>
      </c>
      <c r="H679" s="30" t="str">
        <f ca="1">IF(KENKO[[#This Row],[N_ID]]="","",INDEX(INDIRECT($2:$2),KENKO[[#This Row],[//]]))</f>
        <v/>
      </c>
      <c r="I679" s="43" t="str">
        <f ca="1">IF(KENKO[[#This Row],[N_ID]]="","",INDEX(INDIRECT($2:$2),KENKO[[#This Row],[//]]))</f>
        <v/>
      </c>
      <c r="J679" s="32" t="str">
        <f ca="1">IF(KENKO[[#This Row],[//]]="","",INDEX([3]!db[NB PAJAK],KENKO[[#This Row],[stt]]-1))</f>
        <v/>
      </c>
      <c r="K679" s="29" t="str">
        <f ca="1">IF(KENKO[[#This Row],[//]]="","",IF(INDEX(INDIRECT($2:$2),KENKO[[#This Row],[//]])="","",INDEX(INDIRECT($2:$2),KENKO[[#This Row],[//]])))</f>
        <v/>
      </c>
      <c r="L679" s="29" t="str">
        <f ca="1">IF(KENKO[[#This Row],[//]]="","",IF(KENKO[[#This Row],[C]]="",INDEX(INDIRECT($2:$2),KENKO[[#This Row],[//]]),""))</f>
        <v/>
      </c>
      <c r="M679" s="29" t="str">
        <f ca="1">IF(KENKO[[#This Row],[//]]="","",IF(KENKO[[#This Row],[C]]="",INDEX(INDIRECT($2:$2),KENKO[[#This Row],[//]]),""))</f>
        <v/>
      </c>
      <c r="N679" s="33" t="str">
        <f ca="1">IF(KENKO[[#This Row],[//]]="","",INDEX(INDIRECT($2:$2),KENKO[[#This Row],[//]])/IF(KENKO[[#This Row],[C]]="",KENKO[[#This Row],[JMLH BRG]],1))</f>
        <v/>
      </c>
      <c r="O679" s="44" t="str">
        <f ca="1">IF(KENKO[[#This Row],[//]]="","",INDEX(INDIRECT($2:$2),KENKO[[#This Row],[//]]))</f>
        <v/>
      </c>
      <c r="P679" s="44" t="str">
        <f ca="1">IF(KENKO[[#This Row],[//]]="","",IF(INDEX(INDIRECT($2:$2),KENKO[[#This Row],[//]])="","",INDEX(INDIRECT($2:$2),KENKO[[#This Row],[//]])))</f>
        <v/>
      </c>
      <c r="Q679" s="33" t="str">
        <f ca="1">IF(KENKO[[#This Row],[//]]="","",INDEX(INDIRECT($2:$2),KENKO[[#This Row],[//]]))</f>
        <v/>
      </c>
      <c r="R67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7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79" s="45" t="str">
        <f ca="1">IF(KENKO[[#This Row],[//]]="","",IF(INDEX(INDIRECT($2:$2),KENKO[[#This Row],[//]])="","",INDEX(INDIRECT($2:$2),KENKO[[#This Row],[//]])))</f>
        <v/>
      </c>
      <c r="U679" s="32" t="str">
        <f ca="1">IF(KENKO[[#This Row],[//]]="","",INDEX(INDIRECT($2:$2),KENKO[[#This Row],[//]]))</f>
        <v/>
      </c>
      <c r="V679" s="32" t="str">
        <f ca="1">LOWER(SUBSTITUTE(SUBSTITUTE(SUBSTITUTE(SUBSTITUTE(SUBSTITUTE(SUBSTITUTE(SUBSTITUTE(SUBSTITUTE(KENKO[[#This Row],[N.B.nota]]," ",""),"-",""),"(",""),")",""),".",""),",",""),"/",""),"""",""))</f>
        <v/>
      </c>
      <c r="W679" s="29" t="str">
        <f ca="1">IF(KENKO[[#This Row],[concat]]="","",MATCH(KENKO[[#This Row],[concat]],[3]!db[NB NOTA_C],0)+1)</f>
        <v/>
      </c>
      <c r="X679" s="32" t="str">
        <f ca="1">IF(KENKO[[#This Row],[N.B.nota]]="","",ADDRESS(ROW(KENKO[QB]),COLUMN(KENKO[QB]))&amp;":"&amp;ADDRESS(ROW(),COLUMN(KENKO[QB])))</f>
        <v/>
      </c>
      <c r="Y679" s="46" t="str">
        <f ca="1">IF(KENKO[[#This Row],[//]]="","",HYPERLINK("["&amp;DB_PATH&amp;"]DB!e"&amp;KENKO[[#This Row],[stt]],"&gt;"))</f>
        <v/>
      </c>
      <c r="Z679" s="32" t="str">
        <f ca="1">IF(KENKO[[#This Row],[//]]="","",IF(KENKO[[#This Row],[ID NOTA]]="",Z678,KENKO[[#This Row],[ID NOTA]]))</f>
        <v/>
      </c>
    </row>
    <row r="680" spans="1:26" ht="20.100000000000001" customHeight="1" x14ac:dyDescent="0.25">
      <c r="A680" s="32"/>
      <c r="B680" s="29" t="str">
        <f>IF(KENKO[[#This Row],[N_ID]]="","",INDEX(Table1[ID],MATCH(KENKO[[#This Row],[N_ID]],Table1[N_ID],0)))</f>
        <v/>
      </c>
      <c r="C680" s="29" t="str">
        <f ca="1">IF(KENKO[[#This Row],[//]]="","",HYPERLINK("["&amp;SUBSTITUTE(DIR,"'","")&amp;"]NOTA!D"&amp;KENKO[[#This Row],[//]]+2,"&gt;"))</f>
        <v/>
      </c>
      <c r="D680" s="29" t="str">
        <f>IF(KENKO[[#This Row],[ID NOTA]]="","",INDEX(Table1[QB],MATCH(KENKO[[#This Row],[ID NOTA]],Table1[ID],0)))</f>
        <v/>
      </c>
      <c r="E68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80" s="29"/>
      <c r="G680" s="30" t="str">
        <f ca="1">IF(KENKO[[#This Row],[N_ID]]="","",INDEX(INDIRECT($2:$2),KENKO[[#This Row],[//]]))</f>
        <v/>
      </c>
      <c r="H680" s="30" t="str">
        <f ca="1">IF(KENKO[[#This Row],[N_ID]]="","",INDEX(INDIRECT($2:$2),KENKO[[#This Row],[//]]))</f>
        <v/>
      </c>
      <c r="I680" s="43" t="str">
        <f ca="1">IF(KENKO[[#This Row],[N_ID]]="","",INDEX(INDIRECT($2:$2),KENKO[[#This Row],[//]]))</f>
        <v/>
      </c>
      <c r="J680" s="32" t="str">
        <f ca="1">IF(KENKO[[#This Row],[//]]="","",INDEX([3]!db[NB PAJAK],KENKO[[#This Row],[stt]]-1))</f>
        <v/>
      </c>
      <c r="K680" s="29" t="str">
        <f ca="1">IF(KENKO[[#This Row],[//]]="","",IF(INDEX(INDIRECT($2:$2),KENKO[[#This Row],[//]])="","",INDEX(INDIRECT($2:$2),KENKO[[#This Row],[//]])))</f>
        <v/>
      </c>
      <c r="L680" s="29" t="str">
        <f ca="1">IF(KENKO[[#This Row],[//]]="","",IF(KENKO[[#This Row],[C]]="",INDEX(INDIRECT($2:$2),KENKO[[#This Row],[//]]),""))</f>
        <v/>
      </c>
      <c r="M680" s="29" t="str">
        <f ca="1">IF(KENKO[[#This Row],[//]]="","",IF(KENKO[[#This Row],[C]]="",INDEX(INDIRECT($2:$2),KENKO[[#This Row],[//]]),""))</f>
        <v/>
      </c>
      <c r="N680" s="33" t="str">
        <f ca="1">IF(KENKO[[#This Row],[//]]="","",INDEX(INDIRECT($2:$2),KENKO[[#This Row],[//]])/IF(KENKO[[#This Row],[C]]="",KENKO[[#This Row],[JMLH BRG]],1))</f>
        <v/>
      </c>
      <c r="O680" s="44" t="str">
        <f ca="1">IF(KENKO[[#This Row],[//]]="","",INDEX(INDIRECT($2:$2),KENKO[[#This Row],[//]]))</f>
        <v/>
      </c>
      <c r="P680" s="44" t="str">
        <f ca="1">IF(KENKO[[#This Row],[//]]="","",IF(INDEX(INDIRECT($2:$2),KENKO[[#This Row],[//]])="","",INDEX(INDIRECT($2:$2),KENKO[[#This Row],[//]])))</f>
        <v/>
      </c>
      <c r="Q680" s="33" t="str">
        <f ca="1">IF(KENKO[[#This Row],[//]]="","",INDEX(INDIRECT($2:$2),KENKO[[#This Row],[//]]))</f>
        <v/>
      </c>
      <c r="R68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8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80" s="45" t="str">
        <f ca="1">IF(KENKO[[#This Row],[//]]="","",IF(INDEX(INDIRECT($2:$2),KENKO[[#This Row],[//]])="","",INDEX(INDIRECT($2:$2),KENKO[[#This Row],[//]])))</f>
        <v/>
      </c>
      <c r="U680" s="32" t="str">
        <f ca="1">IF(KENKO[[#This Row],[//]]="","",INDEX(INDIRECT($2:$2),KENKO[[#This Row],[//]]))</f>
        <v/>
      </c>
      <c r="V680" s="32" t="str">
        <f ca="1">LOWER(SUBSTITUTE(SUBSTITUTE(SUBSTITUTE(SUBSTITUTE(SUBSTITUTE(SUBSTITUTE(SUBSTITUTE(SUBSTITUTE(KENKO[[#This Row],[N.B.nota]]," ",""),"-",""),"(",""),")",""),".",""),",",""),"/",""),"""",""))</f>
        <v/>
      </c>
      <c r="W680" s="29" t="str">
        <f ca="1">IF(KENKO[[#This Row],[concat]]="","",MATCH(KENKO[[#This Row],[concat]],[3]!db[NB NOTA_C],0)+1)</f>
        <v/>
      </c>
      <c r="X680" s="32" t="str">
        <f ca="1">IF(KENKO[[#This Row],[N.B.nota]]="","",ADDRESS(ROW(KENKO[QB]),COLUMN(KENKO[QB]))&amp;":"&amp;ADDRESS(ROW(),COLUMN(KENKO[QB])))</f>
        <v/>
      </c>
      <c r="Y680" s="46" t="str">
        <f ca="1">IF(KENKO[[#This Row],[//]]="","",HYPERLINK("["&amp;DB_PATH&amp;"]DB!e"&amp;KENKO[[#This Row],[stt]],"&gt;"))</f>
        <v/>
      </c>
      <c r="Z680" s="32" t="str">
        <f ca="1">IF(KENKO[[#This Row],[//]]="","",IF(KENKO[[#This Row],[ID NOTA]]="",Z679,KENKO[[#This Row],[ID NOTA]]))</f>
        <v/>
      </c>
    </row>
    <row r="681" spans="1:26" ht="20.100000000000001" customHeight="1" x14ac:dyDescent="0.25">
      <c r="A681" s="32"/>
      <c r="B681" s="29" t="str">
        <f>IF(KENKO[[#This Row],[N_ID]]="","",INDEX(Table1[ID],MATCH(KENKO[[#This Row],[N_ID]],Table1[N_ID],0)))</f>
        <v/>
      </c>
      <c r="C681" s="29" t="str">
        <f ca="1">IF(KENKO[[#This Row],[//]]="","",HYPERLINK("["&amp;SUBSTITUTE(DIR,"'","")&amp;"]NOTA!D"&amp;KENKO[[#This Row],[//]]+2,"&gt;"))</f>
        <v/>
      </c>
      <c r="D681" s="29" t="str">
        <f>IF(KENKO[[#This Row],[ID NOTA]]="","",INDEX(Table1[QB],MATCH(KENKO[[#This Row],[ID NOTA]],Table1[ID],0)))</f>
        <v/>
      </c>
      <c r="E68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81" s="29"/>
      <c r="G681" s="30" t="str">
        <f ca="1">IF(KENKO[[#This Row],[N_ID]]="","",INDEX(INDIRECT($2:$2),KENKO[[#This Row],[//]]))</f>
        <v/>
      </c>
      <c r="H681" s="30" t="str">
        <f ca="1">IF(KENKO[[#This Row],[N_ID]]="","",INDEX(INDIRECT($2:$2),KENKO[[#This Row],[//]]))</f>
        <v/>
      </c>
      <c r="I681" s="43" t="str">
        <f ca="1">IF(KENKO[[#This Row],[N_ID]]="","",INDEX(INDIRECT($2:$2),KENKO[[#This Row],[//]]))</f>
        <v/>
      </c>
      <c r="J681" s="32" t="str">
        <f ca="1">IF(KENKO[[#This Row],[//]]="","",INDEX([3]!db[NB PAJAK],KENKO[[#This Row],[stt]]-1))</f>
        <v/>
      </c>
      <c r="K681" s="29" t="str">
        <f ca="1">IF(KENKO[[#This Row],[//]]="","",IF(INDEX(INDIRECT($2:$2),KENKO[[#This Row],[//]])="","",INDEX(INDIRECT($2:$2),KENKO[[#This Row],[//]])))</f>
        <v/>
      </c>
      <c r="L681" s="29" t="str">
        <f ca="1">IF(KENKO[[#This Row],[//]]="","",IF(KENKO[[#This Row],[C]]="",INDEX(INDIRECT($2:$2),KENKO[[#This Row],[//]]),""))</f>
        <v/>
      </c>
      <c r="M681" s="29" t="str">
        <f ca="1">IF(KENKO[[#This Row],[//]]="","",IF(KENKO[[#This Row],[C]]="",INDEX(INDIRECT($2:$2),KENKO[[#This Row],[//]]),""))</f>
        <v/>
      </c>
      <c r="N681" s="33" t="str">
        <f ca="1">IF(KENKO[[#This Row],[//]]="","",INDEX(INDIRECT($2:$2),KENKO[[#This Row],[//]])/IF(KENKO[[#This Row],[C]]="",KENKO[[#This Row],[JMLH BRG]],1))</f>
        <v/>
      </c>
      <c r="O681" s="44" t="str">
        <f ca="1">IF(KENKO[[#This Row],[//]]="","",INDEX(INDIRECT($2:$2),KENKO[[#This Row],[//]]))</f>
        <v/>
      </c>
      <c r="P681" s="44" t="str">
        <f ca="1">IF(KENKO[[#This Row],[//]]="","",IF(INDEX(INDIRECT($2:$2),KENKO[[#This Row],[//]])="","",INDEX(INDIRECT($2:$2),KENKO[[#This Row],[//]])))</f>
        <v/>
      </c>
      <c r="Q681" s="33" t="str">
        <f ca="1">IF(KENKO[[#This Row],[//]]="","",INDEX(INDIRECT($2:$2),KENKO[[#This Row],[//]]))</f>
        <v/>
      </c>
      <c r="R68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8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81" s="45" t="str">
        <f ca="1">IF(KENKO[[#This Row],[//]]="","",IF(INDEX(INDIRECT($2:$2),KENKO[[#This Row],[//]])="","",INDEX(INDIRECT($2:$2),KENKO[[#This Row],[//]])))</f>
        <v/>
      </c>
      <c r="U681" s="32" t="str">
        <f ca="1">IF(KENKO[[#This Row],[//]]="","",INDEX(INDIRECT($2:$2),KENKO[[#This Row],[//]]))</f>
        <v/>
      </c>
      <c r="V681" s="32" t="str">
        <f ca="1">LOWER(SUBSTITUTE(SUBSTITUTE(SUBSTITUTE(SUBSTITUTE(SUBSTITUTE(SUBSTITUTE(SUBSTITUTE(SUBSTITUTE(KENKO[[#This Row],[N.B.nota]]," ",""),"-",""),"(",""),")",""),".",""),",",""),"/",""),"""",""))</f>
        <v/>
      </c>
      <c r="W681" s="29" t="str">
        <f ca="1">IF(KENKO[[#This Row],[concat]]="","",MATCH(KENKO[[#This Row],[concat]],[3]!db[NB NOTA_C],0)+1)</f>
        <v/>
      </c>
      <c r="X681" s="32" t="str">
        <f ca="1">IF(KENKO[[#This Row],[N.B.nota]]="","",ADDRESS(ROW(KENKO[QB]),COLUMN(KENKO[QB]))&amp;":"&amp;ADDRESS(ROW(),COLUMN(KENKO[QB])))</f>
        <v/>
      </c>
      <c r="Y681" s="46" t="str">
        <f ca="1">IF(KENKO[[#This Row],[//]]="","",HYPERLINK("["&amp;DB_PATH&amp;"]DB!e"&amp;KENKO[[#This Row],[stt]],"&gt;"))</f>
        <v/>
      </c>
      <c r="Z681" s="32" t="str">
        <f ca="1">IF(KENKO[[#This Row],[//]]="","",IF(KENKO[[#This Row],[ID NOTA]]="",Z680,KENKO[[#This Row],[ID NOTA]]))</f>
        <v/>
      </c>
    </row>
    <row r="682" spans="1:26" ht="20.100000000000001" customHeight="1" x14ac:dyDescent="0.25">
      <c r="A682" s="32"/>
      <c r="B682" s="29" t="str">
        <f>IF(KENKO[[#This Row],[N_ID]]="","",INDEX(Table1[ID],MATCH(KENKO[[#This Row],[N_ID]],Table1[N_ID],0)))</f>
        <v/>
      </c>
      <c r="C682" s="29" t="str">
        <f ca="1">IF(KENKO[[#This Row],[//]]="","",HYPERLINK("["&amp;SUBSTITUTE(DIR,"'","")&amp;"]NOTA!D"&amp;KENKO[[#This Row],[//]]+2,"&gt;"))</f>
        <v/>
      </c>
      <c r="D682" s="29" t="str">
        <f>IF(KENKO[[#This Row],[ID NOTA]]="","",INDEX(Table1[QB],MATCH(KENKO[[#This Row],[ID NOTA]],Table1[ID],0)))</f>
        <v/>
      </c>
      <c r="E68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82" s="29"/>
      <c r="G682" s="30" t="str">
        <f ca="1">IF(KENKO[[#This Row],[N_ID]]="","",INDEX(INDIRECT($2:$2),KENKO[[#This Row],[//]]))</f>
        <v/>
      </c>
      <c r="H682" s="30" t="str">
        <f ca="1">IF(KENKO[[#This Row],[N_ID]]="","",INDEX(INDIRECT($2:$2),KENKO[[#This Row],[//]]))</f>
        <v/>
      </c>
      <c r="I682" s="43" t="str">
        <f ca="1">IF(KENKO[[#This Row],[N_ID]]="","",INDEX(INDIRECT($2:$2),KENKO[[#This Row],[//]]))</f>
        <v/>
      </c>
      <c r="J682" s="32" t="str">
        <f ca="1">IF(KENKO[[#This Row],[//]]="","",INDEX([3]!db[NB PAJAK],KENKO[[#This Row],[stt]]-1))</f>
        <v/>
      </c>
      <c r="K682" s="29" t="str">
        <f ca="1">IF(KENKO[[#This Row],[//]]="","",IF(INDEX(INDIRECT($2:$2),KENKO[[#This Row],[//]])="","",INDEX(INDIRECT($2:$2),KENKO[[#This Row],[//]])))</f>
        <v/>
      </c>
      <c r="L682" s="29" t="str">
        <f ca="1">IF(KENKO[[#This Row],[//]]="","",IF(KENKO[[#This Row],[C]]="",INDEX(INDIRECT($2:$2),KENKO[[#This Row],[//]]),""))</f>
        <v/>
      </c>
      <c r="M682" s="29" t="str">
        <f ca="1">IF(KENKO[[#This Row],[//]]="","",IF(KENKO[[#This Row],[C]]="",INDEX(INDIRECT($2:$2),KENKO[[#This Row],[//]]),""))</f>
        <v/>
      </c>
      <c r="N682" s="33" t="str">
        <f ca="1">IF(KENKO[[#This Row],[//]]="","",INDEX(INDIRECT($2:$2),KENKO[[#This Row],[//]])/IF(KENKO[[#This Row],[C]]="",KENKO[[#This Row],[JMLH BRG]],1))</f>
        <v/>
      </c>
      <c r="O682" s="44" t="str">
        <f ca="1">IF(KENKO[[#This Row],[//]]="","",INDEX(INDIRECT($2:$2),KENKO[[#This Row],[//]]))</f>
        <v/>
      </c>
      <c r="P682" s="44" t="str">
        <f ca="1">IF(KENKO[[#This Row],[//]]="","",IF(INDEX(INDIRECT($2:$2),KENKO[[#This Row],[//]])="","",INDEX(INDIRECT($2:$2),KENKO[[#This Row],[//]])))</f>
        <v/>
      </c>
      <c r="Q682" s="33" t="str">
        <f ca="1">IF(KENKO[[#This Row],[//]]="","",INDEX(INDIRECT($2:$2),KENKO[[#This Row],[//]]))</f>
        <v/>
      </c>
      <c r="R68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8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82" s="45" t="str">
        <f ca="1">IF(KENKO[[#This Row],[//]]="","",IF(INDEX(INDIRECT($2:$2),KENKO[[#This Row],[//]])="","",INDEX(INDIRECT($2:$2),KENKO[[#This Row],[//]])))</f>
        <v/>
      </c>
      <c r="U682" s="32" t="str">
        <f ca="1">IF(KENKO[[#This Row],[//]]="","",INDEX(INDIRECT($2:$2),KENKO[[#This Row],[//]]))</f>
        <v/>
      </c>
      <c r="V682" s="32" t="str">
        <f ca="1">LOWER(SUBSTITUTE(SUBSTITUTE(SUBSTITUTE(SUBSTITUTE(SUBSTITUTE(SUBSTITUTE(SUBSTITUTE(SUBSTITUTE(KENKO[[#This Row],[N.B.nota]]," ",""),"-",""),"(",""),")",""),".",""),",",""),"/",""),"""",""))</f>
        <v/>
      </c>
      <c r="W682" s="29" t="str">
        <f ca="1">IF(KENKO[[#This Row],[concat]]="","",MATCH(KENKO[[#This Row],[concat]],[3]!db[NB NOTA_C],0)+1)</f>
        <v/>
      </c>
      <c r="X682" s="32" t="str">
        <f ca="1">IF(KENKO[[#This Row],[N.B.nota]]="","",ADDRESS(ROW(KENKO[QB]),COLUMN(KENKO[QB]))&amp;":"&amp;ADDRESS(ROW(),COLUMN(KENKO[QB])))</f>
        <v/>
      </c>
      <c r="Y682" s="46" t="str">
        <f ca="1">IF(KENKO[[#This Row],[//]]="","",HYPERLINK("["&amp;DB_PATH&amp;"]DB!e"&amp;KENKO[[#This Row],[stt]],"&gt;"))</f>
        <v/>
      </c>
      <c r="Z682" s="32" t="str">
        <f ca="1">IF(KENKO[[#This Row],[//]]="","",IF(KENKO[[#This Row],[ID NOTA]]="",Z681,KENKO[[#This Row],[ID NOTA]]))</f>
        <v/>
      </c>
    </row>
    <row r="683" spans="1:26" ht="20.100000000000001" customHeight="1" x14ac:dyDescent="0.25">
      <c r="A683" s="32"/>
      <c r="B683" s="29" t="str">
        <f>IF(KENKO[[#This Row],[N_ID]]="","",INDEX(Table1[ID],MATCH(KENKO[[#This Row],[N_ID]],Table1[N_ID],0)))</f>
        <v/>
      </c>
      <c r="C683" s="29" t="str">
        <f ca="1">IF(KENKO[[#This Row],[//]]="","",HYPERLINK("["&amp;SUBSTITUTE(DIR,"'","")&amp;"]NOTA!D"&amp;KENKO[[#This Row],[//]]+2,"&gt;"))</f>
        <v/>
      </c>
      <c r="D683" s="29" t="str">
        <f>IF(KENKO[[#This Row],[ID NOTA]]="","",INDEX(Table1[QB],MATCH(KENKO[[#This Row],[ID NOTA]],Table1[ID],0)))</f>
        <v/>
      </c>
      <c r="E68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83" s="29"/>
      <c r="G683" s="30" t="str">
        <f ca="1">IF(KENKO[[#This Row],[N_ID]]="","",INDEX(INDIRECT($2:$2),KENKO[[#This Row],[//]]))</f>
        <v/>
      </c>
      <c r="H683" s="30" t="str">
        <f ca="1">IF(KENKO[[#This Row],[N_ID]]="","",INDEX(INDIRECT($2:$2),KENKO[[#This Row],[//]]))</f>
        <v/>
      </c>
      <c r="I683" s="43" t="str">
        <f ca="1">IF(KENKO[[#This Row],[N_ID]]="","",INDEX(INDIRECT($2:$2),KENKO[[#This Row],[//]]))</f>
        <v/>
      </c>
      <c r="J683" s="32" t="str">
        <f ca="1">IF(KENKO[[#This Row],[//]]="","",INDEX([3]!db[NB PAJAK],KENKO[[#This Row],[stt]]-1))</f>
        <v/>
      </c>
      <c r="K683" s="29" t="str">
        <f ca="1">IF(KENKO[[#This Row],[//]]="","",IF(INDEX(INDIRECT($2:$2),KENKO[[#This Row],[//]])="","",INDEX(INDIRECT($2:$2),KENKO[[#This Row],[//]])))</f>
        <v/>
      </c>
      <c r="L683" s="29" t="str">
        <f ca="1">IF(KENKO[[#This Row],[//]]="","",IF(KENKO[[#This Row],[C]]="",INDEX(INDIRECT($2:$2),KENKO[[#This Row],[//]]),""))</f>
        <v/>
      </c>
      <c r="M683" s="29" t="str">
        <f ca="1">IF(KENKO[[#This Row],[//]]="","",IF(KENKO[[#This Row],[C]]="",INDEX(INDIRECT($2:$2),KENKO[[#This Row],[//]]),""))</f>
        <v/>
      </c>
      <c r="N683" s="33" t="str">
        <f ca="1">IF(KENKO[[#This Row],[//]]="","",INDEX(INDIRECT($2:$2),KENKO[[#This Row],[//]])/IF(KENKO[[#This Row],[C]]="",KENKO[[#This Row],[JMLH BRG]],1))</f>
        <v/>
      </c>
      <c r="O683" s="44" t="str">
        <f ca="1">IF(KENKO[[#This Row],[//]]="","",INDEX(INDIRECT($2:$2),KENKO[[#This Row],[//]]))</f>
        <v/>
      </c>
      <c r="P683" s="44" t="str">
        <f ca="1">IF(KENKO[[#This Row],[//]]="","",IF(INDEX(INDIRECT($2:$2),KENKO[[#This Row],[//]])="","",INDEX(INDIRECT($2:$2),KENKO[[#This Row],[//]])))</f>
        <v/>
      </c>
      <c r="Q683" s="33" t="str">
        <f ca="1">IF(KENKO[[#This Row],[//]]="","",INDEX(INDIRECT($2:$2),KENKO[[#This Row],[//]]))</f>
        <v/>
      </c>
      <c r="R68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8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83" s="45" t="str">
        <f ca="1">IF(KENKO[[#This Row],[//]]="","",IF(INDEX(INDIRECT($2:$2),KENKO[[#This Row],[//]])="","",INDEX(INDIRECT($2:$2),KENKO[[#This Row],[//]])))</f>
        <v/>
      </c>
      <c r="U683" s="32" t="str">
        <f ca="1">IF(KENKO[[#This Row],[//]]="","",INDEX(INDIRECT($2:$2),KENKO[[#This Row],[//]]))</f>
        <v/>
      </c>
      <c r="V683" s="32" t="str">
        <f ca="1">LOWER(SUBSTITUTE(SUBSTITUTE(SUBSTITUTE(SUBSTITUTE(SUBSTITUTE(SUBSTITUTE(SUBSTITUTE(SUBSTITUTE(KENKO[[#This Row],[N.B.nota]]," ",""),"-",""),"(",""),")",""),".",""),",",""),"/",""),"""",""))</f>
        <v/>
      </c>
      <c r="W683" s="29" t="str">
        <f ca="1">IF(KENKO[[#This Row],[concat]]="","",MATCH(KENKO[[#This Row],[concat]],[3]!db[NB NOTA_C],0)+1)</f>
        <v/>
      </c>
      <c r="X683" s="32" t="str">
        <f ca="1">IF(KENKO[[#This Row],[N.B.nota]]="","",ADDRESS(ROW(KENKO[QB]),COLUMN(KENKO[QB]))&amp;":"&amp;ADDRESS(ROW(),COLUMN(KENKO[QB])))</f>
        <v/>
      </c>
      <c r="Y683" s="46" t="str">
        <f ca="1">IF(KENKO[[#This Row],[//]]="","",HYPERLINK("["&amp;DB_PATH&amp;"]DB!e"&amp;KENKO[[#This Row],[stt]],"&gt;"))</f>
        <v/>
      </c>
      <c r="Z683" s="32" t="str">
        <f ca="1">IF(KENKO[[#This Row],[//]]="","",IF(KENKO[[#This Row],[ID NOTA]]="",Z682,KENKO[[#This Row],[ID NOTA]]))</f>
        <v/>
      </c>
    </row>
    <row r="684" spans="1:26" ht="20.100000000000001" customHeight="1" x14ac:dyDescent="0.25">
      <c r="A684" s="32"/>
      <c r="B684" s="29" t="str">
        <f>IF(KENKO[[#This Row],[N_ID]]="","",INDEX(Table1[ID],MATCH(KENKO[[#This Row],[N_ID]],Table1[N_ID],0)))</f>
        <v/>
      </c>
      <c r="C684" s="29" t="str">
        <f ca="1">IF(KENKO[[#This Row],[//]]="","",HYPERLINK("["&amp;SUBSTITUTE(DIR,"'","")&amp;"]NOTA!D"&amp;KENKO[[#This Row],[//]]+2,"&gt;"))</f>
        <v/>
      </c>
      <c r="D684" s="29" t="str">
        <f>IF(KENKO[[#This Row],[ID NOTA]]="","",INDEX(Table1[QB],MATCH(KENKO[[#This Row],[ID NOTA]],Table1[ID],0)))</f>
        <v/>
      </c>
      <c r="E68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84" s="29"/>
      <c r="G684" s="30" t="str">
        <f ca="1">IF(KENKO[[#This Row],[N_ID]]="","",INDEX(INDIRECT($2:$2),KENKO[[#This Row],[//]]))</f>
        <v/>
      </c>
      <c r="H684" s="30" t="str">
        <f ca="1">IF(KENKO[[#This Row],[N_ID]]="","",INDEX(INDIRECT($2:$2),KENKO[[#This Row],[//]]))</f>
        <v/>
      </c>
      <c r="I684" s="43" t="str">
        <f ca="1">IF(KENKO[[#This Row],[N_ID]]="","",INDEX(INDIRECT($2:$2),KENKO[[#This Row],[//]]))</f>
        <v/>
      </c>
      <c r="J684" s="32" t="str">
        <f ca="1">IF(KENKO[[#This Row],[//]]="","",INDEX([3]!db[NB PAJAK],KENKO[[#This Row],[stt]]-1))</f>
        <v/>
      </c>
      <c r="K684" s="29" t="str">
        <f ca="1">IF(KENKO[[#This Row],[//]]="","",IF(INDEX(INDIRECT($2:$2),KENKO[[#This Row],[//]])="","",INDEX(INDIRECT($2:$2),KENKO[[#This Row],[//]])))</f>
        <v/>
      </c>
      <c r="L684" s="29" t="str">
        <f ca="1">IF(KENKO[[#This Row],[//]]="","",IF(KENKO[[#This Row],[C]]="",INDEX(INDIRECT($2:$2),KENKO[[#This Row],[//]]),""))</f>
        <v/>
      </c>
      <c r="M684" s="29" t="str">
        <f ca="1">IF(KENKO[[#This Row],[//]]="","",IF(KENKO[[#This Row],[C]]="",INDEX(INDIRECT($2:$2),KENKO[[#This Row],[//]]),""))</f>
        <v/>
      </c>
      <c r="N684" s="33" t="str">
        <f ca="1">IF(KENKO[[#This Row],[//]]="","",INDEX(INDIRECT($2:$2),KENKO[[#This Row],[//]])/IF(KENKO[[#This Row],[C]]="",KENKO[[#This Row],[JMLH BRG]],1))</f>
        <v/>
      </c>
      <c r="O684" s="44" t="str">
        <f ca="1">IF(KENKO[[#This Row],[//]]="","",INDEX(INDIRECT($2:$2),KENKO[[#This Row],[//]]))</f>
        <v/>
      </c>
      <c r="P684" s="44" t="str">
        <f ca="1">IF(KENKO[[#This Row],[//]]="","",IF(INDEX(INDIRECT($2:$2),KENKO[[#This Row],[//]])="","",INDEX(INDIRECT($2:$2),KENKO[[#This Row],[//]])))</f>
        <v/>
      </c>
      <c r="Q684" s="33" t="str">
        <f ca="1">IF(KENKO[[#This Row],[//]]="","",INDEX(INDIRECT($2:$2),KENKO[[#This Row],[//]]))</f>
        <v/>
      </c>
      <c r="R68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8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84" s="45" t="str">
        <f ca="1">IF(KENKO[[#This Row],[//]]="","",IF(INDEX(INDIRECT($2:$2),KENKO[[#This Row],[//]])="","",INDEX(INDIRECT($2:$2),KENKO[[#This Row],[//]])))</f>
        <v/>
      </c>
      <c r="U684" s="32" t="str">
        <f ca="1">IF(KENKO[[#This Row],[//]]="","",INDEX(INDIRECT($2:$2),KENKO[[#This Row],[//]]))</f>
        <v/>
      </c>
      <c r="V684" s="32" t="str">
        <f ca="1">LOWER(SUBSTITUTE(SUBSTITUTE(SUBSTITUTE(SUBSTITUTE(SUBSTITUTE(SUBSTITUTE(SUBSTITUTE(SUBSTITUTE(KENKO[[#This Row],[N.B.nota]]," ",""),"-",""),"(",""),")",""),".",""),",",""),"/",""),"""",""))</f>
        <v/>
      </c>
      <c r="W684" s="29" t="str">
        <f ca="1">IF(KENKO[[#This Row],[concat]]="","",MATCH(KENKO[[#This Row],[concat]],[3]!db[NB NOTA_C],0)+1)</f>
        <v/>
      </c>
      <c r="X684" s="32" t="str">
        <f ca="1">IF(KENKO[[#This Row],[N.B.nota]]="","",ADDRESS(ROW(KENKO[QB]),COLUMN(KENKO[QB]))&amp;":"&amp;ADDRESS(ROW(),COLUMN(KENKO[QB])))</f>
        <v/>
      </c>
      <c r="Y684" s="46" t="str">
        <f ca="1">IF(KENKO[[#This Row],[//]]="","",HYPERLINK("["&amp;DB_PATH&amp;"]DB!e"&amp;KENKO[[#This Row],[stt]],"&gt;"))</f>
        <v/>
      </c>
      <c r="Z684" s="32" t="str">
        <f ca="1">IF(KENKO[[#This Row],[//]]="","",IF(KENKO[[#This Row],[ID NOTA]]="",Z683,KENKO[[#This Row],[ID NOTA]]))</f>
        <v/>
      </c>
    </row>
    <row r="685" spans="1:26" ht="20.100000000000001" customHeight="1" x14ac:dyDescent="0.25">
      <c r="A685" s="32"/>
      <c r="B685" s="29" t="str">
        <f>IF(KENKO[[#This Row],[N_ID]]="","",INDEX(Table1[ID],MATCH(KENKO[[#This Row],[N_ID]],Table1[N_ID],0)))</f>
        <v/>
      </c>
      <c r="C685" s="29" t="str">
        <f ca="1">IF(KENKO[[#This Row],[//]]="","",HYPERLINK("["&amp;SUBSTITUTE(DIR,"'","")&amp;"]NOTA!D"&amp;KENKO[[#This Row],[//]]+2,"&gt;"))</f>
        <v/>
      </c>
      <c r="D685" s="29" t="str">
        <f>IF(KENKO[[#This Row],[ID NOTA]]="","",INDEX(Table1[QB],MATCH(KENKO[[#This Row],[ID NOTA]],Table1[ID],0)))</f>
        <v/>
      </c>
      <c r="E68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85" s="29"/>
      <c r="G685" s="30" t="str">
        <f ca="1">IF(KENKO[[#This Row],[N_ID]]="","",INDEX(INDIRECT($2:$2),KENKO[[#This Row],[//]]))</f>
        <v/>
      </c>
      <c r="H685" s="30" t="str">
        <f ca="1">IF(KENKO[[#This Row],[N_ID]]="","",INDEX(INDIRECT($2:$2),KENKO[[#This Row],[//]]))</f>
        <v/>
      </c>
      <c r="I685" s="43" t="str">
        <f ca="1">IF(KENKO[[#This Row],[N_ID]]="","",INDEX(INDIRECT($2:$2),KENKO[[#This Row],[//]]))</f>
        <v/>
      </c>
      <c r="J685" s="32" t="str">
        <f ca="1">IF(KENKO[[#This Row],[//]]="","",INDEX([3]!db[NB PAJAK],KENKO[[#This Row],[stt]]-1))</f>
        <v/>
      </c>
      <c r="K685" s="29" t="str">
        <f ca="1">IF(KENKO[[#This Row],[//]]="","",IF(INDEX(INDIRECT($2:$2),KENKO[[#This Row],[//]])="","",INDEX(INDIRECT($2:$2),KENKO[[#This Row],[//]])))</f>
        <v/>
      </c>
      <c r="L685" s="29" t="str">
        <f ca="1">IF(KENKO[[#This Row],[//]]="","",IF(KENKO[[#This Row],[C]]="",INDEX(INDIRECT($2:$2),KENKO[[#This Row],[//]]),""))</f>
        <v/>
      </c>
      <c r="M685" s="29" t="str">
        <f ca="1">IF(KENKO[[#This Row],[//]]="","",IF(KENKO[[#This Row],[C]]="",INDEX(INDIRECT($2:$2),KENKO[[#This Row],[//]]),""))</f>
        <v/>
      </c>
      <c r="N685" s="33" t="str">
        <f ca="1">IF(KENKO[[#This Row],[//]]="","",INDEX(INDIRECT($2:$2),KENKO[[#This Row],[//]])/IF(KENKO[[#This Row],[C]]="",KENKO[[#This Row],[JMLH BRG]],1))</f>
        <v/>
      </c>
      <c r="O685" s="44" t="str">
        <f ca="1">IF(KENKO[[#This Row],[//]]="","",INDEX(INDIRECT($2:$2),KENKO[[#This Row],[//]]))</f>
        <v/>
      </c>
      <c r="P685" s="44" t="str">
        <f ca="1">IF(KENKO[[#This Row],[//]]="","",IF(INDEX(INDIRECT($2:$2),KENKO[[#This Row],[//]])="","",INDEX(INDIRECT($2:$2),KENKO[[#This Row],[//]])))</f>
        <v/>
      </c>
      <c r="Q685" s="33" t="str">
        <f ca="1">IF(KENKO[[#This Row],[//]]="","",INDEX(INDIRECT($2:$2),KENKO[[#This Row],[//]]))</f>
        <v/>
      </c>
      <c r="R68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8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85" s="45" t="str">
        <f ca="1">IF(KENKO[[#This Row],[//]]="","",IF(INDEX(INDIRECT($2:$2),KENKO[[#This Row],[//]])="","",INDEX(INDIRECT($2:$2),KENKO[[#This Row],[//]])))</f>
        <v/>
      </c>
      <c r="U685" s="32" t="str">
        <f ca="1">IF(KENKO[[#This Row],[//]]="","",INDEX(INDIRECT($2:$2),KENKO[[#This Row],[//]]))</f>
        <v/>
      </c>
      <c r="V685" s="32" t="str">
        <f ca="1">LOWER(SUBSTITUTE(SUBSTITUTE(SUBSTITUTE(SUBSTITUTE(SUBSTITUTE(SUBSTITUTE(SUBSTITUTE(SUBSTITUTE(KENKO[[#This Row],[N.B.nota]]," ",""),"-",""),"(",""),")",""),".",""),",",""),"/",""),"""",""))</f>
        <v/>
      </c>
      <c r="W685" s="29" t="str">
        <f ca="1">IF(KENKO[[#This Row],[concat]]="","",MATCH(KENKO[[#This Row],[concat]],[3]!db[NB NOTA_C],0)+1)</f>
        <v/>
      </c>
      <c r="X685" s="32" t="str">
        <f ca="1">IF(KENKO[[#This Row],[N.B.nota]]="","",ADDRESS(ROW(KENKO[QB]),COLUMN(KENKO[QB]))&amp;":"&amp;ADDRESS(ROW(),COLUMN(KENKO[QB])))</f>
        <v/>
      </c>
      <c r="Y685" s="46" t="str">
        <f ca="1">IF(KENKO[[#This Row],[//]]="","",HYPERLINK("["&amp;DB_PATH&amp;"]DB!e"&amp;KENKO[[#This Row],[stt]],"&gt;"))</f>
        <v/>
      </c>
      <c r="Z685" s="32" t="str">
        <f ca="1">IF(KENKO[[#This Row],[//]]="","",IF(KENKO[[#This Row],[ID NOTA]]="",Z684,KENKO[[#This Row],[ID NOTA]]))</f>
        <v/>
      </c>
    </row>
    <row r="686" spans="1:26" ht="20.100000000000001" customHeight="1" x14ac:dyDescent="0.25">
      <c r="A686" s="32"/>
      <c r="B686" s="29" t="str">
        <f>IF(KENKO[[#This Row],[N_ID]]="","",INDEX(Table1[ID],MATCH(KENKO[[#This Row],[N_ID]],Table1[N_ID],0)))</f>
        <v/>
      </c>
      <c r="C686" s="29" t="str">
        <f ca="1">IF(KENKO[[#This Row],[//]]="","",HYPERLINK("["&amp;SUBSTITUTE(DIR,"'","")&amp;"]NOTA!D"&amp;KENKO[[#This Row],[//]]+2,"&gt;"))</f>
        <v/>
      </c>
      <c r="D686" s="29" t="str">
        <f>IF(KENKO[[#This Row],[ID NOTA]]="","",INDEX(Table1[QB],MATCH(KENKO[[#This Row],[ID NOTA]],Table1[ID],0)))</f>
        <v/>
      </c>
      <c r="E68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86" s="29"/>
      <c r="G686" s="30" t="str">
        <f ca="1">IF(KENKO[[#This Row],[N_ID]]="","",INDEX(INDIRECT($2:$2),KENKO[[#This Row],[//]]))</f>
        <v/>
      </c>
      <c r="H686" s="30" t="str">
        <f ca="1">IF(KENKO[[#This Row],[N_ID]]="","",INDEX(INDIRECT($2:$2),KENKO[[#This Row],[//]]))</f>
        <v/>
      </c>
      <c r="I686" s="43" t="str">
        <f ca="1">IF(KENKO[[#This Row],[N_ID]]="","",INDEX(INDIRECT($2:$2),KENKO[[#This Row],[//]]))</f>
        <v/>
      </c>
      <c r="J686" s="32" t="str">
        <f ca="1">IF(KENKO[[#This Row],[//]]="","",INDEX([3]!db[NB PAJAK],KENKO[[#This Row],[stt]]-1))</f>
        <v/>
      </c>
      <c r="K686" s="29" t="str">
        <f ca="1">IF(KENKO[[#This Row],[//]]="","",IF(INDEX(INDIRECT($2:$2),KENKO[[#This Row],[//]])="","",INDEX(INDIRECT($2:$2),KENKO[[#This Row],[//]])))</f>
        <v/>
      </c>
      <c r="L686" s="29" t="str">
        <f ca="1">IF(KENKO[[#This Row],[//]]="","",IF(KENKO[[#This Row],[C]]="",INDEX(INDIRECT($2:$2),KENKO[[#This Row],[//]]),""))</f>
        <v/>
      </c>
      <c r="M686" s="29" t="str">
        <f ca="1">IF(KENKO[[#This Row],[//]]="","",IF(KENKO[[#This Row],[C]]="",INDEX(INDIRECT($2:$2),KENKO[[#This Row],[//]]),""))</f>
        <v/>
      </c>
      <c r="N686" s="33" t="str">
        <f ca="1">IF(KENKO[[#This Row],[//]]="","",INDEX(INDIRECT($2:$2),KENKO[[#This Row],[//]])/IF(KENKO[[#This Row],[C]]="",KENKO[[#This Row],[JMLH BRG]],1))</f>
        <v/>
      </c>
      <c r="O686" s="44" t="str">
        <f ca="1">IF(KENKO[[#This Row],[//]]="","",INDEX(INDIRECT($2:$2),KENKO[[#This Row],[//]]))</f>
        <v/>
      </c>
      <c r="P686" s="44" t="str">
        <f ca="1">IF(KENKO[[#This Row],[//]]="","",IF(INDEX(INDIRECT($2:$2),KENKO[[#This Row],[//]])="","",INDEX(INDIRECT($2:$2),KENKO[[#This Row],[//]])))</f>
        <v/>
      </c>
      <c r="Q686" s="33" t="str">
        <f ca="1">IF(KENKO[[#This Row],[//]]="","",INDEX(INDIRECT($2:$2),KENKO[[#This Row],[//]]))</f>
        <v/>
      </c>
      <c r="R68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8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86" s="45" t="str">
        <f ca="1">IF(KENKO[[#This Row],[//]]="","",IF(INDEX(INDIRECT($2:$2),KENKO[[#This Row],[//]])="","",INDEX(INDIRECT($2:$2),KENKO[[#This Row],[//]])))</f>
        <v/>
      </c>
      <c r="U686" s="32" t="str">
        <f ca="1">IF(KENKO[[#This Row],[//]]="","",INDEX(INDIRECT($2:$2),KENKO[[#This Row],[//]]))</f>
        <v/>
      </c>
      <c r="V686" s="32" t="str">
        <f ca="1">LOWER(SUBSTITUTE(SUBSTITUTE(SUBSTITUTE(SUBSTITUTE(SUBSTITUTE(SUBSTITUTE(SUBSTITUTE(SUBSTITUTE(KENKO[[#This Row],[N.B.nota]]," ",""),"-",""),"(",""),")",""),".",""),",",""),"/",""),"""",""))</f>
        <v/>
      </c>
      <c r="W686" s="29" t="str">
        <f ca="1">IF(KENKO[[#This Row],[concat]]="","",MATCH(KENKO[[#This Row],[concat]],[3]!db[NB NOTA_C],0)+1)</f>
        <v/>
      </c>
      <c r="X686" s="32" t="str">
        <f ca="1">IF(KENKO[[#This Row],[N.B.nota]]="","",ADDRESS(ROW(KENKO[QB]),COLUMN(KENKO[QB]))&amp;":"&amp;ADDRESS(ROW(),COLUMN(KENKO[QB])))</f>
        <v/>
      </c>
      <c r="Y686" s="46" t="str">
        <f ca="1">IF(KENKO[[#This Row],[//]]="","",HYPERLINK("["&amp;DB_PATH&amp;"]DB!e"&amp;KENKO[[#This Row],[stt]],"&gt;"))</f>
        <v/>
      </c>
      <c r="Z686" s="32" t="str">
        <f ca="1">IF(KENKO[[#This Row],[//]]="","",IF(KENKO[[#This Row],[ID NOTA]]="",Z685,KENKO[[#This Row],[ID NOTA]]))</f>
        <v/>
      </c>
    </row>
    <row r="687" spans="1:26" ht="20.100000000000001" customHeight="1" x14ac:dyDescent="0.25">
      <c r="A687" s="32"/>
      <c r="B687" s="29" t="str">
        <f>IF(KENKO[[#This Row],[N_ID]]="","",INDEX(Table1[ID],MATCH(KENKO[[#This Row],[N_ID]],Table1[N_ID],0)))</f>
        <v/>
      </c>
      <c r="C687" s="29" t="str">
        <f ca="1">IF(KENKO[[#This Row],[//]]="","",HYPERLINK("["&amp;SUBSTITUTE(DIR,"'","")&amp;"]NOTA!D"&amp;KENKO[[#This Row],[//]]+2,"&gt;"))</f>
        <v/>
      </c>
      <c r="D687" s="29" t="str">
        <f>IF(KENKO[[#This Row],[ID NOTA]]="","",INDEX(Table1[QB],MATCH(KENKO[[#This Row],[ID NOTA]],Table1[ID],0)))</f>
        <v/>
      </c>
      <c r="E68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87" s="29"/>
      <c r="G687" s="30" t="str">
        <f ca="1">IF(KENKO[[#This Row],[N_ID]]="","",INDEX(INDIRECT($2:$2),KENKO[[#This Row],[//]]))</f>
        <v/>
      </c>
      <c r="H687" s="30" t="str">
        <f ca="1">IF(KENKO[[#This Row],[N_ID]]="","",INDEX(INDIRECT($2:$2),KENKO[[#This Row],[//]]))</f>
        <v/>
      </c>
      <c r="I687" s="43" t="str">
        <f ca="1">IF(KENKO[[#This Row],[N_ID]]="","",INDEX(INDIRECT($2:$2),KENKO[[#This Row],[//]]))</f>
        <v/>
      </c>
      <c r="J687" s="32" t="str">
        <f ca="1">IF(KENKO[[#This Row],[//]]="","",INDEX([3]!db[NB PAJAK],KENKO[[#This Row],[stt]]-1))</f>
        <v/>
      </c>
      <c r="K687" s="29" t="str">
        <f ca="1">IF(KENKO[[#This Row],[//]]="","",IF(INDEX(INDIRECT($2:$2),KENKO[[#This Row],[//]])="","",INDEX(INDIRECT($2:$2),KENKO[[#This Row],[//]])))</f>
        <v/>
      </c>
      <c r="L687" s="29" t="str">
        <f ca="1">IF(KENKO[[#This Row],[//]]="","",IF(KENKO[[#This Row],[C]]="",INDEX(INDIRECT($2:$2),KENKO[[#This Row],[//]]),""))</f>
        <v/>
      </c>
      <c r="M687" s="29" t="str">
        <f ca="1">IF(KENKO[[#This Row],[//]]="","",IF(KENKO[[#This Row],[C]]="",INDEX(INDIRECT($2:$2),KENKO[[#This Row],[//]]),""))</f>
        <v/>
      </c>
      <c r="N687" s="33" t="str">
        <f ca="1">IF(KENKO[[#This Row],[//]]="","",INDEX(INDIRECT($2:$2),KENKO[[#This Row],[//]])/IF(KENKO[[#This Row],[C]]="",KENKO[[#This Row],[JMLH BRG]],1))</f>
        <v/>
      </c>
      <c r="O687" s="44" t="str">
        <f ca="1">IF(KENKO[[#This Row],[//]]="","",INDEX(INDIRECT($2:$2),KENKO[[#This Row],[//]]))</f>
        <v/>
      </c>
      <c r="P687" s="44" t="str">
        <f ca="1">IF(KENKO[[#This Row],[//]]="","",IF(INDEX(INDIRECT($2:$2),KENKO[[#This Row],[//]])="","",INDEX(INDIRECT($2:$2),KENKO[[#This Row],[//]])))</f>
        <v/>
      </c>
      <c r="Q687" s="33" t="str">
        <f ca="1">IF(KENKO[[#This Row],[//]]="","",INDEX(INDIRECT($2:$2),KENKO[[#This Row],[//]]))</f>
        <v/>
      </c>
      <c r="R68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8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87" s="45" t="str">
        <f ca="1">IF(KENKO[[#This Row],[//]]="","",IF(INDEX(INDIRECT($2:$2),KENKO[[#This Row],[//]])="","",INDEX(INDIRECT($2:$2),KENKO[[#This Row],[//]])))</f>
        <v/>
      </c>
      <c r="U687" s="32" t="str">
        <f ca="1">IF(KENKO[[#This Row],[//]]="","",INDEX(INDIRECT($2:$2),KENKO[[#This Row],[//]]))</f>
        <v/>
      </c>
      <c r="V687" s="32" t="str">
        <f ca="1">LOWER(SUBSTITUTE(SUBSTITUTE(SUBSTITUTE(SUBSTITUTE(SUBSTITUTE(SUBSTITUTE(SUBSTITUTE(SUBSTITUTE(KENKO[[#This Row],[N.B.nota]]," ",""),"-",""),"(",""),")",""),".",""),",",""),"/",""),"""",""))</f>
        <v/>
      </c>
      <c r="W687" s="29" t="str">
        <f ca="1">IF(KENKO[[#This Row],[concat]]="","",MATCH(KENKO[[#This Row],[concat]],[3]!db[NB NOTA_C],0)+1)</f>
        <v/>
      </c>
      <c r="X687" s="32" t="str">
        <f ca="1">IF(KENKO[[#This Row],[N.B.nota]]="","",ADDRESS(ROW(KENKO[QB]),COLUMN(KENKO[QB]))&amp;":"&amp;ADDRESS(ROW(),COLUMN(KENKO[QB])))</f>
        <v/>
      </c>
      <c r="Y687" s="46" t="str">
        <f ca="1">IF(KENKO[[#This Row],[//]]="","",HYPERLINK("["&amp;DB_PATH&amp;"]DB!e"&amp;KENKO[[#This Row],[stt]],"&gt;"))</f>
        <v/>
      </c>
      <c r="Z687" s="32" t="str">
        <f ca="1">IF(KENKO[[#This Row],[//]]="","",IF(KENKO[[#This Row],[ID NOTA]]="",Z686,KENKO[[#This Row],[ID NOTA]]))</f>
        <v/>
      </c>
    </row>
    <row r="688" spans="1:26" ht="20.100000000000001" customHeight="1" x14ac:dyDescent="0.25">
      <c r="A688" s="32"/>
      <c r="B688" s="29" t="str">
        <f>IF(KENKO[[#This Row],[N_ID]]="","",INDEX(Table1[ID],MATCH(KENKO[[#This Row],[N_ID]],Table1[N_ID],0)))</f>
        <v/>
      </c>
      <c r="C688" s="29" t="str">
        <f ca="1">IF(KENKO[[#This Row],[//]]="","",HYPERLINK("["&amp;SUBSTITUTE(DIR,"'","")&amp;"]NOTA!D"&amp;KENKO[[#This Row],[//]]+2,"&gt;"))</f>
        <v/>
      </c>
      <c r="D688" s="29" t="str">
        <f>IF(KENKO[[#This Row],[ID NOTA]]="","",INDEX(Table1[QB],MATCH(KENKO[[#This Row],[ID NOTA]],Table1[ID],0)))</f>
        <v/>
      </c>
      <c r="E68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88" s="29"/>
      <c r="G688" s="30" t="str">
        <f ca="1">IF(KENKO[[#This Row],[N_ID]]="","",INDEX(INDIRECT($2:$2),KENKO[[#This Row],[//]]))</f>
        <v/>
      </c>
      <c r="H688" s="30" t="str">
        <f ca="1">IF(KENKO[[#This Row],[N_ID]]="","",INDEX(INDIRECT($2:$2),KENKO[[#This Row],[//]]))</f>
        <v/>
      </c>
      <c r="I688" s="43" t="str">
        <f ca="1">IF(KENKO[[#This Row],[N_ID]]="","",INDEX(INDIRECT($2:$2),KENKO[[#This Row],[//]]))</f>
        <v/>
      </c>
      <c r="J688" s="32" t="str">
        <f ca="1">IF(KENKO[[#This Row],[//]]="","",INDEX([3]!db[NB PAJAK],KENKO[[#This Row],[stt]]-1))</f>
        <v/>
      </c>
      <c r="K688" s="29" t="str">
        <f ca="1">IF(KENKO[[#This Row],[//]]="","",IF(INDEX(INDIRECT($2:$2),KENKO[[#This Row],[//]])="","",INDEX(INDIRECT($2:$2),KENKO[[#This Row],[//]])))</f>
        <v/>
      </c>
      <c r="L688" s="29" t="str">
        <f ca="1">IF(KENKO[[#This Row],[//]]="","",IF(KENKO[[#This Row],[C]]="",INDEX(INDIRECT($2:$2),KENKO[[#This Row],[//]]),""))</f>
        <v/>
      </c>
      <c r="M688" s="29" t="str">
        <f ca="1">IF(KENKO[[#This Row],[//]]="","",IF(KENKO[[#This Row],[C]]="",INDEX(INDIRECT($2:$2),KENKO[[#This Row],[//]]),""))</f>
        <v/>
      </c>
      <c r="N688" s="33" t="str">
        <f ca="1">IF(KENKO[[#This Row],[//]]="","",INDEX(INDIRECT($2:$2),KENKO[[#This Row],[//]])/IF(KENKO[[#This Row],[C]]="",KENKO[[#This Row],[JMLH BRG]],1))</f>
        <v/>
      </c>
      <c r="O688" s="44" t="str">
        <f ca="1">IF(KENKO[[#This Row],[//]]="","",INDEX(INDIRECT($2:$2),KENKO[[#This Row],[//]]))</f>
        <v/>
      </c>
      <c r="P688" s="44" t="str">
        <f ca="1">IF(KENKO[[#This Row],[//]]="","",IF(INDEX(INDIRECT($2:$2),KENKO[[#This Row],[//]])="","",INDEX(INDIRECT($2:$2),KENKO[[#This Row],[//]])))</f>
        <v/>
      </c>
      <c r="Q688" s="33" t="str">
        <f ca="1">IF(KENKO[[#This Row],[//]]="","",INDEX(INDIRECT($2:$2),KENKO[[#This Row],[//]]))</f>
        <v/>
      </c>
      <c r="R68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8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88" s="45" t="str">
        <f ca="1">IF(KENKO[[#This Row],[//]]="","",IF(INDEX(INDIRECT($2:$2),KENKO[[#This Row],[//]])="","",INDEX(INDIRECT($2:$2),KENKO[[#This Row],[//]])))</f>
        <v/>
      </c>
      <c r="U688" s="32" t="str">
        <f ca="1">IF(KENKO[[#This Row],[//]]="","",INDEX(INDIRECT($2:$2),KENKO[[#This Row],[//]]))</f>
        <v/>
      </c>
      <c r="V688" s="32" t="str">
        <f ca="1">LOWER(SUBSTITUTE(SUBSTITUTE(SUBSTITUTE(SUBSTITUTE(SUBSTITUTE(SUBSTITUTE(SUBSTITUTE(SUBSTITUTE(KENKO[[#This Row],[N.B.nota]]," ",""),"-",""),"(",""),")",""),".",""),",",""),"/",""),"""",""))</f>
        <v/>
      </c>
      <c r="W688" s="29" t="str">
        <f ca="1">IF(KENKO[[#This Row],[concat]]="","",MATCH(KENKO[[#This Row],[concat]],[3]!db[NB NOTA_C],0)+1)</f>
        <v/>
      </c>
      <c r="X688" s="32" t="str">
        <f ca="1">IF(KENKO[[#This Row],[N.B.nota]]="","",ADDRESS(ROW(KENKO[QB]),COLUMN(KENKO[QB]))&amp;":"&amp;ADDRESS(ROW(),COLUMN(KENKO[QB])))</f>
        <v/>
      </c>
      <c r="Y688" s="46" t="str">
        <f ca="1">IF(KENKO[[#This Row],[//]]="","",HYPERLINK("["&amp;DB_PATH&amp;"]DB!e"&amp;KENKO[[#This Row],[stt]],"&gt;"))</f>
        <v/>
      </c>
      <c r="Z688" s="32" t="str">
        <f ca="1">IF(KENKO[[#This Row],[//]]="","",IF(KENKO[[#This Row],[ID NOTA]]="",Z687,KENKO[[#This Row],[ID NOTA]]))</f>
        <v/>
      </c>
    </row>
    <row r="689" spans="1:26" ht="20.100000000000001" customHeight="1" x14ac:dyDescent="0.25">
      <c r="A689" s="32"/>
      <c r="B689" s="29" t="str">
        <f>IF(KENKO[[#This Row],[N_ID]]="","",INDEX(Table1[ID],MATCH(KENKO[[#This Row],[N_ID]],Table1[N_ID],0)))</f>
        <v/>
      </c>
      <c r="C689" s="29" t="str">
        <f ca="1">IF(KENKO[[#This Row],[//]]="","",HYPERLINK("["&amp;SUBSTITUTE(DIR,"'","")&amp;"]NOTA!D"&amp;KENKO[[#This Row],[//]]+2,"&gt;"))</f>
        <v/>
      </c>
      <c r="D689" s="29" t="str">
        <f>IF(KENKO[[#This Row],[ID NOTA]]="","",INDEX(Table1[QB],MATCH(KENKO[[#This Row],[ID NOTA]],Table1[ID],0)))</f>
        <v/>
      </c>
      <c r="E68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89" s="29"/>
      <c r="G689" s="30" t="str">
        <f ca="1">IF(KENKO[[#This Row],[N_ID]]="","",INDEX(INDIRECT($2:$2),KENKO[[#This Row],[//]]))</f>
        <v/>
      </c>
      <c r="H689" s="30" t="str">
        <f ca="1">IF(KENKO[[#This Row],[N_ID]]="","",INDEX(INDIRECT($2:$2),KENKO[[#This Row],[//]]))</f>
        <v/>
      </c>
      <c r="I689" s="43" t="str">
        <f ca="1">IF(KENKO[[#This Row],[N_ID]]="","",INDEX(INDIRECT($2:$2),KENKO[[#This Row],[//]]))</f>
        <v/>
      </c>
      <c r="J689" s="32" t="str">
        <f ca="1">IF(KENKO[[#This Row],[//]]="","",INDEX([3]!db[NB PAJAK],KENKO[[#This Row],[stt]]-1))</f>
        <v/>
      </c>
      <c r="K689" s="29" t="str">
        <f ca="1">IF(KENKO[[#This Row],[//]]="","",IF(INDEX(INDIRECT($2:$2),KENKO[[#This Row],[//]])="","",INDEX(INDIRECT($2:$2),KENKO[[#This Row],[//]])))</f>
        <v/>
      </c>
      <c r="L689" s="29" t="str">
        <f ca="1">IF(KENKO[[#This Row],[//]]="","",IF(KENKO[[#This Row],[C]]="",INDEX(INDIRECT($2:$2),KENKO[[#This Row],[//]]),""))</f>
        <v/>
      </c>
      <c r="M689" s="29" t="str">
        <f ca="1">IF(KENKO[[#This Row],[//]]="","",IF(KENKO[[#This Row],[C]]="",INDEX(INDIRECT($2:$2),KENKO[[#This Row],[//]]),""))</f>
        <v/>
      </c>
      <c r="N689" s="33" t="str">
        <f ca="1">IF(KENKO[[#This Row],[//]]="","",INDEX(INDIRECT($2:$2),KENKO[[#This Row],[//]])/IF(KENKO[[#This Row],[C]]="",KENKO[[#This Row],[JMLH BRG]],1))</f>
        <v/>
      </c>
      <c r="O689" s="44" t="str">
        <f ca="1">IF(KENKO[[#This Row],[//]]="","",INDEX(INDIRECT($2:$2),KENKO[[#This Row],[//]]))</f>
        <v/>
      </c>
      <c r="P689" s="44" t="str">
        <f ca="1">IF(KENKO[[#This Row],[//]]="","",IF(INDEX(INDIRECT($2:$2),KENKO[[#This Row],[//]])="","",INDEX(INDIRECT($2:$2),KENKO[[#This Row],[//]])))</f>
        <v/>
      </c>
      <c r="Q689" s="33" t="str">
        <f ca="1">IF(KENKO[[#This Row],[//]]="","",INDEX(INDIRECT($2:$2),KENKO[[#This Row],[//]]))</f>
        <v/>
      </c>
      <c r="R68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8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89" s="45" t="str">
        <f ca="1">IF(KENKO[[#This Row],[//]]="","",IF(INDEX(INDIRECT($2:$2),KENKO[[#This Row],[//]])="","",INDEX(INDIRECT($2:$2),KENKO[[#This Row],[//]])))</f>
        <v/>
      </c>
      <c r="U689" s="32" t="str">
        <f ca="1">IF(KENKO[[#This Row],[//]]="","",INDEX(INDIRECT($2:$2),KENKO[[#This Row],[//]]))</f>
        <v/>
      </c>
      <c r="V689" s="32" t="str">
        <f ca="1">LOWER(SUBSTITUTE(SUBSTITUTE(SUBSTITUTE(SUBSTITUTE(SUBSTITUTE(SUBSTITUTE(SUBSTITUTE(SUBSTITUTE(KENKO[[#This Row],[N.B.nota]]," ",""),"-",""),"(",""),")",""),".",""),",",""),"/",""),"""",""))</f>
        <v/>
      </c>
      <c r="W689" s="29" t="str">
        <f ca="1">IF(KENKO[[#This Row],[concat]]="","",MATCH(KENKO[[#This Row],[concat]],[3]!db[NB NOTA_C],0)+1)</f>
        <v/>
      </c>
      <c r="X689" s="32" t="str">
        <f ca="1">IF(KENKO[[#This Row],[N.B.nota]]="","",ADDRESS(ROW(KENKO[QB]),COLUMN(KENKO[QB]))&amp;":"&amp;ADDRESS(ROW(),COLUMN(KENKO[QB])))</f>
        <v/>
      </c>
      <c r="Y689" s="46" t="str">
        <f ca="1">IF(KENKO[[#This Row],[//]]="","",HYPERLINK("["&amp;DB_PATH&amp;"]DB!e"&amp;KENKO[[#This Row],[stt]],"&gt;"))</f>
        <v/>
      </c>
      <c r="Z689" s="32" t="str">
        <f ca="1">IF(KENKO[[#This Row],[//]]="","",IF(KENKO[[#This Row],[ID NOTA]]="",Z688,KENKO[[#This Row],[ID NOTA]]))</f>
        <v/>
      </c>
    </row>
    <row r="690" spans="1:26" ht="20.100000000000001" customHeight="1" x14ac:dyDescent="0.25">
      <c r="A690" s="32"/>
      <c r="B690" s="29" t="str">
        <f>IF(KENKO[[#This Row],[N_ID]]="","",INDEX(Table1[ID],MATCH(KENKO[[#This Row],[N_ID]],Table1[N_ID],0)))</f>
        <v/>
      </c>
      <c r="C690" s="29" t="str">
        <f ca="1">IF(KENKO[[#This Row],[//]]="","",HYPERLINK("["&amp;SUBSTITUTE(DIR,"'","")&amp;"]NOTA!D"&amp;KENKO[[#This Row],[//]]+2,"&gt;"))</f>
        <v/>
      </c>
      <c r="D690" s="29" t="str">
        <f>IF(KENKO[[#This Row],[ID NOTA]]="","",INDEX(Table1[QB],MATCH(KENKO[[#This Row],[ID NOTA]],Table1[ID],0)))</f>
        <v/>
      </c>
      <c r="E69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90" s="29"/>
      <c r="G690" s="30" t="str">
        <f ca="1">IF(KENKO[[#This Row],[N_ID]]="","",INDEX(INDIRECT($2:$2),KENKO[[#This Row],[//]]))</f>
        <v/>
      </c>
      <c r="H690" s="30" t="str">
        <f ca="1">IF(KENKO[[#This Row],[N_ID]]="","",INDEX(INDIRECT($2:$2),KENKO[[#This Row],[//]]))</f>
        <v/>
      </c>
      <c r="I690" s="43" t="str">
        <f ca="1">IF(KENKO[[#This Row],[N_ID]]="","",INDEX(INDIRECT($2:$2),KENKO[[#This Row],[//]]))</f>
        <v/>
      </c>
      <c r="J690" s="32" t="str">
        <f ca="1">IF(KENKO[[#This Row],[//]]="","",INDEX([3]!db[NB PAJAK],KENKO[[#This Row],[stt]]-1))</f>
        <v/>
      </c>
      <c r="K690" s="29" t="str">
        <f ca="1">IF(KENKO[[#This Row],[//]]="","",IF(INDEX(INDIRECT($2:$2),KENKO[[#This Row],[//]])="","",INDEX(INDIRECT($2:$2),KENKO[[#This Row],[//]])))</f>
        <v/>
      </c>
      <c r="L690" s="29" t="str">
        <f ca="1">IF(KENKO[[#This Row],[//]]="","",IF(KENKO[[#This Row],[C]]="",INDEX(INDIRECT($2:$2),KENKO[[#This Row],[//]]),""))</f>
        <v/>
      </c>
      <c r="M690" s="29" t="str">
        <f ca="1">IF(KENKO[[#This Row],[//]]="","",IF(KENKO[[#This Row],[C]]="",INDEX(INDIRECT($2:$2),KENKO[[#This Row],[//]]),""))</f>
        <v/>
      </c>
      <c r="N690" s="33" t="str">
        <f ca="1">IF(KENKO[[#This Row],[//]]="","",INDEX(INDIRECT($2:$2),KENKO[[#This Row],[//]])/IF(KENKO[[#This Row],[C]]="",KENKO[[#This Row],[JMLH BRG]],1))</f>
        <v/>
      </c>
      <c r="O690" s="44" t="str">
        <f ca="1">IF(KENKO[[#This Row],[//]]="","",INDEX(INDIRECT($2:$2),KENKO[[#This Row],[//]]))</f>
        <v/>
      </c>
      <c r="P690" s="44" t="str">
        <f ca="1">IF(KENKO[[#This Row],[//]]="","",IF(INDEX(INDIRECT($2:$2),KENKO[[#This Row],[//]])="","",INDEX(INDIRECT($2:$2),KENKO[[#This Row],[//]])))</f>
        <v/>
      </c>
      <c r="Q690" s="33" t="str">
        <f ca="1">IF(KENKO[[#This Row],[//]]="","",INDEX(INDIRECT($2:$2),KENKO[[#This Row],[//]]))</f>
        <v/>
      </c>
      <c r="R69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9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90" s="45" t="str">
        <f ca="1">IF(KENKO[[#This Row],[//]]="","",IF(INDEX(INDIRECT($2:$2),KENKO[[#This Row],[//]])="","",INDEX(INDIRECT($2:$2),KENKO[[#This Row],[//]])))</f>
        <v/>
      </c>
      <c r="U690" s="32" t="str">
        <f ca="1">IF(KENKO[[#This Row],[//]]="","",INDEX(INDIRECT($2:$2),KENKO[[#This Row],[//]]))</f>
        <v/>
      </c>
      <c r="V690" s="32" t="str">
        <f ca="1">LOWER(SUBSTITUTE(SUBSTITUTE(SUBSTITUTE(SUBSTITUTE(SUBSTITUTE(SUBSTITUTE(SUBSTITUTE(SUBSTITUTE(KENKO[[#This Row],[N.B.nota]]," ",""),"-",""),"(",""),")",""),".",""),",",""),"/",""),"""",""))</f>
        <v/>
      </c>
      <c r="W690" s="29" t="str">
        <f ca="1">IF(KENKO[[#This Row],[concat]]="","",MATCH(KENKO[[#This Row],[concat]],[3]!db[NB NOTA_C],0)+1)</f>
        <v/>
      </c>
      <c r="X690" s="32" t="str">
        <f ca="1">IF(KENKO[[#This Row],[N.B.nota]]="","",ADDRESS(ROW(KENKO[QB]),COLUMN(KENKO[QB]))&amp;":"&amp;ADDRESS(ROW(),COLUMN(KENKO[QB])))</f>
        <v/>
      </c>
      <c r="Y690" s="46" t="str">
        <f ca="1">IF(KENKO[[#This Row],[//]]="","",HYPERLINK("["&amp;DB_PATH&amp;"]DB!e"&amp;KENKO[[#This Row],[stt]],"&gt;"))</f>
        <v/>
      </c>
      <c r="Z690" s="32" t="str">
        <f ca="1">IF(KENKO[[#This Row],[//]]="","",IF(KENKO[[#This Row],[ID NOTA]]="",Z689,KENKO[[#This Row],[ID NOTA]]))</f>
        <v/>
      </c>
    </row>
    <row r="691" spans="1:26" ht="20.100000000000001" customHeight="1" x14ac:dyDescent="0.25">
      <c r="A691" s="32"/>
      <c r="B691" s="29" t="str">
        <f>IF(KENKO[[#This Row],[N_ID]]="","",INDEX(Table1[ID],MATCH(KENKO[[#This Row],[N_ID]],Table1[N_ID],0)))</f>
        <v/>
      </c>
      <c r="C691" s="29" t="str">
        <f ca="1">IF(KENKO[[#This Row],[//]]="","",HYPERLINK("["&amp;SUBSTITUTE(DIR,"'","")&amp;"]NOTA!D"&amp;KENKO[[#This Row],[//]]+2,"&gt;"))</f>
        <v/>
      </c>
      <c r="D691" s="29" t="str">
        <f>IF(KENKO[[#This Row],[ID NOTA]]="","",INDEX(Table1[QB],MATCH(KENKO[[#This Row],[ID NOTA]],Table1[ID],0)))</f>
        <v/>
      </c>
      <c r="E69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91" s="29"/>
      <c r="G691" s="30" t="str">
        <f ca="1">IF(KENKO[[#This Row],[N_ID]]="","",INDEX(INDIRECT($2:$2),KENKO[[#This Row],[//]]))</f>
        <v/>
      </c>
      <c r="H691" s="30" t="str">
        <f ca="1">IF(KENKO[[#This Row],[N_ID]]="","",INDEX(INDIRECT($2:$2),KENKO[[#This Row],[//]]))</f>
        <v/>
      </c>
      <c r="I691" s="43" t="str">
        <f ca="1">IF(KENKO[[#This Row],[N_ID]]="","",INDEX(INDIRECT($2:$2),KENKO[[#This Row],[//]]))</f>
        <v/>
      </c>
      <c r="J691" s="32" t="str">
        <f ca="1">IF(KENKO[[#This Row],[//]]="","",INDEX([3]!db[NB PAJAK],KENKO[[#This Row],[stt]]-1))</f>
        <v/>
      </c>
      <c r="K691" s="29" t="str">
        <f ca="1">IF(KENKO[[#This Row],[//]]="","",IF(INDEX(INDIRECT($2:$2),KENKO[[#This Row],[//]])="","",INDEX(INDIRECT($2:$2),KENKO[[#This Row],[//]])))</f>
        <v/>
      </c>
      <c r="L691" s="29" t="str">
        <f ca="1">IF(KENKO[[#This Row],[//]]="","",IF(KENKO[[#This Row],[C]]="",INDEX(INDIRECT($2:$2),KENKO[[#This Row],[//]]),""))</f>
        <v/>
      </c>
      <c r="M691" s="29" t="str">
        <f ca="1">IF(KENKO[[#This Row],[//]]="","",IF(KENKO[[#This Row],[C]]="",INDEX(INDIRECT($2:$2),KENKO[[#This Row],[//]]),""))</f>
        <v/>
      </c>
      <c r="N691" s="33" t="str">
        <f ca="1">IF(KENKO[[#This Row],[//]]="","",INDEX(INDIRECT($2:$2),KENKO[[#This Row],[//]])/IF(KENKO[[#This Row],[C]]="",KENKO[[#This Row],[JMLH BRG]],1))</f>
        <v/>
      </c>
      <c r="O691" s="44" t="str">
        <f ca="1">IF(KENKO[[#This Row],[//]]="","",INDEX(INDIRECT($2:$2),KENKO[[#This Row],[//]]))</f>
        <v/>
      </c>
      <c r="P691" s="44" t="str">
        <f ca="1">IF(KENKO[[#This Row],[//]]="","",IF(INDEX(INDIRECT($2:$2),KENKO[[#This Row],[//]])="","",INDEX(INDIRECT($2:$2),KENKO[[#This Row],[//]])))</f>
        <v/>
      </c>
      <c r="Q691" s="33" t="str">
        <f ca="1">IF(KENKO[[#This Row],[//]]="","",INDEX(INDIRECT($2:$2),KENKO[[#This Row],[//]]))</f>
        <v/>
      </c>
      <c r="R69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9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91" s="45" t="str">
        <f ca="1">IF(KENKO[[#This Row],[//]]="","",IF(INDEX(INDIRECT($2:$2),KENKO[[#This Row],[//]])="","",INDEX(INDIRECT($2:$2),KENKO[[#This Row],[//]])))</f>
        <v/>
      </c>
      <c r="U691" s="32" t="str">
        <f ca="1">IF(KENKO[[#This Row],[//]]="","",INDEX(INDIRECT($2:$2),KENKO[[#This Row],[//]]))</f>
        <v/>
      </c>
      <c r="V691" s="32" t="str">
        <f ca="1">LOWER(SUBSTITUTE(SUBSTITUTE(SUBSTITUTE(SUBSTITUTE(SUBSTITUTE(SUBSTITUTE(SUBSTITUTE(SUBSTITUTE(KENKO[[#This Row],[N.B.nota]]," ",""),"-",""),"(",""),")",""),".",""),",",""),"/",""),"""",""))</f>
        <v/>
      </c>
      <c r="W691" s="29" t="str">
        <f ca="1">IF(KENKO[[#This Row],[concat]]="","",MATCH(KENKO[[#This Row],[concat]],[3]!db[NB NOTA_C],0)+1)</f>
        <v/>
      </c>
      <c r="X691" s="32" t="str">
        <f ca="1">IF(KENKO[[#This Row],[N.B.nota]]="","",ADDRESS(ROW(KENKO[QB]),COLUMN(KENKO[QB]))&amp;":"&amp;ADDRESS(ROW(),COLUMN(KENKO[QB])))</f>
        <v/>
      </c>
      <c r="Y691" s="46" t="str">
        <f ca="1">IF(KENKO[[#This Row],[//]]="","",HYPERLINK("["&amp;DB_PATH&amp;"]DB!e"&amp;KENKO[[#This Row],[stt]],"&gt;"))</f>
        <v/>
      </c>
      <c r="Z691" s="32" t="str">
        <f ca="1">IF(KENKO[[#This Row],[//]]="","",IF(KENKO[[#This Row],[ID NOTA]]="",Z690,KENKO[[#This Row],[ID NOTA]]))</f>
        <v/>
      </c>
    </row>
    <row r="692" spans="1:26" ht="20.100000000000001" customHeight="1" x14ac:dyDescent="0.25">
      <c r="A692" s="32"/>
      <c r="B692" s="29" t="str">
        <f>IF(KENKO[[#This Row],[N_ID]]="","",INDEX(Table1[ID],MATCH(KENKO[[#This Row],[N_ID]],Table1[N_ID],0)))</f>
        <v/>
      </c>
      <c r="C692" s="29" t="str">
        <f ca="1">IF(KENKO[[#This Row],[//]]="","",HYPERLINK("["&amp;SUBSTITUTE(DIR,"'","")&amp;"]NOTA!D"&amp;KENKO[[#This Row],[//]]+2,"&gt;"))</f>
        <v/>
      </c>
      <c r="D692" s="29" t="str">
        <f>IF(KENKO[[#This Row],[ID NOTA]]="","",INDEX(Table1[QB],MATCH(KENKO[[#This Row],[ID NOTA]],Table1[ID],0)))</f>
        <v/>
      </c>
      <c r="E69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92" s="29"/>
      <c r="G692" s="30" t="str">
        <f ca="1">IF(KENKO[[#This Row],[N_ID]]="","",INDEX(INDIRECT($2:$2),KENKO[[#This Row],[//]]))</f>
        <v/>
      </c>
      <c r="H692" s="30" t="str">
        <f ca="1">IF(KENKO[[#This Row],[N_ID]]="","",INDEX(INDIRECT($2:$2),KENKO[[#This Row],[//]]))</f>
        <v/>
      </c>
      <c r="I692" s="43" t="str">
        <f ca="1">IF(KENKO[[#This Row],[N_ID]]="","",INDEX(INDIRECT($2:$2),KENKO[[#This Row],[//]]))</f>
        <v/>
      </c>
      <c r="J692" s="32" t="str">
        <f ca="1">IF(KENKO[[#This Row],[//]]="","",INDEX([3]!db[NB PAJAK],KENKO[[#This Row],[stt]]-1))</f>
        <v/>
      </c>
      <c r="K692" s="29" t="str">
        <f ca="1">IF(KENKO[[#This Row],[//]]="","",IF(INDEX(INDIRECT($2:$2),KENKO[[#This Row],[//]])="","",INDEX(INDIRECT($2:$2),KENKO[[#This Row],[//]])))</f>
        <v/>
      </c>
      <c r="L692" s="29" t="str">
        <f ca="1">IF(KENKO[[#This Row],[//]]="","",IF(KENKO[[#This Row],[C]]="",INDEX(INDIRECT($2:$2),KENKO[[#This Row],[//]]),""))</f>
        <v/>
      </c>
      <c r="M692" s="29" t="str">
        <f ca="1">IF(KENKO[[#This Row],[//]]="","",IF(KENKO[[#This Row],[C]]="",INDEX(INDIRECT($2:$2),KENKO[[#This Row],[//]]),""))</f>
        <v/>
      </c>
      <c r="N692" s="33" t="str">
        <f ca="1">IF(KENKO[[#This Row],[//]]="","",INDEX(INDIRECT($2:$2),KENKO[[#This Row],[//]])/IF(KENKO[[#This Row],[C]]="",KENKO[[#This Row],[JMLH BRG]],1))</f>
        <v/>
      </c>
      <c r="O692" s="44" t="str">
        <f ca="1">IF(KENKO[[#This Row],[//]]="","",INDEX(INDIRECT($2:$2),KENKO[[#This Row],[//]]))</f>
        <v/>
      </c>
      <c r="P692" s="44" t="str">
        <f ca="1">IF(KENKO[[#This Row],[//]]="","",IF(INDEX(INDIRECT($2:$2),KENKO[[#This Row],[//]])="","",INDEX(INDIRECT($2:$2),KENKO[[#This Row],[//]])))</f>
        <v/>
      </c>
      <c r="Q692" s="33" t="str">
        <f ca="1">IF(KENKO[[#This Row],[//]]="","",INDEX(INDIRECT($2:$2),KENKO[[#This Row],[//]]))</f>
        <v/>
      </c>
      <c r="R69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9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92" s="45" t="str">
        <f ca="1">IF(KENKO[[#This Row],[//]]="","",IF(INDEX(INDIRECT($2:$2),KENKO[[#This Row],[//]])="","",INDEX(INDIRECT($2:$2),KENKO[[#This Row],[//]])))</f>
        <v/>
      </c>
      <c r="U692" s="32" t="str">
        <f ca="1">IF(KENKO[[#This Row],[//]]="","",INDEX(INDIRECT($2:$2),KENKO[[#This Row],[//]]))</f>
        <v/>
      </c>
      <c r="V692" s="32" t="str">
        <f ca="1">LOWER(SUBSTITUTE(SUBSTITUTE(SUBSTITUTE(SUBSTITUTE(SUBSTITUTE(SUBSTITUTE(SUBSTITUTE(SUBSTITUTE(KENKO[[#This Row],[N.B.nota]]," ",""),"-",""),"(",""),")",""),".",""),",",""),"/",""),"""",""))</f>
        <v/>
      </c>
      <c r="W692" s="29" t="str">
        <f ca="1">IF(KENKO[[#This Row],[concat]]="","",MATCH(KENKO[[#This Row],[concat]],[3]!db[NB NOTA_C],0)+1)</f>
        <v/>
      </c>
      <c r="X692" s="32" t="str">
        <f ca="1">IF(KENKO[[#This Row],[N.B.nota]]="","",ADDRESS(ROW(KENKO[QB]),COLUMN(KENKO[QB]))&amp;":"&amp;ADDRESS(ROW(),COLUMN(KENKO[QB])))</f>
        <v/>
      </c>
      <c r="Y692" s="46" t="str">
        <f ca="1">IF(KENKO[[#This Row],[//]]="","",HYPERLINK("["&amp;DB_PATH&amp;"]DB!e"&amp;KENKO[[#This Row],[stt]],"&gt;"))</f>
        <v/>
      </c>
      <c r="Z692" s="32" t="str">
        <f ca="1">IF(KENKO[[#This Row],[//]]="","",IF(KENKO[[#This Row],[ID NOTA]]="",Z691,KENKO[[#This Row],[ID NOTA]]))</f>
        <v/>
      </c>
    </row>
    <row r="693" spans="1:26" ht="20.100000000000001" customHeight="1" x14ac:dyDescent="0.25">
      <c r="A693" s="32"/>
      <c r="B693" s="29" t="str">
        <f>IF(KENKO[[#This Row],[N_ID]]="","",INDEX(Table1[ID],MATCH(KENKO[[#This Row],[N_ID]],Table1[N_ID],0)))</f>
        <v/>
      </c>
      <c r="C693" s="29" t="str">
        <f ca="1">IF(KENKO[[#This Row],[//]]="","",HYPERLINK("["&amp;SUBSTITUTE(DIR,"'","")&amp;"]NOTA!D"&amp;KENKO[[#This Row],[//]]+2,"&gt;"))</f>
        <v/>
      </c>
      <c r="D693" s="29" t="str">
        <f>IF(KENKO[[#This Row],[ID NOTA]]="","",INDEX(Table1[QB],MATCH(KENKO[[#This Row],[ID NOTA]],Table1[ID],0)))</f>
        <v/>
      </c>
      <c r="E69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93" s="29"/>
      <c r="G693" s="30" t="str">
        <f ca="1">IF(KENKO[[#This Row],[N_ID]]="","",INDEX(INDIRECT($2:$2),KENKO[[#This Row],[//]]))</f>
        <v/>
      </c>
      <c r="H693" s="30" t="str">
        <f ca="1">IF(KENKO[[#This Row],[N_ID]]="","",INDEX(INDIRECT($2:$2),KENKO[[#This Row],[//]]))</f>
        <v/>
      </c>
      <c r="I693" s="43" t="str">
        <f ca="1">IF(KENKO[[#This Row],[N_ID]]="","",INDEX(INDIRECT($2:$2),KENKO[[#This Row],[//]]))</f>
        <v/>
      </c>
      <c r="J693" s="32" t="str">
        <f ca="1">IF(KENKO[[#This Row],[//]]="","",INDEX([3]!db[NB PAJAK],KENKO[[#This Row],[stt]]-1))</f>
        <v/>
      </c>
      <c r="K693" s="29" t="str">
        <f ca="1">IF(KENKO[[#This Row],[//]]="","",IF(INDEX(INDIRECT($2:$2),KENKO[[#This Row],[//]])="","",INDEX(INDIRECT($2:$2),KENKO[[#This Row],[//]])))</f>
        <v/>
      </c>
      <c r="L693" s="29" t="str">
        <f ca="1">IF(KENKO[[#This Row],[//]]="","",IF(KENKO[[#This Row],[C]]="",INDEX(INDIRECT($2:$2),KENKO[[#This Row],[//]]),""))</f>
        <v/>
      </c>
      <c r="M693" s="29" t="str">
        <f ca="1">IF(KENKO[[#This Row],[//]]="","",IF(KENKO[[#This Row],[C]]="",INDEX(INDIRECT($2:$2),KENKO[[#This Row],[//]]),""))</f>
        <v/>
      </c>
      <c r="N693" s="33" t="str">
        <f ca="1">IF(KENKO[[#This Row],[//]]="","",INDEX(INDIRECT($2:$2),KENKO[[#This Row],[//]])/IF(KENKO[[#This Row],[C]]="",KENKO[[#This Row],[JMLH BRG]],1))</f>
        <v/>
      </c>
      <c r="O693" s="44" t="str">
        <f ca="1">IF(KENKO[[#This Row],[//]]="","",INDEX(INDIRECT($2:$2),KENKO[[#This Row],[//]]))</f>
        <v/>
      </c>
      <c r="P693" s="44" t="str">
        <f ca="1">IF(KENKO[[#This Row],[//]]="","",IF(INDEX(INDIRECT($2:$2),KENKO[[#This Row],[//]])="","",INDEX(INDIRECT($2:$2),KENKO[[#This Row],[//]])))</f>
        <v/>
      </c>
      <c r="Q693" s="33" t="str">
        <f ca="1">IF(KENKO[[#This Row],[//]]="","",INDEX(INDIRECT($2:$2),KENKO[[#This Row],[//]]))</f>
        <v/>
      </c>
      <c r="R69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9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93" s="45" t="str">
        <f ca="1">IF(KENKO[[#This Row],[//]]="","",IF(INDEX(INDIRECT($2:$2),KENKO[[#This Row],[//]])="","",INDEX(INDIRECT($2:$2),KENKO[[#This Row],[//]])))</f>
        <v/>
      </c>
      <c r="U693" s="32" t="str">
        <f ca="1">IF(KENKO[[#This Row],[//]]="","",INDEX(INDIRECT($2:$2),KENKO[[#This Row],[//]]))</f>
        <v/>
      </c>
      <c r="V693" s="32" t="str">
        <f ca="1">LOWER(SUBSTITUTE(SUBSTITUTE(SUBSTITUTE(SUBSTITUTE(SUBSTITUTE(SUBSTITUTE(SUBSTITUTE(SUBSTITUTE(KENKO[[#This Row],[N.B.nota]]," ",""),"-",""),"(",""),")",""),".",""),",",""),"/",""),"""",""))</f>
        <v/>
      </c>
      <c r="W693" s="29" t="str">
        <f ca="1">IF(KENKO[[#This Row],[concat]]="","",MATCH(KENKO[[#This Row],[concat]],[3]!db[NB NOTA_C],0)+1)</f>
        <v/>
      </c>
      <c r="X693" s="32" t="str">
        <f ca="1">IF(KENKO[[#This Row],[N.B.nota]]="","",ADDRESS(ROW(KENKO[QB]),COLUMN(KENKO[QB]))&amp;":"&amp;ADDRESS(ROW(),COLUMN(KENKO[QB])))</f>
        <v/>
      </c>
      <c r="Y693" s="46" t="str">
        <f ca="1">IF(KENKO[[#This Row],[//]]="","",HYPERLINK("["&amp;DB_PATH&amp;"]DB!e"&amp;KENKO[[#This Row],[stt]],"&gt;"))</f>
        <v/>
      </c>
      <c r="Z693" s="32" t="str">
        <f ca="1">IF(KENKO[[#This Row],[//]]="","",IF(KENKO[[#This Row],[ID NOTA]]="",Z692,KENKO[[#This Row],[ID NOTA]]))</f>
        <v/>
      </c>
    </row>
    <row r="694" spans="1:26" ht="20.100000000000001" customHeight="1" x14ac:dyDescent="0.25">
      <c r="A694" s="32"/>
      <c r="B694" s="29" t="str">
        <f>IF(KENKO[[#This Row],[N_ID]]="","",INDEX(Table1[ID],MATCH(KENKO[[#This Row],[N_ID]],Table1[N_ID],0)))</f>
        <v/>
      </c>
      <c r="C694" s="29" t="str">
        <f ca="1">IF(KENKO[[#This Row],[//]]="","",HYPERLINK("["&amp;SUBSTITUTE(DIR,"'","")&amp;"]NOTA!D"&amp;KENKO[[#This Row],[//]]+2,"&gt;"))</f>
        <v/>
      </c>
      <c r="D694" s="29" t="str">
        <f>IF(KENKO[[#This Row],[ID NOTA]]="","",INDEX(Table1[QB],MATCH(KENKO[[#This Row],[ID NOTA]],Table1[ID],0)))</f>
        <v/>
      </c>
      <c r="E69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94" s="29"/>
      <c r="G694" s="30" t="str">
        <f ca="1">IF(KENKO[[#This Row],[N_ID]]="","",INDEX(INDIRECT($2:$2),KENKO[[#This Row],[//]]))</f>
        <v/>
      </c>
      <c r="H694" s="30" t="str">
        <f ca="1">IF(KENKO[[#This Row],[N_ID]]="","",INDEX(INDIRECT($2:$2),KENKO[[#This Row],[//]]))</f>
        <v/>
      </c>
      <c r="I694" s="43" t="str">
        <f ca="1">IF(KENKO[[#This Row],[N_ID]]="","",INDEX(INDIRECT($2:$2),KENKO[[#This Row],[//]]))</f>
        <v/>
      </c>
      <c r="J694" s="32" t="str">
        <f ca="1">IF(KENKO[[#This Row],[//]]="","",INDEX([3]!db[NB PAJAK],KENKO[[#This Row],[stt]]-1))</f>
        <v/>
      </c>
      <c r="K694" s="29" t="str">
        <f ca="1">IF(KENKO[[#This Row],[//]]="","",IF(INDEX(INDIRECT($2:$2),KENKO[[#This Row],[//]])="","",INDEX(INDIRECT($2:$2),KENKO[[#This Row],[//]])))</f>
        <v/>
      </c>
      <c r="L694" s="29" t="str">
        <f ca="1">IF(KENKO[[#This Row],[//]]="","",IF(KENKO[[#This Row],[C]]="",INDEX(INDIRECT($2:$2),KENKO[[#This Row],[//]]),""))</f>
        <v/>
      </c>
      <c r="M694" s="29" t="str">
        <f ca="1">IF(KENKO[[#This Row],[//]]="","",IF(KENKO[[#This Row],[C]]="",INDEX(INDIRECT($2:$2),KENKO[[#This Row],[//]]),""))</f>
        <v/>
      </c>
      <c r="N694" s="33" t="str">
        <f ca="1">IF(KENKO[[#This Row],[//]]="","",INDEX(INDIRECT($2:$2),KENKO[[#This Row],[//]])/IF(KENKO[[#This Row],[C]]="",KENKO[[#This Row],[JMLH BRG]],1))</f>
        <v/>
      </c>
      <c r="O694" s="44" t="str">
        <f ca="1">IF(KENKO[[#This Row],[//]]="","",INDEX(INDIRECT($2:$2),KENKO[[#This Row],[//]]))</f>
        <v/>
      </c>
      <c r="P694" s="44" t="str">
        <f ca="1">IF(KENKO[[#This Row],[//]]="","",IF(INDEX(INDIRECT($2:$2),KENKO[[#This Row],[//]])="","",INDEX(INDIRECT($2:$2),KENKO[[#This Row],[//]])))</f>
        <v/>
      </c>
      <c r="Q694" s="33" t="str">
        <f ca="1">IF(KENKO[[#This Row],[//]]="","",INDEX(INDIRECT($2:$2),KENKO[[#This Row],[//]]))</f>
        <v/>
      </c>
      <c r="R69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9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94" s="45" t="str">
        <f ca="1">IF(KENKO[[#This Row],[//]]="","",IF(INDEX(INDIRECT($2:$2),KENKO[[#This Row],[//]])="","",INDEX(INDIRECT($2:$2),KENKO[[#This Row],[//]])))</f>
        <v/>
      </c>
      <c r="U694" s="32" t="str">
        <f ca="1">IF(KENKO[[#This Row],[//]]="","",INDEX(INDIRECT($2:$2),KENKO[[#This Row],[//]]))</f>
        <v/>
      </c>
      <c r="V694" s="32" t="str">
        <f ca="1">LOWER(SUBSTITUTE(SUBSTITUTE(SUBSTITUTE(SUBSTITUTE(SUBSTITUTE(SUBSTITUTE(SUBSTITUTE(SUBSTITUTE(KENKO[[#This Row],[N.B.nota]]," ",""),"-",""),"(",""),")",""),".",""),",",""),"/",""),"""",""))</f>
        <v/>
      </c>
      <c r="W694" s="29" t="str">
        <f ca="1">IF(KENKO[[#This Row],[concat]]="","",MATCH(KENKO[[#This Row],[concat]],[3]!db[NB NOTA_C],0)+1)</f>
        <v/>
      </c>
      <c r="X694" s="32" t="str">
        <f ca="1">IF(KENKO[[#This Row],[N.B.nota]]="","",ADDRESS(ROW(KENKO[QB]),COLUMN(KENKO[QB]))&amp;":"&amp;ADDRESS(ROW(),COLUMN(KENKO[QB])))</f>
        <v/>
      </c>
      <c r="Y694" s="46" t="str">
        <f ca="1">IF(KENKO[[#This Row],[//]]="","",HYPERLINK("["&amp;DB_PATH&amp;"]DB!e"&amp;KENKO[[#This Row],[stt]],"&gt;"))</f>
        <v/>
      </c>
      <c r="Z694" s="32" t="str">
        <f ca="1">IF(KENKO[[#This Row],[//]]="","",IF(KENKO[[#This Row],[ID NOTA]]="",Z693,KENKO[[#This Row],[ID NOTA]]))</f>
        <v/>
      </c>
    </row>
    <row r="695" spans="1:26" ht="20.100000000000001" customHeight="1" x14ac:dyDescent="0.25">
      <c r="A695" s="32"/>
      <c r="B695" s="29" t="str">
        <f>IF(KENKO[[#This Row],[N_ID]]="","",INDEX(Table1[ID],MATCH(KENKO[[#This Row],[N_ID]],Table1[N_ID],0)))</f>
        <v/>
      </c>
      <c r="C695" s="29" t="str">
        <f ca="1">IF(KENKO[[#This Row],[//]]="","",HYPERLINK("["&amp;SUBSTITUTE(DIR,"'","")&amp;"]NOTA!D"&amp;KENKO[[#This Row],[//]]+2,"&gt;"))</f>
        <v/>
      </c>
      <c r="D695" s="29" t="str">
        <f>IF(KENKO[[#This Row],[ID NOTA]]="","",INDEX(Table1[QB],MATCH(KENKO[[#This Row],[ID NOTA]],Table1[ID],0)))</f>
        <v/>
      </c>
      <c r="E69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95" s="29"/>
      <c r="G695" s="30" t="str">
        <f ca="1">IF(KENKO[[#This Row],[N_ID]]="","",INDEX(INDIRECT($2:$2),KENKO[[#This Row],[//]]))</f>
        <v/>
      </c>
      <c r="H695" s="30" t="str">
        <f ca="1">IF(KENKO[[#This Row],[N_ID]]="","",INDEX(INDIRECT($2:$2),KENKO[[#This Row],[//]]))</f>
        <v/>
      </c>
      <c r="I695" s="43" t="str">
        <f ca="1">IF(KENKO[[#This Row],[N_ID]]="","",INDEX(INDIRECT($2:$2),KENKO[[#This Row],[//]]))</f>
        <v/>
      </c>
      <c r="J695" s="32" t="str">
        <f ca="1">IF(KENKO[[#This Row],[//]]="","",INDEX([3]!db[NB PAJAK],KENKO[[#This Row],[stt]]-1))</f>
        <v/>
      </c>
      <c r="K695" s="29" t="str">
        <f ca="1">IF(KENKO[[#This Row],[//]]="","",IF(INDEX(INDIRECT($2:$2),KENKO[[#This Row],[//]])="","",INDEX(INDIRECT($2:$2),KENKO[[#This Row],[//]])))</f>
        <v/>
      </c>
      <c r="L695" s="29" t="str">
        <f ca="1">IF(KENKO[[#This Row],[//]]="","",IF(KENKO[[#This Row],[C]]="",INDEX(INDIRECT($2:$2),KENKO[[#This Row],[//]]),""))</f>
        <v/>
      </c>
      <c r="M695" s="29" t="str">
        <f ca="1">IF(KENKO[[#This Row],[//]]="","",IF(KENKO[[#This Row],[C]]="",INDEX(INDIRECT($2:$2),KENKO[[#This Row],[//]]),""))</f>
        <v/>
      </c>
      <c r="N695" s="33" t="str">
        <f ca="1">IF(KENKO[[#This Row],[//]]="","",INDEX(INDIRECT($2:$2),KENKO[[#This Row],[//]])/IF(KENKO[[#This Row],[C]]="",KENKO[[#This Row],[JMLH BRG]],1))</f>
        <v/>
      </c>
      <c r="O695" s="44" t="str">
        <f ca="1">IF(KENKO[[#This Row],[//]]="","",INDEX(INDIRECT($2:$2),KENKO[[#This Row],[//]]))</f>
        <v/>
      </c>
      <c r="P695" s="44" t="str">
        <f ca="1">IF(KENKO[[#This Row],[//]]="","",IF(INDEX(INDIRECT($2:$2),KENKO[[#This Row],[//]])="","",INDEX(INDIRECT($2:$2),KENKO[[#This Row],[//]])))</f>
        <v/>
      </c>
      <c r="Q695" s="33" t="str">
        <f ca="1">IF(KENKO[[#This Row],[//]]="","",INDEX(INDIRECT($2:$2),KENKO[[#This Row],[//]]))</f>
        <v/>
      </c>
      <c r="R69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9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95" s="45" t="str">
        <f ca="1">IF(KENKO[[#This Row],[//]]="","",IF(INDEX(INDIRECT($2:$2),KENKO[[#This Row],[//]])="","",INDEX(INDIRECT($2:$2),KENKO[[#This Row],[//]])))</f>
        <v/>
      </c>
      <c r="U695" s="32" t="str">
        <f ca="1">IF(KENKO[[#This Row],[//]]="","",INDEX(INDIRECT($2:$2),KENKO[[#This Row],[//]]))</f>
        <v/>
      </c>
      <c r="V695" s="32" t="str">
        <f ca="1">LOWER(SUBSTITUTE(SUBSTITUTE(SUBSTITUTE(SUBSTITUTE(SUBSTITUTE(SUBSTITUTE(SUBSTITUTE(SUBSTITUTE(KENKO[[#This Row],[N.B.nota]]," ",""),"-",""),"(",""),")",""),".",""),",",""),"/",""),"""",""))</f>
        <v/>
      </c>
      <c r="W695" s="29" t="str">
        <f ca="1">IF(KENKO[[#This Row],[concat]]="","",MATCH(KENKO[[#This Row],[concat]],[3]!db[NB NOTA_C],0)+1)</f>
        <v/>
      </c>
      <c r="X695" s="32" t="str">
        <f ca="1">IF(KENKO[[#This Row],[N.B.nota]]="","",ADDRESS(ROW(KENKO[QB]),COLUMN(KENKO[QB]))&amp;":"&amp;ADDRESS(ROW(),COLUMN(KENKO[QB])))</f>
        <v/>
      </c>
      <c r="Y695" s="46" t="str">
        <f ca="1">IF(KENKO[[#This Row],[//]]="","",HYPERLINK("["&amp;DB_PATH&amp;"]DB!e"&amp;KENKO[[#This Row],[stt]],"&gt;"))</f>
        <v/>
      </c>
      <c r="Z695" s="32" t="str">
        <f ca="1">IF(KENKO[[#This Row],[//]]="","",IF(KENKO[[#This Row],[ID NOTA]]="",Z694,KENKO[[#This Row],[ID NOTA]]))</f>
        <v/>
      </c>
    </row>
    <row r="696" spans="1:26" ht="20.100000000000001" customHeight="1" x14ac:dyDescent="0.25">
      <c r="A696" s="32"/>
      <c r="B696" s="29" t="str">
        <f>IF(KENKO[[#This Row],[N_ID]]="","",INDEX(Table1[ID],MATCH(KENKO[[#This Row],[N_ID]],Table1[N_ID],0)))</f>
        <v/>
      </c>
      <c r="C696" s="29" t="str">
        <f ca="1">IF(KENKO[[#This Row],[//]]="","",HYPERLINK("["&amp;SUBSTITUTE(DIR,"'","")&amp;"]NOTA!D"&amp;KENKO[[#This Row],[//]]+2,"&gt;"))</f>
        <v/>
      </c>
      <c r="D696" s="29" t="str">
        <f>IF(KENKO[[#This Row],[ID NOTA]]="","",INDEX(Table1[QB],MATCH(KENKO[[#This Row],[ID NOTA]],Table1[ID],0)))</f>
        <v/>
      </c>
      <c r="E69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96" s="29"/>
      <c r="G696" s="30" t="str">
        <f ca="1">IF(KENKO[[#This Row],[N_ID]]="","",INDEX(INDIRECT($2:$2),KENKO[[#This Row],[//]]))</f>
        <v/>
      </c>
      <c r="H696" s="30" t="str">
        <f ca="1">IF(KENKO[[#This Row],[N_ID]]="","",INDEX(INDIRECT($2:$2),KENKO[[#This Row],[//]]))</f>
        <v/>
      </c>
      <c r="I696" s="43" t="str">
        <f ca="1">IF(KENKO[[#This Row],[N_ID]]="","",INDEX(INDIRECT($2:$2),KENKO[[#This Row],[//]]))</f>
        <v/>
      </c>
      <c r="J696" s="32" t="str">
        <f ca="1">IF(KENKO[[#This Row],[//]]="","",INDEX([3]!db[NB PAJAK],KENKO[[#This Row],[stt]]-1))</f>
        <v/>
      </c>
      <c r="K696" s="29" t="str">
        <f ca="1">IF(KENKO[[#This Row],[//]]="","",IF(INDEX(INDIRECT($2:$2),KENKO[[#This Row],[//]])="","",INDEX(INDIRECT($2:$2),KENKO[[#This Row],[//]])))</f>
        <v/>
      </c>
      <c r="L696" s="29" t="str">
        <f ca="1">IF(KENKO[[#This Row],[//]]="","",IF(KENKO[[#This Row],[C]]="",INDEX(INDIRECT($2:$2),KENKO[[#This Row],[//]]),""))</f>
        <v/>
      </c>
      <c r="M696" s="29" t="str">
        <f ca="1">IF(KENKO[[#This Row],[//]]="","",IF(KENKO[[#This Row],[C]]="",INDEX(INDIRECT($2:$2),KENKO[[#This Row],[//]]),""))</f>
        <v/>
      </c>
      <c r="N696" s="33" t="str">
        <f ca="1">IF(KENKO[[#This Row],[//]]="","",INDEX(INDIRECT($2:$2),KENKO[[#This Row],[//]])/IF(KENKO[[#This Row],[C]]="",KENKO[[#This Row],[JMLH BRG]],1))</f>
        <v/>
      </c>
      <c r="O696" s="44" t="str">
        <f ca="1">IF(KENKO[[#This Row],[//]]="","",INDEX(INDIRECT($2:$2),KENKO[[#This Row],[//]]))</f>
        <v/>
      </c>
      <c r="P696" s="44" t="str">
        <f ca="1">IF(KENKO[[#This Row],[//]]="","",IF(INDEX(INDIRECT($2:$2),KENKO[[#This Row],[//]])="","",INDEX(INDIRECT($2:$2),KENKO[[#This Row],[//]])))</f>
        <v/>
      </c>
      <c r="Q696" s="33" t="str">
        <f ca="1">IF(KENKO[[#This Row],[//]]="","",INDEX(INDIRECT($2:$2),KENKO[[#This Row],[//]]))</f>
        <v/>
      </c>
      <c r="R69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9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96" s="45" t="str">
        <f ca="1">IF(KENKO[[#This Row],[//]]="","",IF(INDEX(INDIRECT($2:$2),KENKO[[#This Row],[//]])="","",INDEX(INDIRECT($2:$2),KENKO[[#This Row],[//]])))</f>
        <v/>
      </c>
      <c r="U696" s="32" t="str">
        <f ca="1">IF(KENKO[[#This Row],[//]]="","",INDEX(INDIRECT($2:$2),KENKO[[#This Row],[//]]))</f>
        <v/>
      </c>
      <c r="V696" s="32" t="str">
        <f ca="1">LOWER(SUBSTITUTE(SUBSTITUTE(SUBSTITUTE(SUBSTITUTE(SUBSTITUTE(SUBSTITUTE(SUBSTITUTE(SUBSTITUTE(KENKO[[#This Row],[N.B.nota]]," ",""),"-",""),"(",""),")",""),".",""),",",""),"/",""),"""",""))</f>
        <v/>
      </c>
      <c r="W696" s="29" t="str">
        <f ca="1">IF(KENKO[[#This Row],[concat]]="","",MATCH(KENKO[[#This Row],[concat]],[3]!db[NB NOTA_C],0)+1)</f>
        <v/>
      </c>
      <c r="X696" s="32" t="str">
        <f ca="1">IF(KENKO[[#This Row],[N.B.nota]]="","",ADDRESS(ROW(KENKO[QB]),COLUMN(KENKO[QB]))&amp;":"&amp;ADDRESS(ROW(),COLUMN(KENKO[QB])))</f>
        <v/>
      </c>
      <c r="Y696" s="46" t="str">
        <f ca="1">IF(KENKO[[#This Row],[//]]="","",HYPERLINK("["&amp;DB_PATH&amp;"]DB!e"&amp;KENKO[[#This Row],[stt]],"&gt;"))</f>
        <v/>
      </c>
      <c r="Z696" s="32" t="str">
        <f ca="1">IF(KENKO[[#This Row],[//]]="","",IF(KENKO[[#This Row],[ID NOTA]]="",Z695,KENKO[[#This Row],[ID NOTA]]))</f>
        <v/>
      </c>
    </row>
    <row r="697" spans="1:26" ht="20.100000000000001" customHeight="1" x14ac:dyDescent="0.25">
      <c r="A697" s="32"/>
      <c r="B697" s="29" t="str">
        <f>IF(KENKO[[#This Row],[N_ID]]="","",INDEX(Table1[ID],MATCH(KENKO[[#This Row],[N_ID]],Table1[N_ID],0)))</f>
        <v/>
      </c>
      <c r="C697" s="29" t="str">
        <f ca="1">IF(KENKO[[#This Row],[//]]="","",HYPERLINK("["&amp;SUBSTITUTE(DIR,"'","")&amp;"]NOTA!D"&amp;KENKO[[#This Row],[//]]+2,"&gt;"))</f>
        <v/>
      </c>
      <c r="D697" s="29" t="str">
        <f>IF(KENKO[[#This Row],[ID NOTA]]="","",INDEX(Table1[QB],MATCH(KENKO[[#This Row],[ID NOTA]],Table1[ID],0)))</f>
        <v/>
      </c>
      <c r="E69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97" s="29"/>
      <c r="G697" s="30" t="str">
        <f ca="1">IF(KENKO[[#This Row],[N_ID]]="","",INDEX(INDIRECT($2:$2),KENKO[[#This Row],[//]]))</f>
        <v/>
      </c>
      <c r="H697" s="30" t="str">
        <f ca="1">IF(KENKO[[#This Row],[N_ID]]="","",INDEX(INDIRECT($2:$2),KENKO[[#This Row],[//]]))</f>
        <v/>
      </c>
      <c r="I697" s="43" t="str">
        <f ca="1">IF(KENKO[[#This Row],[N_ID]]="","",INDEX(INDIRECT($2:$2),KENKO[[#This Row],[//]]))</f>
        <v/>
      </c>
      <c r="J697" s="32" t="str">
        <f ca="1">IF(KENKO[[#This Row],[//]]="","",INDEX([3]!db[NB PAJAK],KENKO[[#This Row],[stt]]-1))</f>
        <v/>
      </c>
      <c r="K697" s="29" t="str">
        <f ca="1">IF(KENKO[[#This Row],[//]]="","",IF(INDEX(INDIRECT($2:$2),KENKO[[#This Row],[//]])="","",INDEX(INDIRECT($2:$2),KENKO[[#This Row],[//]])))</f>
        <v/>
      </c>
      <c r="L697" s="29" t="str">
        <f ca="1">IF(KENKO[[#This Row],[//]]="","",IF(KENKO[[#This Row],[C]]="",INDEX(INDIRECT($2:$2),KENKO[[#This Row],[//]]),""))</f>
        <v/>
      </c>
      <c r="M697" s="29" t="str">
        <f ca="1">IF(KENKO[[#This Row],[//]]="","",IF(KENKO[[#This Row],[C]]="",INDEX(INDIRECT($2:$2),KENKO[[#This Row],[//]]),""))</f>
        <v/>
      </c>
      <c r="N697" s="33" t="str">
        <f ca="1">IF(KENKO[[#This Row],[//]]="","",INDEX(INDIRECT($2:$2),KENKO[[#This Row],[//]])/IF(KENKO[[#This Row],[C]]="",KENKO[[#This Row],[JMLH BRG]],1))</f>
        <v/>
      </c>
      <c r="O697" s="44" t="str">
        <f ca="1">IF(KENKO[[#This Row],[//]]="","",INDEX(INDIRECT($2:$2),KENKO[[#This Row],[//]]))</f>
        <v/>
      </c>
      <c r="P697" s="44" t="str">
        <f ca="1">IF(KENKO[[#This Row],[//]]="","",IF(INDEX(INDIRECT($2:$2),KENKO[[#This Row],[//]])="","",INDEX(INDIRECT($2:$2),KENKO[[#This Row],[//]])))</f>
        <v/>
      </c>
      <c r="Q697" s="33" t="str">
        <f ca="1">IF(KENKO[[#This Row],[//]]="","",INDEX(INDIRECT($2:$2),KENKO[[#This Row],[//]]))</f>
        <v/>
      </c>
      <c r="R69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9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97" s="45" t="str">
        <f ca="1">IF(KENKO[[#This Row],[//]]="","",IF(INDEX(INDIRECT($2:$2),KENKO[[#This Row],[//]])="","",INDEX(INDIRECT($2:$2),KENKO[[#This Row],[//]])))</f>
        <v/>
      </c>
      <c r="U697" s="32" t="str">
        <f ca="1">IF(KENKO[[#This Row],[//]]="","",INDEX(INDIRECT($2:$2),KENKO[[#This Row],[//]]))</f>
        <v/>
      </c>
      <c r="V697" s="32" t="str">
        <f ca="1">LOWER(SUBSTITUTE(SUBSTITUTE(SUBSTITUTE(SUBSTITUTE(SUBSTITUTE(SUBSTITUTE(SUBSTITUTE(SUBSTITUTE(KENKO[[#This Row],[N.B.nota]]," ",""),"-",""),"(",""),")",""),".",""),",",""),"/",""),"""",""))</f>
        <v/>
      </c>
      <c r="W697" s="29" t="str">
        <f ca="1">IF(KENKO[[#This Row],[concat]]="","",MATCH(KENKO[[#This Row],[concat]],[3]!db[NB NOTA_C],0)+1)</f>
        <v/>
      </c>
      <c r="X697" s="32" t="str">
        <f ca="1">IF(KENKO[[#This Row],[N.B.nota]]="","",ADDRESS(ROW(KENKO[QB]),COLUMN(KENKO[QB]))&amp;":"&amp;ADDRESS(ROW(),COLUMN(KENKO[QB])))</f>
        <v/>
      </c>
      <c r="Y697" s="46" t="str">
        <f ca="1">IF(KENKO[[#This Row],[//]]="","",HYPERLINK("["&amp;DB_PATH&amp;"]DB!e"&amp;KENKO[[#This Row],[stt]],"&gt;"))</f>
        <v/>
      </c>
      <c r="Z697" s="32" t="str">
        <f ca="1">IF(KENKO[[#This Row],[//]]="","",IF(KENKO[[#This Row],[ID NOTA]]="",Z696,KENKO[[#This Row],[ID NOTA]]))</f>
        <v/>
      </c>
    </row>
    <row r="698" spans="1:26" ht="20.100000000000001" customHeight="1" x14ac:dyDescent="0.25">
      <c r="A698" s="32"/>
      <c r="B698" s="29" t="str">
        <f>IF(KENKO[[#This Row],[N_ID]]="","",INDEX(Table1[ID],MATCH(KENKO[[#This Row],[N_ID]],Table1[N_ID],0)))</f>
        <v/>
      </c>
      <c r="C698" s="29" t="str">
        <f ca="1">IF(KENKO[[#This Row],[//]]="","",HYPERLINK("["&amp;SUBSTITUTE(DIR,"'","")&amp;"]NOTA!D"&amp;KENKO[[#This Row],[//]]+2,"&gt;"))</f>
        <v/>
      </c>
      <c r="D698" s="29" t="str">
        <f>IF(KENKO[[#This Row],[ID NOTA]]="","",INDEX(Table1[QB],MATCH(KENKO[[#This Row],[ID NOTA]],Table1[ID],0)))</f>
        <v/>
      </c>
      <c r="E69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98" s="29"/>
      <c r="G698" s="30" t="str">
        <f ca="1">IF(KENKO[[#This Row],[N_ID]]="","",INDEX(INDIRECT($2:$2),KENKO[[#This Row],[//]]))</f>
        <v/>
      </c>
      <c r="H698" s="30" t="str">
        <f ca="1">IF(KENKO[[#This Row],[N_ID]]="","",INDEX(INDIRECT($2:$2),KENKO[[#This Row],[//]]))</f>
        <v/>
      </c>
      <c r="I698" s="43" t="str">
        <f ca="1">IF(KENKO[[#This Row],[N_ID]]="","",INDEX(INDIRECT($2:$2),KENKO[[#This Row],[//]]))</f>
        <v/>
      </c>
      <c r="J698" s="32" t="str">
        <f ca="1">IF(KENKO[[#This Row],[//]]="","",INDEX([3]!db[NB PAJAK],KENKO[[#This Row],[stt]]-1))</f>
        <v/>
      </c>
      <c r="K698" s="29" t="str">
        <f ca="1">IF(KENKO[[#This Row],[//]]="","",IF(INDEX(INDIRECT($2:$2),KENKO[[#This Row],[//]])="","",INDEX(INDIRECT($2:$2),KENKO[[#This Row],[//]])))</f>
        <v/>
      </c>
      <c r="L698" s="29" t="str">
        <f ca="1">IF(KENKO[[#This Row],[//]]="","",IF(KENKO[[#This Row],[C]]="",INDEX(INDIRECT($2:$2),KENKO[[#This Row],[//]]),""))</f>
        <v/>
      </c>
      <c r="M698" s="29" t="str">
        <f ca="1">IF(KENKO[[#This Row],[//]]="","",IF(KENKO[[#This Row],[C]]="",INDEX(INDIRECT($2:$2),KENKO[[#This Row],[//]]),""))</f>
        <v/>
      </c>
      <c r="N698" s="33" t="str">
        <f ca="1">IF(KENKO[[#This Row],[//]]="","",INDEX(INDIRECT($2:$2),KENKO[[#This Row],[//]])/IF(KENKO[[#This Row],[C]]="",KENKO[[#This Row],[JMLH BRG]],1))</f>
        <v/>
      </c>
      <c r="O698" s="44" t="str">
        <f ca="1">IF(KENKO[[#This Row],[//]]="","",INDEX(INDIRECT($2:$2),KENKO[[#This Row],[//]]))</f>
        <v/>
      </c>
      <c r="P698" s="44" t="str">
        <f ca="1">IF(KENKO[[#This Row],[//]]="","",IF(INDEX(INDIRECT($2:$2),KENKO[[#This Row],[//]])="","",INDEX(INDIRECT($2:$2),KENKO[[#This Row],[//]])))</f>
        <v/>
      </c>
      <c r="Q698" s="33" t="str">
        <f ca="1">IF(KENKO[[#This Row],[//]]="","",INDEX(INDIRECT($2:$2),KENKO[[#This Row],[//]]))</f>
        <v/>
      </c>
      <c r="R69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9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98" s="45" t="str">
        <f ca="1">IF(KENKO[[#This Row],[//]]="","",IF(INDEX(INDIRECT($2:$2),KENKO[[#This Row],[//]])="","",INDEX(INDIRECT($2:$2),KENKO[[#This Row],[//]])))</f>
        <v/>
      </c>
      <c r="U698" s="32" t="str">
        <f ca="1">IF(KENKO[[#This Row],[//]]="","",INDEX(INDIRECT($2:$2),KENKO[[#This Row],[//]]))</f>
        <v/>
      </c>
      <c r="V698" s="32" t="str">
        <f ca="1">LOWER(SUBSTITUTE(SUBSTITUTE(SUBSTITUTE(SUBSTITUTE(SUBSTITUTE(SUBSTITUTE(SUBSTITUTE(SUBSTITUTE(KENKO[[#This Row],[N.B.nota]]," ",""),"-",""),"(",""),")",""),".",""),",",""),"/",""),"""",""))</f>
        <v/>
      </c>
      <c r="W698" s="29" t="str">
        <f ca="1">IF(KENKO[[#This Row],[concat]]="","",MATCH(KENKO[[#This Row],[concat]],[3]!db[NB NOTA_C],0)+1)</f>
        <v/>
      </c>
      <c r="X698" s="32" t="str">
        <f ca="1">IF(KENKO[[#This Row],[N.B.nota]]="","",ADDRESS(ROW(KENKO[QB]),COLUMN(KENKO[QB]))&amp;":"&amp;ADDRESS(ROW(),COLUMN(KENKO[QB])))</f>
        <v/>
      </c>
      <c r="Y698" s="46" t="str">
        <f ca="1">IF(KENKO[[#This Row],[//]]="","",HYPERLINK("["&amp;DB_PATH&amp;"]DB!e"&amp;KENKO[[#This Row],[stt]],"&gt;"))</f>
        <v/>
      </c>
      <c r="Z698" s="32" t="str">
        <f ca="1">IF(KENKO[[#This Row],[//]]="","",IF(KENKO[[#This Row],[ID NOTA]]="",Z697,KENKO[[#This Row],[ID NOTA]]))</f>
        <v/>
      </c>
    </row>
    <row r="699" spans="1:26" ht="20.100000000000001" customHeight="1" x14ac:dyDescent="0.25">
      <c r="A699" s="32"/>
      <c r="B699" s="29" t="str">
        <f>IF(KENKO[[#This Row],[N_ID]]="","",INDEX(Table1[ID],MATCH(KENKO[[#This Row],[N_ID]],Table1[N_ID],0)))</f>
        <v/>
      </c>
      <c r="C699" s="29" t="str">
        <f ca="1">IF(KENKO[[#This Row],[//]]="","",HYPERLINK("["&amp;SUBSTITUTE(DIR,"'","")&amp;"]NOTA!D"&amp;KENKO[[#This Row],[//]]+2,"&gt;"))</f>
        <v/>
      </c>
      <c r="D699" s="29" t="str">
        <f>IF(KENKO[[#This Row],[ID NOTA]]="","",INDEX(Table1[QB],MATCH(KENKO[[#This Row],[ID NOTA]],Table1[ID],0)))</f>
        <v/>
      </c>
      <c r="E69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699" s="29"/>
      <c r="G699" s="30" t="str">
        <f ca="1">IF(KENKO[[#This Row],[N_ID]]="","",INDEX(INDIRECT($2:$2),KENKO[[#This Row],[//]]))</f>
        <v/>
      </c>
      <c r="H699" s="30" t="str">
        <f ca="1">IF(KENKO[[#This Row],[N_ID]]="","",INDEX(INDIRECT($2:$2),KENKO[[#This Row],[//]]))</f>
        <v/>
      </c>
      <c r="I699" s="43" t="str">
        <f ca="1">IF(KENKO[[#This Row],[N_ID]]="","",INDEX(INDIRECT($2:$2),KENKO[[#This Row],[//]]))</f>
        <v/>
      </c>
      <c r="J699" s="32" t="str">
        <f ca="1">IF(KENKO[[#This Row],[//]]="","",INDEX([3]!db[NB PAJAK],KENKO[[#This Row],[stt]]-1))</f>
        <v/>
      </c>
      <c r="K699" s="29" t="str">
        <f ca="1">IF(KENKO[[#This Row],[//]]="","",IF(INDEX(INDIRECT($2:$2),KENKO[[#This Row],[//]])="","",INDEX(INDIRECT($2:$2),KENKO[[#This Row],[//]])))</f>
        <v/>
      </c>
      <c r="L699" s="29" t="str">
        <f ca="1">IF(KENKO[[#This Row],[//]]="","",IF(KENKO[[#This Row],[C]]="",INDEX(INDIRECT($2:$2),KENKO[[#This Row],[//]]),""))</f>
        <v/>
      </c>
      <c r="M699" s="29" t="str">
        <f ca="1">IF(KENKO[[#This Row],[//]]="","",IF(KENKO[[#This Row],[C]]="",INDEX(INDIRECT($2:$2),KENKO[[#This Row],[//]]),""))</f>
        <v/>
      </c>
      <c r="N699" s="33" t="str">
        <f ca="1">IF(KENKO[[#This Row],[//]]="","",INDEX(INDIRECT($2:$2),KENKO[[#This Row],[//]])/IF(KENKO[[#This Row],[C]]="",KENKO[[#This Row],[JMLH BRG]],1))</f>
        <v/>
      </c>
      <c r="O699" s="44" t="str">
        <f ca="1">IF(KENKO[[#This Row],[//]]="","",INDEX(INDIRECT($2:$2),KENKO[[#This Row],[//]]))</f>
        <v/>
      </c>
      <c r="P699" s="44" t="str">
        <f ca="1">IF(KENKO[[#This Row],[//]]="","",IF(INDEX(INDIRECT($2:$2),KENKO[[#This Row],[//]])="","",INDEX(INDIRECT($2:$2),KENKO[[#This Row],[//]])))</f>
        <v/>
      </c>
      <c r="Q699" s="33" t="str">
        <f ca="1">IF(KENKO[[#This Row],[//]]="","",INDEX(INDIRECT($2:$2),KENKO[[#This Row],[//]]))</f>
        <v/>
      </c>
      <c r="R69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69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699" s="45" t="str">
        <f ca="1">IF(KENKO[[#This Row],[//]]="","",IF(INDEX(INDIRECT($2:$2),KENKO[[#This Row],[//]])="","",INDEX(INDIRECT($2:$2),KENKO[[#This Row],[//]])))</f>
        <v/>
      </c>
      <c r="U699" s="32" t="str">
        <f ca="1">IF(KENKO[[#This Row],[//]]="","",INDEX(INDIRECT($2:$2),KENKO[[#This Row],[//]]))</f>
        <v/>
      </c>
      <c r="V699" s="32" t="str">
        <f ca="1">LOWER(SUBSTITUTE(SUBSTITUTE(SUBSTITUTE(SUBSTITUTE(SUBSTITUTE(SUBSTITUTE(SUBSTITUTE(SUBSTITUTE(KENKO[[#This Row],[N.B.nota]]," ",""),"-",""),"(",""),")",""),".",""),",",""),"/",""),"""",""))</f>
        <v/>
      </c>
      <c r="W699" s="29" t="str">
        <f ca="1">IF(KENKO[[#This Row],[concat]]="","",MATCH(KENKO[[#This Row],[concat]],[3]!db[NB NOTA_C],0)+1)</f>
        <v/>
      </c>
      <c r="X699" s="32" t="str">
        <f ca="1">IF(KENKO[[#This Row],[N.B.nota]]="","",ADDRESS(ROW(KENKO[QB]),COLUMN(KENKO[QB]))&amp;":"&amp;ADDRESS(ROW(),COLUMN(KENKO[QB])))</f>
        <v/>
      </c>
      <c r="Y699" s="46" t="str">
        <f ca="1">IF(KENKO[[#This Row],[//]]="","",HYPERLINK("["&amp;DB_PATH&amp;"]DB!e"&amp;KENKO[[#This Row],[stt]],"&gt;"))</f>
        <v/>
      </c>
      <c r="Z699" s="32" t="str">
        <f ca="1">IF(KENKO[[#This Row],[//]]="","",IF(KENKO[[#This Row],[ID NOTA]]="",Z698,KENKO[[#This Row],[ID NOTA]]))</f>
        <v/>
      </c>
    </row>
    <row r="700" spans="1:26" ht="20.100000000000001" customHeight="1" x14ac:dyDescent="0.25">
      <c r="A700" s="32"/>
      <c r="B700" s="29" t="str">
        <f>IF(KENKO[[#This Row],[N_ID]]="","",INDEX(Table1[ID],MATCH(KENKO[[#This Row],[N_ID]],Table1[N_ID],0)))</f>
        <v/>
      </c>
      <c r="C700" s="29" t="str">
        <f ca="1">IF(KENKO[[#This Row],[//]]="","",HYPERLINK("["&amp;SUBSTITUTE(DIR,"'","")&amp;"]NOTA!D"&amp;KENKO[[#This Row],[//]]+2,"&gt;"))</f>
        <v/>
      </c>
      <c r="D700" s="29" t="str">
        <f>IF(KENKO[[#This Row],[ID NOTA]]="","",INDEX(Table1[QB],MATCH(KENKO[[#This Row],[ID NOTA]],Table1[ID],0)))</f>
        <v/>
      </c>
      <c r="E70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00" s="29"/>
      <c r="G700" s="30" t="str">
        <f ca="1">IF(KENKO[[#This Row],[N_ID]]="","",INDEX(INDIRECT($2:$2),KENKO[[#This Row],[//]]))</f>
        <v/>
      </c>
      <c r="H700" s="30" t="str">
        <f ca="1">IF(KENKO[[#This Row],[N_ID]]="","",INDEX(INDIRECT($2:$2),KENKO[[#This Row],[//]]))</f>
        <v/>
      </c>
      <c r="I700" s="43" t="str">
        <f ca="1">IF(KENKO[[#This Row],[N_ID]]="","",INDEX(INDIRECT($2:$2),KENKO[[#This Row],[//]]))</f>
        <v/>
      </c>
      <c r="J700" s="32" t="str">
        <f ca="1">IF(KENKO[[#This Row],[//]]="","",INDEX([3]!db[NB PAJAK],KENKO[[#This Row],[stt]]-1))</f>
        <v/>
      </c>
      <c r="K700" s="29" t="str">
        <f ca="1">IF(KENKO[[#This Row],[//]]="","",IF(INDEX(INDIRECT($2:$2),KENKO[[#This Row],[//]])="","",INDEX(INDIRECT($2:$2),KENKO[[#This Row],[//]])))</f>
        <v/>
      </c>
      <c r="L700" s="29" t="str">
        <f ca="1">IF(KENKO[[#This Row],[//]]="","",IF(KENKO[[#This Row],[C]]="",INDEX(INDIRECT($2:$2),KENKO[[#This Row],[//]]),""))</f>
        <v/>
      </c>
      <c r="M700" s="29" t="str">
        <f ca="1">IF(KENKO[[#This Row],[//]]="","",IF(KENKO[[#This Row],[C]]="",INDEX(INDIRECT($2:$2),KENKO[[#This Row],[//]]),""))</f>
        <v/>
      </c>
      <c r="N700" s="33" t="str">
        <f ca="1">IF(KENKO[[#This Row],[//]]="","",INDEX(INDIRECT($2:$2),KENKO[[#This Row],[//]])/IF(KENKO[[#This Row],[C]]="",KENKO[[#This Row],[JMLH BRG]],1))</f>
        <v/>
      </c>
      <c r="O700" s="44" t="str">
        <f ca="1">IF(KENKO[[#This Row],[//]]="","",INDEX(INDIRECT($2:$2),KENKO[[#This Row],[//]]))</f>
        <v/>
      </c>
      <c r="P700" s="44" t="str">
        <f ca="1">IF(KENKO[[#This Row],[//]]="","",IF(INDEX(INDIRECT($2:$2),KENKO[[#This Row],[//]])="","",INDEX(INDIRECT($2:$2),KENKO[[#This Row],[//]])))</f>
        <v/>
      </c>
      <c r="Q700" s="33" t="str">
        <f ca="1">IF(KENKO[[#This Row],[//]]="","",INDEX(INDIRECT($2:$2),KENKO[[#This Row],[//]]))</f>
        <v/>
      </c>
      <c r="R70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0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00" s="45" t="str">
        <f ca="1">IF(KENKO[[#This Row],[//]]="","",IF(INDEX(INDIRECT($2:$2),KENKO[[#This Row],[//]])="","",INDEX(INDIRECT($2:$2),KENKO[[#This Row],[//]])))</f>
        <v/>
      </c>
      <c r="U700" s="32" t="str">
        <f ca="1">IF(KENKO[[#This Row],[//]]="","",INDEX(INDIRECT($2:$2),KENKO[[#This Row],[//]]))</f>
        <v/>
      </c>
      <c r="V700" s="32" t="str">
        <f ca="1">LOWER(SUBSTITUTE(SUBSTITUTE(SUBSTITUTE(SUBSTITUTE(SUBSTITUTE(SUBSTITUTE(SUBSTITUTE(SUBSTITUTE(KENKO[[#This Row],[N.B.nota]]," ",""),"-",""),"(",""),")",""),".",""),",",""),"/",""),"""",""))</f>
        <v/>
      </c>
      <c r="W700" s="29" t="str">
        <f ca="1">IF(KENKO[[#This Row],[concat]]="","",MATCH(KENKO[[#This Row],[concat]],[3]!db[NB NOTA_C],0)+1)</f>
        <v/>
      </c>
      <c r="X700" s="32" t="str">
        <f ca="1">IF(KENKO[[#This Row],[N.B.nota]]="","",ADDRESS(ROW(KENKO[QB]),COLUMN(KENKO[QB]))&amp;":"&amp;ADDRESS(ROW(),COLUMN(KENKO[QB])))</f>
        <v/>
      </c>
      <c r="Y700" s="46" t="str">
        <f ca="1">IF(KENKO[[#This Row],[//]]="","",HYPERLINK("["&amp;DB_PATH&amp;"]DB!e"&amp;KENKO[[#This Row],[stt]],"&gt;"))</f>
        <v/>
      </c>
      <c r="Z700" s="32" t="str">
        <f ca="1">IF(KENKO[[#This Row],[//]]="","",IF(KENKO[[#This Row],[ID NOTA]]="",Z699,KENKO[[#This Row],[ID NOTA]]))</f>
        <v/>
      </c>
    </row>
    <row r="701" spans="1:26" ht="20.100000000000001" customHeight="1" x14ac:dyDescent="0.25">
      <c r="A701" s="32"/>
      <c r="B701" s="29" t="str">
        <f>IF(KENKO[[#This Row],[N_ID]]="","",INDEX(Table1[ID],MATCH(KENKO[[#This Row],[N_ID]],Table1[N_ID],0)))</f>
        <v/>
      </c>
      <c r="C701" s="29" t="str">
        <f ca="1">IF(KENKO[[#This Row],[//]]="","",HYPERLINK("["&amp;SUBSTITUTE(DIR,"'","")&amp;"]NOTA!D"&amp;KENKO[[#This Row],[//]]+2,"&gt;"))</f>
        <v/>
      </c>
      <c r="D701" s="29" t="str">
        <f>IF(KENKO[[#This Row],[ID NOTA]]="","",INDEX(Table1[QB],MATCH(KENKO[[#This Row],[ID NOTA]],Table1[ID],0)))</f>
        <v/>
      </c>
      <c r="E70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01" s="29"/>
      <c r="G701" s="30" t="str">
        <f ca="1">IF(KENKO[[#This Row],[N_ID]]="","",INDEX(INDIRECT($2:$2),KENKO[[#This Row],[//]]))</f>
        <v/>
      </c>
      <c r="H701" s="30" t="str">
        <f ca="1">IF(KENKO[[#This Row],[N_ID]]="","",INDEX(INDIRECT($2:$2),KENKO[[#This Row],[//]]))</f>
        <v/>
      </c>
      <c r="I701" s="43" t="str">
        <f ca="1">IF(KENKO[[#This Row],[N_ID]]="","",INDEX(INDIRECT($2:$2),KENKO[[#This Row],[//]]))</f>
        <v/>
      </c>
      <c r="J701" s="32" t="str">
        <f ca="1">IF(KENKO[[#This Row],[//]]="","",INDEX([3]!db[NB PAJAK],KENKO[[#This Row],[stt]]-1))</f>
        <v/>
      </c>
      <c r="K701" s="29" t="str">
        <f ca="1">IF(KENKO[[#This Row],[//]]="","",IF(INDEX(INDIRECT($2:$2),KENKO[[#This Row],[//]])="","",INDEX(INDIRECT($2:$2),KENKO[[#This Row],[//]])))</f>
        <v/>
      </c>
      <c r="L701" s="29" t="str">
        <f ca="1">IF(KENKO[[#This Row],[//]]="","",IF(KENKO[[#This Row],[C]]="",INDEX(INDIRECT($2:$2),KENKO[[#This Row],[//]]),""))</f>
        <v/>
      </c>
      <c r="M701" s="29" t="str">
        <f ca="1">IF(KENKO[[#This Row],[//]]="","",IF(KENKO[[#This Row],[C]]="",INDEX(INDIRECT($2:$2),KENKO[[#This Row],[//]]),""))</f>
        <v/>
      </c>
      <c r="N701" s="33" t="str">
        <f ca="1">IF(KENKO[[#This Row],[//]]="","",INDEX(INDIRECT($2:$2),KENKO[[#This Row],[//]])/IF(KENKO[[#This Row],[C]]="",KENKO[[#This Row],[JMLH BRG]],1))</f>
        <v/>
      </c>
      <c r="O701" s="44" t="str">
        <f ca="1">IF(KENKO[[#This Row],[//]]="","",INDEX(INDIRECT($2:$2),KENKO[[#This Row],[//]]))</f>
        <v/>
      </c>
      <c r="P701" s="44" t="str">
        <f ca="1">IF(KENKO[[#This Row],[//]]="","",IF(INDEX(INDIRECT($2:$2),KENKO[[#This Row],[//]])="","",INDEX(INDIRECT($2:$2),KENKO[[#This Row],[//]])))</f>
        <v/>
      </c>
      <c r="Q701" s="33" t="str">
        <f ca="1">IF(KENKO[[#This Row],[//]]="","",INDEX(INDIRECT($2:$2),KENKO[[#This Row],[//]]))</f>
        <v/>
      </c>
      <c r="R70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0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01" s="45" t="str">
        <f ca="1">IF(KENKO[[#This Row],[//]]="","",IF(INDEX(INDIRECT($2:$2),KENKO[[#This Row],[//]])="","",INDEX(INDIRECT($2:$2),KENKO[[#This Row],[//]])))</f>
        <v/>
      </c>
      <c r="U701" s="32" t="str">
        <f ca="1">IF(KENKO[[#This Row],[//]]="","",INDEX(INDIRECT($2:$2),KENKO[[#This Row],[//]]))</f>
        <v/>
      </c>
      <c r="V701" s="32" t="str">
        <f ca="1">LOWER(SUBSTITUTE(SUBSTITUTE(SUBSTITUTE(SUBSTITUTE(SUBSTITUTE(SUBSTITUTE(SUBSTITUTE(SUBSTITUTE(KENKO[[#This Row],[N.B.nota]]," ",""),"-",""),"(",""),")",""),".",""),",",""),"/",""),"""",""))</f>
        <v/>
      </c>
      <c r="W701" s="29" t="str">
        <f ca="1">IF(KENKO[[#This Row],[concat]]="","",MATCH(KENKO[[#This Row],[concat]],[3]!db[NB NOTA_C],0)+1)</f>
        <v/>
      </c>
      <c r="X701" s="32" t="str">
        <f ca="1">IF(KENKO[[#This Row],[N.B.nota]]="","",ADDRESS(ROW(KENKO[QB]),COLUMN(KENKO[QB]))&amp;":"&amp;ADDRESS(ROW(),COLUMN(KENKO[QB])))</f>
        <v/>
      </c>
      <c r="Y701" s="46" t="str">
        <f ca="1">IF(KENKO[[#This Row],[//]]="","",HYPERLINK("["&amp;DB_PATH&amp;"]DB!e"&amp;KENKO[[#This Row],[stt]],"&gt;"))</f>
        <v/>
      </c>
      <c r="Z701" s="32" t="str">
        <f ca="1">IF(KENKO[[#This Row],[//]]="","",IF(KENKO[[#This Row],[ID NOTA]]="",Z700,KENKO[[#This Row],[ID NOTA]]))</f>
        <v/>
      </c>
    </row>
    <row r="702" spans="1:26" ht="20.100000000000001" customHeight="1" x14ac:dyDescent="0.25">
      <c r="A702" s="32"/>
      <c r="B702" s="29" t="str">
        <f>IF(KENKO[[#This Row],[N_ID]]="","",INDEX(Table1[ID],MATCH(KENKO[[#This Row],[N_ID]],Table1[N_ID],0)))</f>
        <v/>
      </c>
      <c r="C702" s="29" t="str">
        <f ca="1">IF(KENKO[[#This Row],[//]]="","",HYPERLINK("["&amp;SUBSTITUTE(DIR,"'","")&amp;"]NOTA!D"&amp;KENKO[[#This Row],[//]]+2,"&gt;"))</f>
        <v/>
      </c>
      <c r="D702" s="29" t="str">
        <f>IF(KENKO[[#This Row],[ID NOTA]]="","",INDEX(Table1[QB],MATCH(KENKO[[#This Row],[ID NOTA]],Table1[ID],0)))</f>
        <v/>
      </c>
      <c r="E70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02" s="29"/>
      <c r="G702" s="30" t="str">
        <f ca="1">IF(KENKO[[#This Row],[N_ID]]="","",INDEX(INDIRECT($2:$2),KENKO[[#This Row],[//]]))</f>
        <v/>
      </c>
      <c r="H702" s="30" t="str">
        <f ca="1">IF(KENKO[[#This Row],[N_ID]]="","",INDEX(INDIRECT($2:$2),KENKO[[#This Row],[//]]))</f>
        <v/>
      </c>
      <c r="I702" s="43" t="str">
        <f ca="1">IF(KENKO[[#This Row],[N_ID]]="","",INDEX(INDIRECT($2:$2),KENKO[[#This Row],[//]]))</f>
        <v/>
      </c>
      <c r="J702" s="32" t="str">
        <f ca="1">IF(KENKO[[#This Row],[//]]="","",INDEX([3]!db[NB PAJAK],KENKO[[#This Row],[stt]]-1))</f>
        <v/>
      </c>
      <c r="K702" s="29" t="str">
        <f ca="1">IF(KENKO[[#This Row],[//]]="","",IF(INDEX(INDIRECT($2:$2),KENKO[[#This Row],[//]])="","",INDEX(INDIRECT($2:$2),KENKO[[#This Row],[//]])))</f>
        <v/>
      </c>
      <c r="L702" s="29" t="str">
        <f ca="1">IF(KENKO[[#This Row],[//]]="","",IF(KENKO[[#This Row],[C]]="",INDEX(INDIRECT($2:$2),KENKO[[#This Row],[//]]),""))</f>
        <v/>
      </c>
      <c r="M702" s="29" t="str">
        <f ca="1">IF(KENKO[[#This Row],[//]]="","",IF(KENKO[[#This Row],[C]]="",INDEX(INDIRECT($2:$2),KENKO[[#This Row],[//]]),""))</f>
        <v/>
      </c>
      <c r="N702" s="33" t="str">
        <f ca="1">IF(KENKO[[#This Row],[//]]="","",INDEX(INDIRECT($2:$2),KENKO[[#This Row],[//]])/IF(KENKO[[#This Row],[C]]="",KENKO[[#This Row],[JMLH BRG]],1))</f>
        <v/>
      </c>
      <c r="O702" s="44" t="str">
        <f ca="1">IF(KENKO[[#This Row],[//]]="","",INDEX(INDIRECT($2:$2),KENKO[[#This Row],[//]]))</f>
        <v/>
      </c>
      <c r="P702" s="44" t="str">
        <f ca="1">IF(KENKO[[#This Row],[//]]="","",IF(INDEX(INDIRECT($2:$2),KENKO[[#This Row],[//]])="","",INDEX(INDIRECT($2:$2),KENKO[[#This Row],[//]])))</f>
        <v/>
      </c>
      <c r="Q702" s="33" t="str">
        <f ca="1">IF(KENKO[[#This Row],[//]]="","",INDEX(INDIRECT($2:$2),KENKO[[#This Row],[//]]))</f>
        <v/>
      </c>
      <c r="R70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0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02" s="45" t="str">
        <f ca="1">IF(KENKO[[#This Row],[//]]="","",IF(INDEX(INDIRECT($2:$2),KENKO[[#This Row],[//]])="","",INDEX(INDIRECT($2:$2),KENKO[[#This Row],[//]])))</f>
        <v/>
      </c>
      <c r="U702" s="32" t="str">
        <f ca="1">IF(KENKO[[#This Row],[//]]="","",INDEX(INDIRECT($2:$2),KENKO[[#This Row],[//]]))</f>
        <v/>
      </c>
      <c r="V702" s="32" t="str">
        <f ca="1">LOWER(SUBSTITUTE(SUBSTITUTE(SUBSTITUTE(SUBSTITUTE(SUBSTITUTE(SUBSTITUTE(SUBSTITUTE(SUBSTITUTE(KENKO[[#This Row],[N.B.nota]]," ",""),"-",""),"(",""),")",""),".",""),",",""),"/",""),"""",""))</f>
        <v/>
      </c>
      <c r="W702" s="29" t="str">
        <f ca="1">IF(KENKO[[#This Row],[concat]]="","",MATCH(KENKO[[#This Row],[concat]],[3]!db[NB NOTA_C],0)+1)</f>
        <v/>
      </c>
      <c r="X702" s="32" t="str">
        <f ca="1">IF(KENKO[[#This Row],[N.B.nota]]="","",ADDRESS(ROW(KENKO[QB]),COLUMN(KENKO[QB]))&amp;":"&amp;ADDRESS(ROW(),COLUMN(KENKO[QB])))</f>
        <v/>
      </c>
      <c r="Y702" s="46" t="str">
        <f ca="1">IF(KENKO[[#This Row],[//]]="","",HYPERLINK("["&amp;DB_PATH&amp;"]DB!e"&amp;KENKO[[#This Row],[stt]],"&gt;"))</f>
        <v/>
      </c>
      <c r="Z702" s="32" t="str">
        <f ca="1">IF(KENKO[[#This Row],[//]]="","",IF(KENKO[[#This Row],[ID NOTA]]="",Z701,KENKO[[#This Row],[ID NOTA]]))</f>
        <v/>
      </c>
    </row>
    <row r="703" spans="1:26" ht="20.100000000000001" customHeight="1" x14ac:dyDescent="0.25">
      <c r="A703" s="32"/>
      <c r="B703" s="29" t="str">
        <f>IF(KENKO[[#This Row],[N_ID]]="","",INDEX(Table1[ID],MATCH(KENKO[[#This Row],[N_ID]],Table1[N_ID],0)))</f>
        <v/>
      </c>
      <c r="C703" s="29" t="str">
        <f ca="1">IF(KENKO[[#This Row],[//]]="","",HYPERLINK("["&amp;SUBSTITUTE(DIR,"'","")&amp;"]NOTA!D"&amp;KENKO[[#This Row],[//]]+2,"&gt;"))</f>
        <v/>
      </c>
      <c r="D703" s="29" t="str">
        <f>IF(KENKO[[#This Row],[ID NOTA]]="","",INDEX(Table1[QB],MATCH(KENKO[[#This Row],[ID NOTA]],Table1[ID],0)))</f>
        <v/>
      </c>
      <c r="E70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03" s="29"/>
      <c r="G703" s="30" t="str">
        <f ca="1">IF(KENKO[[#This Row],[N_ID]]="","",INDEX(INDIRECT($2:$2),KENKO[[#This Row],[//]]))</f>
        <v/>
      </c>
      <c r="H703" s="30" t="str">
        <f ca="1">IF(KENKO[[#This Row],[N_ID]]="","",INDEX(INDIRECT($2:$2),KENKO[[#This Row],[//]]))</f>
        <v/>
      </c>
      <c r="I703" s="43" t="str">
        <f ca="1">IF(KENKO[[#This Row],[N_ID]]="","",INDEX(INDIRECT($2:$2),KENKO[[#This Row],[//]]))</f>
        <v/>
      </c>
      <c r="J703" s="32" t="str">
        <f ca="1">IF(KENKO[[#This Row],[//]]="","",INDEX([3]!db[NB PAJAK],KENKO[[#This Row],[stt]]-1))</f>
        <v/>
      </c>
      <c r="K703" s="29" t="str">
        <f ca="1">IF(KENKO[[#This Row],[//]]="","",IF(INDEX(INDIRECT($2:$2),KENKO[[#This Row],[//]])="","",INDEX(INDIRECT($2:$2),KENKO[[#This Row],[//]])))</f>
        <v/>
      </c>
      <c r="L703" s="29" t="str">
        <f ca="1">IF(KENKO[[#This Row],[//]]="","",IF(KENKO[[#This Row],[C]]="",INDEX(INDIRECT($2:$2),KENKO[[#This Row],[//]]),""))</f>
        <v/>
      </c>
      <c r="M703" s="29" t="str">
        <f ca="1">IF(KENKO[[#This Row],[//]]="","",IF(KENKO[[#This Row],[C]]="",INDEX(INDIRECT($2:$2),KENKO[[#This Row],[//]]),""))</f>
        <v/>
      </c>
      <c r="N703" s="33" t="str">
        <f ca="1">IF(KENKO[[#This Row],[//]]="","",INDEX(INDIRECT($2:$2),KENKO[[#This Row],[//]])/IF(KENKO[[#This Row],[C]]="",KENKO[[#This Row],[JMLH BRG]],1))</f>
        <v/>
      </c>
      <c r="O703" s="44" t="str">
        <f ca="1">IF(KENKO[[#This Row],[//]]="","",INDEX(INDIRECT($2:$2),KENKO[[#This Row],[//]]))</f>
        <v/>
      </c>
      <c r="P703" s="44" t="str">
        <f ca="1">IF(KENKO[[#This Row],[//]]="","",IF(INDEX(INDIRECT($2:$2),KENKO[[#This Row],[//]])="","",INDEX(INDIRECT($2:$2),KENKO[[#This Row],[//]])))</f>
        <v/>
      </c>
      <c r="Q703" s="33" t="str">
        <f ca="1">IF(KENKO[[#This Row],[//]]="","",INDEX(INDIRECT($2:$2),KENKO[[#This Row],[//]]))</f>
        <v/>
      </c>
      <c r="R70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0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03" s="45" t="str">
        <f ca="1">IF(KENKO[[#This Row],[//]]="","",IF(INDEX(INDIRECT($2:$2),KENKO[[#This Row],[//]])="","",INDEX(INDIRECT($2:$2),KENKO[[#This Row],[//]])))</f>
        <v/>
      </c>
      <c r="U703" s="32" t="str">
        <f ca="1">IF(KENKO[[#This Row],[//]]="","",INDEX(INDIRECT($2:$2),KENKO[[#This Row],[//]]))</f>
        <v/>
      </c>
      <c r="V703" s="32" t="str">
        <f ca="1">LOWER(SUBSTITUTE(SUBSTITUTE(SUBSTITUTE(SUBSTITUTE(SUBSTITUTE(SUBSTITUTE(SUBSTITUTE(SUBSTITUTE(KENKO[[#This Row],[N.B.nota]]," ",""),"-",""),"(",""),")",""),".",""),",",""),"/",""),"""",""))</f>
        <v/>
      </c>
      <c r="W703" s="29" t="str">
        <f ca="1">IF(KENKO[[#This Row],[concat]]="","",MATCH(KENKO[[#This Row],[concat]],[3]!db[NB NOTA_C],0)+1)</f>
        <v/>
      </c>
      <c r="X703" s="32" t="str">
        <f ca="1">IF(KENKO[[#This Row],[N.B.nota]]="","",ADDRESS(ROW(KENKO[QB]),COLUMN(KENKO[QB]))&amp;":"&amp;ADDRESS(ROW(),COLUMN(KENKO[QB])))</f>
        <v/>
      </c>
      <c r="Y703" s="46" t="str">
        <f ca="1">IF(KENKO[[#This Row],[//]]="","",HYPERLINK("["&amp;DB_PATH&amp;"]DB!e"&amp;KENKO[[#This Row],[stt]],"&gt;"))</f>
        <v/>
      </c>
      <c r="Z703" s="32" t="str">
        <f ca="1">IF(KENKO[[#This Row],[//]]="","",IF(KENKO[[#This Row],[ID NOTA]]="",Z702,KENKO[[#This Row],[ID NOTA]]))</f>
        <v/>
      </c>
    </row>
    <row r="704" spans="1:26" ht="20.100000000000001" customHeight="1" x14ac:dyDescent="0.25">
      <c r="A704" s="32"/>
      <c r="B704" s="29" t="str">
        <f>IF(KENKO[[#This Row],[N_ID]]="","",INDEX(Table1[ID],MATCH(KENKO[[#This Row],[N_ID]],Table1[N_ID],0)))</f>
        <v/>
      </c>
      <c r="C704" s="29" t="str">
        <f ca="1">IF(KENKO[[#This Row],[//]]="","",HYPERLINK("["&amp;SUBSTITUTE(DIR,"'","")&amp;"]NOTA!D"&amp;KENKO[[#This Row],[//]]+2,"&gt;"))</f>
        <v/>
      </c>
      <c r="D704" s="29" t="str">
        <f>IF(KENKO[[#This Row],[ID NOTA]]="","",INDEX(Table1[QB],MATCH(KENKO[[#This Row],[ID NOTA]],Table1[ID],0)))</f>
        <v/>
      </c>
      <c r="E70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04" s="29"/>
      <c r="G704" s="30" t="str">
        <f ca="1">IF(KENKO[[#This Row],[N_ID]]="","",INDEX(INDIRECT($2:$2),KENKO[[#This Row],[//]]))</f>
        <v/>
      </c>
      <c r="H704" s="30" t="str">
        <f ca="1">IF(KENKO[[#This Row],[N_ID]]="","",INDEX(INDIRECT($2:$2),KENKO[[#This Row],[//]]))</f>
        <v/>
      </c>
      <c r="I704" s="43" t="str">
        <f ca="1">IF(KENKO[[#This Row],[N_ID]]="","",INDEX(INDIRECT($2:$2),KENKO[[#This Row],[//]]))</f>
        <v/>
      </c>
      <c r="J704" s="32" t="str">
        <f ca="1">IF(KENKO[[#This Row],[//]]="","",INDEX([3]!db[NB PAJAK],KENKO[[#This Row],[stt]]-1))</f>
        <v/>
      </c>
      <c r="K704" s="29" t="str">
        <f ca="1">IF(KENKO[[#This Row],[//]]="","",IF(INDEX(INDIRECT($2:$2),KENKO[[#This Row],[//]])="","",INDEX(INDIRECT($2:$2),KENKO[[#This Row],[//]])))</f>
        <v/>
      </c>
      <c r="L704" s="29" t="str">
        <f ca="1">IF(KENKO[[#This Row],[//]]="","",IF(KENKO[[#This Row],[C]]="",INDEX(INDIRECT($2:$2),KENKO[[#This Row],[//]]),""))</f>
        <v/>
      </c>
      <c r="M704" s="29" t="str">
        <f ca="1">IF(KENKO[[#This Row],[//]]="","",IF(KENKO[[#This Row],[C]]="",INDEX(INDIRECT($2:$2),KENKO[[#This Row],[//]]),""))</f>
        <v/>
      </c>
      <c r="N704" s="33" t="str">
        <f ca="1">IF(KENKO[[#This Row],[//]]="","",INDEX(INDIRECT($2:$2),KENKO[[#This Row],[//]])/IF(KENKO[[#This Row],[C]]="",KENKO[[#This Row],[JMLH BRG]],1))</f>
        <v/>
      </c>
      <c r="O704" s="44" t="str">
        <f ca="1">IF(KENKO[[#This Row],[//]]="","",INDEX(INDIRECT($2:$2),KENKO[[#This Row],[//]]))</f>
        <v/>
      </c>
      <c r="P704" s="44" t="str">
        <f ca="1">IF(KENKO[[#This Row],[//]]="","",IF(INDEX(INDIRECT($2:$2),KENKO[[#This Row],[//]])="","",INDEX(INDIRECT($2:$2),KENKO[[#This Row],[//]])))</f>
        <v/>
      </c>
      <c r="Q704" s="33" t="str">
        <f ca="1">IF(KENKO[[#This Row],[//]]="","",INDEX(INDIRECT($2:$2),KENKO[[#This Row],[//]]))</f>
        <v/>
      </c>
      <c r="R70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0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04" s="45" t="str">
        <f ca="1">IF(KENKO[[#This Row],[//]]="","",IF(INDEX(INDIRECT($2:$2),KENKO[[#This Row],[//]])="","",INDEX(INDIRECT($2:$2),KENKO[[#This Row],[//]])))</f>
        <v/>
      </c>
      <c r="U704" s="32" t="str">
        <f ca="1">IF(KENKO[[#This Row],[//]]="","",INDEX(INDIRECT($2:$2),KENKO[[#This Row],[//]]))</f>
        <v/>
      </c>
      <c r="V704" s="32" t="str">
        <f ca="1">LOWER(SUBSTITUTE(SUBSTITUTE(SUBSTITUTE(SUBSTITUTE(SUBSTITUTE(SUBSTITUTE(SUBSTITUTE(SUBSTITUTE(KENKO[[#This Row],[N.B.nota]]," ",""),"-",""),"(",""),")",""),".",""),",",""),"/",""),"""",""))</f>
        <v/>
      </c>
      <c r="W704" s="29" t="str">
        <f ca="1">IF(KENKO[[#This Row],[concat]]="","",MATCH(KENKO[[#This Row],[concat]],[3]!db[NB NOTA_C],0)+1)</f>
        <v/>
      </c>
      <c r="X704" s="32" t="str">
        <f ca="1">IF(KENKO[[#This Row],[N.B.nota]]="","",ADDRESS(ROW(KENKO[QB]),COLUMN(KENKO[QB]))&amp;":"&amp;ADDRESS(ROW(),COLUMN(KENKO[QB])))</f>
        <v/>
      </c>
      <c r="Y704" s="46" t="str">
        <f ca="1">IF(KENKO[[#This Row],[//]]="","",HYPERLINK("["&amp;DB_PATH&amp;"]DB!e"&amp;KENKO[[#This Row],[stt]],"&gt;"))</f>
        <v/>
      </c>
      <c r="Z704" s="32" t="str">
        <f ca="1">IF(KENKO[[#This Row],[//]]="","",IF(KENKO[[#This Row],[ID NOTA]]="",Z703,KENKO[[#This Row],[ID NOTA]]))</f>
        <v/>
      </c>
    </row>
    <row r="705" spans="1:26" ht="20.100000000000001" customHeight="1" x14ac:dyDescent="0.25">
      <c r="A705" s="32"/>
      <c r="B705" s="29" t="str">
        <f>IF(KENKO[[#This Row],[N_ID]]="","",INDEX(Table1[ID],MATCH(KENKO[[#This Row],[N_ID]],Table1[N_ID],0)))</f>
        <v/>
      </c>
      <c r="C705" s="29" t="str">
        <f ca="1">IF(KENKO[[#This Row],[//]]="","",HYPERLINK("["&amp;SUBSTITUTE(DIR,"'","")&amp;"]NOTA!D"&amp;KENKO[[#This Row],[//]]+2,"&gt;"))</f>
        <v/>
      </c>
      <c r="D705" s="29" t="str">
        <f>IF(KENKO[[#This Row],[ID NOTA]]="","",INDEX(Table1[QB],MATCH(KENKO[[#This Row],[ID NOTA]],Table1[ID],0)))</f>
        <v/>
      </c>
      <c r="E70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05" s="29"/>
      <c r="G705" s="30" t="str">
        <f ca="1">IF(KENKO[[#This Row],[N_ID]]="","",INDEX(INDIRECT($2:$2),KENKO[[#This Row],[//]]))</f>
        <v/>
      </c>
      <c r="H705" s="30" t="str">
        <f ca="1">IF(KENKO[[#This Row],[N_ID]]="","",INDEX(INDIRECT($2:$2),KENKO[[#This Row],[//]]))</f>
        <v/>
      </c>
      <c r="I705" s="43" t="str">
        <f ca="1">IF(KENKO[[#This Row],[N_ID]]="","",INDEX(INDIRECT($2:$2),KENKO[[#This Row],[//]]))</f>
        <v/>
      </c>
      <c r="J705" s="32" t="str">
        <f ca="1">IF(KENKO[[#This Row],[//]]="","",INDEX([3]!db[NB PAJAK],KENKO[[#This Row],[stt]]-1))</f>
        <v/>
      </c>
      <c r="K705" s="29" t="str">
        <f ca="1">IF(KENKO[[#This Row],[//]]="","",IF(INDEX(INDIRECT($2:$2),KENKO[[#This Row],[//]])="","",INDEX(INDIRECT($2:$2),KENKO[[#This Row],[//]])))</f>
        <v/>
      </c>
      <c r="L705" s="29" t="str">
        <f ca="1">IF(KENKO[[#This Row],[//]]="","",IF(KENKO[[#This Row],[C]]="",INDEX(INDIRECT($2:$2),KENKO[[#This Row],[//]]),""))</f>
        <v/>
      </c>
      <c r="M705" s="29" t="str">
        <f ca="1">IF(KENKO[[#This Row],[//]]="","",IF(KENKO[[#This Row],[C]]="",INDEX(INDIRECT($2:$2),KENKO[[#This Row],[//]]),""))</f>
        <v/>
      </c>
      <c r="N705" s="33" t="str">
        <f ca="1">IF(KENKO[[#This Row],[//]]="","",INDEX(INDIRECT($2:$2),KENKO[[#This Row],[//]])/IF(KENKO[[#This Row],[C]]="",KENKO[[#This Row],[JMLH BRG]],1))</f>
        <v/>
      </c>
      <c r="O705" s="44" t="str">
        <f ca="1">IF(KENKO[[#This Row],[//]]="","",INDEX(INDIRECT($2:$2),KENKO[[#This Row],[//]]))</f>
        <v/>
      </c>
      <c r="P705" s="44" t="str">
        <f ca="1">IF(KENKO[[#This Row],[//]]="","",IF(INDEX(INDIRECT($2:$2),KENKO[[#This Row],[//]])="","",INDEX(INDIRECT($2:$2),KENKO[[#This Row],[//]])))</f>
        <v/>
      </c>
      <c r="Q705" s="33" t="str">
        <f ca="1">IF(KENKO[[#This Row],[//]]="","",INDEX(INDIRECT($2:$2),KENKO[[#This Row],[//]]))</f>
        <v/>
      </c>
      <c r="R70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0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05" s="45" t="str">
        <f ca="1">IF(KENKO[[#This Row],[//]]="","",IF(INDEX(INDIRECT($2:$2),KENKO[[#This Row],[//]])="","",INDEX(INDIRECT($2:$2),KENKO[[#This Row],[//]])))</f>
        <v/>
      </c>
      <c r="U705" s="32" t="str">
        <f ca="1">IF(KENKO[[#This Row],[//]]="","",INDEX(INDIRECT($2:$2),KENKO[[#This Row],[//]]))</f>
        <v/>
      </c>
      <c r="V705" s="32" t="str">
        <f ca="1">LOWER(SUBSTITUTE(SUBSTITUTE(SUBSTITUTE(SUBSTITUTE(SUBSTITUTE(SUBSTITUTE(SUBSTITUTE(SUBSTITUTE(KENKO[[#This Row],[N.B.nota]]," ",""),"-",""),"(",""),")",""),".",""),",",""),"/",""),"""",""))</f>
        <v/>
      </c>
      <c r="W705" s="29" t="str">
        <f ca="1">IF(KENKO[[#This Row],[concat]]="","",MATCH(KENKO[[#This Row],[concat]],[3]!db[NB NOTA_C],0)+1)</f>
        <v/>
      </c>
      <c r="X705" s="32" t="str">
        <f ca="1">IF(KENKO[[#This Row],[N.B.nota]]="","",ADDRESS(ROW(KENKO[QB]),COLUMN(KENKO[QB]))&amp;":"&amp;ADDRESS(ROW(),COLUMN(KENKO[QB])))</f>
        <v/>
      </c>
      <c r="Y705" s="46" t="str">
        <f ca="1">IF(KENKO[[#This Row],[//]]="","",HYPERLINK("["&amp;DB_PATH&amp;"]DB!e"&amp;KENKO[[#This Row],[stt]],"&gt;"))</f>
        <v/>
      </c>
      <c r="Z705" s="32" t="str">
        <f ca="1">IF(KENKO[[#This Row],[//]]="","",IF(KENKO[[#This Row],[ID NOTA]]="",Z704,KENKO[[#This Row],[ID NOTA]]))</f>
        <v/>
      </c>
    </row>
    <row r="706" spans="1:26" ht="20.100000000000001" customHeight="1" x14ac:dyDescent="0.25">
      <c r="A706" s="32"/>
      <c r="B706" s="29" t="str">
        <f>IF(KENKO[[#This Row],[N_ID]]="","",INDEX(Table1[ID],MATCH(KENKO[[#This Row],[N_ID]],Table1[N_ID],0)))</f>
        <v/>
      </c>
      <c r="C706" s="29" t="str">
        <f ca="1">IF(KENKO[[#This Row],[//]]="","",HYPERLINK("["&amp;SUBSTITUTE(DIR,"'","")&amp;"]NOTA!D"&amp;KENKO[[#This Row],[//]]+2,"&gt;"))</f>
        <v/>
      </c>
      <c r="D706" s="29" t="str">
        <f>IF(KENKO[[#This Row],[ID NOTA]]="","",INDEX(Table1[QB],MATCH(KENKO[[#This Row],[ID NOTA]],Table1[ID],0)))</f>
        <v/>
      </c>
      <c r="E70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06" s="29"/>
      <c r="G706" s="30" t="str">
        <f ca="1">IF(KENKO[[#This Row],[N_ID]]="","",INDEX(INDIRECT($2:$2),KENKO[[#This Row],[//]]))</f>
        <v/>
      </c>
      <c r="H706" s="30" t="str">
        <f ca="1">IF(KENKO[[#This Row],[N_ID]]="","",INDEX(INDIRECT($2:$2),KENKO[[#This Row],[//]]))</f>
        <v/>
      </c>
      <c r="I706" s="43" t="str">
        <f ca="1">IF(KENKO[[#This Row],[N_ID]]="","",INDEX(INDIRECT($2:$2),KENKO[[#This Row],[//]]))</f>
        <v/>
      </c>
      <c r="J706" s="32" t="str">
        <f ca="1">IF(KENKO[[#This Row],[//]]="","",INDEX([3]!db[NB PAJAK],KENKO[[#This Row],[stt]]-1))</f>
        <v/>
      </c>
      <c r="K706" s="29" t="str">
        <f ca="1">IF(KENKO[[#This Row],[//]]="","",IF(INDEX(INDIRECT($2:$2),KENKO[[#This Row],[//]])="","",INDEX(INDIRECT($2:$2),KENKO[[#This Row],[//]])))</f>
        <v/>
      </c>
      <c r="L706" s="29" t="str">
        <f ca="1">IF(KENKO[[#This Row],[//]]="","",IF(KENKO[[#This Row],[C]]="",INDEX(INDIRECT($2:$2),KENKO[[#This Row],[//]]),""))</f>
        <v/>
      </c>
      <c r="M706" s="29" t="str">
        <f ca="1">IF(KENKO[[#This Row],[//]]="","",IF(KENKO[[#This Row],[C]]="",INDEX(INDIRECT($2:$2),KENKO[[#This Row],[//]]),""))</f>
        <v/>
      </c>
      <c r="N706" s="33" t="str">
        <f ca="1">IF(KENKO[[#This Row],[//]]="","",INDEX(INDIRECT($2:$2),KENKO[[#This Row],[//]])/IF(KENKO[[#This Row],[C]]="",KENKO[[#This Row],[JMLH BRG]],1))</f>
        <v/>
      </c>
      <c r="O706" s="44" t="str">
        <f ca="1">IF(KENKO[[#This Row],[//]]="","",INDEX(INDIRECT($2:$2),KENKO[[#This Row],[//]]))</f>
        <v/>
      </c>
      <c r="P706" s="44" t="str">
        <f ca="1">IF(KENKO[[#This Row],[//]]="","",IF(INDEX(INDIRECT($2:$2),KENKO[[#This Row],[//]])="","",INDEX(INDIRECT($2:$2),KENKO[[#This Row],[//]])))</f>
        <v/>
      </c>
      <c r="Q706" s="33" t="str">
        <f ca="1">IF(KENKO[[#This Row],[//]]="","",INDEX(INDIRECT($2:$2),KENKO[[#This Row],[//]]))</f>
        <v/>
      </c>
      <c r="R70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0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06" s="52" t="str">
        <f ca="1">IF(KENKO[[#This Row],[//]]="","",IF(INDEX(INDIRECT($2:$2),KENKO[[#This Row],[//]])="","",INDEX(INDIRECT($2:$2),KENKO[[#This Row],[//]])))</f>
        <v/>
      </c>
      <c r="U706" s="32" t="str">
        <f ca="1">IF(KENKO[[#This Row],[//]]="","",INDEX(INDIRECT($2:$2),KENKO[[#This Row],[//]]))</f>
        <v/>
      </c>
      <c r="V706" s="32" t="str">
        <f ca="1">LOWER(SUBSTITUTE(SUBSTITUTE(SUBSTITUTE(SUBSTITUTE(SUBSTITUTE(SUBSTITUTE(SUBSTITUTE(SUBSTITUTE(KENKO[[#This Row],[N.B.nota]]," ",""),"-",""),"(",""),")",""),".",""),",",""),"/",""),"""",""))</f>
        <v/>
      </c>
      <c r="W706" s="29" t="str">
        <f ca="1">IF(KENKO[[#This Row],[concat]]="","",MATCH(KENKO[[#This Row],[concat]],[3]!db[NB NOTA_C],0)+1)</f>
        <v/>
      </c>
      <c r="X706" s="32" t="str">
        <f ca="1">IF(KENKO[[#This Row],[N.B.nota]]="","",ADDRESS(ROW(KENKO[QB]),COLUMN(KENKO[QB]))&amp;":"&amp;ADDRESS(ROW(),COLUMN(KENKO[QB])))</f>
        <v/>
      </c>
      <c r="Y706" s="53" t="str">
        <f ca="1">IF(KENKO[[#This Row],[//]]="","",HYPERLINK("["&amp;DB_PATH&amp;"]DB!e"&amp;KENKO[[#This Row],[stt]],"&gt;"))</f>
        <v/>
      </c>
      <c r="Z706" s="32" t="str">
        <f ca="1">IF(KENKO[[#This Row],[//]]="","",IF(KENKO[[#This Row],[ID NOTA]]="",Z705,KENKO[[#This Row],[ID NOTA]]))</f>
        <v/>
      </c>
    </row>
    <row r="707" spans="1:26" ht="20.100000000000001" customHeight="1" x14ac:dyDescent="0.25">
      <c r="A707" s="32"/>
      <c r="B707" s="29" t="str">
        <f>IF(KENKO[[#This Row],[N_ID]]="","",INDEX(Table1[ID],MATCH(KENKO[[#This Row],[N_ID]],Table1[N_ID],0)))</f>
        <v/>
      </c>
      <c r="C707" s="29" t="str">
        <f ca="1">IF(KENKO[[#This Row],[//]]="","",HYPERLINK("["&amp;SUBSTITUTE(DIR,"'","")&amp;"]NOTA!D"&amp;KENKO[[#This Row],[//]]+2,"&gt;"))</f>
        <v/>
      </c>
      <c r="D707" s="29" t="str">
        <f>IF(KENKO[[#This Row],[ID NOTA]]="","",INDEX(Table1[QB],MATCH(KENKO[[#This Row],[ID NOTA]],Table1[ID],0)))</f>
        <v/>
      </c>
      <c r="E70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07" s="29"/>
      <c r="G707" s="30" t="str">
        <f ca="1">IF(KENKO[[#This Row],[N_ID]]="","",INDEX(INDIRECT($2:$2),KENKO[[#This Row],[//]]))</f>
        <v/>
      </c>
      <c r="H707" s="30" t="str">
        <f ca="1">IF(KENKO[[#This Row],[N_ID]]="","",INDEX(INDIRECT($2:$2),KENKO[[#This Row],[//]]))</f>
        <v/>
      </c>
      <c r="I707" s="43" t="str">
        <f ca="1">IF(KENKO[[#This Row],[N_ID]]="","",INDEX(INDIRECT($2:$2),KENKO[[#This Row],[//]]))</f>
        <v/>
      </c>
      <c r="J707" s="32" t="str">
        <f ca="1">IF(KENKO[[#This Row],[//]]="","",INDEX([3]!db[NB PAJAK],KENKO[[#This Row],[stt]]-1))</f>
        <v/>
      </c>
      <c r="K707" s="29" t="str">
        <f ca="1">IF(KENKO[[#This Row],[//]]="","",IF(INDEX(INDIRECT($2:$2),KENKO[[#This Row],[//]])="","",INDEX(INDIRECT($2:$2),KENKO[[#This Row],[//]])))</f>
        <v/>
      </c>
      <c r="L707" s="29" t="str">
        <f ca="1">IF(KENKO[[#This Row],[//]]="","",IF(KENKO[[#This Row],[C]]="",INDEX(INDIRECT($2:$2),KENKO[[#This Row],[//]]),""))</f>
        <v/>
      </c>
      <c r="M707" s="29" t="str">
        <f ca="1">IF(KENKO[[#This Row],[//]]="","",IF(KENKO[[#This Row],[C]]="",INDEX(INDIRECT($2:$2),KENKO[[#This Row],[//]]),""))</f>
        <v/>
      </c>
      <c r="N707" s="33" t="str">
        <f ca="1">IF(KENKO[[#This Row],[//]]="","",INDEX(INDIRECT($2:$2),KENKO[[#This Row],[//]])/IF(KENKO[[#This Row],[C]]="",KENKO[[#This Row],[JMLH BRG]],1))</f>
        <v/>
      </c>
      <c r="O707" s="44" t="str">
        <f ca="1">IF(KENKO[[#This Row],[//]]="","",INDEX(INDIRECT($2:$2),KENKO[[#This Row],[//]]))</f>
        <v/>
      </c>
      <c r="P707" s="44" t="str">
        <f ca="1">IF(KENKO[[#This Row],[//]]="","",IF(INDEX(INDIRECT($2:$2),KENKO[[#This Row],[//]])="","",INDEX(INDIRECT($2:$2),KENKO[[#This Row],[//]])))</f>
        <v/>
      </c>
      <c r="Q707" s="33" t="str">
        <f ca="1">IF(KENKO[[#This Row],[//]]="","",INDEX(INDIRECT($2:$2),KENKO[[#This Row],[//]]))</f>
        <v/>
      </c>
      <c r="R70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0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07" s="45" t="str">
        <f ca="1">IF(KENKO[[#This Row],[//]]="","",IF(INDEX(INDIRECT($2:$2),KENKO[[#This Row],[//]])="","",INDEX(INDIRECT($2:$2),KENKO[[#This Row],[//]])))</f>
        <v/>
      </c>
      <c r="U707" s="32" t="str">
        <f ca="1">IF(KENKO[[#This Row],[//]]="","",INDEX(INDIRECT($2:$2),KENKO[[#This Row],[//]]))</f>
        <v/>
      </c>
      <c r="V707" s="32" t="str">
        <f ca="1">LOWER(SUBSTITUTE(SUBSTITUTE(SUBSTITUTE(SUBSTITUTE(SUBSTITUTE(SUBSTITUTE(SUBSTITUTE(SUBSTITUTE(KENKO[[#This Row],[N.B.nota]]," ",""),"-",""),"(",""),")",""),".",""),",",""),"/",""),"""",""))</f>
        <v/>
      </c>
      <c r="W707" s="29" t="str">
        <f ca="1">IF(KENKO[[#This Row],[concat]]="","",MATCH(KENKO[[#This Row],[concat]],[3]!db[NB NOTA_C],0)+1)</f>
        <v/>
      </c>
      <c r="X707" s="32" t="str">
        <f ca="1">IF(KENKO[[#This Row],[N.B.nota]]="","",ADDRESS(ROW(KENKO[QB]),COLUMN(KENKO[QB]))&amp;":"&amp;ADDRESS(ROW(),COLUMN(KENKO[QB])))</f>
        <v/>
      </c>
      <c r="Y707" s="46" t="str">
        <f ca="1">IF(KENKO[[#This Row],[//]]="","",HYPERLINK("["&amp;DB_PATH&amp;"]DB!e"&amp;KENKO[[#This Row],[stt]],"&gt;"))</f>
        <v/>
      </c>
      <c r="Z707" s="32" t="str">
        <f ca="1">IF(KENKO[[#This Row],[//]]="","",IF(KENKO[[#This Row],[ID NOTA]]="",Z706,KENKO[[#This Row],[ID NOTA]]))</f>
        <v/>
      </c>
    </row>
    <row r="708" spans="1:26" ht="20.100000000000001" customHeight="1" x14ac:dyDescent="0.25">
      <c r="A708" s="32"/>
      <c r="B708" s="29" t="str">
        <f>IF(KENKO[[#This Row],[N_ID]]="","",INDEX(Table1[ID],MATCH(KENKO[[#This Row],[N_ID]],Table1[N_ID],0)))</f>
        <v/>
      </c>
      <c r="C708" s="29" t="str">
        <f ca="1">IF(KENKO[[#This Row],[//]]="","",HYPERLINK("["&amp;SUBSTITUTE(DIR,"'","")&amp;"]NOTA!D"&amp;KENKO[[#This Row],[//]]+2,"&gt;"))</f>
        <v/>
      </c>
      <c r="D708" s="29" t="str">
        <f>IF(KENKO[[#This Row],[ID NOTA]]="","",INDEX(Table1[QB],MATCH(KENKO[[#This Row],[ID NOTA]],Table1[ID],0)))</f>
        <v/>
      </c>
      <c r="E70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08" s="29"/>
      <c r="G708" s="30" t="str">
        <f ca="1">IF(KENKO[[#This Row],[N_ID]]="","",INDEX(INDIRECT($2:$2),KENKO[[#This Row],[//]]))</f>
        <v/>
      </c>
      <c r="H708" s="30" t="str">
        <f ca="1">IF(KENKO[[#This Row],[N_ID]]="","",INDEX(INDIRECT($2:$2),KENKO[[#This Row],[//]]))</f>
        <v/>
      </c>
      <c r="I708" s="43" t="str">
        <f ca="1">IF(KENKO[[#This Row],[N_ID]]="","",INDEX(INDIRECT($2:$2),KENKO[[#This Row],[//]]))</f>
        <v/>
      </c>
      <c r="J708" s="32" t="str">
        <f ca="1">IF(KENKO[[#This Row],[//]]="","",INDEX([3]!db[NB PAJAK],KENKO[[#This Row],[stt]]-1))</f>
        <v/>
      </c>
      <c r="K708" s="29" t="str">
        <f ca="1">IF(KENKO[[#This Row],[//]]="","",IF(INDEX(INDIRECT($2:$2),KENKO[[#This Row],[//]])="","",INDEX(INDIRECT($2:$2),KENKO[[#This Row],[//]])))</f>
        <v/>
      </c>
      <c r="L708" s="29" t="str">
        <f ca="1">IF(KENKO[[#This Row],[//]]="","",IF(KENKO[[#This Row],[C]]="",INDEX(INDIRECT($2:$2),KENKO[[#This Row],[//]]),""))</f>
        <v/>
      </c>
      <c r="M708" s="29" t="str">
        <f ca="1">IF(KENKO[[#This Row],[//]]="","",IF(KENKO[[#This Row],[C]]="",INDEX(INDIRECT($2:$2),KENKO[[#This Row],[//]]),""))</f>
        <v/>
      </c>
      <c r="N708" s="33" t="str">
        <f ca="1">IF(KENKO[[#This Row],[//]]="","",INDEX(INDIRECT($2:$2),KENKO[[#This Row],[//]])/IF(KENKO[[#This Row],[C]]="",KENKO[[#This Row],[JMLH BRG]],1))</f>
        <v/>
      </c>
      <c r="O708" s="44" t="str">
        <f ca="1">IF(KENKO[[#This Row],[//]]="","",INDEX(INDIRECT($2:$2),KENKO[[#This Row],[//]]))</f>
        <v/>
      </c>
      <c r="P708" s="44" t="str">
        <f ca="1">IF(KENKO[[#This Row],[//]]="","",IF(INDEX(INDIRECT($2:$2),KENKO[[#This Row],[//]])="","",INDEX(INDIRECT($2:$2),KENKO[[#This Row],[//]])))</f>
        <v/>
      </c>
      <c r="Q708" s="33" t="str">
        <f ca="1">IF(KENKO[[#This Row],[//]]="","",INDEX(INDIRECT($2:$2),KENKO[[#This Row],[//]]))</f>
        <v/>
      </c>
      <c r="R70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0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08" s="45" t="str">
        <f ca="1">IF(KENKO[[#This Row],[//]]="","",IF(INDEX(INDIRECT($2:$2),KENKO[[#This Row],[//]])="","",INDEX(INDIRECT($2:$2),KENKO[[#This Row],[//]])))</f>
        <v/>
      </c>
      <c r="U708" s="32" t="str">
        <f ca="1">IF(KENKO[[#This Row],[//]]="","",INDEX(INDIRECT($2:$2),KENKO[[#This Row],[//]]))</f>
        <v/>
      </c>
      <c r="V708" s="32" t="str">
        <f ca="1">LOWER(SUBSTITUTE(SUBSTITUTE(SUBSTITUTE(SUBSTITUTE(SUBSTITUTE(SUBSTITUTE(SUBSTITUTE(SUBSTITUTE(KENKO[[#This Row],[N.B.nota]]," ",""),"-",""),"(",""),")",""),".",""),",",""),"/",""),"""",""))</f>
        <v/>
      </c>
      <c r="W708" s="29" t="str">
        <f ca="1">IF(KENKO[[#This Row],[concat]]="","",MATCH(KENKO[[#This Row],[concat]],[3]!db[NB NOTA_C],0)+1)</f>
        <v/>
      </c>
      <c r="X708" s="32" t="str">
        <f ca="1">IF(KENKO[[#This Row],[N.B.nota]]="","",ADDRESS(ROW(KENKO[QB]),COLUMN(KENKO[QB]))&amp;":"&amp;ADDRESS(ROW(),COLUMN(KENKO[QB])))</f>
        <v/>
      </c>
      <c r="Y708" s="46" t="str">
        <f ca="1">IF(KENKO[[#This Row],[//]]="","",HYPERLINK("["&amp;DB_PATH&amp;"]DB!e"&amp;KENKO[[#This Row],[stt]],"&gt;"))</f>
        <v/>
      </c>
      <c r="Z708" s="32" t="str">
        <f ca="1">IF(KENKO[[#This Row],[//]]="","",IF(KENKO[[#This Row],[ID NOTA]]="",Z707,KENKO[[#This Row],[ID NOTA]]))</f>
        <v/>
      </c>
    </row>
    <row r="709" spans="1:26" ht="20.100000000000001" customHeight="1" x14ac:dyDescent="0.25">
      <c r="A709" s="32"/>
      <c r="B709" s="29" t="str">
        <f>IF(KENKO[[#This Row],[N_ID]]="","",INDEX(Table1[ID],MATCH(KENKO[[#This Row],[N_ID]],Table1[N_ID],0)))</f>
        <v/>
      </c>
      <c r="C709" s="29" t="str">
        <f ca="1">IF(KENKO[[#This Row],[//]]="","",HYPERLINK("["&amp;SUBSTITUTE(DIR,"'","")&amp;"]NOTA!D"&amp;KENKO[[#This Row],[//]]+2,"&gt;"))</f>
        <v/>
      </c>
      <c r="D709" s="29" t="str">
        <f>IF(KENKO[[#This Row],[ID NOTA]]="","",INDEX(Table1[QB],MATCH(KENKO[[#This Row],[ID NOTA]],Table1[ID],0)))</f>
        <v/>
      </c>
      <c r="E70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09" s="29"/>
      <c r="G709" s="30" t="str">
        <f ca="1">IF(KENKO[[#This Row],[N_ID]]="","",INDEX(INDIRECT($2:$2),KENKO[[#This Row],[//]]))</f>
        <v/>
      </c>
      <c r="H709" s="30" t="str">
        <f ca="1">IF(KENKO[[#This Row],[N_ID]]="","",INDEX(INDIRECT($2:$2),KENKO[[#This Row],[//]]))</f>
        <v/>
      </c>
      <c r="I709" s="43" t="str">
        <f ca="1">IF(KENKO[[#This Row],[N_ID]]="","",INDEX(INDIRECT($2:$2),KENKO[[#This Row],[//]]))</f>
        <v/>
      </c>
      <c r="J709" s="32" t="str">
        <f ca="1">IF(KENKO[[#This Row],[//]]="","",INDEX([3]!db[NB PAJAK],KENKO[[#This Row],[stt]]-1))</f>
        <v/>
      </c>
      <c r="K709" s="29" t="str">
        <f ca="1">IF(KENKO[[#This Row],[//]]="","",IF(INDEX(INDIRECT($2:$2),KENKO[[#This Row],[//]])="","",INDEX(INDIRECT($2:$2),KENKO[[#This Row],[//]])))</f>
        <v/>
      </c>
      <c r="L709" s="29" t="str">
        <f ca="1">IF(KENKO[[#This Row],[//]]="","",IF(KENKO[[#This Row],[C]]="",INDEX(INDIRECT($2:$2),KENKO[[#This Row],[//]]),""))</f>
        <v/>
      </c>
      <c r="M709" s="29" t="str">
        <f ca="1">IF(KENKO[[#This Row],[//]]="","",IF(KENKO[[#This Row],[C]]="",INDEX(INDIRECT($2:$2),KENKO[[#This Row],[//]]),""))</f>
        <v/>
      </c>
      <c r="N709" s="33" t="str">
        <f ca="1">IF(KENKO[[#This Row],[//]]="","",INDEX(INDIRECT($2:$2),KENKO[[#This Row],[//]])/IF(KENKO[[#This Row],[C]]="",KENKO[[#This Row],[JMLH BRG]],1))</f>
        <v/>
      </c>
      <c r="O709" s="44" t="str">
        <f ca="1">IF(KENKO[[#This Row],[//]]="","",INDEX(INDIRECT($2:$2),KENKO[[#This Row],[//]]))</f>
        <v/>
      </c>
      <c r="P709" s="44" t="str">
        <f ca="1">IF(KENKO[[#This Row],[//]]="","",IF(INDEX(INDIRECT($2:$2),KENKO[[#This Row],[//]])="","",INDEX(INDIRECT($2:$2),KENKO[[#This Row],[//]])))</f>
        <v/>
      </c>
      <c r="Q709" s="33" t="str">
        <f ca="1">IF(KENKO[[#This Row],[//]]="","",INDEX(INDIRECT($2:$2),KENKO[[#This Row],[//]]))</f>
        <v/>
      </c>
      <c r="R70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0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09" s="45" t="str">
        <f ca="1">IF(KENKO[[#This Row],[//]]="","",IF(INDEX(INDIRECT($2:$2),KENKO[[#This Row],[//]])="","",INDEX(INDIRECT($2:$2),KENKO[[#This Row],[//]])))</f>
        <v/>
      </c>
      <c r="U709" s="32" t="str">
        <f ca="1">IF(KENKO[[#This Row],[//]]="","",INDEX(INDIRECT($2:$2),KENKO[[#This Row],[//]]))</f>
        <v/>
      </c>
      <c r="V709" s="32" t="str">
        <f ca="1">LOWER(SUBSTITUTE(SUBSTITUTE(SUBSTITUTE(SUBSTITUTE(SUBSTITUTE(SUBSTITUTE(SUBSTITUTE(SUBSTITUTE(KENKO[[#This Row],[N.B.nota]]," ",""),"-",""),"(",""),")",""),".",""),",",""),"/",""),"""",""))</f>
        <v/>
      </c>
      <c r="W709" s="29" t="str">
        <f ca="1">IF(KENKO[[#This Row],[concat]]="","",MATCH(KENKO[[#This Row],[concat]],[3]!db[NB NOTA_C],0)+1)</f>
        <v/>
      </c>
      <c r="X709" s="32" t="str">
        <f ca="1">IF(KENKO[[#This Row],[N.B.nota]]="","",ADDRESS(ROW(KENKO[QB]),COLUMN(KENKO[QB]))&amp;":"&amp;ADDRESS(ROW(),COLUMN(KENKO[QB])))</f>
        <v/>
      </c>
      <c r="Y709" s="46" t="str">
        <f ca="1">IF(KENKO[[#This Row],[//]]="","",HYPERLINK("["&amp;DB_PATH&amp;"]DB!e"&amp;KENKO[[#This Row],[stt]],"&gt;"))</f>
        <v/>
      </c>
      <c r="Z709" s="32" t="str">
        <f ca="1">IF(KENKO[[#This Row],[//]]="","",IF(KENKO[[#This Row],[ID NOTA]]="",Z708,KENKO[[#This Row],[ID NOTA]]))</f>
        <v/>
      </c>
    </row>
    <row r="710" spans="1:26" ht="20.100000000000001" customHeight="1" x14ac:dyDescent="0.25">
      <c r="A710" s="32"/>
      <c r="B710" s="29" t="str">
        <f>IF(KENKO[[#This Row],[N_ID]]="","",INDEX(Table1[ID],MATCH(KENKO[[#This Row],[N_ID]],Table1[N_ID],0)))</f>
        <v/>
      </c>
      <c r="C710" s="29" t="str">
        <f ca="1">IF(KENKO[[#This Row],[//]]="","",HYPERLINK("["&amp;SUBSTITUTE(DIR,"'","")&amp;"]NOTA!D"&amp;KENKO[[#This Row],[//]]+2,"&gt;"))</f>
        <v/>
      </c>
      <c r="D710" s="29" t="str">
        <f>IF(KENKO[[#This Row],[ID NOTA]]="","",INDEX(Table1[QB],MATCH(KENKO[[#This Row],[ID NOTA]],Table1[ID],0)))</f>
        <v/>
      </c>
      <c r="E71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10" s="29"/>
      <c r="G710" s="30" t="str">
        <f ca="1">IF(KENKO[[#This Row],[N_ID]]="","",INDEX(INDIRECT($2:$2),KENKO[[#This Row],[//]]))</f>
        <v/>
      </c>
      <c r="H710" s="30" t="str">
        <f ca="1">IF(KENKO[[#This Row],[N_ID]]="","",INDEX(INDIRECT($2:$2),KENKO[[#This Row],[//]]))</f>
        <v/>
      </c>
      <c r="I710" s="43" t="str">
        <f ca="1">IF(KENKO[[#This Row],[N_ID]]="","",INDEX(INDIRECT($2:$2),KENKO[[#This Row],[//]]))</f>
        <v/>
      </c>
      <c r="J710" s="32" t="str">
        <f ca="1">IF(KENKO[[#This Row],[//]]="","",INDEX([3]!db[NB PAJAK],KENKO[[#This Row],[stt]]-1))</f>
        <v/>
      </c>
      <c r="K710" s="29" t="str">
        <f ca="1">IF(KENKO[[#This Row],[//]]="","",IF(INDEX(INDIRECT($2:$2),KENKO[[#This Row],[//]])="","",INDEX(INDIRECT($2:$2),KENKO[[#This Row],[//]])))</f>
        <v/>
      </c>
      <c r="L710" s="29" t="str">
        <f ca="1">IF(KENKO[[#This Row],[//]]="","",IF(KENKO[[#This Row],[C]]="",INDEX(INDIRECT($2:$2),KENKO[[#This Row],[//]]),""))</f>
        <v/>
      </c>
      <c r="M710" s="29" t="str">
        <f ca="1">IF(KENKO[[#This Row],[//]]="","",IF(KENKO[[#This Row],[C]]="",INDEX(INDIRECT($2:$2),KENKO[[#This Row],[//]]),""))</f>
        <v/>
      </c>
      <c r="N710" s="33" t="str">
        <f ca="1">IF(KENKO[[#This Row],[//]]="","",INDEX(INDIRECT($2:$2),KENKO[[#This Row],[//]])/IF(KENKO[[#This Row],[C]]="",KENKO[[#This Row],[JMLH BRG]],1))</f>
        <v/>
      </c>
      <c r="O710" s="44" t="str">
        <f ca="1">IF(KENKO[[#This Row],[//]]="","",INDEX(INDIRECT($2:$2),KENKO[[#This Row],[//]]))</f>
        <v/>
      </c>
      <c r="P710" s="44" t="str">
        <f ca="1">IF(KENKO[[#This Row],[//]]="","",IF(INDEX(INDIRECT($2:$2),KENKO[[#This Row],[//]])="","",INDEX(INDIRECT($2:$2),KENKO[[#This Row],[//]])))</f>
        <v/>
      </c>
      <c r="Q710" s="33" t="str">
        <f ca="1">IF(KENKO[[#This Row],[//]]="","",INDEX(INDIRECT($2:$2),KENKO[[#This Row],[//]]))</f>
        <v/>
      </c>
      <c r="R71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1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10" s="45" t="str">
        <f ca="1">IF(KENKO[[#This Row],[//]]="","",IF(INDEX(INDIRECT($2:$2),KENKO[[#This Row],[//]])="","",INDEX(INDIRECT($2:$2),KENKO[[#This Row],[//]])))</f>
        <v/>
      </c>
      <c r="U710" s="32" t="str">
        <f ca="1">IF(KENKO[[#This Row],[//]]="","",INDEX(INDIRECT($2:$2),KENKO[[#This Row],[//]]))</f>
        <v/>
      </c>
      <c r="V710" s="32" t="str">
        <f ca="1">LOWER(SUBSTITUTE(SUBSTITUTE(SUBSTITUTE(SUBSTITUTE(SUBSTITUTE(SUBSTITUTE(SUBSTITUTE(SUBSTITUTE(KENKO[[#This Row],[N.B.nota]]," ",""),"-",""),"(",""),")",""),".",""),",",""),"/",""),"""",""))</f>
        <v/>
      </c>
      <c r="W710" s="29" t="str">
        <f ca="1">IF(KENKO[[#This Row],[concat]]="","",MATCH(KENKO[[#This Row],[concat]],[3]!db[NB NOTA_C],0)+1)</f>
        <v/>
      </c>
      <c r="X710" s="32" t="str">
        <f ca="1">IF(KENKO[[#This Row],[N.B.nota]]="","",ADDRESS(ROW(KENKO[QB]),COLUMN(KENKO[QB]))&amp;":"&amp;ADDRESS(ROW(),COLUMN(KENKO[QB])))</f>
        <v/>
      </c>
      <c r="Y710" s="46" t="str">
        <f ca="1">IF(KENKO[[#This Row],[//]]="","",HYPERLINK("["&amp;DB_PATH&amp;"]DB!e"&amp;KENKO[[#This Row],[stt]],"&gt;"))</f>
        <v/>
      </c>
      <c r="Z710" s="32" t="str">
        <f ca="1">IF(KENKO[[#This Row],[//]]="","",IF(KENKO[[#This Row],[ID NOTA]]="",Z709,KENKO[[#This Row],[ID NOTA]]))</f>
        <v/>
      </c>
    </row>
    <row r="711" spans="1:26" ht="20.100000000000001" customHeight="1" x14ac:dyDescent="0.25">
      <c r="A711" s="32"/>
      <c r="B711" s="29" t="str">
        <f>IF(KENKO[[#This Row],[N_ID]]="","",INDEX(Table1[ID],MATCH(KENKO[[#This Row],[N_ID]],Table1[N_ID],0)))</f>
        <v/>
      </c>
      <c r="C711" s="29" t="str">
        <f ca="1">IF(KENKO[[#This Row],[//]]="","",HYPERLINK("["&amp;SUBSTITUTE(DIR,"'","")&amp;"]NOTA!D"&amp;KENKO[[#This Row],[//]]+2,"&gt;"))</f>
        <v/>
      </c>
      <c r="D711" s="29" t="str">
        <f>IF(KENKO[[#This Row],[ID NOTA]]="","",INDEX(Table1[QB],MATCH(KENKO[[#This Row],[ID NOTA]],Table1[ID],0)))</f>
        <v/>
      </c>
      <c r="E71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11" s="29"/>
      <c r="G711" s="30" t="str">
        <f ca="1">IF(KENKO[[#This Row],[N_ID]]="","",INDEX(INDIRECT($2:$2),KENKO[[#This Row],[//]]))</f>
        <v/>
      </c>
      <c r="H711" s="30" t="str">
        <f ca="1">IF(KENKO[[#This Row],[N_ID]]="","",INDEX(INDIRECT($2:$2),KENKO[[#This Row],[//]]))</f>
        <v/>
      </c>
      <c r="I711" s="43" t="str">
        <f ca="1">IF(KENKO[[#This Row],[N_ID]]="","",INDEX(INDIRECT($2:$2),KENKO[[#This Row],[//]]))</f>
        <v/>
      </c>
      <c r="J711" s="32" t="str">
        <f ca="1">IF(KENKO[[#This Row],[//]]="","",INDEX([3]!db[NB PAJAK],KENKO[[#This Row],[stt]]-1))</f>
        <v/>
      </c>
      <c r="K711" s="29" t="str">
        <f ca="1">IF(KENKO[[#This Row],[//]]="","",IF(INDEX(INDIRECT($2:$2),KENKO[[#This Row],[//]])="","",INDEX(INDIRECT($2:$2),KENKO[[#This Row],[//]])))</f>
        <v/>
      </c>
      <c r="L711" s="29" t="str">
        <f ca="1">IF(KENKO[[#This Row],[//]]="","",IF(KENKO[[#This Row],[C]]="",INDEX(INDIRECT($2:$2),KENKO[[#This Row],[//]]),""))</f>
        <v/>
      </c>
      <c r="M711" s="29" t="str">
        <f ca="1">IF(KENKO[[#This Row],[//]]="","",IF(KENKO[[#This Row],[C]]="",INDEX(INDIRECT($2:$2),KENKO[[#This Row],[//]]),""))</f>
        <v/>
      </c>
      <c r="N711" s="33" t="str">
        <f ca="1">IF(KENKO[[#This Row],[//]]="","",INDEX(INDIRECT($2:$2),KENKO[[#This Row],[//]])/IF(KENKO[[#This Row],[C]]="",KENKO[[#This Row],[JMLH BRG]],1))</f>
        <v/>
      </c>
      <c r="O711" s="44" t="str">
        <f ca="1">IF(KENKO[[#This Row],[//]]="","",INDEX(INDIRECT($2:$2),KENKO[[#This Row],[//]]))</f>
        <v/>
      </c>
      <c r="P711" s="44" t="str">
        <f ca="1">IF(KENKO[[#This Row],[//]]="","",IF(INDEX(INDIRECT($2:$2),KENKO[[#This Row],[//]])="","",INDEX(INDIRECT($2:$2),KENKO[[#This Row],[//]])))</f>
        <v/>
      </c>
      <c r="Q711" s="33" t="str">
        <f ca="1">IF(KENKO[[#This Row],[//]]="","",INDEX(INDIRECT($2:$2),KENKO[[#This Row],[//]]))</f>
        <v/>
      </c>
      <c r="R71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1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11" s="45" t="str">
        <f ca="1">IF(KENKO[[#This Row],[//]]="","",IF(INDEX(INDIRECT($2:$2),KENKO[[#This Row],[//]])="","",INDEX(INDIRECT($2:$2),KENKO[[#This Row],[//]])))</f>
        <v/>
      </c>
      <c r="U711" s="32" t="str">
        <f ca="1">IF(KENKO[[#This Row],[//]]="","",INDEX(INDIRECT($2:$2),KENKO[[#This Row],[//]]))</f>
        <v/>
      </c>
      <c r="V711" s="32" t="str">
        <f ca="1">LOWER(SUBSTITUTE(SUBSTITUTE(SUBSTITUTE(SUBSTITUTE(SUBSTITUTE(SUBSTITUTE(SUBSTITUTE(SUBSTITUTE(KENKO[[#This Row],[N.B.nota]]," ",""),"-",""),"(",""),")",""),".",""),",",""),"/",""),"""",""))</f>
        <v/>
      </c>
      <c r="W711" s="29" t="str">
        <f ca="1">IF(KENKO[[#This Row],[concat]]="","",MATCH(KENKO[[#This Row],[concat]],[3]!db[NB NOTA_C],0)+1)</f>
        <v/>
      </c>
      <c r="X711" s="32" t="str">
        <f ca="1">IF(KENKO[[#This Row],[N.B.nota]]="","",ADDRESS(ROW(KENKO[QB]),COLUMN(KENKO[QB]))&amp;":"&amp;ADDRESS(ROW(),COLUMN(KENKO[QB])))</f>
        <v/>
      </c>
      <c r="Y711" s="46" t="str">
        <f ca="1">IF(KENKO[[#This Row],[//]]="","",HYPERLINK("["&amp;DB_PATH&amp;"]DB!e"&amp;KENKO[[#This Row],[stt]],"&gt;"))</f>
        <v/>
      </c>
      <c r="Z711" s="32" t="str">
        <f ca="1">IF(KENKO[[#This Row],[//]]="","",IF(KENKO[[#This Row],[ID NOTA]]="",Z710,KENKO[[#This Row],[ID NOTA]]))</f>
        <v/>
      </c>
    </row>
    <row r="712" spans="1:26" ht="20.100000000000001" customHeight="1" x14ac:dyDescent="0.25">
      <c r="A712" s="32"/>
      <c r="B712" s="29" t="str">
        <f>IF(KENKO[[#This Row],[N_ID]]="","",INDEX(Table1[ID],MATCH(KENKO[[#This Row],[N_ID]],Table1[N_ID],0)))</f>
        <v/>
      </c>
      <c r="C712" s="29" t="str">
        <f ca="1">IF(KENKO[[#This Row],[//]]="","",HYPERLINK("["&amp;SUBSTITUTE(DIR,"'","")&amp;"]NOTA!D"&amp;KENKO[[#This Row],[//]]+2,"&gt;"))</f>
        <v/>
      </c>
      <c r="D712" s="29" t="str">
        <f>IF(KENKO[[#This Row],[ID NOTA]]="","",INDEX(Table1[QB],MATCH(KENKO[[#This Row],[ID NOTA]],Table1[ID],0)))</f>
        <v/>
      </c>
      <c r="E71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12" s="29"/>
      <c r="G712" s="30" t="str">
        <f ca="1">IF(KENKO[[#This Row],[N_ID]]="","",INDEX(INDIRECT($2:$2),KENKO[[#This Row],[//]]))</f>
        <v/>
      </c>
      <c r="H712" s="30" t="str">
        <f ca="1">IF(KENKO[[#This Row],[N_ID]]="","",INDEX(INDIRECT($2:$2),KENKO[[#This Row],[//]]))</f>
        <v/>
      </c>
      <c r="I712" s="43" t="str">
        <f ca="1">IF(KENKO[[#This Row],[N_ID]]="","",INDEX(INDIRECT($2:$2),KENKO[[#This Row],[//]]))</f>
        <v/>
      </c>
      <c r="J712" s="32" t="str">
        <f ca="1">IF(KENKO[[#This Row],[//]]="","",INDEX([3]!db[NB PAJAK],KENKO[[#This Row],[stt]]-1))</f>
        <v/>
      </c>
      <c r="K712" s="29" t="str">
        <f ca="1">IF(KENKO[[#This Row],[//]]="","",IF(INDEX(INDIRECT($2:$2),KENKO[[#This Row],[//]])="","",INDEX(INDIRECT($2:$2),KENKO[[#This Row],[//]])))</f>
        <v/>
      </c>
      <c r="L712" s="29" t="str">
        <f ca="1">IF(KENKO[[#This Row],[//]]="","",IF(KENKO[[#This Row],[C]]="",INDEX(INDIRECT($2:$2),KENKO[[#This Row],[//]]),""))</f>
        <v/>
      </c>
      <c r="M712" s="29" t="str">
        <f ca="1">IF(KENKO[[#This Row],[//]]="","",IF(KENKO[[#This Row],[C]]="",INDEX(INDIRECT($2:$2),KENKO[[#This Row],[//]]),""))</f>
        <v/>
      </c>
      <c r="N712" s="33" t="str">
        <f ca="1">IF(KENKO[[#This Row],[//]]="","",INDEX(INDIRECT($2:$2),KENKO[[#This Row],[//]])/IF(KENKO[[#This Row],[C]]="",KENKO[[#This Row],[JMLH BRG]],1))</f>
        <v/>
      </c>
      <c r="O712" s="44" t="str">
        <f ca="1">IF(KENKO[[#This Row],[//]]="","",INDEX(INDIRECT($2:$2),KENKO[[#This Row],[//]]))</f>
        <v/>
      </c>
      <c r="P712" s="44" t="str">
        <f ca="1">IF(KENKO[[#This Row],[//]]="","",IF(INDEX(INDIRECT($2:$2),KENKO[[#This Row],[//]])="","",INDEX(INDIRECT($2:$2),KENKO[[#This Row],[//]])))</f>
        <v/>
      </c>
      <c r="Q712" s="33" t="str">
        <f ca="1">IF(KENKO[[#This Row],[//]]="","",INDEX(INDIRECT($2:$2),KENKO[[#This Row],[//]]))</f>
        <v/>
      </c>
      <c r="R71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1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12" s="45" t="str">
        <f ca="1">IF(KENKO[[#This Row],[//]]="","",IF(INDEX(INDIRECT($2:$2),KENKO[[#This Row],[//]])="","",INDEX(INDIRECT($2:$2),KENKO[[#This Row],[//]])))</f>
        <v/>
      </c>
      <c r="U712" s="32" t="str">
        <f ca="1">IF(KENKO[[#This Row],[//]]="","",INDEX(INDIRECT($2:$2),KENKO[[#This Row],[//]]))</f>
        <v/>
      </c>
      <c r="V712" s="32" t="str">
        <f ca="1">LOWER(SUBSTITUTE(SUBSTITUTE(SUBSTITUTE(SUBSTITUTE(SUBSTITUTE(SUBSTITUTE(SUBSTITUTE(SUBSTITUTE(KENKO[[#This Row],[N.B.nota]]," ",""),"-",""),"(",""),")",""),".",""),",",""),"/",""),"""",""))</f>
        <v/>
      </c>
      <c r="W712" s="29" t="str">
        <f ca="1">IF(KENKO[[#This Row],[concat]]="","",MATCH(KENKO[[#This Row],[concat]],[3]!db[NB NOTA_C],0)+1)</f>
        <v/>
      </c>
      <c r="X712" s="32" t="str">
        <f ca="1">IF(KENKO[[#This Row],[N.B.nota]]="","",ADDRESS(ROW(KENKO[QB]),COLUMN(KENKO[QB]))&amp;":"&amp;ADDRESS(ROW(),COLUMN(KENKO[QB])))</f>
        <v/>
      </c>
      <c r="Y712" s="46" t="str">
        <f ca="1">IF(KENKO[[#This Row],[//]]="","",HYPERLINK("["&amp;DB_PATH&amp;"]DB!e"&amp;KENKO[[#This Row],[stt]],"&gt;"))</f>
        <v/>
      </c>
      <c r="Z712" s="32" t="str">
        <f ca="1">IF(KENKO[[#This Row],[//]]="","",IF(KENKO[[#This Row],[ID NOTA]]="",Z711,KENKO[[#This Row],[ID NOTA]]))</f>
        <v/>
      </c>
    </row>
    <row r="713" spans="1:26" ht="20.100000000000001" customHeight="1" x14ac:dyDescent="0.25">
      <c r="A713" s="32"/>
      <c r="B713" s="29" t="str">
        <f>IF(KENKO[[#This Row],[N_ID]]="","",INDEX(Table1[ID],MATCH(KENKO[[#This Row],[N_ID]],Table1[N_ID],0)))</f>
        <v/>
      </c>
      <c r="C713" s="29" t="str">
        <f ca="1">IF(KENKO[[#This Row],[//]]="","",HYPERLINK("["&amp;SUBSTITUTE(DIR,"'","")&amp;"]NOTA!D"&amp;KENKO[[#This Row],[//]]+2,"&gt;"))</f>
        <v/>
      </c>
      <c r="D713" s="29" t="str">
        <f>IF(KENKO[[#This Row],[ID NOTA]]="","",INDEX(Table1[QB],MATCH(KENKO[[#This Row],[ID NOTA]],Table1[ID],0)))</f>
        <v/>
      </c>
      <c r="E71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13" s="29"/>
      <c r="G713" s="30" t="str">
        <f ca="1">IF(KENKO[[#This Row],[N_ID]]="","",INDEX(INDIRECT($2:$2),KENKO[[#This Row],[//]]))</f>
        <v/>
      </c>
      <c r="H713" s="30" t="str">
        <f ca="1">IF(KENKO[[#This Row],[N_ID]]="","",INDEX(INDIRECT($2:$2),KENKO[[#This Row],[//]]))</f>
        <v/>
      </c>
      <c r="I713" s="43" t="str">
        <f ca="1">IF(KENKO[[#This Row],[N_ID]]="","",INDEX(INDIRECT($2:$2),KENKO[[#This Row],[//]]))</f>
        <v/>
      </c>
      <c r="J713" s="32" t="str">
        <f ca="1">IF(KENKO[[#This Row],[//]]="","",INDEX([3]!db[NB PAJAK],KENKO[[#This Row],[stt]]-1))</f>
        <v/>
      </c>
      <c r="K713" s="29" t="str">
        <f ca="1">IF(KENKO[[#This Row],[//]]="","",IF(INDEX(INDIRECT($2:$2),KENKO[[#This Row],[//]])="","",INDEX(INDIRECT($2:$2),KENKO[[#This Row],[//]])))</f>
        <v/>
      </c>
      <c r="L713" s="29" t="str">
        <f ca="1">IF(KENKO[[#This Row],[//]]="","",IF(KENKO[[#This Row],[C]]="",INDEX(INDIRECT($2:$2),KENKO[[#This Row],[//]]),""))</f>
        <v/>
      </c>
      <c r="M713" s="29" t="str">
        <f ca="1">IF(KENKO[[#This Row],[//]]="","",IF(KENKO[[#This Row],[C]]="",INDEX(INDIRECT($2:$2),KENKO[[#This Row],[//]]),""))</f>
        <v/>
      </c>
      <c r="N713" s="33" t="str">
        <f ca="1">IF(KENKO[[#This Row],[//]]="","",INDEX(INDIRECT($2:$2),KENKO[[#This Row],[//]])/IF(KENKO[[#This Row],[C]]="",KENKO[[#This Row],[JMLH BRG]],1))</f>
        <v/>
      </c>
      <c r="O713" s="44" t="str">
        <f ca="1">IF(KENKO[[#This Row],[//]]="","",INDEX(INDIRECT($2:$2),KENKO[[#This Row],[//]]))</f>
        <v/>
      </c>
      <c r="P713" s="44" t="str">
        <f ca="1">IF(KENKO[[#This Row],[//]]="","",IF(INDEX(INDIRECT($2:$2),KENKO[[#This Row],[//]])="","",INDEX(INDIRECT($2:$2),KENKO[[#This Row],[//]])))</f>
        <v/>
      </c>
      <c r="Q713" s="33" t="str">
        <f ca="1">IF(KENKO[[#This Row],[//]]="","",INDEX(INDIRECT($2:$2),KENKO[[#This Row],[//]]))</f>
        <v/>
      </c>
      <c r="R71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1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13" s="45" t="str">
        <f ca="1">IF(KENKO[[#This Row],[//]]="","",IF(INDEX(INDIRECT($2:$2),KENKO[[#This Row],[//]])="","",INDEX(INDIRECT($2:$2),KENKO[[#This Row],[//]])))</f>
        <v/>
      </c>
      <c r="U713" s="32" t="str">
        <f ca="1">IF(KENKO[[#This Row],[//]]="","",INDEX(INDIRECT($2:$2),KENKO[[#This Row],[//]]))</f>
        <v/>
      </c>
      <c r="V713" s="32" t="str">
        <f ca="1">LOWER(SUBSTITUTE(SUBSTITUTE(SUBSTITUTE(SUBSTITUTE(SUBSTITUTE(SUBSTITUTE(SUBSTITUTE(SUBSTITUTE(KENKO[[#This Row],[N.B.nota]]," ",""),"-",""),"(",""),")",""),".",""),",",""),"/",""),"""",""))</f>
        <v/>
      </c>
      <c r="W713" s="29" t="str">
        <f ca="1">IF(KENKO[[#This Row],[concat]]="","",MATCH(KENKO[[#This Row],[concat]],[3]!db[NB NOTA_C],0)+1)</f>
        <v/>
      </c>
      <c r="X713" s="32" t="str">
        <f ca="1">IF(KENKO[[#This Row],[N.B.nota]]="","",ADDRESS(ROW(KENKO[QB]),COLUMN(KENKO[QB]))&amp;":"&amp;ADDRESS(ROW(),COLUMN(KENKO[QB])))</f>
        <v/>
      </c>
      <c r="Y713" s="46" t="str">
        <f ca="1">IF(KENKO[[#This Row],[//]]="","",HYPERLINK("["&amp;DB_PATH&amp;"]DB!e"&amp;KENKO[[#This Row],[stt]],"&gt;"))</f>
        <v/>
      </c>
      <c r="Z713" s="32" t="str">
        <f ca="1">IF(KENKO[[#This Row],[//]]="","",IF(KENKO[[#This Row],[ID NOTA]]="",Z712,KENKO[[#This Row],[ID NOTA]]))</f>
        <v/>
      </c>
    </row>
    <row r="714" spans="1:26" ht="20.100000000000001" customHeight="1" x14ac:dyDescent="0.25">
      <c r="A714" s="32"/>
      <c r="B714" s="29" t="str">
        <f>IF(KENKO[[#This Row],[N_ID]]="","",INDEX(Table1[ID],MATCH(KENKO[[#This Row],[N_ID]],Table1[N_ID],0)))</f>
        <v/>
      </c>
      <c r="C714" s="29" t="str">
        <f ca="1">IF(KENKO[[#This Row],[//]]="","",HYPERLINK("["&amp;SUBSTITUTE(DIR,"'","")&amp;"]NOTA!D"&amp;KENKO[[#This Row],[//]]+2,"&gt;"))</f>
        <v/>
      </c>
      <c r="D714" s="29" t="str">
        <f>IF(KENKO[[#This Row],[ID NOTA]]="","",INDEX(Table1[QB],MATCH(KENKO[[#This Row],[ID NOTA]],Table1[ID],0)))</f>
        <v/>
      </c>
      <c r="E71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14" s="29"/>
      <c r="G714" s="30" t="str">
        <f ca="1">IF(KENKO[[#This Row],[N_ID]]="","",INDEX(INDIRECT($2:$2),KENKO[[#This Row],[//]]))</f>
        <v/>
      </c>
      <c r="H714" s="30" t="str">
        <f ca="1">IF(KENKO[[#This Row],[N_ID]]="","",INDEX(INDIRECT($2:$2),KENKO[[#This Row],[//]]))</f>
        <v/>
      </c>
      <c r="I714" s="43" t="str">
        <f ca="1">IF(KENKO[[#This Row],[N_ID]]="","",INDEX(INDIRECT($2:$2),KENKO[[#This Row],[//]]))</f>
        <v/>
      </c>
      <c r="J714" s="32" t="str">
        <f ca="1">IF(KENKO[[#This Row],[//]]="","",INDEX([3]!db[NB PAJAK],KENKO[[#This Row],[stt]]-1))</f>
        <v/>
      </c>
      <c r="K714" s="29" t="str">
        <f ca="1">IF(KENKO[[#This Row],[//]]="","",IF(INDEX(INDIRECT($2:$2),KENKO[[#This Row],[//]])="","",INDEX(INDIRECT($2:$2),KENKO[[#This Row],[//]])))</f>
        <v/>
      </c>
      <c r="L714" s="29" t="str">
        <f ca="1">IF(KENKO[[#This Row],[//]]="","",IF(KENKO[[#This Row],[C]]="",INDEX(INDIRECT($2:$2),KENKO[[#This Row],[//]]),""))</f>
        <v/>
      </c>
      <c r="M714" s="29" t="str">
        <f ca="1">IF(KENKO[[#This Row],[//]]="","",IF(KENKO[[#This Row],[C]]="",INDEX(INDIRECT($2:$2),KENKO[[#This Row],[//]]),""))</f>
        <v/>
      </c>
      <c r="N714" s="33" t="str">
        <f ca="1">IF(KENKO[[#This Row],[//]]="","",INDEX(INDIRECT($2:$2),KENKO[[#This Row],[//]])/IF(KENKO[[#This Row],[C]]="",KENKO[[#This Row],[JMLH BRG]],1))</f>
        <v/>
      </c>
      <c r="O714" s="44" t="str">
        <f ca="1">IF(KENKO[[#This Row],[//]]="","",INDEX(INDIRECT($2:$2),KENKO[[#This Row],[//]]))</f>
        <v/>
      </c>
      <c r="P714" s="44" t="str">
        <f ca="1">IF(KENKO[[#This Row],[//]]="","",IF(INDEX(INDIRECT($2:$2),KENKO[[#This Row],[//]])="","",INDEX(INDIRECT($2:$2),KENKO[[#This Row],[//]])))</f>
        <v/>
      </c>
      <c r="Q714" s="33" t="str">
        <f ca="1">IF(KENKO[[#This Row],[//]]="","",INDEX(INDIRECT($2:$2),KENKO[[#This Row],[//]]))</f>
        <v/>
      </c>
      <c r="R71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1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14" s="45" t="str">
        <f ca="1">IF(KENKO[[#This Row],[//]]="","",IF(INDEX(INDIRECT($2:$2),KENKO[[#This Row],[//]])="","",INDEX(INDIRECT($2:$2),KENKO[[#This Row],[//]])))</f>
        <v/>
      </c>
      <c r="U714" s="32" t="str">
        <f ca="1">IF(KENKO[[#This Row],[//]]="","",INDEX(INDIRECT($2:$2),KENKO[[#This Row],[//]]))</f>
        <v/>
      </c>
      <c r="V714" s="32" t="str">
        <f ca="1">LOWER(SUBSTITUTE(SUBSTITUTE(SUBSTITUTE(SUBSTITUTE(SUBSTITUTE(SUBSTITUTE(SUBSTITUTE(SUBSTITUTE(KENKO[[#This Row],[N.B.nota]]," ",""),"-",""),"(",""),")",""),".",""),",",""),"/",""),"""",""))</f>
        <v/>
      </c>
      <c r="W714" s="29" t="str">
        <f ca="1">IF(KENKO[[#This Row],[concat]]="","",MATCH(KENKO[[#This Row],[concat]],[3]!db[NB NOTA_C],0)+1)</f>
        <v/>
      </c>
      <c r="X714" s="32" t="str">
        <f ca="1">IF(KENKO[[#This Row],[N.B.nota]]="","",ADDRESS(ROW(KENKO[QB]),COLUMN(KENKO[QB]))&amp;":"&amp;ADDRESS(ROW(),COLUMN(KENKO[QB])))</f>
        <v/>
      </c>
      <c r="Y714" s="46" t="str">
        <f ca="1">IF(KENKO[[#This Row],[//]]="","",HYPERLINK("["&amp;DB_PATH&amp;"]DB!e"&amp;KENKO[[#This Row],[stt]],"&gt;"))</f>
        <v/>
      </c>
      <c r="Z714" s="32" t="str">
        <f ca="1">IF(KENKO[[#This Row],[//]]="","",IF(KENKO[[#This Row],[ID NOTA]]="",Z713,KENKO[[#This Row],[ID NOTA]]))</f>
        <v/>
      </c>
    </row>
    <row r="715" spans="1:26" ht="20.100000000000001" customHeight="1" x14ac:dyDescent="0.25">
      <c r="A715" s="32"/>
      <c r="B715" s="29" t="str">
        <f>IF(KENKO[[#This Row],[N_ID]]="","",INDEX(Table1[ID],MATCH(KENKO[[#This Row],[N_ID]],Table1[N_ID],0)))</f>
        <v/>
      </c>
      <c r="C715" s="29" t="str">
        <f ca="1">IF(KENKO[[#This Row],[//]]="","",HYPERLINK("["&amp;SUBSTITUTE(DIR,"'","")&amp;"]NOTA!D"&amp;KENKO[[#This Row],[//]]+2,"&gt;"))</f>
        <v/>
      </c>
      <c r="D715" s="29" t="str">
        <f>IF(KENKO[[#This Row],[ID NOTA]]="","",INDEX(Table1[QB],MATCH(KENKO[[#This Row],[ID NOTA]],Table1[ID],0)))</f>
        <v/>
      </c>
      <c r="E71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15" s="29"/>
      <c r="G715" s="30" t="str">
        <f ca="1">IF(KENKO[[#This Row],[N_ID]]="","",INDEX(INDIRECT($2:$2),KENKO[[#This Row],[//]]))</f>
        <v/>
      </c>
      <c r="H715" s="30" t="str">
        <f ca="1">IF(KENKO[[#This Row],[N_ID]]="","",INDEX(INDIRECT($2:$2),KENKO[[#This Row],[//]]))</f>
        <v/>
      </c>
      <c r="I715" s="43" t="str">
        <f ca="1">IF(KENKO[[#This Row],[N_ID]]="","",INDEX(INDIRECT($2:$2),KENKO[[#This Row],[//]]))</f>
        <v/>
      </c>
      <c r="J715" s="32" t="str">
        <f ca="1">IF(KENKO[[#This Row],[//]]="","",INDEX([3]!db[NB PAJAK],KENKO[[#This Row],[stt]]-1))</f>
        <v/>
      </c>
      <c r="K715" s="29" t="str">
        <f ca="1">IF(KENKO[[#This Row],[//]]="","",IF(INDEX(INDIRECT($2:$2),KENKO[[#This Row],[//]])="","",INDEX(INDIRECT($2:$2),KENKO[[#This Row],[//]])))</f>
        <v/>
      </c>
      <c r="L715" s="29" t="str">
        <f ca="1">IF(KENKO[[#This Row],[//]]="","",IF(KENKO[[#This Row],[C]]="",INDEX(INDIRECT($2:$2),KENKO[[#This Row],[//]]),""))</f>
        <v/>
      </c>
      <c r="M715" s="29" t="str">
        <f ca="1">IF(KENKO[[#This Row],[//]]="","",IF(KENKO[[#This Row],[C]]="",INDEX(INDIRECT($2:$2),KENKO[[#This Row],[//]]),""))</f>
        <v/>
      </c>
      <c r="N715" s="33" t="str">
        <f ca="1">IF(KENKO[[#This Row],[//]]="","",INDEX(INDIRECT($2:$2),KENKO[[#This Row],[//]])/IF(KENKO[[#This Row],[C]]="",KENKO[[#This Row],[JMLH BRG]],1))</f>
        <v/>
      </c>
      <c r="O715" s="44" t="str">
        <f ca="1">IF(KENKO[[#This Row],[//]]="","",INDEX(INDIRECT($2:$2),KENKO[[#This Row],[//]]))</f>
        <v/>
      </c>
      <c r="P715" s="44" t="str">
        <f ca="1">IF(KENKO[[#This Row],[//]]="","",IF(INDEX(INDIRECT($2:$2),KENKO[[#This Row],[//]])="","",INDEX(INDIRECT($2:$2),KENKO[[#This Row],[//]])))</f>
        <v/>
      </c>
      <c r="Q715" s="33" t="str">
        <f ca="1">IF(KENKO[[#This Row],[//]]="","",INDEX(INDIRECT($2:$2),KENKO[[#This Row],[//]]))</f>
        <v/>
      </c>
      <c r="R71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1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15" s="45" t="str">
        <f ca="1">IF(KENKO[[#This Row],[//]]="","",IF(INDEX(INDIRECT($2:$2),KENKO[[#This Row],[//]])="","",INDEX(INDIRECT($2:$2),KENKO[[#This Row],[//]])))</f>
        <v/>
      </c>
      <c r="U715" s="32" t="str">
        <f ca="1">IF(KENKO[[#This Row],[//]]="","",INDEX(INDIRECT($2:$2),KENKO[[#This Row],[//]]))</f>
        <v/>
      </c>
      <c r="V715" s="32" t="str">
        <f ca="1">LOWER(SUBSTITUTE(SUBSTITUTE(SUBSTITUTE(SUBSTITUTE(SUBSTITUTE(SUBSTITUTE(SUBSTITUTE(SUBSTITUTE(KENKO[[#This Row],[N.B.nota]]," ",""),"-",""),"(",""),")",""),".",""),",",""),"/",""),"""",""))</f>
        <v/>
      </c>
      <c r="W715" s="29" t="str">
        <f ca="1">IF(KENKO[[#This Row],[concat]]="","",MATCH(KENKO[[#This Row],[concat]],[3]!db[NB NOTA_C],0)+1)</f>
        <v/>
      </c>
      <c r="X715" s="32" t="str">
        <f ca="1">IF(KENKO[[#This Row],[N.B.nota]]="","",ADDRESS(ROW(KENKO[QB]),COLUMN(KENKO[QB]))&amp;":"&amp;ADDRESS(ROW(),COLUMN(KENKO[QB])))</f>
        <v/>
      </c>
      <c r="Y715" s="46" t="str">
        <f ca="1">IF(KENKO[[#This Row],[//]]="","",HYPERLINK("["&amp;DB_PATH&amp;"]DB!e"&amp;KENKO[[#This Row],[stt]],"&gt;"))</f>
        <v/>
      </c>
      <c r="Z715" s="32" t="str">
        <f ca="1">IF(KENKO[[#This Row],[//]]="","",IF(KENKO[[#This Row],[ID NOTA]]="",Z714,KENKO[[#This Row],[ID NOTA]]))</f>
        <v/>
      </c>
    </row>
    <row r="716" spans="1:26" ht="20.100000000000001" customHeight="1" x14ac:dyDescent="0.25">
      <c r="A716" s="32"/>
      <c r="B716" s="29" t="str">
        <f>IF(KENKO[[#This Row],[N_ID]]="","",INDEX(Table1[ID],MATCH(KENKO[[#This Row],[N_ID]],Table1[N_ID],0)))</f>
        <v/>
      </c>
      <c r="C716" s="29" t="str">
        <f ca="1">IF(KENKO[[#This Row],[//]]="","",HYPERLINK("["&amp;SUBSTITUTE(DIR,"'","")&amp;"]NOTA!D"&amp;KENKO[[#This Row],[//]]+2,"&gt;"))</f>
        <v/>
      </c>
      <c r="D716" s="29" t="str">
        <f>IF(KENKO[[#This Row],[ID NOTA]]="","",INDEX(Table1[QB],MATCH(KENKO[[#This Row],[ID NOTA]],Table1[ID],0)))</f>
        <v/>
      </c>
      <c r="E71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16" s="29"/>
      <c r="G716" s="30" t="str">
        <f ca="1">IF(KENKO[[#This Row],[N_ID]]="","",INDEX(INDIRECT($2:$2),KENKO[[#This Row],[//]]))</f>
        <v/>
      </c>
      <c r="H716" s="30" t="str">
        <f ca="1">IF(KENKO[[#This Row],[N_ID]]="","",INDEX(INDIRECT($2:$2),KENKO[[#This Row],[//]]))</f>
        <v/>
      </c>
      <c r="I716" s="43" t="str">
        <f ca="1">IF(KENKO[[#This Row],[N_ID]]="","",INDEX(INDIRECT($2:$2),KENKO[[#This Row],[//]]))</f>
        <v/>
      </c>
      <c r="J716" s="32" t="str">
        <f ca="1">IF(KENKO[[#This Row],[//]]="","",INDEX([3]!db[NB PAJAK],KENKO[[#This Row],[stt]]-1))</f>
        <v/>
      </c>
      <c r="K716" s="29" t="str">
        <f ca="1">IF(KENKO[[#This Row],[//]]="","",IF(INDEX(INDIRECT($2:$2),KENKO[[#This Row],[//]])="","",INDEX(INDIRECT($2:$2),KENKO[[#This Row],[//]])))</f>
        <v/>
      </c>
      <c r="L716" s="29" t="str">
        <f ca="1">IF(KENKO[[#This Row],[//]]="","",IF(KENKO[[#This Row],[C]]="",INDEX(INDIRECT($2:$2),KENKO[[#This Row],[//]]),""))</f>
        <v/>
      </c>
      <c r="M716" s="29" t="str">
        <f ca="1">IF(KENKO[[#This Row],[//]]="","",IF(KENKO[[#This Row],[C]]="",INDEX(INDIRECT($2:$2),KENKO[[#This Row],[//]]),""))</f>
        <v/>
      </c>
      <c r="N716" s="33" t="str">
        <f ca="1">IF(KENKO[[#This Row],[//]]="","",INDEX(INDIRECT($2:$2),KENKO[[#This Row],[//]])/IF(KENKO[[#This Row],[C]]="",KENKO[[#This Row],[JMLH BRG]],1))</f>
        <v/>
      </c>
      <c r="O716" s="44" t="str">
        <f ca="1">IF(KENKO[[#This Row],[//]]="","",INDEX(INDIRECT($2:$2),KENKO[[#This Row],[//]]))</f>
        <v/>
      </c>
      <c r="P716" s="44" t="str">
        <f ca="1">IF(KENKO[[#This Row],[//]]="","",IF(INDEX(INDIRECT($2:$2),KENKO[[#This Row],[//]])="","",INDEX(INDIRECT($2:$2),KENKO[[#This Row],[//]])))</f>
        <v/>
      </c>
      <c r="Q716" s="33" t="str">
        <f ca="1">IF(KENKO[[#This Row],[//]]="","",INDEX(INDIRECT($2:$2),KENKO[[#This Row],[//]]))</f>
        <v/>
      </c>
      <c r="R71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1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16" s="45" t="str">
        <f ca="1">IF(KENKO[[#This Row],[//]]="","",IF(INDEX(INDIRECT($2:$2),KENKO[[#This Row],[//]])="","",INDEX(INDIRECT($2:$2),KENKO[[#This Row],[//]])))</f>
        <v/>
      </c>
      <c r="U716" s="32" t="str">
        <f ca="1">IF(KENKO[[#This Row],[//]]="","",INDEX(INDIRECT($2:$2),KENKO[[#This Row],[//]]))</f>
        <v/>
      </c>
      <c r="V716" s="32" t="str">
        <f ca="1">LOWER(SUBSTITUTE(SUBSTITUTE(SUBSTITUTE(SUBSTITUTE(SUBSTITUTE(SUBSTITUTE(SUBSTITUTE(SUBSTITUTE(KENKO[[#This Row],[N.B.nota]]," ",""),"-",""),"(",""),")",""),".",""),",",""),"/",""),"""",""))</f>
        <v/>
      </c>
      <c r="W716" s="29" t="str">
        <f ca="1">IF(KENKO[[#This Row],[concat]]="","",MATCH(KENKO[[#This Row],[concat]],[3]!db[NB NOTA_C],0)+1)</f>
        <v/>
      </c>
      <c r="X716" s="32" t="str">
        <f ca="1">IF(KENKO[[#This Row],[N.B.nota]]="","",ADDRESS(ROW(KENKO[QB]),COLUMN(KENKO[QB]))&amp;":"&amp;ADDRESS(ROW(),COLUMN(KENKO[QB])))</f>
        <v/>
      </c>
      <c r="Y716" s="46" t="str">
        <f ca="1">IF(KENKO[[#This Row],[//]]="","",HYPERLINK("["&amp;DB_PATH&amp;"]DB!e"&amp;KENKO[[#This Row],[stt]],"&gt;"))</f>
        <v/>
      </c>
      <c r="Z716" s="32" t="str">
        <f ca="1">IF(KENKO[[#This Row],[//]]="","",IF(KENKO[[#This Row],[ID NOTA]]="",Z715,KENKO[[#This Row],[ID NOTA]]))</f>
        <v/>
      </c>
    </row>
    <row r="717" spans="1:26" ht="20.100000000000001" customHeight="1" x14ac:dyDescent="0.25">
      <c r="A717" s="32"/>
      <c r="B717" s="29" t="str">
        <f>IF(KENKO[[#This Row],[N_ID]]="","",INDEX(Table1[ID],MATCH(KENKO[[#This Row],[N_ID]],Table1[N_ID],0)))</f>
        <v/>
      </c>
      <c r="C717" s="29" t="str">
        <f ca="1">IF(KENKO[[#This Row],[//]]="","",HYPERLINK("["&amp;SUBSTITUTE(DIR,"'","")&amp;"]NOTA!D"&amp;KENKO[[#This Row],[//]]+2,"&gt;"))</f>
        <v/>
      </c>
      <c r="D717" s="29" t="str">
        <f>IF(KENKO[[#This Row],[ID NOTA]]="","",INDEX(Table1[QB],MATCH(KENKO[[#This Row],[ID NOTA]],Table1[ID],0)))</f>
        <v/>
      </c>
      <c r="E71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17" s="29"/>
      <c r="G717" s="30" t="str">
        <f ca="1">IF(KENKO[[#This Row],[N_ID]]="","",INDEX(INDIRECT($2:$2),KENKO[[#This Row],[//]]))</f>
        <v/>
      </c>
      <c r="H717" s="30" t="str">
        <f ca="1">IF(KENKO[[#This Row],[N_ID]]="","",INDEX(INDIRECT($2:$2),KENKO[[#This Row],[//]]))</f>
        <v/>
      </c>
      <c r="I717" s="43" t="str">
        <f ca="1">IF(KENKO[[#This Row],[N_ID]]="","",INDEX(INDIRECT($2:$2),KENKO[[#This Row],[//]]))</f>
        <v/>
      </c>
      <c r="J717" s="32" t="str">
        <f ca="1">IF(KENKO[[#This Row],[//]]="","",INDEX([3]!db[NB PAJAK],KENKO[[#This Row],[stt]]-1))</f>
        <v/>
      </c>
      <c r="K717" s="29" t="str">
        <f ca="1">IF(KENKO[[#This Row],[//]]="","",IF(INDEX(INDIRECT($2:$2),KENKO[[#This Row],[//]])="","",INDEX(INDIRECT($2:$2),KENKO[[#This Row],[//]])))</f>
        <v/>
      </c>
      <c r="L717" s="29" t="str">
        <f ca="1">IF(KENKO[[#This Row],[//]]="","",IF(KENKO[[#This Row],[C]]="",INDEX(INDIRECT($2:$2),KENKO[[#This Row],[//]]),""))</f>
        <v/>
      </c>
      <c r="M717" s="29" t="str">
        <f ca="1">IF(KENKO[[#This Row],[//]]="","",IF(KENKO[[#This Row],[C]]="",INDEX(INDIRECT($2:$2),KENKO[[#This Row],[//]]),""))</f>
        <v/>
      </c>
      <c r="N717" s="33" t="str">
        <f ca="1">IF(KENKO[[#This Row],[//]]="","",INDEX(INDIRECT($2:$2),KENKO[[#This Row],[//]])/IF(KENKO[[#This Row],[C]]="",KENKO[[#This Row],[JMLH BRG]],1))</f>
        <v/>
      </c>
      <c r="O717" s="44" t="str">
        <f ca="1">IF(KENKO[[#This Row],[//]]="","",INDEX(INDIRECT($2:$2),KENKO[[#This Row],[//]]))</f>
        <v/>
      </c>
      <c r="P717" s="44" t="str">
        <f ca="1">IF(KENKO[[#This Row],[//]]="","",IF(INDEX(INDIRECT($2:$2),KENKO[[#This Row],[//]])="","",INDEX(INDIRECT($2:$2),KENKO[[#This Row],[//]])))</f>
        <v/>
      </c>
      <c r="Q717" s="33" t="str">
        <f ca="1">IF(KENKO[[#This Row],[//]]="","",INDEX(INDIRECT($2:$2),KENKO[[#This Row],[//]]))</f>
        <v/>
      </c>
      <c r="R71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1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17" s="45" t="str">
        <f ca="1">IF(KENKO[[#This Row],[//]]="","",IF(INDEX(INDIRECT($2:$2),KENKO[[#This Row],[//]])="","",INDEX(INDIRECT($2:$2),KENKO[[#This Row],[//]])))</f>
        <v/>
      </c>
      <c r="U717" s="32" t="str">
        <f ca="1">IF(KENKO[[#This Row],[//]]="","",INDEX(INDIRECT($2:$2),KENKO[[#This Row],[//]]))</f>
        <v/>
      </c>
      <c r="V717" s="32" t="str">
        <f ca="1">LOWER(SUBSTITUTE(SUBSTITUTE(SUBSTITUTE(SUBSTITUTE(SUBSTITUTE(SUBSTITUTE(SUBSTITUTE(SUBSTITUTE(KENKO[[#This Row],[N.B.nota]]," ",""),"-",""),"(",""),")",""),".",""),",",""),"/",""),"""",""))</f>
        <v/>
      </c>
      <c r="W717" s="29" t="str">
        <f ca="1">IF(KENKO[[#This Row],[concat]]="","",MATCH(KENKO[[#This Row],[concat]],[3]!db[NB NOTA_C],0)+1)</f>
        <v/>
      </c>
      <c r="X717" s="32" t="str">
        <f ca="1">IF(KENKO[[#This Row],[N.B.nota]]="","",ADDRESS(ROW(KENKO[QB]),COLUMN(KENKO[QB]))&amp;":"&amp;ADDRESS(ROW(),COLUMN(KENKO[QB])))</f>
        <v/>
      </c>
      <c r="Y717" s="46" t="str">
        <f ca="1">IF(KENKO[[#This Row],[//]]="","",HYPERLINK("["&amp;DB_PATH&amp;"]DB!e"&amp;KENKO[[#This Row],[stt]],"&gt;"))</f>
        <v/>
      </c>
      <c r="Z717" s="32" t="str">
        <f ca="1">IF(KENKO[[#This Row],[//]]="","",IF(KENKO[[#This Row],[ID NOTA]]="",Z716,KENKO[[#This Row],[ID NOTA]]))</f>
        <v/>
      </c>
    </row>
    <row r="718" spans="1:26" ht="20.100000000000001" customHeight="1" x14ac:dyDescent="0.25">
      <c r="A718" s="32"/>
      <c r="B718" s="29" t="str">
        <f>IF(KENKO[[#This Row],[N_ID]]="","",INDEX(Table1[ID],MATCH(KENKO[[#This Row],[N_ID]],Table1[N_ID],0)))</f>
        <v/>
      </c>
      <c r="C718" s="29" t="str">
        <f ca="1">IF(KENKO[[#This Row],[//]]="","",HYPERLINK("["&amp;SUBSTITUTE(DIR,"'","")&amp;"]NOTA!D"&amp;KENKO[[#This Row],[//]]+2,"&gt;"))</f>
        <v/>
      </c>
      <c r="D718" s="29" t="str">
        <f>IF(KENKO[[#This Row],[ID NOTA]]="","",INDEX(Table1[QB],MATCH(KENKO[[#This Row],[ID NOTA]],Table1[ID],0)))</f>
        <v/>
      </c>
      <c r="E71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18" s="29"/>
      <c r="G718" s="30" t="str">
        <f ca="1">IF(KENKO[[#This Row],[N_ID]]="","",INDEX(INDIRECT($2:$2),KENKO[[#This Row],[//]]))</f>
        <v/>
      </c>
      <c r="H718" s="30" t="str">
        <f ca="1">IF(KENKO[[#This Row],[N_ID]]="","",INDEX(INDIRECT($2:$2),KENKO[[#This Row],[//]]))</f>
        <v/>
      </c>
      <c r="I718" s="43" t="str">
        <f ca="1">IF(KENKO[[#This Row],[N_ID]]="","",INDEX(INDIRECT($2:$2),KENKO[[#This Row],[//]]))</f>
        <v/>
      </c>
      <c r="J718" s="32" t="str">
        <f ca="1">IF(KENKO[[#This Row],[//]]="","",INDEX([3]!db[NB PAJAK],KENKO[[#This Row],[stt]]-1))</f>
        <v/>
      </c>
      <c r="K718" s="29" t="str">
        <f ca="1">IF(KENKO[[#This Row],[//]]="","",IF(INDEX(INDIRECT($2:$2),KENKO[[#This Row],[//]])="","",INDEX(INDIRECT($2:$2),KENKO[[#This Row],[//]])))</f>
        <v/>
      </c>
      <c r="L718" s="29" t="str">
        <f ca="1">IF(KENKO[[#This Row],[//]]="","",IF(KENKO[[#This Row],[C]]="",INDEX(INDIRECT($2:$2),KENKO[[#This Row],[//]]),""))</f>
        <v/>
      </c>
      <c r="M718" s="29" t="str">
        <f ca="1">IF(KENKO[[#This Row],[//]]="","",IF(KENKO[[#This Row],[C]]="",INDEX(INDIRECT($2:$2),KENKO[[#This Row],[//]]),""))</f>
        <v/>
      </c>
      <c r="N718" s="33" t="str">
        <f ca="1">IF(KENKO[[#This Row],[//]]="","",INDEX(INDIRECT($2:$2),KENKO[[#This Row],[//]])/IF(KENKO[[#This Row],[C]]="",KENKO[[#This Row],[JMLH BRG]],1))</f>
        <v/>
      </c>
      <c r="O718" s="44" t="str">
        <f ca="1">IF(KENKO[[#This Row],[//]]="","",INDEX(INDIRECT($2:$2),KENKO[[#This Row],[//]]))</f>
        <v/>
      </c>
      <c r="P718" s="44" t="str">
        <f ca="1">IF(KENKO[[#This Row],[//]]="","",IF(INDEX(INDIRECT($2:$2),KENKO[[#This Row],[//]])="","",INDEX(INDIRECT($2:$2),KENKO[[#This Row],[//]])))</f>
        <v/>
      </c>
      <c r="Q718" s="33" t="str">
        <f ca="1">IF(KENKO[[#This Row],[//]]="","",INDEX(INDIRECT($2:$2),KENKO[[#This Row],[//]]))</f>
        <v/>
      </c>
      <c r="R71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1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18" s="45" t="str">
        <f ca="1">IF(KENKO[[#This Row],[//]]="","",IF(INDEX(INDIRECT($2:$2),KENKO[[#This Row],[//]])="","",INDEX(INDIRECT($2:$2),KENKO[[#This Row],[//]])))</f>
        <v/>
      </c>
      <c r="U718" s="32" t="str">
        <f ca="1">IF(KENKO[[#This Row],[//]]="","",INDEX(INDIRECT($2:$2),KENKO[[#This Row],[//]]))</f>
        <v/>
      </c>
      <c r="V718" s="32" t="str">
        <f ca="1">LOWER(SUBSTITUTE(SUBSTITUTE(SUBSTITUTE(SUBSTITUTE(SUBSTITUTE(SUBSTITUTE(SUBSTITUTE(SUBSTITUTE(KENKO[[#This Row],[N.B.nota]]," ",""),"-",""),"(",""),")",""),".",""),",",""),"/",""),"""",""))</f>
        <v/>
      </c>
      <c r="W718" s="29" t="str">
        <f ca="1">IF(KENKO[[#This Row],[concat]]="","",MATCH(KENKO[[#This Row],[concat]],[3]!db[NB NOTA_C],0)+1)</f>
        <v/>
      </c>
      <c r="X718" s="32" t="str">
        <f ca="1">IF(KENKO[[#This Row],[N.B.nota]]="","",ADDRESS(ROW(KENKO[QB]),COLUMN(KENKO[QB]))&amp;":"&amp;ADDRESS(ROW(),COLUMN(KENKO[QB])))</f>
        <v/>
      </c>
      <c r="Y718" s="46" t="str">
        <f ca="1">IF(KENKO[[#This Row],[//]]="","",HYPERLINK("["&amp;DB_PATH&amp;"]DB!e"&amp;KENKO[[#This Row],[stt]],"&gt;"))</f>
        <v/>
      </c>
      <c r="Z718" s="32" t="str">
        <f ca="1">IF(KENKO[[#This Row],[//]]="","",IF(KENKO[[#This Row],[ID NOTA]]="",Z717,KENKO[[#This Row],[ID NOTA]]))</f>
        <v/>
      </c>
    </row>
    <row r="719" spans="1:26" ht="20.100000000000001" customHeight="1" x14ac:dyDescent="0.25">
      <c r="A719" s="32"/>
      <c r="B719" s="29" t="str">
        <f>IF(KENKO[[#This Row],[N_ID]]="","",INDEX(Table1[ID],MATCH(KENKO[[#This Row],[N_ID]],Table1[N_ID],0)))</f>
        <v/>
      </c>
      <c r="C719" s="29" t="str">
        <f ca="1">IF(KENKO[[#This Row],[//]]="","",HYPERLINK("["&amp;SUBSTITUTE(DIR,"'","")&amp;"]NOTA!D"&amp;KENKO[[#This Row],[//]]+2,"&gt;"))</f>
        <v/>
      </c>
      <c r="D719" s="29" t="str">
        <f>IF(KENKO[[#This Row],[ID NOTA]]="","",INDEX(Table1[QB],MATCH(KENKO[[#This Row],[ID NOTA]],Table1[ID],0)))</f>
        <v/>
      </c>
      <c r="E71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19" s="29"/>
      <c r="G719" s="30" t="str">
        <f ca="1">IF(KENKO[[#This Row],[N_ID]]="","",INDEX(INDIRECT($2:$2),KENKO[[#This Row],[//]]))</f>
        <v/>
      </c>
      <c r="H719" s="30" t="str">
        <f ca="1">IF(KENKO[[#This Row],[N_ID]]="","",INDEX(INDIRECT($2:$2),KENKO[[#This Row],[//]]))</f>
        <v/>
      </c>
      <c r="I719" s="43" t="str">
        <f ca="1">IF(KENKO[[#This Row],[N_ID]]="","",INDEX(INDIRECT($2:$2),KENKO[[#This Row],[//]]))</f>
        <v/>
      </c>
      <c r="J719" s="32" t="str">
        <f ca="1">IF(KENKO[[#This Row],[//]]="","",INDEX([3]!db[NB PAJAK],KENKO[[#This Row],[stt]]-1))</f>
        <v/>
      </c>
      <c r="K719" s="29" t="str">
        <f ca="1">IF(KENKO[[#This Row],[//]]="","",IF(INDEX(INDIRECT($2:$2),KENKO[[#This Row],[//]])="","",INDEX(INDIRECT($2:$2),KENKO[[#This Row],[//]])))</f>
        <v/>
      </c>
      <c r="L719" s="29" t="str">
        <f ca="1">IF(KENKO[[#This Row],[//]]="","",IF(KENKO[[#This Row],[C]]="",INDEX(INDIRECT($2:$2),KENKO[[#This Row],[//]]),""))</f>
        <v/>
      </c>
      <c r="M719" s="29" t="str">
        <f ca="1">IF(KENKO[[#This Row],[//]]="","",IF(KENKO[[#This Row],[C]]="",INDEX(INDIRECT($2:$2),KENKO[[#This Row],[//]]),""))</f>
        <v/>
      </c>
      <c r="N719" s="33" t="str">
        <f ca="1">IF(KENKO[[#This Row],[//]]="","",INDEX(INDIRECT($2:$2),KENKO[[#This Row],[//]])/IF(KENKO[[#This Row],[C]]="",KENKO[[#This Row],[JMLH BRG]],1))</f>
        <v/>
      </c>
      <c r="O719" s="44" t="str">
        <f ca="1">IF(KENKO[[#This Row],[//]]="","",INDEX(INDIRECT($2:$2),KENKO[[#This Row],[//]]))</f>
        <v/>
      </c>
      <c r="P719" s="44" t="str">
        <f ca="1">IF(KENKO[[#This Row],[//]]="","",IF(INDEX(INDIRECT($2:$2),KENKO[[#This Row],[//]])="","",INDEX(INDIRECT($2:$2),KENKO[[#This Row],[//]])))</f>
        <v/>
      </c>
      <c r="Q719" s="33" t="str">
        <f ca="1">IF(KENKO[[#This Row],[//]]="","",INDEX(INDIRECT($2:$2),KENKO[[#This Row],[//]]))</f>
        <v/>
      </c>
      <c r="R71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1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19" s="45" t="str">
        <f ca="1">IF(KENKO[[#This Row],[//]]="","",IF(INDEX(INDIRECT($2:$2),KENKO[[#This Row],[//]])="","",INDEX(INDIRECT($2:$2),KENKO[[#This Row],[//]])))</f>
        <v/>
      </c>
      <c r="U719" s="32" t="str">
        <f ca="1">IF(KENKO[[#This Row],[//]]="","",INDEX(INDIRECT($2:$2),KENKO[[#This Row],[//]]))</f>
        <v/>
      </c>
      <c r="V719" s="32" t="str">
        <f ca="1">LOWER(SUBSTITUTE(SUBSTITUTE(SUBSTITUTE(SUBSTITUTE(SUBSTITUTE(SUBSTITUTE(SUBSTITUTE(SUBSTITUTE(KENKO[[#This Row],[N.B.nota]]," ",""),"-",""),"(",""),")",""),".",""),",",""),"/",""),"""",""))</f>
        <v/>
      </c>
      <c r="W719" s="29" t="str">
        <f ca="1">IF(KENKO[[#This Row],[concat]]="","",MATCH(KENKO[[#This Row],[concat]],[3]!db[NB NOTA_C],0)+1)</f>
        <v/>
      </c>
      <c r="X719" s="32" t="str">
        <f ca="1">IF(KENKO[[#This Row],[N.B.nota]]="","",ADDRESS(ROW(KENKO[QB]),COLUMN(KENKO[QB]))&amp;":"&amp;ADDRESS(ROW(),COLUMN(KENKO[QB])))</f>
        <v/>
      </c>
      <c r="Y719" s="46" t="str">
        <f ca="1">IF(KENKO[[#This Row],[//]]="","",HYPERLINK("["&amp;DB_PATH&amp;"]DB!e"&amp;KENKO[[#This Row],[stt]],"&gt;"))</f>
        <v/>
      </c>
      <c r="Z719" s="32" t="str">
        <f ca="1">IF(KENKO[[#This Row],[//]]="","",IF(KENKO[[#This Row],[ID NOTA]]="",Z718,KENKO[[#This Row],[ID NOTA]]))</f>
        <v/>
      </c>
    </row>
    <row r="720" spans="1:26" ht="20.100000000000001" customHeight="1" x14ac:dyDescent="0.25">
      <c r="A720" s="32"/>
      <c r="B720" s="29" t="str">
        <f>IF(KENKO[[#This Row],[N_ID]]="","",INDEX(Table1[ID],MATCH(KENKO[[#This Row],[N_ID]],Table1[N_ID],0)))</f>
        <v/>
      </c>
      <c r="C720" s="29" t="str">
        <f ca="1">IF(KENKO[[#This Row],[//]]="","",HYPERLINK("["&amp;SUBSTITUTE(DIR,"'","")&amp;"]NOTA!D"&amp;KENKO[[#This Row],[//]]+2,"&gt;"))</f>
        <v/>
      </c>
      <c r="D720" s="29" t="str">
        <f>IF(KENKO[[#This Row],[ID NOTA]]="","",INDEX(Table1[QB],MATCH(KENKO[[#This Row],[ID NOTA]],Table1[ID],0)))</f>
        <v/>
      </c>
      <c r="E72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20" s="29"/>
      <c r="G720" s="30" t="str">
        <f ca="1">IF(KENKO[[#This Row],[N_ID]]="","",INDEX(INDIRECT($2:$2),KENKO[[#This Row],[//]]))</f>
        <v/>
      </c>
      <c r="H720" s="30" t="str">
        <f ca="1">IF(KENKO[[#This Row],[N_ID]]="","",INDEX(INDIRECT($2:$2),KENKO[[#This Row],[//]]))</f>
        <v/>
      </c>
      <c r="I720" s="43" t="str">
        <f ca="1">IF(KENKO[[#This Row],[N_ID]]="","",INDEX(INDIRECT($2:$2),KENKO[[#This Row],[//]]))</f>
        <v/>
      </c>
      <c r="J720" s="32" t="str">
        <f ca="1">IF(KENKO[[#This Row],[//]]="","",INDEX([3]!db[NB PAJAK],KENKO[[#This Row],[stt]]-1))</f>
        <v/>
      </c>
      <c r="K720" s="29" t="str">
        <f ca="1">IF(KENKO[[#This Row],[//]]="","",IF(INDEX(INDIRECT($2:$2),KENKO[[#This Row],[//]])="","",INDEX(INDIRECT($2:$2),KENKO[[#This Row],[//]])))</f>
        <v/>
      </c>
      <c r="L720" s="29" t="str">
        <f ca="1">IF(KENKO[[#This Row],[//]]="","",IF(KENKO[[#This Row],[C]]="",INDEX(INDIRECT($2:$2),KENKO[[#This Row],[//]]),""))</f>
        <v/>
      </c>
      <c r="M720" s="29" t="str">
        <f ca="1">IF(KENKO[[#This Row],[//]]="","",IF(KENKO[[#This Row],[C]]="",INDEX(INDIRECT($2:$2),KENKO[[#This Row],[//]]),""))</f>
        <v/>
      </c>
      <c r="N720" s="33" t="str">
        <f ca="1">IF(KENKO[[#This Row],[//]]="","",INDEX(INDIRECT($2:$2),KENKO[[#This Row],[//]])/IF(KENKO[[#This Row],[C]]="",KENKO[[#This Row],[JMLH BRG]],1))</f>
        <v/>
      </c>
      <c r="O720" s="44" t="str">
        <f ca="1">IF(KENKO[[#This Row],[//]]="","",INDEX(INDIRECT($2:$2),KENKO[[#This Row],[//]]))</f>
        <v/>
      </c>
      <c r="P720" s="44" t="str">
        <f ca="1">IF(KENKO[[#This Row],[//]]="","",IF(INDEX(INDIRECT($2:$2),KENKO[[#This Row],[//]])="","",INDEX(INDIRECT($2:$2),KENKO[[#This Row],[//]])))</f>
        <v/>
      </c>
      <c r="Q720" s="33" t="str">
        <f ca="1">IF(KENKO[[#This Row],[//]]="","",INDEX(INDIRECT($2:$2),KENKO[[#This Row],[//]]))</f>
        <v/>
      </c>
      <c r="R72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2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20" s="45" t="str">
        <f ca="1">IF(KENKO[[#This Row],[//]]="","",IF(INDEX(INDIRECT($2:$2),KENKO[[#This Row],[//]])="","",INDEX(INDIRECT($2:$2),KENKO[[#This Row],[//]])))</f>
        <v/>
      </c>
      <c r="U720" s="32" t="str">
        <f ca="1">IF(KENKO[[#This Row],[//]]="","",INDEX(INDIRECT($2:$2),KENKO[[#This Row],[//]]))</f>
        <v/>
      </c>
      <c r="V720" s="32" t="str">
        <f ca="1">LOWER(SUBSTITUTE(SUBSTITUTE(SUBSTITUTE(SUBSTITUTE(SUBSTITUTE(SUBSTITUTE(SUBSTITUTE(SUBSTITUTE(KENKO[[#This Row],[N.B.nota]]," ",""),"-",""),"(",""),")",""),".",""),",",""),"/",""),"""",""))</f>
        <v/>
      </c>
      <c r="W720" s="29" t="str">
        <f ca="1">IF(KENKO[[#This Row],[concat]]="","",MATCH(KENKO[[#This Row],[concat]],[3]!db[NB NOTA_C],0)+1)</f>
        <v/>
      </c>
      <c r="X720" s="32" t="str">
        <f ca="1">IF(KENKO[[#This Row],[N.B.nota]]="","",ADDRESS(ROW(KENKO[QB]),COLUMN(KENKO[QB]))&amp;":"&amp;ADDRESS(ROW(),COLUMN(KENKO[QB])))</f>
        <v/>
      </c>
      <c r="Y720" s="46" t="str">
        <f ca="1">IF(KENKO[[#This Row],[//]]="","",HYPERLINK("["&amp;DB_PATH&amp;"]DB!e"&amp;KENKO[[#This Row],[stt]],"&gt;"))</f>
        <v/>
      </c>
      <c r="Z720" s="32" t="str">
        <f ca="1">IF(KENKO[[#This Row],[//]]="","",IF(KENKO[[#This Row],[ID NOTA]]="",Z719,KENKO[[#This Row],[ID NOTA]]))</f>
        <v/>
      </c>
    </row>
    <row r="721" spans="1:26" ht="20.100000000000001" customHeight="1" x14ac:dyDescent="0.25">
      <c r="A721" s="32"/>
      <c r="B721" s="29" t="str">
        <f>IF(KENKO[[#This Row],[N_ID]]="","",INDEX(Table1[ID],MATCH(KENKO[[#This Row],[N_ID]],Table1[N_ID],0)))</f>
        <v/>
      </c>
      <c r="C721" s="29" t="str">
        <f ca="1">IF(KENKO[[#This Row],[//]]="","",HYPERLINK("["&amp;SUBSTITUTE(DIR,"'","")&amp;"]NOTA!D"&amp;KENKO[[#This Row],[//]]+2,"&gt;"))</f>
        <v/>
      </c>
      <c r="D721" s="29" t="str">
        <f>IF(KENKO[[#This Row],[ID NOTA]]="","",INDEX(Table1[QB],MATCH(KENKO[[#This Row],[ID NOTA]],Table1[ID],0)))</f>
        <v/>
      </c>
      <c r="E72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21" s="29"/>
      <c r="G721" s="30" t="str">
        <f ca="1">IF(KENKO[[#This Row],[N_ID]]="","",INDEX(INDIRECT($2:$2),KENKO[[#This Row],[//]]))</f>
        <v/>
      </c>
      <c r="H721" s="30" t="str">
        <f ca="1">IF(KENKO[[#This Row],[N_ID]]="","",INDEX(INDIRECT($2:$2),KENKO[[#This Row],[//]]))</f>
        <v/>
      </c>
      <c r="I721" s="43" t="str">
        <f ca="1">IF(KENKO[[#This Row],[N_ID]]="","",INDEX(INDIRECT($2:$2),KENKO[[#This Row],[//]]))</f>
        <v/>
      </c>
      <c r="J721" s="32" t="str">
        <f ca="1">IF(KENKO[[#This Row],[//]]="","",INDEX([3]!db[NB PAJAK],KENKO[[#This Row],[stt]]-1))</f>
        <v/>
      </c>
      <c r="K721" s="29" t="str">
        <f ca="1">IF(KENKO[[#This Row],[//]]="","",IF(INDEX(INDIRECT($2:$2),KENKO[[#This Row],[//]])="","",INDEX(INDIRECT($2:$2),KENKO[[#This Row],[//]])))</f>
        <v/>
      </c>
      <c r="L721" s="29" t="str">
        <f ca="1">IF(KENKO[[#This Row],[//]]="","",IF(KENKO[[#This Row],[C]]="",INDEX(INDIRECT($2:$2),KENKO[[#This Row],[//]]),""))</f>
        <v/>
      </c>
      <c r="M721" s="29" t="str">
        <f ca="1">IF(KENKO[[#This Row],[//]]="","",IF(KENKO[[#This Row],[C]]="",INDEX(INDIRECT($2:$2),KENKO[[#This Row],[//]]),""))</f>
        <v/>
      </c>
      <c r="N721" s="33" t="str">
        <f ca="1">IF(KENKO[[#This Row],[//]]="","",INDEX(INDIRECT($2:$2),KENKO[[#This Row],[//]])/IF(KENKO[[#This Row],[C]]="",KENKO[[#This Row],[JMLH BRG]],1))</f>
        <v/>
      </c>
      <c r="O721" s="44" t="str">
        <f ca="1">IF(KENKO[[#This Row],[//]]="","",INDEX(INDIRECT($2:$2),KENKO[[#This Row],[//]]))</f>
        <v/>
      </c>
      <c r="P721" s="44" t="str">
        <f ca="1">IF(KENKO[[#This Row],[//]]="","",IF(INDEX(INDIRECT($2:$2),KENKO[[#This Row],[//]])="","",INDEX(INDIRECT($2:$2),KENKO[[#This Row],[//]])))</f>
        <v/>
      </c>
      <c r="Q721" s="33" t="str">
        <f ca="1">IF(KENKO[[#This Row],[//]]="","",INDEX(INDIRECT($2:$2),KENKO[[#This Row],[//]]))</f>
        <v/>
      </c>
      <c r="R72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2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21" s="45" t="str">
        <f ca="1">IF(KENKO[[#This Row],[//]]="","",IF(INDEX(INDIRECT($2:$2),KENKO[[#This Row],[//]])="","",INDEX(INDIRECT($2:$2),KENKO[[#This Row],[//]])))</f>
        <v/>
      </c>
      <c r="U721" s="32" t="str">
        <f ca="1">IF(KENKO[[#This Row],[//]]="","",INDEX(INDIRECT($2:$2),KENKO[[#This Row],[//]]))</f>
        <v/>
      </c>
      <c r="V721" s="32" t="str">
        <f ca="1">LOWER(SUBSTITUTE(SUBSTITUTE(SUBSTITUTE(SUBSTITUTE(SUBSTITUTE(SUBSTITUTE(SUBSTITUTE(SUBSTITUTE(KENKO[[#This Row],[N.B.nota]]," ",""),"-",""),"(",""),")",""),".",""),",",""),"/",""),"""",""))</f>
        <v/>
      </c>
      <c r="W721" s="29" t="str">
        <f ca="1">IF(KENKO[[#This Row],[concat]]="","",MATCH(KENKO[[#This Row],[concat]],[3]!db[NB NOTA_C],0)+1)</f>
        <v/>
      </c>
      <c r="X721" s="32" t="str">
        <f ca="1">IF(KENKO[[#This Row],[N.B.nota]]="","",ADDRESS(ROW(KENKO[QB]),COLUMN(KENKO[QB]))&amp;":"&amp;ADDRESS(ROW(),COLUMN(KENKO[QB])))</f>
        <v/>
      </c>
      <c r="Y721" s="46" t="str">
        <f ca="1">IF(KENKO[[#This Row],[//]]="","",HYPERLINK("["&amp;DB_PATH&amp;"]DB!e"&amp;KENKO[[#This Row],[stt]],"&gt;"))</f>
        <v/>
      </c>
      <c r="Z721" s="32" t="str">
        <f ca="1">IF(KENKO[[#This Row],[//]]="","",IF(KENKO[[#This Row],[ID NOTA]]="",Z720,KENKO[[#This Row],[ID NOTA]]))</f>
        <v/>
      </c>
    </row>
    <row r="722" spans="1:26" ht="20.100000000000001" customHeight="1" x14ac:dyDescent="0.25">
      <c r="A722" s="32"/>
      <c r="B722" s="29" t="str">
        <f>IF(KENKO[[#This Row],[N_ID]]="","",INDEX(Table1[ID],MATCH(KENKO[[#This Row],[N_ID]],Table1[N_ID],0)))</f>
        <v/>
      </c>
      <c r="C722" s="29" t="str">
        <f ca="1">IF(KENKO[[#This Row],[//]]="","",HYPERLINK("["&amp;SUBSTITUTE(DIR,"'","")&amp;"]NOTA!D"&amp;KENKO[[#This Row],[//]]+2,"&gt;"))</f>
        <v/>
      </c>
      <c r="D722" s="29" t="str">
        <f>IF(KENKO[[#This Row],[ID NOTA]]="","",INDEX(Table1[QB],MATCH(KENKO[[#This Row],[ID NOTA]],Table1[ID],0)))</f>
        <v/>
      </c>
      <c r="E72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22" s="29"/>
      <c r="G722" s="30" t="str">
        <f ca="1">IF(KENKO[[#This Row],[N_ID]]="","",INDEX(INDIRECT($2:$2),KENKO[[#This Row],[//]]))</f>
        <v/>
      </c>
      <c r="H722" s="30" t="str">
        <f ca="1">IF(KENKO[[#This Row],[N_ID]]="","",INDEX(INDIRECT($2:$2),KENKO[[#This Row],[//]]))</f>
        <v/>
      </c>
      <c r="I722" s="43" t="str">
        <f ca="1">IF(KENKO[[#This Row],[N_ID]]="","",INDEX(INDIRECT($2:$2),KENKO[[#This Row],[//]]))</f>
        <v/>
      </c>
      <c r="J722" s="32" t="str">
        <f ca="1">IF(KENKO[[#This Row],[//]]="","",INDEX([3]!db[NB PAJAK],KENKO[[#This Row],[stt]]-1))</f>
        <v/>
      </c>
      <c r="K722" s="29" t="str">
        <f ca="1">IF(KENKO[[#This Row],[//]]="","",IF(INDEX(INDIRECT($2:$2),KENKO[[#This Row],[//]])="","",INDEX(INDIRECT($2:$2),KENKO[[#This Row],[//]])))</f>
        <v/>
      </c>
      <c r="L722" s="29" t="str">
        <f ca="1">IF(KENKO[[#This Row],[//]]="","",IF(KENKO[[#This Row],[C]]="",INDEX(INDIRECT($2:$2),KENKO[[#This Row],[//]]),""))</f>
        <v/>
      </c>
      <c r="M722" s="29" t="str">
        <f ca="1">IF(KENKO[[#This Row],[//]]="","",IF(KENKO[[#This Row],[C]]="",INDEX(INDIRECT($2:$2),KENKO[[#This Row],[//]]),""))</f>
        <v/>
      </c>
      <c r="N722" s="33" t="str">
        <f ca="1">IF(KENKO[[#This Row],[//]]="","",INDEX(INDIRECT($2:$2),KENKO[[#This Row],[//]])/IF(KENKO[[#This Row],[C]]="",KENKO[[#This Row],[JMLH BRG]],1))</f>
        <v/>
      </c>
      <c r="O722" s="44" t="str">
        <f ca="1">IF(KENKO[[#This Row],[//]]="","",INDEX(INDIRECT($2:$2),KENKO[[#This Row],[//]]))</f>
        <v/>
      </c>
      <c r="P722" s="44" t="str">
        <f ca="1">IF(KENKO[[#This Row],[//]]="","",IF(INDEX(INDIRECT($2:$2),KENKO[[#This Row],[//]])="","",INDEX(INDIRECT($2:$2),KENKO[[#This Row],[//]])))</f>
        <v/>
      </c>
      <c r="Q722" s="33" t="str">
        <f ca="1">IF(KENKO[[#This Row],[//]]="","",INDEX(INDIRECT($2:$2),KENKO[[#This Row],[//]]))</f>
        <v/>
      </c>
      <c r="R72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2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22" s="45" t="str">
        <f ca="1">IF(KENKO[[#This Row],[//]]="","",IF(INDEX(INDIRECT($2:$2),KENKO[[#This Row],[//]])="","",INDEX(INDIRECT($2:$2),KENKO[[#This Row],[//]])))</f>
        <v/>
      </c>
      <c r="U722" s="32" t="str">
        <f ca="1">IF(KENKO[[#This Row],[//]]="","",INDEX(INDIRECT($2:$2),KENKO[[#This Row],[//]]))</f>
        <v/>
      </c>
      <c r="V722" s="32" t="str">
        <f ca="1">LOWER(SUBSTITUTE(SUBSTITUTE(SUBSTITUTE(SUBSTITUTE(SUBSTITUTE(SUBSTITUTE(SUBSTITUTE(SUBSTITUTE(KENKO[[#This Row],[N.B.nota]]," ",""),"-",""),"(",""),")",""),".",""),",",""),"/",""),"""",""))</f>
        <v/>
      </c>
      <c r="W722" s="29" t="str">
        <f ca="1">IF(KENKO[[#This Row],[concat]]="","",MATCH(KENKO[[#This Row],[concat]],[3]!db[NB NOTA_C],0)+1)</f>
        <v/>
      </c>
      <c r="X722" s="32" t="str">
        <f ca="1">IF(KENKO[[#This Row],[N.B.nota]]="","",ADDRESS(ROW(KENKO[QB]),COLUMN(KENKO[QB]))&amp;":"&amp;ADDRESS(ROW(),COLUMN(KENKO[QB])))</f>
        <v/>
      </c>
      <c r="Y722" s="46" t="str">
        <f ca="1">IF(KENKO[[#This Row],[//]]="","",HYPERLINK("["&amp;DB_PATH&amp;"]DB!e"&amp;KENKO[[#This Row],[stt]],"&gt;"))</f>
        <v/>
      </c>
      <c r="Z722" s="32" t="str">
        <f ca="1">IF(KENKO[[#This Row],[//]]="","",IF(KENKO[[#This Row],[ID NOTA]]="",Z721,KENKO[[#This Row],[ID NOTA]]))</f>
        <v/>
      </c>
    </row>
    <row r="723" spans="1:26" ht="20.100000000000001" customHeight="1" x14ac:dyDescent="0.25">
      <c r="A723" s="32"/>
      <c r="B723" s="29" t="str">
        <f>IF(KENKO[[#This Row],[N_ID]]="","",INDEX(Table1[ID],MATCH(KENKO[[#This Row],[N_ID]],Table1[N_ID],0)))</f>
        <v/>
      </c>
      <c r="C723" s="29" t="str">
        <f ca="1">IF(KENKO[[#This Row],[//]]="","",HYPERLINK("["&amp;SUBSTITUTE(DIR,"'","")&amp;"]NOTA!D"&amp;KENKO[[#This Row],[//]]+2,"&gt;"))</f>
        <v/>
      </c>
      <c r="D723" s="29" t="str">
        <f>IF(KENKO[[#This Row],[ID NOTA]]="","",INDEX(Table1[QB],MATCH(KENKO[[#This Row],[ID NOTA]],Table1[ID],0)))</f>
        <v/>
      </c>
      <c r="E72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23" s="29"/>
      <c r="G723" s="30" t="str">
        <f ca="1">IF(KENKO[[#This Row],[N_ID]]="","",INDEX(INDIRECT($2:$2),KENKO[[#This Row],[//]]))</f>
        <v/>
      </c>
      <c r="H723" s="30" t="str">
        <f ca="1">IF(KENKO[[#This Row],[N_ID]]="","",INDEX(INDIRECT($2:$2),KENKO[[#This Row],[//]]))</f>
        <v/>
      </c>
      <c r="I723" s="43" t="str">
        <f ca="1">IF(KENKO[[#This Row],[N_ID]]="","",INDEX(INDIRECT($2:$2),KENKO[[#This Row],[//]]))</f>
        <v/>
      </c>
      <c r="J723" s="32" t="str">
        <f ca="1">IF(KENKO[[#This Row],[//]]="","",INDEX([3]!db[NB PAJAK],KENKO[[#This Row],[stt]]-1))</f>
        <v/>
      </c>
      <c r="K723" s="29" t="str">
        <f ca="1">IF(KENKO[[#This Row],[//]]="","",IF(INDEX(INDIRECT($2:$2),KENKO[[#This Row],[//]])="","",INDEX(INDIRECT($2:$2),KENKO[[#This Row],[//]])))</f>
        <v/>
      </c>
      <c r="L723" s="29" t="str">
        <f ca="1">IF(KENKO[[#This Row],[//]]="","",IF(KENKO[[#This Row],[C]]="",INDEX(INDIRECT($2:$2),KENKO[[#This Row],[//]]),""))</f>
        <v/>
      </c>
      <c r="M723" s="29" t="str">
        <f ca="1">IF(KENKO[[#This Row],[//]]="","",IF(KENKO[[#This Row],[C]]="",INDEX(INDIRECT($2:$2),KENKO[[#This Row],[//]]),""))</f>
        <v/>
      </c>
      <c r="N723" s="33" t="str">
        <f ca="1">IF(KENKO[[#This Row],[//]]="","",INDEX(INDIRECT($2:$2),KENKO[[#This Row],[//]])/IF(KENKO[[#This Row],[C]]="",KENKO[[#This Row],[JMLH BRG]],1))</f>
        <v/>
      </c>
      <c r="O723" s="44" t="str">
        <f ca="1">IF(KENKO[[#This Row],[//]]="","",INDEX(INDIRECT($2:$2),KENKO[[#This Row],[//]]))</f>
        <v/>
      </c>
      <c r="P723" s="44" t="str">
        <f ca="1">IF(KENKO[[#This Row],[//]]="","",IF(INDEX(INDIRECT($2:$2),KENKO[[#This Row],[//]])="","",INDEX(INDIRECT($2:$2),KENKO[[#This Row],[//]])))</f>
        <v/>
      </c>
      <c r="Q723" s="33" t="str">
        <f ca="1">IF(KENKO[[#This Row],[//]]="","",INDEX(INDIRECT($2:$2),KENKO[[#This Row],[//]]))</f>
        <v/>
      </c>
      <c r="R72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2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23" s="45" t="str">
        <f ca="1">IF(KENKO[[#This Row],[//]]="","",IF(INDEX(INDIRECT($2:$2),KENKO[[#This Row],[//]])="","",INDEX(INDIRECT($2:$2),KENKO[[#This Row],[//]])))</f>
        <v/>
      </c>
      <c r="U723" s="32" t="str">
        <f ca="1">IF(KENKO[[#This Row],[//]]="","",INDEX(INDIRECT($2:$2),KENKO[[#This Row],[//]]))</f>
        <v/>
      </c>
      <c r="V723" s="32" t="str">
        <f ca="1">LOWER(SUBSTITUTE(SUBSTITUTE(SUBSTITUTE(SUBSTITUTE(SUBSTITUTE(SUBSTITUTE(SUBSTITUTE(SUBSTITUTE(KENKO[[#This Row],[N.B.nota]]," ",""),"-",""),"(",""),")",""),".",""),",",""),"/",""),"""",""))</f>
        <v/>
      </c>
      <c r="W723" s="29" t="str">
        <f ca="1">IF(KENKO[[#This Row],[concat]]="","",MATCH(KENKO[[#This Row],[concat]],[3]!db[NB NOTA_C],0)+1)</f>
        <v/>
      </c>
      <c r="X723" s="32" t="str">
        <f ca="1">IF(KENKO[[#This Row],[N.B.nota]]="","",ADDRESS(ROW(KENKO[QB]),COLUMN(KENKO[QB]))&amp;":"&amp;ADDRESS(ROW(),COLUMN(KENKO[QB])))</f>
        <v/>
      </c>
      <c r="Y723" s="46" t="str">
        <f ca="1">IF(KENKO[[#This Row],[//]]="","",HYPERLINK("["&amp;DB_PATH&amp;"]DB!e"&amp;KENKO[[#This Row],[stt]],"&gt;"))</f>
        <v/>
      </c>
      <c r="Z723" s="32" t="str">
        <f ca="1">IF(KENKO[[#This Row],[//]]="","",IF(KENKO[[#This Row],[ID NOTA]]="",Z722,KENKO[[#This Row],[ID NOTA]]))</f>
        <v/>
      </c>
    </row>
    <row r="724" spans="1:26" ht="20.100000000000001" customHeight="1" x14ac:dyDescent="0.25">
      <c r="A724" s="32"/>
      <c r="B724" s="29" t="str">
        <f>IF(KENKO[[#This Row],[N_ID]]="","",INDEX(Table1[ID],MATCH(KENKO[[#This Row],[N_ID]],Table1[N_ID],0)))</f>
        <v/>
      </c>
      <c r="C724" s="29" t="str">
        <f ca="1">IF(KENKO[[#This Row],[//]]="","",HYPERLINK("["&amp;SUBSTITUTE(DIR,"'","")&amp;"]NOTA!D"&amp;KENKO[[#This Row],[//]]+2,"&gt;"))</f>
        <v/>
      </c>
      <c r="D724" s="29" t="str">
        <f>IF(KENKO[[#This Row],[ID NOTA]]="","",INDEX(Table1[QB],MATCH(KENKO[[#This Row],[ID NOTA]],Table1[ID],0)))</f>
        <v/>
      </c>
      <c r="E72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24" s="29"/>
      <c r="G724" s="30" t="str">
        <f ca="1">IF(KENKO[[#This Row],[N_ID]]="","",INDEX(INDIRECT($2:$2),KENKO[[#This Row],[//]]))</f>
        <v/>
      </c>
      <c r="H724" s="30" t="str">
        <f ca="1">IF(KENKO[[#This Row],[N_ID]]="","",INDEX(INDIRECT($2:$2),KENKO[[#This Row],[//]]))</f>
        <v/>
      </c>
      <c r="I724" s="43" t="str">
        <f ca="1">IF(KENKO[[#This Row],[N_ID]]="","",INDEX(INDIRECT($2:$2),KENKO[[#This Row],[//]]))</f>
        <v/>
      </c>
      <c r="J724" s="32" t="str">
        <f ca="1">IF(KENKO[[#This Row],[//]]="","",INDEX([3]!db[NB PAJAK],KENKO[[#This Row],[stt]]-1))</f>
        <v/>
      </c>
      <c r="K724" s="29" t="str">
        <f ca="1">IF(KENKO[[#This Row],[//]]="","",IF(INDEX(INDIRECT($2:$2),KENKO[[#This Row],[//]])="","",INDEX(INDIRECT($2:$2),KENKO[[#This Row],[//]])))</f>
        <v/>
      </c>
      <c r="L724" s="29" t="str">
        <f ca="1">IF(KENKO[[#This Row],[//]]="","",IF(KENKO[[#This Row],[C]]="",INDEX(INDIRECT($2:$2),KENKO[[#This Row],[//]]),""))</f>
        <v/>
      </c>
      <c r="M724" s="29" t="str">
        <f ca="1">IF(KENKO[[#This Row],[//]]="","",IF(KENKO[[#This Row],[C]]="",INDEX(INDIRECT($2:$2),KENKO[[#This Row],[//]]),""))</f>
        <v/>
      </c>
      <c r="N724" s="33" t="str">
        <f ca="1">IF(KENKO[[#This Row],[//]]="","",INDEX(INDIRECT($2:$2),KENKO[[#This Row],[//]])/IF(KENKO[[#This Row],[C]]="",KENKO[[#This Row],[JMLH BRG]],1))</f>
        <v/>
      </c>
      <c r="O724" s="44" t="str">
        <f ca="1">IF(KENKO[[#This Row],[//]]="","",INDEX(INDIRECT($2:$2),KENKO[[#This Row],[//]]))</f>
        <v/>
      </c>
      <c r="P724" s="44" t="str">
        <f ca="1">IF(KENKO[[#This Row],[//]]="","",IF(INDEX(INDIRECT($2:$2),KENKO[[#This Row],[//]])="","",INDEX(INDIRECT($2:$2),KENKO[[#This Row],[//]])))</f>
        <v/>
      </c>
      <c r="Q724" s="33" t="str">
        <f ca="1">IF(KENKO[[#This Row],[//]]="","",INDEX(INDIRECT($2:$2),KENKO[[#This Row],[//]]))</f>
        <v/>
      </c>
      <c r="R72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2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24" s="45" t="str">
        <f ca="1">IF(KENKO[[#This Row],[//]]="","",IF(INDEX(INDIRECT($2:$2),KENKO[[#This Row],[//]])="","",INDEX(INDIRECT($2:$2),KENKO[[#This Row],[//]])))</f>
        <v/>
      </c>
      <c r="U724" s="32" t="str">
        <f ca="1">IF(KENKO[[#This Row],[//]]="","",INDEX(INDIRECT($2:$2),KENKO[[#This Row],[//]]))</f>
        <v/>
      </c>
      <c r="V724" s="32" t="str">
        <f ca="1">LOWER(SUBSTITUTE(SUBSTITUTE(SUBSTITUTE(SUBSTITUTE(SUBSTITUTE(SUBSTITUTE(SUBSTITUTE(SUBSTITUTE(KENKO[[#This Row],[N.B.nota]]," ",""),"-",""),"(",""),")",""),".",""),",",""),"/",""),"""",""))</f>
        <v/>
      </c>
      <c r="W724" s="29" t="str">
        <f ca="1">IF(KENKO[[#This Row],[concat]]="","",MATCH(KENKO[[#This Row],[concat]],[3]!db[NB NOTA_C],0)+1)</f>
        <v/>
      </c>
      <c r="X724" s="32" t="str">
        <f ca="1">IF(KENKO[[#This Row],[N.B.nota]]="","",ADDRESS(ROW(KENKO[QB]),COLUMN(KENKO[QB]))&amp;":"&amp;ADDRESS(ROW(),COLUMN(KENKO[QB])))</f>
        <v/>
      </c>
      <c r="Y724" s="46" t="str">
        <f ca="1">IF(KENKO[[#This Row],[//]]="","",HYPERLINK("["&amp;DB_PATH&amp;"]DB!e"&amp;KENKO[[#This Row],[stt]],"&gt;"))</f>
        <v/>
      </c>
      <c r="Z724" s="32" t="str">
        <f ca="1">IF(KENKO[[#This Row],[//]]="","",IF(KENKO[[#This Row],[ID NOTA]]="",Z723,KENKO[[#This Row],[ID NOTA]]))</f>
        <v/>
      </c>
    </row>
    <row r="725" spans="1:26" ht="20.100000000000001" customHeight="1" x14ac:dyDescent="0.25">
      <c r="A725" s="32"/>
      <c r="B725" s="29" t="str">
        <f>IF(KENKO[[#This Row],[N_ID]]="","",INDEX(Table1[ID],MATCH(KENKO[[#This Row],[N_ID]],Table1[N_ID],0)))</f>
        <v/>
      </c>
      <c r="C725" s="29" t="str">
        <f ca="1">IF(KENKO[[#This Row],[//]]="","",HYPERLINK("["&amp;SUBSTITUTE(DIR,"'","")&amp;"]NOTA!D"&amp;KENKO[[#This Row],[//]]+2,"&gt;"))</f>
        <v/>
      </c>
      <c r="D725" s="29" t="str">
        <f>IF(KENKO[[#This Row],[ID NOTA]]="","",INDEX(Table1[QB],MATCH(KENKO[[#This Row],[ID NOTA]],Table1[ID],0)))</f>
        <v/>
      </c>
      <c r="E72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25" s="29"/>
      <c r="G725" s="30" t="str">
        <f ca="1">IF(KENKO[[#This Row],[N_ID]]="","",INDEX(INDIRECT($2:$2),KENKO[[#This Row],[//]]))</f>
        <v/>
      </c>
      <c r="H725" s="30" t="str">
        <f ca="1">IF(KENKO[[#This Row],[N_ID]]="","",INDEX(INDIRECT($2:$2),KENKO[[#This Row],[//]]))</f>
        <v/>
      </c>
      <c r="I725" s="43" t="str">
        <f ca="1">IF(KENKO[[#This Row],[N_ID]]="","",INDEX(INDIRECT($2:$2),KENKO[[#This Row],[//]]))</f>
        <v/>
      </c>
      <c r="J725" s="32" t="str">
        <f ca="1">IF(KENKO[[#This Row],[//]]="","",INDEX([3]!db[NB PAJAK],KENKO[[#This Row],[stt]]-1))</f>
        <v/>
      </c>
      <c r="K725" s="29" t="str">
        <f ca="1">IF(KENKO[[#This Row],[//]]="","",IF(INDEX(INDIRECT($2:$2),KENKO[[#This Row],[//]])="","",INDEX(INDIRECT($2:$2),KENKO[[#This Row],[//]])))</f>
        <v/>
      </c>
      <c r="L725" s="29" t="str">
        <f ca="1">IF(KENKO[[#This Row],[//]]="","",IF(KENKO[[#This Row],[C]]="",INDEX(INDIRECT($2:$2),KENKO[[#This Row],[//]]),""))</f>
        <v/>
      </c>
      <c r="M725" s="29" t="str">
        <f ca="1">IF(KENKO[[#This Row],[//]]="","",IF(KENKO[[#This Row],[C]]="",INDEX(INDIRECT($2:$2),KENKO[[#This Row],[//]]),""))</f>
        <v/>
      </c>
      <c r="N725" s="33" t="str">
        <f ca="1">IF(KENKO[[#This Row],[//]]="","",INDEX(INDIRECT($2:$2),KENKO[[#This Row],[//]])/IF(KENKO[[#This Row],[C]]="",KENKO[[#This Row],[JMLH BRG]],1))</f>
        <v/>
      </c>
      <c r="O725" s="44" t="str">
        <f ca="1">IF(KENKO[[#This Row],[//]]="","",INDEX(INDIRECT($2:$2),KENKO[[#This Row],[//]]))</f>
        <v/>
      </c>
      <c r="P725" s="44" t="str">
        <f ca="1">IF(KENKO[[#This Row],[//]]="","",IF(INDEX(INDIRECT($2:$2),KENKO[[#This Row],[//]])="","",INDEX(INDIRECT($2:$2),KENKO[[#This Row],[//]])))</f>
        <v/>
      </c>
      <c r="Q725" s="33" t="str">
        <f ca="1">IF(KENKO[[#This Row],[//]]="","",INDEX(INDIRECT($2:$2),KENKO[[#This Row],[//]]))</f>
        <v/>
      </c>
      <c r="R72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2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25" s="45" t="str">
        <f ca="1">IF(KENKO[[#This Row],[//]]="","",IF(INDEX(INDIRECT($2:$2),KENKO[[#This Row],[//]])="","",INDEX(INDIRECT($2:$2),KENKO[[#This Row],[//]])))</f>
        <v/>
      </c>
      <c r="U725" s="32" t="str">
        <f ca="1">IF(KENKO[[#This Row],[//]]="","",INDEX(INDIRECT($2:$2),KENKO[[#This Row],[//]]))</f>
        <v/>
      </c>
      <c r="V725" s="32" t="str">
        <f ca="1">LOWER(SUBSTITUTE(SUBSTITUTE(SUBSTITUTE(SUBSTITUTE(SUBSTITUTE(SUBSTITUTE(SUBSTITUTE(SUBSTITUTE(KENKO[[#This Row],[N.B.nota]]," ",""),"-",""),"(",""),")",""),".",""),",",""),"/",""),"""",""))</f>
        <v/>
      </c>
      <c r="W725" s="29" t="str">
        <f ca="1">IF(KENKO[[#This Row],[concat]]="","",MATCH(KENKO[[#This Row],[concat]],[3]!db[NB NOTA_C],0)+1)</f>
        <v/>
      </c>
      <c r="X725" s="32" t="str">
        <f ca="1">IF(KENKO[[#This Row],[N.B.nota]]="","",ADDRESS(ROW(KENKO[QB]),COLUMN(KENKO[QB]))&amp;":"&amp;ADDRESS(ROW(),COLUMN(KENKO[QB])))</f>
        <v/>
      </c>
      <c r="Y725" s="46" t="str">
        <f ca="1">IF(KENKO[[#This Row],[//]]="","",HYPERLINK("["&amp;DB_PATH&amp;"]DB!e"&amp;KENKO[[#This Row],[stt]],"&gt;"))</f>
        <v/>
      </c>
      <c r="Z725" s="32" t="str">
        <f ca="1">IF(KENKO[[#This Row],[//]]="","",IF(KENKO[[#This Row],[ID NOTA]]="",Z724,KENKO[[#This Row],[ID NOTA]]))</f>
        <v/>
      </c>
    </row>
    <row r="726" spans="1:26" ht="20.100000000000001" customHeight="1" x14ac:dyDescent="0.25">
      <c r="A726" s="32"/>
      <c r="B726" s="29" t="str">
        <f>IF(KENKO[[#This Row],[N_ID]]="","",INDEX(Table1[ID],MATCH(KENKO[[#This Row],[N_ID]],Table1[N_ID],0)))</f>
        <v/>
      </c>
      <c r="C726" s="29" t="str">
        <f ca="1">IF(KENKO[[#This Row],[//]]="","",HYPERLINK("["&amp;SUBSTITUTE(DIR,"'","")&amp;"]NOTA!D"&amp;KENKO[[#This Row],[//]]+2,"&gt;"))</f>
        <v/>
      </c>
      <c r="D726" s="29" t="str">
        <f>IF(KENKO[[#This Row],[ID NOTA]]="","",INDEX(Table1[QB],MATCH(KENKO[[#This Row],[ID NOTA]],Table1[ID],0)))</f>
        <v/>
      </c>
      <c r="E72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26" s="29"/>
      <c r="G726" s="30" t="str">
        <f ca="1">IF(KENKO[[#This Row],[N_ID]]="","",INDEX(INDIRECT($2:$2),KENKO[[#This Row],[//]]))</f>
        <v/>
      </c>
      <c r="H726" s="30" t="str">
        <f ca="1">IF(KENKO[[#This Row],[N_ID]]="","",INDEX(INDIRECT($2:$2),KENKO[[#This Row],[//]]))</f>
        <v/>
      </c>
      <c r="I726" s="43" t="str">
        <f ca="1">IF(KENKO[[#This Row],[N_ID]]="","",INDEX(INDIRECT($2:$2),KENKO[[#This Row],[//]]))</f>
        <v/>
      </c>
      <c r="J726" s="32" t="str">
        <f ca="1">IF(KENKO[[#This Row],[//]]="","",INDEX([3]!db[NB PAJAK],KENKO[[#This Row],[stt]]-1))</f>
        <v/>
      </c>
      <c r="K726" s="29" t="str">
        <f ca="1">IF(KENKO[[#This Row],[//]]="","",IF(INDEX(INDIRECT($2:$2),KENKO[[#This Row],[//]])="","",INDEX(INDIRECT($2:$2),KENKO[[#This Row],[//]])))</f>
        <v/>
      </c>
      <c r="L726" s="29" t="str">
        <f ca="1">IF(KENKO[[#This Row],[//]]="","",IF(KENKO[[#This Row],[C]]="",INDEX(INDIRECT($2:$2),KENKO[[#This Row],[//]]),""))</f>
        <v/>
      </c>
      <c r="M726" s="29" t="str">
        <f ca="1">IF(KENKO[[#This Row],[//]]="","",IF(KENKO[[#This Row],[C]]="",INDEX(INDIRECT($2:$2),KENKO[[#This Row],[//]]),""))</f>
        <v/>
      </c>
      <c r="N726" s="33" t="str">
        <f ca="1">IF(KENKO[[#This Row],[//]]="","",INDEX(INDIRECT($2:$2),KENKO[[#This Row],[//]])/IF(KENKO[[#This Row],[C]]="",KENKO[[#This Row],[JMLH BRG]],1))</f>
        <v/>
      </c>
      <c r="O726" s="44" t="str">
        <f ca="1">IF(KENKO[[#This Row],[//]]="","",INDEX(INDIRECT($2:$2),KENKO[[#This Row],[//]]))</f>
        <v/>
      </c>
      <c r="P726" s="44" t="str">
        <f ca="1">IF(KENKO[[#This Row],[//]]="","",IF(INDEX(INDIRECT($2:$2),KENKO[[#This Row],[//]])="","",INDEX(INDIRECT($2:$2),KENKO[[#This Row],[//]])))</f>
        <v/>
      </c>
      <c r="Q726" s="33" t="str">
        <f ca="1">IF(KENKO[[#This Row],[//]]="","",INDEX(INDIRECT($2:$2),KENKO[[#This Row],[//]]))</f>
        <v/>
      </c>
      <c r="R72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2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26" s="45" t="str">
        <f ca="1">IF(KENKO[[#This Row],[//]]="","",IF(INDEX(INDIRECT($2:$2),KENKO[[#This Row],[//]])="","",INDEX(INDIRECT($2:$2),KENKO[[#This Row],[//]])))</f>
        <v/>
      </c>
      <c r="U726" s="32" t="str">
        <f ca="1">IF(KENKO[[#This Row],[//]]="","",INDEX(INDIRECT($2:$2),KENKO[[#This Row],[//]]))</f>
        <v/>
      </c>
      <c r="V726" s="32" t="str">
        <f ca="1">LOWER(SUBSTITUTE(SUBSTITUTE(SUBSTITUTE(SUBSTITUTE(SUBSTITUTE(SUBSTITUTE(SUBSTITUTE(SUBSTITUTE(KENKO[[#This Row],[N.B.nota]]," ",""),"-",""),"(",""),")",""),".",""),",",""),"/",""),"""",""))</f>
        <v/>
      </c>
      <c r="W726" s="29" t="str">
        <f ca="1">IF(KENKO[[#This Row],[concat]]="","",MATCH(KENKO[[#This Row],[concat]],[3]!db[NB NOTA_C],0)+1)</f>
        <v/>
      </c>
      <c r="X726" s="32" t="str">
        <f ca="1">IF(KENKO[[#This Row],[N.B.nota]]="","",ADDRESS(ROW(KENKO[QB]),COLUMN(KENKO[QB]))&amp;":"&amp;ADDRESS(ROW(),COLUMN(KENKO[QB])))</f>
        <v/>
      </c>
      <c r="Y726" s="46" t="str">
        <f ca="1">IF(KENKO[[#This Row],[//]]="","",HYPERLINK("["&amp;DB_PATH&amp;"]DB!e"&amp;KENKO[[#This Row],[stt]],"&gt;"))</f>
        <v/>
      </c>
      <c r="Z726" s="32" t="str">
        <f ca="1">IF(KENKO[[#This Row],[//]]="","",IF(KENKO[[#This Row],[ID NOTA]]="",Z725,KENKO[[#This Row],[ID NOTA]]))</f>
        <v/>
      </c>
    </row>
    <row r="727" spans="1:26" ht="20.100000000000001" customHeight="1" x14ac:dyDescent="0.25">
      <c r="A727" s="32"/>
      <c r="B727" s="29" t="str">
        <f>IF(KENKO[[#This Row],[N_ID]]="","",INDEX(Table1[ID],MATCH(KENKO[[#This Row],[N_ID]],Table1[N_ID],0)))</f>
        <v/>
      </c>
      <c r="C727" s="29" t="str">
        <f ca="1">IF(KENKO[[#This Row],[//]]="","",HYPERLINK("["&amp;SUBSTITUTE(DIR,"'","")&amp;"]NOTA!D"&amp;KENKO[[#This Row],[//]]+2,"&gt;"))</f>
        <v/>
      </c>
      <c r="D727" s="29" t="str">
        <f>IF(KENKO[[#This Row],[ID NOTA]]="","",INDEX(Table1[QB],MATCH(KENKO[[#This Row],[ID NOTA]],Table1[ID],0)))</f>
        <v/>
      </c>
      <c r="E72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27" s="29"/>
      <c r="G727" s="30" t="str">
        <f ca="1">IF(KENKO[[#This Row],[N_ID]]="","",INDEX(INDIRECT($2:$2),KENKO[[#This Row],[//]]))</f>
        <v/>
      </c>
      <c r="H727" s="30" t="str">
        <f ca="1">IF(KENKO[[#This Row],[N_ID]]="","",INDEX(INDIRECT($2:$2),KENKO[[#This Row],[//]]))</f>
        <v/>
      </c>
      <c r="I727" s="43" t="str">
        <f ca="1">IF(KENKO[[#This Row],[N_ID]]="","",INDEX(INDIRECT($2:$2),KENKO[[#This Row],[//]]))</f>
        <v/>
      </c>
      <c r="J727" s="32" t="str">
        <f ca="1">IF(KENKO[[#This Row],[//]]="","",INDEX([3]!db[NB PAJAK],KENKO[[#This Row],[stt]]-1))</f>
        <v/>
      </c>
      <c r="K727" s="29" t="str">
        <f ca="1">IF(KENKO[[#This Row],[//]]="","",IF(INDEX(INDIRECT($2:$2),KENKO[[#This Row],[//]])="","",INDEX(INDIRECT($2:$2),KENKO[[#This Row],[//]])))</f>
        <v/>
      </c>
      <c r="L727" s="29" t="str">
        <f ca="1">IF(KENKO[[#This Row],[//]]="","",IF(KENKO[[#This Row],[C]]="",INDEX(INDIRECT($2:$2),KENKO[[#This Row],[//]]),""))</f>
        <v/>
      </c>
      <c r="M727" s="29" t="str">
        <f ca="1">IF(KENKO[[#This Row],[//]]="","",IF(KENKO[[#This Row],[C]]="",INDEX(INDIRECT($2:$2),KENKO[[#This Row],[//]]),""))</f>
        <v/>
      </c>
      <c r="N727" s="33" t="str">
        <f ca="1">IF(KENKO[[#This Row],[//]]="","",INDEX(INDIRECT($2:$2),KENKO[[#This Row],[//]])/IF(KENKO[[#This Row],[C]]="",KENKO[[#This Row],[JMLH BRG]],1))</f>
        <v/>
      </c>
      <c r="O727" s="44" t="str">
        <f ca="1">IF(KENKO[[#This Row],[//]]="","",INDEX(INDIRECT($2:$2),KENKO[[#This Row],[//]]))</f>
        <v/>
      </c>
      <c r="P727" s="44" t="str">
        <f ca="1">IF(KENKO[[#This Row],[//]]="","",IF(INDEX(INDIRECT($2:$2),KENKO[[#This Row],[//]])="","",INDEX(INDIRECT($2:$2),KENKO[[#This Row],[//]])))</f>
        <v/>
      </c>
      <c r="Q727" s="33" t="str">
        <f ca="1">IF(KENKO[[#This Row],[//]]="","",INDEX(INDIRECT($2:$2),KENKO[[#This Row],[//]]))</f>
        <v/>
      </c>
      <c r="R72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2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27" s="45" t="str">
        <f ca="1">IF(KENKO[[#This Row],[//]]="","",IF(INDEX(INDIRECT($2:$2),KENKO[[#This Row],[//]])="","",INDEX(INDIRECT($2:$2),KENKO[[#This Row],[//]])))</f>
        <v/>
      </c>
      <c r="U727" s="32" t="str">
        <f ca="1">IF(KENKO[[#This Row],[//]]="","",INDEX(INDIRECT($2:$2),KENKO[[#This Row],[//]]))</f>
        <v/>
      </c>
      <c r="V727" s="32" t="str">
        <f ca="1">LOWER(SUBSTITUTE(SUBSTITUTE(SUBSTITUTE(SUBSTITUTE(SUBSTITUTE(SUBSTITUTE(SUBSTITUTE(SUBSTITUTE(KENKO[[#This Row],[N.B.nota]]," ",""),"-",""),"(",""),")",""),".",""),",",""),"/",""),"""",""))</f>
        <v/>
      </c>
      <c r="W727" s="29" t="str">
        <f ca="1">IF(KENKO[[#This Row],[concat]]="","",MATCH(KENKO[[#This Row],[concat]],[3]!db[NB NOTA_C],0)+1)</f>
        <v/>
      </c>
      <c r="X727" s="32" t="str">
        <f ca="1">IF(KENKO[[#This Row],[N.B.nota]]="","",ADDRESS(ROW(KENKO[QB]),COLUMN(KENKO[QB]))&amp;":"&amp;ADDRESS(ROW(),COLUMN(KENKO[QB])))</f>
        <v/>
      </c>
      <c r="Y727" s="46" t="str">
        <f ca="1">IF(KENKO[[#This Row],[//]]="","",HYPERLINK("["&amp;DB_PATH&amp;"]DB!e"&amp;KENKO[[#This Row],[stt]],"&gt;"))</f>
        <v/>
      </c>
      <c r="Z727" s="32" t="str">
        <f ca="1">IF(KENKO[[#This Row],[//]]="","",IF(KENKO[[#This Row],[ID NOTA]]="",Z726,KENKO[[#This Row],[ID NOTA]]))</f>
        <v/>
      </c>
    </row>
    <row r="728" spans="1:26" ht="20.100000000000001" customHeight="1" x14ac:dyDescent="0.25">
      <c r="A728" s="32"/>
      <c r="B728" s="29" t="str">
        <f>IF(KENKO[[#This Row],[N_ID]]="","",INDEX(Table1[ID],MATCH(KENKO[[#This Row],[N_ID]],Table1[N_ID],0)))</f>
        <v/>
      </c>
      <c r="C728" s="29" t="str">
        <f ca="1">IF(KENKO[[#This Row],[//]]="","",HYPERLINK("["&amp;SUBSTITUTE(DIR,"'","")&amp;"]NOTA!D"&amp;KENKO[[#This Row],[//]]+2,"&gt;"))</f>
        <v/>
      </c>
      <c r="D728" s="29" t="str">
        <f>IF(KENKO[[#This Row],[ID NOTA]]="","",INDEX(Table1[QB],MATCH(KENKO[[#This Row],[ID NOTA]],Table1[ID],0)))</f>
        <v/>
      </c>
      <c r="E72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28" s="29"/>
      <c r="G728" s="30" t="str">
        <f ca="1">IF(KENKO[[#This Row],[N_ID]]="","",INDEX(INDIRECT($2:$2),KENKO[[#This Row],[//]]))</f>
        <v/>
      </c>
      <c r="H728" s="30" t="str">
        <f ca="1">IF(KENKO[[#This Row],[N_ID]]="","",INDEX(INDIRECT($2:$2),KENKO[[#This Row],[//]]))</f>
        <v/>
      </c>
      <c r="I728" s="43" t="str">
        <f ca="1">IF(KENKO[[#This Row],[N_ID]]="","",INDEX(INDIRECT($2:$2),KENKO[[#This Row],[//]]))</f>
        <v/>
      </c>
      <c r="J728" s="32" t="str">
        <f ca="1">IF(KENKO[[#This Row],[//]]="","",INDEX([3]!db[NB PAJAK],KENKO[[#This Row],[stt]]-1))</f>
        <v/>
      </c>
      <c r="K728" s="29" t="str">
        <f ca="1">IF(KENKO[[#This Row],[//]]="","",IF(INDEX(INDIRECT($2:$2),KENKO[[#This Row],[//]])="","",INDEX(INDIRECT($2:$2),KENKO[[#This Row],[//]])))</f>
        <v/>
      </c>
      <c r="L728" s="29" t="str">
        <f ca="1">IF(KENKO[[#This Row],[//]]="","",IF(KENKO[[#This Row],[C]]="",INDEX(INDIRECT($2:$2),KENKO[[#This Row],[//]]),""))</f>
        <v/>
      </c>
      <c r="M728" s="29" t="str">
        <f ca="1">IF(KENKO[[#This Row],[//]]="","",IF(KENKO[[#This Row],[C]]="",INDEX(INDIRECT($2:$2),KENKO[[#This Row],[//]]),""))</f>
        <v/>
      </c>
      <c r="N728" s="33" t="str">
        <f ca="1">IF(KENKO[[#This Row],[//]]="","",INDEX(INDIRECT($2:$2),KENKO[[#This Row],[//]])/IF(KENKO[[#This Row],[C]]="",KENKO[[#This Row],[JMLH BRG]],1))</f>
        <v/>
      </c>
      <c r="O728" s="44" t="str">
        <f ca="1">IF(KENKO[[#This Row],[//]]="","",INDEX(INDIRECT($2:$2),KENKO[[#This Row],[//]]))</f>
        <v/>
      </c>
      <c r="P728" s="44" t="str">
        <f ca="1">IF(KENKO[[#This Row],[//]]="","",IF(INDEX(INDIRECT($2:$2),KENKO[[#This Row],[//]])="","",INDEX(INDIRECT($2:$2),KENKO[[#This Row],[//]])))</f>
        <v/>
      </c>
      <c r="Q728" s="33" t="str">
        <f ca="1">IF(KENKO[[#This Row],[//]]="","",INDEX(INDIRECT($2:$2),KENKO[[#This Row],[//]]))</f>
        <v/>
      </c>
      <c r="R72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2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28" s="45" t="str">
        <f ca="1">IF(KENKO[[#This Row],[//]]="","",IF(INDEX(INDIRECT($2:$2),KENKO[[#This Row],[//]])="","",INDEX(INDIRECT($2:$2),KENKO[[#This Row],[//]])))</f>
        <v/>
      </c>
      <c r="U728" s="32" t="str">
        <f ca="1">IF(KENKO[[#This Row],[//]]="","",INDEX(INDIRECT($2:$2),KENKO[[#This Row],[//]]))</f>
        <v/>
      </c>
      <c r="V728" s="32" t="str">
        <f ca="1">LOWER(SUBSTITUTE(SUBSTITUTE(SUBSTITUTE(SUBSTITUTE(SUBSTITUTE(SUBSTITUTE(SUBSTITUTE(SUBSTITUTE(KENKO[[#This Row],[N.B.nota]]," ",""),"-",""),"(",""),")",""),".",""),",",""),"/",""),"""",""))</f>
        <v/>
      </c>
      <c r="W728" s="29" t="str">
        <f ca="1">IF(KENKO[[#This Row],[concat]]="","",MATCH(KENKO[[#This Row],[concat]],[3]!db[NB NOTA_C],0)+1)</f>
        <v/>
      </c>
      <c r="X728" s="32" t="str">
        <f ca="1">IF(KENKO[[#This Row],[N.B.nota]]="","",ADDRESS(ROW(KENKO[QB]),COLUMN(KENKO[QB]))&amp;":"&amp;ADDRESS(ROW(),COLUMN(KENKO[QB])))</f>
        <v/>
      </c>
      <c r="Y728" s="46" t="str">
        <f ca="1">IF(KENKO[[#This Row],[//]]="","",HYPERLINK("["&amp;DB_PATH&amp;"]DB!e"&amp;KENKO[[#This Row],[stt]],"&gt;"))</f>
        <v/>
      </c>
      <c r="Z728" s="32" t="str">
        <f ca="1">IF(KENKO[[#This Row],[//]]="","",IF(KENKO[[#This Row],[ID NOTA]]="",Z727,KENKO[[#This Row],[ID NOTA]]))</f>
        <v/>
      </c>
    </row>
    <row r="729" spans="1:26" ht="20.100000000000001" customHeight="1" x14ac:dyDescent="0.25">
      <c r="A729" s="32"/>
      <c r="B729" s="29" t="str">
        <f>IF(KENKO[[#This Row],[N_ID]]="","",INDEX(Table1[ID],MATCH(KENKO[[#This Row],[N_ID]],Table1[N_ID],0)))</f>
        <v/>
      </c>
      <c r="C729" s="29" t="str">
        <f ca="1">IF(KENKO[[#This Row],[//]]="","",HYPERLINK("["&amp;SUBSTITUTE(DIR,"'","")&amp;"]NOTA!D"&amp;KENKO[[#This Row],[//]]+2,"&gt;"))</f>
        <v/>
      </c>
      <c r="D729" s="29" t="str">
        <f>IF(KENKO[[#This Row],[ID NOTA]]="","",INDEX(Table1[QB],MATCH(KENKO[[#This Row],[ID NOTA]],Table1[ID],0)))</f>
        <v/>
      </c>
      <c r="E72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29" s="29"/>
      <c r="G729" s="30" t="str">
        <f ca="1">IF(KENKO[[#This Row],[N_ID]]="","",INDEX(INDIRECT($2:$2),KENKO[[#This Row],[//]]))</f>
        <v/>
      </c>
      <c r="H729" s="30" t="str">
        <f ca="1">IF(KENKO[[#This Row],[N_ID]]="","",INDEX(INDIRECT($2:$2),KENKO[[#This Row],[//]]))</f>
        <v/>
      </c>
      <c r="I729" s="43" t="str">
        <f ca="1">IF(KENKO[[#This Row],[N_ID]]="","",INDEX(INDIRECT($2:$2),KENKO[[#This Row],[//]]))</f>
        <v/>
      </c>
      <c r="J729" s="32" t="str">
        <f ca="1">IF(KENKO[[#This Row],[//]]="","",INDEX([3]!db[NB PAJAK],KENKO[[#This Row],[stt]]-1))</f>
        <v/>
      </c>
      <c r="K729" s="29" t="str">
        <f ca="1">IF(KENKO[[#This Row],[//]]="","",IF(INDEX(INDIRECT($2:$2),KENKO[[#This Row],[//]])="","",INDEX(INDIRECT($2:$2),KENKO[[#This Row],[//]])))</f>
        <v/>
      </c>
      <c r="L729" s="29" t="str">
        <f ca="1">IF(KENKO[[#This Row],[//]]="","",IF(KENKO[[#This Row],[C]]="",INDEX(INDIRECT($2:$2),KENKO[[#This Row],[//]]),""))</f>
        <v/>
      </c>
      <c r="M729" s="29" t="str">
        <f ca="1">IF(KENKO[[#This Row],[//]]="","",IF(KENKO[[#This Row],[C]]="",INDEX(INDIRECT($2:$2),KENKO[[#This Row],[//]]),""))</f>
        <v/>
      </c>
      <c r="N729" s="33" t="str">
        <f ca="1">IF(KENKO[[#This Row],[//]]="","",INDEX(INDIRECT($2:$2),KENKO[[#This Row],[//]])/IF(KENKO[[#This Row],[C]]="",KENKO[[#This Row],[JMLH BRG]],1))</f>
        <v/>
      </c>
      <c r="O729" s="44" t="str">
        <f ca="1">IF(KENKO[[#This Row],[//]]="","",INDEX(INDIRECT($2:$2),KENKO[[#This Row],[//]]))</f>
        <v/>
      </c>
      <c r="P729" s="44" t="str">
        <f ca="1">IF(KENKO[[#This Row],[//]]="","",IF(INDEX(INDIRECT($2:$2),KENKO[[#This Row],[//]])="","",INDEX(INDIRECT($2:$2),KENKO[[#This Row],[//]])))</f>
        <v/>
      </c>
      <c r="Q729" s="33" t="str">
        <f ca="1">IF(KENKO[[#This Row],[//]]="","",INDEX(INDIRECT($2:$2),KENKO[[#This Row],[//]]))</f>
        <v/>
      </c>
      <c r="R72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2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29" s="45" t="str">
        <f ca="1">IF(KENKO[[#This Row],[//]]="","",IF(INDEX(INDIRECT($2:$2),KENKO[[#This Row],[//]])="","",INDEX(INDIRECT($2:$2),KENKO[[#This Row],[//]])))</f>
        <v/>
      </c>
      <c r="U729" s="32" t="str">
        <f ca="1">IF(KENKO[[#This Row],[//]]="","",INDEX(INDIRECT($2:$2),KENKO[[#This Row],[//]]))</f>
        <v/>
      </c>
      <c r="V729" s="32" t="str">
        <f ca="1">LOWER(SUBSTITUTE(SUBSTITUTE(SUBSTITUTE(SUBSTITUTE(SUBSTITUTE(SUBSTITUTE(SUBSTITUTE(SUBSTITUTE(KENKO[[#This Row],[N.B.nota]]," ",""),"-",""),"(",""),")",""),".",""),",",""),"/",""),"""",""))</f>
        <v/>
      </c>
      <c r="W729" s="29" t="str">
        <f ca="1">IF(KENKO[[#This Row],[concat]]="","",MATCH(KENKO[[#This Row],[concat]],[3]!db[NB NOTA_C],0)+1)</f>
        <v/>
      </c>
      <c r="X729" s="32" t="str">
        <f ca="1">IF(KENKO[[#This Row],[N.B.nota]]="","",ADDRESS(ROW(KENKO[QB]),COLUMN(KENKO[QB]))&amp;":"&amp;ADDRESS(ROW(),COLUMN(KENKO[QB])))</f>
        <v/>
      </c>
      <c r="Y729" s="46" t="str">
        <f ca="1">IF(KENKO[[#This Row],[//]]="","",HYPERLINK("["&amp;DB_PATH&amp;"]DB!e"&amp;KENKO[[#This Row],[stt]],"&gt;"))</f>
        <v/>
      </c>
      <c r="Z729" s="32" t="str">
        <f ca="1">IF(KENKO[[#This Row],[//]]="","",IF(KENKO[[#This Row],[ID NOTA]]="",Z728,KENKO[[#This Row],[ID NOTA]]))</f>
        <v/>
      </c>
    </row>
    <row r="730" spans="1:26" ht="20.100000000000001" customHeight="1" x14ac:dyDescent="0.25">
      <c r="A730" s="32"/>
      <c r="B730" s="29" t="str">
        <f>IF(KENKO[[#This Row],[N_ID]]="","",INDEX(Table1[ID],MATCH(KENKO[[#This Row],[N_ID]],Table1[N_ID],0)))</f>
        <v/>
      </c>
      <c r="C730" s="29" t="str">
        <f ca="1">IF(KENKO[[#This Row],[//]]="","",HYPERLINK("["&amp;SUBSTITUTE(DIR,"'","")&amp;"]NOTA!D"&amp;KENKO[[#This Row],[//]]+2,"&gt;"))</f>
        <v/>
      </c>
      <c r="D730" s="29" t="str">
        <f>IF(KENKO[[#This Row],[ID NOTA]]="","",INDEX(Table1[QB],MATCH(KENKO[[#This Row],[ID NOTA]],Table1[ID],0)))</f>
        <v/>
      </c>
      <c r="E73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30" s="29"/>
      <c r="G730" s="30" t="str">
        <f ca="1">IF(KENKO[[#This Row],[N_ID]]="","",INDEX(INDIRECT($2:$2),KENKO[[#This Row],[//]]))</f>
        <v/>
      </c>
      <c r="H730" s="30" t="str">
        <f ca="1">IF(KENKO[[#This Row],[N_ID]]="","",INDEX(INDIRECT($2:$2),KENKO[[#This Row],[//]]))</f>
        <v/>
      </c>
      <c r="I730" s="43" t="str">
        <f ca="1">IF(KENKO[[#This Row],[N_ID]]="","",INDEX(INDIRECT($2:$2),KENKO[[#This Row],[//]]))</f>
        <v/>
      </c>
      <c r="J730" s="32" t="str">
        <f ca="1">IF(KENKO[[#This Row],[//]]="","",INDEX([3]!db[NB PAJAK],KENKO[[#This Row],[stt]]-1))</f>
        <v/>
      </c>
      <c r="K730" s="29" t="str">
        <f ca="1">IF(KENKO[[#This Row],[//]]="","",IF(INDEX(INDIRECT($2:$2),KENKO[[#This Row],[//]])="","",INDEX(INDIRECT($2:$2),KENKO[[#This Row],[//]])))</f>
        <v/>
      </c>
      <c r="L730" s="29" t="str">
        <f ca="1">IF(KENKO[[#This Row],[//]]="","",IF(KENKO[[#This Row],[C]]="",INDEX(INDIRECT($2:$2),KENKO[[#This Row],[//]]),""))</f>
        <v/>
      </c>
      <c r="M730" s="29" t="str">
        <f ca="1">IF(KENKO[[#This Row],[//]]="","",IF(KENKO[[#This Row],[C]]="",INDEX(INDIRECT($2:$2),KENKO[[#This Row],[//]]),""))</f>
        <v/>
      </c>
      <c r="N730" s="33" t="str">
        <f ca="1">IF(KENKO[[#This Row],[//]]="","",INDEX(INDIRECT($2:$2),KENKO[[#This Row],[//]])/IF(KENKO[[#This Row],[C]]="",KENKO[[#This Row],[JMLH BRG]],1))</f>
        <v/>
      </c>
      <c r="O730" s="44" t="str">
        <f ca="1">IF(KENKO[[#This Row],[//]]="","",INDEX(INDIRECT($2:$2),KENKO[[#This Row],[//]]))</f>
        <v/>
      </c>
      <c r="P730" s="44" t="str">
        <f ca="1">IF(KENKO[[#This Row],[//]]="","",IF(INDEX(INDIRECT($2:$2),KENKO[[#This Row],[//]])="","",INDEX(INDIRECT($2:$2),KENKO[[#This Row],[//]])))</f>
        <v/>
      </c>
      <c r="Q730" s="33" t="str">
        <f ca="1">IF(KENKO[[#This Row],[//]]="","",INDEX(INDIRECT($2:$2),KENKO[[#This Row],[//]]))</f>
        <v/>
      </c>
      <c r="R73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3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30" s="45" t="str">
        <f ca="1">IF(KENKO[[#This Row],[//]]="","",IF(INDEX(INDIRECT($2:$2),KENKO[[#This Row],[//]])="","",INDEX(INDIRECT($2:$2),KENKO[[#This Row],[//]])))</f>
        <v/>
      </c>
      <c r="U730" s="32" t="str">
        <f ca="1">IF(KENKO[[#This Row],[//]]="","",INDEX(INDIRECT($2:$2),KENKO[[#This Row],[//]]))</f>
        <v/>
      </c>
      <c r="V730" s="32" t="str">
        <f ca="1">LOWER(SUBSTITUTE(SUBSTITUTE(SUBSTITUTE(SUBSTITUTE(SUBSTITUTE(SUBSTITUTE(SUBSTITUTE(SUBSTITUTE(KENKO[[#This Row],[N.B.nota]]," ",""),"-",""),"(",""),")",""),".",""),",",""),"/",""),"""",""))</f>
        <v/>
      </c>
      <c r="W730" s="29" t="str">
        <f ca="1">IF(KENKO[[#This Row],[concat]]="","",MATCH(KENKO[[#This Row],[concat]],[3]!db[NB NOTA_C],0)+1)</f>
        <v/>
      </c>
      <c r="X730" s="32" t="str">
        <f ca="1">IF(KENKO[[#This Row],[N.B.nota]]="","",ADDRESS(ROW(KENKO[QB]),COLUMN(KENKO[QB]))&amp;":"&amp;ADDRESS(ROW(),COLUMN(KENKO[QB])))</f>
        <v/>
      </c>
      <c r="Y730" s="46" t="str">
        <f ca="1">IF(KENKO[[#This Row],[//]]="","",HYPERLINK("["&amp;DB_PATH&amp;"]DB!e"&amp;KENKO[[#This Row],[stt]],"&gt;"))</f>
        <v/>
      </c>
      <c r="Z730" s="32" t="str">
        <f ca="1">IF(KENKO[[#This Row],[//]]="","",IF(KENKO[[#This Row],[ID NOTA]]="",Z729,KENKO[[#This Row],[ID NOTA]]))</f>
        <v/>
      </c>
    </row>
    <row r="731" spans="1:26" ht="20.100000000000001" customHeight="1" x14ac:dyDescent="0.25">
      <c r="A731" s="32"/>
      <c r="B731" s="29" t="str">
        <f>IF(KENKO[[#This Row],[N_ID]]="","",INDEX(Table1[ID],MATCH(KENKO[[#This Row],[N_ID]],Table1[N_ID],0)))</f>
        <v/>
      </c>
      <c r="C731" s="29" t="str">
        <f ca="1">IF(KENKO[[#This Row],[//]]="","",HYPERLINK("["&amp;SUBSTITUTE(DIR,"'","")&amp;"]NOTA!D"&amp;KENKO[[#This Row],[//]]+2,"&gt;"))</f>
        <v/>
      </c>
      <c r="D731" s="29" t="str">
        <f>IF(KENKO[[#This Row],[ID NOTA]]="","",INDEX(Table1[QB],MATCH(KENKO[[#This Row],[ID NOTA]],Table1[ID],0)))</f>
        <v/>
      </c>
      <c r="E73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31" s="34"/>
      <c r="G731" s="30" t="str">
        <f ca="1">IF(KENKO[[#This Row],[N_ID]]="","",INDEX(INDIRECT($2:$2),KENKO[[#This Row],[//]]))</f>
        <v/>
      </c>
      <c r="H731" s="30" t="str">
        <f ca="1">IF(KENKO[[#This Row],[N_ID]]="","",INDEX(INDIRECT($2:$2),KENKO[[#This Row],[//]]))</f>
        <v/>
      </c>
      <c r="I731" s="43" t="str">
        <f ca="1">IF(KENKO[[#This Row],[N_ID]]="","",INDEX(INDIRECT($2:$2),KENKO[[#This Row],[//]]))</f>
        <v/>
      </c>
      <c r="J731" s="32" t="str">
        <f ca="1">IF(KENKO[[#This Row],[//]]="","",INDEX([3]!db[NB PAJAK],KENKO[[#This Row],[stt]]-1))</f>
        <v/>
      </c>
      <c r="K731" s="29" t="str">
        <f ca="1">IF(KENKO[[#This Row],[//]]="","",IF(INDEX(INDIRECT($2:$2),KENKO[[#This Row],[//]])="","",INDEX(INDIRECT($2:$2),KENKO[[#This Row],[//]])))</f>
        <v/>
      </c>
      <c r="L731" s="29" t="str">
        <f ca="1">IF(KENKO[[#This Row],[//]]="","",IF(KENKO[[#This Row],[C]]="",INDEX(INDIRECT($2:$2),KENKO[[#This Row],[//]]),""))</f>
        <v/>
      </c>
      <c r="M731" s="29" t="str">
        <f ca="1">IF(KENKO[[#This Row],[//]]="","",IF(KENKO[[#This Row],[C]]="",INDEX(INDIRECT($2:$2),KENKO[[#This Row],[//]]),""))</f>
        <v/>
      </c>
      <c r="N731" s="33" t="str">
        <f ca="1">IF(KENKO[[#This Row],[//]]="","",INDEX(INDIRECT($2:$2),KENKO[[#This Row],[//]])/IF(KENKO[[#This Row],[C]]="",KENKO[[#This Row],[JMLH BRG]],1))</f>
        <v/>
      </c>
      <c r="O731" s="44" t="str">
        <f ca="1">IF(KENKO[[#This Row],[//]]="","",INDEX(INDIRECT($2:$2),KENKO[[#This Row],[//]]))</f>
        <v/>
      </c>
      <c r="P731" s="44" t="str">
        <f ca="1">IF(KENKO[[#This Row],[//]]="","",IF(INDEX(INDIRECT($2:$2),KENKO[[#This Row],[//]])="","",INDEX(INDIRECT($2:$2),KENKO[[#This Row],[//]])))</f>
        <v/>
      </c>
      <c r="Q731" s="33" t="str">
        <f ca="1">IF(KENKO[[#This Row],[//]]="","",INDEX(INDIRECT($2:$2),KENKO[[#This Row],[//]]))</f>
        <v/>
      </c>
      <c r="R73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3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31" s="45" t="str">
        <f ca="1">IF(KENKO[[#This Row],[//]]="","",IF(INDEX(INDIRECT($2:$2),KENKO[[#This Row],[//]])="","",INDEX(INDIRECT($2:$2),KENKO[[#This Row],[//]])))</f>
        <v/>
      </c>
      <c r="U731" s="32" t="str">
        <f ca="1">IF(KENKO[[#This Row],[//]]="","",INDEX(INDIRECT($2:$2),KENKO[[#This Row],[//]]))</f>
        <v/>
      </c>
      <c r="V731" s="32" t="str">
        <f ca="1">LOWER(SUBSTITUTE(SUBSTITUTE(SUBSTITUTE(SUBSTITUTE(SUBSTITUTE(SUBSTITUTE(SUBSTITUTE(SUBSTITUTE(KENKO[[#This Row],[N.B.nota]]," ",""),"-",""),"(",""),")",""),".",""),",",""),"/",""),"""",""))</f>
        <v/>
      </c>
      <c r="W731" s="29" t="str">
        <f ca="1">IF(KENKO[[#This Row],[concat]]="","",MATCH(KENKO[[#This Row],[concat]],[3]!db[NB NOTA_C],0)+1)</f>
        <v/>
      </c>
      <c r="X731" s="32" t="str">
        <f ca="1">IF(KENKO[[#This Row],[N.B.nota]]="","",ADDRESS(ROW(KENKO[QB]),COLUMN(KENKO[QB]))&amp;":"&amp;ADDRESS(ROW(),COLUMN(KENKO[QB])))</f>
        <v/>
      </c>
      <c r="Y731" s="46" t="str">
        <f ca="1">IF(KENKO[[#This Row],[//]]="","",HYPERLINK("["&amp;DB_PATH&amp;"]DB!e"&amp;KENKO[[#This Row],[stt]],"&gt;"))</f>
        <v/>
      </c>
      <c r="Z731" s="32" t="str">
        <f ca="1">IF(KENKO[[#This Row],[//]]="","",IF(KENKO[[#This Row],[ID NOTA]]="",Z730,KENKO[[#This Row],[ID NOTA]]))</f>
        <v/>
      </c>
    </row>
    <row r="732" spans="1:26" ht="20.100000000000001" customHeight="1" x14ac:dyDescent="0.25">
      <c r="A732" s="32"/>
      <c r="B732" s="29" t="str">
        <f>IF(KENKO[[#This Row],[N_ID]]="","",INDEX(Table1[ID],MATCH(KENKO[[#This Row],[N_ID]],Table1[N_ID],0)))</f>
        <v/>
      </c>
      <c r="C732" s="29" t="str">
        <f ca="1">IF(KENKO[[#This Row],[//]]="","",HYPERLINK("["&amp;SUBSTITUTE(DIR,"'","")&amp;"]NOTA!D"&amp;KENKO[[#This Row],[//]]+2,"&gt;"))</f>
        <v/>
      </c>
      <c r="D732" s="29" t="str">
        <f>IF(KENKO[[#This Row],[ID NOTA]]="","",INDEX(Table1[QB],MATCH(KENKO[[#This Row],[ID NOTA]],Table1[ID],0)))</f>
        <v/>
      </c>
      <c r="E73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32" s="34"/>
      <c r="G732" s="30" t="str">
        <f ca="1">IF(KENKO[[#This Row],[N_ID]]="","",INDEX(INDIRECT($2:$2),KENKO[[#This Row],[//]]))</f>
        <v/>
      </c>
      <c r="H732" s="30" t="str">
        <f ca="1">IF(KENKO[[#This Row],[N_ID]]="","",INDEX(INDIRECT($2:$2),KENKO[[#This Row],[//]]))</f>
        <v/>
      </c>
      <c r="I732" s="43" t="str">
        <f ca="1">IF(KENKO[[#This Row],[N_ID]]="","",INDEX(INDIRECT($2:$2),KENKO[[#This Row],[//]]))</f>
        <v/>
      </c>
      <c r="J732" s="32" t="str">
        <f ca="1">IF(KENKO[[#This Row],[//]]="","",INDEX([3]!db[NB PAJAK],KENKO[[#This Row],[stt]]-1))</f>
        <v/>
      </c>
      <c r="K732" s="29" t="str">
        <f ca="1">IF(KENKO[[#This Row],[//]]="","",IF(INDEX(INDIRECT($2:$2),KENKO[[#This Row],[//]])="","",INDEX(INDIRECT($2:$2),KENKO[[#This Row],[//]])))</f>
        <v/>
      </c>
      <c r="L732" s="29" t="str">
        <f ca="1">IF(KENKO[[#This Row],[//]]="","",IF(KENKO[[#This Row],[C]]="",INDEX(INDIRECT($2:$2),KENKO[[#This Row],[//]]),""))</f>
        <v/>
      </c>
      <c r="M732" s="29" t="str">
        <f ca="1">IF(KENKO[[#This Row],[//]]="","",IF(KENKO[[#This Row],[C]]="",INDEX(INDIRECT($2:$2),KENKO[[#This Row],[//]]),""))</f>
        <v/>
      </c>
      <c r="N732" s="33" t="str">
        <f ca="1">IF(KENKO[[#This Row],[//]]="","",INDEX(INDIRECT($2:$2),KENKO[[#This Row],[//]])/IF(KENKO[[#This Row],[C]]="",KENKO[[#This Row],[JMLH BRG]],1))</f>
        <v/>
      </c>
      <c r="O732" s="44" t="str">
        <f ca="1">IF(KENKO[[#This Row],[//]]="","",INDEX(INDIRECT($2:$2),KENKO[[#This Row],[//]]))</f>
        <v/>
      </c>
      <c r="P732" s="44" t="str">
        <f ca="1">IF(KENKO[[#This Row],[//]]="","",IF(INDEX(INDIRECT($2:$2),KENKO[[#This Row],[//]])="","",INDEX(INDIRECT($2:$2),KENKO[[#This Row],[//]])))</f>
        <v/>
      </c>
      <c r="Q732" s="33" t="str">
        <f ca="1">IF(KENKO[[#This Row],[//]]="","",INDEX(INDIRECT($2:$2),KENKO[[#This Row],[//]]))</f>
        <v/>
      </c>
      <c r="R73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3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32" s="45" t="str">
        <f ca="1">IF(KENKO[[#This Row],[//]]="","",IF(INDEX(INDIRECT($2:$2),KENKO[[#This Row],[//]])="","",INDEX(INDIRECT($2:$2),KENKO[[#This Row],[//]])))</f>
        <v/>
      </c>
      <c r="U732" s="32" t="str">
        <f ca="1">IF(KENKO[[#This Row],[//]]="","",INDEX(INDIRECT($2:$2),KENKO[[#This Row],[//]]))</f>
        <v/>
      </c>
      <c r="V732" s="32" t="str">
        <f ca="1">LOWER(SUBSTITUTE(SUBSTITUTE(SUBSTITUTE(SUBSTITUTE(SUBSTITUTE(SUBSTITUTE(SUBSTITUTE(SUBSTITUTE(KENKO[[#This Row],[N.B.nota]]," ",""),"-",""),"(",""),")",""),".",""),",",""),"/",""),"""",""))</f>
        <v/>
      </c>
      <c r="W732" s="29" t="str">
        <f ca="1">IF(KENKO[[#This Row],[concat]]="","",MATCH(KENKO[[#This Row],[concat]],[3]!db[NB NOTA_C],0)+1)</f>
        <v/>
      </c>
      <c r="X732" s="32" t="str">
        <f ca="1">IF(KENKO[[#This Row],[N.B.nota]]="","",ADDRESS(ROW(KENKO[QB]),COLUMN(KENKO[QB]))&amp;":"&amp;ADDRESS(ROW(),COLUMN(KENKO[QB])))</f>
        <v/>
      </c>
      <c r="Y732" s="46" t="str">
        <f ca="1">IF(KENKO[[#This Row],[//]]="","",HYPERLINK("["&amp;DB_PATH&amp;"]DB!e"&amp;KENKO[[#This Row],[stt]],"&gt;"))</f>
        <v/>
      </c>
      <c r="Z732" s="32" t="str">
        <f ca="1">IF(KENKO[[#This Row],[//]]="","",IF(KENKO[[#This Row],[ID NOTA]]="",Z731,KENKO[[#This Row],[ID NOTA]]))</f>
        <v/>
      </c>
    </row>
    <row r="733" spans="1:26" ht="20.100000000000001" customHeight="1" x14ac:dyDescent="0.25">
      <c r="A733" s="32"/>
      <c r="B733" s="29" t="str">
        <f>IF(KENKO[[#This Row],[N_ID]]="","",INDEX(Table1[ID],MATCH(KENKO[[#This Row],[N_ID]],Table1[N_ID],0)))</f>
        <v/>
      </c>
      <c r="C733" s="29" t="str">
        <f ca="1">IF(KENKO[[#This Row],[//]]="","",HYPERLINK("["&amp;SUBSTITUTE(DIR,"'","")&amp;"]NOTA!D"&amp;KENKO[[#This Row],[//]]+2,"&gt;"))</f>
        <v/>
      </c>
      <c r="D733" s="29" t="str">
        <f>IF(KENKO[[#This Row],[ID NOTA]]="","",INDEX(Table1[QB],MATCH(KENKO[[#This Row],[ID NOTA]],Table1[ID],0)))</f>
        <v/>
      </c>
      <c r="E73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33" s="34"/>
      <c r="G733" s="30" t="str">
        <f ca="1">IF(KENKO[[#This Row],[N_ID]]="","",INDEX(INDIRECT($2:$2),KENKO[[#This Row],[//]]))</f>
        <v/>
      </c>
      <c r="H733" s="30" t="str">
        <f ca="1">IF(KENKO[[#This Row],[N_ID]]="","",INDEX(INDIRECT($2:$2),KENKO[[#This Row],[//]]))</f>
        <v/>
      </c>
      <c r="I733" s="43" t="str">
        <f ca="1">IF(KENKO[[#This Row],[N_ID]]="","",INDEX(INDIRECT($2:$2),KENKO[[#This Row],[//]]))</f>
        <v/>
      </c>
      <c r="J733" s="32" t="str">
        <f ca="1">IF(KENKO[[#This Row],[//]]="","",INDEX([3]!db[NB PAJAK],KENKO[[#This Row],[stt]]-1))</f>
        <v/>
      </c>
      <c r="K733" s="29" t="str">
        <f ca="1">IF(KENKO[[#This Row],[//]]="","",IF(INDEX(INDIRECT($2:$2),KENKO[[#This Row],[//]])="","",INDEX(INDIRECT($2:$2),KENKO[[#This Row],[//]])))</f>
        <v/>
      </c>
      <c r="L733" s="29" t="str">
        <f ca="1">IF(KENKO[[#This Row],[//]]="","",IF(KENKO[[#This Row],[C]]="",INDEX(INDIRECT($2:$2),KENKO[[#This Row],[//]]),""))</f>
        <v/>
      </c>
      <c r="M733" s="29" t="str">
        <f ca="1">IF(KENKO[[#This Row],[//]]="","",IF(KENKO[[#This Row],[C]]="",INDEX(INDIRECT($2:$2),KENKO[[#This Row],[//]]),""))</f>
        <v/>
      </c>
      <c r="N733" s="33" t="str">
        <f ca="1">IF(KENKO[[#This Row],[//]]="","",INDEX(INDIRECT($2:$2),KENKO[[#This Row],[//]])/IF(KENKO[[#This Row],[C]]="",KENKO[[#This Row],[JMLH BRG]],1))</f>
        <v/>
      </c>
      <c r="O733" s="44" t="str">
        <f ca="1">IF(KENKO[[#This Row],[//]]="","",INDEX(INDIRECT($2:$2),KENKO[[#This Row],[//]]))</f>
        <v/>
      </c>
      <c r="P733" s="44" t="str">
        <f ca="1">IF(KENKO[[#This Row],[//]]="","",IF(INDEX(INDIRECT($2:$2),KENKO[[#This Row],[//]])="","",INDEX(INDIRECT($2:$2),KENKO[[#This Row],[//]])))</f>
        <v/>
      </c>
      <c r="Q733" s="33" t="str">
        <f ca="1">IF(KENKO[[#This Row],[//]]="","",INDEX(INDIRECT($2:$2),KENKO[[#This Row],[//]]))</f>
        <v/>
      </c>
      <c r="R73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3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33" s="45" t="str">
        <f ca="1">IF(KENKO[[#This Row],[//]]="","",IF(INDEX(INDIRECT($2:$2),KENKO[[#This Row],[//]])="","",INDEX(INDIRECT($2:$2),KENKO[[#This Row],[//]])))</f>
        <v/>
      </c>
      <c r="U733" s="32" t="str">
        <f ca="1">IF(KENKO[[#This Row],[//]]="","",INDEX(INDIRECT($2:$2),KENKO[[#This Row],[//]]))</f>
        <v/>
      </c>
      <c r="V733" s="32" t="str">
        <f ca="1">LOWER(SUBSTITUTE(SUBSTITUTE(SUBSTITUTE(SUBSTITUTE(SUBSTITUTE(SUBSTITUTE(SUBSTITUTE(SUBSTITUTE(KENKO[[#This Row],[N.B.nota]]," ",""),"-",""),"(",""),")",""),".",""),",",""),"/",""),"""",""))</f>
        <v/>
      </c>
      <c r="W733" s="29" t="str">
        <f ca="1">IF(KENKO[[#This Row],[concat]]="","",MATCH(KENKO[[#This Row],[concat]],[3]!db[NB NOTA_C],0)+1)</f>
        <v/>
      </c>
      <c r="X733" s="32" t="str">
        <f ca="1">IF(KENKO[[#This Row],[N.B.nota]]="","",ADDRESS(ROW(KENKO[QB]),COLUMN(KENKO[QB]))&amp;":"&amp;ADDRESS(ROW(),COLUMN(KENKO[QB])))</f>
        <v/>
      </c>
      <c r="Y733" s="46" t="str">
        <f ca="1">IF(KENKO[[#This Row],[//]]="","",HYPERLINK("["&amp;DB_PATH&amp;"]DB!e"&amp;KENKO[[#This Row],[stt]],"&gt;"))</f>
        <v/>
      </c>
      <c r="Z733" s="32" t="str">
        <f ca="1">IF(KENKO[[#This Row],[//]]="","",IF(KENKO[[#This Row],[ID NOTA]]="",Z732,KENKO[[#This Row],[ID NOTA]]))</f>
        <v/>
      </c>
    </row>
    <row r="734" spans="1:26" ht="20.100000000000001" customHeight="1" x14ac:dyDescent="0.25">
      <c r="A734" s="32"/>
      <c r="B734" s="29" t="str">
        <f>IF(KENKO[[#This Row],[N_ID]]="","",INDEX(Table1[ID],MATCH(KENKO[[#This Row],[N_ID]],Table1[N_ID],0)))</f>
        <v/>
      </c>
      <c r="C734" s="29" t="str">
        <f ca="1">IF(KENKO[[#This Row],[//]]="","",HYPERLINK("["&amp;SUBSTITUTE(DIR,"'","")&amp;"]NOTA!D"&amp;KENKO[[#This Row],[//]]+2,"&gt;"))</f>
        <v/>
      </c>
      <c r="D734" s="29" t="str">
        <f>IF(KENKO[[#This Row],[ID NOTA]]="","",INDEX(Table1[QB],MATCH(KENKO[[#This Row],[ID NOTA]],Table1[ID],0)))</f>
        <v/>
      </c>
      <c r="E73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34" s="34"/>
      <c r="G734" s="30" t="str">
        <f ca="1">IF(KENKO[[#This Row],[N_ID]]="","",INDEX(INDIRECT($2:$2),KENKO[[#This Row],[//]]))</f>
        <v/>
      </c>
      <c r="H734" s="30" t="str">
        <f ca="1">IF(KENKO[[#This Row],[N_ID]]="","",INDEX(INDIRECT($2:$2),KENKO[[#This Row],[//]]))</f>
        <v/>
      </c>
      <c r="I734" s="43" t="str">
        <f ca="1">IF(KENKO[[#This Row],[N_ID]]="","",INDEX(INDIRECT($2:$2),KENKO[[#This Row],[//]]))</f>
        <v/>
      </c>
      <c r="J734" s="32" t="str">
        <f ca="1">IF(KENKO[[#This Row],[//]]="","",INDEX([3]!db[NB PAJAK],KENKO[[#This Row],[stt]]-1))</f>
        <v/>
      </c>
      <c r="K734" s="29" t="str">
        <f ca="1">IF(KENKO[[#This Row],[//]]="","",IF(INDEX(INDIRECT($2:$2),KENKO[[#This Row],[//]])="","",INDEX(INDIRECT($2:$2),KENKO[[#This Row],[//]])))</f>
        <v/>
      </c>
      <c r="L734" s="29" t="str">
        <f ca="1">IF(KENKO[[#This Row],[//]]="","",IF(KENKO[[#This Row],[C]]="",INDEX(INDIRECT($2:$2),KENKO[[#This Row],[//]]),""))</f>
        <v/>
      </c>
      <c r="M734" s="29" t="str">
        <f ca="1">IF(KENKO[[#This Row],[//]]="","",IF(KENKO[[#This Row],[C]]="",INDEX(INDIRECT($2:$2),KENKO[[#This Row],[//]]),""))</f>
        <v/>
      </c>
      <c r="N734" s="33" t="str">
        <f ca="1">IF(KENKO[[#This Row],[//]]="","",INDEX(INDIRECT($2:$2),KENKO[[#This Row],[//]])/IF(KENKO[[#This Row],[C]]="",KENKO[[#This Row],[JMLH BRG]],1))</f>
        <v/>
      </c>
      <c r="O734" s="44" t="str">
        <f ca="1">IF(KENKO[[#This Row],[//]]="","",INDEX(INDIRECT($2:$2),KENKO[[#This Row],[//]]))</f>
        <v/>
      </c>
      <c r="P734" s="44" t="str">
        <f ca="1">IF(KENKO[[#This Row],[//]]="","",IF(INDEX(INDIRECT($2:$2),KENKO[[#This Row],[//]])="","",INDEX(INDIRECT($2:$2),KENKO[[#This Row],[//]])))</f>
        <v/>
      </c>
      <c r="Q734" s="33" t="str">
        <f ca="1">IF(KENKO[[#This Row],[//]]="","",INDEX(INDIRECT($2:$2),KENKO[[#This Row],[//]]))</f>
        <v/>
      </c>
      <c r="R73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3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34" s="45" t="str">
        <f ca="1">IF(KENKO[[#This Row],[//]]="","",IF(INDEX(INDIRECT($2:$2),KENKO[[#This Row],[//]])="","",INDEX(INDIRECT($2:$2),KENKO[[#This Row],[//]])))</f>
        <v/>
      </c>
      <c r="U734" s="32" t="str">
        <f ca="1">IF(KENKO[[#This Row],[//]]="","",INDEX(INDIRECT($2:$2),KENKO[[#This Row],[//]]))</f>
        <v/>
      </c>
      <c r="V734" s="32" t="str">
        <f ca="1">LOWER(SUBSTITUTE(SUBSTITUTE(SUBSTITUTE(SUBSTITUTE(SUBSTITUTE(SUBSTITUTE(SUBSTITUTE(SUBSTITUTE(KENKO[[#This Row],[N.B.nota]]," ",""),"-",""),"(",""),")",""),".",""),",",""),"/",""),"""",""))</f>
        <v/>
      </c>
      <c r="W734" s="29" t="str">
        <f ca="1">IF(KENKO[[#This Row],[concat]]="","",MATCH(KENKO[[#This Row],[concat]],[3]!db[NB NOTA_C],0)+1)</f>
        <v/>
      </c>
      <c r="X734" s="32" t="str">
        <f ca="1">IF(KENKO[[#This Row],[N.B.nota]]="","",ADDRESS(ROW(KENKO[QB]),COLUMN(KENKO[QB]))&amp;":"&amp;ADDRESS(ROW(),COLUMN(KENKO[QB])))</f>
        <v/>
      </c>
      <c r="Y734" s="46" t="str">
        <f ca="1">IF(KENKO[[#This Row],[//]]="","",HYPERLINK("["&amp;DB_PATH&amp;"]DB!e"&amp;KENKO[[#This Row],[stt]],"&gt;"))</f>
        <v/>
      </c>
      <c r="Z734" s="32" t="str">
        <f ca="1">IF(KENKO[[#This Row],[//]]="","",IF(KENKO[[#This Row],[ID NOTA]]="",Z733,KENKO[[#This Row],[ID NOTA]]))</f>
        <v/>
      </c>
    </row>
    <row r="735" spans="1:26" ht="20.100000000000001" customHeight="1" x14ac:dyDescent="0.25">
      <c r="A735" s="32"/>
      <c r="B735" s="29" t="str">
        <f>IF(KENKO[[#This Row],[N_ID]]="","",INDEX(Table1[ID],MATCH(KENKO[[#This Row],[N_ID]],Table1[N_ID],0)))</f>
        <v/>
      </c>
      <c r="C735" s="29" t="str">
        <f ca="1">IF(KENKO[[#This Row],[//]]="","",HYPERLINK("["&amp;SUBSTITUTE(DIR,"'","")&amp;"]NOTA!D"&amp;KENKO[[#This Row],[//]]+2,"&gt;"))</f>
        <v/>
      </c>
      <c r="D735" s="29" t="str">
        <f>IF(KENKO[[#This Row],[ID NOTA]]="","",INDEX(Table1[QB],MATCH(KENKO[[#This Row],[ID NOTA]],Table1[ID],0)))</f>
        <v/>
      </c>
      <c r="E73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35" s="34"/>
      <c r="G735" s="30" t="str">
        <f ca="1">IF(KENKO[[#This Row],[N_ID]]="","",INDEX(INDIRECT($2:$2),KENKO[[#This Row],[//]]))</f>
        <v/>
      </c>
      <c r="H735" s="30" t="str">
        <f ca="1">IF(KENKO[[#This Row],[N_ID]]="","",INDEX(INDIRECT($2:$2),KENKO[[#This Row],[//]]))</f>
        <v/>
      </c>
      <c r="I735" s="43" t="str">
        <f ca="1">IF(KENKO[[#This Row],[N_ID]]="","",INDEX(INDIRECT($2:$2),KENKO[[#This Row],[//]]))</f>
        <v/>
      </c>
      <c r="J735" s="32" t="str">
        <f ca="1">IF(KENKO[[#This Row],[//]]="","",INDEX([3]!db[NB PAJAK],KENKO[[#This Row],[stt]]-1))</f>
        <v/>
      </c>
      <c r="K735" s="29" t="str">
        <f ca="1">IF(KENKO[[#This Row],[//]]="","",IF(INDEX(INDIRECT($2:$2),KENKO[[#This Row],[//]])="","",INDEX(INDIRECT($2:$2),KENKO[[#This Row],[//]])))</f>
        <v/>
      </c>
      <c r="L735" s="29" t="str">
        <f ca="1">IF(KENKO[[#This Row],[//]]="","",IF(KENKO[[#This Row],[C]]="",INDEX(INDIRECT($2:$2),KENKO[[#This Row],[//]]),""))</f>
        <v/>
      </c>
      <c r="M735" s="29" t="str">
        <f ca="1">IF(KENKO[[#This Row],[//]]="","",IF(KENKO[[#This Row],[C]]="",INDEX(INDIRECT($2:$2),KENKO[[#This Row],[//]]),""))</f>
        <v/>
      </c>
      <c r="N735" s="33" t="str">
        <f ca="1">IF(KENKO[[#This Row],[//]]="","",INDEX(INDIRECT($2:$2),KENKO[[#This Row],[//]])/IF(KENKO[[#This Row],[C]]="",KENKO[[#This Row],[JMLH BRG]],1))</f>
        <v/>
      </c>
      <c r="O735" s="44" t="str">
        <f ca="1">IF(KENKO[[#This Row],[//]]="","",INDEX(INDIRECT($2:$2),KENKO[[#This Row],[//]]))</f>
        <v/>
      </c>
      <c r="P735" s="44" t="str">
        <f ca="1">IF(KENKO[[#This Row],[//]]="","",IF(INDEX(INDIRECT($2:$2),KENKO[[#This Row],[//]])="","",INDEX(INDIRECT($2:$2),KENKO[[#This Row],[//]])))</f>
        <v/>
      </c>
      <c r="Q735" s="33" t="str">
        <f ca="1">IF(KENKO[[#This Row],[//]]="","",INDEX(INDIRECT($2:$2),KENKO[[#This Row],[//]]))</f>
        <v/>
      </c>
      <c r="R73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3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35" s="45" t="str">
        <f ca="1">IF(KENKO[[#This Row],[//]]="","",IF(INDEX(INDIRECT($2:$2),KENKO[[#This Row],[//]])="","",INDEX(INDIRECT($2:$2),KENKO[[#This Row],[//]])))</f>
        <v/>
      </c>
      <c r="U735" s="32" t="str">
        <f ca="1">IF(KENKO[[#This Row],[//]]="","",INDEX(INDIRECT($2:$2),KENKO[[#This Row],[//]]))</f>
        <v/>
      </c>
      <c r="V735" s="32" t="str">
        <f ca="1">LOWER(SUBSTITUTE(SUBSTITUTE(SUBSTITUTE(SUBSTITUTE(SUBSTITUTE(SUBSTITUTE(SUBSTITUTE(SUBSTITUTE(KENKO[[#This Row],[N.B.nota]]," ",""),"-",""),"(",""),")",""),".",""),",",""),"/",""),"""",""))</f>
        <v/>
      </c>
      <c r="W735" s="29" t="str">
        <f ca="1">IF(KENKO[[#This Row],[concat]]="","",MATCH(KENKO[[#This Row],[concat]],[3]!db[NB NOTA_C],0)+1)</f>
        <v/>
      </c>
      <c r="X735" s="32" t="str">
        <f ca="1">IF(KENKO[[#This Row],[N.B.nota]]="","",ADDRESS(ROW(KENKO[QB]),COLUMN(KENKO[QB]))&amp;":"&amp;ADDRESS(ROW(),COLUMN(KENKO[QB])))</f>
        <v/>
      </c>
      <c r="Y735" s="46" t="str">
        <f ca="1">IF(KENKO[[#This Row],[//]]="","",HYPERLINK("["&amp;DB_PATH&amp;"]DB!e"&amp;KENKO[[#This Row],[stt]],"&gt;"))</f>
        <v/>
      </c>
      <c r="Z735" s="32" t="str">
        <f ca="1">IF(KENKO[[#This Row],[//]]="","",IF(KENKO[[#This Row],[ID NOTA]]="",Z734,KENKO[[#This Row],[ID NOTA]]))</f>
        <v/>
      </c>
    </row>
    <row r="736" spans="1:26" ht="20.100000000000001" customHeight="1" x14ac:dyDescent="0.25">
      <c r="A736" s="32"/>
      <c r="B736" s="29" t="str">
        <f>IF(KENKO[[#This Row],[N_ID]]="","",INDEX(Table1[ID],MATCH(KENKO[[#This Row],[N_ID]],Table1[N_ID],0)))</f>
        <v/>
      </c>
      <c r="C736" s="29" t="str">
        <f ca="1">IF(KENKO[[#This Row],[//]]="","",HYPERLINK("["&amp;SUBSTITUTE(DIR,"'","")&amp;"]NOTA!D"&amp;KENKO[[#This Row],[//]]+2,"&gt;"))</f>
        <v/>
      </c>
      <c r="D736" s="29" t="str">
        <f>IF(KENKO[[#This Row],[ID NOTA]]="","",INDEX(Table1[QB],MATCH(KENKO[[#This Row],[ID NOTA]],Table1[ID],0)))</f>
        <v/>
      </c>
      <c r="E73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36" s="34"/>
      <c r="G736" s="30" t="str">
        <f ca="1">IF(KENKO[[#This Row],[N_ID]]="","",INDEX(INDIRECT($2:$2),KENKO[[#This Row],[//]]))</f>
        <v/>
      </c>
      <c r="H736" s="30" t="str">
        <f ca="1">IF(KENKO[[#This Row],[N_ID]]="","",INDEX(INDIRECT($2:$2),KENKO[[#This Row],[//]]))</f>
        <v/>
      </c>
      <c r="I736" s="43" t="str">
        <f ca="1">IF(KENKO[[#This Row],[N_ID]]="","",INDEX(INDIRECT($2:$2),KENKO[[#This Row],[//]]))</f>
        <v/>
      </c>
      <c r="J736" s="32" t="str">
        <f ca="1">IF(KENKO[[#This Row],[//]]="","",INDEX([3]!db[NB PAJAK],KENKO[[#This Row],[stt]]-1))</f>
        <v/>
      </c>
      <c r="K736" s="29" t="str">
        <f ca="1">IF(KENKO[[#This Row],[//]]="","",IF(INDEX(INDIRECT($2:$2),KENKO[[#This Row],[//]])="","",INDEX(INDIRECT($2:$2),KENKO[[#This Row],[//]])))</f>
        <v/>
      </c>
      <c r="L736" s="29" t="str">
        <f ca="1">IF(KENKO[[#This Row],[//]]="","",IF(KENKO[[#This Row],[C]]="",INDEX(INDIRECT($2:$2),KENKO[[#This Row],[//]]),""))</f>
        <v/>
      </c>
      <c r="M736" s="29" t="str">
        <f ca="1">IF(KENKO[[#This Row],[//]]="","",IF(KENKO[[#This Row],[C]]="",INDEX(INDIRECT($2:$2),KENKO[[#This Row],[//]]),""))</f>
        <v/>
      </c>
      <c r="N736" s="33" t="str">
        <f ca="1">IF(KENKO[[#This Row],[//]]="","",INDEX(INDIRECT($2:$2),KENKO[[#This Row],[//]])/IF(KENKO[[#This Row],[C]]="",KENKO[[#This Row],[JMLH BRG]],1))</f>
        <v/>
      </c>
      <c r="O736" s="44" t="str">
        <f ca="1">IF(KENKO[[#This Row],[//]]="","",INDEX(INDIRECT($2:$2),KENKO[[#This Row],[//]]))</f>
        <v/>
      </c>
      <c r="P736" s="44" t="str">
        <f ca="1">IF(KENKO[[#This Row],[//]]="","",IF(INDEX(INDIRECT($2:$2),KENKO[[#This Row],[//]])="","",INDEX(INDIRECT($2:$2),KENKO[[#This Row],[//]])))</f>
        <v/>
      </c>
      <c r="Q736" s="33" t="str">
        <f ca="1">IF(KENKO[[#This Row],[//]]="","",INDEX(INDIRECT($2:$2),KENKO[[#This Row],[//]]))</f>
        <v/>
      </c>
      <c r="R73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3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36" s="45" t="str">
        <f ca="1">IF(KENKO[[#This Row],[//]]="","",IF(INDEX(INDIRECT($2:$2),KENKO[[#This Row],[//]])="","",INDEX(INDIRECT($2:$2),KENKO[[#This Row],[//]])))</f>
        <v/>
      </c>
      <c r="U736" s="32" t="str">
        <f ca="1">IF(KENKO[[#This Row],[//]]="","",INDEX(INDIRECT($2:$2),KENKO[[#This Row],[//]]))</f>
        <v/>
      </c>
      <c r="V736" s="32" t="str">
        <f ca="1">LOWER(SUBSTITUTE(SUBSTITUTE(SUBSTITUTE(SUBSTITUTE(SUBSTITUTE(SUBSTITUTE(SUBSTITUTE(SUBSTITUTE(KENKO[[#This Row],[N.B.nota]]," ",""),"-",""),"(",""),")",""),".",""),",",""),"/",""),"""",""))</f>
        <v/>
      </c>
      <c r="W736" s="29" t="str">
        <f ca="1">IF(KENKO[[#This Row],[concat]]="","",MATCH(KENKO[[#This Row],[concat]],[3]!db[NB NOTA_C],0)+1)</f>
        <v/>
      </c>
      <c r="X736" s="32" t="str">
        <f ca="1">IF(KENKO[[#This Row],[N.B.nota]]="","",ADDRESS(ROW(KENKO[QB]),COLUMN(KENKO[QB]))&amp;":"&amp;ADDRESS(ROW(),COLUMN(KENKO[QB])))</f>
        <v/>
      </c>
      <c r="Y736" s="46" t="str">
        <f ca="1">IF(KENKO[[#This Row],[//]]="","",HYPERLINK("["&amp;DB_PATH&amp;"]DB!e"&amp;KENKO[[#This Row],[stt]],"&gt;"))</f>
        <v/>
      </c>
      <c r="Z736" s="32" t="str">
        <f ca="1">IF(KENKO[[#This Row],[//]]="","",IF(KENKO[[#This Row],[ID NOTA]]="",Z735,KENKO[[#This Row],[ID NOTA]]))</f>
        <v/>
      </c>
    </row>
    <row r="737" spans="1:26" ht="20.100000000000001" customHeight="1" x14ac:dyDescent="0.25">
      <c r="A737" s="32"/>
      <c r="B737" s="29" t="str">
        <f>IF(KENKO[[#This Row],[N_ID]]="","",INDEX(Table1[ID],MATCH(KENKO[[#This Row],[N_ID]],Table1[N_ID],0)))</f>
        <v/>
      </c>
      <c r="C737" s="29" t="str">
        <f ca="1">IF(KENKO[[#This Row],[//]]="","",HYPERLINK("["&amp;SUBSTITUTE(DIR,"'","")&amp;"]NOTA!D"&amp;KENKO[[#This Row],[//]]+2,"&gt;"))</f>
        <v/>
      </c>
      <c r="D737" s="29" t="str">
        <f>IF(KENKO[[#This Row],[ID NOTA]]="","",INDEX(Table1[QB],MATCH(KENKO[[#This Row],[ID NOTA]],Table1[ID],0)))</f>
        <v/>
      </c>
      <c r="E73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37" s="34"/>
      <c r="G737" s="30" t="str">
        <f ca="1">IF(KENKO[[#This Row],[N_ID]]="","",INDEX(INDIRECT($2:$2),KENKO[[#This Row],[//]]))</f>
        <v/>
      </c>
      <c r="H737" s="30" t="str">
        <f ca="1">IF(KENKO[[#This Row],[N_ID]]="","",INDEX(INDIRECT($2:$2),KENKO[[#This Row],[//]]))</f>
        <v/>
      </c>
      <c r="I737" s="43" t="str">
        <f ca="1">IF(KENKO[[#This Row],[N_ID]]="","",INDEX(INDIRECT($2:$2),KENKO[[#This Row],[//]]))</f>
        <v/>
      </c>
      <c r="J737" s="32" t="str">
        <f ca="1">IF(KENKO[[#This Row],[//]]="","",INDEX([3]!db[NB PAJAK],KENKO[[#This Row],[stt]]-1))</f>
        <v/>
      </c>
      <c r="K737" s="29" t="str">
        <f ca="1">IF(KENKO[[#This Row],[//]]="","",IF(INDEX(INDIRECT($2:$2),KENKO[[#This Row],[//]])="","",INDEX(INDIRECT($2:$2),KENKO[[#This Row],[//]])))</f>
        <v/>
      </c>
      <c r="L737" s="29" t="str">
        <f ca="1">IF(KENKO[[#This Row],[//]]="","",IF(KENKO[[#This Row],[C]]="",INDEX(INDIRECT($2:$2),KENKO[[#This Row],[//]]),""))</f>
        <v/>
      </c>
      <c r="M737" s="29" t="str">
        <f ca="1">IF(KENKO[[#This Row],[//]]="","",IF(KENKO[[#This Row],[C]]="",INDEX(INDIRECT($2:$2),KENKO[[#This Row],[//]]),""))</f>
        <v/>
      </c>
      <c r="N737" s="33" t="str">
        <f ca="1">IF(KENKO[[#This Row],[//]]="","",INDEX(INDIRECT($2:$2),KENKO[[#This Row],[//]])/IF(KENKO[[#This Row],[C]]="",KENKO[[#This Row],[JMLH BRG]],1))</f>
        <v/>
      </c>
      <c r="O737" s="44" t="str">
        <f ca="1">IF(KENKO[[#This Row],[//]]="","",INDEX(INDIRECT($2:$2),KENKO[[#This Row],[//]]))</f>
        <v/>
      </c>
      <c r="P737" s="44" t="str">
        <f ca="1">IF(KENKO[[#This Row],[//]]="","",IF(INDEX(INDIRECT($2:$2),KENKO[[#This Row],[//]])="","",INDEX(INDIRECT($2:$2),KENKO[[#This Row],[//]])))</f>
        <v/>
      </c>
      <c r="Q737" s="33" t="str">
        <f ca="1">IF(KENKO[[#This Row],[//]]="","",INDEX(INDIRECT($2:$2),KENKO[[#This Row],[//]]))</f>
        <v/>
      </c>
      <c r="R73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3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37" s="45" t="str">
        <f ca="1">IF(KENKO[[#This Row],[//]]="","",IF(INDEX(INDIRECT($2:$2),KENKO[[#This Row],[//]])="","",INDEX(INDIRECT($2:$2),KENKO[[#This Row],[//]])))</f>
        <v/>
      </c>
      <c r="U737" s="32" t="str">
        <f ca="1">IF(KENKO[[#This Row],[//]]="","",INDEX(INDIRECT($2:$2),KENKO[[#This Row],[//]]))</f>
        <v/>
      </c>
      <c r="V737" s="32" t="str">
        <f ca="1">LOWER(SUBSTITUTE(SUBSTITUTE(SUBSTITUTE(SUBSTITUTE(SUBSTITUTE(SUBSTITUTE(SUBSTITUTE(SUBSTITUTE(KENKO[[#This Row],[N.B.nota]]," ",""),"-",""),"(",""),")",""),".",""),",",""),"/",""),"""",""))</f>
        <v/>
      </c>
      <c r="W737" s="29" t="str">
        <f ca="1">IF(KENKO[[#This Row],[concat]]="","",MATCH(KENKO[[#This Row],[concat]],[3]!db[NB NOTA_C],0)+1)</f>
        <v/>
      </c>
      <c r="X737" s="32" t="str">
        <f ca="1">IF(KENKO[[#This Row],[N.B.nota]]="","",ADDRESS(ROW(KENKO[QB]),COLUMN(KENKO[QB]))&amp;":"&amp;ADDRESS(ROW(),COLUMN(KENKO[QB])))</f>
        <v/>
      </c>
      <c r="Y737" s="46" t="str">
        <f ca="1">IF(KENKO[[#This Row],[//]]="","",HYPERLINK("["&amp;DB_PATH&amp;"]DB!e"&amp;KENKO[[#This Row],[stt]],"&gt;"))</f>
        <v/>
      </c>
      <c r="Z737" s="32" t="str">
        <f ca="1">IF(KENKO[[#This Row],[//]]="","",IF(KENKO[[#This Row],[ID NOTA]]="",Z736,KENKO[[#This Row],[ID NOTA]]))</f>
        <v/>
      </c>
    </row>
    <row r="738" spans="1:26" ht="20.100000000000001" customHeight="1" x14ac:dyDescent="0.25">
      <c r="A738" s="32"/>
      <c r="B738" s="29" t="str">
        <f>IF(KENKO[[#This Row],[N_ID]]="","",INDEX(Table1[ID],MATCH(KENKO[[#This Row],[N_ID]],Table1[N_ID],0)))</f>
        <v/>
      </c>
      <c r="C738" s="29" t="str">
        <f ca="1">IF(KENKO[[#This Row],[//]]="","",HYPERLINK("["&amp;SUBSTITUTE(DIR,"'","")&amp;"]NOTA!D"&amp;KENKO[[#This Row],[//]]+2,"&gt;"))</f>
        <v/>
      </c>
      <c r="D738" s="29" t="str">
        <f>IF(KENKO[[#This Row],[ID NOTA]]="","",INDEX(Table1[QB],MATCH(KENKO[[#This Row],[ID NOTA]],Table1[ID],0)))</f>
        <v/>
      </c>
      <c r="E73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38" s="34"/>
      <c r="G738" s="30" t="str">
        <f ca="1">IF(KENKO[[#This Row],[N_ID]]="","",INDEX(INDIRECT($2:$2),KENKO[[#This Row],[//]]))</f>
        <v/>
      </c>
      <c r="H738" s="30" t="str">
        <f ca="1">IF(KENKO[[#This Row],[N_ID]]="","",INDEX(INDIRECT($2:$2),KENKO[[#This Row],[//]]))</f>
        <v/>
      </c>
      <c r="I738" s="43" t="str">
        <f ca="1">IF(KENKO[[#This Row],[N_ID]]="","",INDEX(INDIRECT($2:$2),KENKO[[#This Row],[//]]))</f>
        <v/>
      </c>
      <c r="J738" s="32" t="str">
        <f ca="1">IF(KENKO[[#This Row],[//]]="","",INDEX([3]!db[NB PAJAK],KENKO[[#This Row],[stt]]-1))</f>
        <v/>
      </c>
      <c r="K738" s="29" t="str">
        <f ca="1">IF(KENKO[[#This Row],[//]]="","",IF(INDEX(INDIRECT($2:$2),KENKO[[#This Row],[//]])="","",INDEX(INDIRECT($2:$2),KENKO[[#This Row],[//]])))</f>
        <v/>
      </c>
      <c r="L738" s="29" t="str">
        <f ca="1">IF(KENKO[[#This Row],[//]]="","",IF(KENKO[[#This Row],[C]]="",INDEX(INDIRECT($2:$2),KENKO[[#This Row],[//]]),""))</f>
        <v/>
      </c>
      <c r="M738" s="29" t="str">
        <f ca="1">IF(KENKO[[#This Row],[//]]="","",IF(KENKO[[#This Row],[C]]="",INDEX(INDIRECT($2:$2),KENKO[[#This Row],[//]]),""))</f>
        <v/>
      </c>
      <c r="N738" s="33" t="str">
        <f ca="1">IF(KENKO[[#This Row],[//]]="","",INDEX(INDIRECT($2:$2),KENKO[[#This Row],[//]])/IF(KENKO[[#This Row],[C]]="",KENKO[[#This Row],[JMLH BRG]],1))</f>
        <v/>
      </c>
      <c r="O738" s="44" t="str">
        <f ca="1">IF(KENKO[[#This Row],[//]]="","",INDEX(INDIRECT($2:$2),KENKO[[#This Row],[//]]))</f>
        <v/>
      </c>
      <c r="P738" s="44" t="str">
        <f ca="1">IF(KENKO[[#This Row],[//]]="","",IF(INDEX(INDIRECT($2:$2),KENKO[[#This Row],[//]])="","",INDEX(INDIRECT($2:$2),KENKO[[#This Row],[//]])))</f>
        <v/>
      </c>
      <c r="Q738" s="33" t="str">
        <f ca="1">IF(KENKO[[#This Row],[//]]="","",INDEX(INDIRECT($2:$2),KENKO[[#This Row],[//]]))</f>
        <v/>
      </c>
      <c r="R73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3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38" s="45" t="str">
        <f ca="1">IF(KENKO[[#This Row],[//]]="","",IF(INDEX(INDIRECT($2:$2),KENKO[[#This Row],[//]])="","",INDEX(INDIRECT($2:$2),KENKO[[#This Row],[//]])))</f>
        <v/>
      </c>
      <c r="U738" s="32" t="str">
        <f ca="1">IF(KENKO[[#This Row],[//]]="","",INDEX(INDIRECT($2:$2),KENKO[[#This Row],[//]]))</f>
        <v/>
      </c>
      <c r="V738" s="32" t="str">
        <f ca="1">LOWER(SUBSTITUTE(SUBSTITUTE(SUBSTITUTE(SUBSTITUTE(SUBSTITUTE(SUBSTITUTE(SUBSTITUTE(SUBSTITUTE(KENKO[[#This Row],[N.B.nota]]," ",""),"-",""),"(",""),")",""),".",""),",",""),"/",""),"""",""))</f>
        <v/>
      </c>
      <c r="W738" s="29" t="str">
        <f ca="1">IF(KENKO[[#This Row],[concat]]="","",MATCH(KENKO[[#This Row],[concat]],[3]!db[NB NOTA_C],0)+1)</f>
        <v/>
      </c>
      <c r="X738" s="32" t="str">
        <f ca="1">IF(KENKO[[#This Row],[N.B.nota]]="","",ADDRESS(ROW(KENKO[QB]),COLUMN(KENKO[QB]))&amp;":"&amp;ADDRESS(ROW(),COLUMN(KENKO[QB])))</f>
        <v/>
      </c>
      <c r="Y738" s="46" t="str">
        <f ca="1">IF(KENKO[[#This Row],[//]]="","",HYPERLINK("["&amp;DB_PATH&amp;"]DB!e"&amp;KENKO[[#This Row],[stt]],"&gt;"))</f>
        <v/>
      </c>
      <c r="Z738" s="32" t="str">
        <f ca="1">IF(KENKO[[#This Row],[//]]="","",IF(KENKO[[#This Row],[ID NOTA]]="",Z737,KENKO[[#This Row],[ID NOTA]]))</f>
        <v/>
      </c>
    </row>
    <row r="739" spans="1:26" ht="20.100000000000001" customHeight="1" x14ac:dyDescent="0.25">
      <c r="A739" s="32"/>
      <c r="B739" s="29" t="str">
        <f>IF(KENKO[[#This Row],[N_ID]]="","",INDEX(Table1[ID],MATCH(KENKO[[#This Row],[N_ID]],Table1[N_ID],0)))</f>
        <v/>
      </c>
      <c r="C739" s="29" t="str">
        <f ca="1">IF(KENKO[[#This Row],[//]]="","",HYPERLINK("["&amp;SUBSTITUTE(DIR,"'","")&amp;"]NOTA!D"&amp;KENKO[[#This Row],[//]]+2,"&gt;"))</f>
        <v/>
      </c>
      <c r="D739" s="29" t="str">
        <f>IF(KENKO[[#This Row],[ID NOTA]]="","",INDEX(Table1[QB],MATCH(KENKO[[#This Row],[ID NOTA]],Table1[ID],0)))</f>
        <v/>
      </c>
      <c r="E73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39" s="34"/>
      <c r="G739" s="30" t="str">
        <f ca="1">IF(KENKO[[#This Row],[N_ID]]="","",INDEX(INDIRECT($2:$2),KENKO[[#This Row],[//]]))</f>
        <v/>
      </c>
      <c r="H739" s="30" t="str">
        <f ca="1">IF(KENKO[[#This Row],[N_ID]]="","",INDEX(INDIRECT($2:$2),KENKO[[#This Row],[//]]))</f>
        <v/>
      </c>
      <c r="I739" s="43" t="str">
        <f ca="1">IF(KENKO[[#This Row],[N_ID]]="","",INDEX(INDIRECT($2:$2),KENKO[[#This Row],[//]]))</f>
        <v/>
      </c>
      <c r="J739" s="32" t="str">
        <f ca="1">IF(KENKO[[#This Row],[//]]="","",INDEX([3]!db[NB PAJAK],KENKO[[#This Row],[stt]]-1))</f>
        <v/>
      </c>
      <c r="K739" s="29" t="str">
        <f ca="1">IF(KENKO[[#This Row],[//]]="","",IF(INDEX(INDIRECT($2:$2),KENKO[[#This Row],[//]])="","",INDEX(INDIRECT($2:$2),KENKO[[#This Row],[//]])))</f>
        <v/>
      </c>
      <c r="L739" s="29" t="str">
        <f ca="1">IF(KENKO[[#This Row],[//]]="","",IF(KENKO[[#This Row],[C]]="",INDEX(INDIRECT($2:$2),KENKO[[#This Row],[//]]),""))</f>
        <v/>
      </c>
      <c r="M739" s="29" t="str">
        <f ca="1">IF(KENKO[[#This Row],[//]]="","",IF(KENKO[[#This Row],[C]]="",INDEX(INDIRECT($2:$2),KENKO[[#This Row],[//]]),""))</f>
        <v/>
      </c>
      <c r="N739" s="33" t="str">
        <f ca="1">IF(KENKO[[#This Row],[//]]="","",INDEX(INDIRECT($2:$2),KENKO[[#This Row],[//]])/IF(KENKO[[#This Row],[C]]="",KENKO[[#This Row],[JMLH BRG]],1))</f>
        <v/>
      </c>
      <c r="O739" s="44" t="str">
        <f ca="1">IF(KENKO[[#This Row],[//]]="","",INDEX(INDIRECT($2:$2),KENKO[[#This Row],[//]]))</f>
        <v/>
      </c>
      <c r="P739" s="44" t="str">
        <f ca="1">IF(KENKO[[#This Row],[//]]="","",IF(INDEX(INDIRECT($2:$2),KENKO[[#This Row],[//]])="","",INDEX(INDIRECT($2:$2),KENKO[[#This Row],[//]])))</f>
        <v/>
      </c>
      <c r="Q739" s="33" t="str">
        <f ca="1">IF(KENKO[[#This Row],[//]]="","",INDEX(INDIRECT($2:$2),KENKO[[#This Row],[//]]))</f>
        <v/>
      </c>
      <c r="R73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3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39" s="45" t="str">
        <f ca="1">IF(KENKO[[#This Row],[//]]="","",IF(INDEX(INDIRECT($2:$2),KENKO[[#This Row],[//]])="","",INDEX(INDIRECT($2:$2),KENKO[[#This Row],[//]])))</f>
        <v/>
      </c>
      <c r="U739" s="32" t="str">
        <f ca="1">IF(KENKO[[#This Row],[//]]="","",INDEX(INDIRECT($2:$2),KENKO[[#This Row],[//]]))</f>
        <v/>
      </c>
      <c r="V739" s="32" t="str">
        <f ca="1">LOWER(SUBSTITUTE(SUBSTITUTE(SUBSTITUTE(SUBSTITUTE(SUBSTITUTE(SUBSTITUTE(SUBSTITUTE(SUBSTITUTE(KENKO[[#This Row],[N.B.nota]]," ",""),"-",""),"(",""),")",""),".",""),",",""),"/",""),"""",""))</f>
        <v/>
      </c>
      <c r="W739" s="29" t="str">
        <f ca="1">IF(KENKO[[#This Row],[concat]]="","",MATCH(KENKO[[#This Row],[concat]],[3]!db[NB NOTA_C],0)+1)</f>
        <v/>
      </c>
      <c r="X739" s="32" t="str">
        <f ca="1">IF(KENKO[[#This Row],[N.B.nota]]="","",ADDRESS(ROW(KENKO[QB]),COLUMN(KENKO[QB]))&amp;":"&amp;ADDRESS(ROW(),COLUMN(KENKO[QB])))</f>
        <v/>
      </c>
      <c r="Y739" s="46" t="str">
        <f ca="1">IF(KENKO[[#This Row],[//]]="","",HYPERLINK("["&amp;DB_PATH&amp;"]DB!e"&amp;KENKO[[#This Row],[stt]],"&gt;"))</f>
        <v/>
      </c>
      <c r="Z739" s="32" t="str">
        <f ca="1">IF(KENKO[[#This Row],[//]]="","",IF(KENKO[[#This Row],[ID NOTA]]="",Z738,KENKO[[#This Row],[ID NOTA]]))</f>
        <v/>
      </c>
    </row>
    <row r="740" spans="1:26" ht="20.100000000000001" customHeight="1" x14ac:dyDescent="0.25">
      <c r="A740" s="32"/>
      <c r="B740" s="29" t="str">
        <f>IF(KENKO[[#This Row],[N_ID]]="","",INDEX(Table1[ID],MATCH(KENKO[[#This Row],[N_ID]],Table1[N_ID],0)))</f>
        <v/>
      </c>
      <c r="C740" s="29" t="str">
        <f ca="1">IF(KENKO[[#This Row],[//]]="","",HYPERLINK("["&amp;SUBSTITUTE(DIR,"'","")&amp;"]NOTA!D"&amp;KENKO[[#This Row],[//]]+2,"&gt;"))</f>
        <v/>
      </c>
      <c r="D740" s="29" t="str">
        <f>IF(KENKO[[#This Row],[ID NOTA]]="","",INDEX(Table1[QB],MATCH(KENKO[[#This Row],[ID NOTA]],Table1[ID],0)))</f>
        <v/>
      </c>
      <c r="E74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40" s="34"/>
      <c r="G740" s="30" t="str">
        <f ca="1">IF(KENKO[[#This Row],[N_ID]]="","",INDEX(INDIRECT($2:$2),KENKO[[#This Row],[//]]))</f>
        <v/>
      </c>
      <c r="H740" s="30" t="str">
        <f ca="1">IF(KENKO[[#This Row],[N_ID]]="","",INDEX(INDIRECT($2:$2),KENKO[[#This Row],[//]]))</f>
        <v/>
      </c>
      <c r="I740" s="43" t="str">
        <f ca="1">IF(KENKO[[#This Row],[N_ID]]="","",INDEX(INDIRECT($2:$2),KENKO[[#This Row],[//]]))</f>
        <v/>
      </c>
      <c r="J740" s="32" t="str">
        <f ca="1">IF(KENKO[[#This Row],[//]]="","",INDEX([3]!db[NB PAJAK],KENKO[[#This Row],[stt]]-1))</f>
        <v/>
      </c>
      <c r="K740" s="29" t="str">
        <f ca="1">IF(KENKO[[#This Row],[//]]="","",IF(INDEX(INDIRECT($2:$2),KENKO[[#This Row],[//]])="","",INDEX(INDIRECT($2:$2),KENKO[[#This Row],[//]])))</f>
        <v/>
      </c>
      <c r="L740" s="29" t="str">
        <f ca="1">IF(KENKO[[#This Row],[//]]="","",IF(KENKO[[#This Row],[C]]="",INDEX(INDIRECT($2:$2),KENKO[[#This Row],[//]]),""))</f>
        <v/>
      </c>
      <c r="M740" s="29" t="str">
        <f ca="1">IF(KENKO[[#This Row],[//]]="","",IF(KENKO[[#This Row],[C]]="",INDEX(INDIRECT($2:$2),KENKO[[#This Row],[//]]),""))</f>
        <v/>
      </c>
      <c r="N740" s="33" t="str">
        <f ca="1">IF(KENKO[[#This Row],[//]]="","",INDEX(INDIRECT($2:$2),KENKO[[#This Row],[//]])/IF(KENKO[[#This Row],[C]]="",KENKO[[#This Row],[JMLH BRG]],1))</f>
        <v/>
      </c>
      <c r="O740" s="44" t="str">
        <f ca="1">IF(KENKO[[#This Row],[//]]="","",INDEX(INDIRECT($2:$2),KENKO[[#This Row],[//]]))</f>
        <v/>
      </c>
      <c r="P740" s="44" t="str">
        <f ca="1">IF(KENKO[[#This Row],[//]]="","",IF(INDEX(INDIRECT($2:$2),KENKO[[#This Row],[//]])="","",INDEX(INDIRECT($2:$2),KENKO[[#This Row],[//]])))</f>
        <v/>
      </c>
      <c r="Q740" s="33" t="str">
        <f ca="1">IF(KENKO[[#This Row],[//]]="","",INDEX(INDIRECT($2:$2),KENKO[[#This Row],[//]]))</f>
        <v/>
      </c>
      <c r="R74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4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40" s="45" t="str">
        <f ca="1">IF(KENKO[[#This Row],[//]]="","",IF(INDEX(INDIRECT($2:$2),KENKO[[#This Row],[//]])="","",INDEX(INDIRECT($2:$2),KENKO[[#This Row],[//]])))</f>
        <v/>
      </c>
      <c r="U740" s="32" t="str">
        <f ca="1">IF(KENKO[[#This Row],[//]]="","",INDEX(INDIRECT($2:$2),KENKO[[#This Row],[//]]))</f>
        <v/>
      </c>
      <c r="V740" s="32" t="str">
        <f ca="1">LOWER(SUBSTITUTE(SUBSTITUTE(SUBSTITUTE(SUBSTITUTE(SUBSTITUTE(SUBSTITUTE(SUBSTITUTE(SUBSTITUTE(KENKO[[#This Row],[N.B.nota]]," ",""),"-",""),"(",""),")",""),".",""),",",""),"/",""),"""",""))</f>
        <v/>
      </c>
      <c r="W740" s="29" t="str">
        <f ca="1">IF(KENKO[[#This Row],[concat]]="","",MATCH(KENKO[[#This Row],[concat]],[3]!db[NB NOTA_C],0)+1)</f>
        <v/>
      </c>
      <c r="X740" s="32" t="str">
        <f ca="1">IF(KENKO[[#This Row],[N.B.nota]]="","",ADDRESS(ROW(KENKO[QB]),COLUMN(KENKO[QB]))&amp;":"&amp;ADDRESS(ROW(),COLUMN(KENKO[QB])))</f>
        <v/>
      </c>
      <c r="Y740" s="46" t="str">
        <f ca="1">IF(KENKO[[#This Row],[//]]="","",HYPERLINK("["&amp;DB_PATH&amp;"]DB!e"&amp;KENKO[[#This Row],[stt]],"&gt;"))</f>
        <v/>
      </c>
      <c r="Z740" s="32" t="str">
        <f ca="1">IF(KENKO[[#This Row],[//]]="","",IF(KENKO[[#This Row],[ID NOTA]]="",Z739,KENKO[[#This Row],[ID NOTA]]))</f>
        <v/>
      </c>
    </row>
    <row r="741" spans="1:26" ht="20.100000000000001" customHeight="1" x14ac:dyDescent="0.25">
      <c r="A741" s="32"/>
      <c r="B741" s="29" t="str">
        <f>IF(KENKO[[#This Row],[N_ID]]="","",INDEX(Table1[ID],MATCH(KENKO[[#This Row],[N_ID]],Table1[N_ID],0)))</f>
        <v/>
      </c>
      <c r="C741" s="29" t="str">
        <f ca="1">IF(KENKO[[#This Row],[//]]="","",HYPERLINK("["&amp;SUBSTITUTE(DIR,"'","")&amp;"]NOTA!D"&amp;KENKO[[#This Row],[//]]+2,"&gt;"))</f>
        <v/>
      </c>
      <c r="D741" s="29" t="str">
        <f>IF(KENKO[[#This Row],[ID NOTA]]="","",INDEX(Table1[QB],MATCH(KENKO[[#This Row],[ID NOTA]],Table1[ID],0)))</f>
        <v/>
      </c>
      <c r="E74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41" s="34"/>
      <c r="G741" s="30" t="str">
        <f ca="1">IF(KENKO[[#This Row],[N_ID]]="","",INDEX(INDIRECT($2:$2),KENKO[[#This Row],[//]]))</f>
        <v/>
      </c>
      <c r="H741" s="30" t="str">
        <f ca="1">IF(KENKO[[#This Row],[N_ID]]="","",INDEX(INDIRECT($2:$2),KENKO[[#This Row],[//]]))</f>
        <v/>
      </c>
      <c r="I741" s="43" t="str">
        <f ca="1">IF(KENKO[[#This Row],[N_ID]]="","",INDEX(INDIRECT($2:$2),KENKO[[#This Row],[//]]))</f>
        <v/>
      </c>
      <c r="J741" s="32" t="str">
        <f ca="1">IF(KENKO[[#This Row],[//]]="","",INDEX([3]!db[NB PAJAK],KENKO[[#This Row],[stt]]-1))</f>
        <v/>
      </c>
      <c r="K741" s="29" t="str">
        <f ca="1">IF(KENKO[[#This Row],[//]]="","",IF(INDEX(INDIRECT($2:$2),KENKO[[#This Row],[//]])="","",INDEX(INDIRECT($2:$2),KENKO[[#This Row],[//]])))</f>
        <v/>
      </c>
      <c r="L741" s="29" t="str">
        <f ca="1">IF(KENKO[[#This Row],[//]]="","",IF(KENKO[[#This Row],[C]]="",INDEX(INDIRECT($2:$2),KENKO[[#This Row],[//]]),""))</f>
        <v/>
      </c>
      <c r="M741" s="29" t="str">
        <f ca="1">IF(KENKO[[#This Row],[//]]="","",IF(KENKO[[#This Row],[C]]="",INDEX(INDIRECT($2:$2),KENKO[[#This Row],[//]]),""))</f>
        <v/>
      </c>
      <c r="N741" s="33" t="str">
        <f ca="1">IF(KENKO[[#This Row],[//]]="","",INDEX(INDIRECT($2:$2),KENKO[[#This Row],[//]])/IF(KENKO[[#This Row],[C]]="",KENKO[[#This Row],[JMLH BRG]],1))</f>
        <v/>
      </c>
      <c r="O741" s="44" t="str">
        <f ca="1">IF(KENKO[[#This Row],[//]]="","",INDEX(INDIRECT($2:$2),KENKO[[#This Row],[//]]))</f>
        <v/>
      </c>
      <c r="P741" s="44" t="str">
        <f ca="1">IF(KENKO[[#This Row],[//]]="","",IF(INDEX(INDIRECT($2:$2),KENKO[[#This Row],[//]])="","",INDEX(INDIRECT($2:$2),KENKO[[#This Row],[//]])))</f>
        <v/>
      </c>
      <c r="Q741" s="33" t="str">
        <f ca="1">IF(KENKO[[#This Row],[//]]="","",INDEX(INDIRECT($2:$2),KENKO[[#This Row],[//]]))</f>
        <v/>
      </c>
      <c r="R74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4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41" s="45" t="str">
        <f ca="1">IF(KENKO[[#This Row],[//]]="","",IF(INDEX(INDIRECT($2:$2),KENKO[[#This Row],[//]])="","",INDEX(INDIRECT($2:$2),KENKO[[#This Row],[//]])))</f>
        <v/>
      </c>
      <c r="U741" s="32" t="str">
        <f ca="1">IF(KENKO[[#This Row],[//]]="","",INDEX(INDIRECT($2:$2),KENKO[[#This Row],[//]]))</f>
        <v/>
      </c>
      <c r="V741" s="32" t="str">
        <f ca="1">LOWER(SUBSTITUTE(SUBSTITUTE(SUBSTITUTE(SUBSTITUTE(SUBSTITUTE(SUBSTITUTE(SUBSTITUTE(SUBSTITUTE(KENKO[[#This Row],[N.B.nota]]," ",""),"-",""),"(",""),")",""),".",""),",",""),"/",""),"""",""))</f>
        <v/>
      </c>
      <c r="W741" s="29" t="str">
        <f ca="1">IF(KENKO[[#This Row],[concat]]="","",MATCH(KENKO[[#This Row],[concat]],[3]!db[NB NOTA_C],0)+1)</f>
        <v/>
      </c>
      <c r="X741" s="32" t="str">
        <f ca="1">IF(KENKO[[#This Row],[N.B.nota]]="","",ADDRESS(ROW(KENKO[QB]),COLUMN(KENKO[QB]))&amp;":"&amp;ADDRESS(ROW(),COLUMN(KENKO[QB])))</f>
        <v/>
      </c>
      <c r="Y741" s="46" t="str">
        <f ca="1">IF(KENKO[[#This Row],[//]]="","",HYPERLINK("["&amp;DB_PATH&amp;"]DB!e"&amp;KENKO[[#This Row],[stt]],"&gt;"))</f>
        <v/>
      </c>
      <c r="Z741" s="32" t="str">
        <f ca="1">IF(KENKO[[#This Row],[//]]="","",IF(KENKO[[#This Row],[ID NOTA]]="",Z740,KENKO[[#This Row],[ID NOTA]]))</f>
        <v/>
      </c>
    </row>
    <row r="742" spans="1:26" ht="20.100000000000001" customHeight="1" x14ac:dyDescent="0.25">
      <c r="A742" s="32"/>
      <c r="B742" s="29" t="str">
        <f>IF(KENKO[[#This Row],[N_ID]]="","",INDEX(Table1[ID],MATCH(KENKO[[#This Row],[N_ID]],Table1[N_ID],0)))</f>
        <v/>
      </c>
      <c r="C742" s="29" t="str">
        <f ca="1">IF(KENKO[[#This Row],[//]]="","",HYPERLINK("["&amp;SUBSTITUTE(DIR,"'","")&amp;"]NOTA!D"&amp;KENKO[[#This Row],[//]]+2,"&gt;"))</f>
        <v/>
      </c>
      <c r="D742" s="29" t="str">
        <f>IF(KENKO[[#This Row],[ID NOTA]]="","",INDEX(Table1[QB],MATCH(KENKO[[#This Row],[ID NOTA]],Table1[ID],0)))</f>
        <v/>
      </c>
      <c r="E74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42" s="34"/>
      <c r="G742" s="30" t="str">
        <f ca="1">IF(KENKO[[#This Row],[N_ID]]="","",INDEX(INDIRECT($2:$2),KENKO[[#This Row],[//]]))</f>
        <v/>
      </c>
      <c r="H742" s="30" t="str">
        <f ca="1">IF(KENKO[[#This Row],[N_ID]]="","",INDEX(INDIRECT($2:$2),KENKO[[#This Row],[//]]))</f>
        <v/>
      </c>
      <c r="I742" s="43" t="str">
        <f ca="1">IF(KENKO[[#This Row],[N_ID]]="","",INDEX(INDIRECT($2:$2),KENKO[[#This Row],[//]]))</f>
        <v/>
      </c>
      <c r="J742" s="32" t="str">
        <f ca="1">IF(KENKO[[#This Row],[//]]="","",INDEX([3]!db[NB PAJAK],KENKO[[#This Row],[stt]]-1))</f>
        <v/>
      </c>
      <c r="K742" s="29" t="str">
        <f ca="1">IF(KENKO[[#This Row],[//]]="","",IF(INDEX(INDIRECT($2:$2),KENKO[[#This Row],[//]])="","",INDEX(INDIRECT($2:$2),KENKO[[#This Row],[//]])))</f>
        <v/>
      </c>
      <c r="L742" s="29" t="str">
        <f ca="1">IF(KENKO[[#This Row],[//]]="","",IF(KENKO[[#This Row],[C]]="",INDEX(INDIRECT($2:$2),KENKO[[#This Row],[//]]),""))</f>
        <v/>
      </c>
      <c r="M742" s="29" t="str">
        <f ca="1">IF(KENKO[[#This Row],[//]]="","",IF(KENKO[[#This Row],[C]]="",INDEX(INDIRECT($2:$2),KENKO[[#This Row],[//]]),""))</f>
        <v/>
      </c>
      <c r="N742" s="33" t="str">
        <f ca="1">IF(KENKO[[#This Row],[//]]="","",INDEX(INDIRECT($2:$2),KENKO[[#This Row],[//]])/IF(KENKO[[#This Row],[C]]="",KENKO[[#This Row],[JMLH BRG]],1))</f>
        <v/>
      </c>
      <c r="O742" s="44" t="str">
        <f ca="1">IF(KENKO[[#This Row],[//]]="","",INDEX(INDIRECT($2:$2),KENKO[[#This Row],[//]]))</f>
        <v/>
      </c>
      <c r="P742" s="44" t="str">
        <f ca="1">IF(KENKO[[#This Row],[//]]="","",IF(INDEX(INDIRECT($2:$2),KENKO[[#This Row],[//]])="","",INDEX(INDIRECT($2:$2),KENKO[[#This Row],[//]])))</f>
        <v/>
      </c>
      <c r="Q742" s="33" t="str">
        <f ca="1">IF(KENKO[[#This Row],[//]]="","",INDEX(INDIRECT($2:$2),KENKO[[#This Row],[//]]))</f>
        <v/>
      </c>
      <c r="R74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4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42" s="45" t="str">
        <f ca="1">IF(KENKO[[#This Row],[//]]="","",IF(INDEX(INDIRECT($2:$2),KENKO[[#This Row],[//]])="","",INDEX(INDIRECT($2:$2),KENKO[[#This Row],[//]])))</f>
        <v/>
      </c>
      <c r="U742" s="32" t="str">
        <f ca="1">IF(KENKO[[#This Row],[//]]="","",INDEX(INDIRECT($2:$2),KENKO[[#This Row],[//]]))</f>
        <v/>
      </c>
      <c r="V742" s="32" t="str">
        <f ca="1">LOWER(SUBSTITUTE(SUBSTITUTE(SUBSTITUTE(SUBSTITUTE(SUBSTITUTE(SUBSTITUTE(SUBSTITUTE(SUBSTITUTE(KENKO[[#This Row],[N.B.nota]]," ",""),"-",""),"(",""),")",""),".",""),",",""),"/",""),"""",""))</f>
        <v/>
      </c>
      <c r="W742" s="29" t="str">
        <f ca="1">IF(KENKO[[#This Row],[concat]]="","",MATCH(KENKO[[#This Row],[concat]],[3]!db[NB NOTA_C],0)+1)</f>
        <v/>
      </c>
      <c r="X742" s="32" t="str">
        <f ca="1">IF(KENKO[[#This Row],[N.B.nota]]="","",ADDRESS(ROW(KENKO[QB]),COLUMN(KENKO[QB]))&amp;":"&amp;ADDRESS(ROW(),COLUMN(KENKO[QB])))</f>
        <v/>
      </c>
      <c r="Y742" s="46" t="str">
        <f ca="1">IF(KENKO[[#This Row],[//]]="","",HYPERLINK("["&amp;DB_PATH&amp;"]DB!e"&amp;KENKO[[#This Row],[stt]],"&gt;"))</f>
        <v/>
      </c>
      <c r="Z742" s="32" t="str">
        <f ca="1">IF(KENKO[[#This Row],[//]]="","",IF(KENKO[[#This Row],[ID NOTA]]="",Z741,KENKO[[#This Row],[ID NOTA]]))</f>
        <v/>
      </c>
    </row>
    <row r="743" spans="1:26" ht="20.100000000000001" customHeight="1" x14ac:dyDescent="0.25">
      <c r="A743" s="32"/>
      <c r="B743" s="29" t="str">
        <f>IF(KENKO[[#This Row],[N_ID]]="","",INDEX(Table1[ID],MATCH(KENKO[[#This Row],[N_ID]],Table1[N_ID],0)))</f>
        <v/>
      </c>
      <c r="C743" s="29" t="str">
        <f ca="1">IF(KENKO[[#This Row],[//]]="","",HYPERLINK("["&amp;SUBSTITUTE(DIR,"'","")&amp;"]NOTA!D"&amp;KENKO[[#This Row],[//]]+2,"&gt;"))</f>
        <v/>
      </c>
      <c r="D743" s="29" t="str">
        <f>IF(KENKO[[#This Row],[ID NOTA]]="","",INDEX(Table1[QB],MATCH(KENKO[[#This Row],[ID NOTA]],Table1[ID],0)))</f>
        <v/>
      </c>
      <c r="E74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43" s="34"/>
      <c r="G743" s="30" t="str">
        <f ca="1">IF(KENKO[[#This Row],[N_ID]]="","",INDEX(INDIRECT($2:$2),KENKO[[#This Row],[//]]))</f>
        <v/>
      </c>
      <c r="H743" s="30" t="str">
        <f ca="1">IF(KENKO[[#This Row],[N_ID]]="","",INDEX(INDIRECT($2:$2),KENKO[[#This Row],[//]]))</f>
        <v/>
      </c>
      <c r="I743" s="43" t="str">
        <f ca="1">IF(KENKO[[#This Row],[N_ID]]="","",INDEX(INDIRECT($2:$2),KENKO[[#This Row],[//]]))</f>
        <v/>
      </c>
      <c r="J743" s="32" t="str">
        <f ca="1">IF(KENKO[[#This Row],[//]]="","",INDEX([3]!db[NB PAJAK],KENKO[[#This Row],[stt]]-1))</f>
        <v/>
      </c>
      <c r="K743" s="29" t="str">
        <f ca="1">IF(KENKO[[#This Row],[//]]="","",IF(INDEX(INDIRECT($2:$2),KENKO[[#This Row],[//]])="","",INDEX(INDIRECT($2:$2),KENKO[[#This Row],[//]])))</f>
        <v/>
      </c>
      <c r="L743" s="29" t="str">
        <f ca="1">IF(KENKO[[#This Row],[//]]="","",IF(KENKO[[#This Row],[C]]="",INDEX(INDIRECT($2:$2),KENKO[[#This Row],[//]]),""))</f>
        <v/>
      </c>
      <c r="M743" s="29" t="str">
        <f ca="1">IF(KENKO[[#This Row],[//]]="","",IF(KENKO[[#This Row],[C]]="",INDEX(INDIRECT($2:$2),KENKO[[#This Row],[//]]),""))</f>
        <v/>
      </c>
      <c r="N743" s="33" t="str">
        <f ca="1">IF(KENKO[[#This Row],[//]]="","",INDEX(INDIRECT($2:$2),KENKO[[#This Row],[//]])/IF(KENKO[[#This Row],[C]]="",KENKO[[#This Row],[JMLH BRG]],1))</f>
        <v/>
      </c>
      <c r="O743" s="44" t="str">
        <f ca="1">IF(KENKO[[#This Row],[//]]="","",INDEX(INDIRECT($2:$2),KENKO[[#This Row],[//]]))</f>
        <v/>
      </c>
      <c r="P743" s="44" t="str">
        <f ca="1">IF(KENKO[[#This Row],[//]]="","",IF(INDEX(INDIRECT($2:$2),KENKO[[#This Row],[//]])="","",INDEX(INDIRECT($2:$2),KENKO[[#This Row],[//]])))</f>
        <v/>
      </c>
      <c r="Q743" s="33" t="str">
        <f ca="1">IF(KENKO[[#This Row],[//]]="","",INDEX(INDIRECT($2:$2),KENKO[[#This Row],[//]]))</f>
        <v/>
      </c>
      <c r="R74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4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43" s="45" t="str">
        <f ca="1">IF(KENKO[[#This Row],[//]]="","",IF(INDEX(INDIRECT($2:$2),KENKO[[#This Row],[//]])="","",INDEX(INDIRECT($2:$2),KENKO[[#This Row],[//]])))</f>
        <v/>
      </c>
      <c r="U743" s="32" t="str">
        <f ca="1">IF(KENKO[[#This Row],[//]]="","",INDEX(INDIRECT($2:$2),KENKO[[#This Row],[//]]))</f>
        <v/>
      </c>
      <c r="V743" s="32" t="str">
        <f ca="1">LOWER(SUBSTITUTE(SUBSTITUTE(SUBSTITUTE(SUBSTITUTE(SUBSTITUTE(SUBSTITUTE(SUBSTITUTE(SUBSTITUTE(KENKO[[#This Row],[N.B.nota]]," ",""),"-",""),"(",""),")",""),".",""),",",""),"/",""),"""",""))</f>
        <v/>
      </c>
      <c r="W743" s="29" t="str">
        <f ca="1">IF(KENKO[[#This Row],[concat]]="","",MATCH(KENKO[[#This Row],[concat]],[3]!db[NB NOTA_C],0)+1)</f>
        <v/>
      </c>
      <c r="X743" s="32" t="str">
        <f ca="1">IF(KENKO[[#This Row],[N.B.nota]]="","",ADDRESS(ROW(KENKO[QB]),COLUMN(KENKO[QB]))&amp;":"&amp;ADDRESS(ROW(),COLUMN(KENKO[QB])))</f>
        <v/>
      </c>
      <c r="Y743" s="46" t="str">
        <f ca="1">IF(KENKO[[#This Row],[//]]="","",HYPERLINK("["&amp;DB_PATH&amp;"]DB!e"&amp;KENKO[[#This Row],[stt]],"&gt;"))</f>
        <v/>
      </c>
      <c r="Z743" s="32" t="str">
        <f ca="1">IF(KENKO[[#This Row],[//]]="","",IF(KENKO[[#This Row],[ID NOTA]]="",Z742,KENKO[[#This Row],[ID NOTA]]))</f>
        <v/>
      </c>
    </row>
    <row r="744" spans="1:26" ht="20.100000000000001" customHeight="1" x14ac:dyDescent="0.25">
      <c r="A744" s="32"/>
      <c r="B744" s="29" t="str">
        <f>IF(KENKO[[#This Row],[N_ID]]="","",INDEX(Table1[ID],MATCH(KENKO[[#This Row],[N_ID]],Table1[N_ID],0)))</f>
        <v/>
      </c>
      <c r="C744" s="29" t="str">
        <f ca="1">IF(KENKO[[#This Row],[//]]="","",HYPERLINK("["&amp;SUBSTITUTE(DIR,"'","")&amp;"]NOTA!D"&amp;KENKO[[#This Row],[//]]+2,"&gt;"))</f>
        <v/>
      </c>
      <c r="D744" s="29" t="str">
        <f>IF(KENKO[[#This Row],[ID NOTA]]="","",INDEX(Table1[QB],MATCH(KENKO[[#This Row],[ID NOTA]],Table1[ID],0)))</f>
        <v/>
      </c>
      <c r="E74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44" s="34"/>
      <c r="G744" s="30" t="str">
        <f ca="1">IF(KENKO[[#This Row],[N_ID]]="","",INDEX(INDIRECT($2:$2),KENKO[[#This Row],[//]]))</f>
        <v/>
      </c>
      <c r="H744" s="30" t="str">
        <f ca="1">IF(KENKO[[#This Row],[N_ID]]="","",INDEX(INDIRECT($2:$2),KENKO[[#This Row],[//]]))</f>
        <v/>
      </c>
      <c r="I744" s="43" t="str">
        <f ca="1">IF(KENKO[[#This Row],[N_ID]]="","",INDEX(INDIRECT($2:$2),KENKO[[#This Row],[//]]))</f>
        <v/>
      </c>
      <c r="J744" s="32" t="str">
        <f ca="1">IF(KENKO[[#This Row],[//]]="","",INDEX([3]!db[NB PAJAK],KENKO[[#This Row],[stt]]-1))</f>
        <v/>
      </c>
      <c r="K744" s="29" t="str">
        <f ca="1">IF(KENKO[[#This Row],[//]]="","",IF(INDEX(INDIRECT($2:$2),KENKO[[#This Row],[//]])="","",INDEX(INDIRECT($2:$2),KENKO[[#This Row],[//]])))</f>
        <v/>
      </c>
      <c r="L744" s="29" t="str">
        <f ca="1">IF(KENKO[[#This Row],[//]]="","",IF(KENKO[[#This Row],[C]]="",INDEX(INDIRECT($2:$2),KENKO[[#This Row],[//]]),""))</f>
        <v/>
      </c>
      <c r="M744" s="29" t="str">
        <f ca="1">IF(KENKO[[#This Row],[//]]="","",IF(KENKO[[#This Row],[C]]="",INDEX(INDIRECT($2:$2),KENKO[[#This Row],[//]]),""))</f>
        <v/>
      </c>
      <c r="N744" s="33" t="str">
        <f ca="1">IF(KENKO[[#This Row],[//]]="","",INDEX(INDIRECT($2:$2),KENKO[[#This Row],[//]])/IF(KENKO[[#This Row],[C]]="",KENKO[[#This Row],[JMLH BRG]],1))</f>
        <v/>
      </c>
      <c r="O744" s="44" t="str">
        <f ca="1">IF(KENKO[[#This Row],[//]]="","",INDEX(INDIRECT($2:$2),KENKO[[#This Row],[//]]))</f>
        <v/>
      </c>
      <c r="P744" s="44" t="str">
        <f ca="1">IF(KENKO[[#This Row],[//]]="","",IF(INDEX(INDIRECT($2:$2),KENKO[[#This Row],[//]])="","",INDEX(INDIRECT($2:$2),KENKO[[#This Row],[//]])))</f>
        <v/>
      </c>
      <c r="Q744" s="33" t="str">
        <f ca="1">IF(KENKO[[#This Row],[//]]="","",INDEX(INDIRECT($2:$2),KENKO[[#This Row],[//]]))</f>
        <v/>
      </c>
      <c r="R74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4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44" s="45" t="str">
        <f ca="1">IF(KENKO[[#This Row],[//]]="","",IF(INDEX(INDIRECT($2:$2),KENKO[[#This Row],[//]])="","",INDEX(INDIRECT($2:$2),KENKO[[#This Row],[//]])))</f>
        <v/>
      </c>
      <c r="U744" s="32" t="str">
        <f ca="1">IF(KENKO[[#This Row],[//]]="","",INDEX(INDIRECT($2:$2),KENKO[[#This Row],[//]]))</f>
        <v/>
      </c>
      <c r="V744" s="32" t="str">
        <f ca="1">LOWER(SUBSTITUTE(SUBSTITUTE(SUBSTITUTE(SUBSTITUTE(SUBSTITUTE(SUBSTITUTE(SUBSTITUTE(SUBSTITUTE(KENKO[[#This Row],[N.B.nota]]," ",""),"-",""),"(",""),")",""),".",""),",",""),"/",""),"""",""))</f>
        <v/>
      </c>
      <c r="W744" s="29" t="str">
        <f ca="1">IF(KENKO[[#This Row],[concat]]="","",MATCH(KENKO[[#This Row],[concat]],[3]!db[NB NOTA_C],0)+1)</f>
        <v/>
      </c>
      <c r="X744" s="32" t="str">
        <f ca="1">IF(KENKO[[#This Row],[N.B.nota]]="","",ADDRESS(ROW(KENKO[QB]),COLUMN(KENKO[QB]))&amp;":"&amp;ADDRESS(ROW(),COLUMN(KENKO[QB])))</f>
        <v/>
      </c>
      <c r="Y744" s="46" t="str">
        <f ca="1">IF(KENKO[[#This Row],[//]]="","",HYPERLINK("["&amp;DB_PATH&amp;"]DB!e"&amp;KENKO[[#This Row],[stt]],"&gt;"))</f>
        <v/>
      </c>
      <c r="Z744" s="32" t="str">
        <f ca="1">IF(KENKO[[#This Row],[//]]="","",IF(KENKO[[#This Row],[ID NOTA]]="",Z743,KENKO[[#This Row],[ID NOTA]]))</f>
        <v/>
      </c>
    </row>
    <row r="745" spans="1:26" ht="20.100000000000001" customHeight="1" x14ac:dyDescent="0.25">
      <c r="A745" s="32"/>
      <c r="B745" s="29" t="str">
        <f>IF(KENKO[[#This Row],[N_ID]]="","",INDEX(Table1[ID],MATCH(KENKO[[#This Row],[N_ID]],Table1[N_ID],0)))</f>
        <v/>
      </c>
      <c r="C745" s="29" t="str">
        <f ca="1">IF(KENKO[[#This Row],[//]]="","",HYPERLINK("["&amp;SUBSTITUTE(DIR,"'","")&amp;"]NOTA!D"&amp;KENKO[[#This Row],[//]]+2,"&gt;"))</f>
        <v/>
      </c>
      <c r="D745" s="29" t="str">
        <f>IF(KENKO[[#This Row],[ID NOTA]]="","",INDEX(Table1[QB],MATCH(KENKO[[#This Row],[ID NOTA]],Table1[ID],0)))</f>
        <v/>
      </c>
      <c r="E74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45" s="34"/>
      <c r="G745" s="30" t="str">
        <f ca="1">IF(KENKO[[#This Row],[N_ID]]="","",INDEX(INDIRECT($2:$2),KENKO[[#This Row],[//]]))</f>
        <v/>
      </c>
      <c r="H745" s="30" t="str">
        <f ca="1">IF(KENKO[[#This Row],[N_ID]]="","",INDEX(INDIRECT($2:$2),KENKO[[#This Row],[//]]))</f>
        <v/>
      </c>
      <c r="I745" s="43" t="str">
        <f ca="1">IF(KENKO[[#This Row],[N_ID]]="","",INDEX(INDIRECT($2:$2),KENKO[[#This Row],[//]]))</f>
        <v/>
      </c>
      <c r="J745" s="32" t="str">
        <f ca="1">IF(KENKO[[#This Row],[//]]="","",INDEX([3]!db[NB PAJAK],KENKO[[#This Row],[stt]]-1))</f>
        <v/>
      </c>
      <c r="K745" s="29" t="str">
        <f ca="1">IF(KENKO[[#This Row],[//]]="","",IF(INDEX(INDIRECT($2:$2),KENKO[[#This Row],[//]])="","",INDEX(INDIRECT($2:$2),KENKO[[#This Row],[//]])))</f>
        <v/>
      </c>
      <c r="L745" s="29" t="str">
        <f ca="1">IF(KENKO[[#This Row],[//]]="","",IF(KENKO[[#This Row],[C]]="",INDEX(INDIRECT($2:$2),KENKO[[#This Row],[//]]),""))</f>
        <v/>
      </c>
      <c r="M745" s="29" t="str">
        <f ca="1">IF(KENKO[[#This Row],[//]]="","",IF(KENKO[[#This Row],[C]]="",INDEX(INDIRECT($2:$2),KENKO[[#This Row],[//]]),""))</f>
        <v/>
      </c>
      <c r="N745" s="33" t="str">
        <f ca="1">IF(KENKO[[#This Row],[//]]="","",INDEX(INDIRECT($2:$2),KENKO[[#This Row],[//]])/IF(KENKO[[#This Row],[C]]="",KENKO[[#This Row],[JMLH BRG]],1))</f>
        <v/>
      </c>
      <c r="O745" s="44" t="str">
        <f ca="1">IF(KENKO[[#This Row],[//]]="","",INDEX(INDIRECT($2:$2),KENKO[[#This Row],[//]]))</f>
        <v/>
      </c>
      <c r="P745" s="44" t="str">
        <f ca="1">IF(KENKO[[#This Row],[//]]="","",IF(INDEX(INDIRECT($2:$2),KENKO[[#This Row],[//]])="","",INDEX(INDIRECT($2:$2),KENKO[[#This Row],[//]])))</f>
        <v/>
      </c>
      <c r="Q745" s="33" t="str">
        <f ca="1">IF(KENKO[[#This Row],[//]]="","",INDEX(INDIRECT($2:$2),KENKO[[#This Row],[//]]))</f>
        <v/>
      </c>
      <c r="R74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4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45" s="45" t="str">
        <f ca="1">IF(KENKO[[#This Row],[//]]="","",IF(INDEX(INDIRECT($2:$2),KENKO[[#This Row],[//]])="","",INDEX(INDIRECT($2:$2),KENKO[[#This Row],[//]])))</f>
        <v/>
      </c>
      <c r="U745" s="32" t="str">
        <f ca="1">IF(KENKO[[#This Row],[//]]="","",INDEX(INDIRECT($2:$2),KENKO[[#This Row],[//]]))</f>
        <v/>
      </c>
      <c r="V745" s="32" t="str">
        <f ca="1">LOWER(SUBSTITUTE(SUBSTITUTE(SUBSTITUTE(SUBSTITUTE(SUBSTITUTE(SUBSTITUTE(SUBSTITUTE(SUBSTITUTE(KENKO[[#This Row],[N.B.nota]]," ",""),"-",""),"(",""),")",""),".",""),",",""),"/",""),"""",""))</f>
        <v/>
      </c>
      <c r="W745" s="29" t="str">
        <f ca="1">IF(KENKO[[#This Row],[concat]]="","",MATCH(KENKO[[#This Row],[concat]],[3]!db[NB NOTA_C],0)+1)</f>
        <v/>
      </c>
      <c r="X745" s="32" t="str">
        <f ca="1">IF(KENKO[[#This Row],[N.B.nota]]="","",ADDRESS(ROW(KENKO[QB]),COLUMN(KENKO[QB]))&amp;":"&amp;ADDRESS(ROW(),COLUMN(KENKO[QB])))</f>
        <v/>
      </c>
      <c r="Y745" s="46" t="str">
        <f ca="1">IF(KENKO[[#This Row],[//]]="","",HYPERLINK("["&amp;DB_PATH&amp;"]DB!e"&amp;KENKO[[#This Row],[stt]],"&gt;"))</f>
        <v/>
      </c>
      <c r="Z745" s="32" t="str">
        <f ca="1">IF(KENKO[[#This Row],[//]]="","",IF(KENKO[[#This Row],[ID NOTA]]="",Z744,KENKO[[#This Row],[ID NOTA]]))</f>
        <v/>
      </c>
    </row>
    <row r="746" spans="1:26" ht="20.100000000000001" customHeight="1" x14ac:dyDescent="0.25">
      <c r="A746" s="32"/>
      <c r="B746" s="29" t="str">
        <f>IF(KENKO[[#This Row],[N_ID]]="","",INDEX(Table1[ID],MATCH(KENKO[[#This Row],[N_ID]],Table1[N_ID],0)))</f>
        <v/>
      </c>
      <c r="C746" s="29" t="str">
        <f ca="1">IF(KENKO[[#This Row],[//]]="","",HYPERLINK("["&amp;SUBSTITUTE(DIR,"'","")&amp;"]NOTA!D"&amp;KENKO[[#This Row],[//]]+2,"&gt;"))</f>
        <v/>
      </c>
      <c r="D746" s="29" t="str">
        <f>IF(KENKO[[#This Row],[ID NOTA]]="","",INDEX(Table1[QB],MATCH(KENKO[[#This Row],[ID NOTA]],Table1[ID],0)))</f>
        <v/>
      </c>
      <c r="E74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46" s="34"/>
      <c r="G746" s="30" t="str">
        <f ca="1">IF(KENKO[[#This Row],[N_ID]]="","",INDEX(INDIRECT($2:$2),KENKO[[#This Row],[//]]))</f>
        <v/>
      </c>
      <c r="H746" s="30" t="str">
        <f ca="1">IF(KENKO[[#This Row],[N_ID]]="","",INDEX(INDIRECT($2:$2),KENKO[[#This Row],[//]]))</f>
        <v/>
      </c>
      <c r="I746" s="43" t="str">
        <f ca="1">IF(KENKO[[#This Row],[N_ID]]="","",INDEX(INDIRECT($2:$2),KENKO[[#This Row],[//]]))</f>
        <v/>
      </c>
      <c r="J746" s="32" t="str">
        <f ca="1">IF(KENKO[[#This Row],[//]]="","",INDEX([3]!db[NB PAJAK],KENKO[[#This Row],[stt]]-1))</f>
        <v/>
      </c>
      <c r="K746" s="29" t="str">
        <f ca="1">IF(KENKO[[#This Row],[//]]="","",IF(INDEX(INDIRECT($2:$2),KENKO[[#This Row],[//]])="","",INDEX(INDIRECT($2:$2),KENKO[[#This Row],[//]])))</f>
        <v/>
      </c>
      <c r="L746" s="29" t="str">
        <f ca="1">IF(KENKO[[#This Row],[//]]="","",IF(KENKO[[#This Row],[C]]="",INDEX(INDIRECT($2:$2),KENKO[[#This Row],[//]]),""))</f>
        <v/>
      </c>
      <c r="M746" s="29" t="str">
        <f ca="1">IF(KENKO[[#This Row],[//]]="","",IF(KENKO[[#This Row],[C]]="",INDEX(INDIRECT($2:$2),KENKO[[#This Row],[//]]),""))</f>
        <v/>
      </c>
      <c r="N746" s="33" t="str">
        <f ca="1">IF(KENKO[[#This Row],[//]]="","",INDEX(INDIRECT($2:$2),KENKO[[#This Row],[//]])/IF(KENKO[[#This Row],[C]]="",KENKO[[#This Row],[JMLH BRG]],1))</f>
        <v/>
      </c>
      <c r="O746" s="44" t="str">
        <f ca="1">IF(KENKO[[#This Row],[//]]="","",INDEX(INDIRECT($2:$2),KENKO[[#This Row],[//]]))</f>
        <v/>
      </c>
      <c r="P746" s="44" t="str">
        <f ca="1">IF(KENKO[[#This Row],[//]]="","",IF(INDEX(INDIRECT($2:$2),KENKO[[#This Row],[//]])="","",INDEX(INDIRECT($2:$2),KENKO[[#This Row],[//]])))</f>
        <v/>
      </c>
      <c r="Q746" s="33" t="str">
        <f ca="1">IF(KENKO[[#This Row],[//]]="","",INDEX(INDIRECT($2:$2),KENKO[[#This Row],[//]]))</f>
        <v/>
      </c>
      <c r="R74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4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46" s="45" t="str">
        <f ca="1">IF(KENKO[[#This Row],[//]]="","",IF(INDEX(INDIRECT($2:$2),KENKO[[#This Row],[//]])="","",INDEX(INDIRECT($2:$2),KENKO[[#This Row],[//]])))</f>
        <v/>
      </c>
      <c r="U746" s="32" t="str">
        <f ca="1">IF(KENKO[[#This Row],[//]]="","",INDEX(INDIRECT($2:$2),KENKO[[#This Row],[//]]))</f>
        <v/>
      </c>
      <c r="V746" s="32" t="str">
        <f ca="1">LOWER(SUBSTITUTE(SUBSTITUTE(SUBSTITUTE(SUBSTITUTE(SUBSTITUTE(SUBSTITUTE(SUBSTITUTE(SUBSTITUTE(KENKO[[#This Row],[N.B.nota]]," ",""),"-",""),"(",""),")",""),".",""),",",""),"/",""),"""",""))</f>
        <v/>
      </c>
      <c r="W746" s="29" t="str">
        <f ca="1">IF(KENKO[[#This Row],[concat]]="","",MATCH(KENKO[[#This Row],[concat]],[3]!db[NB NOTA_C],0)+1)</f>
        <v/>
      </c>
      <c r="X746" s="32" t="str">
        <f ca="1">IF(KENKO[[#This Row],[N.B.nota]]="","",ADDRESS(ROW(KENKO[QB]),COLUMN(KENKO[QB]))&amp;":"&amp;ADDRESS(ROW(),COLUMN(KENKO[QB])))</f>
        <v/>
      </c>
      <c r="Y746" s="46" t="str">
        <f ca="1">IF(KENKO[[#This Row],[//]]="","",HYPERLINK("["&amp;DB_PATH&amp;"]DB!e"&amp;KENKO[[#This Row],[stt]],"&gt;"))</f>
        <v/>
      </c>
      <c r="Z746" s="32" t="str">
        <f ca="1">IF(KENKO[[#This Row],[//]]="","",IF(KENKO[[#This Row],[ID NOTA]]="",Z745,KENKO[[#This Row],[ID NOTA]]))</f>
        <v/>
      </c>
    </row>
    <row r="747" spans="1:26" ht="20.100000000000001" customHeight="1" x14ac:dyDescent="0.25">
      <c r="A747" s="32"/>
      <c r="B747" s="29" t="str">
        <f>IF(KENKO[[#This Row],[N_ID]]="","",INDEX(Table1[ID],MATCH(KENKO[[#This Row],[N_ID]],Table1[N_ID],0)))</f>
        <v/>
      </c>
      <c r="C747" s="29" t="str">
        <f ca="1">IF(KENKO[[#This Row],[//]]="","",HYPERLINK("["&amp;SUBSTITUTE(DIR,"'","")&amp;"]NOTA!D"&amp;KENKO[[#This Row],[//]]+2,"&gt;"))</f>
        <v/>
      </c>
      <c r="D747" s="29" t="str">
        <f>IF(KENKO[[#This Row],[ID NOTA]]="","",INDEX(Table1[QB],MATCH(KENKO[[#This Row],[ID NOTA]],Table1[ID],0)))</f>
        <v/>
      </c>
      <c r="E74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47" s="34"/>
      <c r="G747" s="30" t="str">
        <f ca="1">IF(KENKO[[#This Row],[N_ID]]="","",INDEX(INDIRECT($2:$2),KENKO[[#This Row],[//]]))</f>
        <v/>
      </c>
      <c r="H747" s="30" t="str">
        <f ca="1">IF(KENKO[[#This Row],[N_ID]]="","",INDEX(INDIRECT($2:$2),KENKO[[#This Row],[//]]))</f>
        <v/>
      </c>
      <c r="I747" s="43" t="str">
        <f ca="1">IF(KENKO[[#This Row],[N_ID]]="","",INDEX(INDIRECT($2:$2),KENKO[[#This Row],[//]]))</f>
        <v/>
      </c>
      <c r="J747" s="32" t="str">
        <f ca="1">IF(KENKO[[#This Row],[//]]="","",INDEX([3]!db[NB PAJAK],KENKO[[#This Row],[stt]]-1))</f>
        <v/>
      </c>
      <c r="K747" s="29" t="str">
        <f ca="1">IF(KENKO[[#This Row],[//]]="","",IF(INDEX(INDIRECT($2:$2),KENKO[[#This Row],[//]])="","",INDEX(INDIRECT($2:$2),KENKO[[#This Row],[//]])))</f>
        <v/>
      </c>
      <c r="L747" s="29" t="str">
        <f ca="1">IF(KENKO[[#This Row],[//]]="","",IF(KENKO[[#This Row],[C]]="",INDEX(INDIRECT($2:$2),KENKO[[#This Row],[//]]),""))</f>
        <v/>
      </c>
      <c r="M747" s="29" t="str">
        <f ca="1">IF(KENKO[[#This Row],[//]]="","",IF(KENKO[[#This Row],[C]]="",INDEX(INDIRECT($2:$2),KENKO[[#This Row],[//]]),""))</f>
        <v/>
      </c>
      <c r="N747" s="33" t="str">
        <f ca="1">IF(KENKO[[#This Row],[//]]="","",INDEX(INDIRECT($2:$2),KENKO[[#This Row],[//]])/IF(KENKO[[#This Row],[C]]="",KENKO[[#This Row],[JMLH BRG]],1))</f>
        <v/>
      </c>
      <c r="O747" s="44" t="str">
        <f ca="1">IF(KENKO[[#This Row],[//]]="","",INDEX(INDIRECT($2:$2),KENKO[[#This Row],[//]]))</f>
        <v/>
      </c>
      <c r="P747" s="44" t="str">
        <f ca="1">IF(KENKO[[#This Row],[//]]="","",IF(INDEX(INDIRECT($2:$2),KENKO[[#This Row],[//]])="","",INDEX(INDIRECT($2:$2),KENKO[[#This Row],[//]])))</f>
        <v/>
      </c>
      <c r="Q747" s="33" t="str">
        <f ca="1">IF(KENKO[[#This Row],[//]]="","",INDEX(INDIRECT($2:$2),KENKO[[#This Row],[//]]))</f>
        <v/>
      </c>
      <c r="R74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4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47" s="45" t="str">
        <f ca="1">IF(KENKO[[#This Row],[//]]="","",IF(INDEX(INDIRECT($2:$2),KENKO[[#This Row],[//]])="","",INDEX(INDIRECT($2:$2),KENKO[[#This Row],[//]])))</f>
        <v/>
      </c>
      <c r="U747" s="32" t="str">
        <f ca="1">IF(KENKO[[#This Row],[//]]="","",INDEX(INDIRECT($2:$2),KENKO[[#This Row],[//]]))</f>
        <v/>
      </c>
      <c r="V747" s="32" t="str">
        <f ca="1">LOWER(SUBSTITUTE(SUBSTITUTE(SUBSTITUTE(SUBSTITUTE(SUBSTITUTE(SUBSTITUTE(SUBSTITUTE(SUBSTITUTE(KENKO[[#This Row],[N.B.nota]]," ",""),"-",""),"(",""),")",""),".",""),",",""),"/",""),"""",""))</f>
        <v/>
      </c>
      <c r="W747" s="29" t="str">
        <f ca="1">IF(KENKO[[#This Row],[concat]]="","",MATCH(KENKO[[#This Row],[concat]],[3]!db[NB NOTA_C],0)+1)</f>
        <v/>
      </c>
      <c r="X747" s="32" t="str">
        <f ca="1">IF(KENKO[[#This Row],[N.B.nota]]="","",ADDRESS(ROW(KENKO[QB]),COLUMN(KENKO[QB]))&amp;":"&amp;ADDRESS(ROW(),COLUMN(KENKO[QB])))</f>
        <v/>
      </c>
      <c r="Y747" s="46" t="str">
        <f ca="1">IF(KENKO[[#This Row],[//]]="","",HYPERLINK("["&amp;DB_PATH&amp;"]DB!e"&amp;KENKO[[#This Row],[stt]],"&gt;"))</f>
        <v/>
      </c>
      <c r="Z747" s="32" t="str">
        <f ca="1">IF(KENKO[[#This Row],[//]]="","",IF(KENKO[[#This Row],[ID NOTA]]="",Z746,KENKO[[#This Row],[ID NOTA]]))</f>
        <v/>
      </c>
    </row>
    <row r="748" spans="1:26" ht="20.100000000000001" customHeight="1" x14ac:dyDescent="0.25">
      <c r="A748" s="32"/>
      <c r="B748" s="29" t="str">
        <f>IF(KENKO[[#This Row],[N_ID]]="","",INDEX(Table1[ID],MATCH(KENKO[[#This Row],[N_ID]],Table1[N_ID],0)))</f>
        <v/>
      </c>
      <c r="C748" s="29" t="str">
        <f ca="1">IF(KENKO[[#This Row],[//]]="","",HYPERLINK("["&amp;SUBSTITUTE(DIR,"'","")&amp;"]NOTA!D"&amp;KENKO[[#This Row],[//]]+2,"&gt;"))</f>
        <v/>
      </c>
      <c r="D748" s="29" t="str">
        <f>IF(KENKO[[#This Row],[ID NOTA]]="","",INDEX(Table1[QB],MATCH(KENKO[[#This Row],[ID NOTA]],Table1[ID],0)))</f>
        <v/>
      </c>
      <c r="E74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48" s="34"/>
      <c r="G748" s="30" t="str">
        <f ca="1">IF(KENKO[[#This Row],[N_ID]]="","",INDEX(INDIRECT($2:$2),KENKO[[#This Row],[//]]))</f>
        <v/>
      </c>
      <c r="H748" s="30" t="str">
        <f ca="1">IF(KENKO[[#This Row],[N_ID]]="","",INDEX(INDIRECT($2:$2),KENKO[[#This Row],[//]]))</f>
        <v/>
      </c>
      <c r="I748" s="43" t="str">
        <f ca="1">IF(KENKO[[#This Row],[N_ID]]="","",INDEX(INDIRECT($2:$2),KENKO[[#This Row],[//]]))</f>
        <v/>
      </c>
      <c r="J748" s="32" t="str">
        <f ca="1">IF(KENKO[[#This Row],[//]]="","",INDEX([3]!db[NB PAJAK],KENKO[[#This Row],[stt]]-1))</f>
        <v/>
      </c>
      <c r="K748" s="29" t="str">
        <f ca="1">IF(KENKO[[#This Row],[//]]="","",IF(INDEX(INDIRECT($2:$2),KENKO[[#This Row],[//]])="","",INDEX(INDIRECT($2:$2),KENKO[[#This Row],[//]])))</f>
        <v/>
      </c>
      <c r="L748" s="29" t="str">
        <f ca="1">IF(KENKO[[#This Row],[//]]="","",IF(KENKO[[#This Row],[C]]="",INDEX(INDIRECT($2:$2),KENKO[[#This Row],[//]]),""))</f>
        <v/>
      </c>
      <c r="M748" s="29" t="str">
        <f ca="1">IF(KENKO[[#This Row],[//]]="","",IF(KENKO[[#This Row],[C]]="",INDEX(INDIRECT($2:$2),KENKO[[#This Row],[//]]),""))</f>
        <v/>
      </c>
      <c r="N748" s="33" t="str">
        <f ca="1">IF(KENKO[[#This Row],[//]]="","",INDEX(INDIRECT($2:$2),KENKO[[#This Row],[//]])/IF(KENKO[[#This Row],[C]]="",KENKO[[#This Row],[JMLH BRG]],1))</f>
        <v/>
      </c>
      <c r="O748" s="44" t="str">
        <f ca="1">IF(KENKO[[#This Row],[//]]="","",INDEX(INDIRECT($2:$2),KENKO[[#This Row],[//]]))</f>
        <v/>
      </c>
      <c r="P748" s="44" t="str">
        <f ca="1">IF(KENKO[[#This Row],[//]]="","",IF(INDEX(INDIRECT($2:$2),KENKO[[#This Row],[//]])="","",INDEX(INDIRECT($2:$2),KENKO[[#This Row],[//]])))</f>
        <v/>
      </c>
      <c r="Q748" s="33" t="str">
        <f ca="1">IF(KENKO[[#This Row],[//]]="","",INDEX(INDIRECT($2:$2),KENKO[[#This Row],[//]]))</f>
        <v/>
      </c>
      <c r="R74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4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48" s="45" t="str">
        <f ca="1">IF(KENKO[[#This Row],[//]]="","",IF(INDEX(INDIRECT($2:$2),KENKO[[#This Row],[//]])="","",INDEX(INDIRECT($2:$2),KENKO[[#This Row],[//]])))</f>
        <v/>
      </c>
      <c r="U748" s="32" t="str">
        <f ca="1">IF(KENKO[[#This Row],[//]]="","",INDEX(INDIRECT($2:$2),KENKO[[#This Row],[//]]))</f>
        <v/>
      </c>
      <c r="V748" s="32" t="str">
        <f ca="1">LOWER(SUBSTITUTE(SUBSTITUTE(SUBSTITUTE(SUBSTITUTE(SUBSTITUTE(SUBSTITUTE(SUBSTITUTE(SUBSTITUTE(KENKO[[#This Row],[N.B.nota]]," ",""),"-",""),"(",""),")",""),".",""),",",""),"/",""),"""",""))</f>
        <v/>
      </c>
      <c r="W748" s="29" t="str">
        <f ca="1">IF(KENKO[[#This Row],[concat]]="","",MATCH(KENKO[[#This Row],[concat]],[3]!db[NB NOTA_C],0)+1)</f>
        <v/>
      </c>
      <c r="X748" s="32" t="str">
        <f ca="1">IF(KENKO[[#This Row],[N.B.nota]]="","",ADDRESS(ROW(KENKO[QB]),COLUMN(KENKO[QB]))&amp;":"&amp;ADDRESS(ROW(),COLUMN(KENKO[QB])))</f>
        <v/>
      </c>
      <c r="Y748" s="46" t="str">
        <f ca="1">IF(KENKO[[#This Row],[//]]="","",HYPERLINK("["&amp;DB_PATH&amp;"]DB!e"&amp;KENKO[[#This Row],[stt]],"&gt;"))</f>
        <v/>
      </c>
      <c r="Z748" s="32" t="str">
        <f ca="1">IF(KENKO[[#This Row],[//]]="","",IF(KENKO[[#This Row],[ID NOTA]]="",Z747,KENKO[[#This Row],[ID NOTA]]))</f>
        <v/>
      </c>
    </row>
    <row r="749" spans="1:26" ht="20.100000000000001" customHeight="1" x14ac:dyDescent="0.25">
      <c r="A749" s="32"/>
      <c r="B749" s="29" t="str">
        <f>IF(KENKO[[#This Row],[N_ID]]="","",INDEX(Table1[ID],MATCH(KENKO[[#This Row],[N_ID]],Table1[N_ID],0)))</f>
        <v/>
      </c>
      <c r="C749" s="29" t="str">
        <f ca="1">IF(KENKO[[#This Row],[//]]="","",HYPERLINK("["&amp;SUBSTITUTE(DIR,"'","")&amp;"]NOTA!D"&amp;KENKO[[#This Row],[//]]+2,"&gt;"))</f>
        <v/>
      </c>
      <c r="D749" s="29" t="str">
        <f>IF(KENKO[[#This Row],[ID NOTA]]="","",INDEX(Table1[QB],MATCH(KENKO[[#This Row],[ID NOTA]],Table1[ID],0)))</f>
        <v/>
      </c>
      <c r="E74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49" s="34"/>
      <c r="G749" s="30" t="str">
        <f ca="1">IF(KENKO[[#This Row],[N_ID]]="","",INDEX(INDIRECT($2:$2),KENKO[[#This Row],[//]]))</f>
        <v/>
      </c>
      <c r="H749" s="30" t="str">
        <f ca="1">IF(KENKO[[#This Row],[N_ID]]="","",INDEX(INDIRECT($2:$2),KENKO[[#This Row],[//]]))</f>
        <v/>
      </c>
      <c r="I749" s="43" t="str">
        <f ca="1">IF(KENKO[[#This Row],[N_ID]]="","",INDEX(INDIRECT($2:$2),KENKO[[#This Row],[//]]))</f>
        <v/>
      </c>
      <c r="J749" s="32" t="str">
        <f ca="1">IF(KENKO[[#This Row],[//]]="","",INDEX([3]!db[NB PAJAK],KENKO[[#This Row],[stt]]-1))</f>
        <v/>
      </c>
      <c r="K749" s="29" t="str">
        <f ca="1">IF(KENKO[[#This Row],[//]]="","",IF(INDEX(INDIRECT($2:$2),KENKO[[#This Row],[//]])="","",INDEX(INDIRECT($2:$2),KENKO[[#This Row],[//]])))</f>
        <v/>
      </c>
      <c r="L749" s="29" t="str">
        <f ca="1">IF(KENKO[[#This Row],[//]]="","",IF(KENKO[[#This Row],[C]]="",INDEX(INDIRECT($2:$2),KENKO[[#This Row],[//]]),""))</f>
        <v/>
      </c>
      <c r="M749" s="29" t="str">
        <f ca="1">IF(KENKO[[#This Row],[//]]="","",IF(KENKO[[#This Row],[C]]="",INDEX(INDIRECT($2:$2),KENKO[[#This Row],[//]]),""))</f>
        <v/>
      </c>
      <c r="N749" s="33" t="str">
        <f ca="1">IF(KENKO[[#This Row],[//]]="","",INDEX(INDIRECT($2:$2),KENKO[[#This Row],[//]])/IF(KENKO[[#This Row],[C]]="",KENKO[[#This Row],[JMLH BRG]],1))</f>
        <v/>
      </c>
      <c r="O749" s="44" t="str">
        <f ca="1">IF(KENKO[[#This Row],[//]]="","",INDEX(INDIRECT($2:$2),KENKO[[#This Row],[//]]))</f>
        <v/>
      </c>
      <c r="P749" s="44" t="str">
        <f ca="1">IF(KENKO[[#This Row],[//]]="","",IF(INDEX(INDIRECT($2:$2),KENKO[[#This Row],[//]])="","",INDEX(INDIRECT($2:$2),KENKO[[#This Row],[//]])))</f>
        <v/>
      </c>
      <c r="Q749" s="33" t="str">
        <f ca="1">IF(KENKO[[#This Row],[//]]="","",INDEX(INDIRECT($2:$2),KENKO[[#This Row],[//]]))</f>
        <v/>
      </c>
      <c r="R74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4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49" s="45" t="str">
        <f ca="1">IF(KENKO[[#This Row],[//]]="","",IF(INDEX(INDIRECT($2:$2),KENKO[[#This Row],[//]])="","",INDEX(INDIRECT($2:$2),KENKO[[#This Row],[//]])))</f>
        <v/>
      </c>
      <c r="U749" s="32" t="str">
        <f ca="1">IF(KENKO[[#This Row],[//]]="","",INDEX(INDIRECT($2:$2),KENKO[[#This Row],[//]]))</f>
        <v/>
      </c>
      <c r="V749" s="32" t="str">
        <f ca="1">LOWER(SUBSTITUTE(SUBSTITUTE(SUBSTITUTE(SUBSTITUTE(SUBSTITUTE(SUBSTITUTE(SUBSTITUTE(SUBSTITUTE(KENKO[[#This Row],[N.B.nota]]," ",""),"-",""),"(",""),")",""),".",""),",",""),"/",""),"""",""))</f>
        <v/>
      </c>
      <c r="W749" s="29" t="str">
        <f ca="1">IF(KENKO[[#This Row],[concat]]="","",MATCH(KENKO[[#This Row],[concat]],[3]!db[NB NOTA_C],0)+1)</f>
        <v/>
      </c>
      <c r="X749" s="32" t="str">
        <f ca="1">IF(KENKO[[#This Row],[N.B.nota]]="","",ADDRESS(ROW(KENKO[QB]),COLUMN(KENKO[QB]))&amp;":"&amp;ADDRESS(ROW(),COLUMN(KENKO[QB])))</f>
        <v/>
      </c>
      <c r="Y749" s="46" t="str">
        <f ca="1">IF(KENKO[[#This Row],[//]]="","",HYPERLINK("["&amp;DB_PATH&amp;"]DB!e"&amp;KENKO[[#This Row],[stt]],"&gt;"))</f>
        <v/>
      </c>
      <c r="Z749" s="32" t="str">
        <f ca="1">IF(KENKO[[#This Row],[//]]="","",IF(KENKO[[#This Row],[ID NOTA]]="",Z748,KENKO[[#This Row],[ID NOTA]]))</f>
        <v/>
      </c>
    </row>
    <row r="750" spans="1:26" ht="20.100000000000001" customHeight="1" x14ac:dyDescent="0.25">
      <c r="A750" s="32"/>
      <c r="B750" s="29" t="str">
        <f>IF(KENKO[[#This Row],[N_ID]]="","",INDEX(Table1[ID],MATCH(KENKO[[#This Row],[N_ID]],Table1[N_ID],0)))</f>
        <v/>
      </c>
      <c r="C750" s="29" t="str">
        <f ca="1">IF(KENKO[[#This Row],[//]]="","",HYPERLINK("["&amp;SUBSTITUTE(DIR,"'","")&amp;"]NOTA!D"&amp;KENKO[[#This Row],[//]]+2,"&gt;"))</f>
        <v/>
      </c>
      <c r="D750" s="29" t="str">
        <f>IF(KENKO[[#This Row],[ID NOTA]]="","",INDEX(Table1[QB],MATCH(KENKO[[#This Row],[ID NOTA]],Table1[ID],0)))</f>
        <v/>
      </c>
      <c r="E75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50" s="34"/>
      <c r="G750" s="30" t="str">
        <f ca="1">IF(KENKO[[#This Row],[N_ID]]="","",INDEX(INDIRECT($2:$2),KENKO[[#This Row],[//]]))</f>
        <v/>
      </c>
      <c r="H750" s="30" t="str">
        <f ca="1">IF(KENKO[[#This Row],[N_ID]]="","",INDEX(INDIRECT($2:$2),KENKO[[#This Row],[//]]))</f>
        <v/>
      </c>
      <c r="I750" s="43" t="str">
        <f ca="1">IF(KENKO[[#This Row],[N_ID]]="","",INDEX(INDIRECT($2:$2),KENKO[[#This Row],[//]]))</f>
        <v/>
      </c>
      <c r="J750" s="32" t="str">
        <f ca="1">IF(KENKO[[#This Row],[//]]="","",INDEX([3]!db[NB PAJAK],KENKO[[#This Row],[stt]]-1))</f>
        <v/>
      </c>
      <c r="K750" s="29" t="str">
        <f ca="1">IF(KENKO[[#This Row],[//]]="","",IF(INDEX(INDIRECT($2:$2),KENKO[[#This Row],[//]])="","",INDEX(INDIRECT($2:$2),KENKO[[#This Row],[//]])))</f>
        <v/>
      </c>
      <c r="L750" s="29" t="str">
        <f ca="1">IF(KENKO[[#This Row],[//]]="","",IF(KENKO[[#This Row],[C]]="",INDEX(INDIRECT($2:$2),KENKO[[#This Row],[//]]),""))</f>
        <v/>
      </c>
      <c r="M750" s="29" t="str">
        <f ca="1">IF(KENKO[[#This Row],[//]]="","",IF(KENKO[[#This Row],[C]]="",INDEX(INDIRECT($2:$2),KENKO[[#This Row],[//]]),""))</f>
        <v/>
      </c>
      <c r="N750" s="33" t="str">
        <f ca="1">IF(KENKO[[#This Row],[//]]="","",INDEX(INDIRECT($2:$2),KENKO[[#This Row],[//]])/IF(KENKO[[#This Row],[C]]="",KENKO[[#This Row],[JMLH BRG]],1))</f>
        <v/>
      </c>
      <c r="O750" s="44" t="str">
        <f ca="1">IF(KENKO[[#This Row],[//]]="","",INDEX(INDIRECT($2:$2),KENKO[[#This Row],[//]]))</f>
        <v/>
      </c>
      <c r="P750" s="44" t="str">
        <f ca="1">IF(KENKO[[#This Row],[//]]="","",IF(INDEX(INDIRECT($2:$2),KENKO[[#This Row],[//]])="","",INDEX(INDIRECT($2:$2),KENKO[[#This Row],[//]])))</f>
        <v/>
      </c>
      <c r="Q750" s="33" t="str">
        <f ca="1">IF(KENKO[[#This Row],[//]]="","",INDEX(INDIRECT($2:$2),KENKO[[#This Row],[//]]))</f>
        <v/>
      </c>
      <c r="R75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5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50" s="45" t="str">
        <f ca="1">IF(KENKO[[#This Row],[//]]="","",IF(INDEX(INDIRECT($2:$2),KENKO[[#This Row],[//]])="","",INDEX(INDIRECT($2:$2),KENKO[[#This Row],[//]])))</f>
        <v/>
      </c>
      <c r="U750" s="32" t="str">
        <f ca="1">IF(KENKO[[#This Row],[//]]="","",INDEX(INDIRECT($2:$2),KENKO[[#This Row],[//]]))</f>
        <v/>
      </c>
      <c r="V750" s="32" t="str">
        <f ca="1">LOWER(SUBSTITUTE(SUBSTITUTE(SUBSTITUTE(SUBSTITUTE(SUBSTITUTE(SUBSTITUTE(SUBSTITUTE(SUBSTITUTE(KENKO[[#This Row],[N.B.nota]]," ",""),"-",""),"(",""),")",""),".",""),",",""),"/",""),"""",""))</f>
        <v/>
      </c>
      <c r="W750" s="29" t="str">
        <f ca="1">IF(KENKO[[#This Row],[concat]]="","",MATCH(KENKO[[#This Row],[concat]],[3]!db[NB NOTA_C],0)+1)</f>
        <v/>
      </c>
      <c r="X750" s="32" t="str">
        <f ca="1">IF(KENKO[[#This Row],[N.B.nota]]="","",ADDRESS(ROW(KENKO[QB]),COLUMN(KENKO[QB]))&amp;":"&amp;ADDRESS(ROW(),COLUMN(KENKO[QB])))</f>
        <v/>
      </c>
      <c r="Y750" s="46" t="str">
        <f ca="1">IF(KENKO[[#This Row],[//]]="","",HYPERLINK("["&amp;DB_PATH&amp;"]DB!e"&amp;KENKO[[#This Row],[stt]],"&gt;"))</f>
        <v/>
      </c>
      <c r="Z750" s="32" t="str">
        <f ca="1">IF(KENKO[[#This Row],[//]]="","",IF(KENKO[[#This Row],[ID NOTA]]="",Z749,KENKO[[#This Row],[ID NOTA]]))</f>
        <v/>
      </c>
    </row>
    <row r="751" spans="1:26" ht="20.100000000000001" customHeight="1" x14ac:dyDescent="0.25">
      <c r="A751" s="32"/>
      <c r="B751" s="29" t="str">
        <f>IF(KENKO[[#This Row],[N_ID]]="","",INDEX(Table1[ID],MATCH(KENKO[[#This Row],[N_ID]],Table1[N_ID],0)))</f>
        <v/>
      </c>
      <c r="C751" s="29" t="str">
        <f ca="1">IF(KENKO[[#This Row],[//]]="","",HYPERLINK("["&amp;SUBSTITUTE(DIR,"'","")&amp;"]NOTA!D"&amp;KENKO[[#This Row],[//]]+2,"&gt;"))</f>
        <v/>
      </c>
      <c r="D751" s="29" t="str">
        <f>IF(KENKO[[#This Row],[ID NOTA]]="","",INDEX(Table1[QB],MATCH(KENKO[[#This Row],[ID NOTA]],Table1[ID],0)))</f>
        <v/>
      </c>
      <c r="E75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51" s="34"/>
      <c r="G751" s="30" t="str">
        <f ca="1">IF(KENKO[[#This Row],[N_ID]]="","",INDEX(INDIRECT($2:$2),KENKO[[#This Row],[//]]))</f>
        <v/>
      </c>
      <c r="H751" s="30" t="str">
        <f ca="1">IF(KENKO[[#This Row],[N_ID]]="","",INDEX(INDIRECT($2:$2),KENKO[[#This Row],[//]]))</f>
        <v/>
      </c>
      <c r="I751" s="43" t="str">
        <f ca="1">IF(KENKO[[#This Row],[N_ID]]="","",INDEX(INDIRECT($2:$2),KENKO[[#This Row],[//]]))</f>
        <v/>
      </c>
      <c r="J751" s="32" t="str">
        <f ca="1">IF(KENKO[[#This Row],[//]]="","",INDEX([3]!db[NB PAJAK],KENKO[[#This Row],[stt]]-1))</f>
        <v/>
      </c>
      <c r="K751" s="29" t="str">
        <f ca="1">IF(KENKO[[#This Row],[//]]="","",IF(INDEX(INDIRECT($2:$2),KENKO[[#This Row],[//]])="","",INDEX(INDIRECT($2:$2),KENKO[[#This Row],[//]])))</f>
        <v/>
      </c>
      <c r="L751" s="29" t="str">
        <f ca="1">IF(KENKO[[#This Row],[//]]="","",IF(KENKO[[#This Row],[C]]="",INDEX(INDIRECT($2:$2),KENKO[[#This Row],[//]]),""))</f>
        <v/>
      </c>
      <c r="M751" s="29" t="str">
        <f ca="1">IF(KENKO[[#This Row],[//]]="","",IF(KENKO[[#This Row],[C]]="",INDEX(INDIRECT($2:$2),KENKO[[#This Row],[//]]),""))</f>
        <v/>
      </c>
      <c r="N751" s="33" t="str">
        <f ca="1">IF(KENKO[[#This Row],[//]]="","",INDEX(INDIRECT($2:$2),KENKO[[#This Row],[//]])/IF(KENKO[[#This Row],[C]]="",KENKO[[#This Row],[JMLH BRG]],1))</f>
        <v/>
      </c>
      <c r="O751" s="44" t="str">
        <f ca="1">IF(KENKO[[#This Row],[//]]="","",INDEX(INDIRECT($2:$2),KENKO[[#This Row],[//]]))</f>
        <v/>
      </c>
      <c r="P751" s="44" t="str">
        <f ca="1">IF(KENKO[[#This Row],[//]]="","",IF(INDEX(INDIRECT($2:$2),KENKO[[#This Row],[//]])="","",INDEX(INDIRECT($2:$2),KENKO[[#This Row],[//]])))</f>
        <v/>
      </c>
      <c r="Q751" s="33" t="str">
        <f ca="1">IF(KENKO[[#This Row],[//]]="","",INDEX(INDIRECT($2:$2),KENKO[[#This Row],[//]]))</f>
        <v/>
      </c>
      <c r="R75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5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51" s="45" t="str">
        <f ca="1">IF(KENKO[[#This Row],[//]]="","",IF(INDEX(INDIRECT($2:$2),KENKO[[#This Row],[//]])="","",INDEX(INDIRECT($2:$2),KENKO[[#This Row],[//]])))</f>
        <v/>
      </c>
      <c r="U751" s="32" t="str">
        <f ca="1">IF(KENKO[[#This Row],[//]]="","",INDEX(INDIRECT($2:$2),KENKO[[#This Row],[//]]))</f>
        <v/>
      </c>
      <c r="V751" s="32" t="str">
        <f ca="1">LOWER(SUBSTITUTE(SUBSTITUTE(SUBSTITUTE(SUBSTITUTE(SUBSTITUTE(SUBSTITUTE(SUBSTITUTE(SUBSTITUTE(KENKO[[#This Row],[N.B.nota]]," ",""),"-",""),"(",""),")",""),".",""),",",""),"/",""),"""",""))</f>
        <v/>
      </c>
      <c r="W751" s="29" t="str">
        <f ca="1">IF(KENKO[[#This Row],[concat]]="","",MATCH(KENKO[[#This Row],[concat]],[3]!db[NB NOTA_C],0)+1)</f>
        <v/>
      </c>
      <c r="X751" s="32" t="str">
        <f ca="1">IF(KENKO[[#This Row],[N.B.nota]]="","",ADDRESS(ROW(KENKO[QB]),COLUMN(KENKO[QB]))&amp;":"&amp;ADDRESS(ROW(),COLUMN(KENKO[QB])))</f>
        <v/>
      </c>
      <c r="Y751" s="46" t="str">
        <f ca="1">IF(KENKO[[#This Row],[//]]="","",HYPERLINK("["&amp;DB_PATH&amp;"]DB!e"&amp;KENKO[[#This Row],[stt]],"&gt;"))</f>
        <v/>
      </c>
      <c r="Z751" s="32" t="str">
        <f ca="1">IF(KENKO[[#This Row],[//]]="","",IF(KENKO[[#This Row],[ID NOTA]]="",Z750,KENKO[[#This Row],[ID NOTA]]))</f>
        <v/>
      </c>
    </row>
    <row r="752" spans="1:26" ht="20.100000000000001" customHeight="1" x14ac:dyDescent="0.25">
      <c r="A752" s="32"/>
      <c r="B752" s="29" t="str">
        <f>IF(KENKO[[#This Row],[N_ID]]="","",INDEX(Table1[ID],MATCH(KENKO[[#This Row],[N_ID]],Table1[N_ID],0)))</f>
        <v/>
      </c>
      <c r="C752" s="29" t="str">
        <f ca="1">IF(KENKO[[#This Row],[//]]="","",HYPERLINK("["&amp;SUBSTITUTE(DIR,"'","")&amp;"]NOTA!D"&amp;KENKO[[#This Row],[//]]+2,"&gt;"))</f>
        <v/>
      </c>
      <c r="D752" s="29" t="str">
        <f>IF(KENKO[[#This Row],[ID NOTA]]="","",INDEX(Table1[QB],MATCH(KENKO[[#This Row],[ID NOTA]],Table1[ID],0)))</f>
        <v/>
      </c>
      <c r="E75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52" s="34"/>
      <c r="G752" s="30" t="str">
        <f ca="1">IF(KENKO[[#This Row],[N_ID]]="","",INDEX(INDIRECT($2:$2),KENKO[[#This Row],[//]]))</f>
        <v/>
      </c>
      <c r="H752" s="30" t="str">
        <f ca="1">IF(KENKO[[#This Row],[N_ID]]="","",INDEX(INDIRECT($2:$2),KENKO[[#This Row],[//]]))</f>
        <v/>
      </c>
      <c r="I752" s="43" t="str">
        <f ca="1">IF(KENKO[[#This Row],[N_ID]]="","",INDEX(INDIRECT($2:$2),KENKO[[#This Row],[//]]))</f>
        <v/>
      </c>
      <c r="J752" s="32" t="str">
        <f ca="1">IF(KENKO[[#This Row],[//]]="","",INDEX([3]!db[NB PAJAK],KENKO[[#This Row],[stt]]-1))</f>
        <v/>
      </c>
      <c r="K752" s="29" t="str">
        <f ca="1">IF(KENKO[[#This Row],[//]]="","",IF(INDEX(INDIRECT($2:$2),KENKO[[#This Row],[//]])="","",INDEX(INDIRECT($2:$2),KENKO[[#This Row],[//]])))</f>
        <v/>
      </c>
      <c r="L752" s="29" t="str">
        <f ca="1">IF(KENKO[[#This Row],[//]]="","",IF(KENKO[[#This Row],[C]]="",INDEX(INDIRECT($2:$2),KENKO[[#This Row],[//]]),""))</f>
        <v/>
      </c>
      <c r="M752" s="29" t="str">
        <f ca="1">IF(KENKO[[#This Row],[//]]="","",IF(KENKO[[#This Row],[C]]="",INDEX(INDIRECT($2:$2),KENKO[[#This Row],[//]]),""))</f>
        <v/>
      </c>
      <c r="N752" s="33" t="str">
        <f ca="1">IF(KENKO[[#This Row],[//]]="","",INDEX(INDIRECT($2:$2),KENKO[[#This Row],[//]])/IF(KENKO[[#This Row],[C]]="",KENKO[[#This Row],[JMLH BRG]],1))</f>
        <v/>
      </c>
      <c r="O752" s="44" t="str">
        <f ca="1">IF(KENKO[[#This Row],[//]]="","",INDEX(INDIRECT($2:$2),KENKO[[#This Row],[//]]))</f>
        <v/>
      </c>
      <c r="P752" s="44" t="str">
        <f ca="1">IF(KENKO[[#This Row],[//]]="","",IF(INDEX(INDIRECT($2:$2),KENKO[[#This Row],[//]])="","",INDEX(INDIRECT($2:$2),KENKO[[#This Row],[//]])))</f>
        <v/>
      </c>
      <c r="Q752" s="33" t="str">
        <f ca="1">IF(KENKO[[#This Row],[//]]="","",INDEX(INDIRECT($2:$2),KENKO[[#This Row],[//]]))</f>
        <v/>
      </c>
      <c r="R75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5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52" s="45" t="str">
        <f ca="1">IF(KENKO[[#This Row],[//]]="","",IF(INDEX(INDIRECT($2:$2),KENKO[[#This Row],[//]])="","",INDEX(INDIRECT($2:$2),KENKO[[#This Row],[//]])))</f>
        <v/>
      </c>
      <c r="U752" s="32" t="str">
        <f ca="1">IF(KENKO[[#This Row],[//]]="","",INDEX(INDIRECT($2:$2),KENKO[[#This Row],[//]]))</f>
        <v/>
      </c>
      <c r="V752" s="32" t="str">
        <f ca="1">LOWER(SUBSTITUTE(SUBSTITUTE(SUBSTITUTE(SUBSTITUTE(SUBSTITUTE(SUBSTITUTE(SUBSTITUTE(SUBSTITUTE(KENKO[[#This Row],[N.B.nota]]," ",""),"-",""),"(",""),")",""),".",""),",",""),"/",""),"""",""))</f>
        <v/>
      </c>
      <c r="W752" s="29" t="str">
        <f ca="1">IF(KENKO[[#This Row],[concat]]="","",MATCH(KENKO[[#This Row],[concat]],[3]!db[NB NOTA_C],0)+1)</f>
        <v/>
      </c>
      <c r="X752" s="32" t="str">
        <f ca="1">IF(KENKO[[#This Row],[N.B.nota]]="","",ADDRESS(ROW(KENKO[QB]),COLUMN(KENKO[QB]))&amp;":"&amp;ADDRESS(ROW(),COLUMN(KENKO[QB])))</f>
        <v/>
      </c>
      <c r="Y752" s="46" t="str">
        <f ca="1">IF(KENKO[[#This Row],[//]]="","",HYPERLINK("["&amp;DB_PATH&amp;"]DB!e"&amp;KENKO[[#This Row],[stt]],"&gt;"))</f>
        <v/>
      </c>
      <c r="Z752" s="32" t="str">
        <f ca="1">IF(KENKO[[#This Row],[//]]="","",IF(KENKO[[#This Row],[ID NOTA]]="",Z751,KENKO[[#This Row],[ID NOTA]]))</f>
        <v/>
      </c>
    </row>
    <row r="753" spans="1:26" ht="20.100000000000001" customHeight="1" x14ac:dyDescent="0.25">
      <c r="A753" s="32"/>
      <c r="B753" s="29" t="str">
        <f>IF(KENKO[[#This Row],[N_ID]]="","",INDEX(Table1[ID],MATCH(KENKO[[#This Row],[N_ID]],Table1[N_ID],0)))</f>
        <v/>
      </c>
      <c r="C753" s="29" t="str">
        <f ca="1">IF(KENKO[[#This Row],[//]]="","",HYPERLINK("["&amp;SUBSTITUTE(DIR,"'","")&amp;"]NOTA!D"&amp;KENKO[[#This Row],[//]]+2,"&gt;"))</f>
        <v/>
      </c>
      <c r="D753" s="29" t="str">
        <f>IF(KENKO[[#This Row],[ID NOTA]]="","",INDEX(Table1[QB],MATCH(KENKO[[#This Row],[ID NOTA]],Table1[ID],0)))</f>
        <v/>
      </c>
      <c r="E75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53" s="34"/>
      <c r="G753" s="30" t="str">
        <f ca="1">IF(KENKO[[#This Row],[N_ID]]="","",INDEX(INDIRECT($2:$2),KENKO[[#This Row],[//]]))</f>
        <v/>
      </c>
      <c r="H753" s="30" t="str">
        <f ca="1">IF(KENKO[[#This Row],[N_ID]]="","",INDEX(INDIRECT($2:$2),KENKO[[#This Row],[//]]))</f>
        <v/>
      </c>
      <c r="I753" s="43" t="str">
        <f ca="1">IF(KENKO[[#This Row],[N_ID]]="","",INDEX(INDIRECT($2:$2),KENKO[[#This Row],[//]]))</f>
        <v/>
      </c>
      <c r="J753" s="32" t="str">
        <f ca="1">IF(KENKO[[#This Row],[//]]="","",INDEX([3]!db[NB PAJAK],KENKO[[#This Row],[stt]]-1))</f>
        <v/>
      </c>
      <c r="K753" s="29" t="str">
        <f ca="1">IF(KENKO[[#This Row],[//]]="","",IF(INDEX(INDIRECT($2:$2),KENKO[[#This Row],[//]])="","",INDEX(INDIRECT($2:$2),KENKO[[#This Row],[//]])))</f>
        <v/>
      </c>
      <c r="L753" s="29" t="str">
        <f ca="1">IF(KENKO[[#This Row],[//]]="","",IF(KENKO[[#This Row],[C]]="",INDEX(INDIRECT($2:$2),KENKO[[#This Row],[//]]),""))</f>
        <v/>
      </c>
      <c r="M753" s="29" t="str">
        <f ca="1">IF(KENKO[[#This Row],[//]]="","",IF(KENKO[[#This Row],[C]]="",INDEX(INDIRECT($2:$2),KENKO[[#This Row],[//]]),""))</f>
        <v/>
      </c>
      <c r="N753" s="33" t="str">
        <f ca="1">IF(KENKO[[#This Row],[//]]="","",INDEX(INDIRECT($2:$2),KENKO[[#This Row],[//]])/IF(KENKO[[#This Row],[C]]="",KENKO[[#This Row],[JMLH BRG]],1))</f>
        <v/>
      </c>
      <c r="O753" s="44" t="str">
        <f ca="1">IF(KENKO[[#This Row],[//]]="","",INDEX(INDIRECT($2:$2),KENKO[[#This Row],[//]]))</f>
        <v/>
      </c>
      <c r="P753" s="44" t="str">
        <f ca="1">IF(KENKO[[#This Row],[//]]="","",IF(INDEX(INDIRECT($2:$2),KENKO[[#This Row],[//]])="","",INDEX(INDIRECT($2:$2),KENKO[[#This Row],[//]])))</f>
        <v/>
      </c>
      <c r="Q753" s="33" t="str">
        <f ca="1">IF(KENKO[[#This Row],[//]]="","",INDEX(INDIRECT($2:$2),KENKO[[#This Row],[//]]))</f>
        <v/>
      </c>
      <c r="R75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5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53" s="45" t="str">
        <f ca="1">IF(KENKO[[#This Row],[//]]="","",IF(INDEX(INDIRECT($2:$2),KENKO[[#This Row],[//]])="","",INDEX(INDIRECT($2:$2),KENKO[[#This Row],[//]])))</f>
        <v/>
      </c>
      <c r="U753" s="32" t="str">
        <f ca="1">IF(KENKO[[#This Row],[//]]="","",INDEX(INDIRECT($2:$2),KENKO[[#This Row],[//]]))</f>
        <v/>
      </c>
      <c r="V753" s="32" t="str">
        <f ca="1">LOWER(SUBSTITUTE(SUBSTITUTE(SUBSTITUTE(SUBSTITUTE(SUBSTITUTE(SUBSTITUTE(SUBSTITUTE(SUBSTITUTE(KENKO[[#This Row],[N.B.nota]]," ",""),"-",""),"(",""),")",""),".",""),",",""),"/",""),"""",""))</f>
        <v/>
      </c>
      <c r="W753" s="29" t="str">
        <f ca="1">IF(KENKO[[#This Row],[concat]]="","",MATCH(KENKO[[#This Row],[concat]],[3]!db[NB NOTA_C],0)+1)</f>
        <v/>
      </c>
      <c r="X753" s="32" t="str">
        <f ca="1">IF(KENKO[[#This Row],[N.B.nota]]="","",ADDRESS(ROW(KENKO[QB]),COLUMN(KENKO[QB]))&amp;":"&amp;ADDRESS(ROW(),COLUMN(KENKO[QB])))</f>
        <v/>
      </c>
      <c r="Y753" s="46" t="str">
        <f ca="1">IF(KENKO[[#This Row],[//]]="","",HYPERLINK("["&amp;DB_PATH&amp;"]DB!e"&amp;KENKO[[#This Row],[stt]],"&gt;"))</f>
        <v/>
      </c>
      <c r="Z753" s="32" t="str">
        <f ca="1">IF(KENKO[[#This Row],[//]]="","",IF(KENKO[[#This Row],[ID NOTA]]="",Z752,KENKO[[#This Row],[ID NOTA]]))</f>
        <v/>
      </c>
    </row>
    <row r="754" spans="1:26" ht="20.100000000000001" customHeight="1" x14ac:dyDescent="0.25">
      <c r="A754" s="32"/>
      <c r="B754" s="29" t="str">
        <f>IF(KENKO[[#This Row],[N_ID]]="","",INDEX(Table1[ID],MATCH(KENKO[[#This Row],[N_ID]],Table1[N_ID],0)))</f>
        <v/>
      </c>
      <c r="C754" s="29" t="str">
        <f ca="1">IF(KENKO[[#This Row],[//]]="","",HYPERLINK("["&amp;SUBSTITUTE(DIR,"'","")&amp;"]NOTA!D"&amp;KENKO[[#This Row],[//]]+2,"&gt;"))</f>
        <v/>
      </c>
      <c r="D754" s="29" t="str">
        <f>IF(KENKO[[#This Row],[ID NOTA]]="","",INDEX(Table1[QB],MATCH(KENKO[[#This Row],[ID NOTA]],Table1[ID],0)))</f>
        <v/>
      </c>
      <c r="E75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54" s="34"/>
      <c r="G754" s="30" t="str">
        <f ca="1">IF(KENKO[[#This Row],[N_ID]]="","",INDEX(INDIRECT($2:$2),KENKO[[#This Row],[//]]))</f>
        <v/>
      </c>
      <c r="H754" s="30" t="str">
        <f ca="1">IF(KENKO[[#This Row],[N_ID]]="","",INDEX(INDIRECT($2:$2),KENKO[[#This Row],[//]]))</f>
        <v/>
      </c>
      <c r="I754" s="43" t="str">
        <f ca="1">IF(KENKO[[#This Row],[N_ID]]="","",INDEX(INDIRECT($2:$2),KENKO[[#This Row],[//]]))</f>
        <v/>
      </c>
      <c r="J754" s="32" t="str">
        <f ca="1">IF(KENKO[[#This Row],[//]]="","",INDEX([3]!db[NB PAJAK],KENKO[[#This Row],[stt]]-1))</f>
        <v/>
      </c>
      <c r="K754" s="29" t="str">
        <f ca="1">IF(KENKO[[#This Row],[//]]="","",IF(INDEX(INDIRECT($2:$2),KENKO[[#This Row],[//]])="","",INDEX(INDIRECT($2:$2),KENKO[[#This Row],[//]])))</f>
        <v/>
      </c>
      <c r="L754" s="29" t="str">
        <f ca="1">IF(KENKO[[#This Row],[//]]="","",IF(KENKO[[#This Row],[C]]="",INDEX(INDIRECT($2:$2),KENKO[[#This Row],[//]]),""))</f>
        <v/>
      </c>
      <c r="M754" s="29" t="str">
        <f ca="1">IF(KENKO[[#This Row],[//]]="","",IF(KENKO[[#This Row],[C]]="",INDEX(INDIRECT($2:$2),KENKO[[#This Row],[//]]),""))</f>
        <v/>
      </c>
      <c r="N754" s="33" t="str">
        <f ca="1">IF(KENKO[[#This Row],[//]]="","",INDEX(INDIRECT($2:$2),KENKO[[#This Row],[//]])/IF(KENKO[[#This Row],[C]]="",KENKO[[#This Row],[JMLH BRG]],1))</f>
        <v/>
      </c>
      <c r="O754" s="44" t="str">
        <f ca="1">IF(KENKO[[#This Row],[//]]="","",INDEX(INDIRECT($2:$2),KENKO[[#This Row],[//]]))</f>
        <v/>
      </c>
      <c r="P754" s="44" t="str">
        <f ca="1">IF(KENKO[[#This Row],[//]]="","",IF(INDEX(INDIRECT($2:$2),KENKO[[#This Row],[//]])="","",INDEX(INDIRECT($2:$2),KENKO[[#This Row],[//]])))</f>
        <v/>
      </c>
      <c r="Q754" s="33" t="str">
        <f ca="1">IF(KENKO[[#This Row],[//]]="","",INDEX(INDIRECT($2:$2),KENKO[[#This Row],[//]]))</f>
        <v/>
      </c>
      <c r="R75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5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54" s="45" t="str">
        <f ca="1">IF(KENKO[[#This Row],[//]]="","",IF(INDEX(INDIRECT($2:$2),KENKO[[#This Row],[//]])="","",INDEX(INDIRECT($2:$2),KENKO[[#This Row],[//]])))</f>
        <v/>
      </c>
      <c r="U754" s="32" t="str">
        <f ca="1">IF(KENKO[[#This Row],[//]]="","",INDEX(INDIRECT($2:$2),KENKO[[#This Row],[//]]))</f>
        <v/>
      </c>
      <c r="V754" s="32" t="str">
        <f ca="1">LOWER(SUBSTITUTE(SUBSTITUTE(SUBSTITUTE(SUBSTITUTE(SUBSTITUTE(SUBSTITUTE(SUBSTITUTE(SUBSTITUTE(KENKO[[#This Row],[N.B.nota]]," ",""),"-",""),"(",""),")",""),".",""),",",""),"/",""),"""",""))</f>
        <v/>
      </c>
      <c r="W754" s="29" t="str">
        <f ca="1">IF(KENKO[[#This Row],[concat]]="","",MATCH(KENKO[[#This Row],[concat]],[3]!db[NB NOTA_C],0)+1)</f>
        <v/>
      </c>
      <c r="X754" s="32" t="str">
        <f ca="1">IF(KENKO[[#This Row],[N.B.nota]]="","",ADDRESS(ROW(KENKO[QB]),COLUMN(KENKO[QB]))&amp;":"&amp;ADDRESS(ROW(),COLUMN(KENKO[QB])))</f>
        <v/>
      </c>
      <c r="Y754" s="46" t="str">
        <f ca="1">IF(KENKO[[#This Row],[//]]="","",HYPERLINK("["&amp;DB_PATH&amp;"]DB!e"&amp;KENKO[[#This Row],[stt]],"&gt;"))</f>
        <v/>
      </c>
      <c r="Z754" s="32" t="str">
        <f ca="1">IF(KENKO[[#This Row],[//]]="","",IF(KENKO[[#This Row],[ID NOTA]]="",Z753,KENKO[[#This Row],[ID NOTA]]))</f>
        <v/>
      </c>
    </row>
    <row r="755" spans="1:26" ht="20.100000000000001" customHeight="1" x14ac:dyDescent="0.25">
      <c r="A755" s="32"/>
      <c r="B755" s="29" t="str">
        <f>IF(KENKO[[#This Row],[N_ID]]="","",INDEX(Table1[ID],MATCH(KENKO[[#This Row],[N_ID]],Table1[N_ID],0)))</f>
        <v/>
      </c>
      <c r="C755" s="29" t="str">
        <f ca="1">IF(KENKO[[#This Row],[//]]="","",HYPERLINK("["&amp;SUBSTITUTE(DIR,"'","")&amp;"]NOTA!D"&amp;KENKO[[#This Row],[//]]+2,"&gt;"))</f>
        <v/>
      </c>
      <c r="D755" s="29" t="str">
        <f>IF(KENKO[[#This Row],[ID NOTA]]="","",INDEX(Table1[QB],MATCH(KENKO[[#This Row],[ID NOTA]],Table1[ID],0)))</f>
        <v/>
      </c>
      <c r="E75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55" s="29"/>
      <c r="G755" s="30" t="str">
        <f ca="1">IF(KENKO[[#This Row],[N_ID]]="","",INDEX(INDIRECT($2:$2),KENKO[[#This Row],[//]]))</f>
        <v/>
      </c>
      <c r="H755" s="30" t="str">
        <f ca="1">IF(KENKO[[#This Row],[N_ID]]="","",INDEX(INDIRECT($2:$2),KENKO[[#This Row],[//]]))</f>
        <v/>
      </c>
      <c r="I755" s="43" t="str">
        <f ca="1">IF(KENKO[[#This Row],[N_ID]]="","",INDEX(INDIRECT($2:$2),KENKO[[#This Row],[//]]))</f>
        <v/>
      </c>
      <c r="J755" s="32" t="str">
        <f ca="1">IF(KENKO[[#This Row],[//]]="","",INDEX([3]!db[NB PAJAK],KENKO[[#This Row],[stt]]-1))</f>
        <v/>
      </c>
      <c r="K755" s="29" t="str">
        <f ca="1">IF(KENKO[[#This Row],[//]]="","",IF(INDEX(INDIRECT($2:$2),KENKO[[#This Row],[//]])="","",INDEX(INDIRECT($2:$2),KENKO[[#This Row],[//]])))</f>
        <v/>
      </c>
      <c r="L755" s="29" t="str">
        <f ca="1">IF(KENKO[[#This Row],[//]]="","",IF(KENKO[[#This Row],[C]]="",INDEX(INDIRECT($2:$2),KENKO[[#This Row],[//]]),""))</f>
        <v/>
      </c>
      <c r="M755" s="29" t="str">
        <f ca="1">IF(KENKO[[#This Row],[//]]="","",IF(KENKO[[#This Row],[C]]="",INDEX(INDIRECT($2:$2),KENKO[[#This Row],[//]]),""))</f>
        <v/>
      </c>
      <c r="N755" s="33" t="str">
        <f ca="1">IF(KENKO[[#This Row],[//]]="","",INDEX(INDIRECT($2:$2),KENKO[[#This Row],[//]])/IF(KENKO[[#This Row],[C]]="",KENKO[[#This Row],[JMLH BRG]],1))</f>
        <v/>
      </c>
      <c r="O755" s="44" t="str">
        <f ca="1">IF(KENKO[[#This Row],[//]]="","",INDEX(INDIRECT($2:$2),KENKO[[#This Row],[//]]))</f>
        <v/>
      </c>
      <c r="P755" s="44" t="str">
        <f ca="1">IF(KENKO[[#This Row],[//]]="","",IF(INDEX(INDIRECT($2:$2),KENKO[[#This Row],[//]])="","",INDEX(INDIRECT($2:$2),KENKO[[#This Row],[//]])))</f>
        <v/>
      </c>
      <c r="Q755" s="33" t="str">
        <f ca="1">IF(KENKO[[#This Row],[//]]="","",INDEX(INDIRECT($2:$2),KENKO[[#This Row],[//]]))</f>
        <v/>
      </c>
      <c r="R75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5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55" s="45" t="str">
        <f ca="1">IF(KENKO[[#This Row],[//]]="","",IF(INDEX(INDIRECT($2:$2),KENKO[[#This Row],[//]])="","",INDEX(INDIRECT($2:$2),KENKO[[#This Row],[//]])))</f>
        <v/>
      </c>
      <c r="U755" s="32" t="str">
        <f ca="1">IF(KENKO[[#This Row],[//]]="","",INDEX(INDIRECT($2:$2),KENKO[[#This Row],[//]]))</f>
        <v/>
      </c>
      <c r="V755" s="32" t="str">
        <f ca="1">LOWER(SUBSTITUTE(SUBSTITUTE(SUBSTITUTE(SUBSTITUTE(SUBSTITUTE(SUBSTITUTE(SUBSTITUTE(SUBSTITUTE(KENKO[[#This Row],[N.B.nota]]," ",""),"-",""),"(",""),")",""),".",""),",",""),"/",""),"""",""))</f>
        <v/>
      </c>
      <c r="W755" s="29" t="str">
        <f ca="1">IF(KENKO[[#This Row],[concat]]="","",MATCH(KENKO[[#This Row],[concat]],[3]!db[NB NOTA_C],0)+1)</f>
        <v/>
      </c>
      <c r="X755" s="32" t="str">
        <f ca="1">IF(KENKO[[#This Row],[N.B.nota]]="","",ADDRESS(ROW(KENKO[QB]),COLUMN(KENKO[QB]))&amp;":"&amp;ADDRESS(ROW(),COLUMN(KENKO[QB])))</f>
        <v/>
      </c>
      <c r="Y755" s="46" t="str">
        <f ca="1">IF(KENKO[[#This Row],[//]]="","",HYPERLINK("["&amp;DB_PATH&amp;"]DB!e"&amp;KENKO[[#This Row],[stt]],"&gt;"))</f>
        <v/>
      </c>
      <c r="Z755" s="32" t="str">
        <f ca="1">IF(KENKO[[#This Row],[//]]="","",IF(KENKO[[#This Row],[ID NOTA]]="",Z754,KENKO[[#This Row],[ID NOTA]]))</f>
        <v/>
      </c>
    </row>
    <row r="756" spans="1:26" ht="20.100000000000001" customHeight="1" x14ac:dyDescent="0.25">
      <c r="A756" s="32"/>
      <c r="B756" s="29" t="str">
        <f>IF(KENKO[[#This Row],[N_ID]]="","",INDEX(Table1[ID],MATCH(KENKO[[#This Row],[N_ID]],Table1[N_ID],0)))</f>
        <v/>
      </c>
      <c r="C756" s="29" t="str">
        <f ca="1">IF(KENKO[[#This Row],[//]]="","",HYPERLINK("["&amp;SUBSTITUTE(DIR,"'","")&amp;"]NOTA!D"&amp;KENKO[[#This Row],[//]]+2,"&gt;"))</f>
        <v/>
      </c>
      <c r="D756" s="29" t="str">
        <f>IF(KENKO[[#This Row],[ID NOTA]]="","",INDEX(Table1[QB],MATCH(KENKO[[#This Row],[ID NOTA]],Table1[ID],0)))</f>
        <v/>
      </c>
      <c r="E75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56" s="29"/>
      <c r="G756" s="30" t="str">
        <f ca="1">IF(KENKO[[#This Row],[N_ID]]="","",INDEX(INDIRECT($2:$2),KENKO[[#This Row],[//]]))</f>
        <v/>
      </c>
      <c r="H756" s="30" t="str">
        <f ca="1">IF(KENKO[[#This Row],[N_ID]]="","",INDEX(INDIRECT($2:$2),KENKO[[#This Row],[//]]))</f>
        <v/>
      </c>
      <c r="I756" s="43" t="str">
        <f ca="1">IF(KENKO[[#This Row],[N_ID]]="","",INDEX(INDIRECT($2:$2),KENKO[[#This Row],[//]]))</f>
        <v/>
      </c>
      <c r="J756" s="32" t="str">
        <f ca="1">IF(KENKO[[#This Row],[//]]="","",INDEX([3]!db[NB PAJAK],KENKO[[#This Row],[stt]]-1))</f>
        <v/>
      </c>
      <c r="K756" s="29" t="str">
        <f ca="1">IF(KENKO[[#This Row],[//]]="","",IF(INDEX(INDIRECT($2:$2),KENKO[[#This Row],[//]])="","",INDEX(INDIRECT($2:$2),KENKO[[#This Row],[//]])))</f>
        <v/>
      </c>
      <c r="L756" s="29" t="str">
        <f ca="1">IF(KENKO[[#This Row],[//]]="","",IF(KENKO[[#This Row],[C]]="",INDEX(INDIRECT($2:$2),KENKO[[#This Row],[//]]),""))</f>
        <v/>
      </c>
      <c r="M756" s="29" t="str">
        <f ca="1">IF(KENKO[[#This Row],[//]]="","",IF(KENKO[[#This Row],[C]]="",INDEX(INDIRECT($2:$2),KENKO[[#This Row],[//]]),""))</f>
        <v/>
      </c>
      <c r="N756" s="33" t="str">
        <f ca="1">IF(KENKO[[#This Row],[//]]="","",INDEX(INDIRECT($2:$2),KENKO[[#This Row],[//]])/IF(KENKO[[#This Row],[C]]="",KENKO[[#This Row],[JMLH BRG]],1))</f>
        <v/>
      </c>
      <c r="O756" s="44" t="str">
        <f ca="1">IF(KENKO[[#This Row],[//]]="","",INDEX(INDIRECT($2:$2),KENKO[[#This Row],[//]]))</f>
        <v/>
      </c>
      <c r="P756" s="44" t="str">
        <f ca="1">IF(KENKO[[#This Row],[//]]="","",IF(INDEX(INDIRECT($2:$2),KENKO[[#This Row],[//]])="","",INDEX(INDIRECT($2:$2),KENKO[[#This Row],[//]])))</f>
        <v/>
      </c>
      <c r="Q756" s="33" t="str">
        <f ca="1">IF(KENKO[[#This Row],[//]]="","",INDEX(INDIRECT($2:$2),KENKO[[#This Row],[//]]))</f>
        <v/>
      </c>
      <c r="R75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5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56" s="45" t="str">
        <f ca="1">IF(KENKO[[#This Row],[//]]="","",IF(INDEX(INDIRECT($2:$2),KENKO[[#This Row],[//]])="","",INDEX(INDIRECT($2:$2),KENKO[[#This Row],[//]])))</f>
        <v/>
      </c>
      <c r="U756" s="32" t="str">
        <f ca="1">IF(KENKO[[#This Row],[//]]="","",INDEX(INDIRECT($2:$2),KENKO[[#This Row],[//]]))</f>
        <v/>
      </c>
      <c r="V756" s="32" t="str">
        <f ca="1">LOWER(SUBSTITUTE(SUBSTITUTE(SUBSTITUTE(SUBSTITUTE(SUBSTITUTE(SUBSTITUTE(SUBSTITUTE(SUBSTITUTE(KENKO[[#This Row],[N.B.nota]]," ",""),"-",""),"(",""),")",""),".",""),",",""),"/",""),"""",""))</f>
        <v/>
      </c>
      <c r="W756" s="29" t="str">
        <f ca="1">IF(KENKO[[#This Row],[concat]]="","",MATCH(KENKO[[#This Row],[concat]],[3]!db[NB NOTA_C],0)+1)</f>
        <v/>
      </c>
      <c r="X756" s="32" t="str">
        <f ca="1">IF(KENKO[[#This Row],[N.B.nota]]="","",ADDRESS(ROW(KENKO[QB]),COLUMN(KENKO[QB]))&amp;":"&amp;ADDRESS(ROW(),COLUMN(KENKO[QB])))</f>
        <v/>
      </c>
      <c r="Y756" s="46" t="str">
        <f ca="1">IF(KENKO[[#This Row],[//]]="","",HYPERLINK("["&amp;DB_PATH&amp;"]DB!e"&amp;KENKO[[#This Row],[stt]],"&gt;"))</f>
        <v/>
      </c>
      <c r="Z756" s="32" t="str">
        <f ca="1">IF(KENKO[[#This Row],[//]]="","",IF(KENKO[[#This Row],[ID NOTA]]="",Z755,KENKO[[#This Row],[ID NOTA]]))</f>
        <v/>
      </c>
    </row>
    <row r="757" spans="1:26" ht="20.100000000000001" customHeight="1" x14ac:dyDescent="0.25">
      <c r="A757" s="32"/>
      <c r="B757" s="29" t="str">
        <f>IF(KENKO[[#This Row],[N_ID]]="","",INDEX(Table1[ID],MATCH(KENKO[[#This Row],[N_ID]],Table1[N_ID],0)))</f>
        <v/>
      </c>
      <c r="C757" s="29" t="str">
        <f ca="1">IF(KENKO[[#This Row],[//]]="","",HYPERLINK("["&amp;SUBSTITUTE(DIR,"'","")&amp;"]NOTA!D"&amp;KENKO[[#This Row],[//]]+2,"&gt;"))</f>
        <v/>
      </c>
      <c r="D757" s="29" t="str">
        <f>IF(KENKO[[#This Row],[ID NOTA]]="","",INDEX(Table1[QB],MATCH(KENKO[[#This Row],[ID NOTA]],Table1[ID],0)))</f>
        <v/>
      </c>
      <c r="E75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57" s="29"/>
      <c r="G757" s="30" t="str">
        <f ca="1">IF(KENKO[[#This Row],[N_ID]]="","",INDEX(INDIRECT($2:$2),KENKO[[#This Row],[//]]))</f>
        <v/>
      </c>
      <c r="H757" s="30" t="str">
        <f ca="1">IF(KENKO[[#This Row],[N_ID]]="","",INDEX(INDIRECT($2:$2),KENKO[[#This Row],[//]]))</f>
        <v/>
      </c>
      <c r="I757" s="43" t="str">
        <f ca="1">IF(KENKO[[#This Row],[N_ID]]="","",INDEX(INDIRECT($2:$2),KENKO[[#This Row],[//]]))</f>
        <v/>
      </c>
      <c r="J757" s="32" t="str">
        <f ca="1">IF(KENKO[[#This Row],[//]]="","",INDEX([3]!db[NB PAJAK],KENKO[[#This Row],[stt]]-1))</f>
        <v/>
      </c>
      <c r="K757" s="29" t="str">
        <f ca="1">IF(KENKO[[#This Row],[//]]="","",IF(INDEX(INDIRECT($2:$2),KENKO[[#This Row],[//]])="","",INDEX(INDIRECT($2:$2),KENKO[[#This Row],[//]])))</f>
        <v/>
      </c>
      <c r="L757" s="29" t="str">
        <f ca="1">IF(KENKO[[#This Row],[//]]="","",IF(KENKO[[#This Row],[C]]="",INDEX(INDIRECT($2:$2),KENKO[[#This Row],[//]]),""))</f>
        <v/>
      </c>
      <c r="M757" s="29" t="str">
        <f ca="1">IF(KENKO[[#This Row],[//]]="","",IF(KENKO[[#This Row],[C]]="",INDEX(INDIRECT($2:$2),KENKO[[#This Row],[//]]),""))</f>
        <v/>
      </c>
      <c r="N757" s="33" t="str">
        <f ca="1">IF(KENKO[[#This Row],[//]]="","",INDEX(INDIRECT($2:$2),KENKO[[#This Row],[//]])/IF(KENKO[[#This Row],[C]]="",KENKO[[#This Row],[JMLH BRG]],1))</f>
        <v/>
      </c>
      <c r="O757" s="44" t="str">
        <f ca="1">IF(KENKO[[#This Row],[//]]="","",INDEX(INDIRECT($2:$2),KENKO[[#This Row],[//]]))</f>
        <v/>
      </c>
      <c r="P757" s="44" t="str">
        <f ca="1">IF(KENKO[[#This Row],[//]]="","",IF(INDEX(INDIRECT($2:$2),KENKO[[#This Row],[//]])="","",INDEX(INDIRECT($2:$2),KENKO[[#This Row],[//]])))</f>
        <v/>
      </c>
      <c r="Q757" s="33" t="str">
        <f ca="1">IF(KENKO[[#This Row],[//]]="","",INDEX(INDIRECT($2:$2),KENKO[[#This Row],[//]]))</f>
        <v/>
      </c>
      <c r="R75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5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57" s="45" t="str">
        <f ca="1">IF(KENKO[[#This Row],[//]]="","",IF(INDEX(INDIRECT($2:$2),KENKO[[#This Row],[//]])="","",INDEX(INDIRECT($2:$2),KENKO[[#This Row],[//]])))</f>
        <v/>
      </c>
      <c r="U757" s="32" t="str">
        <f ca="1">IF(KENKO[[#This Row],[//]]="","",INDEX(INDIRECT($2:$2),KENKO[[#This Row],[//]]))</f>
        <v/>
      </c>
      <c r="V757" s="32" t="str">
        <f ca="1">LOWER(SUBSTITUTE(SUBSTITUTE(SUBSTITUTE(SUBSTITUTE(SUBSTITUTE(SUBSTITUTE(SUBSTITUTE(SUBSTITUTE(KENKO[[#This Row],[N.B.nota]]," ",""),"-",""),"(",""),")",""),".",""),",",""),"/",""),"""",""))</f>
        <v/>
      </c>
      <c r="W757" s="29" t="str">
        <f ca="1">IF(KENKO[[#This Row],[concat]]="","",MATCH(KENKO[[#This Row],[concat]],[3]!db[NB NOTA_C],0)+1)</f>
        <v/>
      </c>
      <c r="X757" s="32" t="str">
        <f ca="1">IF(KENKO[[#This Row],[N.B.nota]]="","",ADDRESS(ROW(KENKO[QB]),COLUMN(KENKO[QB]))&amp;":"&amp;ADDRESS(ROW(),COLUMN(KENKO[QB])))</f>
        <v/>
      </c>
      <c r="Y757" s="46" t="str">
        <f ca="1">IF(KENKO[[#This Row],[//]]="","",HYPERLINK("["&amp;DB_PATH&amp;"]DB!e"&amp;KENKO[[#This Row],[stt]],"&gt;"))</f>
        <v/>
      </c>
      <c r="Z757" s="32" t="str">
        <f ca="1">IF(KENKO[[#This Row],[//]]="","",IF(KENKO[[#This Row],[ID NOTA]]="",Z756,KENKO[[#This Row],[ID NOTA]]))</f>
        <v/>
      </c>
    </row>
    <row r="758" spans="1:26" ht="20.100000000000001" customHeight="1" x14ac:dyDescent="0.25">
      <c r="A758" s="32"/>
      <c r="B758" s="29" t="str">
        <f>IF(KENKO[[#This Row],[N_ID]]="","",INDEX(Table1[ID],MATCH(KENKO[[#This Row],[N_ID]],Table1[N_ID],0)))</f>
        <v/>
      </c>
      <c r="C758" s="29" t="str">
        <f ca="1">IF(KENKO[[#This Row],[//]]="","",HYPERLINK("["&amp;SUBSTITUTE(DIR,"'","")&amp;"]NOTA!D"&amp;KENKO[[#This Row],[//]]+2,"&gt;"))</f>
        <v/>
      </c>
      <c r="D758" s="29" t="str">
        <f>IF(KENKO[[#This Row],[ID NOTA]]="","",INDEX(Table1[QB],MATCH(KENKO[[#This Row],[ID NOTA]],Table1[ID],0)))</f>
        <v/>
      </c>
      <c r="E75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58" s="29"/>
      <c r="G758" s="30" t="str">
        <f ca="1">IF(KENKO[[#This Row],[N_ID]]="","",INDEX(INDIRECT($2:$2),KENKO[[#This Row],[//]]))</f>
        <v/>
      </c>
      <c r="H758" s="30" t="str">
        <f ca="1">IF(KENKO[[#This Row],[N_ID]]="","",INDEX(INDIRECT($2:$2),KENKO[[#This Row],[//]]))</f>
        <v/>
      </c>
      <c r="I758" s="43" t="str">
        <f ca="1">IF(KENKO[[#This Row],[N_ID]]="","",INDEX(INDIRECT($2:$2),KENKO[[#This Row],[//]]))</f>
        <v/>
      </c>
      <c r="J758" s="32" t="str">
        <f ca="1">IF(KENKO[[#This Row],[//]]="","",INDEX([3]!db[NB PAJAK],KENKO[[#This Row],[stt]]-1))</f>
        <v/>
      </c>
      <c r="K758" s="29" t="str">
        <f ca="1">IF(KENKO[[#This Row],[//]]="","",IF(INDEX(INDIRECT($2:$2),KENKO[[#This Row],[//]])="","",INDEX(INDIRECT($2:$2),KENKO[[#This Row],[//]])))</f>
        <v/>
      </c>
      <c r="L758" s="29" t="str">
        <f ca="1">IF(KENKO[[#This Row],[//]]="","",IF(KENKO[[#This Row],[C]]="",INDEX(INDIRECT($2:$2),KENKO[[#This Row],[//]]),""))</f>
        <v/>
      </c>
      <c r="M758" s="29" t="str">
        <f ca="1">IF(KENKO[[#This Row],[//]]="","",IF(KENKO[[#This Row],[C]]="",INDEX(INDIRECT($2:$2),KENKO[[#This Row],[//]]),""))</f>
        <v/>
      </c>
      <c r="N758" s="33" t="str">
        <f ca="1">IF(KENKO[[#This Row],[//]]="","",INDEX(INDIRECT($2:$2),KENKO[[#This Row],[//]])/IF(KENKO[[#This Row],[C]]="",KENKO[[#This Row],[JMLH BRG]],1))</f>
        <v/>
      </c>
      <c r="O758" s="44" t="str">
        <f ca="1">IF(KENKO[[#This Row],[//]]="","",INDEX(INDIRECT($2:$2),KENKO[[#This Row],[//]]))</f>
        <v/>
      </c>
      <c r="P758" s="44" t="str">
        <f ca="1">IF(KENKO[[#This Row],[//]]="","",IF(INDEX(INDIRECT($2:$2),KENKO[[#This Row],[//]])="","",INDEX(INDIRECT($2:$2),KENKO[[#This Row],[//]])))</f>
        <v/>
      </c>
      <c r="Q758" s="33" t="str">
        <f ca="1">IF(KENKO[[#This Row],[//]]="","",INDEX(INDIRECT($2:$2),KENKO[[#This Row],[//]]))</f>
        <v/>
      </c>
      <c r="R75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5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58" s="45" t="str">
        <f ca="1">IF(KENKO[[#This Row],[//]]="","",IF(INDEX(INDIRECT($2:$2),KENKO[[#This Row],[//]])="","",INDEX(INDIRECT($2:$2),KENKO[[#This Row],[//]])))</f>
        <v/>
      </c>
      <c r="U758" s="32" t="str">
        <f ca="1">IF(KENKO[[#This Row],[//]]="","",INDEX(INDIRECT($2:$2),KENKO[[#This Row],[//]]))</f>
        <v/>
      </c>
      <c r="V758" s="32" t="str">
        <f ca="1">LOWER(SUBSTITUTE(SUBSTITUTE(SUBSTITUTE(SUBSTITUTE(SUBSTITUTE(SUBSTITUTE(SUBSTITUTE(SUBSTITUTE(KENKO[[#This Row],[N.B.nota]]," ",""),"-",""),"(",""),")",""),".",""),",",""),"/",""),"""",""))</f>
        <v/>
      </c>
      <c r="W758" s="29" t="str">
        <f ca="1">IF(KENKO[[#This Row],[concat]]="","",MATCH(KENKO[[#This Row],[concat]],[3]!db[NB NOTA_C],0)+1)</f>
        <v/>
      </c>
      <c r="X758" s="32" t="str">
        <f ca="1">IF(KENKO[[#This Row],[N.B.nota]]="","",ADDRESS(ROW(KENKO[QB]),COLUMN(KENKO[QB]))&amp;":"&amp;ADDRESS(ROW(),COLUMN(KENKO[QB])))</f>
        <v/>
      </c>
      <c r="Y758" s="46" t="str">
        <f ca="1">IF(KENKO[[#This Row],[//]]="","",HYPERLINK("["&amp;DB_PATH&amp;"]DB!e"&amp;KENKO[[#This Row],[stt]],"&gt;"))</f>
        <v/>
      </c>
      <c r="Z758" s="32" t="str">
        <f ca="1">IF(KENKO[[#This Row],[//]]="","",IF(KENKO[[#This Row],[ID NOTA]]="",Z757,KENKO[[#This Row],[ID NOTA]]))</f>
        <v/>
      </c>
    </row>
    <row r="759" spans="1:26" ht="20.100000000000001" customHeight="1" x14ac:dyDescent="0.25">
      <c r="A759" s="32"/>
      <c r="B759" s="29" t="str">
        <f>IF(KENKO[[#This Row],[N_ID]]="","",INDEX(Table1[ID],MATCH(KENKO[[#This Row],[N_ID]],Table1[N_ID],0)))</f>
        <v/>
      </c>
      <c r="C759" s="29" t="str">
        <f ca="1">IF(KENKO[[#This Row],[//]]="","",HYPERLINK("["&amp;SUBSTITUTE(DIR,"'","")&amp;"]NOTA!D"&amp;KENKO[[#This Row],[//]]+2,"&gt;"))</f>
        <v/>
      </c>
      <c r="D759" s="29" t="str">
        <f>IF(KENKO[[#This Row],[ID NOTA]]="","",INDEX(Table1[QB],MATCH(KENKO[[#This Row],[ID NOTA]],Table1[ID],0)))</f>
        <v/>
      </c>
      <c r="E75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59" s="29"/>
      <c r="G759" s="30" t="str">
        <f ca="1">IF(KENKO[[#This Row],[N_ID]]="","",INDEX(INDIRECT($2:$2),KENKO[[#This Row],[//]]))</f>
        <v/>
      </c>
      <c r="H759" s="30" t="str">
        <f ca="1">IF(KENKO[[#This Row],[N_ID]]="","",INDEX(INDIRECT($2:$2),KENKO[[#This Row],[//]]))</f>
        <v/>
      </c>
      <c r="I759" s="43" t="str">
        <f ca="1">IF(KENKO[[#This Row],[N_ID]]="","",INDEX(INDIRECT($2:$2),KENKO[[#This Row],[//]]))</f>
        <v/>
      </c>
      <c r="J759" s="32" t="str">
        <f ca="1">IF(KENKO[[#This Row],[//]]="","",INDEX([3]!db[NB PAJAK],KENKO[[#This Row],[stt]]-1))</f>
        <v/>
      </c>
      <c r="K759" s="29" t="str">
        <f ca="1">IF(KENKO[[#This Row],[//]]="","",IF(INDEX(INDIRECT($2:$2),KENKO[[#This Row],[//]])="","",INDEX(INDIRECT($2:$2),KENKO[[#This Row],[//]])))</f>
        <v/>
      </c>
      <c r="L759" s="29" t="str">
        <f ca="1">IF(KENKO[[#This Row],[//]]="","",IF(KENKO[[#This Row],[C]]="",INDEX(INDIRECT($2:$2),KENKO[[#This Row],[//]]),""))</f>
        <v/>
      </c>
      <c r="M759" s="29" t="str">
        <f ca="1">IF(KENKO[[#This Row],[//]]="","",IF(KENKO[[#This Row],[C]]="",INDEX(INDIRECT($2:$2),KENKO[[#This Row],[//]]),""))</f>
        <v/>
      </c>
      <c r="N759" s="33" t="str">
        <f ca="1">IF(KENKO[[#This Row],[//]]="","",INDEX(INDIRECT($2:$2),KENKO[[#This Row],[//]])/IF(KENKO[[#This Row],[C]]="",KENKO[[#This Row],[JMLH BRG]],1))</f>
        <v/>
      </c>
      <c r="O759" s="44" t="str">
        <f ca="1">IF(KENKO[[#This Row],[//]]="","",INDEX(INDIRECT($2:$2),KENKO[[#This Row],[//]]))</f>
        <v/>
      </c>
      <c r="P759" s="44" t="str">
        <f ca="1">IF(KENKO[[#This Row],[//]]="","",IF(INDEX(INDIRECT($2:$2),KENKO[[#This Row],[//]])="","",INDEX(INDIRECT($2:$2),KENKO[[#This Row],[//]])))</f>
        <v/>
      </c>
      <c r="Q759" s="33" t="str">
        <f ca="1">IF(KENKO[[#This Row],[//]]="","",INDEX(INDIRECT($2:$2),KENKO[[#This Row],[//]]))</f>
        <v/>
      </c>
      <c r="R75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5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59" s="45" t="str">
        <f ca="1">IF(KENKO[[#This Row],[//]]="","",IF(INDEX(INDIRECT($2:$2),KENKO[[#This Row],[//]])="","",INDEX(INDIRECT($2:$2),KENKO[[#This Row],[//]])))</f>
        <v/>
      </c>
      <c r="U759" s="32" t="str">
        <f ca="1">IF(KENKO[[#This Row],[//]]="","",INDEX(INDIRECT($2:$2),KENKO[[#This Row],[//]]))</f>
        <v/>
      </c>
      <c r="V759" s="32" t="str">
        <f ca="1">LOWER(SUBSTITUTE(SUBSTITUTE(SUBSTITUTE(SUBSTITUTE(SUBSTITUTE(SUBSTITUTE(SUBSTITUTE(SUBSTITUTE(KENKO[[#This Row],[N.B.nota]]," ",""),"-",""),"(",""),")",""),".",""),",",""),"/",""),"""",""))</f>
        <v/>
      </c>
      <c r="W759" s="29" t="str">
        <f ca="1">IF(KENKO[[#This Row],[concat]]="","",MATCH(KENKO[[#This Row],[concat]],[3]!db[NB NOTA_C],0)+1)</f>
        <v/>
      </c>
      <c r="X759" s="32" t="str">
        <f ca="1">IF(KENKO[[#This Row],[N.B.nota]]="","",ADDRESS(ROW(KENKO[QB]),COLUMN(KENKO[QB]))&amp;":"&amp;ADDRESS(ROW(),COLUMN(KENKO[QB])))</f>
        <v/>
      </c>
      <c r="Y759" s="46" t="str">
        <f ca="1">IF(KENKO[[#This Row],[//]]="","",HYPERLINK("["&amp;DB_PATH&amp;"]DB!e"&amp;KENKO[[#This Row],[stt]],"&gt;"))</f>
        <v/>
      </c>
      <c r="Z759" s="32" t="str">
        <f ca="1">IF(KENKO[[#This Row],[//]]="","",IF(KENKO[[#This Row],[ID NOTA]]="",Z758,KENKO[[#This Row],[ID NOTA]]))</f>
        <v/>
      </c>
    </row>
    <row r="760" spans="1:26" ht="20.100000000000001" customHeight="1" x14ac:dyDescent="0.25">
      <c r="A760" s="32"/>
      <c r="B760" s="29" t="str">
        <f>IF(KENKO[[#This Row],[N_ID]]="","",INDEX(Table1[ID],MATCH(KENKO[[#This Row],[N_ID]],Table1[N_ID],0)))</f>
        <v/>
      </c>
      <c r="C760" s="29" t="str">
        <f ca="1">IF(KENKO[[#This Row],[//]]="","",HYPERLINK("["&amp;SUBSTITUTE(DIR,"'","")&amp;"]NOTA!D"&amp;KENKO[[#This Row],[//]]+2,"&gt;"))</f>
        <v/>
      </c>
      <c r="D760" s="29" t="str">
        <f>IF(KENKO[[#This Row],[ID NOTA]]="","",INDEX(Table1[QB],MATCH(KENKO[[#This Row],[ID NOTA]],Table1[ID],0)))</f>
        <v/>
      </c>
      <c r="E76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60" s="29"/>
      <c r="G760" s="30" t="str">
        <f ca="1">IF(KENKO[[#This Row],[N_ID]]="","",INDEX(INDIRECT($2:$2),KENKO[[#This Row],[//]]))</f>
        <v/>
      </c>
      <c r="H760" s="30" t="str">
        <f ca="1">IF(KENKO[[#This Row],[N_ID]]="","",INDEX(INDIRECT($2:$2),KENKO[[#This Row],[//]]))</f>
        <v/>
      </c>
      <c r="I760" s="43" t="str">
        <f ca="1">IF(KENKO[[#This Row],[N_ID]]="","",INDEX(INDIRECT($2:$2),KENKO[[#This Row],[//]]))</f>
        <v/>
      </c>
      <c r="J760" s="32" t="str">
        <f ca="1">IF(KENKO[[#This Row],[//]]="","",INDEX([3]!db[NB PAJAK],KENKO[[#This Row],[stt]]-1))</f>
        <v/>
      </c>
      <c r="K760" s="29" t="str">
        <f ca="1">IF(KENKO[[#This Row],[//]]="","",IF(INDEX(INDIRECT($2:$2),KENKO[[#This Row],[//]])="","",INDEX(INDIRECT($2:$2),KENKO[[#This Row],[//]])))</f>
        <v/>
      </c>
      <c r="L760" s="29" t="str">
        <f ca="1">IF(KENKO[[#This Row],[//]]="","",IF(KENKO[[#This Row],[C]]="",INDEX(INDIRECT($2:$2),KENKO[[#This Row],[//]]),""))</f>
        <v/>
      </c>
      <c r="M760" s="29" t="str">
        <f ca="1">IF(KENKO[[#This Row],[//]]="","",IF(KENKO[[#This Row],[C]]="",INDEX(INDIRECT($2:$2),KENKO[[#This Row],[//]]),""))</f>
        <v/>
      </c>
      <c r="N760" s="33" t="str">
        <f ca="1">IF(KENKO[[#This Row],[//]]="","",INDEX(INDIRECT($2:$2),KENKO[[#This Row],[//]])/IF(KENKO[[#This Row],[C]]="",KENKO[[#This Row],[JMLH BRG]],1))</f>
        <v/>
      </c>
      <c r="O760" s="44" t="str">
        <f ca="1">IF(KENKO[[#This Row],[//]]="","",INDEX(INDIRECT($2:$2),KENKO[[#This Row],[//]]))</f>
        <v/>
      </c>
      <c r="P760" s="44" t="str">
        <f ca="1">IF(KENKO[[#This Row],[//]]="","",IF(INDEX(INDIRECT($2:$2),KENKO[[#This Row],[//]])="","",INDEX(INDIRECT($2:$2),KENKO[[#This Row],[//]])))</f>
        <v/>
      </c>
      <c r="Q760" s="33" t="str">
        <f ca="1">IF(KENKO[[#This Row],[//]]="","",INDEX(INDIRECT($2:$2),KENKO[[#This Row],[//]]))</f>
        <v/>
      </c>
      <c r="R76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6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60" s="45" t="str">
        <f ca="1">IF(KENKO[[#This Row],[//]]="","",IF(INDEX(INDIRECT($2:$2),KENKO[[#This Row],[//]])="","",INDEX(INDIRECT($2:$2),KENKO[[#This Row],[//]])))</f>
        <v/>
      </c>
      <c r="U760" s="32" t="str">
        <f ca="1">IF(KENKO[[#This Row],[//]]="","",INDEX(INDIRECT($2:$2),KENKO[[#This Row],[//]]))</f>
        <v/>
      </c>
      <c r="V760" s="32" t="str">
        <f ca="1">LOWER(SUBSTITUTE(SUBSTITUTE(SUBSTITUTE(SUBSTITUTE(SUBSTITUTE(SUBSTITUTE(SUBSTITUTE(SUBSTITUTE(KENKO[[#This Row],[N.B.nota]]," ",""),"-",""),"(",""),")",""),".",""),",",""),"/",""),"""",""))</f>
        <v/>
      </c>
      <c r="W760" s="29" t="str">
        <f ca="1">IF(KENKO[[#This Row],[concat]]="","",MATCH(KENKO[[#This Row],[concat]],[3]!db[NB NOTA_C],0)+1)</f>
        <v/>
      </c>
      <c r="X760" s="32" t="str">
        <f ca="1">IF(KENKO[[#This Row],[N.B.nota]]="","",ADDRESS(ROW(KENKO[QB]),COLUMN(KENKO[QB]))&amp;":"&amp;ADDRESS(ROW(),COLUMN(KENKO[QB])))</f>
        <v/>
      </c>
      <c r="Y760" s="46" t="str">
        <f ca="1">IF(KENKO[[#This Row],[//]]="","",HYPERLINK("["&amp;DB_PATH&amp;"]DB!e"&amp;KENKO[[#This Row],[stt]],"&gt;"))</f>
        <v/>
      </c>
      <c r="Z760" s="32" t="str">
        <f ca="1">IF(KENKO[[#This Row],[//]]="","",IF(KENKO[[#This Row],[ID NOTA]]="",Z759,KENKO[[#This Row],[ID NOTA]]))</f>
        <v/>
      </c>
    </row>
    <row r="761" spans="1:26" ht="20.100000000000001" customHeight="1" x14ac:dyDescent="0.25">
      <c r="A761" s="32"/>
      <c r="B761" s="29" t="str">
        <f>IF(KENKO[[#This Row],[N_ID]]="","",INDEX(Table1[ID],MATCH(KENKO[[#This Row],[N_ID]],Table1[N_ID],0)))</f>
        <v/>
      </c>
      <c r="C761" s="29" t="str">
        <f ca="1">IF(KENKO[[#This Row],[//]]="","",HYPERLINK("["&amp;SUBSTITUTE(DIR,"'","")&amp;"]NOTA!D"&amp;KENKO[[#This Row],[//]]+2,"&gt;"))</f>
        <v/>
      </c>
      <c r="D761" s="29" t="str">
        <f>IF(KENKO[[#This Row],[ID NOTA]]="","",INDEX(Table1[QB],MATCH(KENKO[[#This Row],[ID NOTA]],Table1[ID],0)))</f>
        <v/>
      </c>
      <c r="E76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61" s="29"/>
      <c r="G761" s="30" t="str">
        <f ca="1">IF(KENKO[[#This Row],[N_ID]]="","",INDEX(INDIRECT($2:$2),KENKO[[#This Row],[//]]))</f>
        <v/>
      </c>
      <c r="H761" s="30" t="str">
        <f ca="1">IF(KENKO[[#This Row],[N_ID]]="","",INDEX(INDIRECT($2:$2),KENKO[[#This Row],[//]]))</f>
        <v/>
      </c>
      <c r="I761" s="43" t="str">
        <f ca="1">IF(KENKO[[#This Row],[N_ID]]="","",INDEX(INDIRECT($2:$2),KENKO[[#This Row],[//]]))</f>
        <v/>
      </c>
      <c r="J761" s="32" t="str">
        <f ca="1">IF(KENKO[[#This Row],[//]]="","",INDEX([3]!db[NB PAJAK],KENKO[[#This Row],[stt]]-1))</f>
        <v/>
      </c>
      <c r="K761" s="29" t="str">
        <f ca="1">IF(KENKO[[#This Row],[//]]="","",IF(INDEX(INDIRECT($2:$2),KENKO[[#This Row],[//]])="","",INDEX(INDIRECT($2:$2),KENKO[[#This Row],[//]])))</f>
        <v/>
      </c>
      <c r="L761" s="29" t="str">
        <f ca="1">IF(KENKO[[#This Row],[//]]="","",IF(KENKO[[#This Row],[C]]="",INDEX(INDIRECT($2:$2),KENKO[[#This Row],[//]]),""))</f>
        <v/>
      </c>
      <c r="M761" s="29" t="str">
        <f ca="1">IF(KENKO[[#This Row],[//]]="","",IF(KENKO[[#This Row],[C]]="",INDEX(INDIRECT($2:$2),KENKO[[#This Row],[//]]),""))</f>
        <v/>
      </c>
      <c r="N761" s="33" t="str">
        <f ca="1">IF(KENKO[[#This Row],[//]]="","",INDEX(INDIRECT($2:$2),KENKO[[#This Row],[//]])/IF(KENKO[[#This Row],[C]]="",KENKO[[#This Row],[JMLH BRG]],1))</f>
        <v/>
      </c>
      <c r="O761" s="44" t="str">
        <f ca="1">IF(KENKO[[#This Row],[//]]="","",INDEX(INDIRECT($2:$2),KENKO[[#This Row],[//]]))</f>
        <v/>
      </c>
      <c r="P761" s="44" t="str">
        <f ca="1">IF(KENKO[[#This Row],[//]]="","",IF(INDEX(INDIRECT($2:$2),KENKO[[#This Row],[//]])="","",INDEX(INDIRECT($2:$2),KENKO[[#This Row],[//]])))</f>
        <v/>
      </c>
      <c r="Q761" s="33" t="str">
        <f ca="1">IF(KENKO[[#This Row],[//]]="","",INDEX(INDIRECT($2:$2),KENKO[[#This Row],[//]]))</f>
        <v/>
      </c>
      <c r="R76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6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61" s="45" t="str">
        <f ca="1">IF(KENKO[[#This Row],[//]]="","",IF(INDEX(INDIRECT($2:$2),KENKO[[#This Row],[//]])="","",INDEX(INDIRECT($2:$2),KENKO[[#This Row],[//]])))</f>
        <v/>
      </c>
      <c r="U761" s="32" t="str">
        <f ca="1">IF(KENKO[[#This Row],[//]]="","",INDEX(INDIRECT($2:$2),KENKO[[#This Row],[//]]))</f>
        <v/>
      </c>
      <c r="V761" s="32" t="str">
        <f ca="1">LOWER(SUBSTITUTE(SUBSTITUTE(SUBSTITUTE(SUBSTITUTE(SUBSTITUTE(SUBSTITUTE(SUBSTITUTE(SUBSTITUTE(KENKO[[#This Row],[N.B.nota]]," ",""),"-",""),"(",""),")",""),".",""),",",""),"/",""),"""",""))</f>
        <v/>
      </c>
      <c r="W761" s="29" t="str">
        <f ca="1">IF(KENKO[[#This Row],[concat]]="","",MATCH(KENKO[[#This Row],[concat]],[3]!db[NB NOTA_C],0)+1)</f>
        <v/>
      </c>
      <c r="X761" s="32" t="str">
        <f ca="1">IF(KENKO[[#This Row],[N.B.nota]]="","",ADDRESS(ROW(KENKO[QB]),COLUMN(KENKO[QB]))&amp;":"&amp;ADDRESS(ROW(),COLUMN(KENKO[QB])))</f>
        <v/>
      </c>
      <c r="Y761" s="46" t="str">
        <f ca="1">IF(KENKO[[#This Row],[//]]="","",HYPERLINK("["&amp;DB_PATH&amp;"]DB!e"&amp;KENKO[[#This Row],[stt]],"&gt;"))</f>
        <v/>
      </c>
      <c r="Z761" s="32" t="str">
        <f ca="1">IF(KENKO[[#This Row],[//]]="","",IF(KENKO[[#This Row],[ID NOTA]]="",Z760,KENKO[[#This Row],[ID NOTA]]))</f>
        <v/>
      </c>
    </row>
    <row r="762" spans="1:26" ht="20.100000000000001" customHeight="1" x14ac:dyDescent="0.25">
      <c r="A762" s="32"/>
      <c r="B762" s="29" t="str">
        <f>IF(KENKO[[#This Row],[N_ID]]="","",INDEX(Table1[ID],MATCH(KENKO[[#This Row],[N_ID]],Table1[N_ID],0)))</f>
        <v/>
      </c>
      <c r="C762" s="29" t="str">
        <f ca="1">IF(KENKO[[#This Row],[//]]="","",HYPERLINK("["&amp;SUBSTITUTE(DIR,"'","")&amp;"]NOTA!D"&amp;KENKO[[#This Row],[//]]+2,"&gt;"))</f>
        <v/>
      </c>
      <c r="D762" s="29" t="str">
        <f>IF(KENKO[[#This Row],[ID NOTA]]="","",INDEX(Table1[QB],MATCH(KENKO[[#This Row],[ID NOTA]],Table1[ID],0)))</f>
        <v/>
      </c>
      <c r="E76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62" s="29"/>
      <c r="G762" s="30" t="str">
        <f ca="1">IF(KENKO[[#This Row],[N_ID]]="","",INDEX(INDIRECT($2:$2),KENKO[[#This Row],[//]]))</f>
        <v/>
      </c>
      <c r="H762" s="30" t="str">
        <f ca="1">IF(KENKO[[#This Row],[N_ID]]="","",INDEX(INDIRECT($2:$2),KENKO[[#This Row],[//]]))</f>
        <v/>
      </c>
      <c r="I762" s="43" t="str">
        <f ca="1">IF(KENKO[[#This Row],[N_ID]]="","",INDEX(INDIRECT($2:$2),KENKO[[#This Row],[//]]))</f>
        <v/>
      </c>
      <c r="J762" s="32" t="str">
        <f ca="1">IF(KENKO[[#This Row],[//]]="","",INDEX([3]!db[NB PAJAK],KENKO[[#This Row],[stt]]-1))</f>
        <v/>
      </c>
      <c r="K762" s="29" t="str">
        <f ca="1">IF(KENKO[[#This Row],[//]]="","",IF(INDEX(INDIRECT($2:$2),KENKO[[#This Row],[//]])="","",INDEX(INDIRECT($2:$2),KENKO[[#This Row],[//]])))</f>
        <v/>
      </c>
      <c r="L762" s="29" t="str">
        <f ca="1">IF(KENKO[[#This Row],[//]]="","",IF(KENKO[[#This Row],[C]]="",INDEX(INDIRECT($2:$2),KENKO[[#This Row],[//]]),""))</f>
        <v/>
      </c>
      <c r="M762" s="29" t="str">
        <f ca="1">IF(KENKO[[#This Row],[//]]="","",IF(KENKO[[#This Row],[C]]="",INDEX(INDIRECT($2:$2),KENKO[[#This Row],[//]]),""))</f>
        <v/>
      </c>
      <c r="N762" s="33" t="str">
        <f ca="1">IF(KENKO[[#This Row],[//]]="","",INDEX(INDIRECT($2:$2),KENKO[[#This Row],[//]])/IF(KENKO[[#This Row],[C]]="",KENKO[[#This Row],[JMLH BRG]],1))</f>
        <v/>
      </c>
      <c r="O762" s="44" t="str">
        <f ca="1">IF(KENKO[[#This Row],[//]]="","",INDEX(INDIRECT($2:$2),KENKO[[#This Row],[//]]))</f>
        <v/>
      </c>
      <c r="P762" s="44" t="str">
        <f ca="1">IF(KENKO[[#This Row],[//]]="","",IF(INDEX(INDIRECT($2:$2),KENKO[[#This Row],[//]])="","",INDEX(INDIRECT($2:$2),KENKO[[#This Row],[//]])))</f>
        <v/>
      </c>
      <c r="Q762" s="33" t="str">
        <f ca="1">IF(KENKO[[#This Row],[//]]="","",INDEX(INDIRECT($2:$2),KENKO[[#This Row],[//]]))</f>
        <v/>
      </c>
      <c r="R76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6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62" s="45" t="str">
        <f ca="1">IF(KENKO[[#This Row],[//]]="","",IF(INDEX(INDIRECT($2:$2),KENKO[[#This Row],[//]])="","",INDEX(INDIRECT($2:$2),KENKO[[#This Row],[//]])))</f>
        <v/>
      </c>
      <c r="U762" s="32" t="str">
        <f ca="1">IF(KENKO[[#This Row],[//]]="","",INDEX(INDIRECT($2:$2),KENKO[[#This Row],[//]]))</f>
        <v/>
      </c>
      <c r="V762" s="32" t="str">
        <f ca="1">LOWER(SUBSTITUTE(SUBSTITUTE(SUBSTITUTE(SUBSTITUTE(SUBSTITUTE(SUBSTITUTE(SUBSTITUTE(SUBSTITUTE(KENKO[[#This Row],[N.B.nota]]," ",""),"-",""),"(",""),")",""),".",""),",",""),"/",""),"""",""))</f>
        <v/>
      </c>
      <c r="W762" s="29" t="str">
        <f ca="1">IF(KENKO[[#This Row],[concat]]="","",MATCH(KENKO[[#This Row],[concat]],[3]!db[NB NOTA_C],0)+1)</f>
        <v/>
      </c>
      <c r="X762" s="32" t="str">
        <f ca="1">IF(KENKO[[#This Row],[N.B.nota]]="","",ADDRESS(ROW(KENKO[QB]),COLUMN(KENKO[QB]))&amp;":"&amp;ADDRESS(ROW(),COLUMN(KENKO[QB])))</f>
        <v/>
      </c>
      <c r="Y762" s="46" t="str">
        <f ca="1">IF(KENKO[[#This Row],[//]]="","",HYPERLINK("["&amp;DB_PATH&amp;"]DB!e"&amp;KENKO[[#This Row],[stt]],"&gt;"))</f>
        <v/>
      </c>
      <c r="Z762" s="32" t="str">
        <f ca="1">IF(KENKO[[#This Row],[//]]="","",IF(KENKO[[#This Row],[ID NOTA]]="",Z761,KENKO[[#This Row],[ID NOTA]]))</f>
        <v/>
      </c>
    </row>
    <row r="763" spans="1:26" ht="20.100000000000001" customHeight="1" x14ac:dyDescent="0.25">
      <c r="A763" s="32"/>
      <c r="B763" s="29" t="str">
        <f>IF(KENKO[[#This Row],[N_ID]]="","",INDEX(Table1[ID],MATCH(KENKO[[#This Row],[N_ID]],Table1[N_ID],0)))</f>
        <v/>
      </c>
      <c r="C763" s="29" t="str">
        <f ca="1">IF(KENKO[[#This Row],[//]]="","",HYPERLINK("["&amp;SUBSTITUTE(DIR,"'","")&amp;"]NOTA!D"&amp;KENKO[[#This Row],[//]]+2,"&gt;"))</f>
        <v/>
      </c>
      <c r="D763" s="29" t="str">
        <f>IF(KENKO[[#This Row],[ID NOTA]]="","",INDEX(Table1[QB],MATCH(KENKO[[#This Row],[ID NOTA]],Table1[ID],0)))</f>
        <v/>
      </c>
      <c r="E76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63" s="29"/>
      <c r="G763" s="30" t="str">
        <f ca="1">IF(KENKO[[#This Row],[N_ID]]="","",INDEX(INDIRECT($2:$2),KENKO[[#This Row],[//]]))</f>
        <v/>
      </c>
      <c r="H763" s="30" t="str">
        <f ca="1">IF(KENKO[[#This Row],[N_ID]]="","",INDEX(INDIRECT($2:$2),KENKO[[#This Row],[//]]))</f>
        <v/>
      </c>
      <c r="I763" s="43" t="str">
        <f ca="1">IF(KENKO[[#This Row],[N_ID]]="","",INDEX(INDIRECT($2:$2),KENKO[[#This Row],[//]]))</f>
        <v/>
      </c>
      <c r="J763" s="32" t="str">
        <f ca="1">IF(KENKO[[#This Row],[//]]="","",INDEX([3]!db[NB PAJAK],KENKO[[#This Row],[stt]]-1))</f>
        <v/>
      </c>
      <c r="K763" s="29" t="str">
        <f ca="1">IF(KENKO[[#This Row],[//]]="","",IF(INDEX(INDIRECT($2:$2),KENKO[[#This Row],[//]])="","",INDEX(INDIRECT($2:$2),KENKO[[#This Row],[//]])))</f>
        <v/>
      </c>
      <c r="L763" s="29" t="str">
        <f ca="1">IF(KENKO[[#This Row],[//]]="","",IF(KENKO[[#This Row],[C]]="",INDEX(INDIRECT($2:$2),KENKO[[#This Row],[//]]),""))</f>
        <v/>
      </c>
      <c r="M763" s="29" t="str">
        <f ca="1">IF(KENKO[[#This Row],[//]]="","",IF(KENKO[[#This Row],[C]]="",INDEX(INDIRECT($2:$2),KENKO[[#This Row],[//]]),""))</f>
        <v/>
      </c>
      <c r="N763" s="33" t="str">
        <f ca="1">IF(KENKO[[#This Row],[//]]="","",INDEX(INDIRECT($2:$2),KENKO[[#This Row],[//]])/IF(KENKO[[#This Row],[C]]="",KENKO[[#This Row],[JMLH BRG]],1))</f>
        <v/>
      </c>
      <c r="O763" s="44" t="str">
        <f ca="1">IF(KENKO[[#This Row],[//]]="","",INDEX(INDIRECT($2:$2),KENKO[[#This Row],[//]]))</f>
        <v/>
      </c>
      <c r="P763" s="44" t="str">
        <f ca="1">IF(KENKO[[#This Row],[//]]="","",IF(INDEX(INDIRECT($2:$2),KENKO[[#This Row],[//]])="","",INDEX(INDIRECT($2:$2),KENKO[[#This Row],[//]])))</f>
        <v/>
      </c>
      <c r="Q763" s="33" t="str">
        <f ca="1">IF(KENKO[[#This Row],[//]]="","",INDEX(INDIRECT($2:$2),KENKO[[#This Row],[//]]))</f>
        <v/>
      </c>
      <c r="R76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6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63" s="45" t="str">
        <f ca="1">IF(KENKO[[#This Row],[//]]="","",IF(INDEX(INDIRECT($2:$2),KENKO[[#This Row],[//]])="","",INDEX(INDIRECT($2:$2),KENKO[[#This Row],[//]])))</f>
        <v/>
      </c>
      <c r="U763" s="32" t="str">
        <f ca="1">IF(KENKO[[#This Row],[//]]="","",INDEX(INDIRECT($2:$2),KENKO[[#This Row],[//]]))</f>
        <v/>
      </c>
      <c r="V763" s="32" t="str">
        <f ca="1">LOWER(SUBSTITUTE(SUBSTITUTE(SUBSTITUTE(SUBSTITUTE(SUBSTITUTE(SUBSTITUTE(SUBSTITUTE(SUBSTITUTE(KENKO[[#This Row],[N.B.nota]]," ",""),"-",""),"(",""),")",""),".",""),",",""),"/",""),"""",""))</f>
        <v/>
      </c>
      <c r="W763" s="29" t="str">
        <f ca="1">IF(KENKO[[#This Row],[concat]]="","",MATCH(KENKO[[#This Row],[concat]],[3]!db[NB NOTA_C],0)+1)</f>
        <v/>
      </c>
      <c r="X763" s="32" t="str">
        <f ca="1">IF(KENKO[[#This Row],[N.B.nota]]="","",ADDRESS(ROW(KENKO[QB]),COLUMN(KENKO[QB]))&amp;":"&amp;ADDRESS(ROW(),COLUMN(KENKO[QB])))</f>
        <v/>
      </c>
      <c r="Y763" s="46" t="str">
        <f ca="1">IF(KENKO[[#This Row],[//]]="","",HYPERLINK("["&amp;DB_PATH&amp;"]DB!e"&amp;KENKO[[#This Row],[stt]],"&gt;"))</f>
        <v/>
      </c>
      <c r="Z763" s="32" t="str">
        <f ca="1">IF(KENKO[[#This Row],[//]]="","",IF(KENKO[[#This Row],[ID NOTA]]="",Z762,KENKO[[#This Row],[ID NOTA]]))</f>
        <v/>
      </c>
    </row>
    <row r="764" spans="1:26" ht="20.100000000000001" customHeight="1" x14ac:dyDescent="0.25">
      <c r="A764" s="32"/>
      <c r="B764" s="29" t="str">
        <f>IF(KENKO[[#This Row],[N_ID]]="","",INDEX(Table1[ID],MATCH(KENKO[[#This Row],[N_ID]],Table1[N_ID],0)))</f>
        <v/>
      </c>
      <c r="C764" s="29" t="str">
        <f ca="1">IF(KENKO[[#This Row],[//]]="","",HYPERLINK("["&amp;SUBSTITUTE(DIR,"'","")&amp;"]NOTA!D"&amp;KENKO[[#This Row],[//]]+2,"&gt;"))</f>
        <v/>
      </c>
      <c r="D764" s="29" t="str">
        <f>IF(KENKO[[#This Row],[ID NOTA]]="","",INDEX(Table1[QB],MATCH(KENKO[[#This Row],[ID NOTA]],Table1[ID],0)))</f>
        <v/>
      </c>
      <c r="E76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64" s="29"/>
      <c r="G764" s="30" t="str">
        <f ca="1">IF(KENKO[[#This Row],[N_ID]]="","",INDEX(INDIRECT($2:$2),KENKO[[#This Row],[//]]))</f>
        <v/>
      </c>
      <c r="H764" s="30" t="str">
        <f ca="1">IF(KENKO[[#This Row],[N_ID]]="","",INDEX(INDIRECT($2:$2),KENKO[[#This Row],[//]]))</f>
        <v/>
      </c>
      <c r="I764" s="43" t="str">
        <f ca="1">IF(KENKO[[#This Row],[N_ID]]="","",INDEX(INDIRECT($2:$2),KENKO[[#This Row],[//]]))</f>
        <v/>
      </c>
      <c r="J764" s="32" t="str">
        <f ca="1">IF(KENKO[[#This Row],[//]]="","",INDEX([3]!db[NB PAJAK],KENKO[[#This Row],[stt]]-1))</f>
        <v/>
      </c>
      <c r="K764" s="29" t="str">
        <f ca="1">IF(KENKO[[#This Row],[//]]="","",IF(INDEX(INDIRECT($2:$2),KENKO[[#This Row],[//]])="","",INDEX(INDIRECT($2:$2),KENKO[[#This Row],[//]])))</f>
        <v/>
      </c>
      <c r="L764" s="29" t="str">
        <f ca="1">IF(KENKO[[#This Row],[//]]="","",IF(KENKO[[#This Row],[C]]="",INDEX(INDIRECT($2:$2),KENKO[[#This Row],[//]]),""))</f>
        <v/>
      </c>
      <c r="M764" s="29" t="str">
        <f ca="1">IF(KENKO[[#This Row],[//]]="","",IF(KENKO[[#This Row],[C]]="",INDEX(INDIRECT($2:$2),KENKO[[#This Row],[//]]),""))</f>
        <v/>
      </c>
      <c r="N764" s="33" t="str">
        <f ca="1">IF(KENKO[[#This Row],[//]]="","",INDEX(INDIRECT($2:$2),KENKO[[#This Row],[//]])/IF(KENKO[[#This Row],[C]]="",KENKO[[#This Row],[JMLH BRG]],1))</f>
        <v/>
      </c>
      <c r="O764" s="44" t="str">
        <f ca="1">IF(KENKO[[#This Row],[//]]="","",INDEX(INDIRECT($2:$2),KENKO[[#This Row],[//]]))</f>
        <v/>
      </c>
      <c r="P764" s="44" t="str">
        <f ca="1">IF(KENKO[[#This Row],[//]]="","",IF(INDEX(INDIRECT($2:$2),KENKO[[#This Row],[//]])="","",INDEX(INDIRECT($2:$2),KENKO[[#This Row],[//]])))</f>
        <v/>
      </c>
      <c r="Q764" s="33" t="str">
        <f ca="1">IF(KENKO[[#This Row],[//]]="","",INDEX(INDIRECT($2:$2),KENKO[[#This Row],[//]]))</f>
        <v/>
      </c>
      <c r="R76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6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64" s="45" t="str">
        <f ca="1">IF(KENKO[[#This Row],[//]]="","",IF(INDEX(INDIRECT($2:$2),KENKO[[#This Row],[//]])="","",INDEX(INDIRECT($2:$2),KENKO[[#This Row],[//]])))</f>
        <v/>
      </c>
      <c r="U764" s="32" t="str">
        <f ca="1">IF(KENKO[[#This Row],[//]]="","",INDEX(INDIRECT($2:$2),KENKO[[#This Row],[//]]))</f>
        <v/>
      </c>
      <c r="V764" s="32" t="str">
        <f ca="1">LOWER(SUBSTITUTE(SUBSTITUTE(SUBSTITUTE(SUBSTITUTE(SUBSTITUTE(SUBSTITUTE(SUBSTITUTE(SUBSTITUTE(KENKO[[#This Row],[N.B.nota]]," ",""),"-",""),"(",""),")",""),".",""),",",""),"/",""),"""",""))</f>
        <v/>
      </c>
      <c r="W764" s="29" t="str">
        <f ca="1">IF(KENKO[[#This Row],[concat]]="","",MATCH(KENKO[[#This Row],[concat]],[3]!db[NB NOTA_C],0)+1)</f>
        <v/>
      </c>
      <c r="X764" s="32" t="str">
        <f ca="1">IF(KENKO[[#This Row],[N.B.nota]]="","",ADDRESS(ROW(KENKO[QB]),COLUMN(KENKO[QB]))&amp;":"&amp;ADDRESS(ROW(),COLUMN(KENKO[QB])))</f>
        <v/>
      </c>
      <c r="Y764" s="46" t="str">
        <f ca="1">IF(KENKO[[#This Row],[//]]="","",HYPERLINK("["&amp;DB_PATH&amp;"]DB!e"&amp;KENKO[[#This Row],[stt]],"&gt;"))</f>
        <v/>
      </c>
      <c r="Z764" s="32" t="str">
        <f ca="1">IF(KENKO[[#This Row],[//]]="","",IF(KENKO[[#This Row],[ID NOTA]]="",Z763,KENKO[[#This Row],[ID NOTA]]))</f>
        <v/>
      </c>
    </row>
    <row r="765" spans="1:26" ht="20.100000000000001" customHeight="1" x14ac:dyDescent="0.25">
      <c r="A765" s="32"/>
      <c r="B765" s="29" t="str">
        <f>IF(KENKO[[#This Row],[N_ID]]="","",INDEX(Table1[ID],MATCH(KENKO[[#This Row],[N_ID]],Table1[N_ID],0)))</f>
        <v/>
      </c>
      <c r="C765" s="29" t="str">
        <f ca="1">IF(KENKO[[#This Row],[//]]="","",HYPERLINK("["&amp;SUBSTITUTE(DIR,"'","")&amp;"]NOTA!D"&amp;KENKO[[#This Row],[//]]+2,"&gt;"))</f>
        <v/>
      </c>
      <c r="D765" s="29" t="str">
        <f>IF(KENKO[[#This Row],[ID NOTA]]="","",INDEX(Table1[QB],MATCH(KENKO[[#This Row],[ID NOTA]],Table1[ID],0)))</f>
        <v/>
      </c>
      <c r="E76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65" s="29"/>
      <c r="G765" s="30" t="str">
        <f ca="1">IF(KENKO[[#This Row],[N_ID]]="","",INDEX(INDIRECT($2:$2),KENKO[[#This Row],[//]]))</f>
        <v/>
      </c>
      <c r="H765" s="30" t="str">
        <f ca="1">IF(KENKO[[#This Row],[N_ID]]="","",INDEX(INDIRECT($2:$2),KENKO[[#This Row],[//]]))</f>
        <v/>
      </c>
      <c r="I765" s="43" t="str">
        <f ca="1">IF(KENKO[[#This Row],[N_ID]]="","",INDEX(INDIRECT($2:$2),KENKO[[#This Row],[//]]))</f>
        <v/>
      </c>
      <c r="J765" s="32" t="str">
        <f ca="1">IF(KENKO[[#This Row],[//]]="","",INDEX([3]!db[NB PAJAK],KENKO[[#This Row],[stt]]-1))</f>
        <v/>
      </c>
      <c r="K765" s="29" t="str">
        <f ca="1">IF(KENKO[[#This Row],[//]]="","",IF(INDEX(INDIRECT($2:$2),KENKO[[#This Row],[//]])="","",INDEX(INDIRECT($2:$2),KENKO[[#This Row],[//]])))</f>
        <v/>
      </c>
      <c r="L765" s="29" t="str">
        <f ca="1">IF(KENKO[[#This Row],[//]]="","",IF(KENKO[[#This Row],[C]]="",INDEX(INDIRECT($2:$2),KENKO[[#This Row],[//]]),""))</f>
        <v/>
      </c>
      <c r="M765" s="29" t="str">
        <f ca="1">IF(KENKO[[#This Row],[//]]="","",IF(KENKO[[#This Row],[C]]="",INDEX(INDIRECT($2:$2),KENKO[[#This Row],[//]]),""))</f>
        <v/>
      </c>
      <c r="N765" s="33" t="str">
        <f ca="1">IF(KENKO[[#This Row],[//]]="","",INDEX(INDIRECT($2:$2),KENKO[[#This Row],[//]])/IF(KENKO[[#This Row],[C]]="",KENKO[[#This Row],[JMLH BRG]],1))</f>
        <v/>
      </c>
      <c r="O765" s="44" t="str">
        <f ca="1">IF(KENKO[[#This Row],[//]]="","",INDEX(INDIRECT($2:$2),KENKO[[#This Row],[//]]))</f>
        <v/>
      </c>
      <c r="P765" s="44" t="str">
        <f ca="1">IF(KENKO[[#This Row],[//]]="","",IF(INDEX(INDIRECT($2:$2),KENKO[[#This Row],[//]])="","",INDEX(INDIRECT($2:$2),KENKO[[#This Row],[//]])))</f>
        <v/>
      </c>
      <c r="Q765" s="33" t="str">
        <f ca="1">IF(KENKO[[#This Row],[//]]="","",INDEX(INDIRECT($2:$2),KENKO[[#This Row],[//]]))</f>
        <v/>
      </c>
      <c r="R76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6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65" s="45" t="str">
        <f ca="1">IF(KENKO[[#This Row],[//]]="","",IF(INDEX(INDIRECT($2:$2),KENKO[[#This Row],[//]])="","",INDEX(INDIRECT($2:$2),KENKO[[#This Row],[//]])))</f>
        <v/>
      </c>
      <c r="U765" s="32" t="str">
        <f ca="1">IF(KENKO[[#This Row],[//]]="","",INDEX(INDIRECT($2:$2),KENKO[[#This Row],[//]]))</f>
        <v/>
      </c>
      <c r="V765" s="32" t="str">
        <f ca="1">LOWER(SUBSTITUTE(SUBSTITUTE(SUBSTITUTE(SUBSTITUTE(SUBSTITUTE(SUBSTITUTE(SUBSTITUTE(SUBSTITUTE(KENKO[[#This Row],[N.B.nota]]," ",""),"-",""),"(",""),")",""),".",""),",",""),"/",""),"""",""))</f>
        <v/>
      </c>
      <c r="W765" s="29" t="str">
        <f ca="1">IF(KENKO[[#This Row],[concat]]="","",MATCH(KENKO[[#This Row],[concat]],[3]!db[NB NOTA_C],0)+1)</f>
        <v/>
      </c>
      <c r="X765" s="32" t="str">
        <f ca="1">IF(KENKO[[#This Row],[N.B.nota]]="","",ADDRESS(ROW(KENKO[QB]),COLUMN(KENKO[QB]))&amp;":"&amp;ADDRESS(ROW(),COLUMN(KENKO[QB])))</f>
        <v/>
      </c>
      <c r="Y765" s="46" t="str">
        <f ca="1">IF(KENKO[[#This Row],[//]]="","",HYPERLINK("["&amp;DB_PATH&amp;"]DB!e"&amp;KENKO[[#This Row],[stt]],"&gt;"))</f>
        <v/>
      </c>
      <c r="Z765" s="32" t="str">
        <f ca="1">IF(KENKO[[#This Row],[//]]="","",IF(KENKO[[#This Row],[ID NOTA]]="",Z764,KENKO[[#This Row],[ID NOTA]]))</f>
        <v/>
      </c>
    </row>
    <row r="766" spans="1:26" ht="20.100000000000001" customHeight="1" x14ac:dyDescent="0.25">
      <c r="A766" s="32"/>
      <c r="B766" s="29" t="str">
        <f>IF(KENKO[[#This Row],[N_ID]]="","",INDEX(Table1[ID],MATCH(KENKO[[#This Row],[N_ID]],Table1[N_ID],0)))</f>
        <v/>
      </c>
      <c r="C766" s="29" t="str">
        <f ca="1">IF(KENKO[[#This Row],[//]]="","",HYPERLINK("["&amp;SUBSTITUTE(DIR,"'","")&amp;"]NOTA!D"&amp;KENKO[[#This Row],[//]]+2,"&gt;"))</f>
        <v/>
      </c>
      <c r="D766" s="29" t="str">
        <f>IF(KENKO[[#This Row],[ID NOTA]]="","",INDEX(Table1[QB],MATCH(KENKO[[#This Row],[ID NOTA]],Table1[ID],0)))</f>
        <v/>
      </c>
      <c r="E76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66" s="29"/>
      <c r="G766" s="30" t="str">
        <f ca="1">IF(KENKO[[#This Row],[N_ID]]="","",INDEX(INDIRECT($2:$2),KENKO[[#This Row],[//]]))</f>
        <v/>
      </c>
      <c r="H766" s="30" t="str">
        <f ca="1">IF(KENKO[[#This Row],[N_ID]]="","",INDEX(INDIRECT($2:$2),KENKO[[#This Row],[//]]))</f>
        <v/>
      </c>
      <c r="I766" s="43" t="str">
        <f ca="1">IF(KENKO[[#This Row],[N_ID]]="","",INDEX(INDIRECT($2:$2),KENKO[[#This Row],[//]]))</f>
        <v/>
      </c>
      <c r="J766" s="32" t="str">
        <f ca="1">IF(KENKO[[#This Row],[//]]="","",INDEX([3]!db[NB PAJAK],KENKO[[#This Row],[stt]]-1))</f>
        <v/>
      </c>
      <c r="K766" s="29" t="str">
        <f ca="1">IF(KENKO[[#This Row],[//]]="","",IF(INDEX(INDIRECT($2:$2),KENKO[[#This Row],[//]])="","",INDEX(INDIRECT($2:$2),KENKO[[#This Row],[//]])))</f>
        <v/>
      </c>
      <c r="L766" s="29" t="str">
        <f ca="1">IF(KENKO[[#This Row],[//]]="","",IF(KENKO[[#This Row],[C]]="",INDEX(INDIRECT($2:$2),KENKO[[#This Row],[//]]),""))</f>
        <v/>
      </c>
      <c r="M766" s="29" t="str">
        <f ca="1">IF(KENKO[[#This Row],[//]]="","",IF(KENKO[[#This Row],[C]]="",INDEX(INDIRECT($2:$2),KENKO[[#This Row],[//]]),""))</f>
        <v/>
      </c>
      <c r="N766" s="33" t="str">
        <f ca="1">IF(KENKO[[#This Row],[//]]="","",INDEX(INDIRECT($2:$2),KENKO[[#This Row],[//]])/IF(KENKO[[#This Row],[C]]="",KENKO[[#This Row],[JMLH BRG]],1))</f>
        <v/>
      </c>
      <c r="O766" s="44" t="str">
        <f ca="1">IF(KENKO[[#This Row],[//]]="","",INDEX(INDIRECT($2:$2),KENKO[[#This Row],[//]]))</f>
        <v/>
      </c>
      <c r="P766" s="44" t="str">
        <f ca="1">IF(KENKO[[#This Row],[//]]="","",IF(INDEX(INDIRECT($2:$2),KENKO[[#This Row],[//]])="","",INDEX(INDIRECT($2:$2),KENKO[[#This Row],[//]])))</f>
        <v/>
      </c>
      <c r="Q766" s="33" t="str">
        <f ca="1">IF(KENKO[[#This Row],[//]]="","",INDEX(INDIRECT($2:$2),KENKO[[#This Row],[//]]))</f>
        <v/>
      </c>
      <c r="R76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6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66" s="45" t="str">
        <f ca="1">IF(KENKO[[#This Row],[//]]="","",IF(INDEX(INDIRECT($2:$2),KENKO[[#This Row],[//]])="","",INDEX(INDIRECT($2:$2),KENKO[[#This Row],[//]])))</f>
        <v/>
      </c>
      <c r="U766" s="32" t="str">
        <f ca="1">IF(KENKO[[#This Row],[//]]="","",INDEX(INDIRECT($2:$2),KENKO[[#This Row],[//]]))</f>
        <v/>
      </c>
      <c r="V766" s="32" t="str">
        <f ca="1">LOWER(SUBSTITUTE(SUBSTITUTE(SUBSTITUTE(SUBSTITUTE(SUBSTITUTE(SUBSTITUTE(SUBSTITUTE(SUBSTITUTE(KENKO[[#This Row],[N.B.nota]]," ",""),"-",""),"(",""),")",""),".",""),",",""),"/",""),"""",""))</f>
        <v/>
      </c>
      <c r="W766" s="29" t="str">
        <f ca="1">IF(KENKO[[#This Row],[concat]]="","",MATCH(KENKO[[#This Row],[concat]],[3]!db[NB NOTA_C],0)+1)</f>
        <v/>
      </c>
      <c r="X766" s="32" t="str">
        <f ca="1">IF(KENKO[[#This Row],[N.B.nota]]="","",ADDRESS(ROW(KENKO[QB]),COLUMN(KENKO[QB]))&amp;":"&amp;ADDRESS(ROW(),COLUMN(KENKO[QB])))</f>
        <v/>
      </c>
      <c r="Y766" s="46" t="str">
        <f ca="1">IF(KENKO[[#This Row],[//]]="","",HYPERLINK("["&amp;DB_PATH&amp;"]DB!e"&amp;KENKO[[#This Row],[stt]],"&gt;"))</f>
        <v/>
      </c>
      <c r="Z766" s="32" t="str">
        <f ca="1">IF(KENKO[[#This Row],[//]]="","",IF(KENKO[[#This Row],[ID NOTA]]="",Z765,KENKO[[#This Row],[ID NOTA]]))</f>
        <v/>
      </c>
    </row>
    <row r="767" spans="1:26" ht="20.100000000000001" customHeight="1" x14ac:dyDescent="0.25">
      <c r="A767" s="32"/>
      <c r="B767" s="29" t="str">
        <f>IF(KENKO[[#This Row],[N_ID]]="","",INDEX(Table1[ID],MATCH(KENKO[[#This Row],[N_ID]],Table1[N_ID],0)))</f>
        <v/>
      </c>
      <c r="C767" s="29" t="str">
        <f ca="1">IF(KENKO[[#This Row],[//]]="","",HYPERLINK("["&amp;SUBSTITUTE(DIR,"'","")&amp;"]NOTA!D"&amp;KENKO[[#This Row],[//]]+2,"&gt;"))</f>
        <v/>
      </c>
      <c r="D767" s="29" t="str">
        <f>IF(KENKO[[#This Row],[ID NOTA]]="","",INDEX(Table1[QB],MATCH(KENKO[[#This Row],[ID NOTA]],Table1[ID],0)))</f>
        <v/>
      </c>
      <c r="E76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67" s="29"/>
      <c r="G767" s="30" t="str">
        <f ca="1">IF(KENKO[[#This Row],[N_ID]]="","",INDEX(INDIRECT($2:$2),KENKO[[#This Row],[//]]))</f>
        <v/>
      </c>
      <c r="H767" s="30" t="str">
        <f ca="1">IF(KENKO[[#This Row],[N_ID]]="","",INDEX(INDIRECT($2:$2),KENKO[[#This Row],[//]]))</f>
        <v/>
      </c>
      <c r="I767" s="43" t="str">
        <f ca="1">IF(KENKO[[#This Row],[N_ID]]="","",INDEX(INDIRECT($2:$2),KENKO[[#This Row],[//]]))</f>
        <v/>
      </c>
      <c r="J767" s="32" t="str">
        <f ca="1">IF(KENKO[[#This Row],[//]]="","",INDEX([3]!db[NB PAJAK],KENKO[[#This Row],[stt]]-1))</f>
        <v/>
      </c>
      <c r="K767" s="29" t="str">
        <f ca="1">IF(KENKO[[#This Row],[//]]="","",IF(INDEX(INDIRECT($2:$2),KENKO[[#This Row],[//]])="","",INDEX(INDIRECT($2:$2),KENKO[[#This Row],[//]])))</f>
        <v/>
      </c>
      <c r="L767" s="29" t="str">
        <f ca="1">IF(KENKO[[#This Row],[//]]="","",IF(KENKO[[#This Row],[C]]="",INDEX(INDIRECT($2:$2),KENKO[[#This Row],[//]]),""))</f>
        <v/>
      </c>
      <c r="M767" s="29" t="str">
        <f ca="1">IF(KENKO[[#This Row],[//]]="","",IF(KENKO[[#This Row],[C]]="",INDEX(INDIRECT($2:$2),KENKO[[#This Row],[//]]),""))</f>
        <v/>
      </c>
      <c r="N767" s="33" t="str">
        <f ca="1">IF(KENKO[[#This Row],[//]]="","",INDEX(INDIRECT($2:$2),KENKO[[#This Row],[//]])/IF(KENKO[[#This Row],[C]]="",KENKO[[#This Row],[JMLH BRG]],1))</f>
        <v/>
      </c>
      <c r="O767" s="44" t="str">
        <f ca="1">IF(KENKO[[#This Row],[//]]="","",INDEX(INDIRECT($2:$2),KENKO[[#This Row],[//]]))</f>
        <v/>
      </c>
      <c r="P767" s="44" t="str">
        <f ca="1">IF(KENKO[[#This Row],[//]]="","",IF(INDEX(INDIRECT($2:$2),KENKO[[#This Row],[//]])="","",INDEX(INDIRECT($2:$2),KENKO[[#This Row],[//]])))</f>
        <v/>
      </c>
      <c r="Q767" s="33" t="str">
        <f ca="1">IF(KENKO[[#This Row],[//]]="","",INDEX(INDIRECT($2:$2),KENKO[[#This Row],[//]]))</f>
        <v/>
      </c>
      <c r="R76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6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67" s="45" t="str">
        <f ca="1">IF(KENKO[[#This Row],[//]]="","",IF(INDEX(INDIRECT($2:$2),KENKO[[#This Row],[//]])="","",INDEX(INDIRECT($2:$2),KENKO[[#This Row],[//]])))</f>
        <v/>
      </c>
      <c r="U767" s="32" t="str">
        <f ca="1">IF(KENKO[[#This Row],[//]]="","",INDEX(INDIRECT($2:$2),KENKO[[#This Row],[//]]))</f>
        <v/>
      </c>
      <c r="V767" s="32" t="str">
        <f ca="1">LOWER(SUBSTITUTE(SUBSTITUTE(SUBSTITUTE(SUBSTITUTE(SUBSTITUTE(SUBSTITUTE(SUBSTITUTE(SUBSTITUTE(KENKO[[#This Row],[N.B.nota]]," ",""),"-",""),"(",""),")",""),".",""),",",""),"/",""),"""",""))</f>
        <v/>
      </c>
      <c r="W767" s="29" t="str">
        <f ca="1">IF(KENKO[[#This Row],[concat]]="","",MATCH(KENKO[[#This Row],[concat]],[3]!db[NB NOTA_C],0)+1)</f>
        <v/>
      </c>
      <c r="X767" s="32" t="str">
        <f ca="1">IF(KENKO[[#This Row],[N.B.nota]]="","",ADDRESS(ROW(KENKO[QB]),COLUMN(KENKO[QB]))&amp;":"&amp;ADDRESS(ROW(),COLUMN(KENKO[QB])))</f>
        <v/>
      </c>
      <c r="Y767" s="46" t="str">
        <f ca="1">IF(KENKO[[#This Row],[//]]="","",HYPERLINK("["&amp;DB_PATH&amp;"]DB!e"&amp;KENKO[[#This Row],[stt]],"&gt;"))</f>
        <v/>
      </c>
      <c r="Z767" s="32" t="str">
        <f ca="1">IF(KENKO[[#This Row],[//]]="","",IF(KENKO[[#This Row],[ID NOTA]]="",Z766,KENKO[[#This Row],[ID NOTA]]))</f>
        <v/>
      </c>
    </row>
    <row r="768" spans="1:26" ht="20.100000000000001" customHeight="1" x14ac:dyDescent="0.25">
      <c r="A768" s="32"/>
      <c r="B768" s="29" t="str">
        <f>IF(KENKO[[#This Row],[N_ID]]="","",INDEX(Table1[ID],MATCH(KENKO[[#This Row],[N_ID]],Table1[N_ID],0)))</f>
        <v/>
      </c>
      <c r="C768" s="29" t="str">
        <f ca="1">IF(KENKO[[#This Row],[//]]="","",HYPERLINK("["&amp;SUBSTITUTE(DIR,"'","")&amp;"]NOTA!D"&amp;KENKO[[#This Row],[//]]+2,"&gt;"))</f>
        <v/>
      </c>
      <c r="D768" s="29" t="str">
        <f>IF(KENKO[[#This Row],[ID NOTA]]="","",INDEX(Table1[QB],MATCH(KENKO[[#This Row],[ID NOTA]],Table1[ID],0)))</f>
        <v/>
      </c>
      <c r="E76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68" s="29"/>
      <c r="G768" s="30" t="str">
        <f ca="1">IF(KENKO[[#This Row],[N_ID]]="","",INDEX(INDIRECT($2:$2),KENKO[[#This Row],[//]]))</f>
        <v/>
      </c>
      <c r="H768" s="30" t="str">
        <f ca="1">IF(KENKO[[#This Row],[N_ID]]="","",INDEX(INDIRECT($2:$2),KENKO[[#This Row],[//]]))</f>
        <v/>
      </c>
      <c r="I768" s="43" t="str">
        <f ca="1">IF(KENKO[[#This Row],[N_ID]]="","",INDEX(INDIRECT($2:$2),KENKO[[#This Row],[//]]))</f>
        <v/>
      </c>
      <c r="J768" s="32" t="str">
        <f ca="1">IF(KENKO[[#This Row],[//]]="","",INDEX([3]!db[NB PAJAK],KENKO[[#This Row],[stt]]-1))</f>
        <v/>
      </c>
      <c r="K768" s="29" t="str">
        <f ca="1">IF(KENKO[[#This Row],[//]]="","",IF(INDEX(INDIRECT($2:$2),KENKO[[#This Row],[//]])="","",INDEX(INDIRECT($2:$2),KENKO[[#This Row],[//]])))</f>
        <v/>
      </c>
      <c r="L768" s="29" t="str">
        <f ca="1">IF(KENKO[[#This Row],[//]]="","",IF(KENKO[[#This Row],[C]]="",INDEX(INDIRECT($2:$2),KENKO[[#This Row],[//]]),""))</f>
        <v/>
      </c>
      <c r="M768" s="29" t="str">
        <f ca="1">IF(KENKO[[#This Row],[//]]="","",IF(KENKO[[#This Row],[C]]="",INDEX(INDIRECT($2:$2),KENKO[[#This Row],[//]]),""))</f>
        <v/>
      </c>
      <c r="N768" s="33" t="str">
        <f ca="1">IF(KENKO[[#This Row],[//]]="","",INDEX(INDIRECT($2:$2),KENKO[[#This Row],[//]])/IF(KENKO[[#This Row],[C]]="",KENKO[[#This Row],[JMLH BRG]],1))</f>
        <v/>
      </c>
      <c r="O768" s="44" t="str">
        <f ca="1">IF(KENKO[[#This Row],[//]]="","",INDEX(INDIRECT($2:$2),KENKO[[#This Row],[//]]))</f>
        <v/>
      </c>
      <c r="P768" s="44" t="str">
        <f ca="1">IF(KENKO[[#This Row],[//]]="","",IF(INDEX(INDIRECT($2:$2),KENKO[[#This Row],[//]])="","",INDEX(INDIRECT($2:$2),KENKO[[#This Row],[//]])))</f>
        <v/>
      </c>
      <c r="Q768" s="33" t="str">
        <f ca="1">IF(KENKO[[#This Row],[//]]="","",INDEX(INDIRECT($2:$2),KENKO[[#This Row],[//]]))</f>
        <v/>
      </c>
      <c r="R76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6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68" s="45" t="str">
        <f ca="1">IF(KENKO[[#This Row],[//]]="","",IF(INDEX(INDIRECT($2:$2),KENKO[[#This Row],[//]])="","",INDEX(INDIRECT($2:$2),KENKO[[#This Row],[//]])))</f>
        <v/>
      </c>
      <c r="U768" s="32" t="str">
        <f ca="1">IF(KENKO[[#This Row],[//]]="","",INDEX(INDIRECT($2:$2),KENKO[[#This Row],[//]]))</f>
        <v/>
      </c>
      <c r="V768" s="32" t="str">
        <f ca="1">LOWER(SUBSTITUTE(SUBSTITUTE(SUBSTITUTE(SUBSTITUTE(SUBSTITUTE(SUBSTITUTE(SUBSTITUTE(SUBSTITUTE(KENKO[[#This Row],[N.B.nota]]," ",""),"-",""),"(",""),")",""),".",""),",",""),"/",""),"""",""))</f>
        <v/>
      </c>
      <c r="W768" s="29" t="str">
        <f ca="1">IF(KENKO[[#This Row],[concat]]="","",MATCH(KENKO[[#This Row],[concat]],[3]!db[NB NOTA_C],0)+1)</f>
        <v/>
      </c>
      <c r="X768" s="32" t="str">
        <f ca="1">IF(KENKO[[#This Row],[N.B.nota]]="","",ADDRESS(ROW(KENKO[QB]),COLUMN(KENKO[QB]))&amp;":"&amp;ADDRESS(ROW(),COLUMN(KENKO[QB])))</f>
        <v/>
      </c>
      <c r="Y768" s="46" t="str">
        <f ca="1">IF(KENKO[[#This Row],[//]]="","",HYPERLINK("["&amp;DB_PATH&amp;"]DB!e"&amp;KENKO[[#This Row],[stt]],"&gt;"))</f>
        <v/>
      </c>
      <c r="Z768" s="32" t="str">
        <f ca="1">IF(KENKO[[#This Row],[//]]="","",IF(KENKO[[#This Row],[ID NOTA]]="",Z767,KENKO[[#This Row],[ID NOTA]]))</f>
        <v/>
      </c>
    </row>
    <row r="769" spans="1:26" ht="20.100000000000001" customHeight="1" x14ac:dyDescent="0.25">
      <c r="A769" s="32"/>
      <c r="B769" s="29" t="str">
        <f>IF(KENKO[[#This Row],[N_ID]]="","",INDEX(Table1[ID],MATCH(KENKO[[#This Row],[N_ID]],Table1[N_ID],0)))</f>
        <v/>
      </c>
      <c r="C769" s="29" t="str">
        <f ca="1">IF(KENKO[[#This Row],[//]]="","",HYPERLINK("["&amp;SUBSTITUTE(DIR,"'","")&amp;"]NOTA!D"&amp;KENKO[[#This Row],[//]]+2,"&gt;"))</f>
        <v/>
      </c>
      <c r="D769" s="29" t="str">
        <f>IF(KENKO[[#This Row],[ID NOTA]]="","",INDEX(Table1[QB],MATCH(KENKO[[#This Row],[ID NOTA]],Table1[ID],0)))</f>
        <v/>
      </c>
      <c r="E76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69" s="29"/>
      <c r="G769" s="30" t="str">
        <f ca="1">IF(KENKO[[#This Row],[N_ID]]="","",INDEX(INDIRECT($2:$2),KENKO[[#This Row],[//]]))</f>
        <v/>
      </c>
      <c r="H769" s="30" t="str">
        <f ca="1">IF(KENKO[[#This Row],[N_ID]]="","",INDEX(INDIRECT($2:$2),KENKO[[#This Row],[//]]))</f>
        <v/>
      </c>
      <c r="I769" s="43" t="str">
        <f ca="1">IF(KENKO[[#This Row],[N_ID]]="","",INDEX(INDIRECT($2:$2),KENKO[[#This Row],[//]]))</f>
        <v/>
      </c>
      <c r="J769" s="32" t="str">
        <f ca="1">IF(KENKO[[#This Row],[//]]="","",INDEX([3]!db[NB PAJAK],KENKO[[#This Row],[stt]]-1))</f>
        <v/>
      </c>
      <c r="K769" s="29" t="str">
        <f ca="1">IF(KENKO[[#This Row],[//]]="","",IF(INDEX(INDIRECT($2:$2),KENKO[[#This Row],[//]])="","",INDEX(INDIRECT($2:$2),KENKO[[#This Row],[//]])))</f>
        <v/>
      </c>
      <c r="L769" s="29" t="str">
        <f ca="1">IF(KENKO[[#This Row],[//]]="","",IF(KENKO[[#This Row],[C]]="",INDEX(INDIRECT($2:$2),KENKO[[#This Row],[//]]),""))</f>
        <v/>
      </c>
      <c r="M769" s="29" t="str">
        <f ca="1">IF(KENKO[[#This Row],[//]]="","",IF(KENKO[[#This Row],[C]]="",INDEX(INDIRECT($2:$2),KENKO[[#This Row],[//]]),""))</f>
        <v/>
      </c>
      <c r="N769" s="33" t="str">
        <f ca="1">IF(KENKO[[#This Row],[//]]="","",INDEX(INDIRECT($2:$2),KENKO[[#This Row],[//]])/IF(KENKO[[#This Row],[C]]="",KENKO[[#This Row],[JMLH BRG]],1))</f>
        <v/>
      </c>
      <c r="O769" s="44" t="str">
        <f ca="1">IF(KENKO[[#This Row],[//]]="","",INDEX(INDIRECT($2:$2),KENKO[[#This Row],[//]]))</f>
        <v/>
      </c>
      <c r="P769" s="44" t="str">
        <f ca="1">IF(KENKO[[#This Row],[//]]="","",IF(INDEX(INDIRECT($2:$2),KENKO[[#This Row],[//]])="","",INDEX(INDIRECT($2:$2),KENKO[[#This Row],[//]])))</f>
        <v/>
      </c>
      <c r="Q769" s="33" t="str">
        <f ca="1">IF(KENKO[[#This Row],[//]]="","",INDEX(INDIRECT($2:$2),KENKO[[#This Row],[//]]))</f>
        <v/>
      </c>
      <c r="R76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6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69" s="45" t="str">
        <f ca="1">IF(KENKO[[#This Row],[//]]="","",IF(INDEX(INDIRECT($2:$2),KENKO[[#This Row],[//]])="","",INDEX(INDIRECT($2:$2),KENKO[[#This Row],[//]])))</f>
        <v/>
      </c>
      <c r="U769" s="32" t="str">
        <f ca="1">IF(KENKO[[#This Row],[//]]="","",INDEX(INDIRECT($2:$2),KENKO[[#This Row],[//]]))</f>
        <v/>
      </c>
      <c r="V769" s="32" t="str">
        <f ca="1">LOWER(SUBSTITUTE(SUBSTITUTE(SUBSTITUTE(SUBSTITUTE(SUBSTITUTE(SUBSTITUTE(SUBSTITUTE(SUBSTITUTE(KENKO[[#This Row],[N.B.nota]]," ",""),"-",""),"(",""),")",""),".",""),",",""),"/",""),"""",""))</f>
        <v/>
      </c>
      <c r="W769" s="29" t="str">
        <f ca="1">IF(KENKO[[#This Row],[concat]]="","",MATCH(KENKO[[#This Row],[concat]],[3]!db[NB NOTA_C],0)+1)</f>
        <v/>
      </c>
      <c r="X769" s="32" t="str">
        <f ca="1">IF(KENKO[[#This Row],[N.B.nota]]="","",ADDRESS(ROW(KENKO[QB]),COLUMN(KENKO[QB]))&amp;":"&amp;ADDRESS(ROW(),COLUMN(KENKO[QB])))</f>
        <v/>
      </c>
      <c r="Y769" s="46" t="str">
        <f ca="1">IF(KENKO[[#This Row],[//]]="","",HYPERLINK("["&amp;DB_PATH&amp;"]DB!e"&amp;KENKO[[#This Row],[stt]],"&gt;"))</f>
        <v/>
      </c>
      <c r="Z769" s="32" t="str">
        <f ca="1">IF(KENKO[[#This Row],[//]]="","",IF(KENKO[[#This Row],[ID NOTA]]="",Z768,KENKO[[#This Row],[ID NOTA]]))</f>
        <v/>
      </c>
    </row>
    <row r="770" spans="1:26" ht="20.100000000000001" customHeight="1" x14ac:dyDescent="0.25">
      <c r="A770" s="32"/>
      <c r="B770" s="29" t="str">
        <f>IF(KENKO[[#This Row],[N_ID]]="","",INDEX(Table1[ID],MATCH(KENKO[[#This Row],[N_ID]],Table1[N_ID],0)))</f>
        <v/>
      </c>
      <c r="C770" s="29" t="str">
        <f ca="1">IF(KENKO[[#This Row],[//]]="","",HYPERLINK("["&amp;SUBSTITUTE(DIR,"'","")&amp;"]NOTA!D"&amp;KENKO[[#This Row],[//]]+2,"&gt;"))</f>
        <v/>
      </c>
      <c r="D770" s="29" t="str">
        <f>IF(KENKO[[#This Row],[ID NOTA]]="","",INDEX(Table1[QB],MATCH(KENKO[[#This Row],[ID NOTA]],Table1[ID],0)))</f>
        <v/>
      </c>
      <c r="E77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70" s="29"/>
      <c r="G770" s="30" t="str">
        <f ca="1">IF(KENKO[[#This Row],[N_ID]]="","",INDEX(INDIRECT($2:$2),KENKO[[#This Row],[//]]))</f>
        <v/>
      </c>
      <c r="H770" s="30" t="str">
        <f ca="1">IF(KENKO[[#This Row],[N_ID]]="","",INDEX(INDIRECT($2:$2),KENKO[[#This Row],[//]]))</f>
        <v/>
      </c>
      <c r="I770" s="43" t="str">
        <f ca="1">IF(KENKO[[#This Row],[N_ID]]="","",INDEX(INDIRECT($2:$2),KENKO[[#This Row],[//]]))</f>
        <v/>
      </c>
      <c r="J770" s="32" t="str">
        <f ca="1">IF(KENKO[[#This Row],[//]]="","",INDEX([3]!db[NB PAJAK],KENKO[[#This Row],[stt]]-1))</f>
        <v/>
      </c>
      <c r="K770" s="29" t="str">
        <f ca="1">IF(KENKO[[#This Row],[//]]="","",IF(INDEX(INDIRECT($2:$2),KENKO[[#This Row],[//]])="","",INDEX(INDIRECT($2:$2),KENKO[[#This Row],[//]])))</f>
        <v/>
      </c>
      <c r="L770" s="29" t="str">
        <f ca="1">IF(KENKO[[#This Row],[//]]="","",IF(KENKO[[#This Row],[C]]="",INDEX(INDIRECT($2:$2),KENKO[[#This Row],[//]]),""))</f>
        <v/>
      </c>
      <c r="M770" s="29" t="str">
        <f ca="1">IF(KENKO[[#This Row],[//]]="","",IF(KENKO[[#This Row],[C]]="",INDEX(INDIRECT($2:$2),KENKO[[#This Row],[//]]),""))</f>
        <v/>
      </c>
      <c r="N770" s="33" t="str">
        <f ca="1">IF(KENKO[[#This Row],[//]]="","",INDEX(INDIRECT($2:$2),KENKO[[#This Row],[//]])/IF(KENKO[[#This Row],[C]]="",KENKO[[#This Row],[JMLH BRG]],1))</f>
        <v/>
      </c>
      <c r="O770" s="44" t="str">
        <f ca="1">IF(KENKO[[#This Row],[//]]="","",INDEX(INDIRECT($2:$2),KENKO[[#This Row],[//]]))</f>
        <v/>
      </c>
      <c r="P770" s="44" t="str">
        <f ca="1">IF(KENKO[[#This Row],[//]]="","",IF(INDEX(INDIRECT($2:$2),KENKO[[#This Row],[//]])="","",INDEX(INDIRECT($2:$2),KENKO[[#This Row],[//]])))</f>
        <v/>
      </c>
      <c r="Q770" s="33" t="str">
        <f ca="1">IF(KENKO[[#This Row],[//]]="","",INDEX(INDIRECT($2:$2),KENKO[[#This Row],[//]]))</f>
        <v/>
      </c>
      <c r="R77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7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70" s="45" t="str">
        <f ca="1">IF(KENKO[[#This Row],[//]]="","",IF(INDEX(INDIRECT($2:$2),KENKO[[#This Row],[//]])="","",INDEX(INDIRECT($2:$2),KENKO[[#This Row],[//]])))</f>
        <v/>
      </c>
      <c r="U770" s="32" t="str">
        <f ca="1">IF(KENKO[[#This Row],[//]]="","",INDEX(INDIRECT($2:$2),KENKO[[#This Row],[//]]))</f>
        <v/>
      </c>
      <c r="V770" s="32" t="str">
        <f ca="1">LOWER(SUBSTITUTE(SUBSTITUTE(SUBSTITUTE(SUBSTITUTE(SUBSTITUTE(SUBSTITUTE(SUBSTITUTE(SUBSTITUTE(KENKO[[#This Row],[N.B.nota]]," ",""),"-",""),"(",""),")",""),".",""),",",""),"/",""),"""",""))</f>
        <v/>
      </c>
      <c r="W770" s="29" t="str">
        <f ca="1">IF(KENKO[[#This Row],[concat]]="","",MATCH(KENKO[[#This Row],[concat]],[3]!db[NB NOTA_C],0)+1)</f>
        <v/>
      </c>
      <c r="X770" s="32" t="str">
        <f ca="1">IF(KENKO[[#This Row],[N.B.nota]]="","",ADDRESS(ROW(KENKO[QB]),COLUMN(KENKO[QB]))&amp;":"&amp;ADDRESS(ROW(),COLUMN(KENKO[QB])))</f>
        <v/>
      </c>
      <c r="Y770" s="46" t="str">
        <f ca="1">IF(KENKO[[#This Row],[//]]="","",HYPERLINK("["&amp;DB_PATH&amp;"]DB!e"&amp;KENKO[[#This Row],[stt]],"&gt;"))</f>
        <v/>
      </c>
      <c r="Z770" s="32" t="str">
        <f ca="1">IF(KENKO[[#This Row],[//]]="","",IF(KENKO[[#This Row],[ID NOTA]]="",Z769,KENKO[[#This Row],[ID NOTA]]))</f>
        <v/>
      </c>
    </row>
    <row r="771" spans="1:26" ht="20.100000000000001" customHeight="1" x14ac:dyDescent="0.25">
      <c r="A771" s="32"/>
      <c r="B771" s="29" t="str">
        <f>IF(KENKO[[#This Row],[N_ID]]="","",INDEX(Table1[ID],MATCH(KENKO[[#This Row],[N_ID]],Table1[N_ID],0)))</f>
        <v/>
      </c>
      <c r="C771" s="29" t="str">
        <f ca="1">IF(KENKO[[#This Row],[//]]="","",HYPERLINK("["&amp;SUBSTITUTE(DIR,"'","")&amp;"]NOTA!D"&amp;KENKO[[#This Row],[//]]+2,"&gt;"))</f>
        <v/>
      </c>
      <c r="D771" s="29" t="str">
        <f>IF(KENKO[[#This Row],[ID NOTA]]="","",INDEX(Table1[QB],MATCH(KENKO[[#This Row],[ID NOTA]],Table1[ID],0)))</f>
        <v/>
      </c>
      <c r="E77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71" s="29"/>
      <c r="G771" s="30" t="str">
        <f ca="1">IF(KENKO[[#This Row],[N_ID]]="","",INDEX(INDIRECT($2:$2),KENKO[[#This Row],[//]]))</f>
        <v/>
      </c>
      <c r="H771" s="30" t="str">
        <f ca="1">IF(KENKO[[#This Row],[N_ID]]="","",INDEX(INDIRECT($2:$2),KENKO[[#This Row],[//]]))</f>
        <v/>
      </c>
      <c r="I771" s="43" t="str">
        <f ca="1">IF(KENKO[[#This Row],[N_ID]]="","",INDEX(INDIRECT($2:$2),KENKO[[#This Row],[//]]))</f>
        <v/>
      </c>
      <c r="J771" s="32" t="str">
        <f ca="1">IF(KENKO[[#This Row],[//]]="","",INDEX([3]!db[NB PAJAK],KENKO[[#This Row],[stt]]-1))</f>
        <v/>
      </c>
      <c r="K771" s="29" t="str">
        <f ca="1">IF(KENKO[[#This Row],[//]]="","",IF(INDEX(INDIRECT($2:$2),KENKO[[#This Row],[//]])="","",INDEX(INDIRECT($2:$2),KENKO[[#This Row],[//]])))</f>
        <v/>
      </c>
      <c r="L771" s="29" t="str">
        <f ca="1">IF(KENKO[[#This Row],[//]]="","",IF(KENKO[[#This Row],[C]]="",INDEX(INDIRECT($2:$2),KENKO[[#This Row],[//]]),""))</f>
        <v/>
      </c>
      <c r="M771" s="29" t="str">
        <f ca="1">IF(KENKO[[#This Row],[//]]="","",IF(KENKO[[#This Row],[C]]="",INDEX(INDIRECT($2:$2),KENKO[[#This Row],[//]]),""))</f>
        <v/>
      </c>
      <c r="N771" s="33" t="str">
        <f ca="1">IF(KENKO[[#This Row],[//]]="","",INDEX(INDIRECT($2:$2),KENKO[[#This Row],[//]])/IF(KENKO[[#This Row],[C]]="",KENKO[[#This Row],[JMLH BRG]],1))</f>
        <v/>
      </c>
      <c r="O771" s="44" t="str">
        <f ca="1">IF(KENKO[[#This Row],[//]]="","",INDEX(INDIRECT($2:$2),KENKO[[#This Row],[//]]))</f>
        <v/>
      </c>
      <c r="P771" s="44" t="str">
        <f ca="1">IF(KENKO[[#This Row],[//]]="","",IF(INDEX(INDIRECT($2:$2),KENKO[[#This Row],[//]])="","",INDEX(INDIRECT($2:$2),KENKO[[#This Row],[//]])))</f>
        <v/>
      </c>
      <c r="Q771" s="33" t="str">
        <f ca="1">IF(KENKO[[#This Row],[//]]="","",INDEX(INDIRECT($2:$2),KENKO[[#This Row],[//]]))</f>
        <v/>
      </c>
      <c r="R77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7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71" s="45" t="str">
        <f ca="1">IF(KENKO[[#This Row],[//]]="","",IF(INDEX(INDIRECT($2:$2),KENKO[[#This Row],[//]])="","",INDEX(INDIRECT($2:$2),KENKO[[#This Row],[//]])))</f>
        <v/>
      </c>
      <c r="U771" s="32" t="str">
        <f ca="1">IF(KENKO[[#This Row],[//]]="","",INDEX(INDIRECT($2:$2),KENKO[[#This Row],[//]]))</f>
        <v/>
      </c>
      <c r="V771" s="32" t="str">
        <f ca="1">LOWER(SUBSTITUTE(SUBSTITUTE(SUBSTITUTE(SUBSTITUTE(SUBSTITUTE(SUBSTITUTE(SUBSTITUTE(SUBSTITUTE(KENKO[[#This Row],[N.B.nota]]," ",""),"-",""),"(",""),")",""),".",""),",",""),"/",""),"""",""))</f>
        <v/>
      </c>
      <c r="W771" s="29" t="str">
        <f ca="1">IF(KENKO[[#This Row],[concat]]="","",MATCH(KENKO[[#This Row],[concat]],[3]!db[NB NOTA_C],0)+1)</f>
        <v/>
      </c>
      <c r="X771" s="32" t="str">
        <f ca="1">IF(KENKO[[#This Row],[N.B.nota]]="","",ADDRESS(ROW(KENKO[QB]),COLUMN(KENKO[QB]))&amp;":"&amp;ADDRESS(ROW(),COLUMN(KENKO[QB])))</f>
        <v/>
      </c>
      <c r="Y771" s="46" t="str">
        <f ca="1">IF(KENKO[[#This Row],[//]]="","",HYPERLINK("["&amp;DB_PATH&amp;"]DB!e"&amp;KENKO[[#This Row],[stt]],"&gt;"))</f>
        <v/>
      </c>
      <c r="Z771" s="32" t="str">
        <f ca="1">IF(KENKO[[#This Row],[//]]="","",IF(KENKO[[#This Row],[ID NOTA]]="",Z770,KENKO[[#This Row],[ID NOTA]]))</f>
        <v/>
      </c>
    </row>
    <row r="772" spans="1:26" ht="20.100000000000001" customHeight="1" x14ac:dyDescent="0.25">
      <c r="A772" s="32"/>
      <c r="B772" s="29" t="str">
        <f>IF(KENKO[[#This Row],[N_ID]]="","",INDEX(Table1[ID],MATCH(KENKO[[#This Row],[N_ID]],Table1[N_ID],0)))</f>
        <v/>
      </c>
      <c r="C772" s="29" t="str">
        <f ca="1">IF(KENKO[[#This Row],[//]]="","",HYPERLINK("["&amp;SUBSTITUTE(DIR,"'","")&amp;"]NOTA!D"&amp;KENKO[[#This Row],[//]]+2,"&gt;"))</f>
        <v/>
      </c>
      <c r="D772" s="29" t="str">
        <f>IF(KENKO[[#This Row],[ID NOTA]]="","",INDEX(Table1[QB],MATCH(KENKO[[#This Row],[ID NOTA]],Table1[ID],0)))</f>
        <v/>
      </c>
      <c r="E77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72" s="29"/>
      <c r="G772" s="30" t="str">
        <f ca="1">IF(KENKO[[#This Row],[N_ID]]="","",INDEX(INDIRECT($2:$2),KENKO[[#This Row],[//]]))</f>
        <v/>
      </c>
      <c r="H772" s="30" t="str">
        <f ca="1">IF(KENKO[[#This Row],[N_ID]]="","",INDEX(INDIRECT($2:$2),KENKO[[#This Row],[//]]))</f>
        <v/>
      </c>
      <c r="I772" s="43" t="str">
        <f ca="1">IF(KENKO[[#This Row],[N_ID]]="","",INDEX(INDIRECT($2:$2),KENKO[[#This Row],[//]]))</f>
        <v/>
      </c>
      <c r="J772" s="32" t="str">
        <f ca="1">IF(KENKO[[#This Row],[//]]="","",INDEX([3]!db[NB PAJAK],KENKO[[#This Row],[stt]]-1))</f>
        <v/>
      </c>
      <c r="K772" s="29" t="str">
        <f ca="1">IF(KENKO[[#This Row],[//]]="","",IF(INDEX(INDIRECT($2:$2),KENKO[[#This Row],[//]])="","",INDEX(INDIRECT($2:$2),KENKO[[#This Row],[//]])))</f>
        <v/>
      </c>
      <c r="L772" s="29" t="str">
        <f ca="1">IF(KENKO[[#This Row],[//]]="","",IF(KENKO[[#This Row],[C]]="",INDEX(INDIRECT($2:$2),KENKO[[#This Row],[//]]),""))</f>
        <v/>
      </c>
      <c r="M772" s="29" t="str">
        <f ca="1">IF(KENKO[[#This Row],[//]]="","",IF(KENKO[[#This Row],[C]]="",INDEX(INDIRECT($2:$2),KENKO[[#This Row],[//]]),""))</f>
        <v/>
      </c>
      <c r="N772" s="33" t="str">
        <f ca="1">IF(KENKO[[#This Row],[//]]="","",INDEX(INDIRECT($2:$2),KENKO[[#This Row],[//]])/IF(KENKO[[#This Row],[C]]="",KENKO[[#This Row],[JMLH BRG]],1))</f>
        <v/>
      </c>
      <c r="O772" s="44" t="str">
        <f ca="1">IF(KENKO[[#This Row],[//]]="","",INDEX(INDIRECT($2:$2),KENKO[[#This Row],[//]]))</f>
        <v/>
      </c>
      <c r="P772" s="44" t="str">
        <f ca="1">IF(KENKO[[#This Row],[//]]="","",IF(INDEX(INDIRECT($2:$2),KENKO[[#This Row],[//]])="","",INDEX(INDIRECT($2:$2),KENKO[[#This Row],[//]])))</f>
        <v/>
      </c>
      <c r="Q772" s="33" t="str">
        <f ca="1">IF(KENKO[[#This Row],[//]]="","",INDEX(INDIRECT($2:$2),KENKO[[#This Row],[//]]))</f>
        <v/>
      </c>
      <c r="R77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7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72" s="45" t="str">
        <f ca="1">IF(KENKO[[#This Row],[//]]="","",IF(INDEX(INDIRECT($2:$2),KENKO[[#This Row],[//]])="","",INDEX(INDIRECT($2:$2),KENKO[[#This Row],[//]])))</f>
        <v/>
      </c>
      <c r="U772" s="32" t="str">
        <f ca="1">IF(KENKO[[#This Row],[//]]="","",INDEX(INDIRECT($2:$2),KENKO[[#This Row],[//]]))</f>
        <v/>
      </c>
      <c r="V772" s="32" t="str">
        <f ca="1">LOWER(SUBSTITUTE(SUBSTITUTE(SUBSTITUTE(SUBSTITUTE(SUBSTITUTE(SUBSTITUTE(SUBSTITUTE(SUBSTITUTE(KENKO[[#This Row],[N.B.nota]]," ",""),"-",""),"(",""),")",""),".",""),",",""),"/",""),"""",""))</f>
        <v/>
      </c>
      <c r="W772" s="29" t="str">
        <f ca="1">IF(KENKO[[#This Row],[concat]]="","",MATCH(KENKO[[#This Row],[concat]],[3]!db[NB NOTA_C],0)+1)</f>
        <v/>
      </c>
      <c r="X772" s="32" t="str">
        <f ca="1">IF(KENKO[[#This Row],[N.B.nota]]="","",ADDRESS(ROW(KENKO[QB]),COLUMN(KENKO[QB]))&amp;":"&amp;ADDRESS(ROW(),COLUMN(KENKO[QB])))</f>
        <v/>
      </c>
      <c r="Y772" s="46" t="str">
        <f ca="1">IF(KENKO[[#This Row],[//]]="","",HYPERLINK("["&amp;DB_PATH&amp;"]DB!e"&amp;KENKO[[#This Row],[stt]],"&gt;"))</f>
        <v/>
      </c>
      <c r="Z772" s="32" t="str">
        <f ca="1">IF(KENKO[[#This Row],[//]]="","",IF(KENKO[[#This Row],[ID NOTA]]="",Z771,KENKO[[#This Row],[ID NOTA]]))</f>
        <v/>
      </c>
    </row>
    <row r="773" spans="1:26" ht="20.100000000000001" customHeight="1" x14ac:dyDescent="0.25">
      <c r="A773" s="32"/>
      <c r="B773" s="29" t="str">
        <f>IF(KENKO[[#This Row],[N_ID]]="","",INDEX(Table1[ID],MATCH(KENKO[[#This Row],[N_ID]],Table1[N_ID],0)))</f>
        <v/>
      </c>
      <c r="C773" s="29" t="str">
        <f ca="1">IF(KENKO[[#This Row],[//]]="","",HYPERLINK("["&amp;SUBSTITUTE(DIR,"'","")&amp;"]NOTA!D"&amp;KENKO[[#This Row],[//]]+2,"&gt;"))</f>
        <v/>
      </c>
      <c r="D773" s="29" t="str">
        <f>IF(KENKO[[#This Row],[ID NOTA]]="","",INDEX(Table1[QB],MATCH(KENKO[[#This Row],[ID NOTA]],Table1[ID],0)))</f>
        <v/>
      </c>
      <c r="E77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73" s="29"/>
      <c r="G773" s="30" t="str">
        <f ca="1">IF(KENKO[[#This Row],[N_ID]]="","",INDEX(INDIRECT($2:$2),KENKO[[#This Row],[//]]))</f>
        <v/>
      </c>
      <c r="H773" s="30" t="str">
        <f ca="1">IF(KENKO[[#This Row],[N_ID]]="","",INDEX(INDIRECT($2:$2),KENKO[[#This Row],[//]]))</f>
        <v/>
      </c>
      <c r="I773" s="43" t="str">
        <f ca="1">IF(KENKO[[#This Row],[N_ID]]="","",INDEX(INDIRECT($2:$2),KENKO[[#This Row],[//]]))</f>
        <v/>
      </c>
      <c r="J773" s="32" t="str">
        <f ca="1">IF(KENKO[[#This Row],[//]]="","",INDEX([3]!db[NB PAJAK],KENKO[[#This Row],[stt]]-1))</f>
        <v/>
      </c>
      <c r="K773" s="29" t="str">
        <f ca="1">IF(KENKO[[#This Row],[//]]="","",IF(INDEX(INDIRECT($2:$2),KENKO[[#This Row],[//]])="","",INDEX(INDIRECT($2:$2),KENKO[[#This Row],[//]])))</f>
        <v/>
      </c>
      <c r="L773" s="29" t="str">
        <f ca="1">IF(KENKO[[#This Row],[//]]="","",IF(KENKO[[#This Row],[C]]="",INDEX(INDIRECT($2:$2),KENKO[[#This Row],[//]]),""))</f>
        <v/>
      </c>
      <c r="M773" s="29" t="str">
        <f ca="1">IF(KENKO[[#This Row],[//]]="","",IF(KENKO[[#This Row],[C]]="",INDEX(INDIRECT($2:$2),KENKO[[#This Row],[//]]),""))</f>
        <v/>
      </c>
      <c r="N773" s="33" t="str">
        <f ca="1">IF(KENKO[[#This Row],[//]]="","",INDEX(INDIRECT($2:$2),KENKO[[#This Row],[//]])/IF(KENKO[[#This Row],[C]]="",KENKO[[#This Row],[JMLH BRG]],1))</f>
        <v/>
      </c>
      <c r="O773" s="44" t="str">
        <f ca="1">IF(KENKO[[#This Row],[//]]="","",INDEX(INDIRECT($2:$2),KENKO[[#This Row],[//]]))</f>
        <v/>
      </c>
      <c r="P773" s="44" t="str">
        <f ca="1">IF(KENKO[[#This Row],[//]]="","",IF(INDEX(INDIRECT($2:$2),KENKO[[#This Row],[//]])="","",INDEX(INDIRECT($2:$2),KENKO[[#This Row],[//]])))</f>
        <v/>
      </c>
      <c r="Q773" s="33" t="str">
        <f ca="1">IF(KENKO[[#This Row],[//]]="","",INDEX(INDIRECT($2:$2),KENKO[[#This Row],[//]]))</f>
        <v/>
      </c>
      <c r="R77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7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73" s="45" t="str">
        <f ca="1">IF(KENKO[[#This Row],[//]]="","",IF(INDEX(INDIRECT($2:$2),KENKO[[#This Row],[//]])="","",INDEX(INDIRECT($2:$2),KENKO[[#This Row],[//]])))</f>
        <v/>
      </c>
      <c r="U773" s="32" t="str">
        <f ca="1">IF(KENKO[[#This Row],[//]]="","",INDEX(INDIRECT($2:$2),KENKO[[#This Row],[//]]))</f>
        <v/>
      </c>
      <c r="V773" s="32" t="str">
        <f ca="1">LOWER(SUBSTITUTE(SUBSTITUTE(SUBSTITUTE(SUBSTITUTE(SUBSTITUTE(SUBSTITUTE(SUBSTITUTE(SUBSTITUTE(KENKO[[#This Row],[N.B.nota]]," ",""),"-",""),"(",""),")",""),".",""),",",""),"/",""),"""",""))</f>
        <v/>
      </c>
      <c r="W773" s="29" t="str">
        <f ca="1">IF(KENKO[[#This Row],[concat]]="","",MATCH(KENKO[[#This Row],[concat]],[3]!db[NB NOTA_C],0)+1)</f>
        <v/>
      </c>
      <c r="X773" s="32" t="str">
        <f ca="1">IF(KENKO[[#This Row],[N.B.nota]]="","",ADDRESS(ROW(KENKO[QB]),COLUMN(KENKO[QB]))&amp;":"&amp;ADDRESS(ROW(),COLUMN(KENKO[QB])))</f>
        <v/>
      </c>
      <c r="Y773" s="46" t="str">
        <f ca="1">IF(KENKO[[#This Row],[//]]="","",HYPERLINK("["&amp;DB_PATH&amp;"]DB!e"&amp;KENKO[[#This Row],[stt]],"&gt;"))</f>
        <v/>
      </c>
      <c r="Z773" s="32" t="str">
        <f ca="1">IF(KENKO[[#This Row],[//]]="","",IF(KENKO[[#This Row],[ID NOTA]]="",Z772,KENKO[[#This Row],[ID NOTA]]))</f>
        <v/>
      </c>
    </row>
    <row r="774" spans="1:26" ht="20.100000000000001" customHeight="1" x14ac:dyDescent="0.25">
      <c r="A774" s="32"/>
      <c r="B774" s="29" t="str">
        <f>IF(KENKO[[#This Row],[N_ID]]="","",INDEX(Table1[ID],MATCH(KENKO[[#This Row],[N_ID]],Table1[N_ID],0)))</f>
        <v/>
      </c>
      <c r="C774" s="29" t="str">
        <f ca="1">IF(KENKO[[#This Row],[//]]="","",HYPERLINK("["&amp;SUBSTITUTE(DIR,"'","")&amp;"]NOTA!D"&amp;KENKO[[#This Row],[//]]+2,"&gt;"))</f>
        <v/>
      </c>
      <c r="D774" s="29" t="str">
        <f>IF(KENKO[[#This Row],[ID NOTA]]="","",INDEX(Table1[QB],MATCH(KENKO[[#This Row],[ID NOTA]],Table1[ID],0)))</f>
        <v/>
      </c>
      <c r="E77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74" s="29"/>
      <c r="G774" s="30" t="str">
        <f ca="1">IF(KENKO[[#This Row],[N_ID]]="","",INDEX(INDIRECT($2:$2),KENKO[[#This Row],[//]]))</f>
        <v/>
      </c>
      <c r="H774" s="30" t="str">
        <f ca="1">IF(KENKO[[#This Row],[N_ID]]="","",INDEX(INDIRECT($2:$2),KENKO[[#This Row],[//]]))</f>
        <v/>
      </c>
      <c r="I774" s="43" t="str">
        <f ca="1">IF(KENKO[[#This Row],[N_ID]]="","",INDEX(INDIRECT($2:$2),KENKO[[#This Row],[//]]))</f>
        <v/>
      </c>
      <c r="J774" s="32" t="str">
        <f ca="1">IF(KENKO[[#This Row],[//]]="","",INDEX([3]!db[NB PAJAK],KENKO[[#This Row],[stt]]-1))</f>
        <v/>
      </c>
      <c r="K774" s="29" t="str">
        <f ca="1">IF(KENKO[[#This Row],[//]]="","",IF(INDEX(INDIRECT($2:$2),KENKO[[#This Row],[//]])="","",INDEX(INDIRECT($2:$2),KENKO[[#This Row],[//]])))</f>
        <v/>
      </c>
      <c r="L774" s="29" t="str">
        <f ca="1">IF(KENKO[[#This Row],[//]]="","",IF(KENKO[[#This Row],[C]]="",INDEX(INDIRECT($2:$2),KENKO[[#This Row],[//]]),""))</f>
        <v/>
      </c>
      <c r="M774" s="29" t="str">
        <f ca="1">IF(KENKO[[#This Row],[//]]="","",IF(KENKO[[#This Row],[C]]="",INDEX(INDIRECT($2:$2),KENKO[[#This Row],[//]]),""))</f>
        <v/>
      </c>
      <c r="N774" s="33" t="str">
        <f ca="1">IF(KENKO[[#This Row],[//]]="","",INDEX(INDIRECT($2:$2),KENKO[[#This Row],[//]])/IF(KENKO[[#This Row],[C]]="",KENKO[[#This Row],[JMLH BRG]],1))</f>
        <v/>
      </c>
      <c r="O774" s="44" t="str">
        <f ca="1">IF(KENKO[[#This Row],[//]]="","",INDEX(INDIRECT($2:$2),KENKO[[#This Row],[//]]))</f>
        <v/>
      </c>
      <c r="P774" s="44" t="str">
        <f ca="1">IF(KENKO[[#This Row],[//]]="","",IF(INDEX(INDIRECT($2:$2),KENKO[[#This Row],[//]])="","",INDEX(INDIRECT($2:$2),KENKO[[#This Row],[//]])))</f>
        <v/>
      </c>
      <c r="Q774" s="33" t="str">
        <f ca="1">IF(KENKO[[#This Row],[//]]="","",INDEX(INDIRECT($2:$2),KENKO[[#This Row],[//]]))</f>
        <v/>
      </c>
      <c r="R77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7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74" s="45" t="str">
        <f ca="1">IF(KENKO[[#This Row],[//]]="","",IF(INDEX(INDIRECT($2:$2),KENKO[[#This Row],[//]])="","",INDEX(INDIRECT($2:$2),KENKO[[#This Row],[//]])))</f>
        <v/>
      </c>
      <c r="U774" s="32" t="str">
        <f ca="1">IF(KENKO[[#This Row],[//]]="","",INDEX(INDIRECT($2:$2),KENKO[[#This Row],[//]]))</f>
        <v/>
      </c>
      <c r="V774" s="32" t="str">
        <f ca="1">LOWER(SUBSTITUTE(SUBSTITUTE(SUBSTITUTE(SUBSTITUTE(SUBSTITUTE(SUBSTITUTE(SUBSTITUTE(SUBSTITUTE(KENKO[[#This Row],[N.B.nota]]," ",""),"-",""),"(",""),")",""),".",""),",",""),"/",""),"""",""))</f>
        <v/>
      </c>
      <c r="W774" s="29" t="str">
        <f ca="1">IF(KENKO[[#This Row],[concat]]="","",MATCH(KENKO[[#This Row],[concat]],[3]!db[NB NOTA_C],0)+1)</f>
        <v/>
      </c>
      <c r="X774" s="32" t="str">
        <f ca="1">IF(KENKO[[#This Row],[N.B.nota]]="","",ADDRESS(ROW(KENKO[QB]),COLUMN(KENKO[QB]))&amp;":"&amp;ADDRESS(ROW(),COLUMN(KENKO[QB])))</f>
        <v/>
      </c>
      <c r="Y774" s="46" t="str">
        <f ca="1">IF(KENKO[[#This Row],[//]]="","",HYPERLINK("["&amp;DB_PATH&amp;"]DB!e"&amp;KENKO[[#This Row],[stt]],"&gt;"))</f>
        <v/>
      </c>
      <c r="Z774" s="32" t="str">
        <f ca="1">IF(KENKO[[#This Row],[//]]="","",IF(KENKO[[#This Row],[ID NOTA]]="",Z773,KENKO[[#This Row],[ID NOTA]]))</f>
        <v/>
      </c>
    </row>
    <row r="775" spans="1:26" ht="20.100000000000001" customHeight="1" x14ac:dyDescent="0.25">
      <c r="A775" s="32"/>
      <c r="B775" s="29" t="str">
        <f>IF(KENKO[[#This Row],[N_ID]]="","",INDEX(Table1[ID],MATCH(KENKO[[#This Row],[N_ID]],Table1[N_ID],0)))</f>
        <v/>
      </c>
      <c r="C775" s="29" t="str">
        <f ca="1">IF(KENKO[[#This Row],[//]]="","",HYPERLINK("["&amp;SUBSTITUTE(DIR,"'","")&amp;"]NOTA!D"&amp;KENKO[[#This Row],[//]]+2,"&gt;"))</f>
        <v/>
      </c>
      <c r="D775" s="29" t="str">
        <f>IF(KENKO[[#This Row],[ID NOTA]]="","",INDEX(Table1[QB],MATCH(KENKO[[#This Row],[ID NOTA]],Table1[ID],0)))</f>
        <v/>
      </c>
      <c r="E77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75" s="29"/>
      <c r="G775" s="30" t="str">
        <f ca="1">IF(KENKO[[#This Row],[N_ID]]="","",INDEX(INDIRECT($2:$2),KENKO[[#This Row],[//]]))</f>
        <v/>
      </c>
      <c r="H775" s="30" t="str">
        <f ca="1">IF(KENKO[[#This Row],[N_ID]]="","",INDEX(INDIRECT($2:$2),KENKO[[#This Row],[//]]))</f>
        <v/>
      </c>
      <c r="I775" s="43" t="str">
        <f ca="1">IF(KENKO[[#This Row],[N_ID]]="","",INDEX(INDIRECT($2:$2),KENKO[[#This Row],[//]]))</f>
        <v/>
      </c>
      <c r="J775" s="32" t="str">
        <f ca="1">IF(KENKO[[#This Row],[//]]="","",INDEX([3]!db[NB PAJAK],KENKO[[#This Row],[stt]]-1))</f>
        <v/>
      </c>
      <c r="K775" s="29" t="str">
        <f ca="1">IF(KENKO[[#This Row],[//]]="","",IF(INDEX(INDIRECT($2:$2),KENKO[[#This Row],[//]])="","",INDEX(INDIRECT($2:$2),KENKO[[#This Row],[//]])))</f>
        <v/>
      </c>
      <c r="L775" s="29" t="str">
        <f ca="1">IF(KENKO[[#This Row],[//]]="","",IF(KENKO[[#This Row],[C]]="",INDEX(INDIRECT($2:$2),KENKO[[#This Row],[//]]),""))</f>
        <v/>
      </c>
      <c r="M775" s="29" t="str">
        <f ca="1">IF(KENKO[[#This Row],[//]]="","",IF(KENKO[[#This Row],[C]]="",INDEX(INDIRECT($2:$2),KENKO[[#This Row],[//]]),""))</f>
        <v/>
      </c>
      <c r="N775" s="33" t="str">
        <f ca="1">IF(KENKO[[#This Row],[//]]="","",INDEX(INDIRECT($2:$2),KENKO[[#This Row],[//]])/IF(KENKO[[#This Row],[C]]="",KENKO[[#This Row],[JMLH BRG]],1))</f>
        <v/>
      </c>
      <c r="O775" s="44" t="str">
        <f ca="1">IF(KENKO[[#This Row],[//]]="","",INDEX(INDIRECT($2:$2),KENKO[[#This Row],[//]]))</f>
        <v/>
      </c>
      <c r="P775" s="44" t="str">
        <f ca="1">IF(KENKO[[#This Row],[//]]="","",IF(INDEX(INDIRECT($2:$2),KENKO[[#This Row],[//]])="","",INDEX(INDIRECT($2:$2),KENKO[[#This Row],[//]])))</f>
        <v/>
      </c>
      <c r="Q775" s="33" t="str">
        <f ca="1">IF(KENKO[[#This Row],[//]]="","",INDEX(INDIRECT($2:$2),KENKO[[#This Row],[//]]))</f>
        <v/>
      </c>
      <c r="R77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7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75" s="45" t="str">
        <f ca="1">IF(KENKO[[#This Row],[//]]="","",IF(INDEX(INDIRECT($2:$2),KENKO[[#This Row],[//]])="","",INDEX(INDIRECT($2:$2),KENKO[[#This Row],[//]])))</f>
        <v/>
      </c>
      <c r="U775" s="32" t="str">
        <f ca="1">IF(KENKO[[#This Row],[//]]="","",INDEX(INDIRECT($2:$2),KENKO[[#This Row],[//]]))</f>
        <v/>
      </c>
      <c r="V775" s="32" t="str">
        <f ca="1">LOWER(SUBSTITUTE(SUBSTITUTE(SUBSTITUTE(SUBSTITUTE(SUBSTITUTE(SUBSTITUTE(SUBSTITUTE(SUBSTITUTE(KENKO[[#This Row],[N.B.nota]]," ",""),"-",""),"(",""),")",""),".",""),",",""),"/",""),"""",""))</f>
        <v/>
      </c>
      <c r="W775" s="29" t="str">
        <f ca="1">IF(KENKO[[#This Row],[concat]]="","",MATCH(KENKO[[#This Row],[concat]],[3]!db[NB NOTA_C],0)+1)</f>
        <v/>
      </c>
      <c r="X775" s="32" t="str">
        <f ca="1">IF(KENKO[[#This Row],[N.B.nota]]="","",ADDRESS(ROW(KENKO[QB]),COLUMN(KENKO[QB]))&amp;":"&amp;ADDRESS(ROW(),COLUMN(KENKO[QB])))</f>
        <v/>
      </c>
      <c r="Y775" s="46" t="str">
        <f ca="1">IF(KENKO[[#This Row],[//]]="","",HYPERLINK("["&amp;DB_PATH&amp;"]DB!e"&amp;KENKO[[#This Row],[stt]],"&gt;"))</f>
        <v/>
      </c>
      <c r="Z775" s="32" t="str">
        <f ca="1">IF(KENKO[[#This Row],[//]]="","",IF(KENKO[[#This Row],[ID NOTA]]="",Z774,KENKO[[#This Row],[ID NOTA]]))</f>
        <v/>
      </c>
    </row>
    <row r="776" spans="1:26" ht="20.100000000000001" customHeight="1" x14ac:dyDescent="0.25">
      <c r="A776" s="32"/>
      <c r="B776" s="29" t="str">
        <f>IF(KENKO[[#This Row],[N_ID]]="","",INDEX(Table1[ID],MATCH(KENKO[[#This Row],[N_ID]],Table1[N_ID],0)))</f>
        <v/>
      </c>
      <c r="C776" s="29" t="str">
        <f ca="1">IF(KENKO[[#This Row],[//]]="","",HYPERLINK("["&amp;SUBSTITUTE(DIR,"'","")&amp;"]NOTA!D"&amp;KENKO[[#This Row],[//]]+2,"&gt;"))</f>
        <v/>
      </c>
      <c r="D776" s="29" t="str">
        <f>IF(KENKO[[#This Row],[ID NOTA]]="","",INDEX(Table1[QB],MATCH(KENKO[[#This Row],[ID NOTA]],Table1[ID],0)))</f>
        <v/>
      </c>
      <c r="E77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76" s="29"/>
      <c r="G776" s="30" t="str">
        <f ca="1">IF(KENKO[[#This Row],[N_ID]]="","",INDEX(INDIRECT($2:$2),KENKO[[#This Row],[//]]))</f>
        <v/>
      </c>
      <c r="H776" s="30" t="str">
        <f ca="1">IF(KENKO[[#This Row],[N_ID]]="","",INDEX(INDIRECT($2:$2),KENKO[[#This Row],[//]]))</f>
        <v/>
      </c>
      <c r="I776" s="43" t="str">
        <f ca="1">IF(KENKO[[#This Row],[N_ID]]="","",INDEX(INDIRECT($2:$2),KENKO[[#This Row],[//]]))</f>
        <v/>
      </c>
      <c r="J776" s="32" t="str">
        <f ca="1">IF(KENKO[[#This Row],[//]]="","",INDEX([3]!db[NB PAJAK],KENKO[[#This Row],[stt]]-1))</f>
        <v/>
      </c>
      <c r="K776" s="29" t="str">
        <f ca="1">IF(KENKO[[#This Row],[//]]="","",IF(INDEX(INDIRECT($2:$2),KENKO[[#This Row],[//]])="","",INDEX(INDIRECT($2:$2),KENKO[[#This Row],[//]])))</f>
        <v/>
      </c>
      <c r="L776" s="29" t="str">
        <f ca="1">IF(KENKO[[#This Row],[//]]="","",IF(KENKO[[#This Row],[C]]="",INDEX(INDIRECT($2:$2),KENKO[[#This Row],[//]]),""))</f>
        <v/>
      </c>
      <c r="M776" s="29" t="str">
        <f ca="1">IF(KENKO[[#This Row],[//]]="","",IF(KENKO[[#This Row],[C]]="",INDEX(INDIRECT($2:$2),KENKO[[#This Row],[//]]),""))</f>
        <v/>
      </c>
      <c r="N776" s="33" t="str">
        <f ca="1">IF(KENKO[[#This Row],[//]]="","",INDEX(INDIRECT($2:$2),KENKO[[#This Row],[//]])/IF(KENKO[[#This Row],[C]]="",KENKO[[#This Row],[JMLH BRG]],1))</f>
        <v/>
      </c>
      <c r="O776" s="44" t="str">
        <f ca="1">IF(KENKO[[#This Row],[//]]="","",INDEX(INDIRECT($2:$2),KENKO[[#This Row],[//]]))</f>
        <v/>
      </c>
      <c r="P776" s="44" t="str">
        <f ca="1">IF(KENKO[[#This Row],[//]]="","",IF(INDEX(INDIRECT($2:$2),KENKO[[#This Row],[//]])="","",INDEX(INDIRECT($2:$2),KENKO[[#This Row],[//]])))</f>
        <v/>
      </c>
      <c r="Q776" s="33" t="str">
        <f ca="1">IF(KENKO[[#This Row],[//]]="","",INDEX(INDIRECT($2:$2),KENKO[[#This Row],[//]]))</f>
        <v/>
      </c>
      <c r="R77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7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76" s="45" t="str">
        <f ca="1">IF(KENKO[[#This Row],[//]]="","",IF(INDEX(INDIRECT($2:$2),KENKO[[#This Row],[//]])="","",INDEX(INDIRECT($2:$2),KENKO[[#This Row],[//]])))</f>
        <v/>
      </c>
      <c r="U776" s="32" t="str">
        <f ca="1">IF(KENKO[[#This Row],[//]]="","",INDEX(INDIRECT($2:$2),KENKO[[#This Row],[//]]))</f>
        <v/>
      </c>
      <c r="V776" s="32" t="str">
        <f ca="1">LOWER(SUBSTITUTE(SUBSTITUTE(SUBSTITUTE(SUBSTITUTE(SUBSTITUTE(SUBSTITUTE(SUBSTITUTE(SUBSTITUTE(KENKO[[#This Row],[N.B.nota]]," ",""),"-",""),"(",""),")",""),".",""),",",""),"/",""),"""",""))</f>
        <v/>
      </c>
      <c r="W776" s="29" t="str">
        <f ca="1">IF(KENKO[[#This Row],[concat]]="","",MATCH(KENKO[[#This Row],[concat]],[3]!db[NB NOTA_C],0)+1)</f>
        <v/>
      </c>
      <c r="X776" s="32" t="str">
        <f ca="1">IF(KENKO[[#This Row],[N.B.nota]]="","",ADDRESS(ROW(KENKO[QB]),COLUMN(KENKO[QB]))&amp;":"&amp;ADDRESS(ROW(),COLUMN(KENKO[QB])))</f>
        <v/>
      </c>
      <c r="Y776" s="46" t="str">
        <f ca="1">IF(KENKO[[#This Row],[//]]="","",HYPERLINK("["&amp;DB_PATH&amp;"]DB!e"&amp;KENKO[[#This Row],[stt]],"&gt;"))</f>
        <v/>
      </c>
      <c r="Z776" s="32" t="str">
        <f ca="1">IF(KENKO[[#This Row],[//]]="","",IF(KENKO[[#This Row],[ID NOTA]]="",Z775,KENKO[[#This Row],[ID NOTA]]))</f>
        <v/>
      </c>
    </row>
    <row r="777" spans="1:26" ht="20.100000000000001" customHeight="1" x14ac:dyDescent="0.25">
      <c r="A777" s="32"/>
      <c r="B777" s="29" t="str">
        <f>IF(KENKO[[#This Row],[N_ID]]="","",INDEX(Table1[ID],MATCH(KENKO[[#This Row],[N_ID]],Table1[N_ID],0)))</f>
        <v/>
      </c>
      <c r="C777" s="29" t="str">
        <f ca="1">IF(KENKO[[#This Row],[//]]="","",HYPERLINK("["&amp;SUBSTITUTE(DIR,"'","")&amp;"]NOTA!D"&amp;KENKO[[#This Row],[//]]+2,"&gt;"))</f>
        <v/>
      </c>
      <c r="D777" s="29" t="str">
        <f>IF(KENKO[[#This Row],[ID NOTA]]="","",INDEX(Table1[QB],MATCH(KENKO[[#This Row],[ID NOTA]],Table1[ID],0)))</f>
        <v/>
      </c>
      <c r="E77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77" s="29"/>
      <c r="G777" s="30" t="str">
        <f ca="1">IF(KENKO[[#This Row],[N_ID]]="","",INDEX(INDIRECT($2:$2),KENKO[[#This Row],[//]]))</f>
        <v/>
      </c>
      <c r="H777" s="30" t="str">
        <f ca="1">IF(KENKO[[#This Row],[N_ID]]="","",INDEX(INDIRECT($2:$2),KENKO[[#This Row],[//]]))</f>
        <v/>
      </c>
      <c r="I777" s="43" t="str">
        <f ca="1">IF(KENKO[[#This Row],[N_ID]]="","",INDEX(INDIRECT($2:$2),KENKO[[#This Row],[//]]))</f>
        <v/>
      </c>
      <c r="J777" s="32" t="str">
        <f ca="1">IF(KENKO[[#This Row],[//]]="","",INDEX([3]!db[NB PAJAK],KENKO[[#This Row],[stt]]-1))</f>
        <v/>
      </c>
      <c r="K777" s="29" t="str">
        <f ca="1">IF(KENKO[[#This Row],[//]]="","",IF(INDEX(INDIRECT($2:$2),KENKO[[#This Row],[//]])="","",INDEX(INDIRECT($2:$2),KENKO[[#This Row],[//]])))</f>
        <v/>
      </c>
      <c r="L777" s="29" t="str">
        <f ca="1">IF(KENKO[[#This Row],[//]]="","",IF(KENKO[[#This Row],[C]]="",INDEX(INDIRECT($2:$2),KENKO[[#This Row],[//]]),""))</f>
        <v/>
      </c>
      <c r="M777" s="29" t="str">
        <f ca="1">IF(KENKO[[#This Row],[//]]="","",IF(KENKO[[#This Row],[C]]="",INDEX(INDIRECT($2:$2),KENKO[[#This Row],[//]]),""))</f>
        <v/>
      </c>
      <c r="N777" s="33" t="str">
        <f ca="1">IF(KENKO[[#This Row],[//]]="","",INDEX(INDIRECT($2:$2),KENKO[[#This Row],[//]])/IF(KENKO[[#This Row],[C]]="",KENKO[[#This Row],[JMLH BRG]],1))</f>
        <v/>
      </c>
      <c r="O777" s="44" t="str">
        <f ca="1">IF(KENKO[[#This Row],[//]]="","",INDEX(INDIRECT($2:$2),KENKO[[#This Row],[//]]))</f>
        <v/>
      </c>
      <c r="P777" s="44" t="str">
        <f ca="1">IF(KENKO[[#This Row],[//]]="","",IF(INDEX(INDIRECT($2:$2),KENKO[[#This Row],[//]])="","",INDEX(INDIRECT($2:$2),KENKO[[#This Row],[//]])))</f>
        <v/>
      </c>
      <c r="Q777" s="33" t="str">
        <f ca="1">IF(KENKO[[#This Row],[//]]="","",INDEX(INDIRECT($2:$2),KENKO[[#This Row],[//]]))</f>
        <v/>
      </c>
      <c r="R77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7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77" s="45" t="str">
        <f ca="1">IF(KENKO[[#This Row],[//]]="","",IF(INDEX(INDIRECT($2:$2),KENKO[[#This Row],[//]])="","",INDEX(INDIRECT($2:$2),KENKO[[#This Row],[//]])))</f>
        <v/>
      </c>
      <c r="U777" s="32" t="str">
        <f ca="1">IF(KENKO[[#This Row],[//]]="","",INDEX(INDIRECT($2:$2),KENKO[[#This Row],[//]]))</f>
        <v/>
      </c>
      <c r="V777" s="32" t="str">
        <f ca="1">LOWER(SUBSTITUTE(SUBSTITUTE(SUBSTITUTE(SUBSTITUTE(SUBSTITUTE(SUBSTITUTE(SUBSTITUTE(SUBSTITUTE(KENKO[[#This Row],[N.B.nota]]," ",""),"-",""),"(",""),")",""),".",""),",",""),"/",""),"""",""))</f>
        <v/>
      </c>
      <c r="W777" s="29" t="str">
        <f ca="1">IF(KENKO[[#This Row],[concat]]="","",MATCH(KENKO[[#This Row],[concat]],[3]!db[NB NOTA_C],0)+1)</f>
        <v/>
      </c>
      <c r="X777" s="32" t="str">
        <f ca="1">IF(KENKO[[#This Row],[N.B.nota]]="","",ADDRESS(ROW(KENKO[QB]),COLUMN(KENKO[QB]))&amp;":"&amp;ADDRESS(ROW(),COLUMN(KENKO[QB])))</f>
        <v/>
      </c>
      <c r="Y777" s="46" t="str">
        <f ca="1">IF(KENKO[[#This Row],[//]]="","",HYPERLINK("["&amp;DB_PATH&amp;"]DB!e"&amp;KENKO[[#This Row],[stt]],"&gt;"))</f>
        <v/>
      </c>
      <c r="Z777" s="32" t="str">
        <f ca="1">IF(KENKO[[#This Row],[//]]="","",IF(KENKO[[#This Row],[ID NOTA]]="",Z776,KENKO[[#This Row],[ID NOTA]]))</f>
        <v/>
      </c>
    </row>
    <row r="778" spans="1:26" ht="20.100000000000001" customHeight="1" x14ac:dyDescent="0.25">
      <c r="A778" s="32"/>
      <c r="B778" s="29" t="str">
        <f>IF(KENKO[[#This Row],[N_ID]]="","",INDEX(Table1[ID],MATCH(KENKO[[#This Row],[N_ID]],Table1[N_ID],0)))</f>
        <v/>
      </c>
      <c r="C778" s="29" t="str">
        <f ca="1">IF(KENKO[[#This Row],[//]]="","",HYPERLINK("["&amp;SUBSTITUTE(DIR,"'","")&amp;"]NOTA!D"&amp;KENKO[[#This Row],[//]]+2,"&gt;"))</f>
        <v/>
      </c>
      <c r="D778" s="29" t="str">
        <f>IF(KENKO[[#This Row],[ID NOTA]]="","",INDEX(Table1[QB],MATCH(KENKO[[#This Row],[ID NOTA]],Table1[ID],0)))</f>
        <v/>
      </c>
      <c r="E77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78" s="29"/>
      <c r="G778" s="30" t="str">
        <f ca="1">IF(KENKO[[#This Row],[N_ID]]="","",INDEX(INDIRECT($2:$2),KENKO[[#This Row],[//]]))</f>
        <v/>
      </c>
      <c r="H778" s="30" t="str">
        <f ca="1">IF(KENKO[[#This Row],[N_ID]]="","",INDEX(INDIRECT($2:$2),KENKO[[#This Row],[//]]))</f>
        <v/>
      </c>
      <c r="I778" s="43" t="str">
        <f ca="1">IF(KENKO[[#This Row],[N_ID]]="","",INDEX(INDIRECT($2:$2),KENKO[[#This Row],[//]]))</f>
        <v/>
      </c>
      <c r="J778" s="32" t="str">
        <f ca="1">IF(KENKO[[#This Row],[//]]="","",INDEX([3]!db[NB PAJAK],KENKO[[#This Row],[stt]]-1))</f>
        <v/>
      </c>
      <c r="K778" s="29" t="str">
        <f ca="1">IF(KENKO[[#This Row],[//]]="","",IF(INDEX(INDIRECT($2:$2),KENKO[[#This Row],[//]])="","",INDEX(INDIRECT($2:$2),KENKO[[#This Row],[//]])))</f>
        <v/>
      </c>
      <c r="L778" s="29" t="str">
        <f ca="1">IF(KENKO[[#This Row],[//]]="","",IF(KENKO[[#This Row],[C]]="",INDEX(INDIRECT($2:$2),KENKO[[#This Row],[//]]),""))</f>
        <v/>
      </c>
      <c r="M778" s="29" t="str">
        <f ca="1">IF(KENKO[[#This Row],[//]]="","",IF(KENKO[[#This Row],[C]]="",INDEX(INDIRECT($2:$2),KENKO[[#This Row],[//]]),""))</f>
        <v/>
      </c>
      <c r="N778" s="33" t="str">
        <f ca="1">IF(KENKO[[#This Row],[//]]="","",INDEX(INDIRECT($2:$2),KENKO[[#This Row],[//]])/IF(KENKO[[#This Row],[C]]="",KENKO[[#This Row],[JMLH BRG]],1))</f>
        <v/>
      </c>
      <c r="O778" s="44" t="str">
        <f ca="1">IF(KENKO[[#This Row],[//]]="","",INDEX(INDIRECT($2:$2),KENKO[[#This Row],[//]]))</f>
        <v/>
      </c>
      <c r="P778" s="44" t="str">
        <f ca="1">IF(KENKO[[#This Row],[//]]="","",IF(INDEX(INDIRECT($2:$2),KENKO[[#This Row],[//]])="","",INDEX(INDIRECT($2:$2),KENKO[[#This Row],[//]])))</f>
        <v/>
      </c>
      <c r="Q778" s="33" t="str">
        <f ca="1">IF(KENKO[[#This Row],[//]]="","",INDEX(INDIRECT($2:$2),KENKO[[#This Row],[//]]))</f>
        <v/>
      </c>
      <c r="R77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7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78" s="45" t="str">
        <f ca="1">IF(KENKO[[#This Row],[//]]="","",IF(INDEX(INDIRECT($2:$2),KENKO[[#This Row],[//]])="","",INDEX(INDIRECT($2:$2),KENKO[[#This Row],[//]])))</f>
        <v/>
      </c>
      <c r="U778" s="32" t="str">
        <f ca="1">IF(KENKO[[#This Row],[//]]="","",INDEX(INDIRECT($2:$2),KENKO[[#This Row],[//]]))</f>
        <v/>
      </c>
      <c r="V778" s="32" t="str">
        <f ca="1">LOWER(SUBSTITUTE(SUBSTITUTE(SUBSTITUTE(SUBSTITUTE(SUBSTITUTE(SUBSTITUTE(SUBSTITUTE(SUBSTITUTE(KENKO[[#This Row],[N.B.nota]]," ",""),"-",""),"(",""),")",""),".",""),",",""),"/",""),"""",""))</f>
        <v/>
      </c>
      <c r="W778" s="29" t="str">
        <f ca="1">IF(KENKO[[#This Row],[concat]]="","",MATCH(KENKO[[#This Row],[concat]],[3]!db[NB NOTA_C],0)+1)</f>
        <v/>
      </c>
      <c r="X778" s="32" t="str">
        <f ca="1">IF(KENKO[[#This Row],[N.B.nota]]="","",ADDRESS(ROW(KENKO[QB]),COLUMN(KENKO[QB]))&amp;":"&amp;ADDRESS(ROW(),COLUMN(KENKO[QB])))</f>
        <v/>
      </c>
      <c r="Y778" s="46" t="str">
        <f ca="1">IF(KENKO[[#This Row],[//]]="","",HYPERLINK("["&amp;DB_PATH&amp;"]DB!e"&amp;KENKO[[#This Row],[stt]],"&gt;"))</f>
        <v/>
      </c>
      <c r="Z778" s="32" t="str">
        <f ca="1">IF(KENKO[[#This Row],[//]]="","",IF(KENKO[[#This Row],[ID NOTA]]="",Z777,KENKO[[#This Row],[ID NOTA]]))</f>
        <v/>
      </c>
    </row>
    <row r="779" spans="1:26" ht="20.100000000000001" customHeight="1" x14ac:dyDescent="0.25">
      <c r="A779" s="32"/>
      <c r="B779" s="29" t="str">
        <f>IF(KENKO[[#This Row],[N_ID]]="","",INDEX(Table1[ID],MATCH(KENKO[[#This Row],[N_ID]],Table1[N_ID],0)))</f>
        <v/>
      </c>
      <c r="C779" s="29" t="str">
        <f ca="1">IF(KENKO[[#This Row],[//]]="","",HYPERLINK("["&amp;SUBSTITUTE(DIR,"'","")&amp;"]NOTA!D"&amp;KENKO[[#This Row],[//]]+2,"&gt;"))</f>
        <v/>
      </c>
      <c r="D779" s="29" t="str">
        <f>IF(KENKO[[#This Row],[ID NOTA]]="","",INDEX(Table1[QB],MATCH(KENKO[[#This Row],[ID NOTA]],Table1[ID],0)))</f>
        <v/>
      </c>
      <c r="E77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79" s="29"/>
      <c r="G779" s="30" t="str">
        <f ca="1">IF(KENKO[[#This Row],[N_ID]]="","",INDEX(INDIRECT($2:$2),KENKO[[#This Row],[//]]))</f>
        <v/>
      </c>
      <c r="H779" s="30" t="str">
        <f ca="1">IF(KENKO[[#This Row],[N_ID]]="","",INDEX(INDIRECT($2:$2),KENKO[[#This Row],[//]]))</f>
        <v/>
      </c>
      <c r="I779" s="43" t="str">
        <f ca="1">IF(KENKO[[#This Row],[N_ID]]="","",INDEX(INDIRECT($2:$2),KENKO[[#This Row],[//]]))</f>
        <v/>
      </c>
      <c r="J779" s="32" t="str">
        <f ca="1">IF(KENKO[[#This Row],[//]]="","",INDEX([3]!db[NB PAJAK],KENKO[[#This Row],[stt]]-1))</f>
        <v/>
      </c>
      <c r="K779" s="29" t="str">
        <f ca="1">IF(KENKO[[#This Row],[//]]="","",IF(INDEX(INDIRECT($2:$2),KENKO[[#This Row],[//]])="","",INDEX(INDIRECT($2:$2),KENKO[[#This Row],[//]])))</f>
        <v/>
      </c>
      <c r="L779" s="29" t="str">
        <f ca="1">IF(KENKO[[#This Row],[//]]="","",IF(KENKO[[#This Row],[C]]="",INDEX(INDIRECT($2:$2),KENKO[[#This Row],[//]]),""))</f>
        <v/>
      </c>
      <c r="M779" s="29" t="str">
        <f ca="1">IF(KENKO[[#This Row],[//]]="","",IF(KENKO[[#This Row],[C]]="",INDEX(INDIRECT($2:$2),KENKO[[#This Row],[//]]),""))</f>
        <v/>
      </c>
      <c r="N779" s="33" t="str">
        <f ca="1">IF(KENKO[[#This Row],[//]]="","",INDEX(INDIRECT($2:$2),KENKO[[#This Row],[//]])/IF(KENKO[[#This Row],[C]]="",KENKO[[#This Row],[JMLH BRG]],1))</f>
        <v/>
      </c>
      <c r="O779" s="44" t="str">
        <f ca="1">IF(KENKO[[#This Row],[//]]="","",INDEX(INDIRECT($2:$2),KENKO[[#This Row],[//]]))</f>
        <v/>
      </c>
      <c r="P779" s="44" t="str">
        <f ca="1">IF(KENKO[[#This Row],[//]]="","",IF(INDEX(INDIRECT($2:$2),KENKO[[#This Row],[//]])="","",INDEX(INDIRECT($2:$2),KENKO[[#This Row],[//]])))</f>
        <v/>
      </c>
      <c r="Q779" s="33" t="str">
        <f ca="1">IF(KENKO[[#This Row],[//]]="","",INDEX(INDIRECT($2:$2),KENKO[[#This Row],[//]]))</f>
        <v/>
      </c>
      <c r="R77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7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79" s="45" t="str">
        <f ca="1">IF(KENKO[[#This Row],[//]]="","",IF(INDEX(INDIRECT($2:$2),KENKO[[#This Row],[//]])="","",INDEX(INDIRECT($2:$2),KENKO[[#This Row],[//]])))</f>
        <v/>
      </c>
      <c r="U779" s="32" t="str">
        <f ca="1">IF(KENKO[[#This Row],[//]]="","",INDEX(INDIRECT($2:$2),KENKO[[#This Row],[//]]))</f>
        <v/>
      </c>
      <c r="V779" s="32" t="str">
        <f ca="1">LOWER(SUBSTITUTE(SUBSTITUTE(SUBSTITUTE(SUBSTITUTE(SUBSTITUTE(SUBSTITUTE(SUBSTITUTE(SUBSTITUTE(KENKO[[#This Row],[N.B.nota]]," ",""),"-",""),"(",""),")",""),".",""),",",""),"/",""),"""",""))</f>
        <v/>
      </c>
      <c r="W779" s="29" t="str">
        <f ca="1">IF(KENKO[[#This Row],[concat]]="","",MATCH(KENKO[[#This Row],[concat]],[3]!db[NB NOTA_C],0)+1)</f>
        <v/>
      </c>
      <c r="X779" s="32" t="str">
        <f ca="1">IF(KENKO[[#This Row],[N.B.nota]]="","",ADDRESS(ROW(KENKO[QB]),COLUMN(KENKO[QB]))&amp;":"&amp;ADDRESS(ROW(),COLUMN(KENKO[QB])))</f>
        <v/>
      </c>
      <c r="Y779" s="46" t="str">
        <f ca="1">IF(KENKO[[#This Row],[//]]="","",HYPERLINK("["&amp;DB_PATH&amp;"]DB!e"&amp;KENKO[[#This Row],[stt]],"&gt;"))</f>
        <v/>
      </c>
      <c r="Z779" s="32" t="str">
        <f ca="1">IF(KENKO[[#This Row],[//]]="","",IF(KENKO[[#This Row],[ID NOTA]]="",Z778,KENKO[[#This Row],[ID NOTA]]))</f>
        <v/>
      </c>
    </row>
    <row r="780" spans="1:26" ht="20.100000000000001" customHeight="1" x14ac:dyDescent="0.25">
      <c r="A780" s="32"/>
      <c r="B780" s="29" t="str">
        <f>IF(KENKO[[#This Row],[N_ID]]="","",INDEX(Table1[ID],MATCH(KENKO[[#This Row],[N_ID]],Table1[N_ID],0)))</f>
        <v/>
      </c>
      <c r="C780" s="29" t="str">
        <f ca="1">IF(KENKO[[#This Row],[//]]="","",HYPERLINK("["&amp;SUBSTITUTE(DIR,"'","")&amp;"]NOTA!D"&amp;KENKO[[#This Row],[//]]+2,"&gt;"))</f>
        <v/>
      </c>
      <c r="D780" s="29" t="str">
        <f>IF(KENKO[[#This Row],[ID NOTA]]="","",INDEX(Table1[QB],MATCH(KENKO[[#This Row],[ID NOTA]],Table1[ID],0)))</f>
        <v/>
      </c>
      <c r="E78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80" s="29"/>
      <c r="G780" s="30" t="str">
        <f ca="1">IF(KENKO[[#This Row],[N_ID]]="","",INDEX(INDIRECT($2:$2),KENKO[[#This Row],[//]]))</f>
        <v/>
      </c>
      <c r="H780" s="30" t="str">
        <f ca="1">IF(KENKO[[#This Row],[N_ID]]="","",INDEX(INDIRECT($2:$2),KENKO[[#This Row],[//]]))</f>
        <v/>
      </c>
      <c r="I780" s="43" t="str">
        <f ca="1">IF(KENKO[[#This Row],[N_ID]]="","",INDEX(INDIRECT($2:$2),KENKO[[#This Row],[//]]))</f>
        <v/>
      </c>
      <c r="J780" s="32" t="str">
        <f ca="1">IF(KENKO[[#This Row],[//]]="","",INDEX([3]!db[NB PAJAK],KENKO[[#This Row],[stt]]-1))</f>
        <v/>
      </c>
      <c r="K780" s="29" t="str">
        <f ca="1">IF(KENKO[[#This Row],[//]]="","",IF(INDEX(INDIRECT($2:$2),KENKO[[#This Row],[//]])="","",INDEX(INDIRECT($2:$2),KENKO[[#This Row],[//]])))</f>
        <v/>
      </c>
      <c r="L780" s="29" t="str">
        <f ca="1">IF(KENKO[[#This Row],[//]]="","",IF(KENKO[[#This Row],[C]]="",INDEX(INDIRECT($2:$2),KENKO[[#This Row],[//]]),""))</f>
        <v/>
      </c>
      <c r="M780" s="29" t="str">
        <f ca="1">IF(KENKO[[#This Row],[//]]="","",IF(KENKO[[#This Row],[C]]="",INDEX(INDIRECT($2:$2),KENKO[[#This Row],[//]]),""))</f>
        <v/>
      </c>
      <c r="N780" s="33" t="str">
        <f ca="1">IF(KENKO[[#This Row],[//]]="","",INDEX(INDIRECT($2:$2),KENKO[[#This Row],[//]])/IF(KENKO[[#This Row],[C]]="",KENKO[[#This Row],[JMLH BRG]],1))</f>
        <v/>
      </c>
      <c r="O780" s="44" t="str">
        <f ca="1">IF(KENKO[[#This Row],[//]]="","",INDEX(INDIRECT($2:$2),KENKO[[#This Row],[//]]))</f>
        <v/>
      </c>
      <c r="P780" s="44" t="str">
        <f ca="1">IF(KENKO[[#This Row],[//]]="","",IF(INDEX(INDIRECT($2:$2),KENKO[[#This Row],[//]])="","",INDEX(INDIRECT($2:$2),KENKO[[#This Row],[//]])))</f>
        <v/>
      </c>
      <c r="Q780" s="33" t="str">
        <f ca="1">IF(KENKO[[#This Row],[//]]="","",INDEX(INDIRECT($2:$2),KENKO[[#This Row],[//]]))</f>
        <v/>
      </c>
      <c r="R78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8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80" s="45" t="str">
        <f ca="1">IF(KENKO[[#This Row],[//]]="","",IF(INDEX(INDIRECT($2:$2),KENKO[[#This Row],[//]])="","",INDEX(INDIRECT($2:$2),KENKO[[#This Row],[//]])))</f>
        <v/>
      </c>
      <c r="U780" s="32" t="str">
        <f ca="1">IF(KENKO[[#This Row],[//]]="","",INDEX(INDIRECT($2:$2),KENKO[[#This Row],[//]]))</f>
        <v/>
      </c>
      <c r="V780" s="32" t="str">
        <f ca="1">LOWER(SUBSTITUTE(SUBSTITUTE(SUBSTITUTE(SUBSTITUTE(SUBSTITUTE(SUBSTITUTE(SUBSTITUTE(SUBSTITUTE(KENKO[[#This Row],[N.B.nota]]," ",""),"-",""),"(",""),")",""),".",""),",",""),"/",""),"""",""))</f>
        <v/>
      </c>
      <c r="W780" s="29" t="str">
        <f ca="1">IF(KENKO[[#This Row],[concat]]="","",MATCH(KENKO[[#This Row],[concat]],[3]!db[NB NOTA_C],0)+1)</f>
        <v/>
      </c>
      <c r="X780" s="32" t="str">
        <f ca="1">IF(KENKO[[#This Row],[N.B.nota]]="","",ADDRESS(ROW(KENKO[QB]),COLUMN(KENKO[QB]))&amp;":"&amp;ADDRESS(ROW(),COLUMN(KENKO[QB])))</f>
        <v/>
      </c>
      <c r="Y780" s="46" t="str">
        <f ca="1">IF(KENKO[[#This Row],[//]]="","",HYPERLINK("["&amp;DB_PATH&amp;"]DB!e"&amp;KENKO[[#This Row],[stt]],"&gt;"))</f>
        <v/>
      </c>
      <c r="Z780" s="32" t="str">
        <f ca="1">IF(KENKO[[#This Row],[//]]="","",IF(KENKO[[#This Row],[ID NOTA]]="",Z779,KENKO[[#This Row],[ID NOTA]]))</f>
        <v/>
      </c>
    </row>
    <row r="781" spans="1:26" ht="20.100000000000001" customHeight="1" x14ac:dyDescent="0.25">
      <c r="A781" s="32"/>
      <c r="B781" s="29" t="str">
        <f>IF(KENKO[[#This Row],[N_ID]]="","",INDEX(Table1[ID],MATCH(KENKO[[#This Row],[N_ID]],Table1[N_ID],0)))</f>
        <v/>
      </c>
      <c r="C781" s="29" t="str">
        <f ca="1">IF(KENKO[[#This Row],[//]]="","",HYPERLINK("["&amp;SUBSTITUTE(DIR,"'","")&amp;"]NOTA!D"&amp;KENKO[[#This Row],[//]]+2,"&gt;"))</f>
        <v/>
      </c>
      <c r="D781" s="29" t="str">
        <f>IF(KENKO[[#This Row],[ID NOTA]]="","",INDEX(Table1[QB],MATCH(KENKO[[#This Row],[ID NOTA]],Table1[ID],0)))</f>
        <v/>
      </c>
      <c r="E78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81" s="29"/>
      <c r="G781" s="30" t="str">
        <f ca="1">IF(KENKO[[#This Row],[N_ID]]="","",INDEX(INDIRECT($2:$2),KENKO[[#This Row],[//]]))</f>
        <v/>
      </c>
      <c r="H781" s="30" t="str">
        <f ca="1">IF(KENKO[[#This Row],[N_ID]]="","",INDEX(INDIRECT($2:$2),KENKO[[#This Row],[//]]))</f>
        <v/>
      </c>
      <c r="I781" s="43" t="str">
        <f ca="1">IF(KENKO[[#This Row],[N_ID]]="","",INDEX(INDIRECT($2:$2),KENKO[[#This Row],[//]]))</f>
        <v/>
      </c>
      <c r="J781" s="32" t="str">
        <f ca="1">IF(KENKO[[#This Row],[//]]="","",INDEX([3]!db[NB PAJAK],KENKO[[#This Row],[stt]]-1))</f>
        <v/>
      </c>
      <c r="K781" s="29" t="str">
        <f ca="1">IF(KENKO[[#This Row],[//]]="","",IF(INDEX(INDIRECT($2:$2),KENKO[[#This Row],[//]])="","",INDEX(INDIRECT($2:$2),KENKO[[#This Row],[//]])))</f>
        <v/>
      </c>
      <c r="L781" s="29" t="str">
        <f ca="1">IF(KENKO[[#This Row],[//]]="","",IF(KENKO[[#This Row],[C]]="",INDEX(INDIRECT($2:$2),KENKO[[#This Row],[//]]),""))</f>
        <v/>
      </c>
      <c r="M781" s="29" t="str">
        <f ca="1">IF(KENKO[[#This Row],[//]]="","",IF(KENKO[[#This Row],[C]]="",INDEX(INDIRECT($2:$2),KENKO[[#This Row],[//]]),""))</f>
        <v/>
      </c>
      <c r="N781" s="33" t="str">
        <f ca="1">IF(KENKO[[#This Row],[//]]="","",INDEX(INDIRECT($2:$2),KENKO[[#This Row],[//]])/IF(KENKO[[#This Row],[C]]="",KENKO[[#This Row],[JMLH BRG]],1))</f>
        <v/>
      </c>
      <c r="O781" s="44" t="str">
        <f ca="1">IF(KENKO[[#This Row],[//]]="","",INDEX(INDIRECT($2:$2),KENKO[[#This Row],[//]]))</f>
        <v/>
      </c>
      <c r="P781" s="44" t="str">
        <f ca="1">IF(KENKO[[#This Row],[//]]="","",IF(INDEX(INDIRECT($2:$2),KENKO[[#This Row],[//]])="","",INDEX(INDIRECT($2:$2),KENKO[[#This Row],[//]])))</f>
        <v/>
      </c>
      <c r="Q781" s="33" t="str">
        <f ca="1">IF(KENKO[[#This Row],[//]]="","",INDEX(INDIRECT($2:$2),KENKO[[#This Row],[//]]))</f>
        <v/>
      </c>
      <c r="R78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8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81" s="45" t="str">
        <f ca="1">IF(KENKO[[#This Row],[//]]="","",IF(INDEX(INDIRECT($2:$2),KENKO[[#This Row],[//]])="","",INDEX(INDIRECT($2:$2),KENKO[[#This Row],[//]])))</f>
        <v/>
      </c>
      <c r="U781" s="32" t="str">
        <f ca="1">IF(KENKO[[#This Row],[//]]="","",INDEX(INDIRECT($2:$2),KENKO[[#This Row],[//]]))</f>
        <v/>
      </c>
      <c r="V781" s="32" t="str">
        <f ca="1">LOWER(SUBSTITUTE(SUBSTITUTE(SUBSTITUTE(SUBSTITUTE(SUBSTITUTE(SUBSTITUTE(SUBSTITUTE(SUBSTITUTE(KENKO[[#This Row],[N.B.nota]]," ",""),"-",""),"(",""),")",""),".",""),",",""),"/",""),"""",""))</f>
        <v/>
      </c>
      <c r="W781" s="29" t="str">
        <f ca="1">IF(KENKO[[#This Row],[concat]]="","",MATCH(KENKO[[#This Row],[concat]],[3]!db[NB NOTA_C],0)+1)</f>
        <v/>
      </c>
      <c r="X781" s="32" t="str">
        <f ca="1">IF(KENKO[[#This Row],[N.B.nota]]="","",ADDRESS(ROW(KENKO[QB]),COLUMN(KENKO[QB]))&amp;":"&amp;ADDRESS(ROW(),COLUMN(KENKO[QB])))</f>
        <v/>
      </c>
      <c r="Y781" s="46" t="str">
        <f ca="1">IF(KENKO[[#This Row],[//]]="","",HYPERLINK("["&amp;DB_PATH&amp;"]DB!e"&amp;KENKO[[#This Row],[stt]],"&gt;"))</f>
        <v/>
      </c>
      <c r="Z781" s="32" t="str">
        <f ca="1">IF(KENKO[[#This Row],[//]]="","",IF(KENKO[[#This Row],[ID NOTA]]="",Z780,KENKO[[#This Row],[ID NOTA]]))</f>
        <v/>
      </c>
    </row>
    <row r="782" spans="1:26" ht="20.100000000000001" customHeight="1" x14ac:dyDescent="0.25">
      <c r="A782" s="32"/>
      <c r="B782" s="29" t="str">
        <f>IF(KENKO[[#This Row],[N_ID]]="","",INDEX(Table1[ID],MATCH(KENKO[[#This Row],[N_ID]],Table1[N_ID],0)))</f>
        <v/>
      </c>
      <c r="C782" s="29" t="str">
        <f ca="1">IF(KENKO[[#This Row],[//]]="","",HYPERLINK("["&amp;SUBSTITUTE(DIR,"'","")&amp;"]NOTA!D"&amp;KENKO[[#This Row],[//]]+2,"&gt;"))</f>
        <v/>
      </c>
      <c r="D782" s="29" t="str">
        <f>IF(KENKO[[#This Row],[ID NOTA]]="","",INDEX(Table1[QB],MATCH(KENKO[[#This Row],[ID NOTA]],Table1[ID],0)))</f>
        <v/>
      </c>
      <c r="E78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82" s="29"/>
      <c r="G782" s="30" t="str">
        <f ca="1">IF(KENKO[[#This Row],[N_ID]]="","",INDEX(INDIRECT($2:$2),KENKO[[#This Row],[//]]))</f>
        <v/>
      </c>
      <c r="H782" s="30" t="str">
        <f ca="1">IF(KENKO[[#This Row],[N_ID]]="","",INDEX(INDIRECT($2:$2),KENKO[[#This Row],[//]]))</f>
        <v/>
      </c>
      <c r="I782" s="43" t="str">
        <f ca="1">IF(KENKO[[#This Row],[N_ID]]="","",INDEX(INDIRECT($2:$2),KENKO[[#This Row],[//]]))</f>
        <v/>
      </c>
      <c r="J782" s="32" t="str">
        <f ca="1">IF(KENKO[[#This Row],[//]]="","",INDEX([3]!db[NB PAJAK],KENKO[[#This Row],[stt]]-1))</f>
        <v/>
      </c>
      <c r="K782" s="29" t="str">
        <f ca="1">IF(KENKO[[#This Row],[//]]="","",IF(INDEX(INDIRECT($2:$2),KENKO[[#This Row],[//]])="","",INDEX(INDIRECT($2:$2),KENKO[[#This Row],[//]])))</f>
        <v/>
      </c>
      <c r="L782" s="29" t="str">
        <f ca="1">IF(KENKO[[#This Row],[//]]="","",IF(KENKO[[#This Row],[C]]="",INDEX(INDIRECT($2:$2),KENKO[[#This Row],[//]]),""))</f>
        <v/>
      </c>
      <c r="M782" s="29" t="str">
        <f ca="1">IF(KENKO[[#This Row],[//]]="","",IF(KENKO[[#This Row],[C]]="",INDEX(INDIRECT($2:$2),KENKO[[#This Row],[//]]),""))</f>
        <v/>
      </c>
      <c r="N782" s="33" t="str">
        <f ca="1">IF(KENKO[[#This Row],[//]]="","",INDEX(INDIRECT($2:$2),KENKO[[#This Row],[//]])/IF(KENKO[[#This Row],[C]]="",KENKO[[#This Row],[JMLH BRG]],1))</f>
        <v/>
      </c>
      <c r="O782" s="44" t="str">
        <f ca="1">IF(KENKO[[#This Row],[//]]="","",INDEX(INDIRECT($2:$2),KENKO[[#This Row],[//]]))</f>
        <v/>
      </c>
      <c r="P782" s="44" t="str">
        <f ca="1">IF(KENKO[[#This Row],[//]]="","",IF(INDEX(INDIRECT($2:$2),KENKO[[#This Row],[//]])="","",INDEX(INDIRECT($2:$2),KENKO[[#This Row],[//]])))</f>
        <v/>
      </c>
      <c r="Q782" s="33" t="str">
        <f ca="1">IF(KENKO[[#This Row],[//]]="","",INDEX(INDIRECT($2:$2),KENKO[[#This Row],[//]]))</f>
        <v/>
      </c>
      <c r="R78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8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82" s="45" t="str">
        <f ca="1">IF(KENKO[[#This Row],[//]]="","",IF(INDEX(INDIRECT($2:$2),KENKO[[#This Row],[//]])="","",INDEX(INDIRECT($2:$2),KENKO[[#This Row],[//]])))</f>
        <v/>
      </c>
      <c r="U782" s="32" t="str">
        <f ca="1">IF(KENKO[[#This Row],[//]]="","",INDEX(INDIRECT($2:$2),KENKO[[#This Row],[//]]))</f>
        <v/>
      </c>
      <c r="V782" s="32" t="str">
        <f ca="1">LOWER(SUBSTITUTE(SUBSTITUTE(SUBSTITUTE(SUBSTITUTE(SUBSTITUTE(SUBSTITUTE(SUBSTITUTE(SUBSTITUTE(KENKO[[#This Row],[N.B.nota]]," ",""),"-",""),"(",""),")",""),".",""),",",""),"/",""),"""",""))</f>
        <v/>
      </c>
      <c r="W782" s="29" t="str">
        <f ca="1">IF(KENKO[[#This Row],[concat]]="","",MATCH(KENKO[[#This Row],[concat]],[3]!db[NB NOTA_C],0)+1)</f>
        <v/>
      </c>
      <c r="X782" s="32" t="str">
        <f ca="1">IF(KENKO[[#This Row],[N.B.nota]]="","",ADDRESS(ROW(KENKO[QB]),COLUMN(KENKO[QB]))&amp;":"&amp;ADDRESS(ROW(),COLUMN(KENKO[QB])))</f>
        <v/>
      </c>
      <c r="Y782" s="46" t="str">
        <f ca="1">IF(KENKO[[#This Row],[//]]="","",HYPERLINK("["&amp;DB_PATH&amp;"]DB!e"&amp;KENKO[[#This Row],[stt]],"&gt;"))</f>
        <v/>
      </c>
      <c r="Z782" s="32" t="str">
        <f ca="1">IF(KENKO[[#This Row],[//]]="","",IF(KENKO[[#This Row],[ID NOTA]]="",Z781,KENKO[[#This Row],[ID NOTA]]))</f>
        <v/>
      </c>
    </row>
    <row r="783" spans="1:26" ht="20.100000000000001" customHeight="1" x14ac:dyDescent="0.25">
      <c r="A783" s="32"/>
      <c r="B783" s="29" t="str">
        <f>IF(KENKO[[#This Row],[N_ID]]="","",INDEX(Table1[ID],MATCH(KENKO[[#This Row],[N_ID]],Table1[N_ID],0)))</f>
        <v/>
      </c>
      <c r="C783" s="29" t="str">
        <f ca="1">IF(KENKO[[#This Row],[//]]="","",HYPERLINK("["&amp;SUBSTITUTE(DIR,"'","")&amp;"]NOTA!D"&amp;KENKO[[#This Row],[//]]+2,"&gt;"))</f>
        <v/>
      </c>
      <c r="D783" s="29" t="str">
        <f>IF(KENKO[[#This Row],[ID NOTA]]="","",INDEX(Table1[QB],MATCH(KENKO[[#This Row],[ID NOTA]],Table1[ID],0)))</f>
        <v/>
      </c>
      <c r="E78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83" s="29"/>
      <c r="G783" s="30" t="str">
        <f ca="1">IF(KENKO[[#This Row],[N_ID]]="","",INDEX(INDIRECT($2:$2),KENKO[[#This Row],[//]]))</f>
        <v/>
      </c>
      <c r="H783" s="30" t="str">
        <f ca="1">IF(KENKO[[#This Row],[N_ID]]="","",INDEX(INDIRECT($2:$2),KENKO[[#This Row],[//]]))</f>
        <v/>
      </c>
      <c r="I783" s="43" t="str">
        <f ca="1">IF(KENKO[[#This Row],[N_ID]]="","",INDEX(INDIRECT($2:$2),KENKO[[#This Row],[//]]))</f>
        <v/>
      </c>
      <c r="J783" s="32" t="str">
        <f ca="1">IF(KENKO[[#This Row],[//]]="","",INDEX([3]!db[NB PAJAK],KENKO[[#This Row],[stt]]-1))</f>
        <v/>
      </c>
      <c r="K783" s="29" t="str">
        <f ca="1">IF(KENKO[[#This Row],[//]]="","",IF(INDEX(INDIRECT($2:$2),KENKO[[#This Row],[//]])="","",INDEX(INDIRECT($2:$2),KENKO[[#This Row],[//]])))</f>
        <v/>
      </c>
      <c r="L783" s="29" t="str">
        <f ca="1">IF(KENKO[[#This Row],[//]]="","",IF(KENKO[[#This Row],[C]]="",INDEX(INDIRECT($2:$2),KENKO[[#This Row],[//]]),""))</f>
        <v/>
      </c>
      <c r="M783" s="29" t="str">
        <f ca="1">IF(KENKO[[#This Row],[//]]="","",IF(KENKO[[#This Row],[C]]="",INDEX(INDIRECT($2:$2),KENKO[[#This Row],[//]]),""))</f>
        <v/>
      </c>
      <c r="N783" s="33" t="str">
        <f ca="1">IF(KENKO[[#This Row],[//]]="","",INDEX(INDIRECT($2:$2),KENKO[[#This Row],[//]])/IF(KENKO[[#This Row],[C]]="",KENKO[[#This Row],[JMLH BRG]],1))</f>
        <v/>
      </c>
      <c r="O783" s="44" t="str">
        <f ca="1">IF(KENKO[[#This Row],[//]]="","",INDEX(INDIRECT($2:$2),KENKO[[#This Row],[//]]))</f>
        <v/>
      </c>
      <c r="P783" s="44" t="str">
        <f ca="1">IF(KENKO[[#This Row],[//]]="","",IF(INDEX(INDIRECT($2:$2),KENKO[[#This Row],[//]])="","",INDEX(INDIRECT($2:$2),KENKO[[#This Row],[//]])))</f>
        <v/>
      </c>
      <c r="Q783" s="33" t="str">
        <f ca="1">IF(KENKO[[#This Row],[//]]="","",INDEX(INDIRECT($2:$2),KENKO[[#This Row],[//]]))</f>
        <v/>
      </c>
      <c r="R78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8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83" s="45" t="str">
        <f ca="1">IF(KENKO[[#This Row],[//]]="","",IF(INDEX(INDIRECT($2:$2),KENKO[[#This Row],[//]])="","",INDEX(INDIRECT($2:$2),KENKO[[#This Row],[//]])))</f>
        <v/>
      </c>
      <c r="U783" s="32" t="str">
        <f ca="1">IF(KENKO[[#This Row],[//]]="","",INDEX(INDIRECT($2:$2),KENKO[[#This Row],[//]]))</f>
        <v/>
      </c>
      <c r="V783" s="32" t="str">
        <f ca="1">LOWER(SUBSTITUTE(SUBSTITUTE(SUBSTITUTE(SUBSTITUTE(SUBSTITUTE(SUBSTITUTE(SUBSTITUTE(SUBSTITUTE(KENKO[[#This Row],[N.B.nota]]," ",""),"-",""),"(",""),")",""),".",""),",",""),"/",""),"""",""))</f>
        <v/>
      </c>
      <c r="W783" s="29" t="str">
        <f ca="1">IF(KENKO[[#This Row],[concat]]="","",MATCH(KENKO[[#This Row],[concat]],[3]!db[NB NOTA_C],0)+1)</f>
        <v/>
      </c>
      <c r="X783" s="32" t="str">
        <f ca="1">IF(KENKO[[#This Row],[N.B.nota]]="","",ADDRESS(ROW(KENKO[QB]),COLUMN(KENKO[QB]))&amp;":"&amp;ADDRESS(ROW(),COLUMN(KENKO[QB])))</f>
        <v/>
      </c>
      <c r="Y783" s="46" t="str">
        <f ca="1">IF(KENKO[[#This Row],[//]]="","",HYPERLINK("["&amp;DB_PATH&amp;"]DB!e"&amp;KENKO[[#This Row],[stt]],"&gt;"))</f>
        <v/>
      </c>
      <c r="Z783" s="32" t="str">
        <f ca="1">IF(KENKO[[#This Row],[//]]="","",IF(KENKO[[#This Row],[ID NOTA]]="",Z782,KENKO[[#This Row],[ID NOTA]]))</f>
        <v/>
      </c>
    </row>
    <row r="784" spans="1:26" ht="20.100000000000001" customHeight="1" x14ac:dyDescent="0.25">
      <c r="A784" s="32"/>
      <c r="B784" s="29" t="str">
        <f>IF(KENKO[[#This Row],[N_ID]]="","",INDEX(Table1[ID],MATCH(KENKO[[#This Row],[N_ID]],Table1[N_ID],0)))</f>
        <v/>
      </c>
      <c r="C784" s="29" t="str">
        <f ca="1">IF(KENKO[[#This Row],[//]]="","",HYPERLINK("["&amp;SUBSTITUTE(DIR,"'","")&amp;"]NOTA!D"&amp;KENKO[[#This Row],[//]]+2,"&gt;"))</f>
        <v/>
      </c>
      <c r="D784" s="29" t="str">
        <f>IF(KENKO[[#This Row],[ID NOTA]]="","",INDEX(Table1[QB],MATCH(KENKO[[#This Row],[ID NOTA]],Table1[ID],0)))</f>
        <v/>
      </c>
      <c r="E78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84" s="29"/>
      <c r="G784" s="30" t="str">
        <f ca="1">IF(KENKO[[#This Row],[N_ID]]="","",INDEX(INDIRECT($2:$2),KENKO[[#This Row],[//]]))</f>
        <v/>
      </c>
      <c r="H784" s="30" t="str">
        <f ca="1">IF(KENKO[[#This Row],[N_ID]]="","",INDEX(INDIRECT($2:$2),KENKO[[#This Row],[//]]))</f>
        <v/>
      </c>
      <c r="I784" s="43" t="str">
        <f ca="1">IF(KENKO[[#This Row],[N_ID]]="","",INDEX(INDIRECT($2:$2),KENKO[[#This Row],[//]]))</f>
        <v/>
      </c>
      <c r="J784" s="32" t="str">
        <f ca="1">IF(KENKO[[#This Row],[//]]="","",INDEX([3]!db[NB PAJAK],KENKO[[#This Row],[stt]]-1))</f>
        <v/>
      </c>
      <c r="K784" s="29" t="str">
        <f ca="1">IF(KENKO[[#This Row],[//]]="","",IF(INDEX(INDIRECT($2:$2),KENKO[[#This Row],[//]])="","",INDEX(INDIRECT($2:$2),KENKO[[#This Row],[//]])))</f>
        <v/>
      </c>
      <c r="L784" s="29" t="str">
        <f ca="1">IF(KENKO[[#This Row],[//]]="","",IF(KENKO[[#This Row],[C]]="",INDEX(INDIRECT($2:$2),KENKO[[#This Row],[//]]),""))</f>
        <v/>
      </c>
      <c r="M784" s="29" t="str">
        <f ca="1">IF(KENKO[[#This Row],[//]]="","",IF(KENKO[[#This Row],[C]]="",INDEX(INDIRECT($2:$2),KENKO[[#This Row],[//]]),""))</f>
        <v/>
      </c>
      <c r="N784" s="33" t="str">
        <f ca="1">IF(KENKO[[#This Row],[//]]="","",INDEX(INDIRECT($2:$2),KENKO[[#This Row],[//]])/IF(KENKO[[#This Row],[C]]="",KENKO[[#This Row],[JMLH BRG]],1))</f>
        <v/>
      </c>
      <c r="O784" s="44" t="str">
        <f ca="1">IF(KENKO[[#This Row],[//]]="","",INDEX(INDIRECT($2:$2),KENKO[[#This Row],[//]]))</f>
        <v/>
      </c>
      <c r="P784" s="44" t="str">
        <f ca="1">IF(KENKO[[#This Row],[//]]="","",IF(INDEX(INDIRECT($2:$2),KENKO[[#This Row],[//]])="","",INDEX(INDIRECT($2:$2),KENKO[[#This Row],[//]])))</f>
        <v/>
      </c>
      <c r="Q784" s="33" t="str">
        <f ca="1">IF(KENKO[[#This Row],[//]]="","",INDEX(INDIRECT($2:$2),KENKO[[#This Row],[//]]))</f>
        <v/>
      </c>
      <c r="R78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8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84" s="45" t="str">
        <f ca="1">IF(KENKO[[#This Row],[//]]="","",IF(INDEX(INDIRECT($2:$2),KENKO[[#This Row],[//]])="","",INDEX(INDIRECT($2:$2),KENKO[[#This Row],[//]])))</f>
        <v/>
      </c>
      <c r="U784" s="32" t="str">
        <f ca="1">IF(KENKO[[#This Row],[//]]="","",INDEX(INDIRECT($2:$2),KENKO[[#This Row],[//]]))</f>
        <v/>
      </c>
      <c r="V784" s="32" t="str">
        <f ca="1">LOWER(SUBSTITUTE(SUBSTITUTE(SUBSTITUTE(SUBSTITUTE(SUBSTITUTE(SUBSTITUTE(SUBSTITUTE(SUBSTITUTE(KENKO[[#This Row],[N.B.nota]]," ",""),"-",""),"(",""),")",""),".",""),",",""),"/",""),"""",""))</f>
        <v/>
      </c>
      <c r="W784" s="29" t="str">
        <f ca="1">IF(KENKO[[#This Row],[concat]]="","",MATCH(KENKO[[#This Row],[concat]],[3]!db[NB NOTA_C],0)+1)</f>
        <v/>
      </c>
      <c r="X784" s="32" t="str">
        <f ca="1">IF(KENKO[[#This Row],[N.B.nota]]="","",ADDRESS(ROW(KENKO[QB]),COLUMN(KENKO[QB]))&amp;":"&amp;ADDRESS(ROW(),COLUMN(KENKO[QB])))</f>
        <v/>
      </c>
      <c r="Y784" s="46" t="str">
        <f ca="1">IF(KENKO[[#This Row],[//]]="","",HYPERLINK("["&amp;DB_PATH&amp;"]DB!e"&amp;KENKO[[#This Row],[stt]],"&gt;"))</f>
        <v/>
      </c>
      <c r="Z784" s="32" t="str">
        <f ca="1">IF(KENKO[[#This Row],[//]]="","",IF(KENKO[[#This Row],[ID NOTA]]="",Z783,KENKO[[#This Row],[ID NOTA]]))</f>
        <v/>
      </c>
    </row>
    <row r="785" spans="1:26" ht="20.100000000000001" customHeight="1" x14ac:dyDescent="0.25">
      <c r="A785" s="32"/>
      <c r="B785" s="29" t="str">
        <f>IF(KENKO[[#This Row],[N_ID]]="","",INDEX(Table1[ID],MATCH(KENKO[[#This Row],[N_ID]],Table1[N_ID],0)))</f>
        <v/>
      </c>
      <c r="C785" s="29" t="str">
        <f ca="1">IF(KENKO[[#This Row],[//]]="","",HYPERLINK("["&amp;SUBSTITUTE(DIR,"'","")&amp;"]NOTA!D"&amp;KENKO[[#This Row],[//]]+2,"&gt;"))</f>
        <v/>
      </c>
      <c r="D785" s="29" t="str">
        <f>IF(KENKO[[#This Row],[ID NOTA]]="","",INDEX(Table1[QB],MATCH(KENKO[[#This Row],[ID NOTA]],Table1[ID],0)))</f>
        <v/>
      </c>
      <c r="E78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85" s="29"/>
      <c r="G785" s="30" t="str">
        <f ca="1">IF(KENKO[[#This Row],[N_ID]]="","",INDEX(INDIRECT($2:$2),KENKO[[#This Row],[//]]))</f>
        <v/>
      </c>
      <c r="H785" s="30" t="str">
        <f ca="1">IF(KENKO[[#This Row],[N_ID]]="","",INDEX(INDIRECT($2:$2),KENKO[[#This Row],[//]]))</f>
        <v/>
      </c>
      <c r="I785" s="43" t="str">
        <f ca="1">IF(KENKO[[#This Row],[N_ID]]="","",INDEX(INDIRECT($2:$2),KENKO[[#This Row],[//]]))</f>
        <v/>
      </c>
      <c r="J785" s="32" t="str">
        <f ca="1">IF(KENKO[[#This Row],[//]]="","",INDEX([3]!db[NB PAJAK],KENKO[[#This Row],[stt]]-1))</f>
        <v/>
      </c>
      <c r="K785" s="29" t="str">
        <f ca="1">IF(KENKO[[#This Row],[//]]="","",IF(INDEX(INDIRECT($2:$2),KENKO[[#This Row],[//]])="","",INDEX(INDIRECT($2:$2),KENKO[[#This Row],[//]])))</f>
        <v/>
      </c>
      <c r="L785" s="29" t="str">
        <f ca="1">IF(KENKO[[#This Row],[//]]="","",IF(KENKO[[#This Row],[C]]="",INDEX(INDIRECT($2:$2),KENKO[[#This Row],[//]]),""))</f>
        <v/>
      </c>
      <c r="M785" s="29" t="str">
        <f ca="1">IF(KENKO[[#This Row],[//]]="","",IF(KENKO[[#This Row],[C]]="",INDEX(INDIRECT($2:$2),KENKO[[#This Row],[//]]),""))</f>
        <v/>
      </c>
      <c r="N785" s="33" t="str">
        <f ca="1">IF(KENKO[[#This Row],[//]]="","",INDEX(INDIRECT($2:$2),KENKO[[#This Row],[//]])/IF(KENKO[[#This Row],[C]]="",KENKO[[#This Row],[JMLH BRG]],1))</f>
        <v/>
      </c>
      <c r="O785" s="44" t="str">
        <f ca="1">IF(KENKO[[#This Row],[//]]="","",INDEX(INDIRECT($2:$2),KENKO[[#This Row],[//]]))</f>
        <v/>
      </c>
      <c r="P785" s="44" t="str">
        <f ca="1">IF(KENKO[[#This Row],[//]]="","",IF(INDEX(INDIRECT($2:$2),KENKO[[#This Row],[//]])="","",INDEX(INDIRECT($2:$2),KENKO[[#This Row],[//]])))</f>
        <v/>
      </c>
      <c r="Q785" s="33" t="str">
        <f ca="1">IF(KENKO[[#This Row],[//]]="","",INDEX(INDIRECT($2:$2),KENKO[[#This Row],[//]]))</f>
        <v/>
      </c>
      <c r="R78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8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85" s="45" t="str">
        <f ca="1">IF(KENKO[[#This Row],[//]]="","",IF(INDEX(INDIRECT($2:$2),KENKO[[#This Row],[//]])="","",INDEX(INDIRECT($2:$2),KENKO[[#This Row],[//]])))</f>
        <v/>
      </c>
      <c r="U785" s="32" t="str">
        <f ca="1">IF(KENKO[[#This Row],[//]]="","",INDEX(INDIRECT($2:$2),KENKO[[#This Row],[//]]))</f>
        <v/>
      </c>
      <c r="V785" s="32" t="str">
        <f ca="1">LOWER(SUBSTITUTE(SUBSTITUTE(SUBSTITUTE(SUBSTITUTE(SUBSTITUTE(SUBSTITUTE(SUBSTITUTE(SUBSTITUTE(KENKO[[#This Row],[N.B.nota]]," ",""),"-",""),"(",""),")",""),".",""),",",""),"/",""),"""",""))</f>
        <v/>
      </c>
      <c r="W785" s="29" t="str">
        <f ca="1">IF(KENKO[[#This Row],[concat]]="","",MATCH(KENKO[[#This Row],[concat]],[3]!db[NB NOTA_C],0)+1)</f>
        <v/>
      </c>
      <c r="X785" s="32" t="str">
        <f ca="1">IF(KENKO[[#This Row],[N.B.nota]]="","",ADDRESS(ROW(KENKO[QB]),COLUMN(KENKO[QB]))&amp;":"&amp;ADDRESS(ROW(),COLUMN(KENKO[QB])))</f>
        <v/>
      </c>
      <c r="Y785" s="46" t="str">
        <f ca="1">IF(KENKO[[#This Row],[//]]="","",HYPERLINK("["&amp;DB_PATH&amp;"]DB!e"&amp;KENKO[[#This Row],[stt]],"&gt;"))</f>
        <v/>
      </c>
      <c r="Z785" s="32" t="str">
        <f ca="1">IF(KENKO[[#This Row],[//]]="","",IF(KENKO[[#This Row],[ID NOTA]]="",Z784,KENKO[[#This Row],[ID NOTA]]))</f>
        <v/>
      </c>
    </row>
    <row r="786" spans="1:26" ht="20.100000000000001" customHeight="1" x14ac:dyDescent="0.25">
      <c r="A786" s="32"/>
      <c r="B786" s="29" t="str">
        <f>IF(KENKO[[#This Row],[N_ID]]="","",INDEX(Table1[ID],MATCH(KENKO[[#This Row],[N_ID]],Table1[N_ID],0)))</f>
        <v/>
      </c>
      <c r="C786" s="29" t="str">
        <f ca="1">IF(KENKO[[#This Row],[//]]="","",HYPERLINK("["&amp;SUBSTITUTE(DIR,"'","")&amp;"]NOTA!D"&amp;KENKO[[#This Row],[//]]+2,"&gt;"))</f>
        <v/>
      </c>
      <c r="D786" s="29" t="str">
        <f>IF(KENKO[[#This Row],[ID NOTA]]="","",INDEX(Table1[QB],MATCH(KENKO[[#This Row],[ID NOTA]],Table1[ID],0)))</f>
        <v/>
      </c>
      <c r="E78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86" s="29"/>
      <c r="G786" s="30" t="str">
        <f ca="1">IF(KENKO[[#This Row],[N_ID]]="","",INDEX(INDIRECT($2:$2),KENKO[[#This Row],[//]]))</f>
        <v/>
      </c>
      <c r="H786" s="30" t="str">
        <f ca="1">IF(KENKO[[#This Row],[N_ID]]="","",INDEX(INDIRECT($2:$2),KENKO[[#This Row],[//]]))</f>
        <v/>
      </c>
      <c r="I786" s="43" t="str">
        <f ca="1">IF(KENKO[[#This Row],[N_ID]]="","",INDEX(INDIRECT($2:$2),KENKO[[#This Row],[//]]))</f>
        <v/>
      </c>
      <c r="J786" s="32" t="str">
        <f ca="1">IF(KENKO[[#This Row],[//]]="","",INDEX([3]!db[NB PAJAK],KENKO[[#This Row],[stt]]-1))</f>
        <v/>
      </c>
      <c r="K786" s="29" t="str">
        <f ca="1">IF(KENKO[[#This Row],[//]]="","",IF(INDEX(INDIRECT($2:$2),KENKO[[#This Row],[//]])="","",INDEX(INDIRECT($2:$2),KENKO[[#This Row],[//]])))</f>
        <v/>
      </c>
      <c r="L786" s="29" t="str">
        <f ca="1">IF(KENKO[[#This Row],[//]]="","",IF(KENKO[[#This Row],[C]]="",INDEX(INDIRECT($2:$2),KENKO[[#This Row],[//]]),""))</f>
        <v/>
      </c>
      <c r="M786" s="29" t="str">
        <f ca="1">IF(KENKO[[#This Row],[//]]="","",IF(KENKO[[#This Row],[C]]="",INDEX(INDIRECT($2:$2),KENKO[[#This Row],[//]]),""))</f>
        <v/>
      </c>
      <c r="N786" s="33" t="str">
        <f ca="1">IF(KENKO[[#This Row],[//]]="","",INDEX(INDIRECT($2:$2),KENKO[[#This Row],[//]])/IF(KENKO[[#This Row],[C]]="",KENKO[[#This Row],[JMLH BRG]],1))</f>
        <v/>
      </c>
      <c r="O786" s="44" t="str">
        <f ca="1">IF(KENKO[[#This Row],[//]]="","",INDEX(INDIRECT($2:$2),KENKO[[#This Row],[//]]))</f>
        <v/>
      </c>
      <c r="P786" s="44" t="str">
        <f ca="1">IF(KENKO[[#This Row],[//]]="","",IF(INDEX(INDIRECT($2:$2),KENKO[[#This Row],[//]])="","",INDEX(INDIRECT($2:$2),KENKO[[#This Row],[//]])))</f>
        <v/>
      </c>
      <c r="Q786" s="33" t="str">
        <f ca="1">IF(KENKO[[#This Row],[//]]="","",INDEX(INDIRECT($2:$2),KENKO[[#This Row],[//]]))</f>
        <v/>
      </c>
      <c r="R78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8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86" s="45" t="str">
        <f ca="1">IF(KENKO[[#This Row],[//]]="","",IF(INDEX(INDIRECT($2:$2),KENKO[[#This Row],[//]])="","",INDEX(INDIRECT($2:$2),KENKO[[#This Row],[//]])))</f>
        <v/>
      </c>
      <c r="U786" s="32" t="str">
        <f ca="1">IF(KENKO[[#This Row],[//]]="","",INDEX(INDIRECT($2:$2),KENKO[[#This Row],[//]]))</f>
        <v/>
      </c>
      <c r="V786" s="32" t="str">
        <f ca="1">LOWER(SUBSTITUTE(SUBSTITUTE(SUBSTITUTE(SUBSTITUTE(SUBSTITUTE(SUBSTITUTE(SUBSTITUTE(SUBSTITUTE(KENKO[[#This Row],[N.B.nota]]," ",""),"-",""),"(",""),")",""),".",""),",",""),"/",""),"""",""))</f>
        <v/>
      </c>
      <c r="W786" s="29" t="str">
        <f ca="1">IF(KENKO[[#This Row],[concat]]="","",MATCH(KENKO[[#This Row],[concat]],[3]!db[NB NOTA_C],0)+1)</f>
        <v/>
      </c>
      <c r="X786" s="32" t="str">
        <f ca="1">IF(KENKO[[#This Row],[N.B.nota]]="","",ADDRESS(ROW(KENKO[QB]),COLUMN(KENKO[QB]))&amp;":"&amp;ADDRESS(ROW(),COLUMN(KENKO[QB])))</f>
        <v/>
      </c>
      <c r="Y786" s="46" t="str">
        <f ca="1">IF(KENKO[[#This Row],[//]]="","",HYPERLINK("["&amp;DB_PATH&amp;"]DB!e"&amp;KENKO[[#This Row],[stt]],"&gt;"))</f>
        <v/>
      </c>
      <c r="Z786" s="32" t="str">
        <f ca="1">IF(KENKO[[#This Row],[//]]="","",IF(KENKO[[#This Row],[ID NOTA]]="",Z785,KENKO[[#This Row],[ID NOTA]]))</f>
        <v/>
      </c>
    </row>
    <row r="787" spans="1:26" ht="20.100000000000001" customHeight="1" x14ac:dyDescent="0.25">
      <c r="A787" s="32"/>
      <c r="B787" s="29" t="str">
        <f>IF(KENKO[[#This Row],[N_ID]]="","",INDEX(Table1[ID],MATCH(KENKO[[#This Row],[N_ID]],Table1[N_ID],0)))</f>
        <v/>
      </c>
      <c r="C787" s="29" t="str">
        <f ca="1">IF(KENKO[[#This Row],[//]]="","",HYPERLINK("["&amp;SUBSTITUTE(DIR,"'","")&amp;"]NOTA!D"&amp;KENKO[[#This Row],[//]]+2,"&gt;"))</f>
        <v/>
      </c>
      <c r="D787" s="29" t="str">
        <f>IF(KENKO[[#This Row],[ID NOTA]]="","",INDEX(Table1[QB],MATCH(KENKO[[#This Row],[ID NOTA]],Table1[ID],0)))</f>
        <v/>
      </c>
      <c r="E78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87" s="29"/>
      <c r="G787" s="30" t="str">
        <f ca="1">IF(KENKO[[#This Row],[N_ID]]="","",INDEX(INDIRECT($2:$2),KENKO[[#This Row],[//]]))</f>
        <v/>
      </c>
      <c r="H787" s="30" t="str">
        <f ca="1">IF(KENKO[[#This Row],[N_ID]]="","",INDEX(INDIRECT($2:$2),KENKO[[#This Row],[//]]))</f>
        <v/>
      </c>
      <c r="I787" s="43" t="str">
        <f ca="1">IF(KENKO[[#This Row],[N_ID]]="","",INDEX(INDIRECT($2:$2),KENKO[[#This Row],[//]]))</f>
        <v/>
      </c>
      <c r="J787" s="32" t="str">
        <f ca="1">IF(KENKO[[#This Row],[//]]="","",INDEX([3]!db[NB PAJAK],KENKO[[#This Row],[stt]]-1))</f>
        <v/>
      </c>
      <c r="K787" s="29" t="str">
        <f ca="1">IF(KENKO[[#This Row],[//]]="","",IF(INDEX(INDIRECT($2:$2),KENKO[[#This Row],[//]])="","",INDEX(INDIRECT($2:$2),KENKO[[#This Row],[//]])))</f>
        <v/>
      </c>
      <c r="L787" s="29" t="str">
        <f ca="1">IF(KENKO[[#This Row],[//]]="","",IF(KENKO[[#This Row],[C]]="",INDEX(INDIRECT($2:$2),KENKO[[#This Row],[//]]),""))</f>
        <v/>
      </c>
      <c r="M787" s="29" t="str">
        <f ca="1">IF(KENKO[[#This Row],[//]]="","",IF(KENKO[[#This Row],[C]]="",INDEX(INDIRECT($2:$2),KENKO[[#This Row],[//]]),""))</f>
        <v/>
      </c>
      <c r="N787" s="33" t="str">
        <f ca="1">IF(KENKO[[#This Row],[//]]="","",INDEX(INDIRECT($2:$2),KENKO[[#This Row],[//]])/IF(KENKO[[#This Row],[C]]="",KENKO[[#This Row],[JMLH BRG]],1))</f>
        <v/>
      </c>
      <c r="O787" s="44" t="str">
        <f ca="1">IF(KENKO[[#This Row],[//]]="","",INDEX(INDIRECT($2:$2),KENKO[[#This Row],[//]]))</f>
        <v/>
      </c>
      <c r="P787" s="44" t="str">
        <f ca="1">IF(KENKO[[#This Row],[//]]="","",IF(INDEX(INDIRECT($2:$2),KENKO[[#This Row],[//]])="","",INDEX(INDIRECT($2:$2),KENKO[[#This Row],[//]])))</f>
        <v/>
      </c>
      <c r="Q787" s="33" t="str">
        <f ca="1">IF(KENKO[[#This Row],[//]]="","",INDEX(INDIRECT($2:$2),KENKO[[#This Row],[//]]))</f>
        <v/>
      </c>
      <c r="R78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8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87" s="45" t="str">
        <f ca="1">IF(KENKO[[#This Row],[//]]="","",IF(INDEX(INDIRECT($2:$2),KENKO[[#This Row],[//]])="","",INDEX(INDIRECT($2:$2),KENKO[[#This Row],[//]])))</f>
        <v/>
      </c>
      <c r="U787" s="32" t="str">
        <f ca="1">IF(KENKO[[#This Row],[//]]="","",INDEX(INDIRECT($2:$2),KENKO[[#This Row],[//]]))</f>
        <v/>
      </c>
      <c r="V787" s="32" t="str">
        <f ca="1">LOWER(SUBSTITUTE(SUBSTITUTE(SUBSTITUTE(SUBSTITUTE(SUBSTITUTE(SUBSTITUTE(SUBSTITUTE(SUBSTITUTE(KENKO[[#This Row],[N.B.nota]]," ",""),"-",""),"(",""),")",""),".",""),",",""),"/",""),"""",""))</f>
        <v/>
      </c>
      <c r="W787" s="29" t="str">
        <f ca="1">IF(KENKO[[#This Row],[concat]]="","",MATCH(KENKO[[#This Row],[concat]],[3]!db[NB NOTA_C],0)+1)</f>
        <v/>
      </c>
      <c r="X787" s="32" t="str">
        <f ca="1">IF(KENKO[[#This Row],[N.B.nota]]="","",ADDRESS(ROW(KENKO[QB]),COLUMN(KENKO[QB]))&amp;":"&amp;ADDRESS(ROW(),COLUMN(KENKO[QB])))</f>
        <v/>
      </c>
      <c r="Y787" s="46" t="str">
        <f ca="1">IF(KENKO[[#This Row],[//]]="","",HYPERLINK("["&amp;DB_PATH&amp;"]DB!e"&amp;KENKO[[#This Row],[stt]],"&gt;"))</f>
        <v/>
      </c>
      <c r="Z787" s="32" t="str">
        <f ca="1">IF(KENKO[[#This Row],[//]]="","",IF(KENKO[[#This Row],[ID NOTA]]="",Z786,KENKO[[#This Row],[ID NOTA]]))</f>
        <v/>
      </c>
    </row>
    <row r="788" spans="1:26" ht="20.100000000000001" customHeight="1" x14ac:dyDescent="0.25">
      <c r="A788" s="38"/>
      <c r="B788" s="34" t="str">
        <f>IF(KENKO[[#This Row],[N_ID]]="","",INDEX(Table1[ID],MATCH(KENKO[[#This Row],[N_ID]],Table1[N_ID],0)))</f>
        <v/>
      </c>
      <c r="C788" s="34" t="str">
        <f ca="1">IF(KENKO[[#This Row],[//]]="","",HYPERLINK("["&amp;SUBSTITUTE(DIR,"'","")&amp;"]NOTA!D"&amp;KENKO[[#This Row],[//]]+2,"&gt;"))</f>
        <v/>
      </c>
      <c r="D788" s="34" t="str">
        <f>IF(KENKO[[#This Row],[ID NOTA]]="","",INDEX(Table1[QB],MATCH(KENKO[[#This Row],[ID NOTA]],Table1[ID],0)))</f>
        <v/>
      </c>
      <c r="E78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88" s="29"/>
      <c r="G788" s="39" t="str">
        <f ca="1">IF(KENKO[[#This Row],[N_ID]]="","",INDEX(INDIRECT($2:$2),KENKO[[#This Row],[//]]))</f>
        <v/>
      </c>
      <c r="H788" s="39" t="str">
        <f ca="1">IF(KENKO[[#This Row],[N_ID]]="","",INDEX(INDIRECT($2:$2),KENKO[[#This Row],[//]]))</f>
        <v/>
      </c>
      <c r="I788" s="35" t="str">
        <f ca="1">IF(KENKO[[#This Row],[N_ID]]="","",INDEX(INDIRECT($2:$2),KENKO[[#This Row],[//]]))</f>
        <v/>
      </c>
      <c r="J788" s="35" t="str">
        <f ca="1">IF(KENKO[[#This Row],[//]]="","",INDEX([3]!db[NB PAJAK],KENKO[[#This Row],[stt]]-1))</f>
        <v/>
      </c>
      <c r="K788" s="34" t="str">
        <f ca="1">IF(KENKO[[#This Row],[//]]="","",IF(INDEX(INDIRECT($2:$2),KENKO[[#This Row],[//]])="","",INDEX(INDIRECT($2:$2),KENKO[[#This Row],[//]])))</f>
        <v/>
      </c>
      <c r="L788" s="34" t="str">
        <f ca="1">IF(KENKO[[#This Row],[//]]="","",IF(KENKO[[#This Row],[C]]="",INDEX(INDIRECT($2:$2),KENKO[[#This Row],[//]]),""))</f>
        <v/>
      </c>
      <c r="M788" s="34" t="str">
        <f ca="1">IF(KENKO[[#This Row],[//]]="","",IF(KENKO[[#This Row],[C]]="",INDEX(INDIRECT($2:$2),KENKO[[#This Row],[//]]),""))</f>
        <v/>
      </c>
      <c r="N788" s="40" t="str">
        <f ca="1">IF(KENKO[[#This Row],[//]]="","",INDEX(INDIRECT($2:$2),KENKO[[#This Row],[//]])/IF(KENKO[[#This Row],[C]]="",KENKO[[#This Row],[JMLH BRG]],1))</f>
        <v/>
      </c>
      <c r="O788" s="41" t="str">
        <f ca="1">IF(KENKO[[#This Row],[//]]="","",INDEX(INDIRECT($2:$2),KENKO[[#This Row],[//]]))</f>
        <v/>
      </c>
      <c r="P788" s="41" t="str">
        <f ca="1">IF(KENKO[[#This Row],[//]]="","",IF(INDEX(INDIRECT($2:$2),KENKO[[#This Row],[//]])="","",INDEX(INDIRECT($2:$2),KENKO[[#This Row],[//]])))</f>
        <v/>
      </c>
      <c r="Q788" s="40" t="str">
        <f ca="1">IF(KENKO[[#This Row],[//]]="","",INDEX(INDIRECT($2:$2),KENKO[[#This Row],[//]]))</f>
        <v/>
      </c>
      <c r="R78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8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88" s="42" t="str">
        <f ca="1">IF(KENKO[[#This Row],[//]]="","",IF(INDEX(INDIRECT($2:$2),KENKO[[#This Row],[//]])="","",INDEX(INDIRECT($2:$2),KENKO[[#This Row],[//]])))</f>
        <v/>
      </c>
      <c r="U788" s="35" t="str">
        <f ca="1">IF(KENKO[[#This Row],[//]]="","",INDEX(INDIRECT($2:$2),KENKO[[#This Row],[//]]))</f>
        <v/>
      </c>
      <c r="V788" s="35" t="str">
        <f ca="1">LOWER(SUBSTITUTE(SUBSTITUTE(SUBSTITUTE(SUBSTITUTE(SUBSTITUTE(SUBSTITUTE(SUBSTITUTE(SUBSTITUTE(KENKO[[#This Row],[N.B.nota]]," ",""),"-",""),"(",""),")",""),".",""),",",""),"/",""),"""",""))</f>
        <v/>
      </c>
      <c r="W788" s="34" t="str">
        <f ca="1">IF(KENKO[[#This Row],[concat]]="","",MATCH(KENKO[[#This Row],[concat]],[3]!db[NB NOTA_C],0)+1)</f>
        <v/>
      </c>
      <c r="X788" s="35" t="str">
        <f ca="1">IF(KENKO[[#This Row],[N.B.nota]]="","",ADDRESS(ROW(KENKO[QB]),COLUMN(KENKO[QB]))&amp;":"&amp;ADDRESS(ROW(),COLUMN(KENKO[QB])))</f>
        <v/>
      </c>
      <c r="Y788" s="35" t="str">
        <f ca="1">IF(KENKO[[#This Row],[//]]="","",HYPERLINK("["&amp;DB_PATH&amp;"]DB!e"&amp;KENKO[[#This Row],[stt]],"&gt;"))</f>
        <v/>
      </c>
      <c r="Z788" s="32" t="str">
        <f ca="1">IF(KENKO[[#This Row],[//]]="","",IF(KENKO[[#This Row],[ID NOTA]]="",Z787,KENKO[[#This Row],[ID NOTA]]))</f>
        <v/>
      </c>
    </row>
    <row r="789" spans="1:26" ht="20.100000000000001" customHeight="1" x14ac:dyDescent="0.25">
      <c r="A789" s="38"/>
      <c r="B789" s="34" t="str">
        <f>IF(KENKO[[#This Row],[N_ID]]="","",INDEX(Table1[ID],MATCH(KENKO[[#This Row],[N_ID]],Table1[N_ID],0)))</f>
        <v/>
      </c>
      <c r="C789" s="34" t="str">
        <f ca="1">IF(KENKO[[#This Row],[//]]="","",HYPERLINK("["&amp;SUBSTITUTE(DIR,"'","")&amp;"]NOTA!D"&amp;KENKO[[#This Row],[//]]+2,"&gt;"))</f>
        <v/>
      </c>
      <c r="D789" s="34" t="str">
        <f>IF(KENKO[[#This Row],[ID NOTA]]="","",INDEX(Table1[QB],MATCH(KENKO[[#This Row],[ID NOTA]],Table1[ID],0)))</f>
        <v/>
      </c>
      <c r="E78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89" s="29"/>
      <c r="G789" s="39" t="str">
        <f ca="1">IF(KENKO[[#This Row],[N_ID]]="","",INDEX(INDIRECT($2:$2),KENKO[[#This Row],[//]]))</f>
        <v/>
      </c>
      <c r="H789" s="39" t="str">
        <f ca="1">IF(KENKO[[#This Row],[N_ID]]="","",INDEX(INDIRECT($2:$2),KENKO[[#This Row],[//]]))</f>
        <v/>
      </c>
      <c r="I789" s="35" t="str">
        <f ca="1">IF(KENKO[[#This Row],[N_ID]]="","",INDEX(INDIRECT($2:$2),KENKO[[#This Row],[//]]))</f>
        <v/>
      </c>
      <c r="J789" s="35" t="str">
        <f ca="1">IF(KENKO[[#This Row],[//]]="","",INDEX([3]!db[NB PAJAK],KENKO[[#This Row],[stt]]-1))</f>
        <v/>
      </c>
      <c r="K789" s="34" t="str">
        <f ca="1">IF(KENKO[[#This Row],[//]]="","",IF(INDEX(INDIRECT($2:$2),KENKO[[#This Row],[//]])="","",INDEX(INDIRECT($2:$2),KENKO[[#This Row],[//]])))</f>
        <v/>
      </c>
      <c r="L789" s="34" t="str">
        <f ca="1">IF(KENKO[[#This Row],[//]]="","",IF(KENKO[[#This Row],[C]]="",INDEX(INDIRECT($2:$2),KENKO[[#This Row],[//]]),""))</f>
        <v/>
      </c>
      <c r="M789" s="34" t="str">
        <f ca="1">IF(KENKO[[#This Row],[//]]="","",IF(KENKO[[#This Row],[C]]="",INDEX(INDIRECT($2:$2),KENKO[[#This Row],[//]]),""))</f>
        <v/>
      </c>
      <c r="N789" s="40" t="str">
        <f ca="1">IF(KENKO[[#This Row],[//]]="","",INDEX(INDIRECT($2:$2),KENKO[[#This Row],[//]])/IF(KENKO[[#This Row],[C]]="",KENKO[[#This Row],[JMLH BRG]],1))</f>
        <v/>
      </c>
      <c r="O789" s="41" t="str">
        <f ca="1">IF(KENKO[[#This Row],[//]]="","",INDEX(INDIRECT($2:$2),KENKO[[#This Row],[//]]))</f>
        <v/>
      </c>
      <c r="P789" s="41" t="str">
        <f ca="1">IF(KENKO[[#This Row],[//]]="","",IF(INDEX(INDIRECT($2:$2),KENKO[[#This Row],[//]])="","",INDEX(INDIRECT($2:$2),KENKO[[#This Row],[//]])))</f>
        <v/>
      </c>
      <c r="Q789" s="40" t="str">
        <f ca="1">IF(KENKO[[#This Row],[//]]="","",INDEX(INDIRECT($2:$2),KENKO[[#This Row],[//]]))</f>
        <v/>
      </c>
      <c r="R78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8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89" s="42" t="str">
        <f ca="1">IF(KENKO[[#This Row],[//]]="","",IF(INDEX(INDIRECT($2:$2),KENKO[[#This Row],[//]])="","",INDEX(INDIRECT($2:$2),KENKO[[#This Row],[//]])))</f>
        <v/>
      </c>
      <c r="U789" s="35" t="str">
        <f ca="1">IF(KENKO[[#This Row],[//]]="","",INDEX(INDIRECT($2:$2),KENKO[[#This Row],[//]]))</f>
        <v/>
      </c>
      <c r="V789" s="35" t="str">
        <f ca="1">LOWER(SUBSTITUTE(SUBSTITUTE(SUBSTITUTE(SUBSTITUTE(SUBSTITUTE(SUBSTITUTE(SUBSTITUTE(SUBSTITUTE(KENKO[[#This Row],[N.B.nota]]," ",""),"-",""),"(",""),")",""),".",""),",",""),"/",""),"""",""))</f>
        <v/>
      </c>
      <c r="W789" s="34" t="str">
        <f ca="1">IF(KENKO[[#This Row],[concat]]="","",MATCH(KENKO[[#This Row],[concat]],[3]!db[NB NOTA_C],0)+1)</f>
        <v/>
      </c>
      <c r="X789" s="35" t="str">
        <f ca="1">IF(KENKO[[#This Row],[N.B.nota]]="","",ADDRESS(ROW(KENKO[QB]),COLUMN(KENKO[QB]))&amp;":"&amp;ADDRESS(ROW(),COLUMN(KENKO[QB])))</f>
        <v/>
      </c>
      <c r="Y789" s="35" t="str">
        <f ca="1">IF(KENKO[[#This Row],[//]]="","",HYPERLINK("["&amp;DB_PATH&amp;"]DB!e"&amp;KENKO[[#This Row],[stt]],"&gt;"))</f>
        <v/>
      </c>
      <c r="Z789" s="32" t="str">
        <f ca="1">IF(KENKO[[#This Row],[//]]="","",IF(KENKO[[#This Row],[ID NOTA]]="",Z788,KENKO[[#This Row],[ID NOTA]]))</f>
        <v/>
      </c>
    </row>
    <row r="790" spans="1:26" ht="20.100000000000001" customHeight="1" x14ac:dyDescent="0.25">
      <c r="A790" s="38"/>
      <c r="B790" s="34" t="str">
        <f>IF(KENKO[[#This Row],[N_ID]]="","",INDEX(Table1[ID],MATCH(KENKO[[#This Row],[N_ID]],Table1[N_ID],0)))</f>
        <v/>
      </c>
      <c r="C790" s="34" t="str">
        <f ca="1">IF(KENKO[[#This Row],[//]]="","",HYPERLINK("["&amp;SUBSTITUTE(DIR,"'","")&amp;"]NOTA!D"&amp;KENKO[[#This Row],[//]]+2,"&gt;"))</f>
        <v/>
      </c>
      <c r="D790" s="34" t="str">
        <f>IF(KENKO[[#This Row],[ID NOTA]]="","",INDEX(Table1[QB],MATCH(KENKO[[#This Row],[ID NOTA]],Table1[ID],0)))</f>
        <v/>
      </c>
      <c r="E79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90" s="29"/>
      <c r="G790" s="39" t="str">
        <f ca="1">IF(KENKO[[#This Row],[N_ID]]="","",INDEX(INDIRECT($2:$2),KENKO[[#This Row],[//]]))</f>
        <v/>
      </c>
      <c r="H790" s="39" t="str">
        <f ca="1">IF(KENKO[[#This Row],[N_ID]]="","",INDEX(INDIRECT($2:$2),KENKO[[#This Row],[//]]))</f>
        <v/>
      </c>
      <c r="I790" s="35" t="str">
        <f ca="1">IF(KENKO[[#This Row],[N_ID]]="","",INDEX(INDIRECT($2:$2),KENKO[[#This Row],[//]]))</f>
        <v/>
      </c>
      <c r="J790" s="35" t="str">
        <f ca="1">IF(KENKO[[#This Row],[//]]="","",INDEX([3]!db[NB PAJAK],KENKO[[#This Row],[stt]]-1))</f>
        <v/>
      </c>
      <c r="K790" s="34" t="str">
        <f ca="1">IF(KENKO[[#This Row],[//]]="","",IF(INDEX(INDIRECT($2:$2),KENKO[[#This Row],[//]])="","",INDEX(INDIRECT($2:$2),KENKO[[#This Row],[//]])))</f>
        <v/>
      </c>
      <c r="L790" s="34" t="str">
        <f ca="1">IF(KENKO[[#This Row],[//]]="","",IF(KENKO[[#This Row],[C]]="",INDEX(INDIRECT($2:$2),KENKO[[#This Row],[//]]),""))</f>
        <v/>
      </c>
      <c r="M790" s="34" t="str">
        <f ca="1">IF(KENKO[[#This Row],[//]]="","",IF(KENKO[[#This Row],[C]]="",INDEX(INDIRECT($2:$2),KENKO[[#This Row],[//]]),""))</f>
        <v/>
      </c>
      <c r="N790" s="40" t="str">
        <f ca="1">IF(KENKO[[#This Row],[//]]="","",INDEX(INDIRECT($2:$2),KENKO[[#This Row],[//]])/IF(KENKO[[#This Row],[C]]="",KENKO[[#This Row],[JMLH BRG]],1))</f>
        <v/>
      </c>
      <c r="O790" s="41" t="str">
        <f ca="1">IF(KENKO[[#This Row],[//]]="","",INDEX(INDIRECT($2:$2),KENKO[[#This Row],[//]]))</f>
        <v/>
      </c>
      <c r="P790" s="41" t="str">
        <f ca="1">IF(KENKO[[#This Row],[//]]="","",IF(INDEX(INDIRECT($2:$2),KENKO[[#This Row],[//]])="","",INDEX(INDIRECT($2:$2),KENKO[[#This Row],[//]])))</f>
        <v/>
      </c>
      <c r="Q790" s="40" t="str">
        <f ca="1">IF(KENKO[[#This Row],[//]]="","",INDEX(INDIRECT($2:$2),KENKO[[#This Row],[//]]))</f>
        <v/>
      </c>
      <c r="R79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9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90" s="42" t="str">
        <f ca="1">IF(KENKO[[#This Row],[//]]="","",IF(INDEX(INDIRECT($2:$2),KENKO[[#This Row],[//]])="","",INDEX(INDIRECT($2:$2),KENKO[[#This Row],[//]])))</f>
        <v/>
      </c>
      <c r="U790" s="35" t="str">
        <f ca="1">IF(KENKO[[#This Row],[//]]="","",INDEX(INDIRECT($2:$2),KENKO[[#This Row],[//]]))</f>
        <v/>
      </c>
      <c r="V790" s="35" t="str">
        <f ca="1">LOWER(SUBSTITUTE(SUBSTITUTE(SUBSTITUTE(SUBSTITUTE(SUBSTITUTE(SUBSTITUTE(SUBSTITUTE(SUBSTITUTE(KENKO[[#This Row],[N.B.nota]]," ",""),"-",""),"(",""),")",""),".",""),",",""),"/",""),"""",""))</f>
        <v/>
      </c>
      <c r="W790" s="34" t="str">
        <f ca="1">IF(KENKO[[#This Row],[concat]]="","",MATCH(KENKO[[#This Row],[concat]],[3]!db[NB NOTA_C],0)+1)</f>
        <v/>
      </c>
      <c r="X790" s="35" t="str">
        <f ca="1">IF(KENKO[[#This Row],[N.B.nota]]="","",ADDRESS(ROW(KENKO[QB]),COLUMN(KENKO[QB]))&amp;":"&amp;ADDRESS(ROW(),COLUMN(KENKO[QB])))</f>
        <v/>
      </c>
      <c r="Y790" s="35" t="str">
        <f ca="1">IF(KENKO[[#This Row],[//]]="","",HYPERLINK("["&amp;DB_PATH&amp;"]DB!e"&amp;KENKO[[#This Row],[stt]],"&gt;"))</f>
        <v/>
      </c>
      <c r="Z790" s="32" t="str">
        <f ca="1">IF(KENKO[[#This Row],[//]]="","",IF(KENKO[[#This Row],[ID NOTA]]="",Z789,KENKO[[#This Row],[ID NOTA]]))</f>
        <v/>
      </c>
    </row>
    <row r="791" spans="1:26" ht="20.100000000000001" customHeight="1" x14ac:dyDescent="0.25">
      <c r="A791" s="38"/>
      <c r="B791" s="34" t="str">
        <f>IF(KENKO[[#This Row],[N_ID]]="","",INDEX(Table1[ID],MATCH(KENKO[[#This Row],[N_ID]],Table1[N_ID],0)))</f>
        <v/>
      </c>
      <c r="C791" s="34" t="str">
        <f ca="1">IF(KENKO[[#This Row],[//]]="","",HYPERLINK("["&amp;SUBSTITUTE(DIR,"'","")&amp;"]NOTA!D"&amp;KENKO[[#This Row],[//]]+2,"&gt;"))</f>
        <v/>
      </c>
      <c r="D791" s="34" t="str">
        <f>IF(KENKO[[#This Row],[ID NOTA]]="","",INDEX(Table1[QB],MATCH(KENKO[[#This Row],[ID NOTA]],Table1[ID],0)))</f>
        <v/>
      </c>
      <c r="E79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91" s="29"/>
      <c r="G791" s="39" t="str">
        <f ca="1">IF(KENKO[[#This Row],[N_ID]]="","",INDEX(INDIRECT($2:$2),KENKO[[#This Row],[//]]))</f>
        <v/>
      </c>
      <c r="H791" s="39" t="str">
        <f ca="1">IF(KENKO[[#This Row],[N_ID]]="","",INDEX(INDIRECT($2:$2),KENKO[[#This Row],[//]]))</f>
        <v/>
      </c>
      <c r="I791" s="35" t="str">
        <f ca="1">IF(KENKO[[#This Row],[N_ID]]="","",INDEX(INDIRECT($2:$2),KENKO[[#This Row],[//]]))</f>
        <v/>
      </c>
      <c r="J791" s="35" t="str">
        <f ca="1">IF(KENKO[[#This Row],[//]]="","",INDEX([3]!db[NB PAJAK],KENKO[[#This Row],[stt]]-1))</f>
        <v/>
      </c>
      <c r="K791" s="34" t="str">
        <f ca="1">IF(KENKO[[#This Row],[//]]="","",IF(INDEX(INDIRECT($2:$2),KENKO[[#This Row],[//]])="","",INDEX(INDIRECT($2:$2),KENKO[[#This Row],[//]])))</f>
        <v/>
      </c>
      <c r="L791" s="34" t="str">
        <f ca="1">IF(KENKO[[#This Row],[//]]="","",IF(KENKO[[#This Row],[C]]="",INDEX(INDIRECT($2:$2),KENKO[[#This Row],[//]]),""))</f>
        <v/>
      </c>
      <c r="M791" s="34" t="str">
        <f ca="1">IF(KENKO[[#This Row],[//]]="","",IF(KENKO[[#This Row],[C]]="",INDEX(INDIRECT($2:$2),KENKO[[#This Row],[//]]),""))</f>
        <v/>
      </c>
      <c r="N791" s="40" t="str">
        <f ca="1">IF(KENKO[[#This Row],[//]]="","",INDEX(INDIRECT($2:$2),KENKO[[#This Row],[//]])/IF(KENKO[[#This Row],[C]]="",KENKO[[#This Row],[JMLH BRG]],1))</f>
        <v/>
      </c>
      <c r="O791" s="41" t="str">
        <f ca="1">IF(KENKO[[#This Row],[//]]="","",INDEX(INDIRECT($2:$2),KENKO[[#This Row],[//]]))</f>
        <v/>
      </c>
      <c r="P791" s="41" t="str">
        <f ca="1">IF(KENKO[[#This Row],[//]]="","",IF(INDEX(INDIRECT($2:$2),KENKO[[#This Row],[//]])="","",INDEX(INDIRECT($2:$2),KENKO[[#This Row],[//]])))</f>
        <v/>
      </c>
      <c r="Q791" s="40" t="str">
        <f ca="1">IF(KENKO[[#This Row],[//]]="","",INDEX(INDIRECT($2:$2),KENKO[[#This Row],[//]]))</f>
        <v/>
      </c>
      <c r="R79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9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91" s="42" t="str">
        <f ca="1">IF(KENKO[[#This Row],[//]]="","",IF(INDEX(INDIRECT($2:$2),KENKO[[#This Row],[//]])="","",INDEX(INDIRECT($2:$2),KENKO[[#This Row],[//]])))</f>
        <v/>
      </c>
      <c r="U791" s="35" t="str">
        <f ca="1">IF(KENKO[[#This Row],[//]]="","",INDEX(INDIRECT($2:$2),KENKO[[#This Row],[//]]))</f>
        <v/>
      </c>
      <c r="V791" s="35" t="str">
        <f ca="1">LOWER(SUBSTITUTE(SUBSTITUTE(SUBSTITUTE(SUBSTITUTE(SUBSTITUTE(SUBSTITUTE(SUBSTITUTE(SUBSTITUTE(KENKO[[#This Row],[N.B.nota]]," ",""),"-",""),"(",""),")",""),".",""),",",""),"/",""),"""",""))</f>
        <v/>
      </c>
      <c r="W791" s="34" t="str">
        <f ca="1">IF(KENKO[[#This Row],[concat]]="","",MATCH(KENKO[[#This Row],[concat]],[3]!db[NB NOTA_C],0)+1)</f>
        <v/>
      </c>
      <c r="X791" s="35" t="str">
        <f ca="1">IF(KENKO[[#This Row],[N.B.nota]]="","",ADDRESS(ROW(KENKO[QB]),COLUMN(KENKO[QB]))&amp;":"&amp;ADDRESS(ROW(),COLUMN(KENKO[QB])))</f>
        <v/>
      </c>
      <c r="Y791" s="35" t="str">
        <f ca="1">IF(KENKO[[#This Row],[//]]="","",HYPERLINK("["&amp;DB_PATH&amp;"]DB!e"&amp;KENKO[[#This Row],[stt]],"&gt;"))</f>
        <v/>
      </c>
      <c r="Z791" s="32" t="str">
        <f ca="1">IF(KENKO[[#This Row],[//]]="","",IF(KENKO[[#This Row],[ID NOTA]]="",Z790,KENKO[[#This Row],[ID NOTA]]))</f>
        <v/>
      </c>
    </row>
    <row r="792" spans="1:26" ht="20.100000000000001" customHeight="1" x14ac:dyDescent="0.25">
      <c r="A792" s="38"/>
      <c r="B792" s="34" t="str">
        <f>IF(KENKO[[#This Row],[N_ID]]="","",INDEX(Table1[ID],MATCH(KENKO[[#This Row],[N_ID]],Table1[N_ID],0)))</f>
        <v/>
      </c>
      <c r="C792" s="34" t="str">
        <f ca="1">IF(KENKO[[#This Row],[//]]="","",HYPERLINK("["&amp;SUBSTITUTE(DIR,"'","")&amp;"]NOTA!D"&amp;KENKO[[#This Row],[//]]+2,"&gt;"))</f>
        <v/>
      </c>
      <c r="D792" s="34" t="str">
        <f>IF(KENKO[[#This Row],[ID NOTA]]="","",INDEX(Table1[QB],MATCH(KENKO[[#This Row],[ID NOTA]],Table1[ID],0)))</f>
        <v/>
      </c>
      <c r="E79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92" s="29"/>
      <c r="G792" s="39" t="str">
        <f ca="1">IF(KENKO[[#This Row],[N_ID]]="","",INDEX(INDIRECT($2:$2),KENKO[[#This Row],[//]]))</f>
        <v/>
      </c>
      <c r="H792" s="39" t="str">
        <f ca="1">IF(KENKO[[#This Row],[N_ID]]="","",INDEX(INDIRECT($2:$2),KENKO[[#This Row],[//]]))</f>
        <v/>
      </c>
      <c r="I792" s="35" t="str">
        <f ca="1">IF(KENKO[[#This Row],[N_ID]]="","",INDEX(INDIRECT($2:$2),KENKO[[#This Row],[//]]))</f>
        <v/>
      </c>
      <c r="J792" s="35" t="str">
        <f ca="1">IF(KENKO[[#This Row],[//]]="","",INDEX([3]!db[NB PAJAK],KENKO[[#This Row],[stt]]-1))</f>
        <v/>
      </c>
      <c r="K792" s="34" t="str">
        <f ca="1">IF(KENKO[[#This Row],[//]]="","",IF(INDEX(INDIRECT($2:$2),KENKO[[#This Row],[//]])="","",INDEX(INDIRECT($2:$2),KENKO[[#This Row],[//]])))</f>
        <v/>
      </c>
      <c r="L792" s="34" t="str">
        <f ca="1">IF(KENKO[[#This Row],[//]]="","",IF(KENKO[[#This Row],[C]]="",INDEX(INDIRECT($2:$2),KENKO[[#This Row],[//]]),""))</f>
        <v/>
      </c>
      <c r="M792" s="34" t="str">
        <f ca="1">IF(KENKO[[#This Row],[//]]="","",IF(KENKO[[#This Row],[C]]="",INDEX(INDIRECT($2:$2),KENKO[[#This Row],[//]]),""))</f>
        <v/>
      </c>
      <c r="N792" s="40" t="str">
        <f ca="1">IF(KENKO[[#This Row],[//]]="","",INDEX(INDIRECT($2:$2),KENKO[[#This Row],[//]])/IF(KENKO[[#This Row],[C]]="",KENKO[[#This Row],[JMLH BRG]],1))</f>
        <v/>
      </c>
      <c r="O792" s="41" t="str">
        <f ca="1">IF(KENKO[[#This Row],[//]]="","",INDEX(INDIRECT($2:$2),KENKO[[#This Row],[//]]))</f>
        <v/>
      </c>
      <c r="P792" s="41" t="str">
        <f ca="1">IF(KENKO[[#This Row],[//]]="","",IF(INDEX(INDIRECT($2:$2),KENKO[[#This Row],[//]])="","",INDEX(INDIRECT($2:$2),KENKO[[#This Row],[//]])))</f>
        <v/>
      </c>
      <c r="Q792" s="40" t="str">
        <f ca="1">IF(KENKO[[#This Row],[//]]="","",INDEX(INDIRECT($2:$2),KENKO[[#This Row],[//]]))</f>
        <v/>
      </c>
      <c r="R79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9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92" s="42" t="str">
        <f ca="1">IF(KENKO[[#This Row],[//]]="","",IF(INDEX(INDIRECT($2:$2),KENKO[[#This Row],[//]])="","",INDEX(INDIRECT($2:$2),KENKO[[#This Row],[//]])))</f>
        <v/>
      </c>
      <c r="U792" s="35" t="str">
        <f ca="1">IF(KENKO[[#This Row],[//]]="","",INDEX(INDIRECT($2:$2),KENKO[[#This Row],[//]]))</f>
        <v/>
      </c>
      <c r="V792" s="35" t="str">
        <f ca="1">LOWER(SUBSTITUTE(SUBSTITUTE(SUBSTITUTE(SUBSTITUTE(SUBSTITUTE(SUBSTITUTE(SUBSTITUTE(SUBSTITUTE(KENKO[[#This Row],[N.B.nota]]," ",""),"-",""),"(",""),")",""),".",""),",",""),"/",""),"""",""))</f>
        <v/>
      </c>
      <c r="W792" s="34" t="str">
        <f ca="1">IF(KENKO[[#This Row],[concat]]="","",MATCH(KENKO[[#This Row],[concat]],[3]!db[NB NOTA_C],0)+1)</f>
        <v/>
      </c>
      <c r="X792" s="35" t="str">
        <f ca="1">IF(KENKO[[#This Row],[N.B.nota]]="","",ADDRESS(ROW(KENKO[QB]),COLUMN(KENKO[QB]))&amp;":"&amp;ADDRESS(ROW(),COLUMN(KENKO[QB])))</f>
        <v/>
      </c>
      <c r="Y792" s="35" t="str">
        <f ca="1">IF(KENKO[[#This Row],[//]]="","",HYPERLINK("["&amp;DB_PATH&amp;"]DB!e"&amp;KENKO[[#This Row],[stt]],"&gt;"))</f>
        <v/>
      </c>
      <c r="Z792" s="32" t="str">
        <f ca="1">IF(KENKO[[#This Row],[//]]="","",IF(KENKO[[#This Row],[ID NOTA]]="",Z791,KENKO[[#This Row],[ID NOTA]]))</f>
        <v/>
      </c>
    </row>
    <row r="793" spans="1:26" ht="20.100000000000001" customHeight="1" x14ac:dyDescent="0.25">
      <c r="A793" s="38"/>
      <c r="B793" s="34" t="str">
        <f>IF(KENKO[[#This Row],[N_ID]]="","",INDEX(Table1[ID],MATCH(KENKO[[#This Row],[N_ID]],Table1[N_ID],0)))</f>
        <v/>
      </c>
      <c r="C793" s="34" t="str">
        <f ca="1">IF(KENKO[[#This Row],[//]]="","",HYPERLINK("["&amp;SUBSTITUTE(DIR,"'","")&amp;"]NOTA!D"&amp;KENKO[[#This Row],[//]]+2,"&gt;"))</f>
        <v/>
      </c>
      <c r="D793" s="34" t="str">
        <f>IF(KENKO[[#This Row],[ID NOTA]]="","",INDEX(Table1[QB],MATCH(KENKO[[#This Row],[ID NOTA]],Table1[ID],0)))</f>
        <v/>
      </c>
      <c r="E79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93" s="29"/>
      <c r="G793" s="39" t="str">
        <f ca="1">IF(KENKO[[#This Row],[N_ID]]="","",INDEX(INDIRECT($2:$2),KENKO[[#This Row],[//]]))</f>
        <v/>
      </c>
      <c r="H793" s="39" t="str">
        <f ca="1">IF(KENKO[[#This Row],[N_ID]]="","",INDEX(INDIRECT($2:$2),KENKO[[#This Row],[//]]))</f>
        <v/>
      </c>
      <c r="I793" s="35" t="str">
        <f ca="1">IF(KENKO[[#This Row],[N_ID]]="","",INDEX(INDIRECT($2:$2),KENKO[[#This Row],[//]]))</f>
        <v/>
      </c>
      <c r="J793" s="35" t="str">
        <f ca="1">IF(KENKO[[#This Row],[//]]="","",INDEX([3]!db[NB PAJAK],KENKO[[#This Row],[stt]]-1))</f>
        <v/>
      </c>
      <c r="K793" s="34" t="str">
        <f ca="1">IF(KENKO[[#This Row],[//]]="","",IF(INDEX(INDIRECT($2:$2),KENKO[[#This Row],[//]])="","",INDEX(INDIRECT($2:$2),KENKO[[#This Row],[//]])))</f>
        <v/>
      </c>
      <c r="L793" s="34" t="str">
        <f ca="1">IF(KENKO[[#This Row],[//]]="","",IF(KENKO[[#This Row],[C]]="",INDEX(INDIRECT($2:$2),KENKO[[#This Row],[//]]),""))</f>
        <v/>
      </c>
      <c r="M793" s="34" t="str">
        <f ca="1">IF(KENKO[[#This Row],[//]]="","",IF(KENKO[[#This Row],[C]]="",INDEX(INDIRECT($2:$2),KENKO[[#This Row],[//]]),""))</f>
        <v/>
      </c>
      <c r="N793" s="40" t="str">
        <f ca="1">IF(KENKO[[#This Row],[//]]="","",INDEX(INDIRECT($2:$2),KENKO[[#This Row],[//]])/IF(KENKO[[#This Row],[C]]="",KENKO[[#This Row],[JMLH BRG]],1))</f>
        <v/>
      </c>
      <c r="O793" s="41" t="str">
        <f ca="1">IF(KENKO[[#This Row],[//]]="","",INDEX(INDIRECT($2:$2),KENKO[[#This Row],[//]]))</f>
        <v/>
      </c>
      <c r="P793" s="41" t="str">
        <f ca="1">IF(KENKO[[#This Row],[//]]="","",IF(INDEX(INDIRECT($2:$2),KENKO[[#This Row],[//]])="","",INDEX(INDIRECT($2:$2),KENKO[[#This Row],[//]])))</f>
        <v/>
      </c>
      <c r="Q793" s="40" t="str">
        <f ca="1">IF(KENKO[[#This Row],[//]]="","",INDEX(INDIRECT($2:$2),KENKO[[#This Row],[//]]))</f>
        <v/>
      </c>
      <c r="R79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9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93" s="42" t="str">
        <f ca="1">IF(KENKO[[#This Row],[//]]="","",IF(INDEX(INDIRECT($2:$2),KENKO[[#This Row],[//]])="","",INDEX(INDIRECT($2:$2),KENKO[[#This Row],[//]])))</f>
        <v/>
      </c>
      <c r="U793" s="35" t="str">
        <f ca="1">IF(KENKO[[#This Row],[//]]="","",INDEX(INDIRECT($2:$2),KENKO[[#This Row],[//]]))</f>
        <v/>
      </c>
      <c r="V793" s="35" t="str">
        <f ca="1">LOWER(SUBSTITUTE(SUBSTITUTE(SUBSTITUTE(SUBSTITUTE(SUBSTITUTE(SUBSTITUTE(SUBSTITUTE(SUBSTITUTE(KENKO[[#This Row],[N.B.nota]]," ",""),"-",""),"(",""),")",""),".",""),",",""),"/",""),"""",""))</f>
        <v/>
      </c>
      <c r="W793" s="34" t="str">
        <f ca="1">IF(KENKO[[#This Row],[concat]]="","",MATCH(KENKO[[#This Row],[concat]],[3]!db[NB NOTA_C],0)+1)</f>
        <v/>
      </c>
      <c r="X793" s="35" t="str">
        <f ca="1">IF(KENKO[[#This Row],[N.B.nota]]="","",ADDRESS(ROW(KENKO[QB]),COLUMN(KENKO[QB]))&amp;":"&amp;ADDRESS(ROW(),COLUMN(KENKO[QB])))</f>
        <v/>
      </c>
      <c r="Y793" s="35" t="str">
        <f ca="1">IF(KENKO[[#This Row],[//]]="","",HYPERLINK("["&amp;DB_PATH&amp;"]DB!e"&amp;KENKO[[#This Row],[stt]],"&gt;"))</f>
        <v/>
      </c>
      <c r="Z793" s="32" t="str">
        <f ca="1">IF(KENKO[[#This Row],[//]]="","",IF(KENKO[[#This Row],[ID NOTA]]="",Z792,KENKO[[#This Row],[ID NOTA]]))</f>
        <v/>
      </c>
    </row>
    <row r="794" spans="1:26" ht="20.100000000000001" customHeight="1" x14ac:dyDescent="0.25">
      <c r="A794" s="38"/>
      <c r="B794" s="34" t="str">
        <f>IF(KENKO[[#This Row],[N_ID]]="","",INDEX(Table1[ID],MATCH(KENKO[[#This Row],[N_ID]],Table1[N_ID],0)))</f>
        <v/>
      </c>
      <c r="C794" s="34" t="str">
        <f ca="1">IF(KENKO[[#This Row],[//]]="","",HYPERLINK("["&amp;SUBSTITUTE(DIR,"'","")&amp;"]NOTA!D"&amp;KENKO[[#This Row],[//]]+2,"&gt;"))</f>
        <v/>
      </c>
      <c r="D794" s="34" t="str">
        <f>IF(KENKO[[#This Row],[ID NOTA]]="","",INDEX(Table1[QB],MATCH(KENKO[[#This Row],[ID NOTA]],Table1[ID],0)))</f>
        <v/>
      </c>
      <c r="E79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94" s="29"/>
      <c r="G794" s="39" t="str">
        <f ca="1">IF(KENKO[[#This Row],[N_ID]]="","",INDEX(INDIRECT($2:$2),KENKO[[#This Row],[//]]))</f>
        <v/>
      </c>
      <c r="H794" s="39" t="str">
        <f ca="1">IF(KENKO[[#This Row],[N_ID]]="","",INDEX(INDIRECT($2:$2),KENKO[[#This Row],[//]]))</f>
        <v/>
      </c>
      <c r="I794" s="35" t="str">
        <f ca="1">IF(KENKO[[#This Row],[N_ID]]="","",INDEX(INDIRECT($2:$2),KENKO[[#This Row],[//]]))</f>
        <v/>
      </c>
      <c r="J794" s="35" t="str">
        <f ca="1">IF(KENKO[[#This Row],[//]]="","",INDEX([3]!db[NB PAJAK],KENKO[[#This Row],[stt]]-1))</f>
        <v/>
      </c>
      <c r="K794" s="34" t="str">
        <f ca="1">IF(KENKO[[#This Row],[//]]="","",IF(INDEX(INDIRECT($2:$2),KENKO[[#This Row],[//]])="","",INDEX(INDIRECT($2:$2),KENKO[[#This Row],[//]])))</f>
        <v/>
      </c>
      <c r="L794" s="34" t="str">
        <f ca="1">IF(KENKO[[#This Row],[//]]="","",IF(KENKO[[#This Row],[C]]="",INDEX(INDIRECT($2:$2),KENKO[[#This Row],[//]]),""))</f>
        <v/>
      </c>
      <c r="M794" s="34" t="str">
        <f ca="1">IF(KENKO[[#This Row],[//]]="","",IF(KENKO[[#This Row],[C]]="",INDEX(INDIRECT($2:$2),KENKO[[#This Row],[//]]),""))</f>
        <v/>
      </c>
      <c r="N794" s="40" t="str">
        <f ca="1">IF(KENKO[[#This Row],[//]]="","",INDEX(INDIRECT($2:$2),KENKO[[#This Row],[//]])/IF(KENKO[[#This Row],[C]]="",KENKO[[#This Row],[JMLH BRG]],1))</f>
        <v/>
      </c>
      <c r="O794" s="41" t="str">
        <f ca="1">IF(KENKO[[#This Row],[//]]="","",INDEX(INDIRECT($2:$2),KENKO[[#This Row],[//]]))</f>
        <v/>
      </c>
      <c r="P794" s="41" t="str">
        <f ca="1">IF(KENKO[[#This Row],[//]]="","",IF(INDEX(INDIRECT($2:$2),KENKO[[#This Row],[//]])="","",INDEX(INDIRECT($2:$2),KENKO[[#This Row],[//]])))</f>
        <v/>
      </c>
      <c r="Q794" s="40" t="str">
        <f ca="1">IF(KENKO[[#This Row],[//]]="","",INDEX(INDIRECT($2:$2),KENKO[[#This Row],[//]]))</f>
        <v/>
      </c>
      <c r="R79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9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94" s="42" t="str">
        <f ca="1">IF(KENKO[[#This Row],[//]]="","",IF(INDEX(INDIRECT($2:$2),KENKO[[#This Row],[//]])="","",INDEX(INDIRECT($2:$2),KENKO[[#This Row],[//]])))</f>
        <v/>
      </c>
      <c r="U794" s="35" t="str">
        <f ca="1">IF(KENKO[[#This Row],[//]]="","",INDEX(INDIRECT($2:$2),KENKO[[#This Row],[//]]))</f>
        <v/>
      </c>
      <c r="V794" s="35" t="str">
        <f ca="1">LOWER(SUBSTITUTE(SUBSTITUTE(SUBSTITUTE(SUBSTITUTE(SUBSTITUTE(SUBSTITUTE(SUBSTITUTE(SUBSTITUTE(KENKO[[#This Row],[N.B.nota]]," ",""),"-",""),"(",""),")",""),".",""),",",""),"/",""),"""",""))</f>
        <v/>
      </c>
      <c r="W794" s="34" t="str">
        <f ca="1">IF(KENKO[[#This Row],[concat]]="","",MATCH(KENKO[[#This Row],[concat]],[3]!db[NB NOTA_C],0)+1)</f>
        <v/>
      </c>
      <c r="X794" s="35" t="str">
        <f ca="1">IF(KENKO[[#This Row],[N.B.nota]]="","",ADDRESS(ROW(KENKO[QB]),COLUMN(KENKO[QB]))&amp;":"&amp;ADDRESS(ROW(),COLUMN(KENKO[QB])))</f>
        <v/>
      </c>
      <c r="Y794" s="35" t="str">
        <f ca="1">IF(KENKO[[#This Row],[//]]="","",HYPERLINK("["&amp;DB_PATH&amp;"]DB!e"&amp;KENKO[[#This Row],[stt]],"&gt;"))</f>
        <v/>
      </c>
      <c r="Z794" s="32" t="str">
        <f ca="1">IF(KENKO[[#This Row],[//]]="","",IF(KENKO[[#This Row],[ID NOTA]]="",Z793,KENKO[[#This Row],[ID NOTA]]))</f>
        <v/>
      </c>
    </row>
    <row r="795" spans="1:26" ht="20.100000000000001" customHeight="1" x14ac:dyDescent="0.25">
      <c r="A795" s="38"/>
      <c r="B795" s="34" t="str">
        <f>IF(KENKO[[#This Row],[N_ID]]="","",INDEX(Table1[ID],MATCH(KENKO[[#This Row],[N_ID]],Table1[N_ID],0)))</f>
        <v/>
      </c>
      <c r="C795" s="34" t="str">
        <f ca="1">IF(KENKO[[#This Row],[//]]="","",HYPERLINK("["&amp;SUBSTITUTE(DIR,"'","")&amp;"]NOTA!D"&amp;KENKO[[#This Row],[//]]+2,"&gt;"))</f>
        <v/>
      </c>
      <c r="D795" s="34" t="str">
        <f>IF(KENKO[[#This Row],[ID NOTA]]="","",INDEX(Table1[QB],MATCH(KENKO[[#This Row],[ID NOTA]],Table1[ID],0)))</f>
        <v/>
      </c>
      <c r="E79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95" s="29"/>
      <c r="G795" s="39" t="str">
        <f ca="1">IF(KENKO[[#This Row],[N_ID]]="","",INDEX(INDIRECT($2:$2),KENKO[[#This Row],[//]]))</f>
        <v/>
      </c>
      <c r="H795" s="39" t="str">
        <f ca="1">IF(KENKO[[#This Row],[N_ID]]="","",INDEX(INDIRECT($2:$2),KENKO[[#This Row],[//]]))</f>
        <v/>
      </c>
      <c r="I795" s="35" t="str">
        <f ca="1">IF(KENKO[[#This Row],[N_ID]]="","",INDEX(INDIRECT($2:$2),KENKO[[#This Row],[//]]))</f>
        <v/>
      </c>
      <c r="J795" s="35" t="str">
        <f ca="1">IF(KENKO[[#This Row],[//]]="","",INDEX([3]!db[NB PAJAK],KENKO[[#This Row],[stt]]-1))</f>
        <v/>
      </c>
      <c r="K795" s="34" t="str">
        <f ca="1">IF(KENKO[[#This Row],[//]]="","",IF(INDEX(INDIRECT($2:$2),KENKO[[#This Row],[//]])="","",INDEX(INDIRECT($2:$2),KENKO[[#This Row],[//]])))</f>
        <v/>
      </c>
      <c r="L795" s="34" t="str">
        <f ca="1">IF(KENKO[[#This Row],[//]]="","",IF(KENKO[[#This Row],[C]]="",INDEX(INDIRECT($2:$2),KENKO[[#This Row],[//]]),""))</f>
        <v/>
      </c>
      <c r="M795" s="34" t="str">
        <f ca="1">IF(KENKO[[#This Row],[//]]="","",IF(KENKO[[#This Row],[C]]="",INDEX(INDIRECT($2:$2),KENKO[[#This Row],[//]]),""))</f>
        <v/>
      </c>
      <c r="N795" s="40" t="str">
        <f ca="1">IF(KENKO[[#This Row],[//]]="","",INDEX(INDIRECT($2:$2),KENKO[[#This Row],[//]])/IF(KENKO[[#This Row],[C]]="",KENKO[[#This Row],[JMLH BRG]],1))</f>
        <v/>
      </c>
      <c r="O795" s="41" t="str">
        <f ca="1">IF(KENKO[[#This Row],[//]]="","",INDEX(INDIRECT($2:$2),KENKO[[#This Row],[//]]))</f>
        <v/>
      </c>
      <c r="P795" s="41" t="str">
        <f ca="1">IF(KENKO[[#This Row],[//]]="","",IF(INDEX(INDIRECT($2:$2),KENKO[[#This Row],[//]])="","",INDEX(INDIRECT($2:$2),KENKO[[#This Row],[//]])))</f>
        <v/>
      </c>
      <c r="Q795" s="40" t="str">
        <f ca="1">IF(KENKO[[#This Row],[//]]="","",INDEX(INDIRECT($2:$2),KENKO[[#This Row],[//]]))</f>
        <v/>
      </c>
      <c r="R79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9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95" s="42" t="str">
        <f ca="1">IF(KENKO[[#This Row],[//]]="","",IF(INDEX(INDIRECT($2:$2),KENKO[[#This Row],[//]])="","",INDEX(INDIRECT($2:$2),KENKO[[#This Row],[//]])))</f>
        <v/>
      </c>
      <c r="U795" s="35" t="str">
        <f ca="1">IF(KENKO[[#This Row],[//]]="","",INDEX(INDIRECT($2:$2),KENKO[[#This Row],[//]]))</f>
        <v/>
      </c>
      <c r="V795" s="35" t="str">
        <f ca="1">LOWER(SUBSTITUTE(SUBSTITUTE(SUBSTITUTE(SUBSTITUTE(SUBSTITUTE(SUBSTITUTE(SUBSTITUTE(SUBSTITUTE(KENKO[[#This Row],[N.B.nota]]," ",""),"-",""),"(",""),")",""),".",""),",",""),"/",""),"""",""))</f>
        <v/>
      </c>
      <c r="W795" s="34" t="str">
        <f ca="1">IF(KENKO[[#This Row],[concat]]="","",MATCH(KENKO[[#This Row],[concat]],[3]!db[NB NOTA_C],0)+1)</f>
        <v/>
      </c>
      <c r="X795" s="35" t="str">
        <f ca="1">IF(KENKO[[#This Row],[N.B.nota]]="","",ADDRESS(ROW(KENKO[QB]),COLUMN(KENKO[QB]))&amp;":"&amp;ADDRESS(ROW(),COLUMN(KENKO[QB])))</f>
        <v/>
      </c>
      <c r="Y795" s="35" t="str">
        <f ca="1">IF(KENKO[[#This Row],[//]]="","",HYPERLINK("["&amp;DB_PATH&amp;"]DB!e"&amp;KENKO[[#This Row],[stt]],"&gt;"))</f>
        <v/>
      </c>
      <c r="Z795" s="32" t="str">
        <f ca="1">IF(KENKO[[#This Row],[//]]="","",IF(KENKO[[#This Row],[ID NOTA]]="",Z794,KENKO[[#This Row],[ID NOTA]]))</f>
        <v/>
      </c>
    </row>
    <row r="796" spans="1:26" ht="20.100000000000001" customHeight="1" x14ac:dyDescent="0.25">
      <c r="A796" s="38"/>
      <c r="B796" s="34" t="str">
        <f>IF(KENKO[[#This Row],[N_ID]]="","",INDEX(Table1[ID],MATCH(KENKO[[#This Row],[N_ID]],Table1[N_ID],0)))</f>
        <v/>
      </c>
      <c r="C796" s="34" t="str">
        <f ca="1">IF(KENKO[[#This Row],[//]]="","",HYPERLINK("["&amp;SUBSTITUTE(DIR,"'","")&amp;"]NOTA!D"&amp;KENKO[[#This Row],[//]]+2,"&gt;"))</f>
        <v/>
      </c>
      <c r="D796" s="34" t="str">
        <f>IF(KENKO[[#This Row],[ID NOTA]]="","",INDEX(Table1[QB],MATCH(KENKO[[#This Row],[ID NOTA]],Table1[ID],0)))</f>
        <v/>
      </c>
      <c r="E79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96" s="29"/>
      <c r="G796" s="39" t="str">
        <f ca="1">IF(KENKO[[#This Row],[N_ID]]="","",INDEX(INDIRECT($2:$2),KENKO[[#This Row],[//]]))</f>
        <v/>
      </c>
      <c r="H796" s="39" t="str">
        <f ca="1">IF(KENKO[[#This Row],[N_ID]]="","",INDEX(INDIRECT($2:$2),KENKO[[#This Row],[//]]))</f>
        <v/>
      </c>
      <c r="I796" s="35" t="str">
        <f ca="1">IF(KENKO[[#This Row],[N_ID]]="","",INDEX(INDIRECT($2:$2),KENKO[[#This Row],[//]]))</f>
        <v/>
      </c>
      <c r="J796" s="35" t="str">
        <f ca="1">IF(KENKO[[#This Row],[//]]="","",INDEX([3]!db[NB PAJAK],KENKO[[#This Row],[stt]]-1))</f>
        <v/>
      </c>
      <c r="K796" s="34" t="str">
        <f ca="1">IF(KENKO[[#This Row],[//]]="","",IF(INDEX(INDIRECT($2:$2),KENKO[[#This Row],[//]])="","",INDEX(INDIRECT($2:$2),KENKO[[#This Row],[//]])))</f>
        <v/>
      </c>
      <c r="L796" s="34" t="str">
        <f ca="1">IF(KENKO[[#This Row],[//]]="","",IF(KENKO[[#This Row],[C]]="",INDEX(INDIRECT($2:$2),KENKO[[#This Row],[//]]),""))</f>
        <v/>
      </c>
      <c r="M796" s="34" t="str">
        <f ca="1">IF(KENKO[[#This Row],[//]]="","",IF(KENKO[[#This Row],[C]]="",INDEX(INDIRECT($2:$2),KENKO[[#This Row],[//]]),""))</f>
        <v/>
      </c>
      <c r="N796" s="40" t="str">
        <f ca="1">IF(KENKO[[#This Row],[//]]="","",INDEX(INDIRECT($2:$2),KENKO[[#This Row],[//]])/IF(KENKO[[#This Row],[C]]="",KENKO[[#This Row],[JMLH BRG]],1))</f>
        <v/>
      </c>
      <c r="O796" s="41" t="str">
        <f ca="1">IF(KENKO[[#This Row],[//]]="","",INDEX(INDIRECT($2:$2),KENKO[[#This Row],[//]]))</f>
        <v/>
      </c>
      <c r="P796" s="41" t="str">
        <f ca="1">IF(KENKO[[#This Row],[//]]="","",IF(INDEX(INDIRECT($2:$2),KENKO[[#This Row],[//]])="","",INDEX(INDIRECT($2:$2),KENKO[[#This Row],[//]])))</f>
        <v/>
      </c>
      <c r="Q796" s="40" t="str">
        <f ca="1">IF(KENKO[[#This Row],[//]]="","",INDEX(INDIRECT($2:$2),KENKO[[#This Row],[//]]))</f>
        <v/>
      </c>
      <c r="R79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9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96" s="42" t="str">
        <f ca="1">IF(KENKO[[#This Row],[//]]="","",IF(INDEX(INDIRECT($2:$2),KENKO[[#This Row],[//]])="","",INDEX(INDIRECT($2:$2),KENKO[[#This Row],[//]])))</f>
        <v/>
      </c>
      <c r="U796" s="35" t="str">
        <f ca="1">IF(KENKO[[#This Row],[//]]="","",INDEX(INDIRECT($2:$2),KENKO[[#This Row],[//]]))</f>
        <v/>
      </c>
      <c r="V796" s="35" t="str">
        <f ca="1">LOWER(SUBSTITUTE(SUBSTITUTE(SUBSTITUTE(SUBSTITUTE(SUBSTITUTE(SUBSTITUTE(SUBSTITUTE(SUBSTITUTE(KENKO[[#This Row],[N.B.nota]]," ",""),"-",""),"(",""),")",""),".",""),",",""),"/",""),"""",""))</f>
        <v/>
      </c>
      <c r="W796" s="34" t="str">
        <f ca="1">IF(KENKO[[#This Row],[concat]]="","",MATCH(KENKO[[#This Row],[concat]],[3]!db[NB NOTA_C],0)+1)</f>
        <v/>
      </c>
      <c r="X796" s="35" t="str">
        <f ca="1">IF(KENKO[[#This Row],[N.B.nota]]="","",ADDRESS(ROW(KENKO[QB]),COLUMN(KENKO[QB]))&amp;":"&amp;ADDRESS(ROW(),COLUMN(KENKO[QB])))</f>
        <v/>
      </c>
      <c r="Y796" s="35" t="str">
        <f ca="1">IF(KENKO[[#This Row],[//]]="","",HYPERLINK("["&amp;DB_PATH&amp;"]DB!e"&amp;KENKO[[#This Row],[stt]],"&gt;"))</f>
        <v/>
      </c>
      <c r="Z796" s="32" t="str">
        <f ca="1">IF(KENKO[[#This Row],[//]]="","",IF(KENKO[[#This Row],[ID NOTA]]="",Z795,KENKO[[#This Row],[ID NOTA]]))</f>
        <v/>
      </c>
    </row>
    <row r="797" spans="1:26" ht="20.100000000000001" customHeight="1" x14ac:dyDescent="0.25">
      <c r="A797" s="38"/>
      <c r="B797" s="34" t="str">
        <f>IF(KENKO[[#This Row],[N_ID]]="","",INDEX(Table1[ID],MATCH(KENKO[[#This Row],[N_ID]],Table1[N_ID],0)))</f>
        <v/>
      </c>
      <c r="C797" s="34" t="str">
        <f ca="1">IF(KENKO[[#This Row],[//]]="","",HYPERLINK("["&amp;SUBSTITUTE(DIR,"'","")&amp;"]NOTA!D"&amp;KENKO[[#This Row],[//]]+2,"&gt;"))</f>
        <v/>
      </c>
      <c r="D797" s="34" t="str">
        <f>IF(KENKO[[#This Row],[ID NOTA]]="","",INDEX(Table1[QB],MATCH(KENKO[[#This Row],[ID NOTA]],Table1[ID],0)))</f>
        <v/>
      </c>
      <c r="E79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97" s="29"/>
      <c r="G797" s="39" t="str">
        <f ca="1">IF(KENKO[[#This Row],[N_ID]]="","",INDEX(INDIRECT($2:$2),KENKO[[#This Row],[//]]))</f>
        <v/>
      </c>
      <c r="H797" s="39" t="str">
        <f ca="1">IF(KENKO[[#This Row],[N_ID]]="","",INDEX(INDIRECT($2:$2),KENKO[[#This Row],[//]]))</f>
        <v/>
      </c>
      <c r="I797" s="35" t="str">
        <f ca="1">IF(KENKO[[#This Row],[N_ID]]="","",INDEX(INDIRECT($2:$2),KENKO[[#This Row],[//]]))</f>
        <v/>
      </c>
      <c r="J797" s="35" t="str">
        <f ca="1">IF(KENKO[[#This Row],[//]]="","",INDEX([3]!db[NB PAJAK],KENKO[[#This Row],[stt]]-1))</f>
        <v/>
      </c>
      <c r="K797" s="34" t="str">
        <f ca="1">IF(KENKO[[#This Row],[//]]="","",IF(INDEX(INDIRECT($2:$2),KENKO[[#This Row],[//]])="","",INDEX(INDIRECT($2:$2),KENKO[[#This Row],[//]])))</f>
        <v/>
      </c>
      <c r="L797" s="34" t="str">
        <f ca="1">IF(KENKO[[#This Row],[//]]="","",IF(KENKO[[#This Row],[C]]="",INDEX(INDIRECT($2:$2),KENKO[[#This Row],[//]]),""))</f>
        <v/>
      </c>
      <c r="M797" s="34" t="str">
        <f ca="1">IF(KENKO[[#This Row],[//]]="","",IF(KENKO[[#This Row],[C]]="",INDEX(INDIRECT($2:$2),KENKO[[#This Row],[//]]),""))</f>
        <v/>
      </c>
      <c r="N797" s="40" t="str">
        <f ca="1">IF(KENKO[[#This Row],[//]]="","",INDEX(INDIRECT($2:$2),KENKO[[#This Row],[//]])/IF(KENKO[[#This Row],[C]]="",KENKO[[#This Row],[JMLH BRG]],1))</f>
        <v/>
      </c>
      <c r="O797" s="41" t="str">
        <f ca="1">IF(KENKO[[#This Row],[//]]="","",INDEX(INDIRECT($2:$2),KENKO[[#This Row],[//]]))</f>
        <v/>
      </c>
      <c r="P797" s="41" t="str">
        <f ca="1">IF(KENKO[[#This Row],[//]]="","",IF(INDEX(INDIRECT($2:$2),KENKO[[#This Row],[//]])="","",INDEX(INDIRECT($2:$2),KENKO[[#This Row],[//]])))</f>
        <v/>
      </c>
      <c r="Q797" s="40" t="str">
        <f ca="1">IF(KENKO[[#This Row],[//]]="","",INDEX(INDIRECT($2:$2),KENKO[[#This Row],[//]]))</f>
        <v/>
      </c>
      <c r="R79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9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97" s="42" t="str">
        <f ca="1">IF(KENKO[[#This Row],[//]]="","",IF(INDEX(INDIRECT($2:$2),KENKO[[#This Row],[//]])="","",INDEX(INDIRECT($2:$2),KENKO[[#This Row],[//]])))</f>
        <v/>
      </c>
      <c r="U797" s="35" t="str">
        <f ca="1">IF(KENKO[[#This Row],[//]]="","",INDEX(INDIRECT($2:$2),KENKO[[#This Row],[//]]))</f>
        <v/>
      </c>
      <c r="V797" s="35" t="str">
        <f ca="1">LOWER(SUBSTITUTE(SUBSTITUTE(SUBSTITUTE(SUBSTITUTE(SUBSTITUTE(SUBSTITUTE(SUBSTITUTE(SUBSTITUTE(KENKO[[#This Row],[N.B.nota]]," ",""),"-",""),"(",""),")",""),".",""),",",""),"/",""),"""",""))</f>
        <v/>
      </c>
      <c r="W797" s="34" t="str">
        <f ca="1">IF(KENKO[[#This Row],[concat]]="","",MATCH(KENKO[[#This Row],[concat]],[3]!db[NB NOTA_C],0)+1)</f>
        <v/>
      </c>
      <c r="X797" s="35" t="str">
        <f ca="1">IF(KENKO[[#This Row],[N.B.nota]]="","",ADDRESS(ROW(KENKO[QB]),COLUMN(KENKO[QB]))&amp;":"&amp;ADDRESS(ROW(),COLUMN(KENKO[QB])))</f>
        <v/>
      </c>
      <c r="Y797" s="35" t="str">
        <f ca="1">IF(KENKO[[#This Row],[//]]="","",HYPERLINK("["&amp;DB_PATH&amp;"]DB!e"&amp;KENKO[[#This Row],[stt]],"&gt;"))</f>
        <v/>
      </c>
      <c r="Z797" s="32" t="str">
        <f ca="1">IF(KENKO[[#This Row],[//]]="","",IF(KENKO[[#This Row],[ID NOTA]]="",Z796,KENKO[[#This Row],[ID NOTA]]))</f>
        <v/>
      </c>
    </row>
    <row r="798" spans="1:26" ht="20.100000000000001" customHeight="1" x14ac:dyDescent="0.25">
      <c r="A798" s="38"/>
      <c r="B798" s="34" t="str">
        <f>IF(KENKO[[#This Row],[N_ID]]="","",INDEX(Table1[ID],MATCH(KENKO[[#This Row],[N_ID]],Table1[N_ID],0)))</f>
        <v/>
      </c>
      <c r="C798" s="34" t="str">
        <f ca="1">IF(KENKO[[#This Row],[//]]="","",HYPERLINK("["&amp;SUBSTITUTE(DIR,"'","")&amp;"]NOTA!D"&amp;KENKO[[#This Row],[//]]+2,"&gt;"))</f>
        <v/>
      </c>
      <c r="D798" s="34" t="str">
        <f>IF(KENKO[[#This Row],[ID NOTA]]="","",INDEX(Table1[QB],MATCH(KENKO[[#This Row],[ID NOTA]],Table1[ID],0)))</f>
        <v/>
      </c>
      <c r="E79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98" s="29"/>
      <c r="G798" s="39" t="str">
        <f ca="1">IF(KENKO[[#This Row],[N_ID]]="","",INDEX(INDIRECT($2:$2),KENKO[[#This Row],[//]]))</f>
        <v/>
      </c>
      <c r="H798" s="39" t="str">
        <f ca="1">IF(KENKO[[#This Row],[N_ID]]="","",INDEX(INDIRECT($2:$2),KENKO[[#This Row],[//]]))</f>
        <v/>
      </c>
      <c r="I798" s="35" t="str">
        <f ca="1">IF(KENKO[[#This Row],[N_ID]]="","",INDEX(INDIRECT($2:$2),KENKO[[#This Row],[//]]))</f>
        <v/>
      </c>
      <c r="J798" s="35" t="str">
        <f ca="1">IF(KENKO[[#This Row],[//]]="","",INDEX([3]!db[NB PAJAK],KENKO[[#This Row],[stt]]-1))</f>
        <v/>
      </c>
      <c r="K798" s="34" t="str">
        <f ca="1">IF(KENKO[[#This Row],[//]]="","",IF(INDEX(INDIRECT($2:$2),KENKO[[#This Row],[//]])="","",INDEX(INDIRECT($2:$2),KENKO[[#This Row],[//]])))</f>
        <v/>
      </c>
      <c r="L798" s="34" t="str">
        <f ca="1">IF(KENKO[[#This Row],[//]]="","",IF(KENKO[[#This Row],[C]]="",INDEX(INDIRECT($2:$2),KENKO[[#This Row],[//]]),""))</f>
        <v/>
      </c>
      <c r="M798" s="34" t="str">
        <f ca="1">IF(KENKO[[#This Row],[//]]="","",IF(KENKO[[#This Row],[C]]="",INDEX(INDIRECT($2:$2),KENKO[[#This Row],[//]]),""))</f>
        <v/>
      </c>
      <c r="N798" s="40" t="str">
        <f ca="1">IF(KENKO[[#This Row],[//]]="","",INDEX(INDIRECT($2:$2),KENKO[[#This Row],[//]])/IF(KENKO[[#This Row],[C]]="",KENKO[[#This Row],[JMLH BRG]],1))</f>
        <v/>
      </c>
      <c r="O798" s="41" t="str">
        <f ca="1">IF(KENKO[[#This Row],[//]]="","",INDEX(INDIRECT($2:$2),KENKO[[#This Row],[//]]))</f>
        <v/>
      </c>
      <c r="P798" s="41" t="str">
        <f ca="1">IF(KENKO[[#This Row],[//]]="","",IF(INDEX(INDIRECT($2:$2),KENKO[[#This Row],[//]])="","",INDEX(INDIRECT($2:$2),KENKO[[#This Row],[//]])))</f>
        <v/>
      </c>
      <c r="Q798" s="40" t="str">
        <f ca="1">IF(KENKO[[#This Row],[//]]="","",INDEX(INDIRECT($2:$2),KENKO[[#This Row],[//]]))</f>
        <v/>
      </c>
      <c r="R79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9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98" s="42" t="str">
        <f ca="1">IF(KENKO[[#This Row],[//]]="","",IF(INDEX(INDIRECT($2:$2),KENKO[[#This Row],[//]])="","",INDEX(INDIRECT($2:$2),KENKO[[#This Row],[//]])))</f>
        <v/>
      </c>
      <c r="U798" s="35" t="str">
        <f ca="1">IF(KENKO[[#This Row],[//]]="","",INDEX(INDIRECT($2:$2),KENKO[[#This Row],[//]]))</f>
        <v/>
      </c>
      <c r="V798" s="35" t="str">
        <f ca="1">LOWER(SUBSTITUTE(SUBSTITUTE(SUBSTITUTE(SUBSTITUTE(SUBSTITUTE(SUBSTITUTE(SUBSTITUTE(SUBSTITUTE(KENKO[[#This Row],[N.B.nota]]," ",""),"-",""),"(",""),")",""),".",""),",",""),"/",""),"""",""))</f>
        <v/>
      </c>
      <c r="W798" s="34" t="str">
        <f ca="1">IF(KENKO[[#This Row],[concat]]="","",MATCH(KENKO[[#This Row],[concat]],[3]!db[NB NOTA_C],0)+1)</f>
        <v/>
      </c>
      <c r="X798" s="35" t="str">
        <f ca="1">IF(KENKO[[#This Row],[N.B.nota]]="","",ADDRESS(ROW(KENKO[QB]),COLUMN(KENKO[QB]))&amp;":"&amp;ADDRESS(ROW(),COLUMN(KENKO[QB])))</f>
        <v/>
      </c>
      <c r="Y798" s="35" t="str">
        <f ca="1">IF(KENKO[[#This Row],[//]]="","",HYPERLINK("["&amp;DB_PATH&amp;"]DB!e"&amp;KENKO[[#This Row],[stt]],"&gt;"))</f>
        <v/>
      </c>
      <c r="Z798" s="32" t="str">
        <f ca="1">IF(KENKO[[#This Row],[//]]="","",IF(KENKO[[#This Row],[ID NOTA]]="",Z797,KENKO[[#This Row],[ID NOTA]]))</f>
        <v/>
      </c>
    </row>
    <row r="799" spans="1:26" ht="20.100000000000001" customHeight="1" x14ac:dyDescent="0.25">
      <c r="A799" s="38"/>
      <c r="B799" s="34" t="str">
        <f>IF(KENKO[[#This Row],[N_ID]]="","",INDEX(Table1[ID],MATCH(KENKO[[#This Row],[N_ID]],Table1[N_ID],0)))</f>
        <v/>
      </c>
      <c r="C799" s="34" t="str">
        <f ca="1">IF(KENKO[[#This Row],[//]]="","",HYPERLINK("["&amp;SUBSTITUTE(DIR,"'","")&amp;"]NOTA!D"&amp;KENKO[[#This Row],[//]]+2,"&gt;"))</f>
        <v/>
      </c>
      <c r="D799" s="34" t="str">
        <f>IF(KENKO[[#This Row],[ID NOTA]]="","",INDEX(Table1[QB],MATCH(KENKO[[#This Row],[ID NOTA]],Table1[ID],0)))</f>
        <v/>
      </c>
      <c r="E79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799" s="29"/>
      <c r="G799" s="39" t="str">
        <f ca="1">IF(KENKO[[#This Row],[N_ID]]="","",INDEX(INDIRECT($2:$2),KENKO[[#This Row],[//]]))</f>
        <v/>
      </c>
      <c r="H799" s="39" t="str">
        <f ca="1">IF(KENKO[[#This Row],[N_ID]]="","",INDEX(INDIRECT($2:$2),KENKO[[#This Row],[//]]))</f>
        <v/>
      </c>
      <c r="I799" s="35" t="str">
        <f ca="1">IF(KENKO[[#This Row],[N_ID]]="","",INDEX(INDIRECT($2:$2),KENKO[[#This Row],[//]]))</f>
        <v/>
      </c>
      <c r="J799" s="35" t="str">
        <f ca="1">IF(KENKO[[#This Row],[//]]="","",INDEX([3]!db[NB PAJAK],KENKO[[#This Row],[stt]]-1))</f>
        <v/>
      </c>
      <c r="K799" s="34" t="str">
        <f ca="1">IF(KENKO[[#This Row],[//]]="","",IF(INDEX(INDIRECT($2:$2),KENKO[[#This Row],[//]])="","",INDEX(INDIRECT($2:$2),KENKO[[#This Row],[//]])))</f>
        <v/>
      </c>
      <c r="L799" s="34" t="str">
        <f ca="1">IF(KENKO[[#This Row],[//]]="","",IF(KENKO[[#This Row],[C]]="",INDEX(INDIRECT($2:$2),KENKO[[#This Row],[//]]),""))</f>
        <v/>
      </c>
      <c r="M799" s="34" t="str">
        <f ca="1">IF(KENKO[[#This Row],[//]]="","",IF(KENKO[[#This Row],[C]]="",INDEX(INDIRECT($2:$2),KENKO[[#This Row],[//]]),""))</f>
        <v/>
      </c>
      <c r="N799" s="40" t="str">
        <f ca="1">IF(KENKO[[#This Row],[//]]="","",INDEX(INDIRECT($2:$2),KENKO[[#This Row],[//]])/IF(KENKO[[#This Row],[C]]="",KENKO[[#This Row],[JMLH BRG]],1))</f>
        <v/>
      </c>
      <c r="O799" s="41" t="str">
        <f ca="1">IF(KENKO[[#This Row],[//]]="","",INDEX(INDIRECT($2:$2),KENKO[[#This Row],[//]]))</f>
        <v/>
      </c>
      <c r="P799" s="41" t="str">
        <f ca="1">IF(KENKO[[#This Row],[//]]="","",IF(INDEX(INDIRECT($2:$2),KENKO[[#This Row],[//]])="","",INDEX(INDIRECT($2:$2),KENKO[[#This Row],[//]])))</f>
        <v/>
      </c>
      <c r="Q799" s="40" t="str">
        <f ca="1">IF(KENKO[[#This Row],[//]]="","",INDEX(INDIRECT($2:$2),KENKO[[#This Row],[//]]))</f>
        <v/>
      </c>
      <c r="R79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79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799" s="42" t="str">
        <f ca="1">IF(KENKO[[#This Row],[//]]="","",IF(INDEX(INDIRECT($2:$2),KENKO[[#This Row],[//]])="","",INDEX(INDIRECT($2:$2),KENKO[[#This Row],[//]])))</f>
        <v/>
      </c>
      <c r="U799" s="35" t="str">
        <f ca="1">IF(KENKO[[#This Row],[//]]="","",INDEX(INDIRECT($2:$2),KENKO[[#This Row],[//]]))</f>
        <v/>
      </c>
      <c r="V799" s="35" t="str">
        <f ca="1">LOWER(SUBSTITUTE(SUBSTITUTE(SUBSTITUTE(SUBSTITUTE(SUBSTITUTE(SUBSTITUTE(SUBSTITUTE(SUBSTITUTE(KENKO[[#This Row],[N.B.nota]]," ",""),"-",""),"(",""),")",""),".",""),",",""),"/",""),"""",""))</f>
        <v/>
      </c>
      <c r="W799" s="34" t="str">
        <f ca="1">IF(KENKO[[#This Row],[concat]]="","",MATCH(KENKO[[#This Row],[concat]],[3]!db[NB NOTA_C],0)+1)</f>
        <v/>
      </c>
      <c r="X799" s="35" t="str">
        <f ca="1">IF(KENKO[[#This Row],[N.B.nota]]="","",ADDRESS(ROW(KENKO[QB]),COLUMN(KENKO[QB]))&amp;":"&amp;ADDRESS(ROW(),COLUMN(KENKO[QB])))</f>
        <v/>
      </c>
      <c r="Y799" s="35" t="str">
        <f ca="1">IF(KENKO[[#This Row],[//]]="","",HYPERLINK("["&amp;DB_PATH&amp;"]DB!e"&amp;KENKO[[#This Row],[stt]],"&gt;"))</f>
        <v/>
      </c>
      <c r="Z799" s="32" t="str">
        <f ca="1">IF(KENKO[[#This Row],[//]]="","",IF(KENKO[[#This Row],[ID NOTA]]="",Z798,KENKO[[#This Row],[ID NOTA]]))</f>
        <v/>
      </c>
    </row>
    <row r="800" spans="1:26" ht="20.100000000000001" customHeight="1" x14ac:dyDescent="0.25">
      <c r="A800" s="38"/>
      <c r="B800" s="34" t="str">
        <f>IF(KENKO[[#This Row],[N_ID]]="","",INDEX(Table1[ID],MATCH(KENKO[[#This Row],[N_ID]],Table1[N_ID],0)))</f>
        <v/>
      </c>
      <c r="C800" s="34" t="str">
        <f ca="1">IF(KENKO[[#This Row],[//]]="","",HYPERLINK("["&amp;SUBSTITUTE(DIR,"'","")&amp;"]NOTA!D"&amp;KENKO[[#This Row],[//]]+2,"&gt;"))</f>
        <v/>
      </c>
      <c r="D800" s="34" t="str">
        <f>IF(KENKO[[#This Row],[ID NOTA]]="","",INDEX(Table1[QB],MATCH(KENKO[[#This Row],[ID NOTA]],Table1[ID],0)))</f>
        <v/>
      </c>
      <c r="E80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00" s="29"/>
      <c r="G800" s="39" t="str">
        <f ca="1">IF(KENKO[[#This Row],[N_ID]]="","",INDEX(INDIRECT($2:$2),KENKO[[#This Row],[//]]))</f>
        <v/>
      </c>
      <c r="H800" s="39" t="str">
        <f ca="1">IF(KENKO[[#This Row],[N_ID]]="","",INDEX(INDIRECT($2:$2),KENKO[[#This Row],[//]]))</f>
        <v/>
      </c>
      <c r="I800" s="35" t="str">
        <f ca="1">IF(KENKO[[#This Row],[N_ID]]="","",INDEX(INDIRECT($2:$2),KENKO[[#This Row],[//]]))</f>
        <v/>
      </c>
      <c r="J800" s="35" t="str">
        <f ca="1">IF(KENKO[[#This Row],[//]]="","",INDEX([3]!db[NB PAJAK],KENKO[[#This Row],[stt]]-1))</f>
        <v/>
      </c>
      <c r="K800" s="34" t="str">
        <f ca="1">IF(KENKO[[#This Row],[//]]="","",IF(INDEX(INDIRECT($2:$2),KENKO[[#This Row],[//]])="","",INDEX(INDIRECT($2:$2),KENKO[[#This Row],[//]])))</f>
        <v/>
      </c>
      <c r="L800" s="34" t="str">
        <f ca="1">IF(KENKO[[#This Row],[//]]="","",IF(KENKO[[#This Row],[C]]="",INDEX(INDIRECT($2:$2),KENKO[[#This Row],[//]]),""))</f>
        <v/>
      </c>
      <c r="M800" s="34" t="str">
        <f ca="1">IF(KENKO[[#This Row],[//]]="","",IF(KENKO[[#This Row],[C]]="",INDEX(INDIRECT($2:$2),KENKO[[#This Row],[//]]),""))</f>
        <v/>
      </c>
      <c r="N800" s="40" t="str">
        <f ca="1">IF(KENKO[[#This Row],[//]]="","",INDEX(INDIRECT($2:$2),KENKO[[#This Row],[//]])/IF(KENKO[[#This Row],[C]]="",KENKO[[#This Row],[JMLH BRG]],1))</f>
        <v/>
      </c>
      <c r="O800" s="41" t="str">
        <f ca="1">IF(KENKO[[#This Row],[//]]="","",INDEX(INDIRECT($2:$2),KENKO[[#This Row],[//]]))</f>
        <v/>
      </c>
      <c r="P800" s="41" t="str">
        <f ca="1">IF(KENKO[[#This Row],[//]]="","",IF(INDEX(INDIRECT($2:$2),KENKO[[#This Row],[//]])="","",INDEX(INDIRECT($2:$2),KENKO[[#This Row],[//]])))</f>
        <v/>
      </c>
      <c r="Q800" s="40" t="str">
        <f ca="1">IF(KENKO[[#This Row],[//]]="","",INDEX(INDIRECT($2:$2),KENKO[[#This Row],[//]]))</f>
        <v/>
      </c>
      <c r="R80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0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00" s="42" t="str">
        <f ca="1">IF(KENKO[[#This Row],[//]]="","",IF(INDEX(INDIRECT($2:$2),KENKO[[#This Row],[//]])="","",INDEX(INDIRECT($2:$2),KENKO[[#This Row],[//]])))</f>
        <v/>
      </c>
      <c r="U800" s="35" t="str">
        <f ca="1">IF(KENKO[[#This Row],[//]]="","",INDEX(INDIRECT($2:$2),KENKO[[#This Row],[//]]))</f>
        <v/>
      </c>
      <c r="V800" s="35" t="str">
        <f ca="1">LOWER(SUBSTITUTE(SUBSTITUTE(SUBSTITUTE(SUBSTITUTE(SUBSTITUTE(SUBSTITUTE(SUBSTITUTE(SUBSTITUTE(KENKO[[#This Row],[N.B.nota]]," ",""),"-",""),"(",""),")",""),".",""),",",""),"/",""),"""",""))</f>
        <v/>
      </c>
      <c r="W800" s="34" t="str">
        <f ca="1">IF(KENKO[[#This Row],[concat]]="","",MATCH(KENKO[[#This Row],[concat]],[3]!db[NB NOTA_C],0)+1)</f>
        <v/>
      </c>
      <c r="X800" s="35" t="str">
        <f ca="1">IF(KENKO[[#This Row],[N.B.nota]]="","",ADDRESS(ROW(KENKO[QB]),COLUMN(KENKO[QB]))&amp;":"&amp;ADDRESS(ROW(),COLUMN(KENKO[QB])))</f>
        <v/>
      </c>
      <c r="Y800" s="35" t="str">
        <f ca="1">IF(KENKO[[#This Row],[//]]="","",HYPERLINK("["&amp;DB_PATH&amp;"]DB!e"&amp;KENKO[[#This Row],[stt]],"&gt;"))</f>
        <v/>
      </c>
      <c r="Z800" s="32" t="str">
        <f ca="1">IF(KENKO[[#This Row],[//]]="","",IF(KENKO[[#This Row],[ID NOTA]]="",Z799,KENKO[[#This Row],[ID NOTA]]))</f>
        <v/>
      </c>
    </row>
    <row r="801" spans="1:26" ht="20.100000000000001" customHeight="1" x14ac:dyDescent="0.25">
      <c r="A801" s="38"/>
      <c r="B801" s="34" t="str">
        <f>IF(KENKO[[#This Row],[N_ID]]="","",INDEX(Table1[ID],MATCH(KENKO[[#This Row],[N_ID]],Table1[N_ID],0)))</f>
        <v/>
      </c>
      <c r="C801" s="34" t="str">
        <f ca="1">IF(KENKO[[#This Row],[//]]="","",HYPERLINK("["&amp;SUBSTITUTE(DIR,"'","")&amp;"]NOTA!D"&amp;KENKO[[#This Row],[//]]+2,"&gt;"))</f>
        <v/>
      </c>
      <c r="D801" s="34" t="str">
        <f>IF(KENKO[[#This Row],[ID NOTA]]="","",INDEX(Table1[QB],MATCH(KENKO[[#This Row],[ID NOTA]],Table1[ID],0)))</f>
        <v/>
      </c>
      <c r="E80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01" s="29"/>
      <c r="G801" s="39" t="str">
        <f ca="1">IF(KENKO[[#This Row],[N_ID]]="","",INDEX(INDIRECT($2:$2),KENKO[[#This Row],[//]]))</f>
        <v/>
      </c>
      <c r="H801" s="39" t="str">
        <f ca="1">IF(KENKO[[#This Row],[N_ID]]="","",INDEX(INDIRECT($2:$2),KENKO[[#This Row],[//]]))</f>
        <v/>
      </c>
      <c r="I801" s="35" t="str">
        <f ca="1">IF(KENKO[[#This Row],[N_ID]]="","",INDEX(INDIRECT($2:$2),KENKO[[#This Row],[//]]))</f>
        <v/>
      </c>
      <c r="J801" s="35" t="str">
        <f ca="1">IF(KENKO[[#This Row],[//]]="","",INDEX([3]!db[NB PAJAK],KENKO[[#This Row],[stt]]-1))</f>
        <v/>
      </c>
      <c r="K801" s="34" t="str">
        <f ca="1">IF(KENKO[[#This Row],[//]]="","",IF(INDEX(INDIRECT($2:$2),KENKO[[#This Row],[//]])="","",INDEX(INDIRECT($2:$2),KENKO[[#This Row],[//]])))</f>
        <v/>
      </c>
      <c r="L801" s="34" t="str">
        <f ca="1">IF(KENKO[[#This Row],[//]]="","",IF(KENKO[[#This Row],[C]]="",INDEX(INDIRECT($2:$2),KENKO[[#This Row],[//]]),""))</f>
        <v/>
      </c>
      <c r="M801" s="34" t="str">
        <f ca="1">IF(KENKO[[#This Row],[//]]="","",IF(KENKO[[#This Row],[C]]="",INDEX(INDIRECT($2:$2),KENKO[[#This Row],[//]]),""))</f>
        <v/>
      </c>
      <c r="N801" s="40" t="str">
        <f ca="1">IF(KENKO[[#This Row],[//]]="","",INDEX(INDIRECT($2:$2),KENKO[[#This Row],[//]])/IF(KENKO[[#This Row],[C]]="",KENKO[[#This Row],[JMLH BRG]],1))</f>
        <v/>
      </c>
      <c r="O801" s="41" t="str">
        <f ca="1">IF(KENKO[[#This Row],[//]]="","",INDEX(INDIRECT($2:$2),KENKO[[#This Row],[//]]))</f>
        <v/>
      </c>
      <c r="P801" s="41" t="str">
        <f ca="1">IF(KENKO[[#This Row],[//]]="","",IF(INDEX(INDIRECT($2:$2),KENKO[[#This Row],[//]])="","",INDEX(INDIRECT($2:$2),KENKO[[#This Row],[//]])))</f>
        <v/>
      </c>
      <c r="Q801" s="40" t="str">
        <f ca="1">IF(KENKO[[#This Row],[//]]="","",INDEX(INDIRECT($2:$2),KENKO[[#This Row],[//]]))</f>
        <v/>
      </c>
      <c r="R80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0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01" s="42" t="str">
        <f ca="1">IF(KENKO[[#This Row],[//]]="","",IF(INDEX(INDIRECT($2:$2),KENKO[[#This Row],[//]])="","",INDEX(INDIRECT($2:$2),KENKO[[#This Row],[//]])))</f>
        <v/>
      </c>
      <c r="U801" s="35" t="str">
        <f ca="1">IF(KENKO[[#This Row],[//]]="","",INDEX(INDIRECT($2:$2),KENKO[[#This Row],[//]]))</f>
        <v/>
      </c>
      <c r="V801" s="35" t="str">
        <f ca="1">LOWER(SUBSTITUTE(SUBSTITUTE(SUBSTITUTE(SUBSTITUTE(SUBSTITUTE(SUBSTITUTE(SUBSTITUTE(SUBSTITUTE(KENKO[[#This Row],[N.B.nota]]," ",""),"-",""),"(",""),")",""),".",""),",",""),"/",""),"""",""))</f>
        <v/>
      </c>
      <c r="W801" s="34" t="str">
        <f ca="1">IF(KENKO[[#This Row],[concat]]="","",MATCH(KENKO[[#This Row],[concat]],[3]!db[NB NOTA_C],0)+1)</f>
        <v/>
      </c>
      <c r="X801" s="35" t="str">
        <f ca="1">IF(KENKO[[#This Row],[N.B.nota]]="","",ADDRESS(ROW(KENKO[QB]),COLUMN(KENKO[QB]))&amp;":"&amp;ADDRESS(ROW(),COLUMN(KENKO[QB])))</f>
        <v/>
      </c>
      <c r="Y801" s="35" t="str">
        <f ca="1">IF(KENKO[[#This Row],[//]]="","",HYPERLINK("["&amp;DB_PATH&amp;"]DB!e"&amp;KENKO[[#This Row],[stt]],"&gt;"))</f>
        <v/>
      </c>
      <c r="Z801" s="32" t="str">
        <f ca="1">IF(KENKO[[#This Row],[//]]="","",IF(KENKO[[#This Row],[ID NOTA]]="",Z800,KENKO[[#This Row],[ID NOTA]]))</f>
        <v/>
      </c>
    </row>
    <row r="802" spans="1:26" ht="20.100000000000001" customHeight="1" x14ac:dyDescent="0.25">
      <c r="A802" s="38"/>
      <c r="B802" s="34" t="str">
        <f>IF(KENKO[[#This Row],[N_ID]]="","",INDEX(Table1[ID],MATCH(KENKO[[#This Row],[N_ID]],Table1[N_ID],0)))</f>
        <v/>
      </c>
      <c r="C802" s="34" t="str">
        <f ca="1">IF(KENKO[[#This Row],[//]]="","",HYPERLINK("["&amp;SUBSTITUTE(DIR,"'","")&amp;"]NOTA!D"&amp;KENKO[[#This Row],[//]]+2,"&gt;"))</f>
        <v/>
      </c>
      <c r="D802" s="34" t="str">
        <f>IF(KENKO[[#This Row],[ID NOTA]]="","",INDEX(Table1[QB],MATCH(KENKO[[#This Row],[ID NOTA]],Table1[ID],0)))</f>
        <v/>
      </c>
      <c r="E80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02" s="29"/>
      <c r="G802" s="39" t="str">
        <f ca="1">IF(KENKO[[#This Row],[N_ID]]="","",INDEX(INDIRECT($2:$2),KENKO[[#This Row],[//]]))</f>
        <v/>
      </c>
      <c r="H802" s="39" t="str">
        <f ca="1">IF(KENKO[[#This Row],[N_ID]]="","",INDEX(INDIRECT($2:$2),KENKO[[#This Row],[//]]))</f>
        <v/>
      </c>
      <c r="I802" s="35" t="str">
        <f ca="1">IF(KENKO[[#This Row],[N_ID]]="","",INDEX(INDIRECT($2:$2),KENKO[[#This Row],[//]]))</f>
        <v/>
      </c>
      <c r="J802" s="35" t="str">
        <f ca="1">IF(KENKO[[#This Row],[//]]="","",INDEX([3]!db[NB PAJAK],KENKO[[#This Row],[stt]]-1))</f>
        <v/>
      </c>
      <c r="K802" s="34" t="str">
        <f ca="1">IF(KENKO[[#This Row],[//]]="","",IF(INDEX(INDIRECT($2:$2),KENKO[[#This Row],[//]])="","",INDEX(INDIRECT($2:$2),KENKO[[#This Row],[//]])))</f>
        <v/>
      </c>
      <c r="L802" s="34" t="str">
        <f ca="1">IF(KENKO[[#This Row],[//]]="","",IF(KENKO[[#This Row],[C]]="",INDEX(INDIRECT($2:$2),KENKO[[#This Row],[//]]),""))</f>
        <v/>
      </c>
      <c r="M802" s="34" t="str">
        <f ca="1">IF(KENKO[[#This Row],[//]]="","",IF(KENKO[[#This Row],[C]]="",INDEX(INDIRECT($2:$2),KENKO[[#This Row],[//]]),""))</f>
        <v/>
      </c>
      <c r="N802" s="40" t="str">
        <f ca="1">IF(KENKO[[#This Row],[//]]="","",INDEX(INDIRECT($2:$2),KENKO[[#This Row],[//]])/IF(KENKO[[#This Row],[C]]="",KENKO[[#This Row],[JMLH BRG]],1))</f>
        <v/>
      </c>
      <c r="O802" s="41" t="str">
        <f ca="1">IF(KENKO[[#This Row],[//]]="","",INDEX(INDIRECT($2:$2),KENKO[[#This Row],[//]]))</f>
        <v/>
      </c>
      <c r="P802" s="41" t="str">
        <f ca="1">IF(KENKO[[#This Row],[//]]="","",IF(INDEX(INDIRECT($2:$2),KENKO[[#This Row],[//]])="","",INDEX(INDIRECT($2:$2),KENKO[[#This Row],[//]])))</f>
        <v/>
      </c>
      <c r="Q802" s="40" t="str">
        <f ca="1">IF(KENKO[[#This Row],[//]]="","",INDEX(INDIRECT($2:$2),KENKO[[#This Row],[//]]))</f>
        <v/>
      </c>
      <c r="R80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0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02" s="42" t="str">
        <f ca="1">IF(KENKO[[#This Row],[//]]="","",IF(INDEX(INDIRECT($2:$2),KENKO[[#This Row],[//]])="","",INDEX(INDIRECT($2:$2),KENKO[[#This Row],[//]])))</f>
        <v/>
      </c>
      <c r="U802" s="35" t="str">
        <f ca="1">IF(KENKO[[#This Row],[//]]="","",INDEX(INDIRECT($2:$2),KENKO[[#This Row],[//]]))</f>
        <v/>
      </c>
      <c r="V802" s="35" t="str">
        <f ca="1">LOWER(SUBSTITUTE(SUBSTITUTE(SUBSTITUTE(SUBSTITUTE(SUBSTITUTE(SUBSTITUTE(SUBSTITUTE(SUBSTITUTE(KENKO[[#This Row],[N.B.nota]]," ",""),"-",""),"(",""),")",""),".",""),",",""),"/",""),"""",""))</f>
        <v/>
      </c>
      <c r="W802" s="34" t="str">
        <f ca="1">IF(KENKO[[#This Row],[concat]]="","",MATCH(KENKO[[#This Row],[concat]],[3]!db[NB NOTA_C],0)+1)</f>
        <v/>
      </c>
      <c r="X802" s="35" t="str">
        <f ca="1">IF(KENKO[[#This Row],[N.B.nota]]="","",ADDRESS(ROW(KENKO[QB]),COLUMN(KENKO[QB]))&amp;":"&amp;ADDRESS(ROW(),COLUMN(KENKO[QB])))</f>
        <v/>
      </c>
      <c r="Y802" s="35" t="str">
        <f ca="1">IF(KENKO[[#This Row],[//]]="","",HYPERLINK("["&amp;DB_PATH&amp;"]DB!e"&amp;KENKO[[#This Row],[stt]],"&gt;"))</f>
        <v/>
      </c>
      <c r="Z802" s="32" t="str">
        <f ca="1">IF(KENKO[[#This Row],[//]]="","",IF(KENKO[[#This Row],[ID NOTA]]="",Z801,KENKO[[#This Row],[ID NOTA]]))</f>
        <v/>
      </c>
    </row>
    <row r="803" spans="1:26" ht="20.100000000000001" customHeight="1" x14ac:dyDescent="0.25">
      <c r="A803" s="38"/>
      <c r="B803" s="34" t="str">
        <f>IF(KENKO[[#This Row],[N_ID]]="","",INDEX(Table1[ID],MATCH(KENKO[[#This Row],[N_ID]],Table1[N_ID],0)))</f>
        <v/>
      </c>
      <c r="C803" s="34" t="str">
        <f ca="1">IF(KENKO[[#This Row],[//]]="","",HYPERLINK("["&amp;SUBSTITUTE(DIR,"'","")&amp;"]NOTA!D"&amp;KENKO[[#This Row],[//]]+2,"&gt;"))</f>
        <v/>
      </c>
      <c r="D803" s="34" t="str">
        <f>IF(KENKO[[#This Row],[ID NOTA]]="","",INDEX(Table1[QB],MATCH(KENKO[[#This Row],[ID NOTA]],Table1[ID],0)))</f>
        <v/>
      </c>
      <c r="E80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03" s="29"/>
      <c r="G803" s="39" t="str">
        <f ca="1">IF(KENKO[[#This Row],[N_ID]]="","",INDEX(INDIRECT($2:$2),KENKO[[#This Row],[//]]))</f>
        <v/>
      </c>
      <c r="H803" s="39" t="str">
        <f ca="1">IF(KENKO[[#This Row],[N_ID]]="","",INDEX(INDIRECT($2:$2),KENKO[[#This Row],[//]]))</f>
        <v/>
      </c>
      <c r="I803" s="35" t="str">
        <f ca="1">IF(KENKO[[#This Row],[N_ID]]="","",INDEX(INDIRECT($2:$2),KENKO[[#This Row],[//]]))</f>
        <v/>
      </c>
      <c r="J803" s="35" t="str">
        <f ca="1">IF(KENKO[[#This Row],[//]]="","",INDEX([3]!db[NB PAJAK],KENKO[[#This Row],[stt]]-1))</f>
        <v/>
      </c>
      <c r="K803" s="34" t="str">
        <f ca="1">IF(KENKO[[#This Row],[//]]="","",IF(INDEX(INDIRECT($2:$2),KENKO[[#This Row],[//]])="","",INDEX(INDIRECT($2:$2),KENKO[[#This Row],[//]])))</f>
        <v/>
      </c>
      <c r="L803" s="34" t="str">
        <f ca="1">IF(KENKO[[#This Row],[//]]="","",IF(KENKO[[#This Row],[C]]="",INDEX(INDIRECT($2:$2),KENKO[[#This Row],[//]]),""))</f>
        <v/>
      </c>
      <c r="M803" s="34" t="str">
        <f ca="1">IF(KENKO[[#This Row],[//]]="","",IF(KENKO[[#This Row],[C]]="",INDEX(INDIRECT($2:$2),KENKO[[#This Row],[//]]),""))</f>
        <v/>
      </c>
      <c r="N803" s="40" t="str">
        <f ca="1">IF(KENKO[[#This Row],[//]]="","",INDEX(INDIRECT($2:$2),KENKO[[#This Row],[//]])/IF(KENKO[[#This Row],[C]]="",KENKO[[#This Row],[JMLH BRG]],1))</f>
        <v/>
      </c>
      <c r="O803" s="41" t="str">
        <f ca="1">IF(KENKO[[#This Row],[//]]="","",INDEX(INDIRECT($2:$2),KENKO[[#This Row],[//]]))</f>
        <v/>
      </c>
      <c r="P803" s="41" t="str">
        <f ca="1">IF(KENKO[[#This Row],[//]]="","",IF(INDEX(INDIRECT($2:$2),KENKO[[#This Row],[//]])="","",INDEX(INDIRECT($2:$2),KENKO[[#This Row],[//]])))</f>
        <v/>
      </c>
      <c r="Q803" s="40" t="str">
        <f ca="1">IF(KENKO[[#This Row],[//]]="","",INDEX(INDIRECT($2:$2),KENKO[[#This Row],[//]]))</f>
        <v/>
      </c>
      <c r="R80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0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03" s="42" t="str">
        <f ca="1">IF(KENKO[[#This Row],[//]]="","",IF(INDEX(INDIRECT($2:$2),KENKO[[#This Row],[//]])="","",INDEX(INDIRECT($2:$2),KENKO[[#This Row],[//]])))</f>
        <v/>
      </c>
      <c r="U803" s="35" t="str">
        <f ca="1">IF(KENKO[[#This Row],[//]]="","",INDEX(INDIRECT($2:$2),KENKO[[#This Row],[//]]))</f>
        <v/>
      </c>
      <c r="V803" s="35" t="str">
        <f ca="1">LOWER(SUBSTITUTE(SUBSTITUTE(SUBSTITUTE(SUBSTITUTE(SUBSTITUTE(SUBSTITUTE(SUBSTITUTE(SUBSTITUTE(KENKO[[#This Row],[N.B.nota]]," ",""),"-",""),"(",""),")",""),".",""),",",""),"/",""),"""",""))</f>
        <v/>
      </c>
      <c r="W803" s="34" t="str">
        <f ca="1">IF(KENKO[[#This Row],[concat]]="","",MATCH(KENKO[[#This Row],[concat]],[3]!db[NB NOTA_C],0)+1)</f>
        <v/>
      </c>
      <c r="X803" s="35" t="str">
        <f ca="1">IF(KENKO[[#This Row],[N.B.nota]]="","",ADDRESS(ROW(KENKO[QB]),COLUMN(KENKO[QB]))&amp;":"&amp;ADDRESS(ROW(),COLUMN(KENKO[QB])))</f>
        <v/>
      </c>
      <c r="Y803" s="35" t="str">
        <f ca="1">IF(KENKO[[#This Row],[//]]="","",HYPERLINK("["&amp;DB_PATH&amp;"]DB!e"&amp;KENKO[[#This Row],[stt]],"&gt;"))</f>
        <v/>
      </c>
      <c r="Z803" s="32" t="str">
        <f ca="1">IF(KENKO[[#This Row],[//]]="","",IF(KENKO[[#This Row],[ID NOTA]]="",Z802,KENKO[[#This Row],[ID NOTA]]))</f>
        <v/>
      </c>
    </row>
    <row r="804" spans="1:26" ht="20.100000000000001" customHeight="1" x14ac:dyDescent="0.25">
      <c r="A804" s="38"/>
      <c r="B804" s="34" t="str">
        <f>IF(KENKO[[#This Row],[N_ID]]="","",INDEX(Table1[ID],MATCH(KENKO[[#This Row],[N_ID]],Table1[N_ID],0)))</f>
        <v/>
      </c>
      <c r="C804" s="34" t="str">
        <f ca="1">IF(KENKO[[#This Row],[//]]="","",HYPERLINK("["&amp;SUBSTITUTE(DIR,"'","")&amp;"]NOTA!D"&amp;KENKO[[#This Row],[//]]+2,"&gt;"))</f>
        <v/>
      </c>
      <c r="D804" s="34" t="str">
        <f>IF(KENKO[[#This Row],[ID NOTA]]="","",INDEX(Table1[QB],MATCH(KENKO[[#This Row],[ID NOTA]],Table1[ID],0)))</f>
        <v/>
      </c>
      <c r="E80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04" s="29"/>
      <c r="G804" s="39" t="str">
        <f ca="1">IF(KENKO[[#This Row],[N_ID]]="","",INDEX(INDIRECT($2:$2),KENKO[[#This Row],[//]]))</f>
        <v/>
      </c>
      <c r="H804" s="39" t="str">
        <f ca="1">IF(KENKO[[#This Row],[N_ID]]="","",INDEX(INDIRECT($2:$2),KENKO[[#This Row],[//]]))</f>
        <v/>
      </c>
      <c r="I804" s="35" t="str">
        <f ca="1">IF(KENKO[[#This Row],[N_ID]]="","",INDEX(INDIRECT($2:$2),KENKO[[#This Row],[//]]))</f>
        <v/>
      </c>
      <c r="J804" s="35" t="str">
        <f ca="1">IF(KENKO[[#This Row],[//]]="","",INDEX([3]!db[NB PAJAK],KENKO[[#This Row],[stt]]-1))</f>
        <v/>
      </c>
      <c r="K804" s="34" t="str">
        <f ca="1">IF(KENKO[[#This Row],[//]]="","",IF(INDEX(INDIRECT($2:$2),KENKO[[#This Row],[//]])="","",INDEX(INDIRECT($2:$2),KENKO[[#This Row],[//]])))</f>
        <v/>
      </c>
      <c r="L804" s="34" t="str">
        <f ca="1">IF(KENKO[[#This Row],[//]]="","",IF(KENKO[[#This Row],[C]]="",INDEX(INDIRECT($2:$2),KENKO[[#This Row],[//]]),""))</f>
        <v/>
      </c>
      <c r="M804" s="34" t="str">
        <f ca="1">IF(KENKO[[#This Row],[//]]="","",IF(KENKO[[#This Row],[C]]="",INDEX(INDIRECT($2:$2),KENKO[[#This Row],[//]]),""))</f>
        <v/>
      </c>
      <c r="N804" s="40" t="str">
        <f ca="1">IF(KENKO[[#This Row],[//]]="","",INDEX(INDIRECT($2:$2),KENKO[[#This Row],[//]])/IF(KENKO[[#This Row],[C]]="",KENKO[[#This Row],[JMLH BRG]],1))</f>
        <v/>
      </c>
      <c r="O804" s="41" t="str">
        <f ca="1">IF(KENKO[[#This Row],[//]]="","",INDEX(INDIRECT($2:$2),KENKO[[#This Row],[//]]))</f>
        <v/>
      </c>
      <c r="P804" s="41" t="str">
        <f ca="1">IF(KENKO[[#This Row],[//]]="","",IF(INDEX(INDIRECT($2:$2),KENKO[[#This Row],[//]])="","",INDEX(INDIRECT($2:$2),KENKO[[#This Row],[//]])))</f>
        <v/>
      </c>
      <c r="Q804" s="40" t="str">
        <f ca="1">IF(KENKO[[#This Row],[//]]="","",INDEX(INDIRECT($2:$2),KENKO[[#This Row],[//]]))</f>
        <v/>
      </c>
      <c r="R80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0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04" s="42" t="str">
        <f ca="1">IF(KENKO[[#This Row],[//]]="","",IF(INDEX(INDIRECT($2:$2),KENKO[[#This Row],[//]])="","",INDEX(INDIRECT($2:$2),KENKO[[#This Row],[//]])))</f>
        <v/>
      </c>
      <c r="U804" s="35" t="str">
        <f ca="1">IF(KENKO[[#This Row],[//]]="","",INDEX(INDIRECT($2:$2),KENKO[[#This Row],[//]]))</f>
        <v/>
      </c>
      <c r="V804" s="35" t="str">
        <f ca="1">LOWER(SUBSTITUTE(SUBSTITUTE(SUBSTITUTE(SUBSTITUTE(SUBSTITUTE(SUBSTITUTE(SUBSTITUTE(SUBSTITUTE(KENKO[[#This Row],[N.B.nota]]," ",""),"-",""),"(",""),")",""),".",""),",",""),"/",""),"""",""))</f>
        <v/>
      </c>
      <c r="W804" s="34" t="str">
        <f ca="1">IF(KENKO[[#This Row],[concat]]="","",MATCH(KENKO[[#This Row],[concat]],[3]!db[NB NOTA_C],0)+1)</f>
        <v/>
      </c>
      <c r="X804" s="35" t="str">
        <f ca="1">IF(KENKO[[#This Row],[N.B.nota]]="","",ADDRESS(ROW(KENKO[QB]),COLUMN(KENKO[QB]))&amp;":"&amp;ADDRESS(ROW(),COLUMN(KENKO[QB])))</f>
        <v/>
      </c>
      <c r="Y804" s="35" t="str">
        <f ca="1">IF(KENKO[[#This Row],[//]]="","",HYPERLINK("["&amp;DB_PATH&amp;"]DB!e"&amp;KENKO[[#This Row],[stt]],"&gt;"))</f>
        <v/>
      </c>
      <c r="Z804" s="32" t="str">
        <f ca="1">IF(KENKO[[#This Row],[//]]="","",IF(KENKO[[#This Row],[ID NOTA]]="",Z803,KENKO[[#This Row],[ID NOTA]]))</f>
        <v/>
      </c>
    </row>
    <row r="805" spans="1:26" ht="20.100000000000001" customHeight="1" x14ac:dyDescent="0.25">
      <c r="A805" s="38"/>
      <c r="B805" s="34" t="str">
        <f>IF(KENKO[[#This Row],[N_ID]]="","",INDEX(Table1[ID],MATCH(KENKO[[#This Row],[N_ID]],Table1[N_ID],0)))</f>
        <v/>
      </c>
      <c r="C805" s="34" t="str">
        <f ca="1">IF(KENKO[[#This Row],[//]]="","",HYPERLINK("["&amp;SUBSTITUTE(DIR,"'","")&amp;"]NOTA!D"&amp;KENKO[[#This Row],[//]]+2,"&gt;"))</f>
        <v/>
      </c>
      <c r="D805" s="34" t="str">
        <f>IF(KENKO[[#This Row],[ID NOTA]]="","",INDEX(Table1[QB],MATCH(KENKO[[#This Row],[ID NOTA]],Table1[ID],0)))</f>
        <v/>
      </c>
      <c r="E80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05" s="29"/>
      <c r="G805" s="39" t="str">
        <f ca="1">IF(KENKO[[#This Row],[N_ID]]="","",INDEX(INDIRECT($2:$2),KENKO[[#This Row],[//]]))</f>
        <v/>
      </c>
      <c r="H805" s="39" t="str">
        <f ca="1">IF(KENKO[[#This Row],[N_ID]]="","",INDEX(INDIRECT($2:$2),KENKO[[#This Row],[//]]))</f>
        <v/>
      </c>
      <c r="I805" s="35" t="str">
        <f ca="1">IF(KENKO[[#This Row],[N_ID]]="","",INDEX(INDIRECT($2:$2),KENKO[[#This Row],[//]]))</f>
        <v/>
      </c>
      <c r="J805" s="35" t="str">
        <f ca="1">IF(KENKO[[#This Row],[//]]="","",INDEX([3]!db[NB PAJAK],KENKO[[#This Row],[stt]]-1))</f>
        <v/>
      </c>
      <c r="K805" s="34" t="str">
        <f ca="1">IF(KENKO[[#This Row],[//]]="","",IF(INDEX(INDIRECT($2:$2),KENKO[[#This Row],[//]])="","",INDEX(INDIRECT($2:$2),KENKO[[#This Row],[//]])))</f>
        <v/>
      </c>
      <c r="L805" s="34" t="str">
        <f ca="1">IF(KENKO[[#This Row],[//]]="","",IF(KENKO[[#This Row],[C]]="",INDEX(INDIRECT($2:$2),KENKO[[#This Row],[//]]),""))</f>
        <v/>
      </c>
      <c r="M805" s="34" t="str">
        <f ca="1">IF(KENKO[[#This Row],[//]]="","",IF(KENKO[[#This Row],[C]]="",INDEX(INDIRECT($2:$2),KENKO[[#This Row],[//]]),""))</f>
        <v/>
      </c>
      <c r="N805" s="40" t="str">
        <f ca="1">IF(KENKO[[#This Row],[//]]="","",INDEX(INDIRECT($2:$2),KENKO[[#This Row],[//]])/IF(KENKO[[#This Row],[C]]="",KENKO[[#This Row],[JMLH BRG]],1))</f>
        <v/>
      </c>
      <c r="O805" s="41" t="str">
        <f ca="1">IF(KENKO[[#This Row],[//]]="","",INDEX(INDIRECT($2:$2),KENKO[[#This Row],[//]]))</f>
        <v/>
      </c>
      <c r="P805" s="41" t="str">
        <f ca="1">IF(KENKO[[#This Row],[//]]="","",IF(INDEX(INDIRECT($2:$2),KENKO[[#This Row],[//]])="","",INDEX(INDIRECT($2:$2),KENKO[[#This Row],[//]])))</f>
        <v/>
      </c>
      <c r="Q805" s="40" t="str">
        <f ca="1">IF(KENKO[[#This Row],[//]]="","",INDEX(INDIRECT($2:$2),KENKO[[#This Row],[//]]))</f>
        <v/>
      </c>
      <c r="R80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0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05" s="42" t="str">
        <f ca="1">IF(KENKO[[#This Row],[//]]="","",IF(INDEX(INDIRECT($2:$2),KENKO[[#This Row],[//]])="","",INDEX(INDIRECT($2:$2),KENKO[[#This Row],[//]])))</f>
        <v/>
      </c>
      <c r="U805" s="35" t="str">
        <f ca="1">IF(KENKO[[#This Row],[//]]="","",INDEX(INDIRECT($2:$2),KENKO[[#This Row],[//]]))</f>
        <v/>
      </c>
      <c r="V805" s="35" t="str">
        <f ca="1">LOWER(SUBSTITUTE(SUBSTITUTE(SUBSTITUTE(SUBSTITUTE(SUBSTITUTE(SUBSTITUTE(SUBSTITUTE(SUBSTITUTE(KENKO[[#This Row],[N.B.nota]]," ",""),"-",""),"(",""),")",""),".",""),",",""),"/",""),"""",""))</f>
        <v/>
      </c>
      <c r="W805" s="34" t="str">
        <f ca="1">IF(KENKO[[#This Row],[concat]]="","",MATCH(KENKO[[#This Row],[concat]],[3]!db[NB NOTA_C],0)+1)</f>
        <v/>
      </c>
      <c r="X805" s="35" t="str">
        <f ca="1">IF(KENKO[[#This Row],[N.B.nota]]="","",ADDRESS(ROW(KENKO[QB]),COLUMN(KENKO[QB]))&amp;":"&amp;ADDRESS(ROW(),COLUMN(KENKO[QB])))</f>
        <v/>
      </c>
      <c r="Y805" s="35" t="str">
        <f ca="1">IF(KENKO[[#This Row],[//]]="","",HYPERLINK("["&amp;DB_PATH&amp;"]DB!e"&amp;KENKO[[#This Row],[stt]],"&gt;"))</f>
        <v/>
      </c>
      <c r="Z805" s="32" t="str">
        <f ca="1">IF(KENKO[[#This Row],[//]]="","",IF(KENKO[[#This Row],[ID NOTA]]="",Z804,KENKO[[#This Row],[ID NOTA]]))</f>
        <v/>
      </c>
    </row>
    <row r="806" spans="1:26" ht="20.100000000000001" customHeight="1" x14ac:dyDescent="0.25">
      <c r="A806" s="38"/>
      <c r="B806" s="34" t="str">
        <f>IF(KENKO[[#This Row],[N_ID]]="","",INDEX(Table1[ID],MATCH(KENKO[[#This Row],[N_ID]],Table1[N_ID],0)))</f>
        <v/>
      </c>
      <c r="C806" s="34" t="str">
        <f ca="1">IF(KENKO[[#This Row],[//]]="","",HYPERLINK("["&amp;SUBSTITUTE(DIR,"'","")&amp;"]NOTA!D"&amp;KENKO[[#This Row],[//]]+2,"&gt;"))</f>
        <v/>
      </c>
      <c r="D806" s="34" t="str">
        <f>IF(KENKO[[#This Row],[ID NOTA]]="","",INDEX(Table1[QB],MATCH(KENKO[[#This Row],[ID NOTA]],Table1[ID],0)))</f>
        <v/>
      </c>
      <c r="E80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06" s="29"/>
      <c r="G806" s="39" t="str">
        <f ca="1">IF(KENKO[[#This Row],[N_ID]]="","",INDEX(INDIRECT($2:$2),KENKO[[#This Row],[//]]))</f>
        <v/>
      </c>
      <c r="H806" s="39" t="str">
        <f ca="1">IF(KENKO[[#This Row],[N_ID]]="","",INDEX(INDIRECT($2:$2),KENKO[[#This Row],[//]]))</f>
        <v/>
      </c>
      <c r="I806" s="35" t="str">
        <f ca="1">IF(KENKO[[#This Row],[N_ID]]="","",INDEX(INDIRECT($2:$2),KENKO[[#This Row],[//]]))</f>
        <v/>
      </c>
      <c r="J806" s="35" t="str">
        <f ca="1">IF(KENKO[[#This Row],[//]]="","",INDEX([3]!db[NB PAJAK],KENKO[[#This Row],[stt]]-1))</f>
        <v/>
      </c>
      <c r="K806" s="34" t="str">
        <f ca="1">IF(KENKO[[#This Row],[//]]="","",IF(INDEX(INDIRECT($2:$2),KENKO[[#This Row],[//]])="","",INDEX(INDIRECT($2:$2),KENKO[[#This Row],[//]])))</f>
        <v/>
      </c>
      <c r="L806" s="34" t="str">
        <f ca="1">IF(KENKO[[#This Row],[//]]="","",IF(KENKO[[#This Row],[C]]="",INDEX(INDIRECT($2:$2),KENKO[[#This Row],[//]]),""))</f>
        <v/>
      </c>
      <c r="M806" s="34" t="str">
        <f ca="1">IF(KENKO[[#This Row],[//]]="","",IF(KENKO[[#This Row],[C]]="",INDEX(INDIRECT($2:$2),KENKO[[#This Row],[//]]),""))</f>
        <v/>
      </c>
      <c r="N806" s="40" t="str">
        <f ca="1">IF(KENKO[[#This Row],[//]]="","",INDEX(INDIRECT($2:$2),KENKO[[#This Row],[//]])/IF(KENKO[[#This Row],[C]]="",KENKO[[#This Row],[JMLH BRG]],1))</f>
        <v/>
      </c>
      <c r="O806" s="41" t="str">
        <f ca="1">IF(KENKO[[#This Row],[//]]="","",INDEX(INDIRECT($2:$2),KENKO[[#This Row],[//]]))</f>
        <v/>
      </c>
      <c r="P806" s="41" t="str">
        <f ca="1">IF(KENKO[[#This Row],[//]]="","",IF(INDEX(INDIRECT($2:$2),KENKO[[#This Row],[//]])="","",INDEX(INDIRECT($2:$2),KENKO[[#This Row],[//]])))</f>
        <v/>
      </c>
      <c r="Q806" s="40" t="str">
        <f ca="1">IF(KENKO[[#This Row],[//]]="","",INDEX(INDIRECT($2:$2),KENKO[[#This Row],[//]]))</f>
        <v/>
      </c>
      <c r="R80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0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06" s="42" t="str">
        <f ca="1">IF(KENKO[[#This Row],[//]]="","",IF(INDEX(INDIRECT($2:$2),KENKO[[#This Row],[//]])="","",INDEX(INDIRECT($2:$2),KENKO[[#This Row],[//]])))</f>
        <v/>
      </c>
      <c r="U806" s="35" t="str">
        <f ca="1">IF(KENKO[[#This Row],[//]]="","",INDEX(INDIRECT($2:$2),KENKO[[#This Row],[//]]))</f>
        <v/>
      </c>
      <c r="V806" s="35" t="str">
        <f ca="1">LOWER(SUBSTITUTE(SUBSTITUTE(SUBSTITUTE(SUBSTITUTE(SUBSTITUTE(SUBSTITUTE(SUBSTITUTE(SUBSTITUTE(KENKO[[#This Row],[N.B.nota]]," ",""),"-",""),"(",""),")",""),".",""),",",""),"/",""),"""",""))</f>
        <v/>
      </c>
      <c r="W806" s="34" t="str">
        <f ca="1">IF(KENKO[[#This Row],[concat]]="","",MATCH(KENKO[[#This Row],[concat]],[3]!db[NB NOTA_C],0)+1)</f>
        <v/>
      </c>
      <c r="X806" s="35" t="str">
        <f ca="1">IF(KENKO[[#This Row],[N.B.nota]]="","",ADDRESS(ROW(KENKO[QB]),COLUMN(KENKO[QB]))&amp;":"&amp;ADDRESS(ROW(),COLUMN(KENKO[QB])))</f>
        <v/>
      </c>
      <c r="Y806" s="35" t="str">
        <f ca="1">IF(KENKO[[#This Row],[//]]="","",HYPERLINK("["&amp;DB_PATH&amp;"]DB!e"&amp;KENKO[[#This Row],[stt]],"&gt;"))</f>
        <v/>
      </c>
      <c r="Z806" s="32" t="str">
        <f ca="1">IF(KENKO[[#This Row],[//]]="","",IF(KENKO[[#This Row],[ID NOTA]]="",Z805,KENKO[[#This Row],[ID NOTA]]))</f>
        <v/>
      </c>
    </row>
    <row r="807" spans="1:26" ht="20.100000000000001" customHeight="1" x14ac:dyDescent="0.25">
      <c r="A807" s="38"/>
      <c r="B807" s="34" t="str">
        <f>IF(KENKO[[#This Row],[N_ID]]="","",INDEX(Table1[ID],MATCH(KENKO[[#This Row],[N_ID]],Table1[N_ID],0)))</f>
        <v/>
      </c>
      <c r="C807" s="34" t="str">
        <f ca="1">IF(KENKO[[#This Row],[//]]="","",HYPERLINK("["&amp;SUBSTITUTE(DIR,"'","")&amp;"]NOTA!D"&amp;KENKO[[#This Row],[//]]+2,"&gt;"))</f>
        <v/>
      </c>
      <c r="D807" s="34" t="str">
        <f>IF(KENKO[[#This Row],[ID NOTA]]="","",INDEX(Table1[QB],MATCH(KENKO[[#This Row],[ID NOTA]],Table1[ID],0)))</f>
        <v/>
      </c>
      <c r="E80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07" s="29"/>
      <c r="G807" s="39" t="str">
        <f ca="1">IF(KENKO[[#This Row],[N_ID]]="","",INDEX(INDIRECT($2:$2),KENKO[[#This Row],[//]]))</f>
        <v/>
      </c>
      <c r="H807" s="39" t="str">
        <f ca="1">IF(KENKO[[#This Row],[N_ID]]="","",INDEX(INDIRECT($2:$2),KENKO[[#This Row],[//]]))</f>
        <v/>
      </c>
      <c r="I807" s="35" t="str">
        <f ca="1">IF(KENKO[[#This Row],[N_ID]]="","",INDEX(INDIRECT($2:$2),KENKO[[#This Row],[//]]))</f>
        <v/>
      </c>
      <c r="J807" s="35" t="str">
        <f ca="1">IF(KENKO[[#This Row],[//]]="","",INDEX([3]!db[NB PAJAK],KENKO[[#This Row],[stt]]-1))</f>
        <v/>
      </c>
      <c r="K807" s="34" t="str">
        <f ca="1">IF(KENKO[[#This Row],[//]]="","",IF(INDEX(INDIRECT($2:$2),KENKO[[#This Row],[//]])="","",INDEX(INDIRECT($2:$2),KENKO[[#This Row],[//]])))</f>
        <v/>
      </c>
      <c r="L807" s="34" t="str">
        <f ca="1">IF(KENKO[[#This Row],[//]]="","",IF(KENKO[[#This Row],[C]]="",INDEX(INDIRECT($2:$2),KENKO[[#This Row],[//]]),""))</f>
        <v/>
      </c>
      <c r="M807" s="34" t="str">
        <f ca="1">IF(KENKO[[#This Row],[//]]="","",IF(KENKO[[#This Row],[C]]="",INDEX(INDIRECT($2:$2),KENKO[[#This Row],[//]]),""))</f>
        <v/>
      </c>
      <c r="N807" s="40" t="str">
        <f ca="1">IF(KENKO[[#This Row],[//]]="","",INDEX(INDIRECT($2:$2),KENKO[[#This Row],[//]])/IF(KENKO[[#This Row],[C]]="",KENKO[[#This Row],[JMLH BRG]],1))</f>
        <v/>
      </c>
      <c r="O807" s="41" t="str">
        <f ca="1">IF(KENKO[[#This Row],[//]]="","",INDEX(INDIRECT($2:$2),KENKO[[#This Row],[//]]))</f>
        <v/>
      </c>
      <c r="P807" s="41" t="str">
        <f ca="1">IF(KENKO[[#This Row],[//]]="","",IF(INDEX(INDIRECT($2:$2),KENKO[[#This Row],[//]])="","",INDEX(INDIRECT($2:$2),KENKO[[#This Row],[//]])))</f>
        <v/>
      </c>
      <c r="Q807" s="40" t="str">
        <f ca="1">IF(KENKO[[#This Row],[//]]="","",INDEX(INDIRECT($2:$2),KENKO[[#This Row],[//]]))</f>
        <v/>
      </c>
      <c r="R80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0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07" s="42" t="str">
        <f ca="1">IF(KENKO[[#This Row],[//]]="","",IF(INDEX(INDIRECT($2:$2),KENKO[[#This Row],[//]])="","",INDEX(INDIRECT($2:$2),KENKO[[#This Row],[//]])))</f>
        <v/>
      </c>
      <c r="U807" s="35" t="str">
        <f ca="1">IF(KENKO[[#This Row],[//]]="","",INDEX(INDIRECT($2:$2),KENKO[[#This Row],[//]]))</f>
        <v/>
      </c>
      <c r="V807" s="35" t="str">
        <f ca="1">LOWER(SUBSTITUTE(SUBSTITUTE(SUBSTITUTE(SUBSTITUTE(SUBSTITUTE(SUBSTITUTE(SUBSTITUTE(SUBSTITUTE(KENKO[[#This Row],[N.B.nota]]," ",""),"-",""),"(",""),")",""),".",""),",",""),"/",""),"""",""))</f>
        <v/>
      </c>
      <c r="W807" s="34" t="str">
        <f ca="1">IF(KENKO[[#This Row],[concat]]="","",MATCH(KENKO[[#This Row],[concat]],[3]!db[NB NOTA_C],0)+1)</f>
        <v/>
      </c>
      <c r="X807" s="35" t="str">
        <f ca="1">IF(KENKO[[#This Row],[N.B.nota]]="","",ADDRESS(ROW(KENKO[QB]),COLUMN(KENKO[QB]))&amp;":"&amp;ADDRESS(ROW(),COLUMN(KENKO[QB])))</f>
        <v/>
      </c>
      <c r="Y807" s="35" t="str">
        <f ca="1">IF(KENKO[[#This Row],[//]]="","",HYPERLINK("["&amp;DB_PATH&amp;"]DB!e"&amp;KENKO[[#This Row],[stt]],"&gt;"))</f>
        <v/>
      </c>
      <c r="Z807" s="32" t="str">
        <f ca="1">IF(KENKO[[#This Row],[//]]="","",IF(KENKO[[#This Row],[ID NOTA]]="",Z806,KENKO[[#This Row],[ID NOTA]]))</f>
        <v/>
      </c>
    </row>
    <row r="808" spans="1:26" ht="20.100000000000001" customHeight="1" x14ac:dyDescent="0.25">
      <c r="A808" s="38"/>
      <c r="B808" s="34" t="str">
        <f>IF(KENKO[[#This Row],[N_ID]]="","",INDEX(Table1[ID],MATCH(KENKO[[#This Row],[N_ID]],Table1[N_ID],0)))</f>
        <v/>
      </c>
      <c r="C808" s="34" t="str">
        <f ca="1">IF(KENKO[[#This Row],[//]]="","",HYPERLINK("["&amp;SUBSTITUTE(DIR,"'","")&amp;"]NOTA!D"&amp;KENKO[[#This Row],[//]]+2,"&gt;"))</f>
        <v/>
      </c>
      <c r="D808" s="34" t="str">
        <f>IF(KENKO[[#This Row],[ID NOTA]]="","",INDEX(Table1[QB],MATCH(KENKO[[#This Row],[ID NOTA]],Table1[ID],0)))</f>
        <v/>
      </c>
      <c r="E80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08" s="29"/>
      <c r="G808" s="39" t="str">
        <f ca="1">IF(KENKO[[#This Row],[N_ID]]="","",INDEX(INDIRECT($2:$2),KENKO[[#This Row],[//]]))</f>
        <v/>
      </c>
      <c r="H808" s="39" t="str">
        <f ca="1">IF(KENKO[[#This Row],[N_ID]]="","",INDEX(INDIRECT($2:$2),KENKO[[#This Row],[//]]))</f>
        <v/>
      </c>
      <c r="I808" s="35" t="str">
        <f ca="1">IF(KENKO[[#This Row],[N_ID]]="","",INDEX(INDIRECT($2:$2),KENKO[[#This Row],[//]]))</f>
        <v/>
      </c>
      <c r="J808" s="35" t="str">
        <f ca="1">IF(KENKO[[#This Row],[//]]="","",INDEX([3]!db[NB PAJAK],KENKO[[#This Row],[stt]]-1))</f>
        <v/>
      </c>
      <c r="K808" s="34" t="str">
        <f ca="1">IF(KENKO[[#This Row],[//]]="","",IF(INDEX(INDIRECT($2:$2),KENKO[[#This Row],[//]])="","",INDEX(INDIRECT($2:$2),KENKO[[#This Row],[//]])))</f>
        <v/>
      </c>
      <c r="L808" s="34" t="str">
        <f ca="1">IF(KENKO[[#This Row],[//]]="","",IF(KENKO[[#This Row],[C]]="",INDEX(INDIRECT($2:$2),KENKO[[#This Row],[//]]),""))</f>
        <v/>
      </c>
      <c r="M808" s="34" t="str">
        <f ca="1">IF(KENKO[[#This Row],[//]]="","",IF(KENKO[[#This Row],[C]]="",INDEX(INDIRECT($2:$2),KENKO[[#This Row],[//]]),""))</f>
        <v/>
      </c>
      <c r="N808" s="40" t="str">
        <f ca="1">IF(KENKO[[#This Row],[//]]="","",INDEX(INDIRECT($2:$2),KENKO[[#This Row],[//]])/IF(KENKO[[#This Row],[C]]="",KENKO[[#This Row],[JMLH BRG]],1))</f>
        <v/>
      </c>
      <c r="O808" s="41" t="str">
        <f ca="1">IF(KENKO[[#This Row],[//]]="","",INDEX(INDIRECT($2:$2),KENKO[[#This Row],[//]]))</f>
        <v/>
      </c>
      <c r="P808" s="41" t="str">
        <f ca="1">IF(KENKO[[#This Row],[//]]="","",IF(INDEX(INDIRECT($2:$2),KENKO[[#This Row],[//]])="","",INDEX(INDIRECT($2:$2),KENKO[[#This Row],[//]])))</f>
        <v/>
      </c>
      <c r="Q808" s="40" t="str">
        <f ca="1">IF(KENKO[[#This Row],[//]]="","",INDEX(INDIRECT($2:$2),KENKO[[#This Row],[//]]))</f>
        <v/>
      </c>
      <c r="R80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0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08" s="42" t="str">
        <f ca="1">IF(KENKO[[#This Row],[//]]="","",IF(INDEX(INDIRECT($2:$2),KENKO[[#This Row],[//]])="","",INDEX(INDIRECT($2:$2),KENKO[[#This Row],[//]])))</f>
        <v/>
      </c>
      <c r="U808" s="35" t="str">
        <f ca="1">IF(KENKO[[#This Row],[//]]="","",INDEX(INDIRECT($2:$2),KENKO[[#This Row],[//]]))</f>
        <v/>
      </c>
      <c r="V808" s="35" t="str">
        <f ca="1">LOWER(SUBSTITUTE(SUBSTITUTE(SUBSTITUTE(SUBSTITUTE(SUBSTITUTE(SUBSTITUTE(SUBSTITUTE(SUBSTITUTE(KENKO[[#This Row],[N.B.nota]]," ",""),"-",""),"(",""),")",""),".",""),",",""),"/",""),"""",""))</f>
        <v/>
      </c>
      <c r="W808" s="34" t="str">
        <f ca="1">IF(KENKO[[#This Row],[concat]]="","",MATCH(KENKO[[#This Row],[concat]],[3]!db[NB NOTA_C],0)+1)</f>
        <v/>
      </c>
      <c r="X808" s="35" t="str">
        <f ca="1">IF(KENKO[[#This Row],[N.B.nota]]="","",ADDRESS(ROW(KENKO[QB]),COLUMN(KENKO[QB]))&amp;":"&amp;ADDRESS(ROW(),COLUMN(KENKO[QB])))</f>
        <v/>
      </c>
      <c r="Y808" s="35" t="str">
        <f ca="1">IF(KENKO[[#This Row],[//]]="","",HYPERLINK("["&amp;DB_PATH&amp;"]DB!e"&amp;KENKO[[#This Row],[stt]],"&gt;"))</f>
        <v/>
      </c>
      <c r="Z808" s="32" t="str">
        <f ca="1">IF(KENKO[[#This Row],[//]]="","",IF(KENKO[[#This Row],[ID NOTA]]="",Z807,KENKO[[#This Row],[ID NOTA]]))</f>
        <v/>
      </c>
    </row>
    <row r="809" spans="1:26" ht="20.100000000000001" customHeight="1" x14ac:dyDescent="0.25">
      <c r="A809" s="38"/>
      <c r="B809" s="34" t="str">
        <f>IF(KENKO[[#This Row],[N_ID]]="","",INDEX(Table1[ID],MATCH(KENKO[[#This Row],[N_ID]],Table1[N_ID],0)))</f>
        <v/>
      </c>
      <c r="C809" s="34" t="str">
        <f ca="1">IF(KENKO[[#This Row],[//]]="","",HYPERLINK("["&amp;SUBSTITUTE(DIR,"'","")&amp;"]NOTA!D"&amp;KENKO[[#This Row],[//]]+2,"&gt;"))</f>
        <v/>
      </c>
      <c r="D809" s="34" t="str">
        <f>IF(KENKO[[#This Row],[ID NOTA]]="","",INDEX(Table1[QB],MATCH(KENKO[[#This Row],[ID NOTA]],Table1[ID],0)))</f>
        <v/>
      </c>
      <c r="E80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09" s="29"/>
      <c r="G809" s="39" t="str">
        <f ca="1">IF(KENKO[[#This Row],[N_ID]]="","",INDEX(INDIRECT($2:$2),KENKO[[#This Row],[//]]))</f>
        <v/>
      </c>
      <c r="H809" s="39" t="str">
        <f ca="1">IF(KENKO[[#This Row],[N_ID]]="","",INDEX(INDIRECT($2:$2),KENKO[[#This Row],[//]]))</f>
        <v/>
      </c>
      <c r="I809" s="35" t="str">
        <f ca="1">IF(KENKO[[#This Row],[N_ID]]="","",INDEX(INDIRECT($2:$2),KENKO[[#This Row],[//]]))</f>
        <v/>
      </c>
      <c r="J809" s="35" t="str">
        <f ca="1">IF(KENKO[[#This Row],[//]]="","",INDEX([3]!db[NB PAJAK],KENKO[[#This Row],[stt]]-1))</f>
        <v/>
      </c>
      <c r="K809" s="34" t="str">
        <f ca="1">IF(KENKO[[#This Row],[//]]="","",IF(INDEX(INDIRECT($2:$2),KENKO[[#This Row],[//]])="","",INDEX(INDIRECT($2:$2),KENKO[[#This Row],[//]])))</f>
        <v/>
      </c>
      <c r="L809" s="34" t="str">
        <f ca="1">IF(KENKO[[#This Row],[//]]="","",IF(KENKO[[#This Row],[C]]="",INDEX(INDIRECT($2:$2),KENKO[[#This Row],[//]]),""))</f>
        <v/>
      </c>
      <c r="M809" s="34" t="str">
        <f ca="1">IF(KENKO[[#This Row],[//]]="","",IF(KENKO[[#This Row],[C]]="",INDEX(INDIRECT($2:$2),KENKO[[#This Row],[//]]),""))</f>
        <v/>
      </c>
      <c r="N809" s="40" t="str">
        <f ca="1">IF(KENKO[[#This Row],[//]]="","",INDEX(INDIRECT($2:$2),KENKO[[#This Row],[//]])/IF(KENKO[[#This Row],[C]]="",KENKO[[#This Row],[JMLH BRG]],1))</f>
        <v/>
      </c>
      <c r="O809" s="41" t="str">
        <f ca="1">IF(KENKO[[#This Row],[//]]="","",INDEX(INDIRECT($2:$2),KENKO[[#This Row],[//]]))</f>
        <v/>
      </c>
      <c r="P809" s="41" t="str">
        <f ca="1">IF(KENKO[[#This Row],[//]]="","",IF(INDEX(INDIRECT($2:$2),KENKO[[#This Row],[//]])="","",INDEX(INDIRECT($2:$2),KENKO[[#This Row],[//]])))</f>
        <v/>
      </c>
      <c r="Q809" s="40" t="str">
        <f ca="1">IF(KENKO[[#This Row],[//]]="","",INDEX(INDIRECT($2:$2),KENKO[[#This Row],[//]]))</f>
        <v/>
      </c>
      <c r="R80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0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09" s="42" t="str">
        <f ca="1">IF(KENKO[[#This Row],[//]]="","",IF(INDEX(INDIRECT($2:$2),KENKO[[#This Row],[//]])="","",INDEX(INDIRECT($2:$2),KENKO[[#This Row],[//]])))</f>
        <v/>
      </c>
      <c r="U809" s="35" t="str">
        <f ca="1">IF(KENKO[[#This Row],[//]]="","",INDEX(INDIRECT($2:$2),KENKO[[#This Row],[//]]))</f>
        <v/>
      </c>
      <c r="V809" s="35" t="str">
        <f ca="1">LOWER(SUBSTITUTE(SUBSTITUTE(SUBSTITUTE(SUBSTITUTE(SUBSTITUTE(SUBSTITUTE(SUBSTITUTE(SUBSTITUTE(KENKO[[#This Row],[N.B.nota]]," ",""),"-",""),"(",""),")",""),".",""),",",""),"/",""),"""",""))</f>
        <v/>
      </c>
      <c r="W809" s="34" t="str">
        <f ca="1">IF(KENKO[[#This Row],[concat]]="","",MATCH(KENKO[[#This Row],[concat]],[3]!db[NB NOTA_C],0)+1)</f>
        <v/>
      </c>
      <c r="X809" s="35" t="str">
        <f ca="1">IF(KENKO[[#This Row],[N.B.nota]]="","",ADDRESS(ROW(KENKO[QB]),COLUMN(KENKO[QB]))&amp;":"&amp;ADDRESS(ROW(),COLUMN(KENKO[QB])))</f>
        <v/>
      </c>
      <c r="Y809" s="35" t="str">
        <f ca="1">IF(KENKO[[#This Row],[//]]="","",HYPERLINK("["&amp;DB_PATH&amp;"]DB!e"&amp;KENKO[[#This Row],[stt]],"&gt;"))</f>
        <v/>
      </c>
      <c r="Z809" s="32" t="str">
        <f ca="1">IF(KENKO[[#This Row],[//]]="","",IF(KENKO[[#This Row],[ID NOTA]]="",Z808,KENKO[[#This Row],[ID NOTA]]))</f>
        <v/>
      </c>
    </row>
    <row r="810" spans="1:26" ht="20.100000000000001" customHeight="1" x14ac:dyDescent="0.25">
      <c r="A810" s="38"/>
      <c r="B810" s="34" t="str">
        <f>IF(KENKO[[#This Row],[N_ID]]="","",INDEX(Table1[ID],MATCH(KENKO[[#This Row],[N_ID]],Table1[N_ID],0)))</f>
        <v/>
      </c>
      <c r="C810" s="34" t="str">
        <f ca="1">IF(KENKO[[#This Row],[//]]="","",HYPERLINK("["&amp;SUBSTITUTE(DIR,"'","")&amp;"]NOTA!D"&amp;KENKO[[#This Row],[//]]+2,"&gt;"))</f>
        <v/>
      </c>
      <c r="D810" s="34" t="str">
        <f>IF(KENKO[[#This Row],[ID NOTA]]="","",INDEX(Table1[QB],MATCH(KENKO[[#This Row],[ID NOTA]],Table1[ID],0)))</f>
        <v/>
      </c>
      <c r="E81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10" s="29"/>
      <c r="G810" s="39" t="str">
        <f ca="1">IF(KENKO[[#This Row],[N_ID]]="","",INDEX(INDIRECT($2:$2),KENKO[[#This Row],[//]]))</f>
        <v/>
      </c>
      <c r="H810" s="39" t="str">
        <f ca="1">IF(KENKO[[#This Row],[N_ID]]="","",INDEX(INDIRECT($2:$2),KENKO[[#This Row],[//]]))</f>
        <v/>
      </c>
      <c r="I810" s="35" t="str">
        <f ca="1">IF(KENKO[[#This Row],[N_ID]]="","",INDEX(INDIRECT($2:$2),KENKO[[#This Row],[//]]))</f>
        <v/>
      </c>
      <c r="J810" s="35" t="str">
        <f ca="1">IF(KENKO[[#This Row],[//]]="","",INDEX([3]!db[NB PAJAK],KENKO[[#This Row],[stt]]-1))</f>
        <v/>
      </c>
      <c r="K810" s="34" t="str">
        <f ca="1">IF(KENKO[[#This Row],[//]]="","",IF(INDEX(INDIRECT($2:$2),KENKO[[#This Row],[//]])="","",INDEX(INDIRECT($2:$2),KENKO[[#This Row],[//]])))</f>
        <v/>
      </c>
      <c r="L810" s="34" t="str">
        <f ca="1">IF(KENKO[[#This Row],[//]]="","",IF(KENKO[[#This Row],[C]]="",INDEX(INDIRECT($2:$2),KENKO[[#This Row],[//]]),""))</f>
        <v/>
      </c>
      <c r="M810" s="34" t="str">
        <f ca="1">IF(KENKO[[#This Row],[//]]="","",IF(KENKO[[#This Row],[C]]="",INDEX(INDIRECT($2:$2),KENKO[[#This Row],[//]]),""))</f>
        <v/>
      </c>
      <c r="N810" s="40" t="str">
        <f ca="1">IF(KENKO[[#This Row],[//]]="","",INDEX(INDIRECT($2:$2),KENKO[[#This Row],[//]])/IF(KENKO[[#This Row],[C]]="",KENKO[[#This Row],[JMLH BRG]],1))</f>
        <v/>
      </c>
      <c r="O810" s="41" t="str">
        <f ca="1">IF(KENKO[[#This Row],[//]]="","",INDEX(INDIRECT($2:$2),KENKO[[#This Row],[//]]))</f>
        <v/>
      </c>
      <c r="P810" s="41" t="str">
        <f ca="1">IF(KENKO[[#This Row],[//]]="","",IF(INDEX(INDIRECT($2:$2),KENKO[[#This Row],[//]])="","",INDEX(INDIRECT($2:$2),KENKO[[#This Row],[//]])))</f>
        <v/>
      </c>
      <c r="Q810" s="40" t="str">
        <f ca="1">IF(KENKO[[#This Row],[//]]="","",INDEX(INDIRECT($2:$2),KENKO[[#This Row],[//]]))</f>
        <v/>
      </c>
      <c r="R81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1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10" s="42" t="str">
        <f ca="1">IF(KENKO[[#This Row],[//]]="","",IF(INDEX(INDIRECT($2:$2),KENKO[[#This Row],[//]])="","",INDEX(INDIRECT($2:$2),KENKO[[#This Row],[//]])))</f>
        <v/>
      </c>
      <c r="U810" s="35" t="str">
        <f ca="1">IF(KENKO[[#This Row],[//]]="","",INDEX(INDIRECT($2:$2),KENKO[[#This Row],[//]]))</f>
        <v/>
      </c>
      <c r="V810" s="35" t="str">
        <f ca="1">LOWER(SUBSTITUTE(SUBSTITUTE(SUBSTITUTE(SUBSTITUTE(SUBSTITUTE(SUBSTITUTE(SUBSTITUTE(SUBSTITUTE(KENKO[[#This Row],[N.B.nota]]," ",""),"-",""),"(",""),")",""),".",""),",",""),"/",""),"""",""))</f>
        <v/>
      </c>
      <c r="W810" s="34" t="str">
        <f ca="1">IF(KENKO[[#This Row],[concat]]="","",MATCH(KENKO[[#This Row],[concat]],[3]!db[NB NOTA_C],0)+1)</f>
        <v/>
      </c>
      <c r="X810" s="35" t="str">
        <f ca="1">IF(KENKO[[#This Row],[N.B.nota]]="","",ADDRESS(ROW(KENKO[QB]),COLUMN(KENKO[QB]))&amp;":"&amp;ADDRESS(ROW(),COLUMN(KENKO[QB])))</f>
        <v/>
      </c>
      <c r="Y810" s="35" t="str">
        <f ca="1">IF(KENKO[[#This Row],[//]]="","",HYPERLINK("["&amp;DB_PATH&amp;"]DB!e"&amp;KENKO[[#This Row],[stt]],"&gt;"))</f>
        <v/>
      </c>
      <c r="Z810" s="32" t="str">
        <f ca="1">IF(KENKO[[#This Row],[//]]="","",IF(KENKO[[#This Row],[ID NOTA]]="",Z809,KENKO[[#This Row],[ID NOTA]]))</f>
        <v/>
      </c>
    </row>
    <row r="811" spans="1:26" ht="20.100000000000001" customHeight="1" x14ac:dyDescent="0.25">
      <c r="A811" s="38"/>
      <c r="B811" s="34" t="str">
        <f>IF(KENKO[[#This Row],[N_ID]]="","",INDEX(Table1[ID],MATCH(KENKO[[#This Row],[N_ID]],Table1[N_ID],0)))</f>
        <v/>
      </c>
      <c r="C811" s="34" t="str">
        <f ca="1">IF(KENKO[[#This Row],[//]]="","",HYPERLINK("["&amp;SUBSTITUTE(DIR,"'","")&amp;"]NOTA!D"&amp;KENKO[[#This Row],[//]]+2,"&gt;"))</f>
        <v/>
      </c>
      <c r="D811" s="34" t="str">
        <f>IF(KENKO[[#This Row],[ID NOTA]]="","",INDEX(Table1[QB],MATCH(KENKO[[#This Row],[ID NOTA]],Table1[ID],0)))</f>
        <v/>
      </c>
      <c r="E81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11" s="29"/>
      <c r="G811" s="39" t="str">
        <f ca="1">IF(KENKO[[#This Row],[N_ID]]="","",INDEX(INDIRECT($2:$2),KENKO[[#This Row],[//]]))</f>
        <v/>
      </c>
      <c r="H811" s="39" t="str">
        <f ca="1">IF(KENKO[[#This Row],[N_ID]]="","",INDEX(INDIRECT($2:$2),KENKO[[#This Row],[//]]))</f>
        <v/>
      </c>
      <c r="I811" s="35" t="str">
        <f ca="1">IF(KENKO[[#This Row],[N_ID]]="","",INDEX(INDIRECT($2:$2),KENKO[[#This Row],[//]]))</f>
        <v/>
      </c>
      <c r="J811" s="35" t="str">
        <f ca="1">IF(KENKO[[#This Row],[//]]="","",INDEX([3]!db[NB PAJAK],KENKO[[#This Row],[stt]]-1))</f>
        <v/>
      </c>
      <c r="K811" s="34" t="str">
        <f ca="1">IF(KENKO[[#This Row],[//]]="","",IF(INDEX(INDIRECT($2:$2),KENKO[[#This Row],[//]])="","",INDEX(INDIRECT($2:$2),KENKO[[#This Row],[//]])))</f>
        <v/>
      </c>
      <c r="L811" s="34" t="str">
        <f ca="1">IF(KENKO[[#This Row],[//]]="","",IF(KENKO[[#This Row],[C]]="",INDEX(INDIRECT($2:$2),KENKO[[#This Row],[//]]),""))</f>
        <v/>
      </c>
      <c r="M811" s="34" t="str">
        <f ca="1">IF(KENKO[[#This Row],[//]]="","",IF(KENKO[[#This Row],[C]]="",INDEX(INDIRECT($2:$2),KENKO[[#This Row],[//]]),""))</f>
        <v/>
      </c>
      <c r="N811" s="40" t="str">
        <f ca="1">IF(KENKO[[#This Row],[//]]="","",INDEX(INDIRECT($2:$2),KENKO[[#This Row],[//]])/IF(KENKO[[#This Row],[C]]="",KENKO[[#This Row],[JMLH BRG]],1))</f>
        <v/>
      </c>
      <c r="O811" s="41" t="str">
        <f ca="1">IF(KENKO[[#This Row],[//]]="","",INDEX(INDIRECT($2:$2),KENKO[[#This Row],[//]]))</f>
        <v/>
      </c>
      <c r="P811" s="41" t="str">
        <f ca="1">IF(KENKO[[#This Row],[//]]="","",IF(INDEX(INDIRECT($2:$2),KENKO[[#This Row],[//]])="","",INDEX(INDIRECT($2:$2),KENKO[[#This Row],[//]])))</f>
        <v/>
      </c>
      <c r="Q811" s="40" t="str">
        <f ca="1">IF(KENKO[[#This Row],[//]]="","",INDEX(INDIRECT($2:$2),KENKO[[#This Row],[//]]))</f>
        <v/>
      </c>
      <c r="R81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1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11" s="42" t="str">
        <f ca="1">IF(KENKO[[#This Row],[//]]="","",IF(INDEX(INDIRECT($2:$2),KENKO[[#This Row],[//]])="","",INDEX(INDIRECT($2:$2),KENKO[[#This Row],[//]])))</f>
        <v/>
      </c>
      <c r="U811" s="35" t="str">
        <f ca="1">IF(KENKO[[#This Row],[//]]="","",INDEX(INDIRECT($2:$2),KENKO[[#This Row],[//]]))</f>
        <v/>
      </c>
      <c r="V811" s="35" t="str">
        <f ca="1">LOWER(SUBSTITUTE(SUBSTITUTE(SUBSTITUTE(SUBSTITUTE(SUBSTITUTE(SUBSTITUTE(SUBSTITUTE(SUBSTITUTE(KENKO[[#This Row],[N.B.nota]]," ",""),"-",""),"(",""),")",""),".",""),",",""),"/",""),"""",""))</f>
        <v/>
      </c>
      <c r="W811" s="34" t="str">
        <f ca="1">IF(KENKO[[#This Row],[concat]]="","",MATCH(KENKO[[#This Row],[concat]],[3]!db[NB NOTA_C],0)+1)</f>
        <v/>
      </c>
      <c r="X811" s="35" t="str">
        <f ca="1">IF(KENKO[[#This Row],[N.B.nota]]="","",ADDRESS(ROW(KENKO[QB]),COLUMN(KENKO[QB]))&amp;":"&amp;ADDRESS(ROW(),COLUMN(KENKO[QB])))</f>
        <v/>
      </c>
      <c r="Y811" s="35" t="str">
        <f ca="1">IF(KENKO[[#This Row],[//]]="","",HYPERLINK("["&amp;DB_PATH&amp;"]DB!e"&amp;KENKO[[#This Row],[stt]],"&gt;"))</f>
        <v/>
      </c>
      <c r="Z811" s="32" t="str">
        <f ca="1">IF(KENKO[[#This Row],[//]]="","",IF(KENKO[[#This Row],[ID NOTA]]="",Z810,KENKO[[#This Row],[ID NOTA]]))</f>
        <v/>
      </c>
    </row>
    <row r="812" spans="1:26" ht="20.100000000000001" customHeight="1" x14ac:dyDescent="0.25">
      <c r="A812" s="38"/>
      <c r="B812" s="34" t="str">
        <f>IF(KENKO[[#This Row],[N_ID]]="","",INDEX(Table1[ID],MATCH(KENKO[[#This Row],[N_ID]],Table1[N_ID],0)))</f>
        <v/>
      </c>
      <c r="C812" s="34" t="str">
        <f ca="1">IF(KENKO[[#This Row],[//]]="","",HYPERLINK("["&amp;SUBSTITUTE(DIR,"'","")&amp;"]NOTA!D"&amp;KENKO[[#This Row],[//]]+2,"&gt;"))</f>
        <v/>
      </c>
      <c r="D812" s="34" t="str">
        <f>IF(KENKO[[#This Row],[ID NOTA]]="","",INDEX(Table1[QB],MATCH(KENKO[[#This Row],[ID NOTA]],Table1[ID],0)))</f>
        <v/>
      </c>
      <c r="E81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12" s="29"/>
      <c r="G812" s="39" t="str">
        <f ca="1">IF(KENKO[[#This Row],[N_ID]]="","",INDEX(INDIRECT($2:$2),KENKO[[#This Row],[//]]))</f>
        <v/>
      </c>
      <c r="H812" s="39" t="str">
        <f ca="1">IF(KENKO[[#This Row],[N_ID]]="","",INDEX(INDIRECT($2:$2),KENKO[[#This Row],[//]]))</f>
        <v/>
      </c>
      <c r="I812" s="35" t="str">
        <f ca="1">IF(KENKO[[#This Row],[N_ID]]="","",INDEX(INDIRECT($2:$2),KENKO[[#This Row],[//]]))</f>
        <v/>
      </c>
      <c r="J812" s="35" t="str">
        <f ca="1">IF(KENKO[[#This Row],[//]]="","",INDEX([3]!db[NB PAJAK],KENKO[[#This Row],[stt]]-1))</f>
        <v/>
      </c>
      <c r="K812" s="34" t="str">
        <f ca="1">IF(KENKO[[#This Row],[//]]="","",IF(INDEX(INDIRECT($2:$2),KENKO[[#This Row],[//]])="","",INDEX(INDIRECT($2:$2),KENKO[[#This Row],[//]])))</f>
        <v/>
      </c>
      <c r="L812" s="34" t="str">
        <f ca="1">IF(KENKO[[#This Row],[//]]="","",IF(KENKO[[#This Row],[C]]="",INDEX(INDIRECT($2:$2),KENKO[[#This Row],[//]]),""))</f>
        <v/>
      </c>
      <c r="M812" s="34" t="str">
        <f ca="1">IF(KENKO[[#This Row],[//]]="","",IF(KENKO[[#This Row],[C]]="",INDEX(INDIRECT($2:$2),KENKO[[#This Row],[//]]),""))</f>
        <v/>
      </c>
      <c r="N812" s="40" t="str">
        <f ca="1">IF(KENKO[[#This Row],[//]]="","",INDEX(INDIRECT($2:$2),KENKO[[#This Row],[//]])/IF(KENKO[[#This Row],[C]]="",KENKO[[#This Row],[JMLH BRG]],1))</f>
        <v/>
      </c>
      <c r="O812" s="41" t="str">
        <f ca="1">IF(KENKO[[#This Row],[//]]="","",INDEX(INDIRECT($2:$2),KENKO[[#This Row],[//]]))</f>
        <v/>
      </c>
      <c r="P812" s="41" t="str">
        <f ca="1">IF(KENKO[[#This Row],[//]]="","",IF(INDEX(INDIRECT($2:$2),KENKO[[#This Row],[//]])="","",INDEX(INDIRECT($2:$2),KENKO[[#This Row],[//]])))</f>
        <v/>
      </c>
      <c r="Q812" s="40" t="str">
        <f ca="1">IF(KENKO[[#This Row],[//]]="","",INDEX(INDIRECT($2:$2),KENKO[[#This Row],[//]]))</f>
        <v/>
      </c>
      <c r="R81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1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12" s="42" t="str">
        <f ca="1">IF(KENKO[[#This Row],[//]]="","",IF(INDEX(INDIRECT($2:$2),KENKO[[#This Row],[//]])="","",INDEX(INDIRECT($2:$2),KENKO[[#This Row],[//]])))</f>
        <v/>
      </c>
      <c r="U812" s="35" t="str">
        <f ca="1">IF(KENKO[[#This Row],[//]]="","",INDEX(INDIRECT($2:$2),KENKO[[#This Row],[//]]))</f>
        <v/>
      </c>
      <c r="V812" s="35" t="str">
        <f ca="1">LOWER(SUBSTITUTE(SUBSTITUTE(SUBSTITUTE(SUBSTITUTE(SUBSTITUTE(SUBSTITUTE(SUBSTITUTE(SUBSTITUTE(KENKO[[#This Row],[N.B.nota]]," ",""),"-",""),"(",""),")",""),".",""),",",""),"/",""),"""",""))</f>
        <v/>
      </c>
      <c r="W812" s="34" t="str">
        <f ca="1">IF(KENKO[[#This Row],[concat]]="","",MATCH(KENKO[[#This Row],[concat]],[3]!db[NB NOTA_C],0)+1)</f>
        <v/>
      </c>
      <c r="X812" s="35" t="str">
        <f ca="1">IF(KENKO[[#This Row],[N.B.nota]]="","",ADDRESS(ROW(KENKO[QB]),COLUMN(KENKO[QB]))&amp;":"&amp;ADDRESS(ROW(),COLUMN(KENKO[QB])))</f>
        <v/>
      </c>
      <c r="Y812" s="35" t="str">
        <f ca="1">IF(KENKO[[#This Row],[//]]="","",HYPERLINK("["&amp;DB_PATH&amp;"]DB!e"&amp;KENKO[[#This Row],[stt]],"&gt;"))</f>
        <v/>
      </c>
      <c r="Z812" s="32" t="str">
        <f ca="1">IF(KENKO[[#This Row],[//]]="","",IF(KENKO[[#This Row],[ID NOTA]]="",Z811,KENKO[[#This Row],[ID NOTA]]))</f>
        <v/>
      </c>
    </row>
    <row r="813" spans="1:26" ht="20.100000000000001" customHeight="1" x14ac:dyDescent="0.25">
      <c r="A813" s="38"/>
      <c r="B813" s="34" t="str">
        <f>IF(KENKO[[#This Row],[N_ID]]="","",INDEX(Table1[ID],MATCH(KENKO[[#This Row],[N_ID]],Table1[N_ID],0)))</f>
        <v/>
      </c>
      <c r="C813" s="34" t="str">
        <f ca="1">IF(KENKO[[#This Row],[//]]="","",HYPERLINK("["&amp;SUBSTITUTE(DIR,"'","")&amp;"]NOTA!D"&amp;KENKO[[#This Row],[//]]+2,"&gt;"))</f>
        <v/>
      </c>
      <c r="D813" s="34" t="str">
        <f>IF(KENKO[[#This Row],[ID NOTA]]="","",INDEX(Table1[QB],MATCH(KENKO[[#This Row],[ID NOTA]],Table1[ID],0)))</f>
        <v/>
      </c>
      <c r="E81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13" s="29"/>
      <c r="G813" s="39" t="str">
        <f ca="1">IF(KENKO[[#This Row],[N_ID]]="","",INDEX(INDIRECT($2:$2),KENKO[[#This Row],[//]]))</f>
        <v/>
      </c>
      <c r="H813" s="39" t="str">
        <f ca="1">IF(KENKO[[#This Row],[N_ID]]="","",INDEX(INDIRECT($2:$2),KENKO[[#This Row],[//]]))</f>
        <v/>
      </c>
      <c r="I813" s="35" t="str">
        <f ca="1">IF(KENKO[[#This Row],[N_ID]]="","",INDEX(INDIRECT($2:$2),KENKO[[#This Row],[//]]))</f>
        <v/>
      </c>
      <c r="J813" s="35" t="str">
        <f ca="1">IF(KENKO[[#This Row],[//]]="","",INDEX([3]!db[NB PAJAK],KENKO[[#This Row],[stt]]-1))</f>
        <v/>
      </c>
      <c r="K813" s="34" t="str">
        <f ca="1">IF(KENKO[[#This Row],[//]]="","",IF(INDEX(INDIRECT($2:$2),KENKO[[#This Row],[//]])="","",INDEX(INDIRECT($2:$2),KENKO[[#This Row],[//]])))</f>
        <v/>
      </c>
      <c r="L813" s="34" t="str">
        <f ca="1">IF(KENKO[[#This Row],[//]]="","",IF(KENKO[[#This Row],[C]]="",INDEX(INDIRECT($2:$2),KENKO[[#This Row],[//]]),""))</f>
        <v/>
      </c>
      <c r="M813" s="34" t="str">
        <f ca="1">IF(KENKO[[#This Row],[//]]="","",IF(KENKO[[#This Row],[C]]="",INDEX(INDIRECT($2:$2),KENKO[[#This Row],[//]]),""))</f>
        <v/>
      </c>
      <c r="N813" s="40" t="str">
        <f ca="1">IF(KENKO[[#This Row],[//]]="","",INDEX(INDIRECT($2:$2),KENKO[[#This Row],[//]])/IF(KENKO[[#This Row],[C]]="",KENKO[[#This Row],[JMLH BRG]],1))</f>
        <v/>
      </c>
      <c r="O813" s="41" t="str">
        <f ca="1">IF(KENKO[[#This Row],[//]]="","",INDEX(INDIRECT($2:$2),KENKO[[#This Row],[//]]))</f>
        <v/>
      </c>
      <c r="P813" s="41" t="str">
        <f ca="1">IF(KENKO[[#This Row],[//]]="","",IF(INDEX(INDIRECT($2:$2),KENKO[[#This Row],[//]])="","",INDEX(INDIRECT($2:$2),KENKO[[#This Row],[//]])))</f>
        <v/>
      </c>
      <c r="Q813" s="40" t="str">
        <f ca="1">IF(KENKO[[#This Row],[//]]="","",INDEX(INDIRECT($2:$2),KENKO[[#This Row],[//]]))</f>
        <v/>
      </c>
      <c r="R81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1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13" s="42" t="str">
        <f ca="1">IF(KENKO[[#This Row],[//]]="","",IF(INDEX(INDIRECT($2:$2),KENKO[[#This Row],[//]])="","",INDEX(INDIRECT($2:$2),KENKO[[#This Row],[//]])))</f>
        <v/>
      </c>
      <c r="U813" s="35" t="str">
        <f ca="1">IF(KENKO[[#This Row],[//]]="","",INDEX(INDIRECT($2:$2),KENKO[[#This Row],[//]]))</f>
        <v/>
      </c>
      <c r="V813" s="35" t="str">
        <f ca="1">LOWER(SUBSTITUTE(SUBSTITUTE(SUBSTITUTE(SUBSTITUTE(SUBSTITUTE(SUBSTITUTE(SUBSTITUTE(SUBSTITUTE(KENKO[[#This Row],[N.B.nota]]," ",""),"-",""),"(",""),")",""),".",""),",",""),"/",""),"""",""))</f>
        <v/>
      </c>
      <c r="W813" s="34" t="str">
        <f ca="1">IF(KENKO[[#This Row],[concat]]="","",MATCH(KENKO[[#This Row],[concat]],[3]!db[NB NOTA_C],0)+1)</f>
        <v/>
      </c>
      <c r="X813" s="35" t="str">
        <f ca="1">IF(KENKO[[#This Row],[N.B.nota]]="","",ADDRESS(ROW(KENKO[QB]),COLUMN(KENKO[QB]))&amp;":"&amp;ADDRESS(ROW(),COLUMN(KENKO[QB])))</f>
        <v/>
      </c>
      <c r="Y813" s="35" t="str">
        <f ca="1">IF(KENKO[[#This Row],[//]]="","",HYPERLINK("["&amp;DB_PATH&amp;"]DB!e"&amp;KENKO[[#This Row],[stt]],"&gt;"))</f>
        <v/>
      </c>
      <c r="Z813" s="32" t="str">
        <f ca="1">IF(KENKO[[#This Row],[//]]="","",IF(KENKO[[#This Row],[ID NOTA]]="",Z812,KENKO[[#This Row],[ID NOTA]]))</f>
        <v/>
      </c>
    </row>
    <row r="814" spans="1:26" ht="20.100000000000001" customHeight="1" x14ac:dyDescent="0.25">
      <c r="A814" s="38"/>
      <c r="B814" s="34" t="str">
        <f>IF(KENKO[[#This Row],[N_ID]]="","",INDEX(Table1[ID],MATCH(KENKO[[#This Row],[N_ID]],Table1[N_ID],0)))</f>
        <v/>
      </c>
      <c r="C814" s="34" t="str">
        <f ca="1">IF(KENKO[[#This Row],[//]]="","",HYPERLINK("["&amp;SUBSTITUTE(DIR,"'","")&amp;"]NOTA!D"&amp;KENKO[[#This Row],[//]]+2,"&gt;"))</f>
        <v/>
      </c>
      <c r="D814" s="34" t="str">
        <f>IF(KENKO[[#This Row],[ID NOTA]]="","",INDEX(Table1[QB],MATCH(KENKO[[#This Row],[ID NOTA]],Table1[ID],0)))</f>
        <v/>
      </c>
      <c r="E81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14" s="29"/>
      <c r="G814" s="39" t="str">
        <f ca="1">IF(KENKO[[#This Row],[N_ID]]="","",INDEX(INDIRECT($2:$2),KENKO[[#This Row],[//]]))</f>
        <v/>
      </c>
      <c r="H814" s="39" t="str">
        <f ca="1">IF(KENKO[[#This Row],[N_ID]]="","",INDEX(INDIRECT($2:$2),KENKO[[#This Row],[//]]))</f>
        <v/>
      </c>
      <c r="I814" s="35" t="str">
        <f ca="1">IF(KENKO[[#This Row],[N_ID]]="","",INDEX(INDIRECT($2:$2),KENKO[[#This Row],[//]]))</f>
        <v/>
      </c>
      <c r="J814" s="35" t="str">
        <f ca="1">IF(KENKO[[#This Row],[//]]="","",INDEX([3]!db[NB PAJAK],KENKO[[#This Row],[stt]]-1))</f>
        <v/>
      </c>
      <c r="K814" s="34" t="str">
        <f ca="1">IF(KENKO[[#This Row],[//]]="","",IF(INDEX(INDIRECT($2:$2),KENKO[[#This Row],[//]])="","",INDEX(INDIRECT($2:$2),KENKO[[#This Row],[//]])))</f>
        <v/>
      </c>
      <c r="L814" s="34" t="str">
        <f ca="1">IF(KENKO[[#This Row],[//]]="","",IF(KENKO[[#This Row],[C]]="",INDEX(INDIRECT($2:$2),KENKO[[#This Row],[//]]),""))</f>
        <v/>
      </c>
      <c r="M814" s="34" t="str">
        <f ca="1">IF(KENKO[[#This Row],[//]]="","",IF(KENKO[[#This Row],[C]]="",INDEX(INDIRECT($2:$2),KENKO[[#This Row],[//]]),""))</f>
        <v/>
      </c>
      <c r="N814" s="40" t="str">
        <f ca="1">IF(KENKO[[#This Row],[//]]="","",INDEX(INDIRECT($2:$2),KENKO[[#This Row],[//]])/IF(KENKO[[#This Row],[C]]="",KENKO[[#This Row],[JMLH BRG]],1))</f>
        <v/>
      </c>
      <c r="O814" s="41" t="str">
        <f ca="1">IF(KENKO[[#This Row],[//]]="","",INDEX(INDIRECT($2:$2),KENKO[[#This Row],[//]]))</f>
        <v/>
      </c>
      <c r="P814" s="41" t="str">
        <f ca="1">IF(KENKO[[#This Row],[//]]="","",IF(INDEX(INDIRECT($2:$2),KENKO[[#This Row],[//]])="","",INDEX(INDIRECT($2:$2),KENKO[[#This Row],[//]])))</f>
        <v/>
      </c>
      <c r="Q814" s="40" t="str">
        <f ca="1">IF(KENKO[[#This Row],[//]]="","",INDEX(INDIRECT($2:$2),KENKO[[#This Row],[//]]))</f>
        <v/>
      </c>
      <c r="R81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1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14" s="42" t="str">
        <f ca="1">IF(KENKO[[#This Row],[//]]="","",IF(INDEX(INDIRECT($2:$2),KENKO[[#This Row],[//]])="","",INDEX(INDIRECT($2:$2),KENKO[[#This Row],[//]])))</f>
        <v/>
      </c>
      <c r="U814" s="35" t="str">
        <f ca="1">IF(KENKO[[#This Row],[//]]="","",INDEX(INDIRECT($2:$2),KENKO[[#This Row],[//]]))</f>
        <v/>
      </c>
      <c r="V814" s="35" t="str">
        <f ca="1">LOWER(SUBSTITUTE(SUBSTITUTE(SUBSTITUTE(SUBSTITUTE(SUBSTITUTE(SUBSTITUTE(SUBSTITUTE(SUBSTITUTE(KENKO[[#This Row],[N.B.nota]]," ",""),"-",""),"(",""),")",""),".",""),",",""),"/",""),"""",""))</f>
        <v/>
      </c>
      <c r="W814" s="34" t="str">
        <f ca="1">IF(KENKO[[#This Row],[concat]]="","",MATCH(KENKO[[#This Row],[concat]],[3]!db[NB NOTA_C],0)+1)</f>
        <v/>
      </c>
      <c r="X814" s="35" t="str">
        <f ca="1">IF(KENKO[[#This Row],[N.B.nota]]="","",ADDRESS(ROW(KENKO[QB]),COLUMN(KENKO[QB]))&amp;":"&amp;ADDRESS(ROW(),COLUMN(KENKO[QB])))</f>
        <v/>
      </c>
      <c r="Y814" s="35" t="str">
        <f ca="1">IF(KENKO[[#This Row],[//]]="","",HYPERLINK("["&amp;DB_PATH&amp;"]DB!e"&amp;KENKO[[#This Row],[stt]],"&gt;"))</f>
        <v/>
      </c>
      <c r="Z814" s="32" t="str">
        <f ca="1">IF(KENKO[[#This Row],[//]]="","",IF(KENKO[[#This Row],[ID NOTA]]="",Z813,KENKO[[#This Row],[ID NOTA]]))</f>
        <v/>
      </c>
    </row>
    <row r="815" spans="1:26" ht="20.100000000000001" customHeight="1" x14ac:dyDescent="0.25">
      <c r="A815" s="38"/>
      <c r="B815" s="34" t="str">
        <f>IF(KENKO[[#This Row],[N_ID]]="","",INDEX(Table1[ID],MATCH(KENKO[[#This Row],[N_ID]],Table1[N_ID],0)))</f>
        <v/>
      </c>
      <c r="C815" s="34" t="str">
        <f ca="1">IF(KENKO[[#This Row],[//]]="","",HYPERLINK("["&amp;SUBSTITUTE(DIR,"'","")&amp;"]NOTA!D"&amp;KENKO[[#This Row],[//]]+2,"&gt;"))</f>
        <v/>
      </c>
      <c r="D815" s="34" t="str">
        <f>IF(KENKO[[#This Row],[ID NOTA]]="","",INDEX(Table1[QB],MATCH(KENKO[[#This Row],[ID NOTA]],Table1[ID],0)))</f>
        <v/>
      </c>
      <c r="E81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15" s="29"/>
      <c r="G815" s="39" t="str">
        <f ca="1">IF(KENKO[[#This Row],[N_ID]]="","",INDEX(INDIRECT($2:$2),KENKO[[#This Row],[//]]))</f>
        <v/>
      </c>
      <c r="H815" s="39" t="str">
        <f ca="1">IF(KENKO[[#This Row],[N_ID]]="","",INDEX(INDIRECT($2:$2),KENKO[[#This Row],[//]]))</f>
        <v/>
      </c>
      <c r="I815" s="35" t="str">
        <f ca="1">IF(KENKO[[#This Row],[N_ID]]="","",INDEX(INDIRECT($2:$2),KENKO[[#This Row],[//]]))</f>
        <v/>
      </c>
      <c r="J815" s="35" t="str">
        <f ca="1">IF(KENKO[[#This Row],[//]]="","",INDEX([3]!db[NB PAJAK],KENKO[[#This Row],[stt]]-1))</f>
        <v/>
      </c>
      <c r="K815" s="34" t="str">
        <f ca="1">IF(KENKO[[#This Row],[//]]="","",IF(INDEX(INDIRECT($2:$2),KENKO[[#This Row],[//]])="","",INDEX(INDIRECT($2:$2),KENKO[[#This Row],[//]])))</f>
        <v/>
      </c>
      <c r="L815" s="34" t="str">
        <f ca="1">IF(KENKO[[#This Row],[//]]="","",IF(KENKO[[#This Row],[C]]="",INDEX(INDIRECT($2:$2),KENKO[[#This Row],[//]]),""))</f>
        <v/>
      </c>
      <c r="M815" s="34" t="str">
        <f ca="1">IF(KENKO[[#This Row],[//]]="","",IF(KENKO[[#This Row],[C]]="",INDEX(INDIRECT($2:$2),KENKO[[#This Row],[//]]),""))</f>
        <v/>
      </c>
      <c r="N815" s="40" t="str">
        <f ca="1">IF(KENKO[[#This Row],[//]]="","",INDEX(INDIRECT($2:$2),KENKO[[#This Row],[//]])/IF(KENKO[[#This Row],[C]]="",KENKO[[#This Row],[JMLH BRG]],1))</f>
        <v/>
      </c>
      <c r="O815" s="41" t="str">
        <f ca="1">IF(KENKO[[#This Row],[//]]="","",INDEX(INDIRECT($2:$2),KENKO[[#This Row],[//]]))</f>
        <v/>
      </c>
      <c r="P815" s="41" t="str">
        <f ca="1">IF(KENKO[[#This Row],[//]]="","",IF(INDEX(INDIRECT($2:$2),KENKO[[#This Row],[//]])="","",INDEX(INDIRECT($2:$2),KENKO[[#This Row],[//]])))</f>
        <v/>
      </c>
      <c r="Q815" s="40" t="str">
        <f ca="1">IF(KENKO[[#This Row],[//]]="","",INDEX(INDIRECT($2:$2),KENKO[[#This Row],[//]]))</f>
        <v/>
      </c>
      <c r="R81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1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15" s="42" t="str">
        <f ca="1">IF(KENKO[[#This Row],[//]]="","",IF(INDEX(INDIRECT($2:$2),KENKO[[#This Row],[//]])="","",INDEX(INDIRECT($2:$2),KENKO[[#This Row],[//]])))</f>
        <v/>
      </c>
      <c r="U815" s="35" t="str">
        <f ca="1">IF(KENKO[[#This Row],[//]]="","",INDEX(INDIRECT($2:$2),KENKO[[#This Row],[//]]))</f>
        <v/>
      </c>
      <c r="V815" s="35" t="str">
        <f ca="1">LOWER(SUBSTITUTE(SUBSTITUTE(SUBSTITUTE(SUBSTITUTE(SUBSTITUTE(SUBSTITUTE(SUBSTITUTE(SUBSTITUTE(KENKO[[#This Row],[N.B.nota]]," ",""),"-",""),"(",""),")",""),".",""),",",""),"/",""),"""",""))</f>
        <v/>
      </c>
      <c r="W815" s="34" t="str">
        <f ca="1">IF(KENKO[[#This Row],[concat]]="","",MATCH(KENKO[[#This Row],[concat]],[3]!db[NB NOTA_C],0)+1)</f>
        <v/>
      </c>
      <c r="X815" s="35" t="str">
        <f ca="1">IF(KENKO[[#This Row],[N.B.nota]]="","",ADDRESS(ROW(KENKO[QB]),COLUMN(KENKO[QB]))&amp;":"&amp;ADDRESS(ROW(),COLUMN(KENKO[QB])))</f>
        <v/>
      </c>
      <c r="Y815" s="35" t="str">
        <f ca="1">IF(KENKO[[#This Row],[//]]="","",HYPERLINK("["&amp;DB_PATH&amp;"]DB!e"&amp;KENKO[[#This Row],[stt]],"&gt;"))</f>
        <v/>
      </c>
      <c r="Z815" s="32" t="str">
        <f ca="1">IF(KENKO[[#This Row],[//]]="","",IF(KENKO[[#This Row],[ID NOTA]]="",Z814,KENKO[[#This Row],[ID NOTA]]))</f>
        <v/>
      </c>
    </row>
    <row r="816" spans="1:26" ht="20.100000000000001" customHeight="1" x14ac:dyDescent="0.25">
      <c r="A816" s="38"/>
      <c r="B816" s="34" t="str">
        <f>IF(KENKO[[#This Row],[N_ID]]="","",INDEX(Table1[ID],MATCH(KENKO[[#This Row],[N_ID]],Table1[N_ID],0)))</f>
        <v/>
      </c>
      <c r="C816" s="34" t="str">
        <f ca="1">IF(KENKO[[#This Row],[//]]="","",HYPERLINK("["&amp;SUBSTITUTE(DIR,"'","")&amp;"]NOTA!D"&amp;KENKO[[#This Row],[//]]+2,"&gt;"))</f>
        <v/>
      </c>
      <c r="D816" s="34" t="str">
        <f>IF(KENKO[[#This Row],[ID NOTA]]="","",INDEX(Table1[QB],MATCH(KENKO[[#This Row],[ID NOTA]],Table1[ID],0)))</f>
        <v/>
      </c>
      <c r="E81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16" s="29"/>
      <c r="G816" s="39" t="str">
        <f ca="1">IF(KENKO[[#This Row],[N_ID]]="","",INDEX(INDIRECT($2:$2),KENKO[[#This Row],[//]]))</f>
        <v/>
      </c>
      <c r="H816" s="39" t="str">
        <f ca="1">IF(KENKO[[#This Row],[N_ID]]="","",INDEX(INDIRECT($2:$2),KENKO[[#This Row],[//]]))</f>
        <v/>
      </c>
      <c r="I816" s="35" t="str">
        <f ca="1">IF(KENKO[[#This Row],[N_ID]]="","",INDEX(INDIRECT($2:$2),KENKO[[#This Row],[//]]))</f>
        <v/>
      </c>
      <c r="J816" s="35" t="str">
        <f ca="1">IF(KENKO[[#This Row],[//]]="","",INDEX([3]!db[NB PAJAK],KENKO[[#This Row],[stt]]-1))</f>
        <v/>
      </c>
      <c r="K816" s="34" t="str">
        <f ca="1">IF(KENKO[[#This Row],[//]]="","",IF(INDEX(INDIRECT($2:$2),KENKO[[#This Row],[//]])="","",INDEX(INDIRECT($2:$2),KENKO[[#This Row],[//]])))</f>
        <v/>
      </c>
      <c r="L816" s="34" t="str">
        <f ca="1">IF(KENKO[[#This Row],[//]]="","",IF(KENKO[[#This Row],[C]]="",INDEX(INDIRECT($2:$2),KENKO[[#This Row],[//]]),""))</f>
        <v/>
      </c>
      <c r="M816" s="34" t="str">
        <f ca="1">IF(KENKO[[#This Row],[//]]="","",IF(KENKO[[#This Row],[C]]="",INDEX(INDIRECT($2:$2),KENKO[[#This Row],[//]]),""))</f>
        <v/>
      </c>
      <c r="N816" s="40" t="str">
        <f ca="1">IF(KENKO[[#This Row],[//]]="","",INDEX(INDIRECT($2:$2),KENKO[[#This Row],[//]])/IF(KENKO[[#This Row],[C]]="",KENKO[[#This Row],[JMLH BRG]],1))</f>
        <v/>
      </c>
      <c r="O816" s="41" t="str">
        <f ca="1">IF(KENKO[[#This Row],[//]]="","",INDEX(INDIRECT($2:$2),KENKO[[#This Row],[//]]))</f>
        <v/>
      </c>
      <c r="P816" s="41" t="str">
        <f ca="1">IF(KENKO[[#This Row],[//]]="","",IF(INDEX(INDIRECT($2:$2),KENKO[[#This Row],[//]])="","",INDEX(INDIRECT($2:$2),KENKO[[#This Row],[//]])))</f>
        <v/>
      </c>
      <c r="Q816" s="40" t="str">
        <f ca="1">IF(KENKO[[#This Row],[//]]="","",INDEX(INDIRECT($2:$2),KENKO[[#This Row],[//]]))</f>
        <v/>
      </c>
      <c r="R81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1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16" s="42" t="str">
        <f ca="1">IF(KENKO[[#This Row],[//]]="","",IF(INDEX(INDIRECT($2:$2),KENKO[[#This Row],[//]])="","",INDEX(INDIRECT($2:$2),KENKO[[#This Row],[//]])))</f>
        <v/>
      </c>
      <c r="U816" s="35" t="str">
        <f ca="1">IF(KENKO[[#This Row],[//]]="","",INDEX(INDIRECT($2:$2),KENKO[[#This Row],[//]]))</f>
        <v/>
      </c>
      <c r="V816" s="35" t="str">
        <f ca="1">LOWER(SUBSTITUTE(SUBSTITUTE(SUBSTITUTE(SUBSTITUTE(SUBSTITUTE(SUBSTITUTE(SUBSTITUTE(SUBSTITUTE(KENKO[[#This Row],[N.B.nota]]," ",""),"-",""),"(",""),")",""),".",""),",",""),"/",""),"""",""))</f>
        <v/>
      </c>
      <c r="W816" s="34" t="str">
        <f ca="1">IF(KENKO[[#This Row],[concat]]="","",MATCH(KENKO[[#This Row],[concat]],[3]!db[NB NOTA_C],0)+1)</f>
        <v/>
      </c>
      <c r="X816" s="35" t="str">
        <f ca="1">IF(KENKO[[#This Row],[N.B.nota]]="","",ADDRESS(ROW(KENKO[QB]),COLUMN(KENKO[QB]))&amp;":"&amp;ADDRESS(ROW(),COLUMN(KENKO[QB])))</f>
        <v/>
      </c>
      <c r="Y816" s="35" t="str">
        <f ca="1">IF(KENKO[[#This Row],[//]]="","",HYPERLINK("["&amp;DB_PATH&amp;"]DB!e"&amp;KENKO[[#This Row],[stt]],"&gt;"))</f>
        <v/>
      </c>
      <c r="Z816" s="32" t="str">
        <f ca="1">IF(KENKO[[#This Row],[//]]="","",IF(KENKO[[#This Row],[ID NOTA]]="",Z815,KENKO[[#This Row],[ID NOTA]]))</f>
        <v/>
      </c>
    </row>
    <row r="817" spans="1:26" ht="20.100000000000001" customHeight="1" x14ac:dyDescent="0.25">
      <c r="A817" s="38"/>
      <c r="B817" s="34" t="str">
        <f>IF(KENKO[[#This Row],[N_ID]]="","",INDEX(Table1[ID],MATCH(KENKO[[#This Row],[N_ID]],Table1[N_ID],0)))</f>
        <v/>
      </c>
      <c r="C817" s="34" t="str">
        <f ca="1">IF(KENKO[[#This Row],[//]]="","",HYPERLINK("["&amp;SUBSTITUTE(DIR,"'","")&amp;"]NOTA!D"&amp;KENKO[[#This Row],[//]]+2,"&gt;"))</f>
        <v/>
      </c>
      <c r="D817" s="34" t="str">
        <f>IF(KENKO[[#This Row],[ID NOTA]]="","",INDEX(Table1[QB],MATCH(KENKO[[#This Row],[ID NOTA]],Table1[ID],0)))</f>
        <v/>
      </c>
      <c r="E81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17" s="29"/>
      <c r="G817" s="39" t="str">
        <f ca="1">IF(KENKO[[#This Row],[N_ID]]="","",INDEX(INDIRECT($2:$2),KENKO[[#This Row],[//]]))</f>
        <v/>
      </c>
      <c r="H817" s="39" t="str">
        <f ca="1">IF(KENKO[[#This Row],[N_ID]]="","",INDEX(INDIRECT($2:$2),KENKO[[#This Row],[//]]))</f>
        <v/>
      </c>
      <c r="I817" s="35" t="str">
        <f ca="1">IF(KENKO[[#This Row],[N_ID]]="","",INDEX(INDIRECT($2:$2),KENKO[[#This Row],[//]]))</f>
        <v/>
      </c>
      <c r="J817" s="35" t="str">
        <f ca="1">IF(KENKO[[#This Row],[//]]="","",INDEX([3]!db[NB PAJAK],KENKO[[#This Row],[stt]]-1))</f>
        <v/>
      </c>
      <c r="K817" s="34" t="str">
        <f ca="1">IF(KENKO[[#This Row],[//]]="","",IF(INDEX(INDIRECT($2:$2),KENKO[[#This Row],[//]])="","",INDEX(INDIRECT($2:$2),KENKO[[#This Row],[//]])))</f>
        <v/>
      </c>
      <c r="L817" s="34" t="str">
        <f ca="1">IF(KENKO[[#This Row],[//]]="","",IF(KENKO[[#This Row],[C]]="",INDEX(INDIRECT($2:$2),KENKO[[#This Row],[//]]),""))</f>
        <v/>
      </c>
      <c r="M817" s="34" t="str">
        <f ca="1">IF(KENKO[[#This Row],[//]]="","",IF(KENKO[[#This Row],[C]]="",INDEX(INDIRECT($2:$2),KENKO[[#This Row],[//]]),""))</f>
        <v/>
      </c>
      <c r="N817" s="40" t="str">
        <f ca="1">IF(KENKO[[#This Row],[//]]="","",INDEX(INDIRECT($2:$2),KENKO[[#This Row],[//]])/IF(KENKO[[#This Row],[C]]="",KENKO[[#This Row],[JMLH BRG]],1))</f>
        <v/>
      </c>
      <c r="O817" s="41" t="str">
        <f ca="1">IF(KENKO[[#This Row],[//]]="","",INDEX(INDIRECT($2:$2),KENKO[[#This Row],[//]]))</f>
        <v/>
      </c>
      <c r="P817" s="41" t="str">
        <f ca="1">IF(KENKO[[#This Row],[//]]="","",IF(INDEX(INDIRECT($2:$2),KENKO[[#This Row],[//]])="","",INDEX(INDIRECT($2:$2),KENKO[[#This Row],[//]])))</f>
        <v/>
      </c>
      <c r="Q817" s="40" t="str">
        <f ca="1">IF(KENKO[[#This Row],[//]]="","",INDEX(INDIRECT($2:$2),KENKO[[#This Row],[//]]))</f>
        <v/>
      </c>
      <c r="R81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1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17" s="42" t="str">
        <f ca="1">IF(KENKO[[#This Row],[//]]="","",IF(INDEX(INDIRECT($2:$2),KENKO[[#This Row],[//]])="","",INDEX(INDIRECT($2:$2),KENKO[[#This Row],[//]])))</f>
        <v/>
      </c>
      <c r="U817" s="35" t="str">
        <f ca="1">IF(KENKO[[#This Row],[//]]="","",INDEX(INDIRECT($2:$2),KENKO[[#This Row],[//]]))</f>
        <v/>
      </c>
      <c r="V817" s="35" t="str">
        <f ca="1">LOWER(SUBSTITUTE(SUBSTITUTE(SUBSTITUTE(SUBSTITUTE(SUBSTITUTE(SUBSTITUTE(SUBSTITUTE(SUBSTITUTE(KENKO[[#This Row],[N.B.nota]]," ",""),"-",""),"(",""),")",""),".",""),",",""),"/",""),"""",""))</f>
        <v/>
      </c>
      <c r="W817" s="34" t="str">
        <f ca="1">IF(KENKO[[#This Row],[concat]]="","",MATCH(KENKO[[#This Row],[concat]],[3]!db[NB NOTA_C],0)+1)</f>
        <v/>
      </c>
      <c r="X817" s="35" t="str">
        <f ca="1">IF(KENKO[[#This Row],[N.B.nota]]="","",ADDRESS(ROW(KENKO[QB]),COLUMN(KENKO[QB]))&amp;":"&amp;ADDRESS(ROW(),COLUMN(KENKO[QB])))</f>
        <v/>
      </c>
      <c r="Y817" s="35" t="str">
        <f ca="1">IF(KENKO[[#This Row],[//]]="","",HYPERLINK("["&amp;DB_PATH&amp;"]DB!e"&amp;KENKO[[#This Row],[stt]],"&gt;"))</f>
        <v/>
      </c>
      <c r="Z817" s="32" t="str">
        <f ca="1">IF(KENKO[[#This Row],[//]]="","",IF(KENKO[[#This Row],[ID NOTA]]="",Z816,KENKO[[#This Row],[ID NOTA]]))</f>
        <v/>
      </c>
    </row>
    <row r="818" spans="1:26" ht="20.100000000000001" customHeight="1" x14ac:dyDescent="0.25">
      <c r="A818" s="38"/>
      <c r="B818" s="34" t="str">
        <f>IF(KENKO[[#This Row],[N_ID]]="","",INDEX(Table1[ID],MATCH(KENKO[[#This Row],[N_ID]],Table1[N_ID],0)))</f>
        <v/>
      </c>
      <c r="C818" s="34" t="str">
        <f ca="1">IF(KENKO[[#This Row],[//]]="","",HYPERLINK("["&amp;SUBSTITUTE(DIR,"'","")&amp;"]NOTA!D"&amp;KENKO[[#This Row],[//]]+2,"&gt;"))</f>
        <v/>
      </c>
      <c r="D818" s="34" t="str">
        <f>IF(KENKO[[#This Row],[ID NOTA]]="","",INDEX(Table1[QB],MATCH(KENKO[[#This Row],[ID NOTA]],Table1[ID],0)))</f>
        <v/>
      </c>
      <c r="E81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18" s="29"/>
      <c r="G818" s="39" t="str">
        <f ca="1">IF(KENKO[[#This Row],[N_ID]]="","",INDEX(INDIRECT($2:$2),KENKO[[#This Row],[//]]))</f>
        <v/>
      </c>
      <c r="H818" s="39" t="str">
        <f ca="1">IF(KENKO[[#This Row],[N_ID]]="","",INDEX(INDIRECT($2:$2),KENKO[[#This Row],[//]]))</f>
        <v/>
      </c>
      <c r="I818" s="35" t="str">
        <f ca="1">IF(KENKO[[#This Row],[N_ID]]="","",INDEX(INDIRECT($2:$2),KENKO[[#This Row],[//]]))</f>
        <v/>
      </c>
      <c r="J818" s="35" t="str">
        <f ca="1">IF(KENKO[[#This Row],[//]]="","",INDEX([3]!db[NB PAJAK],KENKO[[#This Row],[stt]]-1))</f>
        <v/>
      </c>
      <c r="K818" s="34" t="str">
        <f ca="1">IF(KENKO[[#This Row],[//]]="","",IF(INDEX(INDIRECT($2:$2),KENKO[[#This Row],[//]])="","",INDEX(INDIRECT($2:$2),KENKO[[#This Row],[//]])))</f>
        <v/>
      </c>
      <c r="L818" s="34" t="str">
        <f ca="1">IF(KENKO[[#This Row],[//]]="","",IF(KENKO[[#This Row],[C]]="",INDEX(INDIRECT($2:$2),KENKO[[#This Row],[//]]),""))</f>
        <v/>
      </c>
      <c r="M818" s="34" t="str">
        <f ca="1">IF(KENKO[[#This Row],[//]]="","",IF(KENKO[[#This Row],[C]]="",INDEX(INDIRECT($2:$2),KENKO[[#This Row],[//]]),""))</f>
        <v/>
      </c>
      <c r="N818" s="40" t="str">
        <f ca="1">IF(KENKO[[#This Row],[//]]="","",INDEX(INDIRECT($2:$2),KENKO[[#This Row],[//]])/IF(KENKO[[#This Row],[C]]="",KENKO[[#This Row],[JMLH BRG]],1))</f>
        <v/>
      </c>
      <c r="O818" s="41" t="str">
        <f ca="1">IF(KENKO[[#This Row],[//]]="","",INDEX(INDIRECT($2:$2),KENKO[[#This Row],[//]]))</f>
        <v/>
      </c>
      <c r="P818" s="41" t="str">
        <f ca="1">IF(KENKO[[#This Row],[//]]="","",IF(INDEX(INDIRECT($2:$2),KENKO[[#This Row],[//]])="","",INDEX(INDIRECT($2:$2),KENKO[[#This Row],[//]])))</f>
        <v/>
      </c>
      <c r="Q818" s="40" t="str">
        <f ca="1">IF(KENKO[[#This Row],[//]]="","",INDEX(INDIRECT($2:$2),KENKO[[#This Row],[//]]))</f>
        <v/>
      </c>
      <c r="R81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1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18" s="42" t="str">
        <f ca="1">IF(KENKO[[#This Row],[//]]="","",IF(INDEX(INDIRECT($2:$2),KENKO[[#This Row],[//]])="","",INDEX(INDIRECT($2:$2),KENKO[[#This Row],[//]])))</f>
        <v/>
      </c>
      <c r="U818" s="35" t="str">
        <f ca="1">IF(KENKO[[#This Row],[//]]="","",INDEX(INDIRECT($2:$2),KENKO[[#This Row],[//]]))</f>
        <v/>
      </c>
      <c r="V818" s="35" t="str">
        <f ca="1">LOWER(SUBSTITUTE(SUBSTITUTE(SUBSTITUTE(SUBSTITUTE(SUBSTITUTE(SUBSTITUTE(SUBSTITUTE(SUBSTITUTE(KENKO[[#This Row],[N.B.nota]]," ",""),"-",""),"(",""),")",""),".",""),",",""),"/",""),"""",""))</f>
        <v/>
      </c>
      <c r="W818" s="34" t="str">
        <f ca="1">IF(KENKO[[#This Row],[concat]]="","",MATCH(KENKO[[#This Row],[concat]],[3]!db[NB NOTA_C],0)+1)</f>
        <v/>
      </c>
      <c r="X818" s="35" t="str">
        <f ca="1">IF(KENKO[[#This Row],[N.B.nota]]="","",ADDRESS(ROW(KENKO[QB]),COLUMN(KENKO[QB]))&amp;":"&amp;ADDRESS(ROW(),COLUMN(KENKO[QB])))</f>
        <v/>
      </c>
      <c r="Y818" s="35" t="str">
        <f ca="1">IF(KENKO[[#This Row],[//]]="","",HYPERLINK("["&amp;DB_PATH&amp;"]DB!e"&amp;KENKO[[#This Row],[stt]],"&gt;"))</f>
        <v/>
      </c>
      <c r="Z818" s="32" t="str">
        <f ca="1">IF(KENKO[[#This Row],[//]]="","",IF(KENKO[[#This Row],[ID NOTA]]="",Z817,KENKO[[#This Row],[ID NOTA]]))</f>
        <v/>
      </c>
    </row>
    <row r="819" spans="1:26" ht="20.100000000000001" customHeight="1" x14ac:dyDescent="0.25">
      <c r="A819" s="38"/>
      <c r="B819" s="34" t="str">
        <f>IF(KENKO[[#This Row],[N_ID]]="","",INDEX(Table1[ID],MATCH(KENKO[[#This Row],[N_ID]],Table1[N_ID],0)))</f>
        <v/>
      </c>
      <c r="C819" s="34" t="str">
        <f ca="1">IF(KENKO[[#This Row],[//]]="","",HYPERLINK("["&amp;SUBSTITUTE(DIR,"'","")&amp;"]NOTA!D"&amp;KENKO[[#This Row],[//]]+2,"&gt;"))</f>
        <v/>
      </c>
      <c r="D819" s="34" t="str">
        <f>IF(KENKO[[#This Row],[ID NOTA]]="","",INDEX(Table1[QB],MATCH(KENKO[[#This Row],[ID NOTA]],Table1[ID],0)))</f>
        <v/>
      </c>
      <c r="E81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19" s="29"/>
      <c r="G819" s="39" t="str">
        <f ca="1">IF(KENKO[[#This Row],[N_ID]]="","",INDEX(INDIRECT($2:$2),KENKO[[#This Row],[//]]))</f>
        <v/>
      </c>
      <c r="H819" s="39" t="str">
        <f ca="1">IF(KENKO[[#This Row],[N_ID]]="","",INDEX(INDIRECT($2:$2),KENKO[[#This Row],[//]]))</f>
        <v/>
      </c>
      <c r="I819" s="35" t="str">
        <f ca="1">IF(KENKO[[#This Row],[N_ID]]="","",INDEX(INDIRECT($2:$2),KENKO[[#This Row],[//]]))</f>
        <v/>
      </c>
      <c r="J819" s="35" t="str">
        <f ca="1">IF(KENKO[[#This Row],[//]]="","",INDEX([3]!db[NB PAJAK],KENKO[[#This Row],[stt]]-1))</f>
        <v/>
      </c>
      <c r="K819" s="34" t="str">
        <f ca="1">IF(KENKO[[#This Row],[//]]="","",IF(INDEX(INDIRECT($2:$2),KENKO[[#This Row],[//]])="","",INDEX(INDIRECT($2:$2),KENKO[[#This Row],[//]])))</f>
        <v/>
      </c>
      <c r="L819" s="34" t="str">
        <f ca="1">IF(KENKO[[#This Row],[//]]="","",IF(KENKO[[#This Row],[C]]="",INDEX(INDIRECT($2:$2),KENKO[[#This Row],[//]]),""))</f>
        <v/>
      </c>
      <c r="M819" s="34" t="str">
        <f ca="1">IF(KENKO[[#This Row],[//]]="","",IF(KENKO[[#This Row],[C]]="",INDEX(INDIRECT($2:$2),KENKO[[#This Row],[//]]),""))</f>
        <v/>
      </c>
      <c r="N819" s="40" t="str">
        <f ca="1">IF(KENKO[[#This Row],[//]]="","",INDEX(INDIRECT($2:$2),KENKO[[#This Row],[//]])/IF(KENKO[[#This Row],[C]]="",KENKO[[#This Row],[JMLH BRG]],1))</f>
        <v/>
      </c>
      <c r="O819" s="41" t="str">
        <f ca="1">IF(KENKO[[#This Row],[//]]="","",INDEX(INDIRECT($2:$2),KENKO[[#This Row],[//]]))</f>
        <v/>
      </c>
      <c r="P819" s="41" t="str">
        <f ca="1">IF(KENKO[[#This Row],[//]]="","",IF(INDEX(INDIRECT($2:$2),KENKO[[#This Row],[//]])="","",INDEX(INDIRECT($2:$2),KENKO[[#This Row],[//]])))</f>
        <v/>
      </c>
      <c r="Q819" s="40" t="str">
        <f ca="1">IF(KENKO[[#This Row],[//]]="","",INDEX(INDIRECT($2:$2),KENKO[[#This Row],[//]]))</f>
        <v/>
      </c>
      <c r="R81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1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19" s="42" t="str">
        <f ca="1">IF(KENKO[[#This Row],[//]]="","",IF(INDEX(INDIRECT($2:$2),KENKO[[#This Row],[//]])="","",INDEX(INDIRECT($2:$2),KENKO[[#This Row],[//]])))</f>
        <v/>
      </c>
      <c r="U819" s="35" t="str">
        <f ca="1">IF(KENKO[[#This Row],[//]]="","",INDEX(INDIRECT($2:$2),KENKO[[#This Row],[//]]))</f>
        <v/>
      </c>
      <c r="V819" s="35" t="str">
        <f ca="1">LOWER(SUBSTITUTE(SUBSTITUTE(SUBSTITUTE(SUBSTITUTE(SUBSTITUTE(SUBSTITUTE(SUBSTITUTE(SUBSTITUTE(KENKO[[#This Row],[N.B.nota]]," ",""),"-",""),"(",""),")",""),".",""),",",""),"/",""),"""",""))</f>
        <v/>
      </c>
      <c r="W819" s="34" t="str">
        <f ca="1">IF(KENKO[[#This Row],[concat]]="","",MATCH(KENKO[[#This Row],[concat]],[3]!db[NB NOTA_C],0)+1)</f>
        <v/>
      </c>
      <c r="X819" s="35" t="str">
        <f ca="1">IF(KENKO[[#This Row],[N.B.nota]]="","",ADDRESS(ROW(KENKO[QB]),COLUMN(KENKO[QB]))&amp;":"&amp;ADDRESS(ROW(),COLUMN(KENKO[QB])))</f>
        <v/>
      </c>
      <c r="Y819" s="35" t="str">
        <f ca="1">IF(KENKO[[#This Row],[//]]="","",HYPERLINK("["&amp;DB_PATH&amp;"]DB!e"&amp;KENKO[[#This Row],[stt]],"&gt;"))</f>
        <v/>
      </c>
      <c r="Z819" s="32" t="str">
        <f ca="1">IF(KENKO[[#This Row],[//]]="","",IF(KENKO[[#This Row],[ID NOTA]]="",Z818,KENKO[[#This Row],[ID NOTA]]))</f>
        <v/>
      </c>
    </row>
    <row r="820" spans="1:26" ht="20.100000000000001" customHeight="1" x14ac:dyDescent="0.25">
      <c r="A820" s="38"/>
      <c r="B820" s="34" t="str">
        <f>IF(KENKO[[#This Row],[N_ID]]="","",INDEX(Table1[ID],MATCH(KENKO[[#This Row],[N_ID]],Table1[N_ID],0)))</f>
        <v/>
      </c>
      <c r="C820" s="34" t="str">
        <f ca="1">IF(KENKO[[#This Row],[//]]="","",HYPERLINK("["&amp;SUBSTITUTE(DIR,"'","")&amp;"]NOTA!D"&amp;KENKO[[#This Row],[//]]+2,"&gt;"))</f>
        <v/>
      </c>
      <c r="D820" s="34" t="str">
        <f>IF(KENKO[[#This Row],[ID NOTA]]="","",INDEX(Table1[QB],MATCH(KENKO[[#This Row],[ID NOTA]],Table1[ID],0)))</f>
        <v/>
      </c>
      <c r="E82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20" s="29"/>
      <c r="G820" s="39" t="str">
        <f ca="1">IF(KENKO[[#This Row],[N_ID]]="","",INDEX(INDIRECT($2:$2),KENKO[[#This Row],[//]]))</f>
        <v/>
      </c>
      <c r="H820" s="39" t="str">
        <f ca="1">IF(KENKO[[#This Row],[N_ID]]="","",INDEX(INDIRECT($2:$2),KENKO[[#This Row],[//]]))</f>
        <v/>
      </c>
      <c r="I820" s="35" t="str">
        <f ca="1">IF(KENKO[[#This Row],[N_ID]]="","",INDEX(INDIRECT($2:$2),KENKO[[#This Row],[//]]))</f>
        <v/>
      </c>
      <c r="J820" s="35" t="str">
        <f ca="1">IF(KENKO[[#This Row],[//]]="","",INDEX([3]!db[NB PAJAK],KENKO[[#This Row],[stt]]-1))</f>
        <v/>
      </c>
      <c r="K820" s="34" t="str">
        <f ca="1">IF(KENKO[[#This Row],[//]]="","",IF(INDEX(INDIRECT($2:$2),KENKO[[#This Row],[//]])="","",INDEX(INDIRECT($2:$2),KENKO[[#This Row],[//]])))</f>
        <v/>
      </c>
      <c r="L820" s="34" t="str">
        <f ca="1">IF(KENKO[[#This Row],[//]]="","",IF(KENKO[[#This Row],[C]]="",INDEX(INDIRECT($2:$2),KENKO[[#This Row],[//]]),""))</f>
        <v/>
      </c>
      <c r="M820" s="34" t="str">
        <f ca="1">IF(KENKO[[#This Row],[//]]="","",IF(KENKO[[#This Row],[C]]="",INDEX(INDIRECT($2:$2),KENKO[[#This Row],[//]]),""))</f>
        <v/>
      </c>
      <c r="N820" s="40" t="str">
        <f ca="1">IF(KENKO[[#This Row],[//]]="","",INDEX(INDIRECT($2:$2),KENKO[[#This Row],[//]])/IF(KENKO[[#This Row],[C]]="",KENKO[[#This Row],[JMLH BRG]],1))</f>
        <v/>
      </c>
      <c r="O820" s="41" t="str">
        <f ca="1">IF(KENKO[[#This Row],[//]]="","",INDEX(INDIRECT($2:$2),KENKO[[#This Row],[//]]))</f>
        <v/>
      </c>
      <c r="P820" s="41" t="str">
        <f ca="1">IF(KENKO[[#This Row],[//]]="","",IF(INDEX(INDIRECT($2:$2),KENKO[[#This Row],[//]])="","",INDEX(INDIRECT($2:$2),KENKO[[#This Row],[//]])))</f>
        <v/>
      </c>
      <c r="Q820" s="40" t="str">
        <f ca="1">IF(KENKO[[#This Row],[//]]="","",INDEX(INDIRECT($2:$2),KENKO[[#This Row],[//]]))</f>
        <v/>
      </c>
      <c r="R82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2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20" s="42" t="str">
        <f ca="1">IF(KENKO[[#This Row],[//]]="","",IF(INDEX(INDIRECT($2:$2),KENKO[[#This Row],[//]])="","",INDEX(INDIRECT($2:$2),KENKO[[#This Row],[//]])))</f>
        <v/>
      </c>
      <c r="U820" s="35" t="str">
        <f ca="1">IF(KENKO[[#This Row],[//]]="","",INDEX(INDIRECT($2:$2),KENKO[[#This Row],[//]]))</f>
        <v/>
      </c>
      <c r="V820" s="35" t="str">
        <f ca="1">LOWER(SUBSTITUTE(SUBSTITUTE(SUBSTITUTE(SUBSTITUTE(SUBSTITUTE(SUBSTITUTE(SUBSTITUTE(SUBSTITUTE(KENKO[[#This Row],[N.B.nota]]," ",""),"-",""),"(",""),")",""),".",""),",",""),"/",""),"""",""))</f>
        <v/>
      </c>
      <c r="W820" s="34" t="str">
        <f ca="1">IF(KENKO[[#This Row],[concat]]="","",MATCH(KENKO[[#This Row],[concat]],[3]!db[NB NOTA_C],0)+1)</f>
        <v/>
      </c>
      <c r="X820" s="35" t="str">
        <f ca="1">IF(KENKO[[#This Row],[N.B.nota]]="","",ADDRESS(ROW(KENKO[QB]),COLUMN(KENKO[QB]))&amp;":"&amp;ADDRESS(ROW(),COLUMN(KENKO[QB])))</f>
        <v/>
      </c>
      <c r="Y820" s="35" t="str">
        <f ca="1">IF(KENKO[[#This Row],[//]]="","",HYPERLINK("["&amp;DB_PATH&amp;"]DB!e"&amp;KENKO[[#This Row],[stt]],"&gt;"))</f>
        <v/>
      </c>
      <c r="Z820" s="32" t="str">
        <f ca="1">IF(KENKO[[#This Row],[//]]="","",IF(KENKO[[#This Row],[ID NOTA]]="",Z819,KENKO[[#This Row],[ID NOTA]]))</f>
        <v/>
      </c>
    </row>
    <row r="821" spans="1:26" ht="20.100000000000001" customHeight="1" x14ac:dyDescent="0.25">
      <c r="A821" s="38"/>
      <c r="B821" s="34" t="str">
        <f>IF(KENKO[[#This Row],[N_ID]]="","",INDEX(Table1[ID],MATCH(KENKO[[#This Row],[N_ID]],Table1[N_ID],0)))</f>
        <v/>
      </c>
      <c r="C821" s="34" t="str">
        <f ca="1">IF(KENKO[[#This Row],[//]]="","",HYPERLINK("["&amp;SUBSTITUTE(DIR,"'","")&amp;"]NOTA!D"&amp;KENKO[[#This Row],[//]]+2,"&gt;"))</f>
        <v/>
      </c>
      <c r="D821" s="34" t="str">
        <f>IF(KENKO[[#This Row],[ID NOTA]]="","",INDEX(Table1[QB],MATCH(KENKO[[#This Row],[ID NOTA]],Table1[ID],0)))</f>
        <v/>
      </c>
      <c r="E82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21" s="29"/>
      <c r="G821" s="39" t="str">
        <f ca="1">IF(KENKO[[#This Row],[N_ID]]="","",INDEX(INDIRECT($2:$2),KENKO[[#This Row],[//]]))</f>
        <v/>
      </c>
      <c r="H821" s="39" t="str">
        <f ca="1">IF(KENKO[[#This Row],[N_ID]]="","",INDEX(INDIRECT($2:$2),KENKO[[#This Row],[//]]))</f>
        <v/>
      </c>
      <c r="I821" s="35" t="str">
        <f ca="1">IF(KENKO[[#This Row],[N_ID]]="","",INDEX(INDIRECT($2:$2),KENKO[[#This Row],[//]]))</f>
        <v/>
      </c>
      <c r="J821" s="35" t="str">
        <f ca="1">IF(KENKO[[#This Row],[//]]="","",INDEX([3]!db[NB PAJAK],KENKO[[#This Row],[stt]]-1))</f>
        <v/>
      </c>
      <c r="K821" s="34" t="str">
        <f ca="1">IF(KENKO[[#This Row],[//]]="","",IF(INDEX(INDIRECT($2:$2),KENKO[[#This Row],[//]])="","",INDEX(INDIRECT($2:$2),KENKO[[#This Row],[//]])))</f>
        <v/>
      </c>
      <c r="L821" s="34" t="str">
        <f ca="1">IF(KENKO[[#This Row],[//]]="","",IF(KENKO[[#This Row],[C]]="",INDEX(INDIRECT($2:$2),KENKO[[#This Row],[//]]),""))</f>
        <v/>
      </c>
      <c r="M821" s="34" t="str">
        <f ca="1">IF(KENKO[[#This Row],[//]]="","",IF(KENKO[[#This Row],[C]]="",INDEX(INDIRECT($2:$2),KENKO[[#This Row],[//]]),""))</f>
        <v/>
      </c>
      <c r="N821" s="40" t="str">
        <f ca="1">IF(KENKO[[#This Row],[//]]="","",INDEX(INDIRECT($2:$2),KENKO[[#This Row],[//]])/IF(KENKO[[#This Row],[C]]="",KENKO[[#This Row],[JMLH BRG]],1))</f>
        <v/>
      </c>
      <c r="O821" s="41" t="str">
        <f ca="1">IF(KENKO[[#This Row],[//]]="","",INDEX(INDIRECT($2:$2),KENKO[[#This Row],[//]]))</f>
        <v/>
      </c>
      <c r="P821" s="41" t="str">
        <f ca="1">IF(KENKO[[#This Row],[//]]="","",IF(INDEX(INDIRECT($2:$2),KENKO[[#This Row],[//]])="","",INDEX(INDIRECT($2:$2),KENKO[[#This Row],[//]])))</f>
        <v/>
      </c>
      <c r="Q821" s="40" t="str">
        <f ca="1">IF(KENKO[[#This Row],[//]]="","",INDEX(INDIRECT($2:$2),KENKO[[#This Row],[//]]))</f>
        <v/>
      </c>
      <c r="R82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2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21" s="42" t="str">
        <f ca="1">IF(KENKO[[#This Row],[//]]="","",IF(INDEX(INDIRECT($2:$2),KENKO[[#This Row],[//]])="","",INDEX(INDIRECT($2:$2),KENKO[[#This Row],[//]])))</f>
        <v/>
      </c>
      <c r="U821" s="35" t="str">
        <f ca="1">IF(KENKO[[#This Row],[//]]="","",INDEX(INDIRECT($2:$2),KENKO[[#This Row],[//]]))</f>
        <v/>
      </c>
      <c r="V821" s="35" t="str">
        <f ca="1">LOWER(SUBSTITUTE(SUBSTITUTE(SUBSTITUTE(SUBSTITUTE(SUBSTITUTE(SUBSTITUTE(SUBSTITUTE(SUBSTITUTE(KENKO[[#This Row],[N.B.nota]]," ",""),"-",""),"(",""),")",""),".",""),",",""),"/",""),"""",""))</f>
        <v/>
      </c>
      <c r="W821" s="34" t="str">
        <f ca="1">IF(KENKO[[#This Row],[concat]]="","",MATCH(KENKO[[#This Row],[concat]],[3]!db[NB NOTA_C],0)+1)</f>
        <v/>
      </c>
      <c r="X821" s="35" t="str">
        <f ca="1">IF(KENKO[[#This Row],[N.B.nota]]="","",ADDRESS(ROW(KENKO[QB]),COLUMN(KENKO[QB]))&amp;":"&amp;ADDRESS(ROW(),COLUMN(KENKO[QB])))</f>
        <v/>
      </c>
      <c r="Y821" s="35" t="str">
        <f ca="1">IF(KENKO[[#This Row],[//]]="","",HYPERLINK("["&amp;DB_PATH&amp;"]DB!e"&amp;KENKO[[#This Row],[stt]],"&gt;"))</f>
        <v/>
      </c>
      <c r="Z821" s="32" t="str">
        <f ca="1">IF(KENKO[[#This Row],[//]]="","",IF(KENKO[[#This Row],[ID NOTA]]="",Z820,KENKO[[#This Row],[ID NOTA]]))</f>
        <v/>
      </c>
    </row>
    <row r="822" spans="1:26" ht="20.100000000000001" customHeight="1" x14ac:dyDescent="0.25">
      <c r="A822" s="38"/>
      <c r="B822" s="34" t="str">
        <f>IF(KENKO[[#This Row],[N_ID]]="","",INDEX(Table1[ID],MATCH(KENKO[[#This Row],[N_ID]],Table1[N_ID],0)))</f>
        <v/>
      </c>
      <c r="C822" s="34" t="str">
        <f ca="1">IF(KENKO[[#This Row],[//]]="","",HYPERLINK("["&amp;SUBSTITUTE(DIR,"'","")&amp;"]NOTA!D"&amp;KENKO[[#This Row],[//]]+2,"&gt;"))</f>
        <v/>
      </c>
      <c r="D822" s="34" t="str">
        <f>IF(KENKO[[#This Row],[ID NOTA]]="","",INDEX(Table1[QB],MATCH(KENKO[[#This Row],[ID NOTA]],Table1[ID],0)))</f>
        <v/>
      </c>
      <c r="E82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22" s="29"/>
      <c r="G822" s="39" t="str">
        <f ca="1">IF(KENKO[[#This Row],[N_ID]]="","",INDEX(INDIRECT($2:$2),KENKO[[#This Row],[//]]))</f>
        <v/>
      </c>
      <c r="H822" s="39" t="str">
        <f ca="1">IF(KENKO[[#This Row],[N_ID]]="","",INDEX(INDIRECT($2:$2),KENKO[[#This Row],[//]]))</f>
        <v/>
      </c>
      <c r="I822" s="35" t="str">
        <f ca="1">IF(KENKO[[#This Row],[N_ID]]="","",INDEX(INDIRECT($2:$2),KENKO[[#This Row],[//]]))</f>
        <v/>
      </c>
      <c r="J822" s="35" t="str">
        <f ca="1">IF(KENKO[[#This Row],[//]]="","",INDEX([3]!db[NB PAJAK],KENKO[[#This Row],[stt]]-1))</f>
        <v/>
      </c>
      <c r="K822" s="34" t="str">
        <f ca="1">IF(KENKO[[#This Row],[//]]="","",IF(INDEX(INDIRECT($2:$2),KENKO[[#This Row],[//]])="","",INDEX(INDIRECT($2:$2),KENKO[[#This Row],[//]])))</f>
        <v/>
      </c>
      <c r="L822" s="34" t="str">
        <f ca="1">IF(KENKO[[#This Row],[//]]="","",IF(KENKO[[#This Row],[C]]="",INDEX(INDIRECT($2:$2),KENKO[[#This Row],[//]]),""))</f>
        <v/>
      </c>
      <c r="M822" s="34" t="str">
        <f ca="1">IF(KENKO[[#This Row],[//]]="","",IF(KENKO[[#This Row],[C]]="",INDEX(INDIRECT($2:$2),KENKO[[#This Row],[//]]),""))</f>
        <v/>
      </c>
      <c r="N822" s="40" t="str">
        <f ca="1">IF(KENKO[[#This Row],[//]]="","",INDEX(INDIRECT($2:$2),KENKO[[#This Row],[//]])/IF(KENKO[[#This Row],[C]]="",KENKO[[#This Row],[JMLH BRG]],1))</f>
        <v/>
      </c>
      <c r="O822" s="41" t="str">
        <f ca="1">IF(KENKO[[#This Row],[//]]="","",INDEX(INDIRECT($2:$2),KENKO[[#This Row],[//]]))</f>
        <v/>
      </c>
      <c r="P822" s="41" t="str">
        <f ca="1">IF(KENKO[[#This Row],[//]]="","",IF(INDEX(INDIRECT($2:$2),KENKO[[#This Row],[//]])="","",INDEX(INDIRECT($2:$2),KENKO[[#This Row],[//]])))</f>
        <v/>
      </c>
      <c r="Q822" s="40" t="str">
        <f ca="1">IF(KENKO[[#This Row],[//]]="","",INDEX(INDIRECT($2:$2),KENKO[[#This Row],[//]]))</f>
        <v/>
      </c>
      <c r="R82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2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22" s="42" t="str">
        <f ca="1">IF(KENKO[[#This Row],[//]]="","",IF(INDEX(INDIRECT($2:$2),KENKO[[#This Row],[//]])="","",INDEX(INDIRECT($2:$2),KENKO[[#This Row],[//]])))</f>
        <v/>
      </c>
      <c r="U822" s="35" t="str">
        <f ca="1">IF(KENKO[[#This Row],[//]]="","",INDEX(INDIRECT($2:$2),KENKO[[#This Row],[//]]))</f>
        <v/>
      </c>
      <c r="V822" s="35" t="str">
        <f ca="1">LOWER(SUBSTITUTE(SUBSTITUTE(SUBSTITUTE(SUBSTITUTE(SUBSTITUTE(SUBSTITUTE(SUBSTITUTE(SUBSTITUTE(KENKO[[#This Row],[N.B.nota]]," ",""),"-",""),"(",""),")",""),".",""),",",""),"/",""),"""",""))</f>
        <v/>
      </c>
      <c r="W822" s="34" t="str">
        <f ca="1">IF(KENKO[[#This Row],[concat]]="","",MATCH(KENKO[[#This Row],[concat]],[3]!db[NB NOTA_C],0)+1)</f>
        <v/>
      </c>
      <c r="X822" s="35" t="str">
        <f ca="1">IF(KENKO[[#This Row],[N.B.nota]]="","",ADDRESS(ROW(KENKO[QB]),COLUMN(KENKO[QB]))&amp;":"&amp;ADDRESS(ROW(),COLUMN(KENKO[QB])))</f>
        <v/>
      </c>
      <c r="Y822" s="35" t="str">
        <f ca="1">IF(KENKO[[#This Row],[//]]="","",HYPERLINK("["&amp;DB_PATH&amp;"]DB!e"&amp;KENKO[[#This Row],[stt]],"&gt;"))</f>
        <v/>
      </c>
      <c r="Z822" s="32" t="str">
        <f ca="1">IF(KENKO[[#This Row],[//]]="","",IF(KENKO[[#This Row],[ID NOTA]]="",Z821,KENKO[[#This Row],[ID NOTA]]))</f>
        <v/>
      </c>
    </row>
    <row r="823" spans="1:26" ht="20.100000000000001" customHeight="1" x14ac:dyDescent="0.25">
      <c r="A823" s="38"/>
      <c r="B823" s="34" t="str">
        <f>IF(KENKO[[#This Row],[N_ID]]="","",INDEX(Table1[ID],MATCH(KENKO[[#This Row],[N_ID]],Table1[N_ID],0)))</f>
        <v/>
      </c>
      <c r="C823" s="34" t="str">
        <f ca="1">IF(KENKO[[#This Row],[//]]="","",HYPERLINK("["&amp;SUBSTITUTE(DIR,"'","")&amp;"]NOTA!D"&amp;KENKO[[#This Row],[//]]+2,"&gt;"))</f>
        <v/>
      </c>
      <c r="D823" s="34" t="str">
        <f>IF(KENKO[[#This Row],[ID NOTA]]="","",INDEX(Table1[QB],MATCH(KENKO[[#This Row],[ID NOTA]],Table1[ID],0)))</f>
        <v/>
      </c>
      <c r="E82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23" s="29"/>
      <c r="G823" s="39" t="str">
        <f ca="1">IF(KENKO[[#This Row],[N_ID]]="","",INDEX(INDIRECT($2:$2),KENKO[[#This Row],[//]]))</f>
        <v/>
      </c>
      <c r="H823" s="39" t="str">
        <f ca="1">IF(KENKO[[#This Row],[N_ID]]="","",INDEX(INDIRECT($2:$2),KENKO[[#This Row],[//]]))</f>
        <v/>
      </c>
      <c r="I823" s="35" t="str">
        <f ca="1">IF(KENKO[[#This Row],[N_ID]]="","",INDEX(INDIRECT($2:$2),KENKO[[#This Row],[//]]))</f>
        <v/>
      </c>
      <c r="J823" s="35" t="str">
        <f ca="1">IF(KENKO[[#This Row],[//]]="","",INDEX([3]!db[NB PAJAK],KENKO[[#This Row],[stt]]-1))</f>
        <v/>
      </c>
      <c r="K823" s="34" t="str">
        <f ca="1">IF(KENKO[[#This Row],[//]]="","",IF(INDEX(INDIRECT($2:$2),KENKO[[#This Row],[//]])="","",INDEX(INDIRECT($2:$2),KENKO[[#This Row],[//]])))</f>
        <v/>
      </c>
      <c r="L823" s="34" t="str">
        <f ca="1">IF(KENKO[[#This Row],[//]]="","",IF(KENKO[[#This Row],[C]]="",INDEX(INDIRECT($2:$2),KENKO[[#This Row],[//]]),""))</f>
        <v/>
      </c>
      <c r="M823" s="34" t="str">
        <f ca="1">IF(KENKO[[#This Row],[//]]="","",IF(KENKO[[#This Row],[C]]="",INDEX(INDIRECT($2:$2),KENKO[[#This Row],[//]]),""))</f>
        <v/>
      </c>
      <c r="N823" s="40" t="str">
        <f ca="1">IF(KENKO[[#This Row],[//]]="","",INDEX(INDIRECT($2:$2),KENKO[[#This Row],[//]])/IF(KENKO[[#This Row],[C]]="",KENKO[[#This Row],[JMLH BRG]],1))</f>
        <v/>
      </c>
      <c r="O823" s="41" t="str">
        <f ca="1">IF(KENKO[[#This Row],[//]]="","",INDEX(INDIRECT($2:$2),KENKO[[#This Row],[//]]))</f>
        <v/>
      </c>
      <c r="P823" s="41" t="str">
        <f ca="1">IF(KENKO[[#This Row],[//]]="","",IF(INDEX(INDIRECT($2:$2),KENKO[[#This Row],[//]])="","",INDEX(INDIRECT($2:$2),KENKO[[#This Row],[//]])))</f>
        <v/>
      </c>
      <c r="Q823" s="40" t="str">
        <f ca="1">IF(KENKO[[#This Row],[//]]="","",INDEX(INDIRECT($2:$2),KENKO[[#This Row],[//]]))</f>
        <v/>
      </c>
      <c r="R82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2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23" s="42" t="str">
        <f ca="1">IF(KENKO[[#This Row],[//]]="","",IF(INDEX(INDIRECT($2:$2),KENKO[[#This Row],[//]])="","",INDEX(INDIRECT($2:$2),KENKO[[#This Row],[//]])))</f>
        <v/>
      </c>
      <c r="U823" s="35" t="str">
        <f ca="1">IF(KENKO[[#This Row],[//]]="","",INDEX(INDIRECT($2:$2),KENKO[[#This Row],[//]]))</f>
        <v/>
      </c>
      <c r="V823" s="35" t="str">
        <f ca="1">LOWER(SUBSTITUTE(SUBSTITUTE(SUBSTITUTE(SUBSTITUTE(SUBSTITUTE(SUBSTITUTE(SUBSTITUTE(SUBSTITUTE(KENKO[[#This Row],[N.B.nota]]," ",""),"-",""),"(",""),")",""),".",""),",",""),"/",""),"""",""))</f>
        <v/>
      </c>
      <c r="W823" s="34" t="str">
        <f ca="1">IF(KENKO[[#This Row],[concat]]="","",MATCH(KENKO[[#This Row],[concat]],[3]!db[NB NOTA_C],0)+1)</f>
        <v/>
      </c>
      <c r="X823" s="35" t="str">
        <f ca="1">IF(KENKO[[#This Row],[N.B.nota]]="","",ADDRESS(ROW(KENKO[QB]),COLUMN(KENKO[QB]))&amp;":"&amp;ADDRESS(ROW(),COLUMN(KENKO[QB])))</f>
        <v/>
      </c>
      <c r="Y823" s="35" t="str">
        <f ca="1">IF(KENKO[[#This Row],[//]]="","",HYPERLINK("["&amp;DB_PATH&amp;"]DB!e"&amp;KENKO[[#This Row],[stt]],"&gt;"))</f>
        <v/>
      </c>
      <c r="Z823" s="32" t="str">
        <f ca="1">IF(KENKO[[#This Row],[//]]="","",IF(KENKO[[#This Row],[ID NOTA]]="",Z822,KENKO[[#This Row],[ID NOTA]]))</f>
        <v/>
      </c>
    </row>
    <row r="824" spans="1:26" ht="20.100000000000001" customHeight="1" x14ac:dyDescent="0.25">
      <c r="A824" s="38"/>
      <c r="B824" s="34" t="str">
        <f>IF(KENKO[[#This Row],[N_ID]]="","",INDEX(Table1[ID],MATCH(KENKO[[#This Row],[N_ID]],Table1[N_ID],0)))</f>
        <v/>
      </c>
      <c r="C824" s="34" t="str">
        <f ca="1">IF(KENKO[[#This Row],[//]]="","",HYPERLINK("["&amp;SUBSTITUTE(DIR,"'","")&amp;"]NOTA!D"&amp;KENKO[[#This Row],[//]]+2,"&gt;"))</f>
        <v/>
      </c>
      <c r="D824" s="34" t="str">
        <f>IF(KENKO[[#This Row],[ID NOTA]]="","",INDEX(Table1[QB],MATCH(KENKO[[#This Row],[ID NOTA]],Table1[ID],0)))</f>
        <v/>
      </c>
      <c r="E82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24" s="29"/>
      <c r="G824" s="39" t="str">
        <f ca="1">IF(KENKO[[#This Row],[N_ID]]="","",INDEX(INDIRECT($2:$2),KENKO[[#This Row],[//]]))</f>
        <v/>
      </c>
      <c r="H824" s="39" t="str">
        <f ca="1">IF(KENKO[[#This Row],[N_ID]]="","",INDEX(INDIRECT($2:$2),KENKO[[#This Row],[//]]))</f>
        <v/>
      </c>
      <c r="I824" s="35" t="str">
        <f ca="1">IF(KENKO[[#This Row],[N_ID]]="","",INDEX(INDIRECT($2:$2),KENKO[[#This Row],[//]]))</f>
        <v/>
      </c>
      <c r="J824" s="35" t="str">
        <f ca="1">IF(KENKO[[#This Row],[//]]="","",INDEX([3]!db[NB PAJAK],KENKO[[#This Row],[stt]]-1))</f>
        <v/>
      </c>
      <c r="K824" s="34" t="str">
        <f ca="1">IF(KENKO[[#This Row],[//]]="","",IF(INDEX(INDIRECT($2:$2),KENKO[[#This Row],[//]])="","",INDEX(INDIRECT($2:$2),KENKO[[#This Row],[//]])))</f>
        <v/>
      </c>
      <c r="L824" s="34" t="str">
        <f ca="1">IF(KENKO[[#This Row],[//]]="","",IF(KENKO[[#This Row],[C]]="",INDEX(INDIRECT($2:$2),KENKO[[#This Row],[//]]),""))</f>
        <v/>
      </c>
      <c r="M824" s="34" t="str">
        <f ca="1">IF(KENKO[[#This Row],[//]]="","",IF(KENKO[[#This Row],[C]]="",INDEX(INDIRECT($2:$2),KENKO[[#This Row],[//]]),""))</f>
        <v/>
      </c>
      <c r="N824" s="40" t="str">
        <f ca="1">IF(KENKO[[#This Row],[//]]="","",INDEX(INDIRECT($2:$2),KENKO[[#This Row],[//]])/IF(KENKO[[#This Row],[C]]="",KENKO[[#This Row],[JMLH BRG]],1))</f>
        <v/>
      </c>
      <c r="O824" s="41" t="str">
        <f ca="1">IF(KENKO[[#This Row],[//]]="","",INDEX(INDIRECT($2:$2),KENKO[[#This Row],[//]]))</f>
        <v/>
      </c>
      <c r="P824" s="41" t="str">
        <f ca="1">IF(KENKO[[#This Row],[//]]="","",IF(INDEX(INDIRECT($2:$2),KENKO[[#This Row],[//]])="","",INDEX(INDIRECT($2:$2),KENKO[[#This Row],[//]])))</f>
        <v/>
      </c>
      <c r="Q824" s="40" t="str">
        <f ca="1">IF(KENKO[[#This Row],[//]]="","",INDEX(INDIRECT($2:$2),KENKO[[#This Row],[//]]))</f>
        <v/>
      </c>
      <c r="R82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2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24" s="42" t="str">
        <f ca="1">IF(KENKO[[#This Row],[//]]="","",IF(INDEX(INDIRECT($2:$2),KENKO[[#This Row],[//]])="","",INDEX(INDIRECT($2:$2),KENKO[[#This Row],[//]])))</f>
        <v/>
      </c>
      <c r="U824" s="35" t="str">
        <f ca="1">IF(KENKO[[#This Row],[//]]="","",INDEX(INDIRECT($2:$2),KENKO[[#This Row],[//]]))</f>
        <v/>
      </c>
      <c r="V824" s="35" t="str">
        <f ca="1">LOWER(SUBSTITUTE(SUBSTITUTE(SUBSTITUTE(SUBSTITUTE(SUBSTITUTE(SUBSTITUTE(SUBSTITUTE(SUBSTITUTE(KENKO[[#This Row],[N.B.nota]]," ",""),"-",""),"(",""),")",""),".",""),",",""),"/",""),"""",""))</f>
        <v/>
      </c>
      <c r="W824" s="34" t="str">
        <f ca="1">IF(KENKO[[#This Row],[concat]]="","",MATCH(KENKO[[#This Row],[concat]],[3]!db[NB NOTA_C],0)+1)</f>
        <v/>
      </c>
      <c r="X824" s="35" t="str">
        <f ca="1">IF(KENKO[[#This Row],[N.B.nota]]="","",ADDRESS(ROW(KENKO[QB]),COLUMN(KENKO[QB]))&amp;":"&amp;ADDRESS(ROW(),COLUMN(KENKO[QB])))</f>
        <v/>
      </c>
      <c r="Y824" s="35" t="str">
        <f ca="1">IF(KENKO[[#This Row],[//]]="","",HYPERLINK("["&amp;DB_PATH&amp;"]DB!e"&amp;KENKO[[#This Row],[stt]],"&gt;"))</f>
        <v/>
      </c>
      <c r="Z824" s="32" t="str">
        <f ca="1">IF(KENKO[[#This Row],[//]]="","",IF(KENKO[[#This Row],[ID NOTA]]="",Z823,KENKO[[#This Row],[ID NOTA]]))</f>
        <v/>
      </c>
    </row>
    <row r="825" spans="1:26" ht="20.100000000000001" customHeight="1" x14ac:dyDescent="0.25">
      <c r="A825" s="38"/>
      <c r="B825" s="34" t="str">
        <f>IF(KENKO[[#This Row],[N_ID]]="","",INDEX(Table1[ID],MATCH(KENKO[[#This Row],[N_ID]],Table1[N_ID],0)))</f>
        <v/>
      </c>
      <c r="C825" s="34" t="str">
        <f ca="1">IF(KENKO[[#This Row],[//]]="","",HYPERLINK("["&amp;SUBSTITUTE(DIR,"'","")&amp;"]NOTA!D"&amp;KENKO[[#This Row],[//]]+2,"&gt;"))</f>
        <v/>
      </c>
      <c r="D825" s="34" t="str">
        <f>IF(KENKO[[#This Row],[ID NOTA]]="","",INDEX(Table1[QB],MATCH(KENKO[[#This Row],[ID NOTA]],Table1[ID],0)))</f>
        <v/>
      </c>
      <c r="E82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25" s="29"/>
      <c r="G825" s="39" t="str">
        <f ca="1">IF(KENKO[[#This Row],[N_ID]]="","",INDEX(INDIRECT($2:$2),KENKO[[#This Row],[//]]))</f>
        <v/>
      </c>
      <c r="H825" s="39" t="str">
        <f ca="1">IF(KENKO[[#This Row],[N_ID]]="","",INDEX(INDIRECT($2:$2),KENKO[[#This Row],[//]]))</f>
        <v/>
      </c>
      <c r="I825" s="35" t="str">
        <f ca="1">IF(KENKO[[#This Row],[N_ID]]="","",INDEX(INDIRECT($2:$2),KENKO[[#This Row],[//]]))</f>
        <v/>
      </c>
      <c r="J825" s="35" t="str">
        <f ca="1">IF(KENKO[[#This Row],[//]]="","",INDEX([3]!db[NB PAJAK],KENKO[[#This Row],[stt]]-1))</f>
        <v/>
      </c>
      <c r="K825" s="34" t="str">
        <f ca="1">IF(KENKO[[#This Row],[//]]="","",IF(INDEX(INDIRECT($2:$2),KENKO[[#This Row],[//]])="","",INDEX(INDIRECT($2:$2),KENKO[[#This Row],[//]])))</f>
        <v/>
      </c>
      <c r="L825" s="34" t="str">
        <f ca="1">IF(KENKO[[#This Row],[//]]="","",IF(KENKO[[#This Row],[C]]="",INDEX(INDIRECT($2:$2),KENKO[[#This Row],[//]]),""))</f>
        <v/>
      </c>
      <c r="M825" s="34" t="str">
        <f ca="1">IF(KENKO[[#This Row],[//]]="","",IF(KENKO[[#This Row],[C]]="",INDEX(INDIRECT($2:$2),KENKO[[#This Row],[//]]),""))</f>
        <v/>
      </c>
      <c r="N825" s="40" t="str">
        <f ca="1">IF(KENKO[[#This Row],[//]]="","",INDEX(INDIRECT($2:$2),KENKO[[#This Row],[//]])/IF(KENKO[[#This Row],[C]]="",KENKO[[#This Row],[JMLH BRG]],1))</f>
        <v/>
      </c>
      <c r="O825" s="41" t="str">
        <f ca="1">IF(KENKO[[#This Row],[//]]="","",INDEX(INDIRECT($2:$2),KENKO[[#This Row],[//]]))</f>
        <v/>
      </c>
      <c r="P825" s="41" t="str">
        <f ca="1">IF(KENKO[[#This Row],[//]]="","",IF(INDEX(INDIRECT($2:$2),KENKO[[#This Row],[//]])="","",INDEX(INDIRECT($2:$2),KENKO[[#This Row],[//]])))</f>
        <v/>
      </c>
      <c r="Q825" s="40" t="str">
        <f ca="1">IF(KENKO[[#This Row],[//]]="","",INDEX(INDIRECT($2:$2),KENKO[[#This Row],[//]]))</f>
        <v/>
      </c>
      <c r="R82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2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25" s="42" t="str">
        <f ca="1">IF(KENKO[[#This Row],[//]]="","",IF(INDEX(INDIRECT($2:$2),KENKO[[#This Row],[//]])="","",INDEX(INDIRECT($2:$2),KENKO[[#This Row],[//]])))</f>
        <v/>
      </c>
      <c r="U825" s="35" t="str">
        <f ca="1">IF(KENKO[[#This Row],[//]]="","",INDEX(INDIRECT($2:$2),KENKO[[#This Row],[//]]))</f>
        <v/>
      </c>
      <c r="V825" s="35" t="str">
        <f ca="1">LOWER(SUBSTITUTE(SUBSTITUTE(SUBSTITUTE(SUBSTITUTE(SUBSTITUTE(SUBSTITUTE(SUBSTITUTE(SUBSTITUTE(KENKO[[#This Row],[N.B.nota]]," ",""),"-",""),"(",""),")",""),".",""),",",""),"/",""),"""",""))</f>
        <v/>
      </c>
      <c r="W825" s="34" t="str">
        <f ca="1">IF(KENKO[[#This Row],[concat]]="","",MATCH(KENKO[[#This Row],[concat]],[3]!db[NB NOTA_C],0)+1)</f>
        <v/>
      </c>
      <c r="X825" s="35" t="str">
        <f ca="1">IF(KENKO[[#This Row],[N.B.nota]]="","",ADDRESS(ROW(KENKO[QB]),COLUMN(KENKO[QB]))&amp;":"&amp;ADDRESS(ROW(),COLUMN(KENKO[QB])))</f>
        <v/>
      </c>
      <c r="Y825" s="35" t="str">
        <f ca="1">IF(KENKO[[#This Row],[//]]="","",HYPERLINK("["&amp;DB_PATH&amp;"]DB!e"&amp;KENKO[[#This Row],[stt]],"&gt;"))</f>
        <v/>
      </c>
      <c r="Z825" s="32" t="str">
        <f ca="1">IF(KENKO[[#This Row],[//]]="","",IF(KENKO[[#This Row],[ID NOTA]]="",Z824,KENKO[[#This Row],[ID NOTA]]))</f>
        <v/>
      </c>
    </row>
    <row r="826" spans="1:26" ht="20.100000000000001" customHeight="1" x14ac:dyDescent="0.25">
      <c r="A826" s="38"/>
      <c r="B826" s="34" t="str">
        <f>IF(KENKO[[#This Row],[N_ID]]="","",INDEX(Table1[ID],MATCH(KENKO[[#This Row],[N_ID]],Table1[N_ID],0)))</f>
        <v/>
      </c>
      <c r="C826" s="34" t="str">
        <f ca="1">IF(KENKO[[#This Row],[//]]="","",HYPERLINK("["&amp;SUBSTITUTE(DIR,"'","")&amp;"]NOTA!D"&amp;KENKO[[#This Row],[//]]+2,"&gt;"))</f>
        <v/>
      </c>
      <c r="D826" s="34" t="str">
        <f>IF(KENKO[[#This Row],[ID NOTA]]="","",INDEX(Table1[QB],MATCH(KENKO[[#This Row],[ID NOTA]],Table1[ID],0)))</f>
        <v/>
      </c>
      <c r="E82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26" s="29"/>
      <c r="G826" s="39" t="str">
        <f ca="1">IF(KENKO[[#This Row],[N_ID]]="","",INDEX(INDIRECT($2:$2),KENKO[[#This Row],[//]]))</f>
        <v/>
      </c>
      <c r="H826" s="39" t="str">
        <f ca="1">IF(KENKO[[#This Row],[N_ID]]="","",INDEX(INDIRECT($2:$2),KENKO[[#This Row],[//]]))</f>
        <v/>
      </c>
      <c r="I826" s="35" t="str">
        <f ca="1">IF(KENKO[[#This Row],[N_ID]]="","",INDEX(INDIRECT($2:$2),KENKO[[#This Row],[//]]))</f>
        <v/>
      </c>
      <c r="J826" s="35" t="str">
        <f ca="1">IF(KENKO[[#This Row],[//]]="","",INDEX([3]!db[NB PAJAK],KENKO[[#This Row],[stt]]-1))</f>
        <v/>
      </c>
      <c r="K826" s="34" t="str">
        <f ca="1">IF(KENKO[[#This Row],[//]]="","",IF(INDEX(INDIRECT($2:$2),KENKO[[#This Row],[//]])="","",INDEX(INDIRECT($2:$2),KENKO[[#This Row],[//]])))</f>
        <v/>
      </c>
      <c r="L826" s="34" t="str">
        <f ca="1">IF(KENKO[[#This Row],[//]]="","",IF(KENKO[[#This Row],[C]]="",INDEX(INDIRECT($2:$2),KENKO[[#This Row],[//]]),""))</f>
        <v/>
      </c>
      <c r="M826" s="34" t="str">
        <f ca="1">IF(KENKO[[#This Row],[//]]="","",IF(KENKO[[#This Row],[C]]="",INDEX(INDIRECT($2:$2),KENKO[[#This Row],[//]]),""))</f>
        <v/>
      </c>
      <c r="N826" s="40" t="str">
        <f ca="1">IF(KENKO[[#This Row],[//]]="","",INDEX(INDIRECT($2:$2),KENKO[[#This Row],[//]])/IF(KENKO[[#This Row],[C]]="",KENKO[[#This Row],[JMLH BRG]],1))</f>
        <v/>
      </c>
      <c r="O826" s="41" t="str">
        <f ca="1">IF(KENKO[[#This Row],[//]]="","",INDEX(INDIRECT($2:$2),KENKO[[#This Row],[//]]))</f>
        <v/>
      </c>
      <c r="P826" s="41" t="str">
        <f ca="1">IF(KENKO[[#This Row],[//]]="","",IF(INDEX(INDIRECT($2:$2),KENKO[[#This Row],[//]])="","",INDEX(INDIRECT($2:$2),KENKO[[#This Row],[//]])))</f>
        <v/>
      </c>
      <c r="Q826" s="40" t="str">
        <f ca="1">IF(KENKO[[#This Row],[//]]="","",INDEX(INDIRECT($2:$2),KENKO[[#This Row],[//]]))</f>
        <v/>
      </c>
      <c r="R82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2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26" s="42" t="str">
        <f ca="1">IF(KENKO[[#This Row],[//]]="","",IF(INDEX(INDIRECT($2:$2),KENKO[[#This Row],[//]])="","",INDEX(INDIRECT($2:$2),KENKO[[#This Row],[//]])))</f>
        <v/>
      </c>
      <c r="U826" s="35" t="str">
        <f ca="1">IF(KENKO[[#This Row],[//]]="","",INDEX(INDIRECT($2:$2),KENKO[[#This Row],[//]]))</f>
        <v/>
      </c>
      <c r="V826" s="35" t="str">
        <f ca="1">LOWER(SUBSTITUTE(SUBSTITUTE(SUBSTITUTE(SUBSTITUTE(SUBSTITUTE(SUBSTITUTE(SUBSTITUTE(SUBSTITUTE(KENKO[[#This Row],[N.B.nota]]," ",""),"-",""),"(",""),")",""),".",""),",",""),"/",""),"""",""))</f>
        <v/>
      </c>
      <c r="W826" s="34" t="str">
        <f ca="1">IF(KENKO[[#This Row],[concat]]="","",MATCH(KENKO[[#This Row],[concat]],[3]!db[NB NOTA_C],0)+1)</f>
        <v/>
      </c>
      <c r="X826" s="35" t="str">
        <f ca="1">IF(KENKO[[#This Row],[N.B.nota]]="","",ADDRESS(ROW(KENKO[QB]),COLUMN(KENKO[QB]))&amp;":"&amp;ADDRESS(ROW(),COLUMN(KENKO[QB])))</f>
        <v/>
      </c>
      <c r="Y826" s="35" t="str">
        <f ca="1">IF(KENKO[[#This Row],[//]]="","",HYPERLINK("["&amp;DB_PATH&amp;"]DB!e"&amp;KENKO[[#This Row],[stt]],"&gt;"))</f>
        <v/>
      </c>
      <c r="Z826" s="32" t="str">
        <f ca="1">IF(KENKO[[#This Row],[//]]="","",IF(KENKO[[#This Row],[ID NOTA]]="",Z825,KENKO[[#This Row],[ID NOTA]]))</f>
        <v/>
      </c>
    </row>
    <row r="827" spans="1:26" ht="20.100000000000001" customHeight="1" x14ac:dyDescent="0.25">
      <c r="A827" s="38"/>
      <c r="B827" s="34" t="str">
        <f>IF(KENKO[[#This Row],[N_ID]]="","",INDEX(Table1[ID],MATCH(KENKO[[#This Row],[N_ID]],Table1[N_ID],0)))</f>
        <v/>
      </c>
      <c r="C827" s="34" t="str">
        <f ca="1">IF(KENKO[[#This Row],[//]]="","",HYPERLINK("["&amp;SUBSTITUTE(DIR,"'","")&amp;"]NOTA!D"&amp;KENKO[[#This Row],[//]]+2,"&gt;"))</f>
        <v/>
      </c>
      <c r="D827" s="34" t="str">
        <f>IF(KENKO[[#This Row],[ID NOTA]]="","",INDEX(Table1[QB],MATCH(KENKO[[#This Row],[ID NOTA]],Table1[ID],0)))</f>
        <v/>
      </c>
      <c r="E82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27" s="29"/>
      <c r="G827" s="39" t="str">
        <f ca="1">IF(KENKO[[#This Row],[N_ID]]="","",INDEX(INDIRECT($2:$2),KENKO[[#This Row],[//]]))</f>
        <v/>
      </c>
      <c r="H827" s="39" t="str">
        <f ca="1">IF(KENKO[[#This Row],[N_ID]]="","",INDEX(INDIRECT($2:$2),KENKO[[#This Row],[//]]))</f>
        <v/>
      </c>
      <c r="I827" s="35" t="str">
        <f ca="1">IF(KENKO[[#This Row],[N_ID]]="","",INDEX(INDIRECT($2:$2),KENKO[[#This Row],[//]]))</f>
        <v/>
      </c>
      <c r="J827" s="35" t="str">
        <f ca="1">IF(KENKO[[#This Row],[//]]="","",INDEX([3]!db[NB PAJAK],KENKO[[#This Row],[stt]]-1))</f>
        <v/>
      </c>
      <c r="K827" s="34" t="str">
        <f ca="1">IF(KENKO[[#This Row],[//]]="","",IF(INDEX(INDIRECT($2:$2),KENKO[[#This Row],[//]])="","",INDEX(INDIRECT($2:$2),KENKO[[#This Row],[//]])))</f>
        <v/>
      </c>
      <c r="L827" s="34" t="str">
        <f ca="1">IF(KENKO[[#This Row],[//]]="","",IF(KENKO[[#This Row],[C]]="",INDEX(INDIRECT($2:$2),KENKO[[#This Row],[//]]),""))</f>
        <v/>
      </c>
      <c r="M827" s="34" t="str">
        <f ca="1">IF(KENKO[[#This Row],[//]]="","",IF(KENKO[[#This Row],[C]]="",INDEX(INDIRECT($2:$2),KENKO[[#This Row],[//]]),""))</f>
        <v/>
      </c>
      <c r="N827" s="40" t="str">
        <f ca="1">IF(KENKO[[#This Row],[//]]="","",INDEX(INDIRECT($2:$2),KENKO[[#This Row],[//]])/IF(KENKO[[#This Row],[C]]="",KENKO[[#This Row],[JMLH BRG]],1))</f>
        <v/>
      </c>
      <c r="O827" s="41" t="str">
        <f ca="1">IF(KENKO[[#This Row],[//]]="","",INDEX(INDIRECT($2:$2),KENKO[[#This Row],[//]]))</f>
        <v/>
      </c>
      <c r="P827" s="41" t="str">
        <f ca="1">IF(KENKO[[#This Row],[//]]="","",IF(INDEX(INDIRECT($2:$2),KENKO[[#This Row],[//]])="","",INDEX(INDIRECT($2:$2),KENKO[[#This Row],[//]])))</f>
        <v/>
      </c>
      <c r="Q827" s="40" t="str">
        <f ca="1">IF(KENKO[[#This Row],[//]]="","",INDEX(INDIRECT($2:$2),KENKO[[#This Row],[//]]))</f>
        <v/>
      </c>
      <c r="R82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2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27" s="42" t="str">
        <f ca="1">IF(KENKO[[#This Row],[//]]="","",IF(INDEX(INDIRECT($2:$2),KENKO[[#This Row],[//]])="","",INDEX(INDIRECT($2:$2),KENKO[[#This Row],[//]])))</f>
        <v/>
      </c>
      <c r="U827" s="35" t="str">
        <f ca="1">IF(KENKO[[#This Row],[//]]="","",INDEX(INDIRECT($2:$2),KENKO[[#This Row],[//]]))</f>
        <v/>
      </c>
      <c r="V827" s="35" t="str">
        <f ca="1">LOWER(SUBSTITUTE(SUBSTITUTE(SUBSTITUTE(SUBSTITUTE(SUBSTITUTE(SUBSTITUTE(SUBSTITUTE(SUBSTITUTE(KENKO[[#This Row],[N.B.nota]]," ",""),"-",""),"(",""),")",""),".",""),",",""),"/",""),"""",""))</f>
        <v/>
      </c>
      <c r="W827" s="34" t="str">
        <f ca="1">IF(KENKO[[#This Row],[concat]]="","",MATCH(KENKO[[#This Row],[concat]],[3]!db[NB NOTA_C],0)+1)</f>
        <v/>
      </c>
      <c r="X827" s="35" t="str">
        <f ca="1">IF(KENKO[[#This Row],[N.B.nota]]="","",ADDRESS(ROW(KENKO[QB]),COLUMN(KENKO[QB]))&amp;":"&amp;ADDRESS(ROW(),COLUMN(KENKO[QB])))</f>
        <v/>
      </c>
      <c r="Y827" s="35" t="str">
        <f ca="1">IF(KENKO[[#This Row],[//]]="","",HYPERLINK("["&amp;DB_PATH&amp;"]DB!e"&amp;KENKO[[#This Row],[stt]],"&gt;"))</f>
        <v/>
      </c>
      <c r="Z827" s="32" t="str">
        <f ca="1">IF(KENKO[[#This Row],[//]]="","",IF(KENKO[[#This Row],[ID NOTA]]="",Z826,KENKO[[#This Row],[ID NOTA]]))</f>
        <v/>
      </c>
    </row>
    <row r="828" spans="1:26" ht="20.100000000000001" customHeight="1" x14ac:dyDescent="0.25">
      <c r="A828" s="38"/>
      <c r="B828" s="34" t="str">
        <f>IF(KENKO[[#This Row],[N_ID]]="","",INDEX(Table1[ID],MATCH(KENKO[[#This Row],[N_ID]],Table1[N_ID],0)))</f>
        <v/>
      </c>
      <c r="C828" s="34" t="str">
        <f ca="1">IF(KENKO[[#This Row],[//]]="","",HYPERLINK("["&amp;SUBSTITUTE(DIR,"'","")&amp;"]NOTA!D"&amp;KENKO[[#This Row],[//]]+2,"&gt;"))</f>
        <v/>
      </c>
      <c r="D828" s="34" t="str">
        <f>IF(KENKO[[#This Row],[ID NOTA]]="","",INDEX(Table1[QB],MATCH(KENKO[[#This Row],[ID NOTA]],Table1[ID],0)))</f>
        <v/>
      </c>
      <c r="E82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28" s="29"/>
      <c r="G828" s="39" t="str">
        <f ca="1">IF(KENKO[[#This Row],[N_ID]]="","",INDEX(INDIRECT($2:$2),KENKO[[#This Row],[//]]))</f>
        <v/>
      </c>
      <c r="H828" s="39" t="str">
        <f ca="1">IF(KENKO[[#This Row],[N_ID]]="","",INDEX(INDIRECT($2:$2),KENKO[[#This Row],[//]]))</f>
        <v/>
      </c>
      <c r="I828" s="35" t="str">
        <f ca="1">IF(KENKO[[#This Row],[N_ID]]="","",INDEX(INDIRECT($2:$2),KENKO[[#This Row],[//]]))</f>
        <v/>
      </c>
      <c r="J828" s="35" t="str">
        <f ca="1">IF(KENKO[[#This Row],[//]]="","",INDEX([3]!db[NB PAJAK],KENKO[[#This Row],[stt]]-1))</f>
        <v/>
      </c>
      <c r="K828" s="34" t="str">
        <f ca="1">IF(KENKO[[#This Row],[//]]="","",IF(INDEX(INDIRECT($2:$2),KENKO[[#This Row],[//]])="","",INDEX(INDIRECT($2:$2),KENKO[[#This Row],[//]])))</f>
        <v/>
      </c>
      <c r="L828" s="34" t="str">
        <f ca="1">IF(KENKO[[#This Row],[//]]="","",IF(KENKO[[#This Row],[C]]="",INDEX(INDIRECT($2:$2),KENKO[[#This Row],[//]]),""))</f>
        <v/>
      </c>
      <c r="M828" s="34" t="str">
        <f ca="1">IF(KENKO[[#This Row],[//]]="","",IF(KENKO[[#This Row],[C]]="",INDEX(INDIRECT($2:$2),KENKO[[#This Row],[//]]),""))</f>
        <v/>
      </c>
      <c r="N828" s="40" t="str">
        <f ca="1">IF(KENKO[[#This Row],[//]]="","",INDEX(INDIRECT($2:$2),KENKO[[#This Row],[//]])/IF(KENKO[[#This Row],[C]]="",KENKO[[#This Row],[JMLH BRG]],1))</f>
        <v/>
      </c>
      <c r="O828" s="41" t="str">
        <f ca="1">IF(KENKO[[#This Row],[//]]="","",INDEX(INDIRECT($2:$2),KENKO[[#This Row],[//]]))</f>
        <v/>
      </c>
      <c r="P828" s="41" t="str">
        <f ca="1">IF(KENKO[[#This Row],[//]]="","",IF(INDEX(INDIRECT($2:$2),KENKO[[#This Row],[//]])="","",INDEX(INDIRECT($2:$2),KENKO[[#This Row],[//]])))</f>
        <v/>
      </c>
      <c r="Q828" s="40" t="str">
        <f ca="1">IF(KENKO[[#This Row],[//]]="","",INDEX(INDIRECT($2:$2),KENKO[[#This Row],[//]]))</f>
        <v/>
      </c>
      <c r="R82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2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28" s="42" t="str">
        <f ca="1">IF(KENKO[[#This Row],[//]]="","",IF(INDEX(INDIRECT($2:$2),KENKO[[#This Row],[//]])="","",INDEX(INDIRECT($2:$2),KENKO[[#This Row],[//]])))</f>
        <v/>
      </c>
      <c r="U828" s="35" t="str">
        <f ca="1">IF(KENKO[[#This Row],[//]]="","",INDEX(INDIRECT($2:$2),KENKO[[#This Row],[//]]))</f>
        <v/>
      </c>
      <c r="V828" s="35" t="str">
        <f ca="1">LOWER(SUBSTITUTE(SUBSTITUTE(SUBSTITUTE(SUBSTITUTE(SUBSTITUTE(SUBSTITUTE(SUBSTITUTE(SUBSTITUTE(KENKO[[#This Row],[N.B.nota]]," ",""),"-",""),"(",""),")",""),".",""),",",""),"/",""),"""",""))</f>
        <v/>
      </c>
      <c r="W828" s="34" t="str">
        <f ca="1">IF(KENKO[[#This Row],[concat]]="","",MATCH(KENKO[[#This Row],[concat]],[3]!db[NB NOTA_C],0)+1)</f>
        <v/>
      </c>
      <c r="X828" s="35" t="str">
        <f ca="1">IF(KENKO[[#This Row],[N.B.nota]]="","",ADDRESS(ROW(KENKO[QB]),COLUMN(KENKO[QB]))&amp;":"&amp;ADDRESS(ROW(),COLUMN(KENKO[QB])))</f>
        <v/>
      </c>
      <c r="Y828" s="35" t="str">
        <f ca="1">IF(KENKO[[#This Row],[//]]="","",HYPERLINK("["&amp;DB_PATH&amp;"]DB!e"&amp;KENKO[[#This Row],[stt]],"&gt;"))</f>
        <v/>
      </c>
      <c r="Z828" s="32" t="str">
        <f ca="1">IF(KENKO[[#This Row],[//]]="","",IF(KENKO[[#This Row],[ID NOTA]]="",Z827,KENKO[[#This Row],[ID NOTA]]))</f>
        <v/>
      </c>
    </row>
    <row r="829" spans="1:26" ht="20.100000000000001" customHeight="1" x14ac:dyDescent="0.25">
      <c r="A829" s="38"/>
      <c r="B829" s="34" t="str">
        <f>IF(KENKO[[#This Row],[N_ID]]="","",INDEX(Table1[ID],MATCH(KENKO[[#This Row],[N_ID]],Table1[N_ID],0)))</f>
        <v/>
      </c>
      <c r="C829" s="34" t="str">
        <f ca="1">IF(KENKO[[#This Row],[//]]="","",HYPERLINK("["&amp;SUBSTITUTE(DIR,"'","")&amp;"]NOTA!D"&amp;KENKO[[#This Row],[//]]+2,"&gt;"))</f>
        <v/>
      </c>
      <c r="D829" s="34" t="str">
        <f>IF(KENKO[[#This Row],[ID NOTA]]="","",INDEX(Table1[QB],MATCH(KENKO[[#This Row],[ID NOTA]],Table1[ID],0)))</f>
        <v/>
      </c>
      <c r="E82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29" s="29"/>
      <c r="G829" s="39" t="str">
        <f ca="1">IF(KENKO[[#This Row],[N_ID]]="","",INDEX(INDIRECT($2:$2),KENKO[[#This Row],[//]]))</f>
        <v/>
      </c>
      <c r="H829" s="39" t="str">
        <f ca="1">IF(KENKO[[#This Row],[N_ID]]="","",INDEX(INDIRECT($2:$2),KENKO[[#This Row],[//]]))</f>
        <v/>
      </c>
      <c r="I829" s="35" t="str">
        <f ca="1">IF(KENKO[[#This Row],[N_ID]]="","",INDEX(INDIRECT($2:$2),KENKO[[#This Row],[//]]))</f>
        <v/>
      </c>
      <c r="J829" s="35" t="str">
        <f ca="1">IF(KENKO[[#This Row],[//]]="","",INDEX([3]!db[NB PAJAK],KENKO[[#This Row],[stt]]-1))</f>
        <v/>
      </c>
      <c r="K829" s="34" t="str">
        <f ca="1">IF(KENKO[[#This Row],[//]]="","",IF(INDEX(INDIRECT($2:$2),KENKO[[#This Row],[//]])="","",INDEX(INDIRECT($2:$2),KENKO[[#This Row],[//]])))</f>
        <v/>
      </c>
      <c r="L829" s="34" t="str">
        <f ca="1">IF(KENKO[[#This Row],[//]]="","",IF(KENKO[[#This Row],[C]]="",INDEX(INDIRECT($2:$2),KENKO[[#This Row],[//]]),""))</f>
        <v/>
      </c>
      <c r="M829" s="34" t="str">
        <f ca="1">IF(KENKO[[#This Row],[//]]="","",IF(KENKO[[#This Row],[C]]="",INDEX(INDIRECT($2:$2),KENKO[[#This Row],[//]]),""))</f>
        <v/>
      </c>
      <c r="N829" s="40" t="str">
        <f ca="1">IF(KENKO[[#This Row],[//]]="","",INDEX(INDIRECT($2:$2),KENKO[[#This Row],[//]])/IF(KENKO[[#This Row],[C]]="",KENKO[[#This Row],[JMLH BRG]],1))</f>
        <v/>
      </c>
      <c r="O829" s="41" t="str">
        <f ca="1">IF(KENKO[[#This Row],[//]]="","",INDEX(INDIRECT($2:$2),KENKO[[#This Row],[//]]))</f>
        <v/>
      </c>
      <c r="P829" s="41" t="str">
        <f ca="1">IF(KENKO[[#This Row],[//]]="","",IF(INDEX(INDIRECT($2:$2),KENKO[[#This Row],[//]])="","",INDEX(INDIRECT($2:$2),KENKO[[#This Row],[//]])))</f>
        <v/>
      </c>
      <c r="Q829" s="40" t="str">
        <f ca="1">IF(KENKO[[#This Row],[//]]="","",INDEX(INDIRECT($2:$2),KENKO[[#This Row],[//]]))</f>
        <v/>
      </c>
      <c r="R82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2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29" s="42" t="str">
        <f ca="1">IF(KENKO[[#This Row],[//]]="","",IF(INDEX(INDIRECT($2:$2),KENKO[[#This Row],[//]])="","",INDEX(INDIRECT($2:$2),KENKO[[#This Row],[//]])))</f>
        <v/>
      </c>
      <c r="U829" s="35" t="str">
        <f ca="1">IF(KENKO[[#This Row],[//]]="","",INDEX(INDIRECT($2:$2),KENKO[[#This Row],[//]]))</f>
        <v/>
      </c>
      <c r="V829" s="35" t="str">
        <f ca="1">LOWER(SUBSTITUTE(SUBSTITUTE(SUBSTITUTE(SUBSTITUTE(SUBSTITUTE(SUBSTITUTE(SUBSTITUTE(SUBSTITUTE(KENKO[[#This Row],[N.B.nota]]," ",""),"-",""),"(",""),")",""),".",""),",",""),"/",""),"""",""))</f>
        <v/>
      </c>
      <c r="W829" s="34" t="str">
        <f ca="1">IF(KENKO[[#This Row],[concat]]="","",MATCH(KENKO[[#This Row],[concat]],[3]!db[NB NOTA_C],0)+1)</f>
        <v/>
      </c>
      <c r="X829" s="35" t="str">
        <f ca="1">IF(KENKO[[#This Row],[N.B.nota]]="","",ADDRESS(ROW(KENKO[QB]),COLUMN(KENKO[QB]))&amp;":"&amp;ADDRESS(ROW(),COLUMN(KENKO[QB])))</f>
        <v/>
      </c>
      <c r="Y829" s="35" t="str">
        <f ca="1">IF(KENKO[[#This Row],[//]]="","",HYPERLINK("["&amp;DB_PATH&amp;"]DB!e"&amp;KENKO[[#This Row],[stt]],"&gt;"))</f>
        <v/>
      </c>
      <c r="Z829" s="32" t="str">
        <f ca="1">IF(KENKO[[#This Row],[//]]="","",IF(KENKO[[#This Row],[ID NOTA]]="",Z828,KENKO[[#This Row],[ID NOTA]]))</f>
        <v/>
      </c>
    </row>
    <row r="830" spans="1:26" ht="20.100000000000001" customHeight="1" x14ac:dyDescent="0.25">
      <c r="A830" s="38"/>
      <c r="B830" s="34" t="str">
        <f>IF(KENKO[[#This Row],[N_ID]]="","",INDEX(Table1[ID],MATCH(KENKO[[#This Row],[N_ID]],Table1[N_ID],0)))</f>
        <v/>
      </c>
      <c r="C830" s="34" t="str">
        <f ca="1">IF(KENKO[[#This Row],[//]]="","",HYPERLINK("["&amp;SUBSTITUTE(DIR,"'","")&amp;"]NOTA!D"&amp;KENKO[[#This Row],[//]]+2,"&gt;"))</f>
        <v/>
      </c>
      <c r="D830" s="34" t="str">
        <f>IF(KENKO[[#This Row],[ID NOTA]]="","",INDEX(Table1[QB],MATCH(KENKO[[#This Row],[ID NOTA]],Table1[ID],0)))</f>
        <v/>
      </c>
      <c r="E83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30" s="29"/>
      <c r="G830" s="39" t="str">
        <f ca="1">IF(KENKO[[#This Row],[N_ID]]="","",INDEX(INDIRECT($2:$2),KENKO[[#This Row],[//]]))</f>
        <v/>
      </c>
      <c r="H830" s="39" t="str">
        <f ca="1">IF(KENKO[[#This Row],[N_ID]]="","",INDEX(INDIRECT($2:$2),KENKO[[#This Row],[//]]))</f>
        <v/>
      </c>
      <c r="I830" s="35" t="str">
        <f ca="1">IF(KENKO[[#This Row],[N_ID]]="","",INDEX(INDIRECT($2:$2),KENKO[[#This Row],[//]]))</f>
        <v/>
      </c>
      <c r="J830" s="35" t="str">
        <f ca="1">IF(KENKO[[#This Row],[//]]="","",INDEX([3]!db[NB PAJAK],KENKO[[#This Row],[stt]]-1))</f>
        <v/>
      </c>
      <c r="K830" s="34" t="str">
        <f ca="1">IF(KENKO[[#This Row],[//]]="","",IF(INDEX(INDIRECT($2:$2),KENKO[[#This Row],[//]])="","",INDEX(INDIRECT($2:$2),KENKO[[#This Row],[//]])))</f>
        <v/>
      </c>
      <c r="L830" s="34" t="str">
        <f ca="1">IF(KENKO[[#This Row],[//]]="","",IF(KENKO[[#This Row],[C]]="",INDEX(INDIRECT($2:$2),KENKO[[#This Row],[//]]),""))</f>
        <v/>
      </c>
      <c r="M830" s="34" t="str">
        <f ca="1">IF(KENKO[[#This Row],[//]]="","",IF(KENKO[[#This Row],[C]]="",INDEX(INDIRECT($2:$2),KENKO[[#This Row],[//]]),""))</f>
        <v/>
      </c>
      <c r="N830" s="40" t="str">
        <f ca="1">IF(KENKO[[#This Row],[//]]="","",INDEX(INDIRECT($2:$2),KENKO[[#This Row],[//]])/IF(KENKO[[#This Row],[C]]="",KENKO[[#This Row],[JMLH BRG]],1))</f>
        <v/>
      </c>
      <c r="O830" s="41" t="str">
        <f ca="1">IF(KENKO[[#This Row],[//]]="","",INDEX(INDIRECT($2:$2),KENKO[[#This Row],[//]]))</f>
        <v/>
      </c>
      <c r="P830" s="41" t="str">
        <f ca="1">IF(KENKO[[#This Row],[//]]="","",IF(INDEX(INDIRECT($2:$2),KENKO[[#This Row],[//]])="","",INDEX(INDIRECT($2:$2),KENKO[[#This Row],[//]])))</f>
        <v/>
      </c>
      <c r="Q830" s="40" t="str">
        <f ca="1">IF(KENKO[[#This Row],[//]]="","",INDEX(INDIRECT($2:$2),KENKO[[#This Row],[//]]))</f>
        <v/>
      </c>
      <c r="R83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3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30" s="42" t="str">
        <f ca="1">IF(KENKO[[#This Row],[//]]="","",IF(INDEX(INDIRECT($2:$2),KENKO[[#This Row],[//]])="","",INDEX(INDIRECT($2:$2),KENKO[[#This Row],[//]])))</f>
        <v/>
      </c>
      <c r="U830" s="35" t="str">
        <f ca="1">IF(KENKO[[#This Row],[//]]="","",INDEX(INDIRECT($2:$2),KENKO[[#This Row],[//]]))</f>
        <v/>
      </c>
      <c r="V830" s="35" t="str">
        <f ca="1">LOWER(SUBSTITUTE(SUBSTITUTE(SUBSTITUTE(SUBSTITUTE(SUBSTITUTE(SUBSTITUTE(SUBSTITUTE(SUBSTITUTE(KENKO[[#This Row],[N.B.nota]]," ",""),"-",""),"(",""),")",""),".",""),",",""),"/",""),"""",""))</f>
        <v/>
      </c>
      <c r="W830" s="34" t="str">
        <f ca="1">IF(KENKO[[#This Row],[concat]]="","",MATCH(KENKO[[#This Row],[concat]],[3]!db[NB NOTA_C],0)+1)</f>
        <v/>
      </c>
      <c r="X830" s="35" t="str">
        <f ca="1">IF(KENKO[[#This Row],[N.B.nota]]="","",ADDRESS(ROW(KENKO[QB]),COLUMN(KENKO[QB]))&amp;":"&amp;ADDRESS(ROW(),COLUMN(KENKO[QB])))</f>
        <v/>
      </c>
      <c r="Y830" s="35" t="str">
        <f ca="1">IF(KENKO[[#This Row],[//]]="","",HYPERLINK("["&amp;DB_PATH&amp;"]DB!e"&amp;KENKO[[#This Row],[stt]],"&gt;"))</f>
        <v/>
      </c>
      <c r="Z830" s="32" t="str">
        <f ca="1">IF(KENKO[[#This Row],[//]]="","",IF(KENKO[[#This Row],[ID NOTA]]="",Z829,KENKO[[#This Row],[ID NOTA]]))</f>
        <v/>
      </c>
    </row>
    <row r="831" spans="1:26" ht="20.100000000000001" customHeight="1" x14ac:dyDescent="0.25">
      <c r="A831" s="38"/>
      <c r="B831" s="34" t="str">
        <f>IF(KENKO[[#This Row],[N_ID]]="","",INDEX(Table1[ID],MATCH(KENKO[[#This Row],[N_ID]],Table1[N_ID],0)))</f>
        <v/>
      </c>
      <c r="C831" s="34" t="str">
        <f ca="1">IF(KENKO[[#This Row],[//]]="","",HYPERLINK("["&amp;SUBSTITUTE(DIR,"'","")&amp;"]NOTA!D"&amp;KENKO[[#This Row],[//]]+2,"&gt;"))</f>
        <v/>
      </c>
      <c r="D831" s="34" t="str">
        <f>IF(KENKO[[#This Row],[ID NOTA]]="","",INDEX(Table1[QB],MATCH(KENKO[[#This Row],[ID NOTA]],Table1[ID],0)))</f>
        <v/>
      </c>
      <c r="E83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31" s="29"/>
      <c r="G831" s="39" t="str">
        <f ca="1">IF(KENKO[[#This Row],[N_ID]]="","",INDEX(INDIRECT($2:$2),KENKO[[#This Row],[//]]))</f>
        <v/>
      </c>
      <c r="H831" s="39" t="str">
        <f ca="1">IF(KENKO[[#This Row],[N_ID]]="","",INDEX(INDIRECT($2:$2),KENKO[[#This Row],[//]]))</f>
        <v/>
      </c>
      <c r="I831" s="35" t="str">
        <f ca="1">IF(KENKO[[#This Row],[N_ID]]="","",INDEX(INDIRECT($2:$2),KENKO[[#This Row],[//]]))</f>
        <v/>
      </c>
      <c r="J831" s="35" t="str">
        <f ca="1">IF(KENKO[[#This Row],[//]]="","",INDEX([3]!db[NB PAJAK],KENKO[[#This Row],[stt]]-1))</f>
        <v/>
      </c>
      <c r="K831" s="34" t="str">
        <f ca="1">IF(KENKO[[#This Row],[//]]="","",IF(INDEX(INDIRECT($2:$2),KENKO[[#This Row],[//]])="","",INDEX(INDIRECT($2:$2),KENKO[[#This Row],[//]])))</f>
        <v/>
      </c>
      <c r="L831" s="34" t="str">
        <f ca="1">IF(KENKO[[#This Row],[//]]="","",IF(KENKO[[#This Row],[C]]="",INDEX(INDIRECT($2:$2),KENKO[[#This Row],[//]]),""))</f>
        <v/>
      </c>
      <c r="M831" s="34" t="str">
        <f ca="1">IF(KENKO[[#This Row],[//]]="","",IF(KENKO[[#This Row],[C]]="",INDEX(INDIRECT($2:$2),KENKO[[#This Row],[//]]),""))</f>
        <v/>
      </c>
      <c r="N831" s="40" t="str">
        <f ca="1">IF(KENKO[[#This Row],[//]]="","",INDEX(INDIRECT($2:$2),KENKO[[#This Row],[//]])/IF(KENKO[[#This Row],[C]]="",KENKO[[#This Row],[JMLH BRG]],1))</f>
        <v/>
      </c>
      <c r="O831" s="41" t="str">
        <f ca="1">IF(KENKO[[#This Row],[//]]="","",INDEX(INDIRECT($2:$2),KENKO[[#This Row],[//]]))</f>
        <v/>
      </c>
      <c r="P831" s="41" t="str">
        <f ca="1">IF(KENKO[[#This Row],[//]]="","",IF(INDEX(INDIRECT($2:$2),KENKO[[#This Row],[//]])="","",INDEX(INDIRECT($2:$2),KENKO[[#This Row],[//]])))</f>
        <v/>
      </c>
      <c r="Q831" s="40" t="str">
        <f ca="1">IF(KENKO[[#This Row],[//]]="","",INDEX(INDIRECT($2:$2),KENKO[[#This Row],[//]]))</f>
        <v/>
      </c>
      <c r="R83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3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31" s="42" t="str">
        <f ca="1">IF(KENKO[[#This Row],[//]]="","",IF(INDEX(INDIRECT($2:$2),KENKO[[#This Row],[//]])="","",INDEX(INDIRECT($2:$2),KENKO[[#This Row],[//]])))</f>
        <v/>
      </c>
      <c r="U831" s="35" t="str">
        <f ca="1">IF(KENKO[[#This Row],[//]]="","",INDEX(INDIRECT($2:$2),KENKO[[#This Row],[//]]))</f>
        <v/>
      </c>
      <c r="V831" s="35" t="str">
        <f ca="1">LOWER(SUBSTITUTE(SUBSTITUTE(SUBSTITUTE(SUBSTITUTE(SUBSTITUTE(SUBSTITUTE(SUBSTITUTE(SUBSTITUTE(KENKO[[#This Row],[N.B.nota]]," ",""),"-",""),"(",""),")",""),".",""),",",""),"/",""),"""",""))</f>
        <v/>
      </c>
      <c r="W831" s="34" t="str">
        <f ca="1">IF(KENKO[[#This Row],[concat]]="","",MATCH(KENKO[[#This Row],[concat]],[3]!db[NB NOTA_C],0)+1)</f>
        <v/>
      </c>
      <c r="X831" s="35" t="str">
        <f ca="1">IF(KENKO[[#This Row],[N.B.nota]]="","",ADDRESS(ROW(KENKO[QB]),COLUMN(KENKO[QB]))&amp;":"&amp;ADDRESS(ROW(),COLUMN(KENKO[QB])))</f>
        <v/>
      </c>
      <c r="Y831" s="35" t="str">
        <f ca="1">IF(KENKO[[#This Row],[//]]="","",HYPERLINK("["&amp;DB_PATH&amp;"]DB!e"&amp;KENKO[[#This Row],[stt]],"&gt;"))</f>
        <v/>
      </c>
      <c r="Z831" s="32" t="str">
        <f ca="1">IF(KENKO[[#This Row],[//]]="","",IF(KENKO[[#This Row],[ID NOTA]]="",Z830,KENKO[[#This Row],[ID NOTA]]))</f>
        <v/>
      </c>
    </row>
    <row r="832" spans="1:26" ht="20.100000000000001" customHeight="1" x14ac:dyDescent="0.25">
      <c r="A832" s="38"/>
      <c r="B832" s="34" t="str">
        <f>IF(KENKO[[#This Row],[N_ID]]="","",INDEX(Table1[ID],MATCH(KENKO[[#This Row],[N_ID]],Table1[N_ID],0)))</f>
        <v/>
      </c>
      <c r="C832" s="34" t="str">
        <f ca="1">IF(KENKO[[#This Row],[//]]="","",HYPERLINK("["&amp;SUBSTITUTE(DIR,"'","")&amp;"]NOTA!D"&amp;KENKO[[#This Row],[//]]+2,"&gt;"))</f>
        <v/>
      </c>
      <c r="D832" s="34" t="str">
        <f>IF(KENKO[[#This Row],[ID NOTA]]="","",INDEX(Table1[QB],MATCH(KENKO[[#This Row],[ID NOTA]],Table1[ID],0)))</f>
        <v/>
      </c>
      <c r="E83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32" s="29"/>
      <c r="G832" s="39" t="str">
        <f ca="1">IF(KENKO[[#This Row],[N_ID]]="","",INDEX(INDIRECT($2:$2),KENKO[[#This Row],[//]]))</f>
        <v/>
      </c>
      <c r="H832" s="39" t="str">
        <f ca="1">IF(KENKO[[#This Row],[N_ID]]="","",INDEX(INDIRECT($2:$2),KENKO[[#This Row],[//]]))</f>
        <v/>
      </c>
      <c r="I832" s="35" t="str">
        <f ca="1">IF(KENKO[[#This Row],[N_ID]]="","",INDEX(INDIRECT($2:$2),KENKO[[#This Row],[//]]))</f>
        <v/>
      </c>
      <c r="J832" s="35" t="str">
        <f ca="1">IF(KENKO[[#This Row],[//]]="","",INDEX([3]!db[NB PAJAK],KENKO[[#This Row],[stt]]-1))</f>
        <v/>
      </c>
      <c r="K832" s="34" t="str">
        <f ca="1">IF(KENKO[[#This Row],[//]]="","",IF(INDEX(INDIRECT($2:$2),KENKO[[#This Row],[//]])="","",INDEX(INDIRECT($2:$2),KENKO[[#This Row],[//]])))</f>
        <v/>
      </c>
      <c r="L832" s="34" t="str">
        <f ca="1">IF(KENKO[[#This Row],[//]]="","",IF(KENKO[[#This Row],[C]]="",INDEX(INDIRECT($2:$2),KENKO[[#This Row],[//]]),""))</f>
        <v/>
      </c>
      <c r="M832" s="34" t="str">
        <f ca="1">IF(KENKO[[#This Row],[//]]="","",IF(KENKO[[#This Row],[C]]="",INDEX(INDIRECT($2:$2),KENKO[[#This Row],[//]]),""))</f>
        <v/>
      </c>
      <c r="N832" s="40" t="str">
        <f ca="1">IF(KENKO[[#This Row],[//]]="","",INDEX(INDIRECT($2:$2),KENKO[[#This Row],[//]])/IF(KENKO[[#This Row],[C]]="",KENKO[[#This Row],[JMLH BRG]],1))</f>
        <v/>
      </c>
      <c r="O832" s="41" t="str">
        <f ca="1">IF(KENKO[[#This Row],[//]]="","",INDEX(INDIRECT($2:$2),KENKO[[#This Row],[//]]))</f>
        <v/>
      </c>
      <c r="P832" s="41" t="str">
        <f ca="1">IF(KENKO[[#This Row],[//]]="","",IF(INDEX(INDIRECT($2:$2),KENKO[[#This Row],[//]])="","",INDEX(INDIRECT($2:$2),KENKO[[#This Row],[//]])))</f>
        <v/>
      </c>
      <c r="Q832" s="40" t="str">
        <f ca="1">IF(KENKO[[#This Row],[//]]="","",INDEX(INDIRECT($2:$2),KENKO[[#This Row],[//]]))</f>
        <v/>
      </c>
      <c r="R83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3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32" s="42" t="str">
        <f ca="1">IF(KENKO[[#This Row],[//]]="","",IF(INDEX(INDIRECT($2:$2),KENKO[[#This Row],[//]])="","",INDEX(INDIRECT($2:$2),KENKO[[#This Row],[//]])))</f>
        <v/>
      </c>
      <c r="U832" s="35" t="str">
        <f ca="1">IF(KENKO[[#This Row],[//]]="","",INDEX(INDIRECT($2:$2),KENKO[[#This Row],[//]]))</f>
        <v/>
      </c>
      <c r="V832" s="35" t="str">
        <f ca="1">LOWER(SUBSTITUTE(SUBSTITUTE(SUBSTITUTE(SUBSTITUTE(SUBSTITUTE(SUBSTITUTE(SUBSTITUTE(SUBSTITUTE(KENKO[[#This Row],[N.B.nota]]," ",""),"-",""),"(",""),")",""),".",""),",",""),"/",""),"""",""))</f>
        <v/>
      </c>
      <c r="W832" s="34" t="str">
        <f ca="1">IF(KENKO[[#This Row],[concat]]="","",MATCH(KENKO[[#This Row],[concat]],[3]!db[NB NOTA_C],0)+1)</f>
        <v/>
      </c>
      <c r="X832" s="35" t="str">
        <f ca="1">IF(KENKO[[#This Row],[N.B.nota]]="","",ADDRESS(ROW(KENKO[QB]),COLUMN(KENKO[QB]))&amp;":"&amp;ADDRESS(ROW(),COLUMN(KENKO[QB])))</f>
        <v/>
      </c>
      <c r="Y832" s="35" t="str">
        <f ca="1">IF(KENKO[[#This Row],[//]]="","",HYPERLINK("["&amp;DB_PATH&amp;"]DB!e"&amp;KENKO[[#This Row],[stt]],"&gt;"))</f>
        <v/>
      </c>
      <c r="Z832" s="32" t="str">
        <f ca="1">IF(KENKO[[#This Row],[//]]="","",IF(KENKO[[#This Row],[ID NOTA]]="",Z831,KENKO[[#This Row],[ID NOTA]]))</f>
        <v/>
      </c>
    </row>
    <row r="833" spans="1:26" ht="20.100000000000001" customHeight="1" x14ac:dyDescent="0.25">
      <c r="A833" s="38"/>
      <c r="B833" s="34" t="str">
        <f>IF(KENKO[[#This Row],[N_ID]]="","",INDEX(Table1[ID],MATCH(KENKO[[#This Row],[N_ID]],Table1[N_ID],0)))</f>
        <v/>
      </c>
      <c r="C833" s="34" t="str">
        <f ca="1">IF(KENKO[[#This Row],[//]]="","",HYPERLINK("["&amp;SUBSTITUTE(DIR,"'","")&amp;"]NOTA!D"&amp;KENKO[[#This Row],[//]]+2,"&gt;"))</f>
        <v/>
      </c>
      <c r="D833" s="34" t="str">
        <f>IF(KENKO[[#This Row],[ID NOTA]]="","",INDEX(Table1[QB],MATCH(KENKO[[#This Row],[ID NOTA]],Table1[ID],0)))</f>
        <v/>
      </c>
      <c r="E83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33" s="29"/>
      <c r="G833" s="39" t="str">
        <f ca="1">IF(KENKO[[#This Row],[N_ID]]="","",INDEX(INDIRECT($2:$2),KENKO[[#This Row],[//]]))</f>
        <v/>
      </c>
      <c r="H833" s="39" t="str">
        <f ca="1">IF(KENKO[[#This Row],[N_ID]]="","",INDEX(INDIRECT($2:$2),KENKO[[#This Row],[//]]))</f>
        <v/>
      </c>
      <c r="I833" s="35" t="str">
        <f ca="1">IF(KENKO[[#This Row],[N_ID]]="","",INDEX(INDIRECT($2:$2),KENKO[[#This Row],[//]]))</f>
        <v/>
      </c>
      <c r="J833" s="35" t="str">
        <f ca="1">IF(KENKO[[#This Row],[//]]="","",INDEX([3]!db[NB PAJAK],KENKO[[#This Row],[stt]]-1))</f>
        <v/>
      </c>
      <c r="K833" s="34" t="str">
        <f ca="1">IF(KENKO[[#This Row],[//]]="","",IF(INDEX(INDIRECT($2:$2),KENKO[[#This Row],[//]])="","",INDEX(INDIRECT($2:$2),KENKO[[#This Row],[//]])))</f>
        <v/>
      </c>
      <c r="L833" s="34" t="str">
        <f ca="1">IF(KENKO[[#This Row],[//]]="","",IF(KENKO[[#This Row],[C]]="",INDEX(INDIRECT($2:$2),KENKO[[#This Row],[//]]),""))</f>
        <v/>
      </c>
      <c r="M833" s="34" t="str">
        <f ca="1">IF(KENKO[[#This Row],[//]]="","",IF(KENKO[[#This Row],[C]]="",INDEX(INDIRECT($2:$2),KENKO[[#This Row],[//]]),""))</f>
        <v/>
      </c>
      <c r="N833" s="40" t="str">
        <f ca="1">IF(KENKO[[#This Row],[//]]="","",INDEX(INDIRECT($2:$2),KENKO[[#This Row],[//]])/IF(KENKO[[#This Row],[C]]="",KENKO[[#This Row],[JMLH BRG]],1))</f>
        <v/>
      </c>
      <c r="O833" s="41" t="str">
        <f ca="1">IF(KENKO[[#This Row],[//]]="","",INDEX(INDIRECT($2:$2),KENKO[[#This Row],[//]]))</f>
        <v/>
      </c>
      <c r="P833" s="41" t="str">
        <f ca="1">IF(KENKO[[#This Row],[//]]="","",IF(INDEX(INDIRECT($2:$2),KENKO[[#This Row],[//]])="","",INDEX(INDIRECT($2:$2),KENKO[[#This Row],[//]])))</f>
        <v/>
      </c>
      <c r="Q833" s="40" t="str">
        <f ca="1">IF(KENKO[[#This Row],[//]]="","",INDEX(INDIRECT($2:$2),KENKO[[#This Row],[//]]))</f>
        <v/>
      </c>
      <c r="R83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3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33" s="42" t="str">
        <f ca="1">IF(KENKO[[#This Row],[//]]="","",IF(INDEX(INDIRECT($2:$2),KENKO[[#This Row],[//]])="","",INDEX(INDIRECT($2:$2),KENKO[[#This Row],[//]])))</f>
        <v/>
      </c>
      <c r="U833" s="35" t="str">
        <f ca="1">IF(KENKO[[#This Row],[//]]="","",INDEX(INDIRECT($2:$2),KENKO[[#This Row],[//]]))</f>
        <v/>
      </c>
      <c r="V833" s="35" t="str">
        <f ca="1">LOWER(SUBSTITUTE(SUBSTITUTE(SUBSTITUTE(SUBSTITUTE(SUBSTITUTE(SUBSTITUTE(SUBSTITUTE(SUBSTITUTE(KENKO[[#This Row],[N.B.nota]]," ",""),"-",""),"(",""),")",""),".",""),",",""),"/",""),"""",""))</f>
        <v/>
      </c>
      <c r="W833" s="34" t="str">
        <f ca="1">IF(KENKO[[#This Row],[concat]]="","",MATCH(KENKO[[#This Row],[concat]],[3]!db[NB NOTA_C],0)+1)</f>
        <v/>
      </c>
      <c r="X833" s="35" t="str">
        <f ca="1">IF(KENKO[[#This Row],[N.B.nota]]="","",ADDRESS(ROW(KENKO[QB]),COLUMN(KENKO[QB]))&amp;":"&amp;ADDRESS(ROW(),COLUMN(KENKO[QB])))</f>
        <v/>
      </c>
      <c r="Y833" s="35" t="str">
        <f ca="1">IF(KENKO[[#This Row],[//]]="","",HYPERLINK("["&amp;DB_PATH&amp;"]DB!e"&amp;KENKO[[#This Row],[stt]],"&gt;"))</f>
        <v/>
      </c>
      <c r="Z833" s="32" t="str">
        <f ca="1">IF(KENKO[[#This Row],[//]]="","",IF(KENKO[[#This Row],[ID NOTA]]="",Z832,KENKO[[#This Row],[ID NOTA]]))</f>
        <v/>
      </c>
    </row>
    <row r="834" spans="1:26" ht="20.100000000000001" customHeight="1" x14ac:dyDescent="0.25">
      <c r="A834" s="38"/>
      <c r="B834" s="34" t="str">
        <f>IF(KENKO[[#This Row],[N_ID]]="","",INDEX(Table1[ID],MATCH(KENKO[[#This Row],[N_ID]],Table1[N_ID],0)))</f>
        <v/>
      </c>
      <c r="C834" s="34" t="str">
        <f ca="1">IF(KENKO[[#This Row],[//]]="","",HYPERLINK("["&amp;SUBSTITUTE(DIR,"'","")&amp;"]NOTA!D"&amp;KENKO[[#This Row],[//]]+2,"&gt;"))</f>
        <v/>
      </c>
      <c r="D834" s="34" t="str">
        <f>IF(KENKO[[#This Row],[ID NOTA]]="","",INDEX(Table1[QB],MATCH(KENKO[[#This Row],[ID NOTA]],Table1[ID],0)))</f>
        <v/>
      </c>
      <c r="E83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34" s="29"/>
      <c r="G834" s="39" t="str">
        <f ca="1">IF(KENKO[[#This Row],[N_ID]]="","",INDEX(INDIRECT($2:$2),KENKO[[#This Row],[//]]))</f>
        <v/>
      </c>
      <c r="H834" s="39" t="str">
        <f ca="1">IF(KENKO[[#This Row],[N_ID]]="","",INDEX(INDIRECT($2:$2),KENKO[[#This Row],[//]]))</f>
        <v/>
      </c>
      <c r="I834" s="35" t="str">
        <f ca="1">IF(KENKO[[#This Row],[N_ID]]="","",INDEX(INDIRECT($2:$2),KENKO[[#This Row],[//]]))</f>
        <v/>
      </c>
      <c r="J834" s="35" t="str">
        <f ca="1">IF(KENKO[[#This Row],[//]]="","",INDEX([3]!db[NB PAJAK],KENKO[[#This Row],[stt]]-1))</f>
        <v/>
      </c>
      <c r="K834" s="34" t="str">
        <f ca="1">IF(KENKO[[#This Row],[//]]="","",IF(INDEX(INDIRECT($2:$2),KENKO[[#This Row],[//]])="","",INDEX(INDIRECT($2:$2),KENKO[[#This Row],[//]])))</f>
        <v/>
      </c>
      <c r="L834" s="34" t="str">
        <f ca="1">IF(KENKO[[#This Row],[//]]="","",IF(KENKO[[#This Row],[C]]="",INDEX(INDIRECT($2:$2),KENKO[[#This Row],[//]]),""))</f>
        <v/>
      </c>
      <c r="M834" s="34" t="str">
        <f ca="1">IF(KENKO[[#This Row],[//]]="","",IF(KENKO[[#This Row],[C]]="",INDEX(INDIRECT($2:$2),KENKO[[#This Row],[//]]),""))</f>
        <v/>
      </c>
      <c r="N834" s="40" t="str">
        <f ca="1">IF(KENKO[[#This Row],[//]]="","",INDEX(INDIRECT($2:$2),KENKO[[#This Row],[//]])/IF(KENKO[[#This Row],[C]]="",KENKO[[#This Row],[JMLH BRG]],1))</f>
        <v/>
      </c>
      <c r="O834" s="41" t="str">
        <f ca="1">IF(KENKO[[#This Row],[//]]="","",INDEX(INDIRECT($2:$2),KENKO[[#This Row],[//]]))</f>
        <v/>
      </c>
      <c r="P834" s="41" t="str">
        <f ca="1">IF(KENKO[[#This Row],[//]]="","",IF(INDEX(INDIRECT($2:$2),KENKO[[#This Row],[//]])="","",INDEX(INDIRECT($2:$2),KENKO[[#This Row],[//]])))</f>
        <v/>
      </c>
      <c r="Q834" s="40" t="str">
        <f ca="1">IF(KENKO[[#This Row],[//]]="","",INDEX(INDIRECT($2:$2),KENKO[[#This Row],[//]]))</f>
        <v/>
      </c>
      <c r="R83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3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34" s="42" t="str">
        <f ca="1">IF(KENKO[[#This Row],[//]]="","",IF(INDEX(INDIRECT($2:$2),KENKO[[#This Row],[//]])="","",INDEX(INDIRECT($2:$2),KENKO[[#This Row],[//]])))</f>
        <v/>
      </c>
      <c r="U834" s="35" t="str">
        <f ca="1">IF(KENKO[[#This Row],[//]]="","",INDEX(INDIRECT($2:$2),KENKO[[#This Row],[//]]))</f>
        <v/>
      </c>
      <c r="V834" s="35" t="str">
        <f ca="1">LOWER(SUBSTITUTE(SUBSTITUTE(SUBSTITUTE(SUBSTITUTE(SUBSTITUTE(SUBSTITUTE(SUBSTITUTE(SUBSTITUTE(KENKO[[#This Row],[N.B.nota]]," ",""),"-",""),"(",""),")",""),".",""),",",""),"/",""),"""",""))</f>
        <v/>
      </c>
      <c r="W834" s="34" t="str">
        <f ca="1">IF(KENKO[[#This Row],[concat]]="","",MATCH(KENKO[[#This Row],[concat]],[3]!db[NB NOTA_C],0)+1)</f>
        <v/>
      </c>
      <c r="X834" s="35" t="str">
        <f ca="1">IF(KENKO[[#This Row],[N.B.nota]]="","",ADDRESS(ROW(KENKO[QB]),COLUMN(KENKO[QB]))&amp;":"&amp;ADDRESS(ROW(),COLUMN(KENKO[QB])))</f>
        <v/>
      </c>
      <c r="Y834" s="35" t="str">
        <f ca="1">IF(KENKO[[#This Row],[//]]="","",HYPERLINK("["&amp;DB_PATH&amp;"]DB!e"&amp;KENKO[[#This Row],[stt]],"&gt;"))</f>
        <v/>
      </c>
      <c r="Z834" s="32" t="str">
        <f ca="1">IF(KENKO[[#This Row],[//]]="","",IF(KENKO[[#This Row],[ID NOTA]]="",Z833,KENKO[[#This Row],[ID NOTA]]))</f>
        <v/>
      </c>
    </row>
    <row r="835" spans="1:26" ht="20.100000000000001" customHeight="1" x14ac:dyDescent="0.25">
      <c r="A835" s="38"/>
      <c r="B835" s="34" t="str">
        <f>IF(KENKO[[#This Row],[N_ID]]="","",INDEX(Table1[ID],MATCH(KENKO[[#This Row],[N_ID]],Table1[N_ID],0)))</f>
        <v/>
      </c>
      <c r="C835" s="34" t="str">
        <f ca="1">IF(KENKO[[#This Row],[//]]="","",HYPERLINK("["&amp;SUBSTITUTE(DIR,"'","")&amp;"]NOTA!D"&amp;KENKO[[#This Row],[//]]+2,"&gt;"))</f>
        <v/>
      </c>
      <c r="D835" s="34" t="str">
        <f>IF(KENKO[[#This Row],[ID NOTA]]="","",INDEX(Table1[QB],MATCH(KENKO[[#This Row],[ID NOTA]],Table1[ID],0)))</f>
        <v/>
      </c>
      <c r="E83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35" s="29"/>
      <c r="G835" s="39" t="str">
        <f ca="1">IF(KENKO[[#This Row],[N_ID]]="","",INDEX(INDIRECT($2:$2),KENKO[[#This Row],[//]]))</f>
        <v/>
      </c>
      <c r="H835" s="39" t="str">
        <f ca="1">IF(KENKO[[#This Row],[N_ID]]="","",INDEX(INDIRECT($2:$2),KENKO[[#This Row],[//]]))</f>
        <v/>
      </c>
      <c r="I835" s="35" t="str">
        <f ca="1">IF(KENKO[[#This Row],[N_ID]]="","",INDEX(INDIRECT($2:$2),KENKO[[#This Row],[//]]))</f>
        <v/>
      </c>
      <c r="J835" s="35" t="str">
        <f ca="1">IF(KENKO[[#This Row],[//]]="","",INDEX([3]!db[NB PAJAK],KENKO[[#This Row],[stt]]-1))</f>
        <v/>
      </c>
      <c r="K835" s="34" t="str">
        <f ca="1">IF(KENKO[[#This Row],[//]]="","",IF(INDEX(INDIRECT($2:$2),KENKO[[#This Row],[//]])="","",INDEX(INDIRECT($2:$2),KENKO[[#This Row],[//]])))</f>
        <v/>
      </c>
      <c r="L835" s="34" t="str">
        <f ca="1">IF(KENKO[[#This Row],[//]]="","",IF(KENKO[[#This Row],[C]]="",INDEX(INDIRECT($2:$2),KENKO[[#This Row],[//]]),""))</f>
        <v/>
      </c>
      <c r="M835" s="34" t="str">
        <f ca="1">IF(KENKO[[#This Row],[//]]="","",IF(KENKO[[#This Row],[C]]="",INDEX(INDIRECT($2:$2),KENKO[[#This Row],[//]]),""))</f>
        <v/>
      </c>
      <c r="N835" s="40" t="str">
        <f ca="1">IF(KENKO[[#This Row],[//]]="","",INDEX(INDIRECT($2:$2),KENKO[[#This Row],[//]])/IF(KENKO[[#This Row],[C]]="",KENKO[[#This Row],[JMLH BRG]],1))</f>
        <v/>
      </c>
      <c r="O835" s="41" t="str">
        <f ca="1">IF(KENKO[[#This Row],[//]]="","",INDEX(INDIRECT($2:$2),KENKO[[#This Row],[//]]))</f>
        <v/>
      </c>
      <c r="P835" s="41" t="str">
        <f ca="1">IF(KENKO[[#This Row],[//]]="","",IF(INDEX(INDIRECT($2:$2),KENKO[[#This Row],[//]])="","",INDEX(INDIRECT($2:$2),KENKO[[#This Row],[//]])))</f>
        <v/>
      </c>
      <c r="Q835" s="40" t="str">
        <f ca="1">IF(KENKO[[#This Row],[//]]="","",INDEX(INDIRECT($2:$2),KENKO[[#This Row],[//]]))</f>
        <v/>
      </c>
      <c r="R83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3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35" s="42" t="str">
        <f ca="1">IF(KENKO[[#This Row],[//]]="","",IF(INDEX(INDIRECT($2:$2),KENKO[[#This Row],[//]])="","",INDEX(INDIRECT($2:$2),KENKO[[#This Row],[//]])))</f>
        <v/>
      </c>
      <c r="U835" s="35" t="str">
        <f ca="1">IF(KENKO[[#This Row],[//]]="","",INDEX(INDIRECT($2:$2),KENKO[[#This Row],[//]]))</f>
        <v/>
      </c>
      <c r="V835" s="35" t="str">
        <f ca="1">LOWER(SUBSTITUTE(SUBSTITUTE(SUBSTITUTE(SUBSTITUTE(SUBSTITUTE(SUBSTITUTE(SUBSTITUTE(SUBSTITUTE(KENKO[[#This Row],[N.B.nota]]," ",""),"-",""),"(",""),")",""),".",""),",",""),"/",""),"""",""))</f>
        <v/>
      </c>
      <c r="W835" s="34" t="str">
        <f ca="1">IF(KENKO[[#This Row],[concat]]="","",MATCH(KENKO[[#This Row],[concat]],[3]!db[NB NOTA_C],0)+1)</f>
        <v/>
      </c>
      <c r="X835" s="35" t="str">
        <f ca="1">IF(KENKO[[#This Row],[N.B.nota]]="","",ADDRESS(ROW(KENKO[QB]),COLUMN(KENKO[QB]))&amp;":"&amp;ADDRESS(ROW(),COLUMN(KENKO[QB])))</f>
        <v/>
      </c>
      <c r="Y835" s="35" t="str">
        <f ca="1">IF(KENKO[[#This Row],[//]]="","",HYPERLINK("["&amp;DB_PATH&amp;"]DB!e"&amp;KENKO[[#This Row],[stt]],"&gt;"))</f>
        <v/>
      </c>
      <c r="Z835" s="32" t="str">
        <f ca="1">IF(KENKO[[#This Row],[//]]="","",IF(KENKO[[#This Row],[ID NOTA]]="",Z834,KENKO[[#This Row],[ID NOTA]]))</f>
        <v/>
      </c>
    </row>
    <row r="836" spans="1:26" ht="20.100000000000001" customHeight="1" x14ac:dyDescent="0.25">
      <c r="A836" s="38"/>
      <c r="B836" s="34" t="str">
        <f>IF(KENKO[[#This Row],[N_ID]]="","",INDEX(Table1[ID],MATCH(KENKO[[#This Row],[N_ID]],Table1[N_ID],0)))</f>
        <v/>
      </c>
      <c r="C836" s="34" t="str">
        <f ca="1">IF(KENKO[[#This Row],[//]]="","",HYPERLINK("["&amp;SUBSTITUTE(DIR,"'","")&amp;"]NOTA!D"&amp;KENKO[[#This Row],[//]]+2,"&gt;"))</f>
        <v/>
      </c>
      <c r="D836" s="34" t="str">
        <f>IF(KENKO[[#This Row],[ID NOTA]]="","",INDEX(Table1[QB],MATCH(KENKO[[#This Row],[ID NOTA]],Table1[ID],0)))</f>
        <v/>
      </c>
      <c r="E83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36" s="29"/>
      <c r="G836" s="39" t="str">
        <f ca="1">IF(KENKO[[#This Row],[N_ID]]="","",INDEX(INDIRECT($2:$2),KENKO[[#This Row],[//]]))</f>
        <v/>
      </c>
      <c r="H836" s="39" t="str">
        <f ca="1">IF(KENKO[[#This Row],[N_ID]]="","",INDEX(INDIRECT($2:$2),KENKO[[#This Row],[//]]))</f>
        <v/>
      </c>
      <c r="I836" s="35" t="str">
        <f ca="1">IF(KENKO[[#This Row],[N_ID]]="","",INDEX(INDIRECT($2:$2),KENKO[[#This Row],[//]]))</f>
        <v/>
      </c>
      <c r="J836" s="35" t="str">
        <f ca="1">IF(KENKO[[#This Row],[//]]="","",INDEX([3]!db[NB PAJAK],KENKO[[#This Row],[stt]]-1))</f>
        <v/>
      </c>
      <c r="K836" s="34" t="str">
        <f ca="1">IF(KENKO[[#This Row],[//]]="","",IF(INDEX(INDIRECT($2:$2),KENKO[[#This Row],[//]])="","",INDEX(INDIRECT($2:$2),KENKO[[#This Row],[//]])))</f>
        <v/>
      </c>
      <c r="L836" s="34" t="str">
        <f ca="1">IF(KENKO[[#This Row],[//]]="","",IF(KENKO[[#This Row],[C]]="",INDEX(INDIRECT($2:$2),KENKO[[#This Row],[//]]),""))</f>
        <v/>
      </c>
      <c r="M836" s="34" t="str">
        <f ca="1">IF(KENKO[[#This Row],[//]]="","",IF(KENKO[[#This Row],[C]]="",INDEX(INDIRECT($2:$2),KENKO[[#This Row],[//]]),""))</f>
        <v/>
      </c>
      <c r="N836" s="40" t="str">
        <f ca="1">IF(KENKO[[#This Row],[//]]="","",INDEX(INDIRECT($2:$2),KENKO[[#This Row],[//]])/IF(KENKO[[#This Row],[C]]="",KENKO[[#This Row],[JMLH BRG]],1))</f>
        <v/>
      </c>
      <c r="O836" s="41" t="str">
        <f ca="1">IF(KENKO[[#This Row],[//]]="","",INDEX(INDIRECT($2:$2),KENKO[[#This Row],[//]]))</f>
        <v/>
      </c>
      <c r="P836" s="41" t="str">
        <f ca="1">IF(KENKO[[#This Row],[//]]="","",IF(INDEX(INDIRECT($2:$2),KENKO[[#This Row],[//]])="","",INDEX(INDIRECT($2:$2),KENKO[[#This Row],[//]])))</f>
        <v/>
      </c>
      <c r="Q836" s="40" t="str">
        <f ca="1">IF(KENKO[[#This Row],[//]]="","",INDEX(INDIRECT($2:$2),KENKO[[#This Row],[//]]))</f>
        <v/>
      </c>
      <c r="R83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3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36" s="42" t="str">
        <f ca="1">IF(KENKO[[#This Row],[//]]="","",IF(INDEX(INDIRECT($2:$2),KENKO[[#This Row],[//]])="","",INDEX(INDIRECT($2:$2),KENKO[[#This Row],[//]])))</f>
        <v/>
      </c>
      <c r="U836" s="35" t="str">
        <f ca="1">IF(KENKO[[#This Row],[//]]="","",INDEX(INDIRECT($2:$2),KENKO[[#This Row],[//]]))</f>
        <v/>
      </c>
      <c r="V836" s="35" t="str">
        <f ca="1">LOWER(SUBSTITUTE(SUBSTITUTE(SUBSTITUTE(SUBSTITUTE(SUBSTITUTE(SUBSTITUTE(SUBSTITUTE(SUBSTITUTE(KENKO[[#This Row],[N.B.nota]]," ",""),"-",""),"(",""),")",""),".",""),",",""),"/",""),"""",""))</f>
        <v/>
      </c>
      <c r="W836" s="34" t="str">
        <f ca="1">IF(KENKO[[#This Row],[concat]]="","",MATCH(KENKO[[#This Row],[concat]],[3]!db[NB NOTA_C],0)+1)</f>
        <v/>
      </c>
      <c r="X836" s="35" t="str">
        <f ca="1">IF(KENKO[[#This Row],[N.B.nota]]="","",ADDRESS(ROW(KENKO[QB]),COLUMN(KENKO[QB]))&amp;":"&amp;ADDRESS(ROW(),COLUMN(KENKO[QB])))</f>
        <v/>
      </c>
      <c r="Y836" s="35" t="str">
        <f ca="1">IF(KENKO[[#This Row],[//]]="","",HYPERLINK("["&amp;DB_PATH&amp;"]DB!e"&amp;KENKO[[#This Row],[stt]],"&gt;"))</f>
        <v/>
      </c>
      <c r="Z836" s="32" t="str">
        <f ca="1">IF(KENKO[[#This Row],[//]]="","",IF(KENKO[[#This Row],[ID NOTA]]="",Z835,KENKO[[#This Row],[ID NOTA]]))</f>
        <v/>
      </c>
    </row>
    <row r="837" spans="1:26" ht="20.100000000000001" customHeight="1" x14ac:dyDescent="0.25">
      <c r="A837" s="38"/>
      <c r="B837" s="34" t="str">
        <f>IF(KENKO[[#This Row],[N_ID]]="","",INDEX(Table1[ID],MATCH(KENKO[[#This Row],[N_ID]],Table1[N_ID],0)))</f>
        <v/>
      </c>
      <c r="C837" s="34" t="str">
        <f ca="1">IF(KENKO[[#This Row],[//]]="","",HYPERLINK("["&amp;SUBSTITUTE(DIR,"'","")&amp;"]NOTA!D"&amp;KENKO[[#This Row],[//]]+2,"&gt;"))</f>
        <v/>
      </c>
      <c r="D837" s="34" t="str">
        <f>IF(KENKO[[#This Row],[ID NOTA]]="","",INDEX(Table1[QB],MATCH(KENKO[[#This Row],[ID NOTA]],Table1[ID],0)))</f>
        <v/>
      </c>
      <c r="E83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37" s="29"/>
      <c r="G837" s="39" t="str">
        <f ca="1">IF(KENKO[[#This Row],[N_ID]]="","",INDEX(INDIRECT($2:$2),KENKO[[#This Row],[//]]))</f>
        <v/>
      </c>
      <c r="H837" s="39" t="str">
        <f ca="1">IF(KENKO[[#This Row],[N_ID]]="","",INDEX(INDIRECT($2:$2),KENKO[[#This Row],[//]]))</f>
        <v/>
      </c>
      <c r="I837" s="35" t="str">
        <f ca="1">IF(KENKO[[#This Row],[N_ID]]="","",INDEX(INDIRECT($2:$2),KENKO[[#This Row],[//]]))</f>
        <v/>
      </c>
      <c r="J837" s="35" t="str">
        <f ca="1">IF(KENKO[[#This Row],[//]]="","",INDEX([3]!db[NB PAJAK],KENKO[[#This Row],[stt]]-1))</f>
        <v/>
      </c>
      <c r="K837" s="34" t="str">
        <f ca="1">IF(KENKO[[#This Row],[//]]="","",IF(INDEX(INDIRECT($2:$2),KENKO[[#This Row],[//]])="","",INDEX(INDIRECT($2:$2),KENKO[[#This Row],[//]])))</f>
        <v/>
      </c>
      <c r="L837" s="34" t="str">
        <f ca="1">IF(KENKO[[#This Row],[//]]="","",IF(KENKO[[#This Row],[C]]="",INDEX(INDIRECT($2:$2),KENKO[[#This Row],[//]]),""))</f>
        <v/>
      </c>
      <c r="M837" s="34" t="str">
        <f ca="1">IF(KENKO[[#This Row],[//]]="","",IF(KENKO[[#This Row],[C]]="",INDEX(INDIRECT($2:$2),KENKO[[#This Row],[//]]),""))</f>
        <v/>
      </c>
      <c r="N837" s="40" t="str">
        <f ca="1">IF(KENKO[[#This Row],[//]]="","",INDEX(INDIRECT($2:$2),KENKO[[#This Row],[//]])/IF(KENKO[[#This Row],[C]]="",KENKO[[#This Row],[JMLH BRG]],1))</f>
        <v/>
      </c>
      <c r="O837" s="41" t="str">
        <f ca="1">IF(KENKO[[#This Row],[//]]="","",INDEX(INDIRECT($2:$2),KENKO[[#This Row],[//]]))</f>
        <v/>
      </c>
      <c r="P837" s="41" t="str">
        <f ca="1">IF(KENKO[[#This Row],[//]]="","",IF(INDEX(INDIRECT($2:$2),KENKO[[#This Row],[//]])="","",INDEX(INDIRECT($2:$2),KENKO[[#This Row],[//]])))</f>
        <v/>
      </c>
      <c r="Q837" s="40" t="str">
        <f ca="1">IF(KENKO[[#This Row],[//]]="","",INDEX(INDIRECT($2:$2),KENKO[[#This Row],[//]]))</f>
        <v/>
      </c>
      <c r="R83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3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37" s="42" t="str">
        <f ca="1">IF(KENKO[[#This Row],[//]]="","",IF(INDEX(INDIRECT($2:$2),KENKO[[#This Row],[//]])="","",INDEX(INDIRECT($2:$2),KENKO[[#This Row],[//]])))</f>
        <v/>
      </c>
      <c r="U837" s="35" t="str">
        <f ca="1">IF(KENKO[[#This Row],[//]]="","",INDEX(INDIRECT($2:$2),KENKO[[#This Row],[//]]))</f>
        <v/>
      </c>
      <c r="V837" s="35" t="str">
        <f ca="1">LOWER(SUBSTITUTE(SUBSTITUTE(SUBSTITUTE(SUBSTITUTE(SUBSTITUTE(SUBSTITUTE(SUBSTITUTE(SUBSTITUTE(KENKO[[#This Row],[N.B.nota]]," ",""),"-",""),"(",""),")",""),".",""),",",""),"/",""),"""",""))</f>
        <v/>
      </c>
      <c r="W837" s="34" t="str">
        <f ca="1">IF(KENKO[[#This Row],[concat]]="","",MATCH(KENKO[[#This Row],[concat]],[3]!db[NB NOTA_C],0)+1)</f>
        <v/>
      </c>
      <c r="X837" s="35" t="str">
        <f ca="1">IF(KENKO[[#This Row],[N.B.nota]]="","",ADDRESS(ROW(KENKO[QB]),COLUMN(KENKO[QB]))&amp;":"&amp;ADDRESS(ROW(),COLUMN(KENKO[QB])))</f>
        <v/>
      </c>
      <c r="Y837" s="35" t="str">
        <f ca="1">IF(KENKO[[#This Row],[//]]="","",HYPERLINK("["&amp;DB_PATH&amp;"]DB!e"&amp;KENKO[[#This Row],[stt]],"&gt;"))</f>
        <v/>
      </c>
      <c r="Z837" s="32" t="str">
        <f ca="1">IF(KENKO[[#This Row],[//]]="","",IF(KENKO[[#This Row],[ID NOTA]]="",Z836,KENKO[[#This Row],[ID NOTA]]))</f>
        <v/>
      </c>
    </row>
    <row r="838" spans="1:26" ht="20.100000000000001" customHeight="1" x14ac:dyDescent="0.25">
      <c r="A838" s="38"/>
      <c r="B838" s="34" t="str">
        <f>IF(KENKO[[#This Row],[N_ID]]="","",INDEX(Table1[ID],MATCH(KENKO[[#This Row],[N_ID]],Table1[N_ID],0)))</f>
        <v/>
      </c>
      <c r="C838" s="34" t="str">
        <f ca="1">IF(KENKO[[#This Row],[//]]="","",HYPERLINK("["&amp;SUBSTITUTE(DIR,"'","")&amp;"]NOTA!D"&amp;KENKO[[#This Row],[//]]+2,"&gt;"))</f>
        <v/>
      </c>
      <c r="D838" s="34" t="str">
        <f>IF(KENKO[[#This Row],[ID NOTA]]="","",INDEX(Table1[QB],MATCH(KENKO[[#This Row],[ID NOTA]],Table1[ID],0)))</f>
        <v/>
      </c>
      <c r="E83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38" s="29"/>
      <c r="G838" s="39" t="str">
        <f ca="1">IF(KENKO[[#This Row],[N_ID]]="","",INDEX(INDIRECT($2:$2),KENKO[[#This Row],[//]]))</f>
        <v/>
      </c>
      <c r="H838" s="39" t="str">
        <f ca="1">IF(KENKO[[#This Row],[N_ID]]="","",INDEX(INDIRECT($2:$2),KENKO[[#This Row],[//]]))</f>
        <v/>
      </c>
      <c r="I838" s="35" t="str">
        <f ca="1">IF(KENKO[[#This Row],[N_ID]]="","",INDEX(INDIRECT($2:$2),KENKO[[#This Row],[//]]))</f>
        <v/>
      </c>
      <c r="J838" s="35" t="str">
        <f ca="1">IF(KENKO[[#This Row],[//]]="","",INDEX([3]!db[NB PAJAK],KENKO[[#This Row],[stt]]-1))</f>
        <v/>
      </c>
      <c r="K838" s="34" t="str">
        <f ca="1">IF(KENKO[[#This Row],[//]]="","",IF(INDEX(INDIRECT($2:$2),KENKO[[#This Row],[//]])="","",INDEX(INDIRECT($2:$2),KENKO[[#This Row],[//]])))</f>
        <v/>
      </c>
      <c r="L838" s="34" t="str">
        <f ca="1">IF(KENKO[[#This Row],[//]]="","",IF(KENKO[[#This Row],[C]]="",INDEX(INDIRECT($2:$2),KENKO[[#This Row],[//]]),""))</f>
        <v/>
      </c>
      <c r="M838" s="34" t="str">
        <f ca="1">IF(KENKO[[#This Row],[//]]="","",IF(KENKO[[#This Row],[C]]="",INDEX(INDIRECT($2:$2),KENKO[[#This Row],[//]]),""))</f>
        <v/>
      </c>
      <c r="N838" s="40" t="str">
        <f ca="1">IF(KENKO[[#This Row],[//]]="","",INDEX(INDIRECT($2:$2),KENKO[[#This Row],[//]])/IF(KENKO[[#This Row],[C]]="",KENKO[[#This Row],[JMLH BRG]],1))</f>
        <v/>
      </c>
      <c r="O838" s="41" t="str">
        <f ca="1">IF(KENKO[[#This Row],[//]]="","",INDEX(INDIRECT($2:$2),KENKO[[#This Row],[//]]))</f>
        <v/>
      </c>
      <c r="P838" s="41" t="str">
        <f ca="1">IF(KENKO[[#This Row],[//]]="","",IF(INDEX(INDIRECT($2:$2),KENKO[[#This Row],[//]])="","",INDEX(INDIRECT($2:$2),KENKO[[#This Row],[//]])))</f>
        <v/>
      </c>
      <c r="Q838" s="40" t="str">
        <f ca="1">IF(KENKO[[#This Row],[//]]="","",INDEX(INDIRECT($2:$2),KENKO[[#This Row],[//]]))</f>
        <v/>
      </c>
      <c r="R83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3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38" s="42" t="str">
        <f ca="1">IF(KENKO[[#This Row],[//]]="","",IF(INDEX(INDIRECT($2:$2),KENKO[[#This Row],[//]])="","",INDEX(INDIRECT($2:$2),KENKO[[#This Row],[//]])))</f>
        <v/>
      </c>
      <c r="U838" s="35" t="str">
        <f ca="1">IF(KENKO[[#This Row],[//]]="","",INDEX(INDIRECT($2:$2),KENKO[[#This Row],[//]]))</f>
        <v/>
      </c>
      <c r="V838" s="35" t="str">
        <f ca="1">LOWER(SUBSTITUTE(SUBSTITUTE(SUBSTITUTE(SUBSTITUTE(SUBSTITUTE(SUBSTITUTE(SUBSTITUTE(SUBSTITUTE(KENKO[[#This Row],[N.B.nota]]," ",""),"-",""),"(",""),")",""),".",""),",",""),"/",""),"""",""))</f>
        <v/>
      </c>
      <c r="W838" s="34" t="str">
        <f ca="1">IF(KENKO[[#This Row],[concat]]="","",MATCH(KENKO[[#This Row],[concat]],[3]!db[NB NOTA_C],0)+1)</f>
        <v/>
      </c>
      <c r="X838" s="35" t="str">
        <f ca="1">IF(KENKO[[#This Row],[N.B.nota]]="","",ADDRESS(ROW(KENKO[QB]),COLUMN(KENKO[QB]))&amp;":"&amp;ADDRESS(ROW(),COLUMN(KENKO[QB])))</f>
        <v/>
      </c>
      <c r="Y838" s="35" t="str">
        <f ca="1">IF(KENKO[[#This Row],[//]]="","",HYPERLINK("["&amp;DB_PATH&amp;"]DB!e"&amp;KENKO[[#This Row],[stt]],"&gt;"))</f>
        <v/>
      </c>
      <c r="Z838" s="32" t="str">
        <f ca="1">IF(KENKO[[#This Row],[//]]="","",IF(KENKO[[#This Row],[ID NOTA]]="",Z837,KENKO[[#This Row],[ID NOTA]]))</f>
        <v/>
      </c>
    </row>
    <row r="839" spans="1:26" ht="20.100000000000001" customHeight="1" x14ac:dyDescent="0.25">
      <c r="A839" s="38"/>
      <c r="B839" s="34" t="str">
        <f>IF(KENKO[[#This Row],[N_ID]]="","",INDEX(Table1[ID],MATCH(KENKO[[#This Row],[N_ID]],Table1[N_ID],0)))</f>
        <v/>
      </c>
      <c r="C839" s="34" t="str">
        <f ca="1">IF(KENKO[[#This Row],[//]]="","",HYPERLINK("["&amp;SUBSTITUTE(DIR,"'","")&amp;"]NOTA!D"&amp;KENKO[[#This Row],[//]]+2,"&gt;"))</f>
        <v/>
      </c>
      <c r="D839" s="34" t="str">
        <f>IF(KENKO[[#This Row],[ID NOTA]]="","",INDEX(Table1[QB],MATCH(KENKO[[#This Row],[ID NOTA]],Table1[ID],0)))</f>
        <v/>
      </c>
      <c r="E839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39" s="29"/>
      <c r="G839" s="39" t="str">
        <f ca="1">IF(KENKO[[#This Row],[N_ID]]="","",INDEX(INDIRECT($2:$2),KENKO[[#This Row],[//]]))</f>
        <v/>
      </c>
      <c r="H839" s="39" t="str">
        <f ca="1">IF(KENKO[[#This Row],[N_ID]]="","",INDEX(INDIRECT($2:$2),KENKO[[#This Row],[//]]))</f>
        <v/>
      </c>
      <c r="I839" s="35" t="str">
        <f ca="1">IF(KENKO[[#This Row],[N_ID]]="","",INDEX(INDIRECT($2:$2),KENKO[[#This Row],[//]]))</f>
        <v/>
      </c>
      <c r="J839" s="35" t="str">
        <f ca="1">IF(KENKO[[#This Row],[//]]="","",INDEX([3]!db[NB PAJAK],KENKO[[#This Row],[stt]]-1))</f>
        <v/>
      </c>
      <c r="K839" s="34" t="str">
        <f ca="1">IF(KENKO[[#This Row],[//]]="","",IF(INDEX(INDIRECT($2:$2),KENKO[[#This Row],[//]])="","",INDEX(INDIRECT($2:$2),KENKO[[#This Row],[//]])))</f>
        <v/>
      </c>
      <c r="L839" s="34" t="str">
        <f ca="1">IF(KENKO[[#This Row],[//]]="","",IF(KENKO[[#This Row],[C]]="",INDEX(INDIRECT($2:$2),KENKO[[#This Row],[//]]),""))</f>
        <v/>
      </c>
      <c r="M839" s="34" t="str">
        <f ca="1">IF(KENKO[[#This Row],[//]]="","",IF(KENKO[[#This Row],[C]]="",INDEX(INDIRECT($2:$2),KENKO[[#This Row],[//]]),""))</f>
        <v/>
      </c>
      <c r="N839" s="40" t="str">
        <f ca="1">IF(KENKO[[#This Row],[//]]="","",INDEX(INDIRECT($2:$2),KENKO[[#This Row],[//]])/IF(KENKO[[#This Row],[C]]="",KENKO[[#This Row],[JMLH BRG]],1))</f>
        <v/>
      </c>
      <c r="O839" s="41" t="str">
        <f ca="1">IF(KENKO[[#This Row],[//]]="","",INDEX(INDIRECT($2:$2),KENKO[[#This Row],[//]]))</f>
        <v/>
      </c>
      <c r="P839" s="41" t="str">
        <f ca="1">IF(KENKO[[#This Row],[//]]="","",IF(INDEX(INDIRECT($2:$2),KENKO[[#This Row],[//]])="","",INDEX(INDIRECT($2:$2),KENKO[[#This Row],[//]])))</f>
        <v/>
      </c>
      <c r="Q839" s="40" t="str">
        <f ca="1">IF(KENKO[[#This Row],[//]]="","",INDEX(INDIRECT($2:$2),KENKO[[#This Row],[//]]))</f>
        <v/>
      </c>
      <c r="R83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39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39" s="42" t="str">
        <f ca="1">IF(KENKO[[#This Row],[//]]="","",IF(INDEX(INDIRECT($2:$2),KENKO[[#This Row],[//]])="","",INDEX(INDIRECT($2:$2),KENKO[[#This Row],[//]])))</f>
        <v/>
      </c>
      <c r="U839" s="35" t="str">
        <f ca="1">IF(KENKO[[#This Row],[//]]="","",INDEX(INDIRECT($2:$2),KENKO[[#This Row],[//]]))</f>
        <v/>
      </c>
      <c r="V839" s="35" t="str">
        <f ca="1">LOWER(SUBSTITUTE(SUBSTITUTE(SUBSTITUTE(SUBSTITUTE(SUBSTITUTE(SUBSTITUTE(SUBSTITUTE(SUBSTITUTE(KENKO[[#This Row],[N.B.nota]]," ",""),"-",""),"(",""),")",""),".",""),",",""),"/",""),"""",""))</f>
        <v/>
      </c>
      <c r="W839" s="34" t="str">
        <f ca="1">IF(KENKO[[#This Row],[concat]]="","",MATCH(KENKO[[#This Row],[concat]],[3]!db[NB NOTA_C],0)+1)</f>
        <v/>
      </c>
      <c r="X839" s="35" t="str">
        <f ca="1">IF(KENKO[[#This Row],[N.B.nota]]="","",ADDRESS(ROW(KENKO[QB]),COLUMN(KENKO[QB]))&amp;":"&amp;ADDRESS(ROW(),COLUMN(KENKO[QB])))</f>
        <v/>
      </c>
      <c r="Y839" s="35" t="str">
        <f ca="1">IF(KENKO[[#This Row],[//]]="","",HYPERLINK("["&amp;DB_PATH&amp;"]DB!e"&amp;KENKO[[#This Row],[stt]],"&gt;"))</f>
        <v/>
      </c>
      <c r="Z839" s="32" t="str">
        <f ca="1">IF(KENKO[[#This Row],[//]]="","",IF(KENKO[[#This Row],[ID NOTA]]="",Z838,KENKO[[#This Row],[ID NOTA]]))</f>
        <v/>
      </c>
    </row>
    <row r="840" spans="1:26" ht="20.100000000000001" customHeight="1" x14ac:dyDescent="0.25">
      <c r="A840" s="38"/>
      <c r="B840" s="34" t="str">
        <f>IF(KENKO[[#This Row],[N_ID]]="","",INDEX(Table1[ID],MATCH(KENKO[[#This Row],[N_ID]],Table1[N_ID],0)))</f>
        <v/>
      </c>
      <c r="C840" s="34" t="str">
        <f ca="1">IF(KENKO[[#This Row],[//]]="","",HYPERLINK("["&amp;SUBSTITUTE(DIR,"'","")&amp;"]NOTA!D"&amp;KENKO[[#This Row],[//]]+2,"&gt;"))</f>
        <v/>
      </c>
      <c r="D840" s="34" t="str">
        <f>IF(KENKO[[#This Row],[ID NOTA]]="","",INDEX(Table1[QB],MATCH(KENKO[[#This Row],[ID NOTA]],Table1[ID],0)))</f>
        <v/>
      </c>
      <c r="E840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40" s="29"/>
      <c r="G840" s="39" t="str">
        <f ca="1">IF(KENKO[[#This Row],[N_ID]]="","",INDEX(INDIRECT($2:$2),KENKO[[#This Row],[//]]))</f>
        <v/>
      </c>
      <c r="H840" s="39" t="str">
        <f ca="1">IF(KENKO[[#This Row],[N_ID]]="","",INDEX(INDIRECT($2:$2),KENKO[[#This Row],[//]]))</f>
        <v/>
      </c>
      <c r="I840" s="35" t="str">
        <f ca="1">IF(KENKO[[#This Row],[N_ID]]="","",INDEX(INDIRECT($2:$2),KENKO[[#This Row],[//]]))</f>
        <v/>
      </c>
      <c r="J840" s="35" t="str">
        <f ca="1">IF(KENKO[[#This Row],[//]]="","",INDEX([3]!db[NB PAJAK],KENKO[[#This Row],[stt]]-1))</f>
        <v/>
      </c>
      <c r="K840" s="34" t="str">
        <f ca="1">IF(KENKO[[#This Row],[//]]="","",IF(INDEX(INDIRECT($2:$2),KENKO[[#This Row],[//]])="","",INDEX(INDIRECT($2:$2),KENKO[[#This Row],[//]])))</f>
        <v/>
      </c>
      <c r="L840" s="34" t="str">
        <f ca="1">IF(KENKO[[#This Row],[//]]="","",IF(KENKO[[#This Row],[C]]="",INDEX(INDIRECT($2:$2),KENKO[[#This Row],[//]]),""))</f>
        <v/>
      </c>
      <c r="M840" s="34" t="str">
        <f ca="1">IF(KENKO[[#This Row],[//]]="","",IF(KENKO[[#This Row],[C]]="",INDEX(INDIRECT($2:$2),KENKO[[#This Row],[//]]),""))</f>
        <v/>
      </c>
      <c r="N840" s="40" t="str">
        <f ca="1">IF(KENKO[[#This Row],[//]]="","",INDEX(INDIRECT($2:$2),KENKO[[#This Row],[//]])/IF(KENKO[[#This Row],[C]]="",KENKO[[#This Row],[JMLH BRG]],1))</f>
        <v/>
      </c>
      <c r="O840" s="41" t="str">
        <f ca="1">IF(KENKO[[#This Row],[//]]="","",INDEX(INDIRECT($2:$2),KENKO[[#This Row],[//]]))</f>
        <v/>
      </c>
      <c r="P840" s="41" t="str">
        <f ca="1">IF(KENKO[[#This Row],[//]]="","",IF(INDEX(INDIRECT($2:$2),KENKO[[#This Row],[//]])="","",INDEX(INDIRECT($2:$2),KENKO[[#This Row],[//]])))</f>
        <v/>
      </c>
      <c r="Q840" s="40" t="str">
        <f ca="1">IF(KENKO[[#This Row],[//]]="","",INDEX(INDIRECT($2:$2),KENKO[[#This Row],[//]]))</f>
        <v/>
      </c>
      <c r="R84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40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40" s="42" t="str">
        <f ca="1">IF(KENKO[[#This Row],[//]]="","",IF(INDEX(INDIRECT($2:$2),KENKO[[#This Row],[//]])="","",INDEX(INDIRECT($2:$2),KENKO[[#This Row],[//]])))</f>
        <v/>
      </c>
      <c r="U840" s="35" t="str">
        <f ca="1">IF(KENKO[[#This Row],[//]]="","",INDEX(INDIRECT($2:$2),KENKO[[#This Row],[//]]))</f>
        <v/>
      </c>
      <c r="V840" s="35" t="str">
        <f ca="1">LOWER(SUBSTITUTE(SUBSTITUTE(SUBSTITUTE(SUBSTITUTE(SUBSTITUTE(SUBSTITUTE(SUBSTITUTE(SUBSTITUTE(KENKO[[#This Row],[N.B.nota]]," ",""),"-",""),"(",""),")",""),".",""),",",""),"/",""),"""",""))</f>
        <v/>
      </c>
      <c r="W840" s="34" t="str">
        <f ca="1">IF(KENKO[[#This Row],[concat]]="","",MATCH(KENKO[[#This Row],[concat]],[3]!db[NB NOTA_C],0)+1)</f>
        <v/>
      </c>
      <c r="X840" s="35" t="str">
        <f ca="1">IF(KENKO[[#This Row],[N.B.nota]]="","",ADDRESS(ROW(KENKO[QB]),COLUMN(KENKO[QB]))&amp;":"&amp;ADDRESS(ROW(),COLUMN(KENKO[QB])))</f>
        <v/>
      </c>
      <c r="Y840" s="35" t="str">
        <f ca="1">IF(KENKO[[#This Row],[//]]="","",HYPERLINK("["&amp;DB_PATH&amp;"]DB!e"&amp;KENKO[[#This Row],[stt]],"&gt;"))</f>
        <v/>
      </c>
      <c r="Z840" s="32" t="str">
        <f ca="1">IF(KENKO[[#This Row],[//]]="","",IF(KENKO[[#This Row],[ID NOTA]]="",Z839,KENKO[[#This Row],[ID NOTA]]))</f>
        <v/>
      </c>
    </row>
    <row r="841" spans="1:26" ht="20.100000000000001" customHeight="1" x14ac:dyDescent="0.25">
      <c r="A841" s="38"/>
      <c r="B841" s="34" t="str">
        <f>IF(KENKO[[#This Row],[N_ID]]="","",INDEX(Table1[ID],MATCH(KENKO[[#This Row],[N_ID]],Table1[N_ID],0)))</f>
        <v/>
      </c>
      <c r="C841" s="34" t="str">
        <f ca="1">IF(KENKO[[#This Row],[//]]="","",HYPERLINK("["&amp;SUBSTITUTE(DIR,"'","")&amp;"]NOTA!D"&amp;KENKO[[#This Row],[//]]+2,"&gt;"))</f>
        <v/>
      </c>
      <c r="D841" s="34" t="str">
        <f>IF(KENKO[[#This Row],[ID NOTA]]="","",INDEX(Table1[QB],MATCH(KENKO[[#This Row],[ID NOTA]],Table1[ID],0)))</f>
        <v/>
      </c>
      <c r="E841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41" s="29"/>
      <c r="G841" s="39" t="str">
        <f ca="1">IF(KENKO[[#This Row],[N_ID]]="","",INDEX(INDIRECT($2:$2),KENKO[[#This Row],[//]]))</f>
        <v/>
      </c>
      <c r="H841" s="39" t="str">
        <f ca="1">IF(KENKO[[#This Row],[N_ID]]="","",INDEX(INDIRECT($2:$2),KENKO[[#This Row],[//]]))</f>
        <v/>
      </c>
      <c r="I841" s="35" t="str">
        <f ca="1">IF(KENKO[[#This Row],[N_ID]]="","",INDEX(INDIRECT($2:$2),KENKO[[#This Row],[//]]))</f>
        <v/>
      </c>
      <c r="J841" s="35" t="str">
        <f ca="1">IF(KENKO[[#This Row],[//]]="","",INDEX([3]!db[NB PAJAK],KENKO[[#This Row],[stt]]-1))</f>
        <v/>
      </c>
      <c r="K841" s="34" t="str">
        <f ca="1">IF(KENKO[[#This Row],[//]]="","",IF(INDEX(INDIRECT($2:$2),KENKO[[#This Row],[//]])="","",INDEX(INDIRECT($2:$2),KENKO[[#This Row],[//]])))</f>
        <v/>
      </c>
      <c r="L841" s="34" t="str">
        <f ca="1">IF(KENKO[[#This Row],[//]]="","",IF(KENKO[[#This Row],[C]]="",INDEX(INDIRECT($2:$2),KENKO[[#This Row],[//]]),""))</f>
        <v/>
      </c>
      <c r="M841" s="34" t="str">
        <f ca="1">IF(KENKO[[#This Row],[//]]="","",IF(KENKO[[#This Row],[C]]="",INDEX(INDIRECT($2:$2),KENKO[[#This Row],[//]]),""))</f>
        <v/>
      </c>
      <c r="N841" s="40" t="str">
        <f ca="1">IF(KENKO[[#This Row],[//]]="","",INDEX(INDIRECT($2:$2),KENKO[[#This Row],[//]])/IF(KENKO[[#This Row],[C]]="",KENKO[[#This Row],[JMLH BRG]],1))</f>
        <v/>
      </c>
      <c r="O841" s="41" t="str">
        <f ca="1">IF(KENKO[[#This Row],[//]]="","",INDEX(INDIRECT($2:$2),KENKO[[#This Row],[//]]))</f>
        <v/>
      </c>
      <c r="P841" s="41" t="str">
        <f ca="1">IF(KENKO[[#This Row],[//]]="","",IF(INDEX(INDIRECT($2:$2),KENKO[[#This Row],[//]])="","",INDEX(INDIRECT($2:$2),KENKO[[#This Row],[//]])))</f>
        <v/>
      </c>
      <c r="Q841" s="40" t="str">
        <f ca="1">IF(KENKO[[#This Row],[//]]="","",INDEX(INDIRECT($2:$2),KENKO[[#This Row],[//]]))</f>
        <v/>
      </c>
      <c r="R84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41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41" s="42" t="str">
        <f ca="1">IF(KENKO[[#This Row],[//]]="","",IF(INDEX(INDIRECT($2:$2),KENKO[[#This Row],[//]])="","",INDEX(INDIRECT($2:$2),KENKO[[#This Row],[//]])))</f>
        <v/>
      </c>
      <c r="U841" s="35" t="str">
        <f ca="1">IF(KENKO[[#This Row],[//]]="","",INDEX(INDIRECT($2:$2),KENKO[[#This Row],[//]]))</f>
        <v/>
      </c>
      <c r="V841" s="35" t="str">
        <f ca="1">LOWER(SUBSTITUTE(SUBSTITUTE(SUBSTITUTE(SUBSTITUTE(SUBSTITUTE(SUBSTITUTE(SUBSTITUTE(SUBSTITUTE(KENKO[[#This Row],[N.B.nota]]," ",""),"-",""),"(",""),")",""),".",""),",",""),"/",""),"""",""))</f>
        <v/>
      </c>
      <c r="W841" s="34" t="str">
        <f ca="1">IF(KENKO[[#This Row],[concat]]="","",MATCH(KENKO[[#This Row],[concat]],[3]!db[NB NOTA_C],0)+1)</f>
        <v/>
      </c>
      <c r="X841" s="35" t="str">
        <f ca="1">IF(KENKO[[#This Row],[N.B.nota]]="","",ADDRESS(ROW(KENKO[QB]),COLUMN(KENKO[QB]))&amp;":"&amp;ADDRESS(ROW(),COLUMN(KENKO[QB])))</f>
        <v/>
      </c>
      <c r="Y841" s="35" t="str">
        <f ca="1">IF(KENKO[[#This Row],[//]]="","",HYPERLINK("["&amp;DB_PATH&amp;"]DB!e"&amp;KENKO[[#This Row],[stt]],"&gt;"))</f>
        <v/>
      </c>
      <c r="Z841" s="32" t="str">
        <f ca="1">IF(KENKO[[#This Row],[//]]="","",IF(KENKO[[#This Row],[ID NOTA]]="",Z840,KENKO[[#This Row],[ID NOTA]]))</f>
        <v/>
      </c>
    </row>
    <row r="842" spans="1:26" ht="20.100000000000001" customHeight="1" x14ac:dyDescent="0.25">
      <c r="A842" s="38"/>
      <c r="B842" s="34" t="str">
        <f>IF(KENKO[[#This Row],[N_ID]]="","",INDEX(Table1[ID],MATCH(KENKO[[#This Row],[N_ID]],Table1[N_ID],0)))</f>
        <v/>
      </c>
      <c r="C842" s="34" t="str">
        <f ca="1">IF(KENKO[[#This Row],[//]]="","",HYPERLINK("["&amp;SUBSTITUTE(DIR,"'","")&amp;"]NOTA!D"&amp;KENKO[[#This Row],[//]]+2,"&gt;"))</f>
        <v/>
      </c>
      <c r="D842" s="34" t="str">
        <f>IF(KENKO[[#This Row],[ID NOTA]]="","",INDEX(Table1[QB],MATCH(KENKO[[#This Row],[ID NOTA]],Table1[ID],0)))</f>
        <v/>
      </c>
      <c r="E842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42" s="29"/>
      <c r="G842" s="39" t="str">
        <f ca="1">IF(KENKO[[#This Row],[N_ID]]="","",INDEX(INDIRECT($2:$2),KENKO[[#This Row],[//]]))</f>
        <v/>
      </c>
      <c r="H842" s="39" t="str">
        <f ca="1">IF(KENKO[[#This Row],[N_ID]]="","",INDEX(INDIRECT($2:$2),KENKO[[#This Row],[//]]))</f>
        <v/>
      </c>
      <c r="I842" s="35" t="str">
        <f ca="1">IF(KENKO[[#This Row],[N_ID]]="","",INDEX(INDIRECT($2:$2),KENKO[[#This Row],[//]]))</f>
        <v/>
      </c>
      <c r="J842" s="35" t="str">
        <f ca="1">IF(KENKO[[#This Row],[//]]="","",INDEX([3]!db[NB PAJAK],KENKO[[#This Row],[stt]]-1))</f>
        <v/>
      </c>
      <c r="K842" s="34" t="str">
        <f ca="1">IF(KENKO[[#This Row],[//]]="","",IF(INDEX(INDIRECT($2:$2),KENKO[[#This Row],[//]])="","",INDEX(INDIRECT($2:$2),KENKO[[#This Row],[//]])))</f>
        <v/>
      </c>
      <c r="L842" s="34" t="str">
        <f ca="1">IF(KENKO[[#This Row],[//]]="","",IF(KENKO[[#This Row],[C]]="",INDEX(INDIRECT($2:$2),KENKO[[#This Row],[//]]),""))</f>
        <v/>
      </c>
      <c r="M842" s="34" t="str">
        <f ca="1">IF(KENKO[[#This Row],[//]]="","",IF(KENKO[[#This Row],[C]]="",INDEX(INDIRECT($2:$2),KENKO[[#This Row],[//]]),""))</f>
        <v/>
      </c>
      <c r="N842" s="40" t="str">
        <f ca="1">IF(KENKO[[#This Row],[//]]="","",INDEX(INDIRECT($2:$2),KENKO[[#This Row],[//]])/IF(KENKO[[#This Row],[C]]="",KENKO[[#This Row],[JMLH BRG]],1))</f>
        <v/>
      </c>
      <c r="O842" s="41" t="str">
        <f ca="1">IF(KENKO[[#This Row],[//]]="","",INDEX(INDIRECT($2:$2),KENKO[[#This Row],[//]]))</f>
        <v/>
      </c>
      <c r="P842" s="41" t="str">
        <f ca="1">IF(KENKO[[#This Row],[//]]="","",IF(INDEX(INDIRECT($2:$2),KENKO[[#This Row],[//]])="","",INDEX(INDIRECT($2:$2),KENKO[[#This Row],[//]])))</f>
        <v/>
      </c>
      <c r="Q842" s="40" t="str">
        <f ca="1">IF(KENKO[[#This Row],[//]]="","",INDEX(INDIRECT($2:$2),KENKO[[#This Row],[//]]))</f>
        <v/>
      </c>
      <c r="R84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42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42" s="42" t="str">
        <f ca="1">IF(KENKO[[#This Row],[//]]="","",IF(INDEX(INDIRECT($2:$2),KENKO[[#This Row],[//]])="","",INDEX(INDIRECT($2:$2),KENKO[[#This Row],[//]])))</f>
        <v/>
      </c>
      <c r="U842" s="35" t="str">
        <f ca="1">IF(KENKO[[#This Row],[//]]="","",INDEX(INDIRECT($2:$2),KENKO[[#This Row],[//]]))</f>
        <v/>
      </c>
      <c r="V842" s="35" t="str">
        <f ca="1">LOWER(SUBSTITUTE(SUBSTITUTE(SUBSTITUTE(SUBSTITUTE(SUBSTITUTE(SUBSTITUTE(SUBSTITUTE(SUBSTITUTE(KENKO[[#This Row],[N.B.nota]]," ",""),"-",""),"(",""),")",""),".",""),",",""),"/",""),"""",""))</f>
        <v/>
      </c>
      <c r="W842" s="34" t="str">
        <f ca="1">IF(KENKO[[#This Row],[concat]]="","",MATCH(KENKO[[#This Row],[concat]],[3]!db[NB NOTA_C],0)+1)</f>
        <v/>
      </c>
      <c r="X842" s="35" t="str">
        <f ca="1">IF(KENKO[[#This Row],[N.B.nota]]="","",ADDRESS(ROW(KENKO[QB]),COLUMN(KENKO[QB]))&amp;":"&amp;ADDRESS(ROW(),COLUMN(KENKO[QB])))</f>
        <v/>
      </c>
      <c r="Y842" s="35" t="str">
        <f ca="1">IF(KENKO[[#This Row],[//]]="","",HYPERLINK("["&amp;DB_PATH&amp;"]DB!e"&amp;KENKO[[#This Row],[stt]],"&gt;"))</f>
        <v/>
      </c>
      <c r="Z842" s="32" t="str">
        <f ca="1">IF(KENKO[[#This Row],[//]]="","",IF(KENKO[[#This Row],[ID NOTA]]="",Z841,KENKO[[#This Row],[ID NOTA]]))</f>
        <v/>
      </c>
    </row>
    <row r="843" spans="1:26" ht="20.100000000000001" customHeight="1" x14ac:dyDescent="0.25">
      <c r="A843" s="38"/>
      <c r="B843" s="34" t="str">
        <f>IF(KENKO[[#This Row],[N_ID]]="","",INDEX(Table1[ID],MATCH(KENKO[[#This Row],[N_ID]],Table1[N_ID],0)))</f>
        <v/>
      </c>
      <c r="C843" s="34" t="str">
        <f ca="1">IF(KENKO[[#This Row],[//]]="","",HYPERLINK("["&amp;SUBSTITUTE(DIR,"'","")&amp;"]NOTA!D"&amp;KENKO[[#This Row],[//]]+2,"&gt;"))</f>
        <v/>
      </c>
      <c r="D843" s="34" t="str">
        <f>IF(KENKO[[#This Row],[ID NOTA]]="","",INDEX(Table1[QB],MATCH(KENKO[[#This Row],[ID NOTA]],Table1[ID],0)))</f>
        <v/>
      </c>
      <c r="E843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43" s="29"/>
      <c r="G843" s="39" t="str">
        <f ca="1">IF(KENKO[[#This Row],[N_ID]]="","",INDEX(INDIRECT($2:$2),KENKO[[#This Row],[//]]))</f>
        <v/>
      </c>
      <c r="H843" s="39" t="str">
        <f ca="1">IF(KENKO[[#This Row],[N_ID]]="","",INDEX(INDIRECT($2:$2),KENKO[[#This Row],[//]]))</f>
        <v/>
      </c>
      <c r="I843" s="35" t="str">
        <f ca="1">IF(KENKO[[#This Row],[N_ID]]="","",INDEX(INDIRECT($2:$2),KENKO[[#This Row],[//]]))</f>
        <v/>
      </c>
      <c r="J843" s="35" t="str">
        <f ca="1">IF(KENKO[[#This Row],[//]]="","",INDEX([3]!db[NB PAJAK],KENKO[[#This Row],[stt]]-1))</f>
        <v/>
      </c>
      <c r="K843" s="34" t="str">
        <f ca="1">IF(KENKO[[#This Row],[//]]="","",IF(INDEX(INDIRECT($2:$2),KENKO[[#This Row],[//]])="","",INDEX(INDIRECT($2:$2),KENKO[[#This Row],[//]])))</f>
        <v/>
      </c>
      <c r="L843" s="34" t="str">
        <f ca="1">IF(KENKO[[#This Row],[//]]="","",IF(KENKO[[#This Row],[C]]="",INDEX(INDIRECT($2:$2),KENKO[[#This Row],[//]]),""))</f>
        <v/>
      </c>
      <c r="M843" s="34" t="str">
        <f ca="1">IF(KENKO[[#This Row],[//]]="","",IF(KENKO[[#This Row],[C]]="",INDEX(INDIRECT($2:$2),KENKO[[#This Row],[//]]),""))</f>
        <v/>
      </c>
      <c r="N843" s="40" t="str">
        <f ca="1">IF(KENKO[[#This Row],[//]]="","",INDEX(INDIRECT($2:$2),KENKO[[#This Row],[//]])/IF(KENKO[[#This Row],[C]]="",KENKO[[#This Row],[JMLH BRG]],1))</f>
        <v/>
      </c>
      <c r="O843" s="41" t="str">
        <f ca="1">IF(KENKO[[#This Row],[//]]="","",INDEX(INDIRECT($2:$2),KENKO[[#This Row],[//]]))</f>
        <v/>
      </c>
      <c r="P843" s="41" t="str">
        <f ca="1">IF(KENKO[[#This Row],[//]]="","",IF(INDEX(INDIRECT($2:$2),KENKO[[#This Row],[//]])="","",INDEX(INDIRECT($2:$2),KENKO[[#This Row],[//]])))</f>
        <v/>
      </c>
      <c r="Q843" s="40" t="str">
        <f ca="1">IF(KENKO[[#This Row],[//]]="","",INDEX(INDIRECT($2:$2),KENKO[[#This Row],[//]]))</f>
        <v/>
      </c>
      <c r="R84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43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43" s="42" t="str">
        <f ca="1">IF(KENKO[[#This Row],[//]]="","",IF(INDEX(INDIRECT($2:$2),KENKO[[#This Row],[//]])="","",INDEX(INDIRECT($2:$2),KENKO[[#This Row],[//]])))</f>
        <v/>
      </c>
      <c r="U843" s="35" t="str">
        <f ca="1">IF(KENKO[[#This Row],[//]]="","",INDEX(INDIRECT($2:$2),KENKO[[#This Row],[//]]))</f>
        <v/>
      </c>
      <c r="V843" s="35" t="str">
        <f ca="1">LOWER(SUBSTITUTE(SUBSTITUTE(SUBSTITUTE(SUBSTITUTE(SUBSTITUTE(SUBSTITUTE(SUBSTITUTE(SUBSTITUTE(KENKO[[#This Row],[N.B.nota]]," ",""),"-",""),"(",""),")",""),".",""),",",""),"/",""),"""",""))</f>
        <v/>
      </c>
      <c r="W843" s="34" t="str">
        <f ca="1">IF(KENKO[[#This Row],[concat]]="","",MATCH(KENKO[[#This Row],[concat]],[3]!db[NB NOTA_C],0)+1)</f>
        <v/>
      </c>
      <c r="X843" s="35" t="str">
        <f ca="1">IF(KENKO[[#This Row],[N.B.nota]]="","",ADDRESS(ROW(KENKO[QB]),COLUMN(KENKO[QB]))&amp;":"&amp;ADDRESS(ROW(),COLUMN(KENKO[QB])))</f>
        <v/>
      </c>
      <c r="Y843" s="35" t="str">
        <f ca="1">IF(KENKO[[#This Row],[//]]="","",HYPERLINK("["&amp;DB_PATH&amp;"]DB!e"&amp;KENKO[[#This Row],[stt]],"&gt;"))</f>
        <v/>
      </c>
      <c r="Z843" s="32" t="str">
        <f ca="1">IF(KENKO[[#This Row],[//]]="","",IF(KENKO[[#This Row],[ID NOTA]]="",Z842,KENKO[[#This Row],[ID NOTA]]))</f>
        <v/>
      </c>
    </row>
    <row r="844" spans="1:26" ht="20.100000000000001" customHeight="1" x14ac:dyDescent="0.25">
      <c r="A844" s="38"/>
      <c r="B844" s="34" t="str">
        <f>IF(KENKO[[#This Row],[N_ID]]="","",INDEX(Table1[ID],MATCH(KENKO[[#This Row],[N_ID]],Table1[N_ID],0)))</f>
        <v/>
      </c>
      <c r="C844" s="34" t="str">
        <f ca="1">IF(KENKO[[#This Row],[//]]="","",HYPERLINK("["&amp;SUBSTITUTE(DIR,"'","")&amp;"]NOTA!D"&amp;KENKO[[#This Row],[//]]+2,"&gt;"))</f>
        <v/>
      </c>
      <c r="D844" s="34" t="str">
        <f>IF(KENKO[[#This Row],[ID NOTA]]="","",INDEX(Table1[QB],MATCH(KENKO[[#This Row],[ID NOTA]],Table1[ID],0)))</f>
        <v/>
      </c>
      <c r="E844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44" s="29"/>
      <c r="G844" s="39" t="str">
        <f ca="1">IF(KENKO[[#This Row],[N_ID]]="","",INDEX(INDIRECT($2:$2),KENKO[[#This Row],[//]]))</f>
        <v/>
      </c>
      <c r="H844" s="39" t="str">
        <f ca="1">IF(KENKO[[#This Row],[N_ID]]="","",INDEX(INDIRECT($2:$2),KENKO[[#This Row],[//]]))</f>
        <v/>
      </c>
      <c r="I844" s="35" t="str">
        <f ca="1">IF(KENKO[[#This Row],[N_ID]]="","",INDEX(INDIRECT($2:$2),KENKO[[#This Row],[//]]))</f>
        <v/>
      </c>
      <c r="J844" s="35" t="str">
        <f ca="1">IF(KENKO[[#This Row],[//]]="","",INDEX([3]!db[NB PAJAK],KENKO[[#This Row],[stt]]-1))</f>
        <v/>
      </c>
      <c r="K844" s="34" t="str">
        <f ca="1">IF(KENKO[[#This Row],[//]]="","",IF(INDEX(INDIRECT($2:$2),KENKO[[#This Row],[//]])="","",INDEX(INDIRECT($2:$2),KENKO[[#This Row],[//]])))</f>
        <v/>
      </c>
      <c r="L844" s="34" t="str">
        <f ca="1">IF(KENKO[[#This Row],[//]]="","",IF(KENKO[[#This Row],[C]]="",INDEX(INDIRECT($2:$2),KENKO[[#This Row],[//]]),""))</f>
        <v/>
      </c>
      <c r="M844" s="34" t="str">
        <f ca="1">IF(KENKO[[#This Row],[//]]="","",IF(KENKO[[#This Row],[C]]="",INDEX(INDIRECT($2:$2),KENKO[[#This Row],[//]]),""))</f>
        <v/>
      </c>
      <c r="N844" s="40" t="str">
        <f ca="1">IF(KENKO[[#This Row],[//]]="","",INDEX(INDIRECT($2:$2),KENKO[[#This Row],[//]])/IF(KENKO[[#This Row],[C]]="",KENKO[[#This Row],[JMLH BRG]],1))</f>
        <v/>
      </c>
      <c r="O844" s="41" t="str">
        <f ca="1">IF(KENKO[[#This Row],[//]]="","",INDEX(INDIRECT($2:$2),KENKO[[#This Row],[//]]))</f>
        <v/>
      </c>
      <c r="P844" s="41" t="str">
        <f ca="1">IF(KENKO[[#This Row],[//]]="","",IF(INDEX(INDIRECT($2:$2),KENKO[[#This Row],[//]])="","",INDEX(INDIRECT($2:$2),KENKO[[#This Row],[//]])))</f>
        <v/>
      </c>
      <c r="Q844" s="40" t="str">
        <f ca="1">IF(KENKO[[#This Row],[//]]="","",INDEX(INDIRECT($2:$2),KENKO[[#This Row],[//]]))</f>
        <v/>
      </c>
      <c r="R84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44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44" s="42" t="str">
        <f ca="1">IF(KENKO[[#This Row],[//]]="","",IF(INDEX(INDIRECT($2:$2),KENKO[[#This Row],[//]])="","",INDEX(INDIRECT($2:$2),KENKO[[#This Row],[//]])))</f>
        <v/>
      </c>
      <c r="U844" s="35" t="str">
        <f ca="1">IF(KENKO[[#This Row],[//]]="","",INDEX(INDIRECT($2:$2),KENKO[[#This Row],[//]]))</f>
        <v/>
      </c>
      <c r="V844" s="35" t="str">
        <f ca="1">LOWER(SUBSTITUTE(SUBSTITUTE(SUBSTITUTE(SUBSTITUTE(SUBSTITUTE(SUBSTITUTE(SUBSTITUTE(SUBSTITUTE(KENKO[[#This Row],[N.B.nota]]," ",""),"-",""),"(",""),")",""),".",""),",",""),"/",""),"""",""))</f>
        <v/>
      </c>
      <c r="W844" s="34" t="str">
        <f ca="1">IF(KENKO[[#This Row],[concat]]="","",MATCH(KENKO[[#This Row],[concat]],[3]!db[NB NOTA_C],0)+1)</f>
        <v/>
      </c>
      <c r="X844" s="35" t="str">
        <f ca="1">IF(KENKO[[#This Row],[N.B.nota]]="","",ADDRESS(ROW(KENKO[QB]),COLUMN(KENKO[QB]))&amp;":"&amp;ADDRESS(ROW(),COLUMN(KENKO[QB])))</f>
        <v/>
      </c>
      <c r="Y844" s="35" t="str">
        <f ca="1">IF(KENKO[[#This Row],[//]]="","",HYPERLINK("["&amp;DB_PATH&amp;"]DB!e"&amp;KENKO[[#This Row],[stt]],"&gt;"))</f>
        <v/>
      </c>
      <c r="Z844" s="32" t="str">
        <f ca="1">IF(KENKO[[#This Row],[//]]="","",IF(KENKO[[#This Row],[ID NOTA]]="",Z843,KENKO[[#This Row],[ID NOTA]]))</f>
        <v/>
      </c>
    </row>
    <row r="845" spans="1:26" ht="20.100000000000001" customHeight="1" x14ac:dyDescent="0.25">
      <c r="A845" s="38"/>
      <c r="B845" s="34" t="str">
        <f>IF(KENKO[[#This Row],[N_ID]]="","",INDEX(Table1[ID],MATCH(KENKO[[#This Row],[N_ID]],Table1[N_ID],0)))</f>
        <v/>
      </c>
      <c r="C845" s="34" t="str">
        <f ca="1">IF(KENKO[[#This Row],[//]]="","",HYPERLINK("["&amp;SUBSTITUTE(DIR,"'","")&amp;"]NOTA!D"&amp;KENKO[[#This Row],[//]]+2,"&gt;"))</f>
        <v/>
      </c>
      <c r="D845" s="34" t="str">
        <f>IF(KENKO[[#This Row],[ID NOTA]]="","",INDEX(Table1[QB],MATCH(KENKO[[#This Row],[ID NOTA]],Table1[ID],0)))</f>
        <v/>
      </c>
      <c r="E845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45" s="29"/>
      <c r="G845" s="39" t="str">
        <f ca="1">IF(KENKO[[#This Row],[N_ID]]="","",INDEX(INDIRECT($2:$2),KENKO[[#This Row],[//]]))</f>
        <v/>
      </c>
      <c r="H845" s="39" t="str">
        <f ca="1">IF(KENKO[[#This Row],[N_ID]]="","",INDEX(INDIRECT($2:$2),KENKO[[#This Row],[//]]))</f>
        <v/>
      </c>
      <c r="I845" s="35" t="str">
        <f ca="1">IF(KENKO[[#This Row],[N_ID]]="","",INDEX(INDIRECT($2:$2),KENKO[[#This Row],[//]]))</f>
        <v/>
      </c>
      <c r="J845" s="35" t="str">
        <f ca="1">IF(KENKO[[#This Row],[//]]="","",INDEX([3]!db[NB PAJAK],KENKO[[#This Row],[stt]]-1))</f>
        <v/>
      </c>
      <c r="K845" s="34" t="str">
        <f ca="1">IF(KENKO[[#This Row],[//]]="","",IF(INDEX(INDIRECT($2:$2),KENKO[[#This Row],[//]])="","",INDEX(INDIRECT($2:$2),KENKO[[#This Row],[//]])))</f>
        <v/>
      </c>
      <c r="L845" s="34" t="str">
        <f ca="1">IF(KENKO[[#This Row],[//]]="","",IF(KENKO[[#This Row],[C]]="",INDEX(INDIRECT($2:$2),KENKO[[#This Row],[//]]),""))</f>
        <v/>
      </c>
      <c r="M845" s="34" t="str">
        <f ca="1">IF(KENKO[[#This Row],[//]]="","",IF(KENKO[[#This Row],[C]]="",INDEX(INDIRECT($2:$2),KENKO[[#This Row],[//]]),""))</f>
        <v/>
      </c>
      <c r="N845" s="40" t="str">
        <f ca="1">IF(KENKO[[#This Row],[//]]="","",INDEX(INDIRECT($2:$2),KENKO[[#This Row],[//]])/IF(KENKO[[#This Row],[C]]="",KENKO[[#This Row],[JMLH BRG]],1))</f>
        <v/>
      </c>
      <c r="O845" s="41" t="str">
        <f ca="1">IF(KENKO[[#This Row],[//]]="","",INDEX(INDIRECT($2:$2),KENKO[[#This Row],[//]]))</f>
        <v/>
      </c>
      <c r="P845" s="41" t="str">
        <f ca="1">IF(KENKO[[#This Row],[//]]="","",IF(INDEX(INDIRECT($2:$2),KENKO[[#This Row],[//]])="","",INDEX(INDIRECT($2:$2),KENKO[[#This Row],[//]])))</f>
        <v/>
      </c>
      <c r="Q845" s="40" t="str">
        <f ca="1">IF(KENKO[[#This Row],[//]]="","",INDEX(INDIRECT($2:$2),KENKO[[#This Row],[//]]))</f>
        <v/>
      </c>
      <c r="R84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45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45" s="42" t="str">
        <f ca="1">IF(KENKO[[#This Row],[//]]="","",IF(INDEX(INDIRECT($2:$2),KENKO[[#This Row],[//]])="","",INDEX(INDIRECT($2:$2),KENKO[[#This Row],[//]])))</f>
        <v/>
      </c>
      <c r="U845" s="35" t="str">
        <f ca="1">IF(KENKO[[#This Row],[//]]="","",INDEX(INDIRECT($2:$2),KENKO[[#This Row],[//]]))</f>
        <v/>
      </c>
      <c r="V845" s="35" t="str">
        <f ca="1">LOWER(SUBSTITUTE(SUBSTITUTE(SUBSTITUTE(SUBSTITUTE(SUBSTITUTE(SUBSTITUTE(SUBSTITUTE(SUBSTITUTE(KENKO[[#This Row],[N.B.nota]]," ",""),"-",""),"(",""),")",""),".",""),",",""),"/",""),"""",""))</f>
        <v/>
      </c>
      <c r="W845" s="34" t="str">
        <f ca="1">IF(KENKO[[#This Row],[concat]]="","",MATCH(KENKO[[#This Row],[concat]],[3]!db[NB NOTA_C],0)+1)</f>
        <v/>
      </c>
      <c r="X845" s="35" t="str">
        <f ca="1">IF(KENKO[[#This Row],[N.B.nota]]="","",ADDRESS(ROW(KENKO[QB]),COLUMN(KENKO[QB]))&amp;":"&amp;ADDRESS(ROW(),COLUMN(KENKO[QB])))</f>
        <v/>
      </c>
      <c r="Y845" s="35" t="str">
        <f ca="1">IF(KENKO[[#This Row],[//]]="","",HYPERLINK("["&amp;DB_PATH&amp;"]DB!e"&amp;KENKO[[#This Row],[stt]],"&gt;"))</f>
        <v/>
      </c>
      <c r="Z845" s="32" t="str">
        <f ca="1">IF(KENKO[[#This Row],[//]]="","",IF(KENKO[[#This Row],[ID NOTA]]="",Z844,KENKO[[#This Row],[ID NOTA]]))</f>
        <v/>
      </c>
    </row>
    <row r="846" spans="1:26" ht="20.100000000000001" customHeight="1" x14ac:dyDescent="0.25">
      <c r="A846" s="38"/>
      <c r="B846" s="34" t="str">
        <f>IF(KENKO[[#This Row],[N_ID]]="","",INDEX(Table1[ID],MATCH(KENKO[[#This Row],[N_ID]],Table1[N_ID],0)))</f>
        <v/>
      </c>
      <c r="C846" s="34" t="str">
        <f ca="1">IF(KENKO[[#This Row],[//]]="","",HYPERLINK("["&amp;SUBSTITUTE(DIR,"'","")&amp;"]NOTA!D"&amp;KENKO[[#This Row],[//]]+2,"&gt;"))</f>
        <v/>
      </c>
      <c r="D846" s="34" t="str">
        <f>IF(KENKO[[#This Row],[ID NOTA]]="","",INDEX(Table1[QB],MATCH(KENKO[[#This Row],[ID NOTA]],Table1[ID],0)))</f>
        <v/>
      </c>
      <c r="E846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46" s="29"/>
      <c r="G846" s="39" t="str">
        <f ca="1">IF(KENKO[[#This Row],[N_ID]]="","",INDEX(INDIRECT($2:$2),KENKO[[#This Row],[//]]))</f>
        <v/>
      </c>
      <c r="H846" s="39" t="str">
        <f ca="1">IF(KENKO[[#This Row],[N_ID]]="","",INDEX(INDIRECT($2:$2),KENKO[[#This Row],[//]]))</f>
        <v/>
      </c>
      <c r="I846" s="35" t="str">
        <f ca="1">IF(KENKO[[#This Row],[N_ID]]="","",INDEX(INDIRECT($2:$2),KENKO[[#This Row],[//]]))</f>
        <v/>
      </c>
      <c r="J846" s="35" t="str">
        <f ca="1">IF(KENKO[[#This Row],[//]]="","",INDEX([3]!db[NB PAJAK],KENKO[[#This Row],[stt]]-1))</f>
        <v/>
      </c>
      <c r="K846" s="34" t="str">
        <f ca="1">IF(KENKO[[#This Row],[//]]="","",IF(INDEX(INDIRECT($2:$2),KENKO[[#This Row],[//]])="","",INDEX(INDIRECT($2:$2),KENKO[[#This Row],[//]])))</f>
        <v/>
      </c>
      <c r="L846" s="34" t="str">
        <f ca="1">IF(KENKO[[#This Row],[//]]="","",IF(KENKO[[#This Row],[C]]="",INDEX(INDIRECT($2:$2),KENKO[[#This Row],[//]]),""))</f>
        <v/>
      </c>
      <c r="M846" s="34" t="str">
        <f ca="1">IF(KENKO[[#This Row],[//]]="","",IF(KENKO[[#This Row],[C]]="",INDEX(INDIRECT($2:$2),KENKO[[#This Row],[//]]),""))</f>
        <v/>
      </c>
      <c r="N846" s="40" t="str">
        <f ca="1">IF(KENKO[[#This Row],[//]]="","",INDEX(INDIRECT($2:$2),KENKO[[#This Row],[//]])/IF(KENKO[[#This Row],[C]]="",KENKO[[#This Row],[JMLH BRG]],1))</f>
        <v/>
      </c>
      <c r="O846" s="41" t="str">
        <f ca="1">IF(KENKO[[#This Row],[//]]="","",INDEX(INDIRECT($2:$2),KENKO[[#This Row],[//]]))</f>
        <v/>
      </c>
      <c r="P846" s="41" t="str">
        <f ca="1">IF(KENKO[[#This Row],[//]]="","",IF(INDEX(INDIRECT($2:$2),KENKO[[#This Row],[//]])="","",INDEX(INDIRECT($2:$2),KENKO[[#This Row],[//]])))</f>
        <v/>
      </c>
      <c r="Q846" s="40" t="str">
        <f ca="1">IF(KENKO[[#This Row],[//]]="","",INDEX(INDIRECT($2:$2),KENKO[[#This Row],[//]]))</f>
        <v/>
      </c>
      <c r="R84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46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46" s="42" t="str">
        <f ca="1">IF(KENKO[[#This Row],[//]]="","",IF(INDEX(INDIRECT($2:$2),KENKO[[#This Row],[//]])="","",INDEX(INDIRECT($2:$2),KENKO[[#This Row],[//]])))</f>
        <v/>
      </c>
      <c r="U846" s="35" t="str">
        <f ca="1">IF(KENKO[[#This Row],[//]]="","",INDEX(INDIRECT($2:$2),KENKO[[#This Row],[//]]))</f>
        <v/>
      </c>
      <c r="V846" s="35" t="str">
        <f ca="1">LOWER(SUBSTITUTE(SUBSTITUTE(SUBSTITUTE(SUBSTITUTE(SUBSTITUTE(SUBSTITUTE(SUBSTITUTE(SUBSTITUTE(KENKO[[#This Row],[N.B.nota]]," ",""),"-",""),"(",""),")",""),".",""),",",""),"/",""),"""",""))</f>
        <v/>
      </c>
      <c r="W846" s="34" t="str">
        <f ca="1">IF(KENKO[[#This Row],[concat]]="","",MATCH(KENKO[[#This Row],[concat]],[3]!db[NB NOTA_C],0)+1)</f>
        <v/>
      </c>
      <c r="X846" s="35" t="str">
        <f ca="1">IF(KENKO[[#This Row],[N.B.nota]]="","",ADDRESS(ROW(KENKO[QB]),COLUMN(KENKO[QB]))&amp;":"&amp;ADDRESS(ROW(),COLUMN(KENKO[QB])))</f>
        <v/>
      </c>
      <c r="Y846" s="35" t="str">
        <f ca="1">IF(KENKO[[#This Row],[//]]="","",HYPERLINK("["&amp;DB_PATH&amp;"]DB!e"&amp;KENKO[[#This Row],[stt]],"&gt;"))</f>
        <v/>
      </c>
      <c r="Z846" s="32" t="str">
        <f ca="1">IF(KENKO[[#This Row],[//]]="","",IF(KENKO[[#This Row],[ID NOTA]]="",Z845,KENKO[[#This Row],[ID NOTA]]))</f>
        <v/>
      </c>
    </row>
    <row r="847" spans="1:26" ht="20.100000000000001" customHeight="1" x14ac:dyDescent="0.25">
      <c r="A847" s="38"/>
      <c r="B847" s="34" t="str">
        <f>IF(KENKO[[#This Row],[N_ID]]="","",INDEX(Table1[ID],MATCH(KENKO[[#This Row],[N_ID]],Table1[N_ID],0)))</f>
        <v/>
      </c>
      <c r="C847" s="34" t="str">
        <f ca="1">IF(KENKO[[#This Row],[//]]="","",HYPERLINK("["&amp;SUBSTITUTE(DIR,"'","")&amp;"]NOTA!D"&amp;KENKO[[#This Row],[//]]+2,"&gt;"))</f>
        <v/>
      </c>
      <c r="D847" s="34" t="str">
        <f>IF(KENKO[[#This Row],[ID NOTA]]="","",INDEX(Table1[QB],MATCH(KENKO[[#This Row],[ID NOTA]],Table1[ID],0)))</f>
        <v/>
      </c>
      <c r="E847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47" s="29"/>
      <c r="G847" s="39" t="str">
        <f ca="1">IF(KENKO[[#This Row],[N_ID]]="","",INDEX(INDIRECT($2:$2),KENKO[[#This Row],[//]]))</f>
        <v/>
      </c>
      <c r="H847" s="39" t="str">
        <f ca="1">IF(KENKO[[#This Row],[N_ID]]="","",INDEX(INDIRECT($2:$2),KENKO[[#This Row],[//]]))</f>
        <v/>
      </c>
      <c r="I847" s="35" t="str">
        <f ca="1">IF(KENKO[[#This Row],[N_ID]]="","",INDEX(INDIRECT($2:$2),KENKO[[#This Row],[//]]))</f>
        <v/>
      </c>
      <c r="J847" s="35" t="str">
        <f ca="1">IF(KENKO[[#This Row],[//]]="","",INDEX([3]!db[NB PAJAK],KENKO[[#This Row],[stt]]-1))</f>
        <v/>
      </c>
      <c r="K847" s="34" t="str">
        <f ca="1">IF(KENKO[[#This Row],[//]]="","",IF(INDEX(INDIRECT($2:$2),KENKO[[#This Row],[//]])="","",INDEX(INDIRECT($2:$2),KENKO[[#This Row],[//]])))</f>
        <v/>
      </c>
      <c r="L847" s="34" t="str">
        <f ca="1">IF(KENKO[[#This Row],[//]]="","",IF(KENKO[[#This Row],[C]]="",INDEX(INDIRECT($2:$2),KENKO[[#This Row],[//]]),""))</f>
        <v/>
      </c>
      <c r="M847" s="34" t="str">
        <f ca="1">IF(KENKO[[#This Row],[//]]="","",IF(KENKO[[#This Row],[C]]="",INDEX(INDIRECT($2:$2),KENKO[[#This Row],[//]]),""))</f>
        <v/>
      </c>
      <c r="N847" s="40" t="str">
        <f ca="1">IF(KENKO[[#This Row],[//]]="","",INDEX(INDIRECT($2:$2),KENKO[[#This Row],[//]])/IF(KENKO[[#This Row],[C]]="",KENKO[[#This Row],[JMLH BRG]],1))</f>
        <v/>
      </c>
      <c r="O847" s="41" t="str">
        <f ca="1">IF(KENKO[[#This Row],[//]]="","",INDEX(INDIRECT($2:$2),KENKO[[#This Row],[//]]))</f>
        <v/>
      </c>
      <c r="P847" s="41" t="str">
        <f ca="1">IF(KENKO[[#This Row],[//]]="","",IF(INDEX(INDIRECT($2:$2),KENKO[[#This Row],[//]])="","",INDEX(INDIRECT($2:$2),KENKO[[#This Row],[//]])))</f>
        <v/>
      </c>
      <c r="Q847" s="40" t="str">
        <f ca="1">IF(KENKO[[#This Row],[//]]="","",INDEX(INDIRECT($2:$2),KENKO[[#This Row],[//]]))</f>
        <v/>
      </c>
      <c r="R84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47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47" s="42" t="str">
        <f ca="1">IF(KENKO[[#This Row],[//]]="","",IF(INDEX(INDIRECT($2:$2),KENKO[[#This Row],[//]])="","",INDEX(INDIRECT($2:$2),KENKO[[#This Row],[//]])))</f>
        <v/>
      </c>
      <c r="U847" s="35" t="str">
        <f ca="1">IF(KENKO[[#This Row],[//]]="","",INDEX(INDIRECT($2:$2),KENKO[[#This Row],[//]]))</f>
        <v/>
      </c>
      <c r="V847" s="35" t="str">
        <f ca="1">LOWER(SUBSTITUTE(SUBSTITUTE(SUBSTITUTE(SUBSTITUTE(SUBSTITUTE(SUBSTITUTE(SUBSTITUTE(SUBSTITUTE(KENKO[[#This Row],[N.B.nota]]," ",""),"-",""),"(",""),")",""),".",""),",",""),"/",""),"""",""))</f>
        <v/>
      </c>
      <c r="W847" s="34" t="str">
        <f ca="1">IF(KENKO[[#This Row],[concat]]="","",MATCH(KENKO[[#This Row],[concat]],[3]!db[NB NOTA_C],0)+1)</f>
        <v/>
      </c>
      <c r="X847" s="35" t="str">
        <f ca="1">IF(KENKO[[#This Row],[N.B.nota]]="","",ADDRESS(ROW(KENKO[QB]),COLUMN(KENKO[QB]))&amp;":"&amp;ADDRESS(ROW(),COLUMN(KENKO[QB])))</f>
        <v/>
      </c>
      <c r="Y847" s="35" t="str">
        <f ca="1">IF(KENKO[[#This Row],[//]]="","",HYPERLINK("["&amp;DB_PATH&amp;"]DB!e"&amp;KENKO[[#This Row],[stt]],"&gt;"))</f>
        <v/>
      </c>
      <c r="Z847" s="32" t="str">
        <f ca="1">IF(KENKO[[#This Row],[//]]="","",IF(KENKO[[#This Row],[ID NOTA]]="",Z846,KENKO[[#This Row],[ID NOTA]]))</f>
        <v/>
      </c>
    </row>
    <row r="848" spans="1:26" ht="20.100000000000001" customHeight="1" x14ac:dyDescent="0.25">
      <c r="A848" s="38"/>
      <c r="B848" s="34" t="str">
        <f>IF(KENKO[[#This Row],[N_ID]]="","",INDEX(Table1[ID],MATCH(KENKO[[#This Row],[N_ID]],Table1[N_ID],0)))</f>
        <v/>
      </c>
      <c r="C848" s="34" t="str">
        <f ca="1">IF(KENKO[[#This Row],[//]]="","",HYPERLINK("["&amp;SUBSTITUTE(DIR,"'","")&amp;"]NOTA!D"&amp;KENKO[[#This Row],[//]]+2,"&gt;"))</f>
        <v/>
      </c>
      <c r="D848" s="34" t="str">
        <f>IF(KENKO[[#This Row],[ID NOTA]]="","",INDEX(Table1[QB],MATCH(KENKO[[#This Row],[ID NOTA]],Table1[ID],0)))</f>
        <v/>
      </c>
      <c r="E848" s="34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48" s="29"/>
      <c r="G848" s="39" t="str">
        <f ca="1">IF(KENKO[[#This Row],[N_ID]]="","",INDEX(INDIRECT($2:$2),KENKO[[#This Row],[//]]))</f>
        <v/>
      </c>
      <c r="H848" s="39" t="str">
        <f ca="1">IF(KENKO[[#This Row],[N_ID]]="","",INDEX(INDIRECT($2:$2),KENKO[[#This Row],[//]]))</f>
        <v/>
      </c>
      <c r="I848" s="35" t="str">
        <f ca="1">IF(KENKO[[#This Row],[N_ID]]="","",INDEX(INDIRECT($2:$2),KENKO[[#This Row],[//]]))</f>
        <v/>
      </c>
      <c r="J848" s="35" t="str">
        <f ca="1">IF(KENKO[[#This Row],[//]]="","",INDEX([3]!db[NB PAJAK],KENKO[[#This Row],[stt]]-1))</f>
        <v/>
      </c>
      <c r="K848" s="34" t="str">
        <f ca="1">IF(KENKO[[#This Row],[//]]="","",IF(INDEX(INDIRECT($2:$2),KENKO[[#This Row],[//]])="","",INDEX(INDIRECT($2:$2),KENKO[[#This Row],[//]])))</f>
        <v/>
      </c>
      <c r="L848" s="34" t="str">
        <f ca="1">IF(KENKO[[#This Row],[//]]="","",IF(KENKO[[#This Row],[C]]="",INDEX(INDIRECT($2:$2),KENKO[[#This Row],[//]]),""))</f>
        <v/>
      </c>
      <c r="M848" s="34" t="str">
        <f ca="1">IF(KENKO[[#This Row],[//]]="","",IF(KENKO[[#This Row],[C]]="",INDEX(INDIRECT($2:$2),KENKO[[#This Row],[//]]),""))</f>
        <v/>
      </c>
      <c r="N848" s="40" t="str">
        <f ca="1">IF(KENKO[[#This Row],[//]]="","",INDEX(INDIRECT($2:$2),KENKO[[#This Row],[//]])/IF(KENKO[[#This Row],[C]]="",KENKO[[#This Row],[JMLH BRG]],1))</f>
        <v/>
      </c>
      <c r="O848" s="41" t="str">
        <f ca="1">IF(KENKO[[#This Row],[//]]="","",INDEX(INDIRECT($2:$2),KENKO[[#This Row],[//]]))</f>
        <v/>
      </c>
      <c r="P848" s="41" t="str">
        <f ca="1">IF(KENKO[[#This Row],[//]]="","",IF(INDEX(INDIRECT($2:$2),KENKO[[#This Row],[//]])="","",INDEX(INDIRECT($2:$2),KENKO[[#This Row],[//]])))</f>
        <v/>
      </c>
      <c r="Q848" s="40" t="str">
        <f ca="1">IF(KENKO[[#This Row],[//]]="","",INDEX(INDIRECT($2:$2),KENKO[[#This Row],[//]]))</f>
        <v/>
      </c>
      <c r="R84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48" s="40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48" s="42" t="str">
        <f ca="1">IF(KENKO[[#This Row],[//]]="","",IF(INDEX(INDIRECT($2:$2),KENKO[[#This Row],[//]])="","",INDEX(INDIRECT($2:$2),KENKO[[#This Row],[//]])))</f>
        <v/>
      </c>
      <c r="U848" s="35" t="str">
        <f ca="1">IF(KENKO[[#This Row],[//]]="","",INDEX(INDIRECT($2:$2),KENKO[[#This Row],[//]]))</f>
        <v/>
      </c>
      <c r="V848" s="35" t="str">
        <f ca="1">LOWER(SUBSTITUTE(SUBSTITUTE(SUBSTITUTE(SUBSTITUTE(SUBSTITUTE(SUBSTITUTE(SUBSTITUTE(SUBSTITUTE(KENKO[[#This Row],[N.B.nota]]," ",""),"-",""),"(",""),")",""),".",""),",",""),"/",""),"""",""))</f>
        <v/>
      </c>
      <c r="W848" s="34" t="str">
        <f ca="1">IF(KENKO[[#This Row],[concat]]="","",MATCH(KENKO[[#This Row],[concat]],[3]!db[NB NOTA_C],0)+1)</f>
        <v/>
      </c>
      <c r="X848" s="35" t="str">
        <f ca="1">IF(KENKO[[#This Row],[N.B.nota]]="","",ADDRESS(ROW(KENKO[QB]),COLUMN(KENKO[QB]))&amp;":"&amp;ADDRESS(ROW(),COLUMN(KENKO[QB])))</f>
        <v/>
      </c>
      <c r="Y848" s="35" t="str">
        <f ca="1">IF(KENKO[[#This Row],[//]]="","",HYPERLINK("["&amp;DB_PATH&amp;"]DB!e"&amp;KENKO[[#This Row],[stt]],"&gt;"))</f>
        <v/>
      </c>
      <c r="Z848" s="32" t="str">
        <f ca="1">IF(KENKO[[#This Row],[//]]="","",IF(KENKO[[#This Row],[ID NOTA]]="",Z847,KENKO[[#This Row],[ID NOTA]]))</f>
        <v/>
      </c>
    </row>
    <row r="849" spans="1:26" ht="20.100000000000001" customHeight="1" x14ac:dyDescent="0.25">
      <c r="A849" s="32"/>
      <c r="B849" s="29" t="str">
        <f>IF(KENKO[[#This Row],[N_ID]]="","",INDEX(Table1[ID],MATCH(KENKO[[#This Row],[N_ID]],Table1[N_ID],0)))</f>
        <v/>
      </c>
      <c r="C849" s="29" t="str">
        <f ca="1">IF(KENKO[[#This Row],[//]]="","",HYPERLINK("["&amp;SUBSTITUTE(DIR,"'","")&amp;"]NOTA!D"&amp;KENKO[[#This Row],[//]]+2,"&gt;"))</f>
        <v/>
      </c>
      <c r="D849" s="29" t="str">
        <f>IF(KENKO[[#This Row],[ID NOTA]]="","",INDEX(Table1[QB],MATCH(KENKO[[#This Row],[ID NOTA]],Table1[ID],0)))</f>
        <v/>
      </c>
      <c r="E84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49" s="29"/>
      <c r="G849" s="30" t="str">
        <f ca="1">IF(KENKO[[#This Row],[N_ID]]="","",INDEX(INDIRECT($2:$2),KENKO[[#This Row],[//]]))</f>
        <v/>
      </c>
      <c r="H849" s="30" t="str">
        <f ca="1">IF(KENKO[[#This Row],[N_ID]]="","",INDEX(INDIRECT($2:$2),KENKO[[#This Row],[//]]))</f>
        <v/>
      </c>
      <c r="I849" s="43" t="str">
        <f ca="1">IF(KENKO[[#This Row],[N_ID]]="","",INDEX(INDIRECT($2:$2),KENKO[[#This Row],[//]]))</f>
        <v/>
      </c>
      <c r="J849" s="32" t="str">
        <f ca="1">IF(KENKO[[#This Row],[//]]="","",INDEX([3]!db[NB PAJAK],KENKO[[#This Row],[stt]]-1))</f>
        <v/>
      </c>
      <c r="K849" s="29" t="str">
        <f ca="1">IF(KENKO[[#This Row],[//]]="","",IF(INDEX(INDIRECT($2:$2),KENKO[[#This Row],[//]])="","",INDEX(INDIRECT($2:$2),KENKO[[#This Row],[//]])))</f>
        <v/>
      </c>
      <c r="L849" s="29" t="str">
        <f ca="1">IF(KENKO[[#This Row],[//]]="","",IF(KENKO[[#This Row],[C]]="",INDEX(INDIRECT($2:$2),KENKO[[#This Row],[//]]),""))</f>
        <v/>
      </c>
      <c r="M849" s="29" t="str">
        <f ca="1">IF(KENKO[[#This Row],[//]]="","",IF(KENKO[[#This Row],[C]]="",INDEX(INDIRECT($2:$2),KENKO[[#This Row],[//]]),""))</f>
        <v/>
      </c>
      <c r="N849" s="33" t="str">
        <f ca="1">IF(KENKO[[#This Row],[//]]="","",INDEX(INDIRECT($2:$2),KENKO[[#This Row],[//]])/IF(KENKO[[#This Row],[C]]="",KENKO[[#This Row],[JMLH BRG]],1))</f>
        <v/>
      </c>
      <c r="O849" s="44" t="str">
        <f ca="1">IF(KENKO[[#This Row],[//]]="","",INDEX(INDIRECT($2:$2),KENKO[[#This Row],[//]]))</f>
        <v/>
      </c>
      <c r="P849" s="44" t="str">
        <f ca="1">IF(KENKO[[#This Row],[//]]="","",IF(INDEX(INDIRECT($2:$2),KENKO[[#This Row],[//]])="","",INDEX(INDIRECT($2:$2),KENKO[[#This Row],[//]])))</f>
        <v/>
      </c>
      <c r="Q849" s="33" t="str">
        <f ca="1">IF(KENKO[[#This Row],[//]]="","",INDEX(INDIRECT($2:$2),KENKO[[#This Row],[//]]))</f>
        <v/>
      </c>
      <c r="R84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4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49" s="45" t="str">
        <f ca="1">IF(KENKO[[#This Row],[//]]="","",IF(INDEX(INDIRECT($2:$2),KENKO[[#This Row],[//]])="","",INDEX(INDIRECT($2:$2),KENKO[[#This Row],[//]])))</f>
        <v/>
      </c>
      <c r="U849" s="32" t="str">
        <f ca="1">IF(KENKO[[#This Row],[//]]="","",INDEX(INDIRECT($2:$2),KENKO[[#This Row],[//]]))</f>
        <v/>
      </c>
      <c r="V849" s="32" t="str">
        <f ca="1">LOWER(SUBSTITUTE(SUBSTITUTE(SUBSTITUTE(SUBSTITUTE(SUBSTITUTE(SUBSTITUTE(SUBSTITUTE(SUBSTITUTE(KENKO[[#This Row],[N.B.nota]]," ",""),"-",""),"(",""),")",""),".",""),",",""),"/",""),"""",""))</f>
        <v/>
      </c>
      <c r="W849" s="29" t="str">
        <f ca="1">IF(KENKO[[#This Row],[concat]]="","",MATCH(KENKO[[#This Row],[concat]],[3]!db[NB NOTA_C],0)+1)</f>
        <v/>
      </c>
      <c r="X849" s="32" t="str">
        <f ca="1">IF(KENKO[[#This Row],[N.B.nota]]="","",ADDRESS(ROW(KENKO[QB]),COLUMN(KENKO[QB]))&amp;":"&amp;ADDRESS(ROW(),COLUMN(KENKO[QB])))</f>
        <v/>
      </c>
      <c r="Y849" s="46" t="str">
        <f ca="1">IF(KENKO[[#This Row],[//]]="","",HYPERLINK("["&amp;DB_PATH&amp;"]DB!e"&amp;KENKO[[#This Row],[stt]],"&gt;"))</f>
        <v/>
      </c>
      <c r="Z849" s="32" t="str">
        <f ca="1">IF(KENKO[[#This Row],[//]]="","",IF(KENKO[[#This Row],[ID NOTA]]="",Z848,KENKO[[#This Row],[ID NOTA]]))</f>
        <v/>
      </c>
    </row>
    <row r="850" spans="1:26" ht="20.100000000000001" customHeight="1" x14ac:dyDescent="0.25">
      <c r="A850" s="32"/>
      <c r="B850" s="29" t="str">
        <f>IF(KENKO[[#This Row],[N_ID]]="","",INDEX(Table1[ID],MATCH(KENKO[[#This Row],[N_ID]],Table1[N_ID],0)))</f>
        <v/>
      </c>
      <c r="C850" s="29" t="str">
        <f ca="1">IF(KENKO[[#This Row],[//]]="","",HYPERLINK("["&amp;SUBSTITUTE(DIR,"'","")&amp;"]NOTA!D"&amp;KENKO[[#This Row],[//]]+2,"&gt;"))</f>
        <v/>
      </c>
      <c r="D850" s="29" t="str">
        <f>IF(KENKO[[#This Row],[ID NOTA]]="","",INDEX(Table1[QB],MATCH(KENKO[[#This Row],[ID NOTA]],Table1[ID],0)))</f>
        <v/>
      </c>
      <c r="E85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50" s="29"/>
      <c r="G850" s="30" t="str">
        <f ca="1">IF(KENKO[[#This Row],[N_ID]]="","",INDEX(INDIRECT($2:$2),KENKO[[#This Row],[//]]))</f>
        <v/>
      </c>
      <c r="H850" s="30" t="str">
        <f ca="1">IF(KENKO[[#This Row],[N_ID]]="","",INDEX(INDIRECT($2:$2),KENKO[[#This Row],[//]]))</f>
        <v/>
      </c>
      <c r="I850" s="43" t="str">
        <f ca="1">IF(KENKO[[#This Row],[N_ID]]="","",INDEX(INDIRECT($2:$2),KENKO[[#This Row],[//]]))</f>
        <v/>
      </c>
      <c r="J850" s="32" t="str">
        <f ca="1">IF(KENKO[[#This Row],[//]]="","",INDEX([3]!db[NB PAJAK],KENKO[[#This Row],[stt]]-1))</f>
        <v/>
      </c>
      <c r="K850" s="29" t="str">
        <f ca="1">IF(KENKO[[#This Row],[//]]="","",IF(INDEX(INDIRECT($2:$2),KENKO[[#This Row],[//]])="","",INDEX(INDIRECT($2:$2),KENKO[[#This Row],[//]])))</f>
        <v/>
      </c>
      <c r="L850" s="29" t="str">
        <f ca="1">IF(KENKO[[#This Row],[//]]="","",IF(KENKO[[#This Row],[C]]="",INDEX(INDIRECT($2:$2),KENKO[[#This Row],[//]]),""))</f>
        <v/>
      </c>
      <c r="M850" s="29" t="str">
        <f ca="1">IF(KENKO[[#This Row],[//]]="","",IF(KENKO[[#This Row],[C]]="",INDEX(INDIRECT($2:$2),KENKO[[#This Row],[//]]),""))</f>
        <v/>
      </c>
      <c r="N850" s="33" t="str">
        <f ca="1">IF(KENKO[[#This Row],[//]]="","",INDEX(INDIRECT($2:$2),KENKO[[#This Row],[//]])/IF(KENKO[[#This Row],[C]]="",KENKO[[#This Row],[JMLH BRG]],1))</f>
        <v/>
      </c>
      <c r="O850" s="44" t="str">
        <f ca="1">IF(KENKO[[#This Row],[//]]="","",INDEX(INDIRECT($2:$2),KENKO[[#This Row],[//]]))</f>
        <v/>
      </c>
      <c r="P850" s="44" t="str">
        <f ca="1">IF(KENKO[[#This Row],[//]]="","",IF(INDEX(INDIRECT($2:$2),KENKO[[#This Row],[//]])="","",INDEX(INDIRECT($2:$2),KENKO[[#This Row],[//]])))</f>
        <v/>
      </c>
      <c r="Q850" s="33" t="str">
        <f ca="1">IF(KENKO[[#This Row],[//]]="","",INDEX(INDIRECT($2:$2),KENKO[[#This Row],[//]]))</f>
        <v/>
      </c>
      <c r="R85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5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50" s="45" t="str">
        <f ca="1">IF(KENKO[[#This Row],[//]]="","",IF(INDEX(INDIRECT($2:$2),KENKO[[#This Row],[//]])="","",INDEX(INDIRECT($2:$2),KENKO[[#This Row],[//]])))</f>
        <v/>
      </c>
      <c r="U850" s="32" t="str">
        <f ca="1">IF(KENKO[[#This Row],[//]]="","",INDEX(INDIRECT($2:$2),KENKO[[#This Row],[//]]))</f>
        <v/>
      </c>
      <c r="V850" s="32" t="str">
        <f ca="1">LOWER(SUBSTITUTE(SUBSTITUTE(SUBSTITUTE(SUBSTITUTE(SUBSTITUTE(SUBSTITUTE(SUBSTITUTE(SUBSTITUTE(KENKO[[#This Row],[N.B.nota]]," ",""),"-",""),"(",""),")",""),".",""),",",""),"/",""),"""",""))</f>
        <v/>
      </c>
      <c r="W850" s="29" t="str">
        <f ca="1">IF(KENKO[[#This Row],[concat]]="","",MATCH(KENKO[[#This Row],[concat]],[3]!db[NB NOTA_C],0)+1)</f>
        <v/>
      </c>
      <c r="X850" s="32" t="str">
        <f ca="1">IF(KENKO[[#This Row],[N.B.nota]]="","",ADDRESS(ROW(KENKO[QB]),COLUMN(KENKO[QB]))&amp;":"&amp;ADDRESS(ROW(),COLUMN(KENKO[QB])))</f>
        <v/>
      </c>
      <c r="Y850" s="46" t="str">
        <f ca="1">IF(KENKO[[#This Row],[//]]="","",HYPERLINK("["&amp;DB_PATH&amp;"]DB!e"&amp;KENKO[[#This Row],[stt]],"&gt;"))</f>
        <v/>
      </c>
      <c r="Z850" s="32" t="str">
        <f ca="1">IF(KENKO[[#This Row],[//]]="","",IF(KENKO[[#This Row],[ID NOTA]]="",Z849,KENKO[[#This Row],[ID NOTA]]))</f>
        <v/>
      </c>
    </row>
    <row r="851" spans="1:26" ht="20.100000000000001" customHeight="1" x14ac:dyDescent="0.25">
      <c r="A851" s="32"/>
      <c r="B851" s="29" t="str">
        <f>IF(KENKO[[#This Row],[N_ID]]="","",INDEX(Table1[ID],MATCH(KENKO[[#This Row],[N_ID]],Table1[N_ID],0)))</f>
        <v/>
      </c>
      <c r="C851" s="29" t="str">
        <f ca="1">IF(KENKO[[#This Row],[//]]="","",HYPERLINK("["&amp;SUBSTITUTE(DIR,"'","")&amp;"]NOTA!D"&amp;KENKO[[#This Row],[//]]+2,"&gt;"))</f>
        <v/>
      </c>
      <c r="D851" s="29" t="str">
        <f>IF(KENKO[[#This Row],[ID NOTA]]="","",INDEX(Table1[QB],MATCH(KENKO[[#This Row],[ID NOTA]],Table1[ID],0)))</f>
        <v/>
      </c>
      <c r="E85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51" s="29"/>
      <c r="G851" s="30" t="str">
        <f ca="1">IF(KENKO[[#This Row],[N_ID]]="","",INDEX(INDIRECT($2:$2),KENKO[[#This Row],[//]]))</f>
        <v/>
      </c>
      <c r="H851" s="30" t="str">
        <f ca="1">IF(KENKO[[#This Row],[N_ID]]="","",INDEX(INDIRECT($2:$2),KENKO[[#This Row],[//]]))</f>
        <v/>
      </c>
      <c r="I851" s="43" t="str">
        <f ca="1">IF(KENKO[[#This Row],[N_ID]]="","",INDEX(INDIRECT($2:$2),KENKO[[#This Row],[//]]))</f>
        <v/>
      </c>
      <c r="J851" s="32" t="str">
        <f ca="1">IF(KENKO[[#This Row],[//]]="","",INDEX([3]!db[NB PAJAK],KENKO[[#This Row],[stt]]-1))</f>
        <v/>
      </c>
      <c r="K851" s="29" t="str">
        <f ca="1">IF(KENKO[[#This Row],[//]]="","",IF(INDEX(INDIRECT($2:$2),KENKO[[#This Row],[//]])="","",INDEX(INDIRECT($2:$2),KENKO[[#This Row],[//]])))</f>
        <v/>
      </c>
      <c r="L851" s="29" t="str">
        <f ca="1">IF(KENKO[[#This Row],[//]]="","",IF(KENKO[[#This Row],[C]]="",INDEX(INDIRECT($2:$2),KENKO[[#This Row],[//]]),""))</f>
        <v/>
      </c>
      <c r="M851" s="29" t="str">
        <f ca="1">IF(KENKO[[#This Row],[//]]="","",IF(KENKO[[#This Row],[C]]="",INDEX(INDIRECT($2:$2),KENKO[[#This Row],[//]]),""))</f>
        <v/>
      </c>
      <c r="N851" s="33" t="str">
        <f ca="1">IF(KENKO[[#This Row],[//]]="","",INDEX(INDIRECT($2:$2),KENKO[[#This Row],[//]])/IF(KENKO[[#This Row],[C]]="",KENKO[[#This Row],[JMLH BRG]],1))</f>
        <v/>
      </c>
      <c r="O851" s="44" t="str">
        <f ca="1">IF(KENKO[[#This Row],[//]]="","",INDEX(INDIRECT($2:$2),KENKO[[#This Row],[//]]))</f>
        <v/>
      </c>
      <c r="P851" s="44" t="str">
        <f ca="1">IF(KENKO[[#This Row],[//]]="","",IF(INDEX(INDIRECT($2:$2),KENKO[[#This Row],[//]])="","",INDEX(INDIRECT($2:$2),KENKO[[#This Row],[//]])))</f>
        <v/>
      </c>
      <c r="Q851" s="33" t="str">
        <f ca="1">IF(KENKO[[#This Row],[//]]="","",INDEX(INDIRECT($2:$2),KENKO[[#This Row],[//]]))</f>
        <v/>
      </c>
      <c r="R85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5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51" s="45" t="str">
        <f ca="1">IF(KENKO[[#This Row],[//]]="","",IF(INDEX(INDIRECT($2:$2),KENKO[[#This Row],[//]])="","",INDEX(INDIRECT($2:$2),KENKO[[#This Row],[//]])))</f>
        <v/>
      </c>
      <c r="U851" s="32" t="str">
        <f ca="1">IF(KENKO[[#This Row],[//]]="","",INDEX(INDIRECT($2:$2),KENKO[[#This Row],[//]]))</f>
        <v/>
      </c>
      <c r="V851" s="32" t="str">
        <f ca="1">LOWER(SUBSTITUTE(SUBSTITUTE(SUBSTITUTE(SUBSTITUTE(SUBSTITUTE(SUBSTITUTE(SUBSTITUTE(SUBSTITUTE(KENKO[[#This Row],[N.B.nota]]," ",""),"-",""),"(",""),")",""),".",""),",",""),"/",""),"""",""))</f>
        <v/>
      </c>
      <c r="W851" s="29" t="str">
        <f ca="1">IF(KENKO[[#This Row],[concat]]="","",MATCH(KENKO[[#This Row],[concat]],[3]!db[NB NOTA_C],0)+1)</f>
        <v/>
      </c>
      <c r="X851" s="32" t="str">
        <f ca="1">IF(KENKO[[#This Row],[N.B.nota]]="","",ADDRESS(ROW(KENKO[QB]),COLUMN(KENKO[QB]))&amp;":"&amp;ADDRESS(ROW(),COLUMN(KENKO[QB])))</f>
        <v/>
      </c>
      <c r="Y851" s="46" t="str">
        <f ca="1">IF(KENKO[[#This Row],[//]]="","",HYPERLINK("["&amp;DB_PATH&amp;"]DB!e"&amp;KENKO[[#This Row],[stt]],"&gt;"))</f>
        <v/>
      </c>
      <c r="Z851" s="32" t="str">
        <f ca="1">IF(KENKO[[#This Row],[//]]="","",IF(KENKO[[#This Row],[ID NOTA]]="",Z850,KENKO[[#This Row],[ID NOTA]]))</f>
        <v/>
      </c>
    </row>
    <row r="852" spans="1:26" ht="20.100000000000001" customHeight="1" x14ac:dyDescent="0.25">
      <c r="A852" s="32"/>
      <c r="B852" s="29" t="str">
        <f>IF(KENKO[[#This Row],[N_ID]]="","",INDEX(Table1[ID],MATCH(KENKO[[#This Row],[N_ID]],Table1[N_ID],0)))</f>
        <v/>
      </c>
      <c r="C852" s="29" t="str">
        <f ca="1">IF(KENKO[[#This Row],[//]]="","",HYPERLINK("["&amp;SUBSTITUTE(DIR,"'","")&amp;"]NOTA!D"&amp;KENKO[[#This Row],[//]]+2,"&gt;"))</f>
        <v/>
      </c>
      <c r="D852" s="29" t="str">
        <f>IF(KENKO[[#This Row],[ID NOTA]]="","",INDEX(Table1[QB],MATCH(KENKO[[#This Row],[ID NOTA]],Table1[ID],0)))</f>
        <v/>
      </c>
      <c r="E85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52" s="29"/>
      <c r="G852" s="30" t="str">
        <f ca="1">IF(KENKO[[#This Row],[N_ID]]="","",INDEX(INDIRECT($2:$2),KENKO[[#This Row],[//]]))</f>
        <v/>
      </c>
      <c r="H852" s="30" t="str">
        <f ca="1">IF(KENKO[[#This Row],[N_ID]]="","",INDEX(INDIRECT($2:$2),KENKO[[#This Row],[//]]))</f>
        <v/>
      </c>
      <c r="I852" s="43" t="str">
        <f ca="1">IF(KENKO[[#This Row],[N_ID]]="","",INDEX(INDIRECT($2:$2),KENKO[[#This Row],[//]]))</f>
        <v/>
      </c>
      <c r="J852" s="32" t="str">
        <f ca="1">IF(KENKO[[#This Row],[//]]="","",INDEX([3]!db[NB PAJAK],KENKO[[#This Row],[stt]]-1))</f>
        <v/>
      </c>
      <c r="K852" s="29" t="str">
        <f ca="1">IF(KENKO[[#This Row],[//]]="","",IF(INDEX(INDIRECT($2:$2),KENKO[[#This Row],[//]])="","",INDEX(INDIRECT($2:$2),KENKO[[#This Row],[//]])))</f>
        <v/>
      </c>
      <c r="L852" s="29" t="str">
        <f ca="1">IF(KENKO[[#This Row],[//]]="","",IF(KENKO[[#This Row],[C]]="",INDEX(INDIRECT($2:$2),KENKO[[#This Row],[//]]),""))</f>
        <v/>
      </c>
      <c r="M852" s="29" t="str">
        <f ca="1">IF(KENKO[[#This Row],[//]]="","",IF(KENKO[[#This Row],[C]]="",INDEX(INDIRECT($2:$2),KENKO[[#This Row],[//]]),""))</f>
        <v/>
      </c>
      <c r="N852" s="33" t="str">
        <f ca="1">IF(KENKO[[#This Row],[//]]="","",INDEX(INDIRECT($2:$2),KENKO[[#This Row],[//]])/IF(KENKO[[#This Row],[C]]="",KENKO[[#This Row],[JMLH BRG]],1))</f>
        <v/>
      </c>
      <c r="O852" s="44" t="str">
        <f ca="1">IF(KENKO[[#This Row],[//]]="","",INDEX(INDIRECT($2:$2),KENKO[[#This Row],[//]]))</f>
        <v/>
      </c>
      <c r="P852" s="44" t="str">
        <f ca="1">IF(KENKO[[#This Row],[//]]="","",IF(INDEX(INDIRECT($2:$2),KENKO[[#This Row],[//]])="","",INDEX(INDIRECT($2:$2),KENKO[[#This Row],[//]])))</f>
        <v/>
      </c>
      <c r="Q852" s="33" t="str">
        <f ca="1">IF(KENKO[[#This Row],[//]]="","",INDEX(INDIRECT($2:$2),KENKO[[#This Row],[//]]))</f>
        <v/>
      </c>
      <c r="R85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5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52" s="45" t="str">
        <f ca="1">IF(KENKO[[#This Row],[//]]="","",IF(INDEX(INDIRECT($2:$2),KENKO[[#This Row],[//]])="","",INDEX(INDIRECT($2:$2),KENKO[[#This Row],[//]])))</f>
        <v/>
      </c>
      <c r="U852" s="32" t="str">
        <f ca="1">IF(KENKO[[#This Row],[//]]="","",INDEX(INDIRECT($2:$2),KENKO[[#This Row],[//]]))</f>
        <v/>
      </c>
      <c r="V852" s="32" t="str">
        <f ca="1">LOWER(SUBSTITUTE(SUBSTITUTE(SUBSTITUTE(SUBSTITUTE(SUBSTITUTE(SUBSTITUTE(SUBSTITUTE(SUBSTITUTE(KENKO[[#This Row],[N.B.nota]]," ",""),"-",""),"(",""),")",""),".",""),",",""),"/",""),"""",""))</f>
        <v/>
      </c>
      <c r="W852" s="29" t="str">
        <f ca="1">IF(KENKO[[#This Row],[concat]]="","",MATCH(KENKO[[#This Row],[concat]],[3]!db[NB NOTA_C],0)+1)</f>
        <v/>
      </c>
      <c r="X852" s="32" t="str">
        <f ca="1">IF(KENKO[[#This Row],[N.B.nota]]="","",ADDRESS(ROW(KENKO[QB]),COLUMN(KENKO[QB]))&amp;":"&amp;ADDRESS(ROW(),COLUMN(KENKO[QB])))</f>
        <v/>
      </c>
      <c r="Y852" s="46" t="str">
        <f ca="1">IF(KENKO[[#This Row],[//]]="","",HYPERLINK("["&amp;DB_PATH&amp;"]DB!e"&amp;KENKO[[#This Row],[stt]],"&gt;"))</f>
        <v/>
      </c>
      <c r="Z852" s="32" t="str">
        <f ca="1">IF(KENKO[[#This Row],[//]]="","",IF(KENKO[[#This Row],[ID NOTA]]="",Z851,KENKO[[#This Row],[ID NOTA]]))</f>
        <v/>
      </c>
    </row>
    <row r="853" spans="1:26" ht="20.100000000000001" customHeight="1" x14ac:dyDescent="0.25">
      <c r="A853" s="32"/>
      <c r="B853" s="29" t="str">
        <f>IF(KENKO[[#This Row],[N_ID]]="","",INDEX(Table1[ID],MATCH(KENKO[[#This Row],[N_ID]],Table1[N_ID],0)))</f>
        <v/>
      </c>
      <c r="C853" s="29" t="str">
        <f ca="1">IF(KENKO[[#This Row],[//]]="","",HYPERLINK("["&amp;SUBSTITUTE(DIR,"'","")&amp;"]NOTA!D"&amp;KENKO[[#This Row],[//]]+2,"&gt;"))</f>
        <v/>
      </c>
      <c r="D853" s="29" t="str">
        <f>IF(KENKO[[#This Row],[ID NOTA]]="","",INDEX(Table1[QB],MATCH(KENKO[[#This Row],[ID NOTA]],Table1[ID],0)))</f>
        <v/>
      </c>
      <c r="E853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53" s="29"/>
      <c r="G853" s="30" t="str">
        <f ca="1">IF(KENKO[[#This Row],[N_ID]]="","",INDEX(INDIRECT($2:$2),KENKO[[#This Row],[//]]))</f>
        <v/>
      </c>
      <c r="H853" s="30" t="str">
        <f ca="1">IF(KENKO[[#This Row],[N_ID]]="","",INDEX(INDIRECT($2:$2),KENKO[[#This Row],[//]]))</f>
        <v/>
      </c>
      <c r="I853" s="43" t="str">
        <f ca="1">IF(KENKO[[#This Row],[N_ID]]="","",INDEX(INDIRECT($2:$2),KENKO[[#This Row],[//]]))</f>
        <v/>
      </c>
      <c r="J853" s="32" t="str">
        <f ca="1">IF(KENKO[[#This Row],[//]]="","",INDEX([3]!db[NB PAJAK],KENKO[[#This Row],[stt]]-1))</f>
        <v/>
      </c>
      <c r="K853" s="29" t="str">
        <f ca="1">IF(KENKO[[#This Row],[//]]="","",IF(INDEX(INDIRECT($2:$2),KENKO[[#This Row],[//]])="","",INDEX(INDIRECT($2:$2),KENKO[[#This Row],[//]])))</f>
        <v/>
      </c>
      <c r="L853" s="29" t="str">
        <f ca="1">IF(KENKO[[#This Row],[//]]="","",IF(KENKO[[#This Row],[C]]="",INDEX(INDIRECT($2:$2),KENKO[[#This Row],[//]]),""))</f>
        <v/>
      </c>
      <c r="M853" s="29" t="str">
        <f ca="1">IF(KENKO[[#This Row],[//]]="","",IF(KENKO[[#This Row],[C]]="",INDEX(INDIRECT($2:$2),KENKO[[#This Row],[//]]),""))</f>
        <v/>
      </c>
      <c r="N853" s="33" t="str">
        <f ca="1">IF(KENKO[[#This Row],[//]]="","",INDEX(INDIRECT($2:$2),KENKO[[#This Row],[//]])/IF(KENKO[[#This Row],[C]]="",KENKO[[#This Row],[JMLH BRG]],1))</f>
        <v/>
      </c>
      <c r="O853" s="44" t="str">
        <f ca="1">IF(KENKO[[#This Row],[//]]="","",INDEX(INDIRECT($2:$2),KENKO[[#This Row],[//]]))</f>
        <v/>
      </c>
      <c r="P853" s="44" t="str">
        <f ca="1">IF(KENKO[[#This Row],[//]]="","",IF(INDEX(INDIRECT($2:$2),KENKO[[#This Row],[//]])="","",INDEX(INDIRECT($2:$2),KENKO[[#This Row],[//]])))</f>
        <v/>
      </c>
      <c r="Q853" s="33" t="str">
        <f ca="1">IF(KENKO[[#This Row],[//]]="","",INDEX(INDIRECT($2:$2),KENKO[[#This Row],[//]]))</f>
        <v/>
      </c>
      <c r="R85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53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53" s="45" t="str">
        <f ca="1">IF(KENKO[[#This Row],[//]]="","",IF(INDEX(INDIRECT($2:$2),KENKO[[#This Row],[//]])="","",INDEX(INDIRECT($2:$2),KENKO[[#This Row],[//]])))</f>
        <v/>
      </c>
      <c r="U853" s="32" t="str">
        <f ca="1">IF(KENKO[[#This Row],[//]]="","",INDEX(INDIRECT($2:$2),KENKO[[#This Row],[//]]))</f>
        <v/>
      </c>
      <c r="V853" s="32" t="str">
        <f ca="1">LOWER(SUBSTITUTE(SUBSTITUTE(SUBSTITUTE(SUBSTITUTE(SUBSTITUTE(SUBSTITUTE(SUBSTITUTE(SUBSTITUTE(KENKO[[#This Row],[N.B.nota]]," ",""),"-",""),"(",""),")",""),".",""),",",""),"/",""),"""",""))</f>
        <v/>
      </c>
      <c r="W853" s="29" t="str">
        <f ca="1">IF(KENKO[[#This Row],[concat]]="","",MATCH(KENKO[[#This Row],[concat]],[3]!db[NB NOTA_C],0)+1)</f>
        <v/>
      </c>
      <c r="X853" s="32" t="str">
        <f ca="1">IF(KENKO[[#This Row],[N.B.nota]]="","",ADDRESS(ROW(KENKO[QB]),COLUMN(KENKO[QB]))&amp;":"&amp;ADDRESS(ROW(),COLUMN(KENKO[QB])))</f>
        <v/>
      </c>
      <c r="Y853" s="46" t="str">
        <f ca="1">IF(KENKO[[#This Row],[//]]="","",HYPERLINK("["&amp;DB_PATH&amp;"]DB!e"&amp;KENKO[[#This Row],[stt]],"&gt;"))</f>
        <v/>
      </c>
      <c r="Z853" s="32" t="str">
        <f ca="1">IF(KENKO[[#This Row],[//]]="","",IF(KENKO[[#This Row],[ID NOTA]]="",Z852,KENKO[[#This Row],[ID NOTA]]))</f>
        <v/>
      </c>
    </row>
    <row r="854" spans="1:26" ht="20.100000000000001" customHeight="1" x14ac:dyDescent="0.25">
      <c r="A854" s="32"/>
      <c r="B854" s="29" t="str">
        <f>IF(KENKO[[#This Row],[N_ID]]="","",INDEX(Table1[ID],MATCH(KENKO[[#This Row],[N_ID]],Table1[N_ID],0)))</f>
        <v/>
      </c>
      <c r="C854" s="29" t="str">
        <f ca="1">IF(KENKO[[#This Row],[//]]="","",HYPERLINK("["&amp;SUBSTITUTE(DIR,"'","")&amp;"]NOTA!D"&amp;KENKO[[#This Row],[//]]+2,"&gt;"))</f>
        <v/>
      </c>
      <c r="D854" s="29" t="str">
        <f>IF(KENKO[[#This Row],[ID NOTA]]="","",INDEX(Table1[QB],MATCH(KENKO[[#This Row],[ID NOTA]],Table1[ID],0)))</f>
        <v/>
      </c>
      <c r="E854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54" s="29"/>
      <c r="G854" s="30" t="str">
        <f ca="1">IF(KENKO[[#This Row],[N_ID]]="","",INDEX(INDIRECT($2:$2),KENKO[[#This Row],[//]]))</f>
        <v/>
      </c>
      <c r="H854" s="30" t="str">
        <f ca="1">IF(KENKO[[#This Row],[N_ID]]="","",INDEX(INDIRECT($2:$2),KENKO[[#This Row],[//]]))</f>
        <v/>
      </c>
      <c r="I854" s="43" t="str">
        <f ca="1">IF(KENKO[[#This Row],[N_ID]]="","",INDEX(INDIRECT($2:$2),KENKO[[#This Row],[//]]))</f>
        <v/>
      </c>
      <c r="J854" s="32" t="str">
        <f ca="1">IF(KENKO[[#This Row],[//]]="","",INDEX([3]!db[NB PAJAK],KENKO[[#This Row],[stt]]-1))</f>
        <v/>
      </c>
      <c r="K854" s="29" t="str">
        <f ca="1">IF(KENKO[[#This Row],[//]]="","",IF(INDEX(INDIRECT($2:$2),KENKO[[#This Row],[//]])="","",INDEX(INDIRECT($2:$2),KENKO[[#This Row],[//]])))</f>
        <v/>
      </c>
      <c r="L854" s="29" t="str">
        <f ca="1">IF(KENKO[[#This Row],[//]]="","",IF(KENKO[[#This Row],[C]]="",INDEX(INDIRECT($2:$2),KENKO[[#This Row],[//]]),""))</f>
        <v/>
      </c>
      <c r="M854" s="29" t="str">
        <f ca="1">IF(KENKO[[#This Row],[//]]="","",IF(KENKO[[#This Row],[C]]="",INDEX(INDIRECT($2:$2),KENKO[[#This Row],[//]]),""))</f>
        <v/>
      </c>
      <c r="N854" s="33" t="str">
        <f ca="1">IF(KENKO[[#This Row],[//]]="","",INDEX(INDIRECT($2:$2),KENKO[[#This Row],[//]])/IF(KENKO[[#This Row],[C]]="",KENKO[[#This Row],[JMLH BRG]],1))</f>
        <v/>
      </c>
      <c r="O854" s="44" t="str">
        <f ca="1">IF(KENKO[[#This Row],[//]]="","",INDEX(INDIRECT($2:$2),KENKO[[#This Row],[//]]))</f>
        <v/>
      </c>
      <c r="P854" s="44" t="str">
        <f ca="1">IF(KENKO[[#This Row],[//]]="","",IF(INDEX(INDIRECT($2:$2),KENKO[[#This Row],[//]])="","",INDEX(INDIRECT($2:$2),KENKO[[#This Row],[//]])))</f>
        <v/>
      </c>
      <c r="Q854" s="33" t="str">
        <f ca="1">IF(KENKO[[#This Row],[//]]="","",INDEX(INDIRECT($2:$2),KENKO[[#This Row],[//]]))</f>
        <v/>
      </c>
      <c r="R85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54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54" s="54" t="str">
        <f ca="1">IF(KENKO[[#This Row],[//]]="","",IF(INDEX(INDIRECT($2:$2),KENKO[[#This Row],[//]])="","",INDEX(INDIRECT($2:$2),KENKO[[#This Row],[//]])))</f>
        <v/>
      </c>
      <c r="U854" s="32" t="str">
        <f ca="1">IF(KENKO[[#This Row],[//]]="","",INDEX(INDIRECT($2:$2),KENKO[[#This Row],[//]]))</f>
        <v/>
      </c>
      <c r="V854" s="32" t="str">
        <f ca="1">LOWER(SUBSTITUTE(SUBSTITUTE(SUBSTITUTE(SUBSTITUTE(SUBSTITUTE(SUBSTITUTE(SUBSTITUTE(SUBSTITUTE(KENKO[[#This Row],[N.B.nota]]," ",""),"-",""),"(",""),")",""),".",""),",",""),"/",""),"""",""))</f>
        <v/>
      </c>
      <c r="W854" s="29" t="str">
        <f ca="1">IF(KENKO[[#This Row],[concat]]="","",MATCH(KENKO[[#This Row],[concat]],[3]!db[NB NOTA_C],0)+1)</f>
        <v/>
      </c>
      <c r="X854" s="32" t="str">
        <f ca="1">IF(KENKO[[#This Row],[N.B.nota]]="","",ADDRESS(ROW(KENKO[QB]),COLUMN(KENKO[QB]))&amp;":"&amp;ADDRESS(ROW(),COLUMN(KENKO[QB])))</f>
        <v/>
      </c>
      <c r="Y854" s="55" t="str">
        <f ca="1">IF(KENKO[[#This Row],[//]]="","",HYPERLINK("["&amp;DB_PATH&amp;"]DB!e"&amp;KENKO[[#This Row],[stt]],"&gt;"))</f>
        <v/>
      </c>
      <c r="Z854" s="32" t="str">
        <f ca="1">IF(KENKO[[#This Row],[//]]="","",IF(KENKO[[#This Row],[ID NOTA]]="",Z853,KENKO[[#This Row],[ID NOTA]]))</f>
        <v/>
      </c>
    </row>
    <row r="855" spans="1:26" ht="20.100000000000001" customHeight="1" x14ac:dyDescent="0.25">
      <c r="A855" s="32"/>
      <c r="B855" s="29" t="str">
        <f>IF(KENKO[[#This Row],[N_ID]]="","",INDEX(Table1[ID],MATCH(KENKO[[#This Row],[N_ID]],Table1[N_ID],0)))</f>
        <v/>
      </c>
      <c r="C855" s="29" t="str">
        <f ca="1">IF(KENKO[[#This Row],[//]]="","",HYPERLINK("["&amp;SUBSTITUTE(DIR,"'","")&amp;"]NOTA!D"&amp;KENKO[[#This Row],[//]]+2,"&gt;"))</f>
        <v/>
      </c>
      <c r="D855" s="29" t="str">
        <f>IF(KENKO[[#This Row],[ID NOTA]]="","",INDEX(Table1[QB],MATCH(KENKO[[#This Row],[ID NOTA]],Table1[ID],0)))</f>
        <v/>
      </c>
      <c r="E855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55" s="29"/>
      <c r="G855" s="30" t="str">
        <f ca="1">IF(KENKO[[#This Row],[N_ID]]="","",INDEX(INDIRECT($2:$2),KENKO[[#This Row],[//]]))</f>
        <v/>
      </c>
      <c r="H855" s="30" t="str">
        <f ca="1">IF(KENKO[[#This Row],[N_ID]]="","",INDEX(INDIRECT($2:$2),KENKO[[#This Row],[//]]))</f>
        <v/>
      </c>
      <c r="I855" s="43" t="str">
        <f ca="1">IF(KENKO[[#This Row],[N_ID]]="","",INDEX(INDIRECT($2:$2),KENKO[[#This Row],[//]]))</f>
        <v/>
      </c>
      <c r="J855" s="32" t="str">
        <f ca="1">IF(KENKO[[#This Row],[//]]="","",INDEX([3]!db[NB PAJAK],KENKO[[#This Row],[stt]]-1))</f>
        <v/>
      </c>
      <c r="K855" s="29" t="str">
        <f ca="1">IF(KENKO[[#This Row],[//]]="","",IF(INDEX(INDIRECT($2:$2),KENKO[[#This Row],[//]])="","",INDEX(INDIRECT($2:$2),KENKO[[#This Row],[//]])))</f>
        <v/>
      </c>
      <c r="L855" s="29" t="str">
        <f ca="1">IF(KENKO[[#This Row],[//]]="","",IF(KENKO[[#This Row],[C]]="",INDEX(INDIRECT($2:$2),KENKO[[#This Row],[//]]),""))</f>
        <v/>
      </c>
      <c r="M855" s="29" t="str">
        <f ca="1">IF(KENKO[[#This Row],[//]]="","",IF(KENKO[[#This Row],[C]]="",INDEX(INDIRECT($2:$2),KENKO[[#This Row],[//]]),""))</f>
        <v/>
      </c>
      <c r="N855" s="33" t="str">
        <f ca="1">IF(KENKO[[#This Row],[//]]="","",INDEX(INDIRECT($2:$2),KENKO[[#This Row],[//]])/IF(KENKO[[#This Row],[C]]="",KENKO[[#This Row],[JMLH BRG]],1))</f>
        <v/>
      </c>
      <c r="O855" s="44" t="str">
        <f ca="1">IF(KENKO[[#This Row],[//]]="","",INDEX(INDIRECT($2:$2),KENKO[[#This Row],[//]]))</f>
        <v/>
      </c>
      <c r="P855" s="44" t="str">
        <f ca="1">IF(KENKO[[#This Row],[//]]="","",IF(INDEX(INDIRECT($2:$2),KENKO[[#This Row],[//]])="","",INDEX(INDIRECT($2:$2),KENKO[[#This Row],[//]])))</f>
        <v/>
      </c>
      <c r="Q855" s="33" t="str">
        <f ca="1">IF(KENKO[[#This Row],[//]]="","",INDEX(INDIRECT($2:$2),KENKO[[#This Row],[//]]))</f>
        <v/>
      </c>
      <c r="R85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55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55" s="54" t="str">
        <f ca="1">IF(KENKO[[#This Row],[//]]="","",IF(INDEX(INDIRECT($2:$2),KENKO[[#This Row],[//]])="","",INDEX(INDIRECT($2:$2),KENKO[[#This Row],[//]])))</f>
        <v/>
      </c>
      <c r="U855" s="32" t="str">
        <f ca="1">IF(KENKO[[#This Row],[//]]="","",INDEX(INDIRECT($2:$2),KENKO[[#This Row],[//]]))</f>
        <v/>
      </c>
      <c r="V855" s="32" t="str">
        <f ca="1">LOWER(SUBSTITUTE(SUBSTITUTE(SUBSTITUTE(SUBSTITUTE(SUBSTITUTE(SUBSTITUTE(SUBSTITUTE(SUBSTITUTE(KENKO[[#This Row],[N.B.nota]]," ",""),"-",""),"(",""),")",""),".",""),",",""),"/",""),"""",""))</f>
        <v/>
      </c>
      <c r="W855" s="29" t="str">
        <f ca="1">IF(KENKO[[#This Row],[concat]]="","",MATCH(KENKO[[#This Row],[concat]],[3]!db[NB NOTA_C],0)+1)</f>
        <v/>
      </c>
      <c r="X855" s="32" t="str">
        <f ca="1">IF(KENKO[[#This Row],[N.B.nota]]="","",ADDRESS(ROW(KENKO[QB]),COLUMN(KENKO[QB]))&amp;":"&amp;ADDRESS(ROW(),COLUMN(KENKO[QB])))</f>
        <v/>
      </c>
      <c r="Y855" s="55" t="str">
        <f ca="1">IF(KENKO[[#This Row],[//]]="","",HYPERLINK("["&amp;DB_PATH&amp;"]DB!e"&amp;KENKO[[#This Row],[stt]],"&gt;"))</f>
        <v/>
      </c>
      <c r="Z855" s="32" t="str">
        <f ca="1">IF(KENKO[[#This Row],[//]]="","",IF(KENKO[[#This Row],[ID NOTA]]="",Z854,KENKO[[#This Row],[ID NOTA]]))</f>
        <v/>
      </c>
    </row>
    <row r="856" spans="1:26" ht="20.100000000000001" customHeight="1" x14ac:dyDescent="0.25">
      <c r="A856" s="32"/>
      <c r="B856" s="29" t="str">
        <f>IF(KENKO[[#This Row],[N_ID]]="","",INDEX(Table1[ID],MATCH(KENKO[[#This Row],[N_ID]],Table1[N_ID],0)))</f>
        <v/>
      </c>
      <c r="C856" s="29" t="str">
        <f ca="1">IF(KENKO[[#This Row],[//]]="","",HYPERLINK("["&amp;SUBSTITUTE(DIR,"'","")&amp;"]NOTA!D"&amp;KENKO[[#This Row],[//]]+2,"&gt;"))</f>
        <v/>
      </c>
      <c r="D856" s="29" t="str">
        <f>IF(KENKO[[#This Row],[ID NOTA]]="","",INDEX(Table1[QB],MATCH(KENKO[[#This Row],[ID NOTA]],Table1[ID],0)))</f>
        <v/>
      </c>
      <c r="E856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56" s="29"/>
      <c r="G856" s="30" t="str">
        <f ca="1">IF(KENKO[[#This Row],[N_ID]]="","",INDEX(INDIRECT($2:$2),KENKO[[#This Row],[//]]))</f>
        <v/>
      </c>
      <c r="H856" s="30" t="str">
        <f ca="1">IF(KENKO[[#This Row],[N_ID]]="","",INDEX(INDIRECT($2:$2),KENKO[[#This Row],[//]]))</f>
        <v/>
      </c>
      <c r="I856" s="43" t="str">
        <f ca="1">IF(KENKO[[#This Row],[N_ID]]="","",INDEX(INDIRECT($2:$2),KENKO[[#This Row],[//]]))</f>
        <v/>
      </c>
      <c r="J856" s="32" t="str">
        <f ca="1">IF(KENKO[[#This Row],[//]]="","",INDEX([3]!db[NB PAJAK],KENKO[[#This Row],[stt]]-1))</f>
        <v/>
      </c>
      <c r="K856" s="29" t="str">
        <f ca="1">IF(KENKO[[#This Row],[//]]="","",IF(INDEX(INDIRECT($2:$2),KENKO[[#This Row],[//]])="","",INDEX(INDIRECT($2:$2),KENKO[[#This Row],[//]])))</f>
        <v/>
      </c>
      <c r="L856" s="29" t="str">
        <f ca="1">IF(KENKO[[#This Row],[//]]="","",IF(KENKO[[#This Row],[C]]="",INDEX(INDIRECT($2:$2),KENKO[[#This Row],[//]]),""))</f>
        <v/>
      </c>
      <c r="M856" s="29" t="str">
        <f ca="1">IF(KENKO[[#This Row],[//]]="","",IF(KENKO[[#This Row],[C]]="",INDEX(INDIRECT($2:$2),KENKO[[#This Row],[//]]),""))</f>
        <v/>
      </c>
      <c r="N856" s="33" t="str">
        <f ca="1">IF(KENKO[[#This Row],[//]]="","",INDEX(INDIRECT($2:$2),KENKO[[#This Row],[//]])/IF(KENKO[[#This Row],[C]]="",KENKO[[#This Row],[JMLH BRG]],1))</f>
        <v/>
      </c>
      <c r="O856" s="44" t="str">
        <f ca="1">IF(KENKO[[#This Row],[//]]="","",INDEX(INDIRECT($2:$2),KENKO[[#This Row],[//]]))</f>
        <v/>
      </c>
      <c r="P856" s="44" t="str">
        <f ca="1">IF(KENKO[[#This Row],[//]]="","",IF(INDEX(INDIRECT($2:$2),KENKO[[#This Row],[//]])="","",INDEX(INDIRECT($2:$2),KENKO[[#This Row],[//]])))</f>
        <v/>
      </c>
      <c r="Q856" s="33" t="str">
        <f ca="1">IF(KENKO[[#This Row],[//]]="","",INDEX(INDIRECT($2:$2),KENKO[[#This Row],[//]]))</f>
        <v/>
      </c>
      <c r="R85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56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56" s="54" t="str">
        <f ca="1">IF(KENKO[[#This Row],[//]]="","",IF(INDEX(INDIRECT($2:$2),KENKO[[#This Row],[//]])="","",INDEX(INDIRECT($2:$2),KENKO[[#This Row],[//]])))</f>
        <v/>
      </c>
      <c r="U856" s="32" t="str">
        <f ca="1">IF(KENKO[[#This Row],[//]]="","",INDEX(INDIRECT($2:$2),KENKO[[#This Row],[//]]))</f>
        <v/>
      </c>
      <c r="V856" s="32" t="str">
        <f ca="1">LOWER(SUBSTITUTE(SUBSTITUTE(SUBSTITUTE(SUBSTITUTE(SUBSTITUTE(SUBSTITUTE(SUBSTITUTE(SUBSTITUTE(KENKO[[#This Row],[N.B.nota]]," ",""),"-",""),"(",""),")",""),".",""),",",""),"/",""),"""",""))</f>
        <v/>
      </c>
      <c r="W856" s="29" t="str">
        <f ca="1">IF(KENKO[[#This Row],[concat]]="","",MATCH(KENKO[[#This Row],[concat]],[3]!db[NB NOTA_C],0)+1)</f>
        <v/>
      </c>
      <c r="X856" s="32" t="str">
        <f ca="1">IF(KENKO[[#This Row],[N.B.nota]]="","",ADDRESS(ROW(KENKO[QB]),COLUMN(KENKO[QB]))&amp;":"&amp;ADDRESS(ROW(),COLUMN(KENKO[QB])))</f>
        <v/>
      </c>
      <c r="Y856" s="55" t="str">
        <f ca="1">IF(KENKO[[#This Row],[//]]="","",HYPERLINK("["&amp;DB_PATH&amp;"]DB!e"&amp;KENKO[[#This Row],[stt]],"&gt;"))</f>
        <v/>
      </c>
      <c r="Z856" s="32" t="str">
        <f ca="1">IF(KENKO[[#This Row],[//]]="","",IF(KENKO[[#This Row],[ID NOTA]]="",Z855,KENKO[[#This Row],[ID NOTA]]))</f>
        <v/>
      </c>
    </row>
    <row r="857" spans="1:26" ht="20.100000000000001" customHeight="1" x14ac:dyDescent="0.25">
      <c r="A857" s="32"/>
      <c r="B857" s="29" t="str">
        <f>IF(KENKO[[#This Row],[N_ID]]="","",INDEX(Table1[ID],MATCH(KENKO[[#This Row],[N_ID]],Table1[N_ID],0)))</f>
        <v/>
      </c>
      <c r="C857" s="29" t="str">
        <f ca="1">IF(KENKO[[#This Row],[//]]="","",HYPERLINK("["&amp;SUBSTITUTE(DIR,"'","")&amp;"]NOTA!D"&amp;KENKO[[#This Row],[//]]+2,"&gt;"))</f>
        <v/>
      </c>
      <c r="D857" s="29" t="str">
        <f>IF(KENKO[[#This Row],[ID NOTA]]="","",INDEX(Table1[QB],MATCH(KENKO[[#This Row],[ID NOTA]],Table1[ID],0)))</f>
        <v/>
      </c>
      <c r="E857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57" s="29"/>
      <c r="G857" s="30" t="str">
        <f ca="1">IF(KENKO[[#This Row],[N_ID]]="","",INDEX(INDIRECT($2:$2),KENKO[[#This Row],[//]]))</f>
        <v/>
      </c>
      <c r="H857" s="30" t="str">
        <f ca="1">IF(KENKO[[#This Row],[N_ID]]="","",INDEX(INDIRECT($2:$2),KENKO[[#This Row],[//]]))</f>
        <v/>
      </c>
      <c r="I857" s="43" t="str">
        <f ca="1">IF(KENKO[[#This Row],[N_ID]]="","",INDEX(INDIRECT($2:$2),KENKO[[#This Row],[//]]))</f>
        <v/>
      </c>
      <c r="J857" s="32" t="str">
        <f ca="1">IF(KENKO[[#This Row],[//]]="","",INDEX([3]!db[NB PAJAK],KENKO[[#This Row],[stt]]-1))</f>
        <v/>
      </c>
      <c r="K857" s="29" t="str">
        <f ca="1">IF(KENKO[[#This Row],[//]]="","",IF(INDEX(INDIRECT($2:$2),KENKO[[#This Row],[//]])="","",INDEX(INDIRECT($2:$2),KENKO[[#This Row],[//]])))</f>
        <v/>
      </c>
      <c r="L857" s="29" t="str">
        <f ca="1">IF(KENKO[[#This Row],[//]]="","",IF(KENKO[[#This Row],[C]]="",INDEX(INDIRECT($2:$2),KENKO[[#This Row],[//]]),""))</f>
        <v/>
      </c>
      <c r="M857" s="29" t="str">
        <f ca="1">IF(KENKO[[#This Row],[//]]="","",IF(KENKO[[#This Row],[C]]="",INDEX(INDIRECT($2:$2),KENKO[[#This Row],[//]]),""))</f>
        <v/>
      </c>
      <c r="N857" s="33" t="str">
        <f ca="1">IF(KENKO[[#This Row],[//]]="","",INDEX(INDIRECT($2:$2),KENKO[[#This Row],[//]])/IF(KENKO[[#This Row],[C]]="",KENKO[[#This Row],[JMLH BRG]],1))</f>
        <v/>
      </c>
      <c r="O857" s="44" t="str">
        <f ca="1">IF(KENKO[[#This Row],[//]]="","",INDEX(INDIRECT($2:$2),KENKO[[#This Row],[//]]))</f>
        <v/>
      </c>
      <c r="P857" s="44" t="str">
        <f ca="1">IF(KENKO[[#This Row],[//]]="","",IF(INDEX(INDIRECT($2:$2),KENKO[[#This Row],[//]])="","",INDEX(INDIRECT($2:$2),KENKO[[#This Row],[//]])))</f>
        <v/>
      </c>
      <c r="Q857" s="33" t="str">
        <f ca="1">IF(KENKO[[#This Row],[//]]="","",INDEX(INDIRECT($2:$2),KENKO[[#This Row],[//]]))</f>
        <v/>
      </c>
      <c r="R85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57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57" s="54" t="str">
        <f ca="1">IF(KENKO[[#This Row],[//]]="","",IF(INDEX(INDIRECT($2:$2),KENKO[[#This Row],[//]])="","",INDEX(INDIRECT($2:$2),KENKO[[#This Row],[//]])))</f>
        <v/>
      </c>
      <c r="U857" s="32" t="str">
        <f ca="1">IF(KENKO[[#This Row],[//]]="","",INDEX(INDIRECT($2:$2),KENKO[[#This Row],[//]]))</f>
        <v/>
      </c>
      <c r="V857" s="32" t="str">
        <f ca="1">LOWER(SUBSTITUTE(SUBSTITUTE(SUBSTITUTE(SUBSTITUTE(SUBSTITUTE(SUBSTITUTE(SUBSTITUTE(SUBSTITUTE(KENKO[[#This Row],[N.B.nota]]," ",""),"-",""),"(",""),")",""),".",""),",",""),"/",""),"""",""))</f>
        <v/>
      </c>
      <c r="W857" s="29" t="str">
        <f ca="1">IF(KENKO[[#This Row],[concat]]="","",MATCH(KENKO[[#This Row],[concat]],[3]!db[NB NOTA_C],0)+1)</f>
        <v/>
      </c>
      <c r="X857" s="32" t="str">
        <f ca="1">IF(KENKO[[#This Row],[N.B.nota]]="","",ADDRESS(ROW(KENKO[QB]),COLUMN(KENKO[QB]))&amp;":"&amp;ADDRESS(ROW(),COLUMN(KENKO[QB])))</f>
        <v/>
      </c>
      <c r="Y857" s="55" t="str">
        <f ca="1">IF(KENKO[[#This Row],[//]]="","",HYPERLINK("["&amp;DB_PATH&amp;"]DB!e"&amp;KENKO[[#This Row],[stt]],"&gt;"))</f>
        <v/>
      </c>
      <c r="Z857" s="32" t="str">
        <f ca="1">IF(KENKO[[#This Row],[//]]="","",IF(KENKO[[#This Row],[ID NOTA]]="",Z856,KENKO[[#This Row],[ID NOTA]]))</f>
        <v/>
      </c>
    </row>
    <row r="858" spans="1:26" ht="20.100000000000001" customHeight="1" x14ac:dyDescent="0.25">
      <c r="A858" s="32"/>
      <c r="B858" s="29" t="str">
        <f>IF(KENKO[[#This Row],[N_ID]]="","",INDEX(Table1[ID],MATCH(KENKO[[#This Row],[N_ID]],Table1[N_ID],0)))</f>
        <v/>
      </c>
      <c r="C858" s="29" t="str">
        <f ca="1">IF(KENKO[[#This Row],[//]]="","",HYPERLINK("["&amp;SUBSTITUTE(DIR,"'","")&amp;"]NOTA!D"&amp;KENKO[[#This Row],[//]]+2,"&gt;"))</f>
        <v/>
      </c>
      <c r="D858" s="29" t="str">
        <f>IF(KENKO[[#This Row],[ID NOTA]]="","",INDEX(Table1[QB],MATCH(KENKO[[#This Row],[ID NOTA]],Table1[ID],0)))</f>
        <v/>
      </c>
      <c r="E858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58" s="29"/>
      <c r="G858" s="30" t="str">
        <f ca="1">IF(KENKO[[#This Row],[N_ID]]="","",INDEX(INDIRECT($2:$2),KENKO[[#This Row],[//]]))</f>
        <v/>
      </c>
      <c r="H858" s="30" t="str">
        <f ca="1">IF(KENKO[[#This Row],[N_ID]]="","",INDEX(INDIRECT($2:$2),KENKO[[#This Row],[//]]))</f>
        <v/>
      </c>
      <c r="I858" s="43" t="str">
        <f ca="1">IF(KENKO[[#This Row],[N_ID]]="","",INDEX(INDIRECT($2:$2),KENKO[[#This Row],[//]]))</f>
        <v/>
      </c>
      <c r="J858" s="32" t="str">
        <f ca="1">IF(KENKO[[#This Row],[//]]="","",INDEX([3]!db[NB PAJAK],KENKO[[#This Row],[stt]]-1))</f>
        <v/>
      </c>
      <c r="K858" s="29" t="str">
        <f ca="1">IF(KENKO[[#This Row],[//]]="","",IF(INDEX(INDIRECT($2:$2),KENKO[[#This Row],[//]])="","",INDEX(INDIRECT($2:$2),KENKO[[#This Row],[//]])))</f>
        <v/>
      </c>
      <c r="L858" s="29" t="str">
        <f ca="1">IF(KENKO[[#This Row],[//]]="","",IF(KENKO[[#This Row],[C]]="",INDEX(INDIRECT($2:$2),KENKO[[#This Row],[//]]),""))</f>
        <v/>
      </c>
      <c r="M858" s="29" t="str">
        <f ca="1">IF(KENKO[[#This Row],[//]]="","",IF(KENKO[[#This Row],[C]]="",INDEX(INDIRECT($2:$2),KENKO[[#This Row],[//]]),""))</f>
        <v/>
      </c>
      <c r="N858" s="33" t="str">
        <f ca="1">IF(KENKO[[#This Row],[//]]="","",INDEX(INDIRECT($2:$2),KENKO[[#This Row],[//]])/IF(KENKO[[#This Row],[C]]="",KENKO[[#This Row],[JMLH BRG]],1))</f>
        <v/>
      </c>
      <c r="O858" s="44" t="str">
        <f ca="1">IF(KENKO[[#This Row],[//]]="","",INDEX(INDIRECT($2:$2),KENKO[[#This Row],[//]]))</f>
        <v/>
      </c>
      <c r="P858" s="44" t="str">
        <f ca="1">IF(KENKO[[#This Row],[//]]="","",IF(INDEX(INDIRECT($2:$2),KENKO[[#This Row],[//]])="","",INDEX(INDIRECT($2:$2),KENKO[[#This Row],[//]])))</f>
        <v/>
      </c>
      <c r="Q858" s="33" t="str">
        <f ca="1">IF(KENKO[[#This Row],[//]]="","",INDEX(INDIRECT($2:$2),KENKO[[#This Row],[//]]))</f>
        <v/>
      </c>
      <c r="R85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58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58" s="54" t="str">
        <f ca="1">IF(KENKO[[#This Row],[//]]="","",IF(INDEX(INDIRECT($2:$2),KENKO[[#This Row],[//]])="","",INDEX(INDIRECT($2:$2),KENKO[[#This Row],[//]])))</f>
        <v/>
      </c>
      <c r="U858" s="32" t="str">
        <f ca="1">IF(KENKO[[#This Row],[//]]="","",INDEX(INDIRECT($2:$2),KENKO[[#This Row],[//]]))</f>
        <v/>
      </c>
      <c r="V858" s="32" t="str">
        <f ca="1">LOWER(SUBSTITUTE(SUBSTITUTE(SUBSTITUTE(SUBSTITUTE(SUBSTITUTE(SUBSTITUTE(SUBSTITUTE(SUBSTITUTE(KENKO[[#This Row],[N.B.nota]]," ",""),"-",""),"(",""),")",""),".",""),",",""),"/",""),"""",""))</f>
        <v/>
      </c>
      <c r="W858" s="29" t="str">
        <f ca="1">IF(KENKO[[#This Row],[concat]]="","",MATCH(KENKO[[#This Row],[concat]],[3]!db[NB NOTA_C],0)+1)</f>
        <v/>
      </c>
      <c r="X858" s="32" t="str">
        <f ca="1">IF(KENKO[[#This Row],[N.B.nota]]="","",ADDRESS(ROW(KENKO[QB]),COLUMN(KENKO[QB]))&amp;":"&amp;ADDRESS(ROW(),COLUMN(KENKO[QB])))</f>
        <v/>
      </c>
      <c r="Y858" s="55" t="str">
        <f ca="1">IF(KENKO[[#This Row],[//]]="","",HYPERLINK("["&amp;DB_PATH&amp;"]DB!e"&amp;KENKO[[#This Row],[stt]],"&gt;"))</f>
        <v/>
      </c>
      <c r="Z858" s="32" t="str">
        <f ca="1">IF(KENKO[[#This Row],[//]]="","",IF(KENKO[[#This Row],[ID NOTA]]="",Z857,KENKO[[#This Row],[ID NOTA]]))</f>
        <v/>
      </c>
    </row>
    <row r="859" spans="1:26" ht="20.100000000000001" customHeight="1" x14ac:dyDescent="0.25">
      <c r="A859" s="32"/>
      <c r="B859" s="29" t="str">
        <f>IF(KENKO[[#This Row],[N_ID]]="","",INDEX(Table1[ID],MATCH(KENKO[[#This Row],[N_ID]],Table1[N_ID],0)))</f>
        <v/>
      </c>
      <c r="C859" s="29" t="str">
        <f ca="1">IF(KENKO[[#This Row],[//]]="","",HYPERLINK("["&amp;SUBSTITUTE(DIR,"'","")&amp;"]NOTA!D"&amp;KENKO[[#This Row],[//]]+2,"&gt;"))</f>
        <v/>
      </c>
      <c r="D859" s="29" t="str">
        <f>IF(KENKO[[#This Row],[ID NOTA]]="","",INDEX(Table1[QB],MATCH(KENKO[[#This Row],[ID NOTA]],Table1[ID],0)))</f>
        <v/>
      </c>
      <c r="E859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59" s="29"/>
      <c r="G859" s="30" t="str">
        <f ca="1">IF(KENKO[[#This Row],[N_ID]]="","",INDEX(INDIRECT($2:$2),KENKO[[#This Row],[//]]))</f>
        <v/>
      </c>
      <c r="H859" s="30" t="str">
        <f ca="1">IF(KENKO[[#This Row],[N_ID]]="","",INDEX(INDIRECT($2:$2),KENKO[[#This Row],[//]]))</f>
        <v/>
      </c>
      <c r="I859" s="43" t="str">
        <f ca="1">IF(KENKO[[#This Row],[N_ID]]="","",INDEX(INDIRECT($2:$2),KENKO[[#This Row],[//]]))</f>
        <v/>
      </c>
      <c r="J859" s="32" t="str">
        <f ca="1">IF(KENKO[[#This Row],[//]]="","",INDEX([3]!db[NB PAJAK],KENKO[[#This Row],[stt]]-1))</f>
        <v/>
      </c>
      <c r="K859" s="29" t="str">
        <f ca="1">IF(KENKO[[#This Row],[//]]="","",IF(INDEX(INDIRECT($2:$2),KENKO[[#This Row],[//]])="","",INDEX(INDIRECT($2:$2),KENKO[[#This Row],[//]])))</f>
        <v/>
      </c>
      <c r="L859" s="29" t="str">
        <f ca="1">IF(KENKO[[#This Row],[//]]="","",IF(KENKO[[#This Row],[C]]="",INDEX(INDIRECT($2:$2),KENKO[[#This Row],[//]]),""))</f>
        <v/>
      </c>
      <c r="M859" s="29" t="str">
        <f ca="1">IF(KENKO[[#This Row],[//]]="","",IF(KENKO[[#This Row],[C]]="",INDEX(INDIRECT($2:$2),KENKO[[#This Row],[//]]),""))</f>
        <v/>
      </c>
      <c r="N859" s="33" t="str">
        <f ca="1">IF(KENKO[[#This Row],[//]]="","",INDEX(INDIRECT($2:$2),KENKO[[#This Row],[//]])/IF(KENKO[[#This Row],[C]]="",KENKO[[#This Row],[JMLH BRG]],1))</f>
        <v/>
      </c>
      <c r="O859" s="44" t="str">
        <f ca="1">IF(KENKO[[#This Row],[//]]="","",INDEX(INDIRECT($2:$2),KENKO[[#This Row],[//]]))</f>
        <v/>
      </c>
      <c r="P859" s="44" t="str">
        <f ca="1">IF(KENKO[[#This Row],[//]]="","",IF(INDEX(INDIRECT($2:$2),KENKO[[#This Row],[//]])="","",INDEX(INDIRECT($2:$2),KENKO[[#This Row],[//]])))</f>
        <v/>
      </c>
      <c r="Q859" s="33" t="str">
        <f ca="1">IF(KENKO[[#This Row],[//]]="","",INDEX(INDIRECT($2:$2),KENKO[[#This Row],[//]]))</f>
        <v/>
      </c>
      <c r="R85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59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59" s="54" t="str">
        <f ca="1">IF(KENKO[[#This Row],[//]]="","",IF(INDEX(INDIRECT($2:$2),KENKO[[#This Row],[//]])="","",INDEX(INDIRECT($2:$2),KENKO[[#This Row],[//]])))</f>
        <v/>
      </c>
      <c r="U859" s="32" t="str">
        <f ca="1">IF(KENKO[[#This Row],[//]]="","",INDEX(INDIRECT($2:$2),KENKO[[#This Row],[//]]))</f>
        <v/>
      </c>
      <c r="V859" s="32" t="str">
        <f ca="1">LOWER(SUBSTITUTE(SUBSTITUTE(SUBSTITUTE(SUBSTITUTE(SUBSTITUTE(SUBSTITUTE(SUBSTITUTE(SUBSTITUTE(KENKO[[#This Row],[N.B.nota]]," ",""),"-",""),"(",""),")",""),".",""),",",""),"/",""),"""",""))</f>
        <v/>
      </c>
      <c r="W859" s="29" t="str">
        <f ca="1">IF(KENKO[[#This Row],[concat]]="","",MATCH(KENKO[[#This Row],[concat]],[3]!db[NB NOTA_C],0)+1)</f>
        <v/>
      </c>
      <c r="X859" s="32" t="str">
        <f ca="1">IF(KENKO[[#This Row],[N.B.nota]]="","",ADDRESS(ROW(KENKO[QB]),COLUMN(KENKO[QB]))&amp;":"&amp;ADDRESS(ROW(),COLUMN(KENKO[QB])))</f>
        <v/>
      </c>
      <c r="Y859" s="55" t="str">
        <f ca="1">IF(KENKO[[#This Row],[//]]="","",HYPERLINK("["&amp;DB_PATH&amp;"]DB!e"&amp;KENKO[[#This Row],[stt]],"&gt;"))</f>
        <v/>
      </c>
      <c r="Z859" s="32" t="str">
        <f ca="1">IF(KENKO[[#This Row],[//]]="","",IF(KENKO[[#This Row],[ID NOTA]]="",Z858,KENKO[[#This Row],[ID NOTA]]))</f>
        <v/>
      </c>
    </row>
    <row r="860" spans="1:26" ht="20.100000000000001" customHeight="1" x14ac:dyDescent="0.25">
      <c r="A860" s="32"/>
      <c r="B860" s="29" t="str">
        <f>IF(KENKO[[#This Row],[N_ID]]="","",INDEX(Table1[ID],MATCH(KENKO[[#This Row],[N_ID]],Table1[N_ID],0)))</f>
        <v/>
      </c>
      <c r="C860" s="29" t="str">
        <f ca="1">IF(KENKO[[#This Row],[//]]="","",HYPERLINK("["&amp;SUBSTITUTE(DIR,"'","")&amp;"]NOTA!D"&amp;KENKO[[#This Row],[//]]+2,"&gt;"))</f>
        <v/>
      </c>
      <c r="D860" s="29" t="str">
        <f>IF(KENKO[[#This Row],[ID NOTA]]="","",INDEX(Table1[QB],MATCH(KENKO[[#This Row],[ID NOTA]],Table1[ID],0)))</f>
        <v/>
      </c>
      <c r="E860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60" s="29"/>
      <c r="G860" s="30" t="str">
        <f ca="1">IF(KENKO[[#This Row],[N_ID]]="","",INDEX(INDIRECT($2:$2),KENKO[[#This Row],[//]]))</f>
        <v/>
      </c>
      <c r="H860" s="30" t="str">
        <f ca="1">IF(KENKO[[#This Row],[N_ID]]="","",INDEX(INDIRECT($2:$2),KENKO[[#This Row],[//]]))</f>
        <v/>
      </c>
      <c r="I860" s="43" t="str">
        <f ca="1">IF(KENKO[[#This Row],[N_ID]]="","",INDEX(INDIRECT($2:$2),KENKO[[#This Row],[//]]))</f>
        <v/>
      </c>
      <c r="J860" s="32" t="str">
        <f ca="1">IF(KENKO[[#This Row],[//]]="","",INDEX([3]!db[NB PAJAK],KENKO[[#This Row],[stt]]-1))</f>
        <v/>
      </c>
      <c r="K860" s="29" t="str">
        <f ca="1">IF(KENKO[[#This Row],[//]]="","",IF(INDEX(INDIRECT($2:$2),KENKO[[#This Row],[//]])="","",INDEX(INDIRECT($2:$2),KENKO[[#This Row],[//]])))</f>
        <v/>
      </c>
      <c r="L860" s="29" t="str">
        <f ca="1">IF(KENKO[[#This Row],[//]]="","",IF(KENKO[[#This Row],[C]]="",INDEX(INDIRECT($2:$2),KENKO[[#This Row],[//]]),""))</f>
        <v/>
      </c>
      <c r="M860" s="29" t="str">
        <f ca="1">IF(KENKO[[#This Row],[//]]="","",IF(KENKO[[#This Row],[C]]="",INDEX(INDIRECT($2:$2),KENKO[[#This Row],[//]]),""))</f>
        <v/>
      </c>
      <c r="N860" s="33" t="str">
        <f ca="1">IF(KENKO[[#This Row],[//]]="","",INDEX(INDIRECT($2:$2),KENKO[[#This Row],[//]])/IF(KENKO[[#This Row],[C]]="",KENKO[[#This Row],[JMLH BRG]],1))</f>
        <v/>
      </c>
      <c r="O860" s="44" t="str">
        <f ca="1">IF(KENKO[[#This Row],[//]]="","",INDEX(INDIRECT($2:$2),KENKO[[#This Row],[//]]))</f>
        <v/>
      </c>
      <c r="P860" s="44" t="str">
        <f ca="1">IF(KENKO[[#This Row],[//]]="","",IF(INDEX(INDIRECT($2:$2),KENKO[[#This Row],[//]])="","",INDEX(INDIRECT($2:$2),KENKO[[#This Row],[//]])))</f>
        <v/>
      </c>
      <c r="Q860" s="33" t="str">
        <f ca="1">IF(KENKO[[#This Row],[//]]="","",INDEX(INDIRECT($2:$2),KENKO[[#This Row],[//]]))</f>
        <v/>
      </c>
      <c r="R86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60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60" s="54" t="str">
        <f ca="1">IF(KENKO[[#This Row],[//]]="","",IF(INDEX(INDIRECT($2:$2),KENKO[[#This Row],[//]])="","",INDEX(INDIRECT($2:$2),KENKO[[#This Row],[//]])))</f>
        <v/>
      </c>
      <c r="U860" s="32" t="str">
        <f ca="1">IF(KENKO[[#This Row],[//]]="","",INDEX(INDIRECT($2:$2),KENKO[[#This Row],[//]]))</f>
        <v/>
      </c>
      <c r="V860" s="32" t="str">
        <f ca="1">LOWER(SUBSTITUTE(SUBSTITUTE(SUBSTITUTE(SUBSTITUTE(SUBSTITUTE(SUBSTITUTE(SUBSTITUTE(SUBSTITUTE(KENKO[[#This Row],[N.B.nota]]," ",""),"-",""),"(",""),")",""),".",""),",",""),"/",""),"""",""))</f>
        <v/>
      </c>
      <c r="W860" s="29" t="str">
        <f ca="1">IF(KENKO[[#This Row],[concat]]="","",MATCH(KENKO[[#This Row],[concat]],[3]!db[NB NOTA_C],0)+1)</f>
        <v/>
      </c>
      <c r="X860" s="32" t="str">
        <f ca="1">IF(KENKO[[#This Row],[N.B.nota]]="","",ADDRESS(ROW(KENKO[QB]),COLUMN(KENKO[QB]))&amp;":"&amp;ADDRESS(ROW(),COLUMN(KENKO[QB])))</f>
        <v/>
      </c>
      <c r="Y860" s="55" t="str">
        <f ca="1">IF(KENKO[[#This Row],[//]]="","",HYPERLINK("["&amp;DB_PATH&amp;"]DB!e"&amp;KENKO[[#This Row],[stt]],"&gt;"))</f>
        <v/>
      </c>
      <c r="Z860" s="32" t="str">
        <f ca="1">IF(KENKO[[#This Row],[//]]="","",IF(KENKO[[#This Row],[ID NOTA]]="",Z859,KENKO[[#This Row],[ID NOTA]]))</f>
        <v/>
      </c>
    </row>
    <row r="861" spans="1:26" ht="20.100000000000001" customHeight="1" x14ac:dyDescent="0.25">
      <c r="A861" s="32"/>
      <c r="B861" s="29" t="str">
        <f>IF(KENKO[[#This Row],[N_ID]]="","",INDEX(Table1[ID],MATCH(KENKO[[#This Row],[N_ID]],Table1[N_ID],0)))</f>
        <v/>
      </c>
      <c r="C861" s="29" t="str">
        <f ca="1">IF(KENKO[[#This Row],[//]]="","",HYPERLINK("["&amp;SUBSTITUTE(DIR,"'","")&amp;"]NOTA!D"&amp;KENKO[[#This Row],[//]]+2,"&gt;"))</f>
        <v/>
      </c>
      <c r="D861" s="29" t="str">
        <f>IF(KENKO[[#This Row],[ID NOTA]]="","",INDEX(Table1[QB],MATCH(KENKO[[#This Row],[ID NOTA]],Table1[ID],0)))</f>
        <v/>
      </c>
      <c r="E861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61" s="29"/>
      <c r="G861" s="30" t="str">
        <f ca="1">IF(KENKO[[#This Row],[N_ID]]="","",INDEX(INDIRECT($2:$2),KENKO[[#This Row],[//]]))</f>
        <v/>
      </c>
      <c r="H861" s="30" t="str">
        <f ca="1">IF(KENKO[[#This Row],[N_ID]]="","",INDEX(INDIRECT($2:$2),KENKO[[#This Row],[//]]))</f>
        <v/>
      </c>
      <c r="I861" s="43" t="str">
        <f ca="1">IF(KENKO[[#This Row],[N_ID]]="","",INDEX(INDIRECT($2:$2),KENKO[[#This Row],[//]]))</f>
        <v/>
      </c>
      <c r="J861" s="32" t="str">
        <f ca="1">IF(KENKO[[#This Row],[//]]="","",INDEX([3]!db[NB PAJAK],KENKO[[#This Row],[stt]]-1))</f>
        <v/>
      </c>
      <c r="K861" s="29" t="str">
        <f ca="1">IF(KENKO[[#This Row],[//]]="","",IF(INDEX(INDIRECT($2:$2),KENKO[[#This Row],[//]])="","",INDEX(INDIRECT($2:$2),KENKO[[#This Row],[//]])))</f>
        <v/>
      </c>
      <c r="L861" s="29" t="str">
        <f ca="1">IF(KENKO[[#This Row],[//]]="","",IF(KENKO[[#This Row],[C]]="",INDEX(INDIRECT($2:$2),KENKO[[#This Row],[//]]),""))</f>
        <v/>
      </c>
      <c r="M861" s="29" t="str">
        <f ca="1">IF(KENKO[[#This Row],[//]]="","",IF(KENKO[[#This Row],[C]]="",INDEX(INDIRECT($2:$2),KENKO[[#This Row],[//]]),""))</f>
        <v/>
      </c>
      <c r="N861" s="33" t="str">
        <f ca="1">IF(KENKO[[#This Row],[//]]="","",INDEX(INDIRECT($2:$2),KENKO[[#This Row],[//]])/IF(KENKO[[#This Row],[C]]="",KENKO[[#This Row],[JMLH BRG]],1))</f>
        <v/>
      </c>
      <c r="O861" s="44" t="str">
        <f ca="1">IF(KENKO[[#This Row],[//]]="","",INDEX(INDIRECT($2:$2),KENKO[[#This Row],[//]]))</f>
        <v/>
      </c>
      <c r="P861" s="44" t="str">
        <f ca="1">IF(KENKO[[#This Row],[//]]="","",IF(INDEX(INDIRECT($2:$2),KENKO[[#This Row],[//]])="","",INDEX(INDIRECT($2:$2),KENKO[[#This Row],[//]])))</f>
        <v/>
      </c>
      <c r="Q861" s="33" t="str">
        <f ca="1">IF(KENKO[[#This Row],[//]]="","",INDEX(INDIRECT($2:$2),KENKO[[#This Row],[//]]))</f>
        <v/>
      </c>
      <c r="R86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61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61" s="54" t="str">
        <f ca="1">IF(KENKO[[#This Row],[//]]="","",IF(INDEX(INDIRECT($2:$2),KENKO[[#This Row],[//]])="","",INDEX(INDIRECT($2:$2),KENKO[[#This Row],[//]])))</f>
        <v/>
      </c>
      <c r="U861" s="32" t="str">
        <f ca="1">IF(KENKO[[#This Row],[//]]="","",INDEX(INDIRECT($2:$2),KENKO[[#This Row],[//]]))</f>
        <v/>
      </c>
      <c r="V861" s="32" t="str">
        <f ca="1">LOWER(SUBSTITUTE(SUBSTITUTE(SUBSTITUTE(SUBSTITUTE(SUBSTITUTE(SUBSTITUTE(SUBSTITUTE(SUBSTITUTE(KENKO[[#This Row],[N.B.nota]]," ",""),"-",""),"(",""),")",""),".",""),",",""),"/",""),"""",""))</f>
        <v/>
      </c>
      <c r="W861" s="29" t="str">
        <f ca="1">IF(KENKO[[#This Row],[concat]]="","",MATCH(KENKO[[#This Row],[concat]],[3]!db[NB NOTA_C],0)+1)</f>
        <v/>
      </c>
      <c r="X861" s="32" t="str">
        <f ca="1">IF(KENKO[[#This Row],[N.B.nota]]="","",ADDRESS(ROW(KENKO[QB]),COLUMN(KENKO[QB]))&amp;":"&amp;ADDRESS(ROW(),COLUMN(KENKO[QB])))</f>
        <v/>
      </c>
      <c r="Y861" s="55" t="str">
        <f ca="1">IF(KENKO[[#This Row],[//]]="","",HYPERLINK("["&amp;DB_PATH&amp;"]DB!e"&amp;KENKO[[#This Row],[stt]],"&gt;"))</f>
        <v/>
      </c>
      <c r="Z861" s="32" t="str">
        <f ca="1">IF(KENKO[[#This Row],[//]]="","",IF(KENKO[[#This Row],[ID NOTA]]="",Z860,KENKO[[#This Row],[ID NOTA]]))</f>
        <v/>
      </c>
    </row>
    <row r="862" spans="1:26" ht="20.100000000000001" customHeight="1" x14ac:dyDescent="0.25">
      <c r="A862" s="32"/>
      <c r="B862" s="29" t="str">
        <f>IF(KENKO[[#This Row],[N_ID]]="","",INDEX(Table1[ID],MATCH(KENKO[[#This Row],[N_ID]],Table1[N_ID],0)))</f>
        <v/>
      </c>
      <c r="C862" s="29" t="str">
        <f ca="1">IF(KENKO[[#This Row],[//]]="","",HYPERLINK("["&amp;SUBSTITUTE(DIR,"'","")&amp;"]NOTA!D"&amp;KENKO[[#This Row],[//]]+2,"&gt;"))</f>
        <v/>
      </c>
      <c r="D862" s="29" t="str">
        <f>IF(KENKO[[#This Row],[ID NOTA]]="","",INDEX(Table1[QB],MATCH(KENKO[[#This Row],[ID NOTA]],Table1[ID],0)))</f>
        <v/>
      </c>
      <c r="E862" s="29" t="str">
        <f ca="1">_xlfn.IFNA(IF(ROW()-1-MATCH(,INDIRECT(ADDRESS(ROW(KENKO[QB]),COLUMN(KENKO[QB]))&amp;":"&amp;ADDRESS(ROW(),COLUMN(KENKO[QB]))),-1)-1&gt;INDEX(KENKO[QB],MATCH(,INDIRECT(ADDRESS(ROW(KENKO[QB]),COLUMN(KENKO[QB]))&amp;":"&amp;ADDRESS(ROW(),COLUMN(KENKO[QB]))),-1)),"",IF(KENKO[[#This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Row],[N_ID]]="",INDIRECT(ADDRESS(ROW()-1,COLUMN(KENKO[//])))+1,MATCH(KENKO[N_ID],INDIRECT($2:$2),0))),"")</f>
        <v/>
      </c>
      <c r="F862" s="29"/>
      <c r="G862" s="30" t="str">
        <f ca="1">IF(KENKO[[#This Row],[N_ID]]="","",INDEX(INDIRECT($2:$2),KENKO[[#This Row],[//]]))</f>
        <v/>
      </c>
      <c r="H862" s="30" t="str">
        <f ca="1">IF(KENKO[[#This Row],[N_ID]]="","",INDEX(INDIRECT($2:$2),KENKO[[#This Row],[//]]))</f>
        <v/>
      </c>
      <c r="I862" s="43" t="str">
        <f ca="1">IF(KENKO[[#This Row],[N_ID]]="","",INDEX(INDIRECT($2:$2),KENKO[[#This Row],[//]]))</f>
        <v/>
      </c>
      <c r="J862" s="32" t="str">
        <f ca="1">IF(KENKO[[#This Row],[//]]="","",INDEX([3]!db[NB PAJAK],KENKO[[#This Row],[stt]]-1))</f>
        <v/>
      </c>
      <c r="K862" s="29" t="str">
        <f ca="1">IF(KENKO[[#This Row],[//]]="","",IF(INDEX(INDIRECT($2:$2),KENKO[[#This Row],[//]])="","",INDEX(INDIRECT($2:$2),KENKO[[#This Row],[//]])))</f>
        <v/>
      </c>
      <c r="L862" s="29" t="str">
        <f ca="1">IF(KENKO[[#This Row],[//]]="","",IF(KENKO[[#This Row],[C]]="",INDEX(INDIRECT($2:$2),KENKO[[#This Row],[//]]),""))</f>
        <v/>
      </c>
      <c r="M862" s="29" t="str">
        <f ca="1">IF(KENKO[[#This Row],[//]]="","",IF(KENKO[[#This Row],[C]]="",INDEX(INDIRECT($2:$2),KENKO[[#This Row],[//]]),""))</f>
        <v/>
      </c>
      <c r="N862" s="33" t="str">
        <f ca="1">IF(KENKO[[#This Row],[//]]="","",INDEX(INDIRECT($2:$2),KENKO[[#This Row],[//]])/IF(KENKO[[#This Row],[C]]="",KENKO[[#This Row],[JMLH BRG]],1))</f>
        <v/>
      </c>
      <c r="O862" s="44" t="str">
        <f ca="1">IF(KENKO[[#This Row],[//]]="","",INDEX(INDIRECT($2:$2),KENKO[[#This Row],[//]]))</f>
        <v/>
      </c>
      <c r="P862" s="44" t="str">
        <f ca="1">IF(KENKO[[#This Row],[//]]="","",IF(INDEX(INDIRECT($2:$2),KENKO[[#This Row],[//]])="","",INDEX(INDIRECT($2:$2),KENKO[[#This Row],[//]])))</f>
        <v/>
      </c>
      <c r="Q862" s="33" t="str">
        <f ca="1">IF(KENKO[[#This Row],[//]]="","",INDEX(INDIRECT($2:$2),KENKO[[#This Row],[//]]))</f>
        <v/>
      </c>
      <c r="R86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S862" s="33" t="str">
        <f ca="1">IF(KENKO[[#This Row],[//]]="","",IF(ROW(INDEX(INDIRECT(KENKO[H_DISC]),MATCH(,INDIRECT(KENKO[H_DISC]),-1)))-1=ROW()-INDEX(INDIRECT(KENKO[H_DISC]),MATCH(,INDIRECT(KENKO[H_DISC]),-1)),SUMIF(INDIRECT(DIR&amp;"!NOTA"&amp;"[ID_H]"),KENKO[[#This Row],[ID NOTA_H]],INDIRECT($2:$2)),""))</f>
        <v/>
      </c>
      <c r="T862" s="54" t="str">
        <f ca="1">IF(KENKO[[#This Row],[//]]="","",IF(INDEX(INDIRECT($2:$2),KENKO[[#This Row],[//]])="","",INDEX(INDIRECT($2:$2),KENKO[[#This Row],[//]])))</f>
        <v/>
      </c>
      <c r="U862" s="32" t="str">
        <f ca="1">IF(KENKO[[#This Row],[//]]="","",INDEX(INDIRECT($2:$2),KENKO[[#This Row],[//]]))</f>
        <v/>
      </c>
      <c r="V862" s="32" t="str">
        <f ca="1">LOWER(SUBSTITUTE(SUBSTITUTE(SUBSTITUTE(SUBSTITUTE(SUBSTITUTE(SUBSTITUTE(SUBSTITUTE(SUBSTITUTE(KENKO[[#This Row],[N.B.nota]]," ",""),"-",""),"(",""),")",""),".",""),",",""),"/",""),"""",""))</f>
        <v/>
      </c>
      <c r="W862" s="29" t="str">
        <f ca="1">IF(KENKO[[#This Row],[concat]]="","",MATCH(KENKO[[#This Row],[concat]],[3]!db[NB NOTA_C],0)+1)</f>
        <v/>
      </c>
      <c r="X862" s="32" t="str">
        <f ca="1">IF(KENKO[[#This Row],[N.B.nota]]="","",ADDRESS(ROW(KENKO[QB]),COLUMN(KENKO[QB]))&amp;":"&amp;ADDRESS(ROW(),COLUMN(KENKO[QB])))</f>
        <v/>
      </c>
      <c r="Y862" s="55" t="str">
        <f ca="1">IF(KENKO[[#This Row],[//]]="","",HYPERLINK("["&amp;DB_PATH&amp;"]DB!e"&amp;KENKO[[#This Row],[stt]],"&gt;"))</f>
        <v/>
      </c>
      <c r="Z862" s="32" t="str">
        <f ca="1">IF(KENKO[[#This Row],[//]]="","",IF(KENKO[[#This Row],[ID NOTA]]="",Z861,KENKO[[#This Row],[ID NOTA]]))</f>
        <v/>
      </c>
    </row>
  </sheetData>
  <conditionalFormatting sqref="I72:I862">
    <cfRule type="duplicateValues" dxfId="12" priority="1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1059"/>
  <sheetViews>
    <sheetView zoomScaleNormal="100" workbookViewId="0">
      <selection activeCell="T7" sqref="T7"/>
    </sheetView>
  </sheetViews>
  <sheetFormatPr defaultRowHeight="15" x14ac:dyDescent="0.25"/>
  <cols>
    <col min="1" max="1" width="15.42578125" style="31" customWidth="1"/>
    <col min="2" max="4" width="2" style="31" customWidth="1"/>
    <col min="5" max="5" width="3" style="31" customWidth="1"/>
    <col min="6" max="6" width="5.5703125" style="31" customWidth="1"/>
    <col min="7" max="8" width="10.7109375" style="31" customWidth="1"/>
    <col min="9" max="9" width="12.28515625" style="31" customWidth="1"/>
    <col min="10" max="10" width="52.28515625" style="31" customWidth="1"/>
    <col min="11" max="11" width="2" style="31" customWidth="1"/>
    <col min="12" max="13" width="4" style="48" customWidth="1"/>
    <col min="14" max="14" width="9.140625" style="31" customWidth="1"/>
    <col min="15" max="15" width="7.140625" style="31" customWidth="1"/>
    <col min="16" max="16" width="6.140625" style="31" customWidth="1"/>
    <col min="17" max="17" width="11.7109375" style="31" customWidth="1"/>
    <col min="18" max="18" width="10.140625" style="31" customWidth="1"/>
    <col min="19" max="19" width="12.7109375" style="31" customWidth="1"/>
    <col min="20" max="20" width="19.85546875" style="31" customWidth="1"/>
    <col min="21" max="21" width="38.85546875" style="31" customWidth="1"/>
    <col min="22" max="22" width="30.42578125" style="31" customWidth="1"/>
    <col min="23" max="23" width="5" style="31" customWidth="1"/>
    <col min="24" max="24" width="10.140625" style="31" customWidth="1"/>
    <col min="25" max="25" width="2.5703125" style="31" customWidth="1"/>
    <col min="26" max="26" width="2" style="31" customWidth="1"/>
    <col min="27" max="16384" width="9.140625" style="31"/>
  </cols>
  <sheetData>
    <row r="1" spans="1:28" x14ac:dyDescent="0.25">
      <c r="C1" s="83"/>
      <c r="E1" s="31" t="str">
        <f>ID_P</f>
        <v>ID_P</v>
      </c>
      <c r="G1" s="31" t="s">
        <v>80</v>
      </c>
      <c r="H1" s="31" t="s">
        <v>76</v>
      </c>
      <c r="I1" s="31" t="s">
        <v>77</v>
      </c>
      <c r="J1" s="31" t="s">
        <v>25</v>
      </c>
      <c r="K1" s="31" t="s">
        <v>26</v>
      </c>
      <c r="L1" s="48" t="s">
        <v>81</v>
      </c>
      <c r="M1" s="48" t="s">
        <v>82</v>
      </c>
      <c r="N1" s="31" t="s">
        <v>83</v>
      </c>
      <c r="O1" s="31" t="s">
        <v>84</v>
      </c>
      <c r="P1" s="31" t="s">
        <v>89</v>
      </c>
      <c r="Q1" s="31" t="s">
        <v>85</v>
      </c>
      <c r="R1" s="31" t="s">
        <v>87</v>
      </c>
      <c r="S1" s="82" t="s">
        <v>88</v>
      </c>
      <c r="T1" s="31" t="s">
        <v>40</v>
      </c>
      <c r="U1" s="31" t="s">
        <v>25</v>
      </c>
    </row>
    <row r="2" spans="1:28" x14ac:dyDescent="0.25">
      <c r="E2" s="31" t="str">
        <f>DIR&amp;"!NOTA"&amp;"["&amp;E1&amp;"]"</f>
        <v>'D:\kerja\BANK EXP\BARU\2023\01 JAN\NOTA.XLSX'!NOTA[ID_P]</v>
      </c>
      <c r="G2" s="31" t="str">
        <f t="shared" ref="G2:U2" si="0">DIR&amp;"!NOTA"&amp;"["&amp;G1&amp;"]"</f>
        <v>'D:\kerja\BANK EXP\BARU\2023\01 JAN\NOTA.XLSX'!NOTA[TGL_H]</v>
      </c>
      <c r="H2" s="31" t="str">
        <f t="shared" si="0"/>
        <v>'D:\kerja\BANK EXP\BARU\2023\01 JAN\NOTA.XLSX'!NOTA[TGL.NOTA]</v>
      </c>
      <c r="I2" s="31" t="str">
        <f t="shared" si="0"/>
        <v>'D:\kerja\BANK EXP\BARU\2023\01 JAN\NOTA.XLSX'!NOTA[NO.NOTA]</v>
      </c>
      <c r="J2" s="31" t="str">
        <f t="shared" si="0"/>
        <v>'D:\kerja\BANK EXP\BARU\2023\01 JAN\NOTA.XLSX'!NOTA[NAMA BARANG]</v>
      </c>
      <c r="K2" s="31" t="str">
        <f t="shared" si="0"/>
        <v>'D:\kerja\BANK EXP\BARU\2023\01 JAN\NOTA.XLSX'!NOTA[C]</v>
      </c>
      <c r="L2" s="31" t="str">
        <f t="shared" si="0"/>
        <v>'D:\kerja\BANK EXP\BARU\2023\01 JAN\NOTA.XLSX'!NOTA[QTY]</v>
      </c>
      <c r="M2" s="31" t="str">
        <f t="shared" si="0"/>
        <v>'D:\kerja\BANK EXP\BARU\2023\01 JAN\NOTA.XLSX'!NOTA[STN]</v>
      </c>
      <c r="N2" s="31" t="str">
        <f t="shared" si="0"/>
        <v>'D:\kerja\BANK EXP\BARU\2023\01 JAN\NOTA.XLSX'!NOTA[HARGA SATUAN]</v>
      </c>
      <c r="O2" s="31" t="str">
        <f t="shared" si="0"/>
        <v>'D:\kerja\BANK EXP\BARU\2023\01 JAN\NOTA.XLSX'!NOTA[DISC 1]</v>
      </c>
      <c r="P2" s="31" t="str">
        <f t="shared" si="0"/>
        <v>'D:\kerja\BANK EXP\BARU\2023\01 JAN\NOTA.XLSX'!NOTA[DISC 2]</v>
      </c>
      <c r="Q2" s="31" t="str">
        <f t="shared" si="0"/>
        <v>'D:\kerja\BANK EXP\BARU\2023\01 JAN\NOTA.XLSX'!NOTA[JUMLAH]</v>
      </c>
      <c r="R2" s="31" t="str">
        <f t="shared" si="0"/>
        <v>'D:\kerja\BANK EXP\BARU\2023\01 JAN\NOTA.XLSX'!NOTA[DISC DLL]</v>
      </c>
      <c r="S2" s="31" t="str">
        <f t="shared" si="0"/>
        <v>'D:\kerja\BANK EXP\BARU\2023\01 JAN\NOTA.XLSX'!NOTA[TOTAL INVOICE]</v>
      </c>
      <c r="T2" s="31" t="str">
        <f t="shared" si="0"/>
        <v>'D:\kerja\BANK EXP\BARU\2023\01 JAN\NOTA.XLSX'!NOTA[KETERANGAN]</v>
      </c>
      <c r="U2" s="31" t="str">
        <f t="shared" si="0"/>
        <v>'D:\kerja\BANK EXP\BARU\2023\01 JAN\NOTA.XLSX'!NOTA[NAMA BARANG]</v>
      </c>
    </row>
    <row r="3" spans="1:28" ht="15" customHeight="1" x14ac:dyDescent="0.25">
      <c r="A3" s="34" t="s">
        <v>0</v>
      </c>
      <c r="B3" s="34" t="s">
        <v>18</v>
      </c>
      <c r="C3" s="34" t="s">
        <v>19</v>
      </c>
      <c r="D3" s="34" t="s">
        <v>2</v>
      </c>
      <c r="E3" s="34" t="s">
        <v>20</v>
      </c>
      <c r="F3" s="34" t="s">
        <v>21</v>
      </c>
      <c r="G3" s="39" t="s">
        <v>22</v>
      </c>
      <c r="H3" s="39" t="s">
        <v>23</v>
      </c>
      <c r="I3" s="34" t="s">
        <v>24</v>
      </c>
      <c r="J3" s="34" t="s">
        <v>25</v>
      </c>
      <c r="K3" s="34" t="s">
        <v>26</v>
      </c>
      <c r="L3" s="34" t="s">
        <v>27</v>
      </c>
      <c r="M3" s="34" t="s">
        <v>28</v>
      </c>
      <c r="N3" s="42" t="s">
        <v>29</v>
      </c>
      <c r="O3" s="49" t="s">
        <v>30</v>
      </c>
      <c r="P3" s="49" t="s">
        <v>31</v>
      </c>
      <c r="Q3" s="42" t="s">
        <v>32</v>
      </c>
      <c r="R3" s="42" t="s">
        <v>33</v>
      </c>
      <c r="S3" s="42" t="s">
        <v>34</v>
      </c>
      <c r="T3" s="42" t="s">
        <v>40</v>
      </c>
      <c r="U3" s="34" t="s">
        <v>35</v>
      </c>
      <c r="V3" s="34" t="s">
        <v>36</v>
      </c>
      <c r="W3" s="34" t="s">
        <v>37</v>
      </c>
      <c r="X3" s="34" t="s">
        <v>38</v>
      </c>
      <c r="Y3" s="34" t="s">
        <v>39</v>
      </c>
      <c r="Z3" s="34" t="s">
        <v>86</v>
      </c>
    </row>
    <row r="4" spans="1:28" x14ac:dyDescent="0.25">
      <c r="A4" s="32" t="s">
        <v>98</v>
      </c>
      <c r="B4" s="48">
        <f ca="1">IF(ATALI[[#This Row],[N_ID]]="","",INDEX(Table1[ID],MATCH(ATALI[[#This Row],[N_ID]],Table1[N_ID],0)))</f>
        <v>7</v>
      </c>
      <c r="C4" s="48" t="str">
        <f ca="1">IF(ATALI[[#This Row],[//]]="","",HYPERLINK("["&amp;SUBSTITUTE(DIR,"'","")&amp;"]NOTA!D"&amp;ATALI[[#This Row],[//]]+2,"&gt;"))</f>
        <v>&gt;</v>
      </c>
      <c r="D4" s="48">
        <f ca="1">IF(ATALI[[#This Row],[ID NOTA]]="","",INDEX(Table1[QB],MATCH(ATALI[[#This Row],[ID NOTA]],Table1[ID],0)))</f>
        <v>5</v>
      </c>
      <c r="E4" s="48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>21</v>
      </c>
      <c r="F4" s="48"/>
      <c r="G4" s="30">
        <f ca="1">IF(ATALI[[#This Row],[N_ID]]="","",INDEX(INDIRECT($2:$2),ATALI[[#This Row],[//]]))</f>
        <v>44931</v>
      </c>
      <c r="H4" s="30">
        <f ca="1">IF(ATALI[[#This Row],[N_ID]]="","",INDEX(INDIRECT($2:$2),ATALI[[#This Row],[//]]))</f>
        <v>44928</v>
      </c>
      <c r="I4" s="31" t="str">
        <f ca="1">IF(ATALI[[#This Row],[N_ID]]="","",INDEX(INDIRECT($2:$2),ATALI[[#This Row],[//]]))</f>
        <v>SA230100053</v>
      </c>
      <c r="J4" s="35" t="str">
        <f ca="1">IF(ATALI[[#This Row],[//]]="","",INDEX([3]!db[NB PAJAK],ATALI[[#This Row],[stt]]-1))</f>
        <v>CRAYON / OIL PASTEL JOYKO OP-36S PP CASE SEA WORLD</v>
      </c>
      <c r="K4" s="48">
        <f ca="1">IF(ATALI[[#This Row],[//]]="","",INDEX(INDIRECT($2:$2),ATALI[[#This Row],[//]]))</f>
        <v>4</v>
      </c>
      <c r="L4" s="48">
        <f ca="1">IF(ATALI[[#This Row],[//]]="","",INDEX(INDIRECT($2:$2),ATALI[[#This Row],[//]]))</f>
        <v>144</v>
      </c>
      <c r="M4" s="48" t="str">
        <f ca="1">IF(ATALI[[#This Row],[//]]="","",INDEX(INDIRECT($2:$2),ATALI[[#This Row],[//]]))</f>
        <v>SET</v>
      </c>
      <c r="N4" s="33">
        <f ca="1">IF(ATALI[[#This Row],[//]]="","",INDEX(INDIRECT($2:$2),ATALI[[#This Row],[//]]))</f>
        <v>41500</v>
      </c>
      <c r="O4" s="44">
        <f ca="1">IF(ATALI[[#This Row],[//]]="","",INDEX(INDIRECT($2:$2),ATALI[[#This Row],[//]]))</f>
        <v>0.125</v>
      </c>
      <c r="P4" s="44">
        <f ca="1">IF(ATALI[[#This Row],[//]]="","",IF(INDEX(INDIRECT($2:$2),ATALI[[#This Row],[//]])="","",INDEX(INDIRECT($2:$2),ATALI[[#This Row],[//]])))</f>
        <v>0.05</v>
      </c>
      <c r="Q4" s="33">
        <f ca="1">IF(ATALI[[#This Row],[//]]="","",INDEX(INDIRECT($2:$2),ATALI[[#This Row],[//]]))</f>
        <v>5976000</v>
      </c>
      <c r="R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" s="45" t="str">
        <f ca="1">IF(ATALI[[#This Row],[//]]="","",IF(INDEX(INDIRECT($2:$2),ATALI[[#This Row],[//]])="","",INDEX(INDIRECT($2:$2),ATALI[[#This Row],[//]])))</f>
        <v/>
      </c>
      <c r="U4" s="35" t="str">
        <f ca="1">IF(ATALI[[#This Row],[//]]="","",INDEX(INDIRECT($2:$2),ATALI[[#This Row],[//]]))</f>
        <v>OIL PASTEL OP-36S PP CASE SEA WORLD JK</v>
      </c>
      <c r="V4" s="31" t="str">
        <f ca="1">LOWER(SUBSTITUTE(SUBSTITUTE(SUBSTITUTE(SUBSTITUTE(SUBSTITUTE(SUBSTITUTE(SUBSTITUTE(ATALI[[#This Row],[N.B.nota]]," ",""),"-",""),"(",""),")",""),".",""),",",""),"/",""))</f>
        <v>oilpastelop36sppcaseseaworldjk</v>
      </c>
      <c r="W4" s="31">
        <f ca="1">IF(ATALI[[#This Row],[concat]]="","",MATCH(ATALI[[#This Row],[concat]],[3]!db[NB NOTA_C],0)+1)</f>
        <v>1513</v>
      </c>
      <c r="X4" s="31" t="str">
        <f ca="1">IF(ATALI[[#This Row],[N.B.nota]]="","",ADDRESS(ROW(ATALI[QB]),COLUMN(ATALI[QB]))&amp;":"&amp;ADDRESS(ROW(),COLUMN(ATALI[QB])))</f>
        <v>$D$4:$D$4</v>
      </c>
      <c r="Y4" s="46" t="str">
        <f ca="1">IF(ATALI[[#This Row],[//]]="","",HYPERLINK("[../DB.xlsx]DB!e"&amp;MATCH(ATALI[[#This Row],[concat]],[3]!db[NB NOTA_C],0)+1,"&gt;"))</f>
        <v>&gt;</v>
      </c>
      <c r="Z4" s="32">
        <f ca="1">IF(ATALI[[#This Row],[ID NOTA]]="",INDIRECT(ADDRESS(ROW()-1,COLUMN())),ATALI[[#This Row],[ID NOTA]])</f>
        <v>7</v>
      </c>
      <c r="AB4" s="83"/>
    </row>
    <row r="5" spans="1:28" x14ac:dyDescent="0.25">
      <c r="A5" s="32"/>
      <c r="B5" s="48" t="str">
        <f>IF(ATALI[[#This Row],[N_ID]]="","",INDEX(Table1[ID],MATCH(ATALI[[#This Row],[N_ID]],Table1[N_ID],0)))</f>
        <v/>
      </c>
      <c r="C5" s="48" t="str">
        <f ca="1">IF(ATALI[[#This Row],[//]]="","",HYPERLINK("["&amp;SUBSTITUTE(DIR,"'","")&amp;"]NOTA!D"&amp;ATALI[[#This Row],[//]]+2,"&gt;"))</f>
        <v>&gt;</v>
      </c>
      <c r="D5" s="48" t="str">
        <f>IF(ATALI[[#This Row],[ID NOTA]]="","",INDEX(Table1[QB],MATCH(ATALI[[#This Row],[ID NOTA]],Table1[ID],0)))</f>
        <v/>
      </c>
      <c r="E5" s="48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>22</v>
      </c>
      <c r="F5" s="48"/>
      <c r="G5" s="30" t="str">
        <f ca="1">IF(ATALI[[#This Row],[N_ID]]="","",INDEX(INDIRECT($2:$2),ATALI[[#This Row],[//]]))</f>
        <v/>
      </c>
      <c r="H5" s="30" t="str">
        <f ca="1">IF(ATALI[[#This Row],[N_ID]]="","",INDEX(INDIRECT($2:$2),ATALI[[#This Row],[//]]))</f>
        <v/>
      </c>
      <c r="I5" s="31" t="str">
        <f ca="1">IF(ATALI[[#This Row],[N_ID]]="","",INDEX(INDIRECT($2:$2),ATALI[[#This Row],[//]]))</f>
        <v/>
      </c>
      <c r="J5" s="35" t="str">
        <f ca="1">IF(ATALI[[#This Row],[//]]="","",INDEX([3]!db[NB PAJAK],ATALI[[#This Row],[stt]]-1))</f>
        <v>CRAYON / OIL PASTEL JOYKO OP-48S PP CASE SEA WORLD</v>
      </c>
      <c r="K5" s="48">
        <f ca="1">IF(ATALI[[#This Row],[//]]="","",INDEX(INDIRECT($2:$2),ATALI[[#This Row],[//]]))</f>
        <v>3</v>
      </c>
      <c r="L5" s="48">
        <f ca="1">IF(ATALI[[#This Row],[//]]="","",INDEX(INDIRECT($2:$2),ATALI[[#This Row],[//]]))</f>
        <v>72</v>
      </c>
      <c r="M5" s="48" t="str">
        <f ca="1">IF(ATALI[[#This Row],[//]]="","",INDEX(INDIRECT($2:$2),ATALI[[#This Row],[//]]))</f>
        <v>SET</v>
      </c>
      <c r="N5" s="33">
        <f ca="1">IF(ATALI[[#This Row],[//]]="","",INDEX(INDIRECT($2:$2),ATALI[[#This Row],[//]]))</f>
        <v>58900</v>
      </c>
      <c r="O5" s="44">
        <f ca="1">IF(ATALI[[#This Row],[//]]="","",INDEX(INDIRECT($2:$2),ATALI[[#This Row],[//]]))</f>
        <v>0.125</v>
      </c>
      <c r="P5" s="44">
        <f ca="1">IF(ATALI[[#This Row],[//]]="","",IF(INDEX(INDIRECT($2:$2),ATALI[[#This Row],[//]])="","",INDEX(INDIRECT($2:$2),ATALI[[#This Row],[//]])))</f>
        <v>0.05</v>
      </c>
      <c r="Q5" s="33">
        <f ca="1">IF(ATALI[[#This Row],[//]]="","",INDEX(INDIRECT($2:$2),ATALI[[#This Row],[//]]))</f>
        <v>4240800</v>
      </c>
      <c r="R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" s="45" t="str">
        <f ca="1">IF(ATALI[[#This Row],[//]]="","",IF(INDEX(INDIRECT($2:$2),ATALI[[#This Row],[//]])="","",INDEX(INDIRECT($2:$2),ATALI[[#This Row],[//]])))</f>
        <v/>
      </c>
      <c r="U5" s="35" t="str">
        <f ca="1">IF(ATALI[[#This Row],[//]]="","",INDEX(INDIRECT($2:$2),ATALI[[#This Row],[//]]))</f>
        <v>OIL PASTEL OP-48S PP CASE SEA WORLD JK</v>
      </c>
      <c r="V5" s="31" t="str">
        <f ca="1">LOWER(SUBSTITUTE(SUBSTITUTE(SUBSTITUTE(SUBSTITUTE(SUBSTITUTE(SUBSTITUTE(SUBSTITUTE(ATALI[[#This Row],[N.B.nota]]," ",""),"-",""),"(",""),")",""),".",""),",",""),"/",""))</f>
        <v>oilpastelop48sppcaseseaworldjk</v>
      </c>
      <c r="W5" s="31">
        <f ca="1">IF(ATALI[[#This Row],[concat]]="","",MATCH(ATALI[[#This Row],[concat]],[3]!db[NB NOTA_C],0)+1)</f>
        <v>1514</v>
      </c>
      <c r="X5" s="31" t="str">
        <f ca="1">IF(ATALI[[#This Row],[N.B.nota]]="","",ADDRESS(ROW(ATALI[QB]),COLUMN(ATALI[QB]))&amp;":"&amp;ADDRESS(ROW(),COLUMN(ATALI[QB])))</f>
        <v>$D$4:$D$5</v>
      </c>
      <c r="Y5" s="46" t="str">
        <f ca="1">IF(ATALI[[#This Row],[//]]="","",HYPERLINK("[../DB.xlsx]DB!e"&amp;MATCH(ATALI[[#This Row],[concat]],[3]!db[NB NOTA_C],0)+1,"&gt;"))</f>
        <v>&gt;</v>
      </c>
      <c r="Z5" s="32">
        <f ca="1">IF(ATALI[[#This Row],[ID NOTA]]="",INDIRECT(ADDRESS(ROW()-1,COLUMN())),ATALI[[#This Row],[ID NOTA]])</f>
        <v>7</v>
      </c>
      <c r="AB5" s="83"/>
    </row>
    <row r="6" spans="1:28" x14ac:dyDescent="0.25">
      <c r="A6" s="32"/>
      <c r="B6" s="48" t="str">
        <f>IF(ATALI[[#This Row],[N_ID]]="","",INDEX(Table1[ID],MATCH(ATALI[[#This Row],[N_ID]],Table1[N_ID],0)))</f>
        <v/>
      </c>
      <c r="C6" s="48" t="str">
        <f ca="1">IF(ATALI[[#This Row],[//]]="","",HYPERLINK("["&amp;SUBSTITUTE(DIR,"'","")&amp;"]NOTA!D"&amp;ATALI[[#This Row],[//]]+2,"&gt;"))</f>
        <v>&gt;</v>
      </c>
      <c r="D6" s="48" t="str">
        <f>IF(ATALI[[#This Row],[ID NOTA]]="","",INDEX(Table1[QB],MATCH(ATALI[[#This Row],[ID NOTA]],Table1[ID],0)))</f>
        <v/>
      </c>
      <c r="E6" s="48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>23</v>
      </c>
      <c r="F6" s="48"/>
      <c r="G6" s="30" t="str">
        <f ca="1">IF(ATALI[[#This Row],[N_ID]]="","",INDEX(INDIRECT($2:$2),ATALI[[#This Row],[//]]))</f>
        <v/>
      </c>
      <c r="H6" s="30" t="str">
        <f ca="1">IF(ATALI[[#This Row],[N_ID]]="","",INDEX(INDIRECT($2:$2),ATALI[[#This Row],[//]]))</f>
        <v/>
      </c>
      <c r="I6" s="31" t="str">
        <f ca="1">IF(ATALI[[#This Row],[N_ID]]="","",INDEX(INDIRECT($2:$2),ATALI[[#This Row],[//]]))</f>
        <v/>
      </c>
      <c r="J6" s="35" t="str">
        <f ca="1">IF(ATALI[[#This Row],[//]]="","",INDEX([3]!db[NB PAJAK],ATALI[[#This Row],[stt]]-1))</f>
        <v>CRAYON / OIL PASTEL JOYKO OP-55S PP CASE SEA WORLD</v>
      </c>
      <c r="K6" s="48">
        <f ca="1">IF(ATALI[[#This Row],[//]]="","",INDEX(INDIRECT($2:$2),ATALI[[#This Row],[//]]))</f>
        <v>4</v>
      </c>
      <c r="L6" s="48">
        <f ca="1">IF(ATALI[[#This Row],[//]]="","",INDEX(INDIRECT($2:$2),ATALI[[#This Row],[//]]))</f>
        <v>96</v>
      </c>
      <c r="M6" s="48" t="str">
        <f ca="1">IF(ATALI[[#This Row],[//]]="","",INDEX(INDIRECT($2:$2),ATALI[[#This Row],[//]]))</f>
        <v>SET</v>
      </c>
      <c r="N6" s="33">
        <f ca="1">IF(ATALI[[#This Row],[//]]="","",INDEX(INDIRECT($2:$2),ATALI[[#This Row],[//]]))</f>
        <v>66900</v>
      </c>
      <c r="O6" s="44">
        <f ca="1">IF(ATALI[[#This Row],[//]]="","",INDEX(INDIRECT($2:$2),ATALI[[#This Row],[//]]))</f>
        <v>0.125</v>
      </c>
      <c r="P6" s="44">
        <f ca="1">IF(ATALI[[#This Row],[//]]="","",IF(INDEX(INDIRECT($2:$2),ATALI[[#This Row],[//]])="","",INDEX(INDIRECT($2:$2),ATALI[[#This Row],[//]])))</f>
        <v>0.05</v>
      </c>
      <c r="Q6" s="33">
        <f ca="1">IF(ATALI[[#This Row],[//]]="","",INDEX(INDIRECT($2:$2),ATALI[[#This Row],[//]]))</f>
        <v>6422400</v>
      </c>
      <c r="R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" s="45" t="str">
        <f ca="1">IF(ATALI[[#This Row],[//]]="","",IF(INDEX(INDIRECT($2:$2),ATALI[[#This Row],[//]])="","",INDEX(INDIRECT($2:$2),ATALI[[#This Row],[//]])))</f>
        <v/>
      </c>
      <c r="U6" s="35" t="str">
        <f ca="1">IF(ATALI[[#This Row],[//]]="","",INDEX(INDIRECT($2:$2),ATALI[[#This Row],[//]]))</f>
        <v>OIL PASTEL OP-55S PP CASE SEA WORLD JK</v>
      </c>
      <c r="V6" s="31" t="str">
        <f ca="1">LOWER(SUBSTITUTE(SUBSTITUTE(SUBSTITUTE(SUBSTITUTE(SUBSTITUTE(SUBSTITUTE(SUBSTITUTE(ATALI[[#This Row],[N.B.nota]]," ",""),"-",""),"(",""),")",""),".",""),",",""),"/",""))</f>
        <v>oilpastelop55sppcaseseaworldjk</v>
      </c>
      <c r="W6" s="31">
        <f ca="1">IF(ATALI[[#This Row],[concat]]="","",MATCH(ATALI[[#This Row],[concat]],[3]!db[NB NOTA_C],0)+1)</f>
        <v>1515</v>
      </c>
      <c r="X6" s="31" t="str">
        <f ca="1">IF(ATALI[[#This Row],[N.B.nota]]="","",ADDRESS(ROW(ATALI[QB]),COLUMN(ATALI[QB]))&amp;":"&amp;ADDRESS(ROW(),COLUMN(ATALI[QB])))</f>
        <v>$D$4:$D$6</v>
      </c>
      <c r="Y6" s="46" t="str">
        <f ca="1">IF(ATALI[[#This Row],[//]]="","",HYPERLINK("[../DB.xlsx]DB!e"&amp;MATCH(ATALI[[#This Row],[concat]],[3]!db[NB NOTA_C],0)+1,"&gt;"))</f>
        <v>&gt;</v>
      </c>
      <c r="Z6" s="32">
        <f ca="1">IF(ATALI[[#This Row],[ID NOTA]]="",INDIRECT(ADDRESS(ROW()-1,COLUMN())),ATALI[[#This Row],[ID NOTA]])</f>
        <v>7</v>
      </c>
      <c r="AB6" s="83"/>
    </row>
    <row r="7" spans="1:28" x14ac:dyDescent="0.25">
      <c r="A7" s="32"/>
      <c r="B7" s="48" t="str">
        <f>IF(ATALI[[#This Row],[N_ID]]="","",INDEX(Table1[ID],MATCH(ATALI[[#This Row],[N_ID]],Table1[N_ID],0)))</f>
        <v/>
      </c>
      <c r="C7" s="48" t="str">
        <f ca="1">IF(ATALI[[#This Row],[//]]="","",HYPERLINK("["&amp;SUBSTITUTE(DIR,"'","")&amp;"]NOTA!D"&amp;ATALI[[#This Row],[//]]+2,"&gt;"))</f>
        <v>&gt;</v>
      </c>
      <c r="D7" s="48" t="str">
        <f>IF(ATALI[[#This Row],[ID NOTA]]="","",INDEX(Table1[QB],MATCH(ATALI[[#This Row],[ID NOTA]],Table1[ID],0)))</f>
        <v/>
      </c>
      <c r="E7" s="48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>24</v>
      </c>
      <c r="F7" s="48"/>
      <c r="G7" s="30" t="str">
        <f ca="1">IF(ATALI[[#This Row],[N_ID]]="","",INDEX(INDIRECT($2:$2),ATALI[[#This Row],[//]]))</f>
        <v/>
      </c>
      <c r="H7" s="30" t="str">
        <f ca="1">IF(ATALI[[#This Row],[N_ID]]="","",INDEX(INDIRECT($2:$2),ATALI[[#This Row],[//]]))</f>
        <v/>
      </c>
      <c r="I7" s="31" t="str">
        <f ca="1">IF(ATALI[[#This Row],[N_ID]]="","",INDEX(INDIRECT($2:$2),ATALI[[#This Row],[//]]))</f>
        <v/>
      </c>
      <c r="J7" s="35" t="str">
        <f ca="1">IF(ATALI[[#This Row],[//]]="","",INDEX([3]!db[NB PAJAK],ATALI[[#This Row],[stt]]-1))</f>
        <v>CRAYON / OIL PASTEL JOYKO OP-72S PP CASE SEA WORLD</v>
      </c>
      <c r="K7" s="48">
        <f ca="1">IF(ATALI[[#This Row],[//]]="","",INDEX(INDIRECT($2:$2),ATALI[[#This Row],[//]]))</f>
        <v>4</v>
      </c>
      <c r="L7" s="48">
        <f ca="1">IF(ATALI[[#This Row],[//]]="","",INDEX(INDIRECT($2:$2),ATALI[[#This Row],[//]]))</f>
        <v>96</v>
      </c>
      <c r="M7" s="48" t="str">
        <f ca="1">IF(ATALI[[#This Row],[//]]="","",INDEX(INDIRECT($2:$2),ATALI[[#This Row],[//]]))</f>
        <v>SET</v>
      </c>
      <c r="N7" s="33">
        <f ca="1">IF(ATALI[[#This Row],[//]]="","",INDEX(INDIRECT($2:$2),ATALI[[#This Row],[//]]))</f>
        <v>96000</v>
      </c>
      <c r="O7" s="44">
        <f ca="1">IF(ATALI[[#This Row],[//]]="","",INDEX(INDIRECT($2:$2),ATALI[[#This Row],[//]]))</f>
        <v>0.125</v>
      </c>
      <c r="P7" s="44">
        <f ca="1">IF(ATALI[[#This Row],[//]]="","",IF(INDEX(INDIRECT($2:$2),ATALI[[#This Row],[//]])="","",INDEX(INDIRECT($2:$2),ATALI[[#This Row],[//]])))</f>
        <v>0.05</v>
      </c>
      <c r="Q7" s="33">
        <f ca="1">IF(ATALI[[#This Row],[//]]="","",INDEX(INDIRECT($2:$2),ATALI[[#This Row],[//]]))</f>
        <v>9216000</v>
      </c>
      <c r="R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" s="45" t="str">
        <f ca="1">IF(ATALI[[#This Row],[//]]="","",IF(INDEX(INDIRECT($2:$2),ATALI[[#This Row],[//]])="","",INDEX(INDIRECT($2:$2),ATALI[[#This Row],[//]])))</f>
        <v/>
      </c>
      <c r="U7" s="35" t="str">
        <f ca="1">IF(ATALI[[#This Row],[//]]="","",INDEX(INDIRECT($2:$2),ATALI[[#This Row],[//]]))</f>
        <v>OIL PASTEL OP-72S PP CASE SEA WORLD JK</v>
      </c>
      <c r="V7" s="31" t="str">
        <f ca="1">LOWER(SUBSTITUTE(SUBSTITUTE(SUBSTITUTE(SUBSTITUTE(SUBSTITUTE(SUBSTITUTE(SUBSTITUTE(ATALI[[#This Row],[N.B.nota]]," ",""),"-",""),"(",""),")",""),".",""),",",""),"/",""))</f>
        <v>oilpastelop72sppcaseseaworldjk</v>
      </c>
      <c r="W7" s="31">
        <f ca="1">IF(ATALI[[#This Row],[concat]]="","",MATCH(ATALI[[#This Row],[concat]],[3]!db[NB NOTA_C],0)+1)</f>
        <v>1516</v>
      </c>
      <c r="X7" s="31" t="str">
        <f ca="1">IF(ATALI[[#This Row],[N.B.nota]]="","",ADDRESS(ROW(ATALI[QB]),COLUMN(ATALI[QB]))&amp;":"&amp;ADDRESS(ROW(),COLUMN(ATALI[QB])))</f>
        <v>$D$4:$D$7</v>
      </c>
      <c r="Y7" s="46" t="str">
        <f ca="1">IF(ATALI[[#This Row],[//]]="","",HYPERLINK("[../DB.xlsx]DB!e"&amp;MATCH(ATALI[[#This Row],[concat]],[3]!db[NB NOTA_C],0)+1,"&gt;"))</f>
        <v>&gt;</v>
      </c>
      <c r="Z7" s="32">
        <f ca="1">IF(ATALI[[#This Row],[ID NOTA]]="",INDIRECT(ADDRESS(ROW()-1,COLUMN())),ATALI[[#This Row],[ID NOTA]])</f>
        <v>7</v>
      </c>
      <c r="AB7" s="83"/>
    </row>
    <row r="8" spans="1:28" x14ac:dyDescent="0.25">
      <c r="A8" s="32"/>
      <c r="B8" s="48" t="str">
        <f>IF(ATALI[[#This Row],[N_ID]]="","",INDEX(Table1[ID],MATCH(ATALI[[#This Row],[N_ID]],Table1[N_ID],0)))</f>
        <v/>
      </c>
      <c r="C8" s="48" t="str">
        <f ca="1">IF(ATALI[[#This Row],[//]]="","",HYPERLINK("["&amp;SUBSTITUTE(DIR,"'","")&amp;"]NOTA!D"&amp;ATALI[[#This Row],[//]]+2,"&gt;"))</f>
        <v>&gt;</v>
      </c>
      <c r="D8" s="48" t="str">
        <f>IF(ATALI[[#This Row],[ID NOTA]]="","",INDEX(Table1[QB],MATCH(ATALI[[#This Row],[ID NOTA]],Table1[ID],0)))</f>
        <v/>
      </c>
      <c r="E8" s="48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>25</v>
      </c>
      <c r="F8" s="48"/>
      <c r="G8" s="30" t="str">
        <f ca="1">IF(ATALI[[#This Row],[N_ID]]="","",INDEX(INDIRECT($2:$2),ATALI[[#This Row],[//]]))</f>
        <v/>
      </c>
      <c r="H8" s="30" t="str">
        <f ca="1">IF(ATALI[[#This Row],[N_ID]]="","",INDEX(INDIRECT($2:$2),ATALI[[#This Row],[//]]))</f>
        <v/>
      </c>
      <c r="I8" s="31" t="str">
        <f ca="1">IF(ATALI[[#This Row],[N_ID]]="","",INDEX(INDIRECT($2:$2),ATALI[[#This Row],[//]]))</f>
        <v/>
      </c>
      <c r="J8" s="35" t="str">
        <f ca="1">IF(ATALI[[#This Row],[//]]="","",INDEX([3]!db[NB PAJAK],ATALI[[#This Row],[stt]]-1))</f>
        <v>BALLPEN JOYKO BP-338 VOCUS HITAM</v>
      </c>
      <c r="K8" s="48">
        <f ca="1">IF(ATALI[[#This Row],[//]]="","",INDEX(INDIRECT($2:$2),ATALI[[#This Row],[//]]))</f>
        <v>0</v>
      </c>
      <c r="L8" s="48">
        <f ca="1">IF(ATALI[[#This Row],[//]]="","",INDEX(INDIRECT($2:$2),ATALI[[#This Row],[//]]))</f>
        <v>30</v>
      </c>
      <c r="M8" s="48" t="str">
        <f ca="1">IF(ATALI[[#This Row],[//]]="","",INDEX(INDIRECT($2:$2),ATALI[[#This Row],[//]]))</f>
        <v>DZ</v>
      </c>
      <c r="N8" s="33">
        <f ca="1">IF(ATALI[[#This Row],[//]]="","",INDEX(INDIRECT($2:$2),ATALI[[#This Row],[//]]))</f>
        <v>12600</v>
      </c>
      <c r="O8" s="44">
        <f ca="1">IF(ATALI[[#This Row],[//]]="","",INDEX(INDIRECT($2:$2),ATALI[[#This Row],[//]]))</f>
        <v>0.1</v>
      </c>
      <c r="P8" s="44">
        <f ca="1">IF(ATALI[[#This Row],[//]]="","",IF(INDEX(INDIRECT($2:$2),ATALI[[#This Row],[//]])="","",INDEX(INDIRECT($2:$2),ATALI[[#This Row],[//]])))</f>
        <v>0.05</v>
      </c>
      <c r="Q8" s="33">
        <f ca="1">IF(ATALI[[#This Row],[//]]="","",INDEX(INDIRECT($2:$2),ATALI[[#This Row],[//]]))</f>
        <v>378000</v>
      </c>
      <c r="R8" s="33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>323190</v>
      </c>
      <c r="S8" s="33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>21492135</v>
      </c>
      <c r="T8" s="45" t="str">
        <f ca="1">IF(ATALI[[#This Row],[//]]="","",IF(INDEX(INDIRECT($2:$2),ATALI[[#This Row],[//]])="","",INDEX(INDIRECT($2:$2),ATALI[[#This Row],[//]])))</f>
        <v>BONUS OIL PASTEL JK</v>
      </c>
      <c r="U8" s="35" t="str">
        <f ca="1">IF(ATALI[[#This Row],[//]]="","",INDEX(INDIRECT($2:$2),ATALI[[#This Row],[//]]))</f>
        <v>BALLPEN BP-338 VOCUS BLACK JK</v>
      </c>
      <c r="V8" s="31" t="str">
        <f ca="1">LOWER(SUBSTITUTE(SUBSTITUTE(SUBSTITUTE(SUBSTITUTE(SUBSTITUTE(SUBSTITUTE(SUBSTITUTE(ATALI[[#This Row],[N.B.nota]]," ",""),"-",""),"(",""),")",""),".",""),",",""),"/",""))</f>
        <v>ballpenbp338vocusblackjk</v>
      </c>
      <c r="W8" s="31">
        <f ca="1">IF(ATALI[[#This Row],[concat]]="","",MATCH(ATALI[[#This Row],[concat]],[3]!db[NB NOTA_C],0)+1)</f>
        <v>76</v>
      </c>
      <c r="X8" s="31" t="str">
        <f ca="1">IF(ATALI[[#This Row],[N.B.nota]]="","",ADDRESS(ROW(ATALI[QB]),COLUMN(ATALI[QB]))&amp;":"&amp;ADDRESS(ROW(),COLUMN(ATALI[QB])))</f>
        <v>$D$4:$D$8</v>
      </c>
      <c r="Y8" s="46" t="str">
        <f ca="1">IF(ATALI[[#This Row],[//]]="","",HYPERLINK("[../DB.xlsx]DB!e"&amp;MATCH(ATALI[[#This Row],[concat]],[3]!db[NB NOTA_C],0)+1,"&gt;"))</f>
        <v>&gt;</v>
      </c>
      <c r="Z8" s="32">
        <f ca="1">IF(ATALI[[#This Row],[ID NOTA]]="",INDIRECT(ADDRESS(ROW()-1,COLUMN())),ATALI[[#This Row],[ID NOTA]])</f>
        <v>7</v>
      </c>
      <c r="AB8" s="83"/>
    </row>
    <row r="9" spans="1:28" x14ac:dyDescent="0.25">
      <c r="A9" s="32"/>
      <c r="B9" s="48" t="str">
        <f>IF(ATALI[[#This Row],[N_ID]]="","",INDEX(Table1[ID],MATCH(ATALI[[#This Row],[N_ID]],Table1[N_ID],0)))</f>
        <v/>
      </c>
      <c r="C9" s="48" t="str">
        <f ca="1">IF(ATALI[[#This Row],[//]]="","",HYPERLINK("["&amp;SUBSTITUTE(DIR,"'","")&amp;"]NOTA!D"&amp;ATALI[[#This Row],[//]]+2,"&gt;"))</f>
        <v/>
      </c>
      <c r="D9" s="48" t="str">
        <f>IF(ATALI[[#This Row],[ID NOTA]]="","",INDEX(Table1[QB],MATCH(ATALI[[#This Row],[ID NOTA]],Table1[ID],0)))</f>
        <v/>
      </c>
      <c r="E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" s="48"/>
      <c r="G9" s="30" t="str">
        <f ca="1">IF(ATALI[[#This Row],[N_ID]]="","",INDEX(INDIRECT($2:$2),ATALI[[#This Row],[//]]))</f>
        <v/>
      </c>
      <c r="H9" s="30" t="str">
        <f ca="1">IF(ATALI[[#This Row],[N_ID]]="","",INDEX(INDIRECT($2:$2),ATALI[[#This Row],[//]]))</f>
        <v/>
      </c>
      <c r="I9" s="31" t="str">
        <f ca="1">IF(ATALI[[#This Row],[N_ID]]="","",INDEX(INDIRECT($2:$2),ATALI[[#This Row],[//]]))</f>
        <v/>
      </c>
      <c r="J9" s="35" t="str">
        <f ca="1">IF(ATALI[[#This Row],[//]]="","",INDEX([3]!db[NB PAJAK],ATALI[[#This Row],[stt]]-1))</f>
        <v/>
      </c>
      <c r="K9" s="48" t="str">
        <f ca="1">IF(ATALI[[#This Row],[//]]="","",INDEX(INDIRECT($2:$2),ATALI[[#This Row],[//]]))</f>
        <v/>
      </c>
      <c r="L9" s="48" t="str">
        <f ca="1">IF(ATALI[[#This Row],[//]]="","",INDEX(INDIRECT($2:$2),ATALI[[#This Row],[//]]))</f>
        <v/>
      </c>
      <c r="M9" s="48" t="str">
        <f ca="1">IF(ATALI[[#This Row],[//]]="","",INDEX(INDIRECT($2:$2),ATALI[[#This Row],[//]]))</f>
        <v/>
      </c>
      <c r="N9" s="33" t="str">
        <f ca="1">IF(ATALI[[#This Row],[//]]="","",INDEX(INDIRECT($2:$2),ATALI[[#This Row],[//]]))</f>
        <v/>
      </c>
      <c r="O9" s="44" t="str">
        <f ca="1">IF(ATALI[[#This Row],[//]]="","",INDEX(INDIRECT($2:$2),ATALI[[#This Row],[//]]))</f>
        <v/>
      </c>
      <c r="P9" s="44" t="str">
        <f ca="1">IF(ATALI[[#This Row],[//]]="","",IF(INDEX(INDIRECT($2:$2),ATALI[[#This Row],[//]])="","",INDEX(INDIRECT($2:$2),ATALI[[#This Row],[//]])))</f>
        <v/>
      </c>
      <c r="Q9" s="33" t="str">
        <f ca="1">IF(ATALI[[#This Row],[//]]="","",INDEX(INDIRECT($2:$2),ATALI[[#This Row],[//]]))</f>
        <v/>
      </c>
      <c r="R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" s="45" t="str">
        <f ca="1">IF(ATALI[[#This Row],[//]]="","",IF(INDEX(INDIRECT($2:$2),ATALI[[#This Row],[//]])="","",INDEX(INDIRECT($2:$2),ATALI[[#This Row],[//]])))</f>
        <v/>
      </c>
      <c r="U9" s="35" t="str">
        <f ca="1">IF(ATALI[[#This Row],[//]]="","",INDEX(INDIRECT($2:$2),ATALI[[#This Row],[//]]))</f>
        <v/>
      </c>
      <c r="V9" s="31" t="str">
        <f ca="1">LOWER(SUBSTITUTE(SUBSTITUTE(SUBSTITUTE(SUBSTITUTE(SUBSTITUTE(SUBSTITUTE(SUBSTITUTE(ATALI[[#This Row],[N.B.nota]]," ",""),"-",""),"(",""),")",""),".",""),",",""),"/",""))</f>
        <v/>
      </c>
      <c r="W9" s="31" t="str">
        <f ca="1">IF(ATALI[[#This Row],[concat]]="","",MATCH(ATALI[[#This Row],[concat]],[3]!db[NB NOTA_C],0)+1)</f>
        <v/>
      </c>
      <c r="X9" s="31" t="str">
        <f ca="1">IF(ATALI[[#This Row],[N.B.nota]]="","",ADDRESS(ROW(ATALI[QB]),COLUMN(ATALI[QB]))&amp;":"&amp;ADDRESS(ROW(),COLUMN(ATALI[QB])))</f>
        <v/>
      </c>
      <c r="Y9" s="46" t="str">
        <f ca="1">IF(ATALI[[#This Row],[//]]="","",HYPERLINK("[../DB.xlsx]DB!e"&amp;MATCH(ATALI[[#This Row],[concat]],[3]!db[NB NOTA_C],0)+1,"&gt;"))</f>
        <v/>
      </c>
      <c r="Z9" s="32">
        <f ca="1">IF(ATALI[[#This Row],[ID NOTA]]="",INDIRECT(ADDRESS(ROW()-1,COLUMN())),ATALI[[#This Row],[ID NOTA]])</f>
        <v>7</v>
      </c>
      <c r="AB9" s="83"/>
    </row>
    <row r="10" spans="1:28" x14ac:dyDescent="0.25">
      <c r="A10" s="32"/>
      <c r="B10" s="48" t="str">
        <f>IF(ATALI[[#This Row],[N_ID]]="","",INDEX(Table1[ID],MATCH(ATALI[[#This Row],[N_ID]],Table1[N_ID],0)))</f>
        <v/>
      </c>
      <c r="C10" s="48" t="str">
        <f ca="1">IF(ATALI[[#This Row],[//]]="","",HYPERLINK("["&amp;SUBSTITUTE(DIR,"'","")&amp;"]NOTA!D"&amp;ATALI[[#This Row],[//]]+2,"&gt;"))</f>
        <v/>
      </c>
      <c r="D10" s="48" t="str">
        <f>IF(ATALI[[#This Row],[ID NOTA]]="","",INDEX(Table1[QB],MATCH(ATALI[[#This Row],[ID NOTA]],Table1[ID],0)))</f>
        <v/>
      </c>
      <c r="E1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" s="48"/>
      <c r="G10" s="30" t="str">
        <f ca="1">IF(ATALI[[#This Row],[N_ID]]="","",INDEX(INDIRECT($2:$2),ATALI[[#This Row],[//]]))</f>
        <v/>
      </c>
      <c r="H10" s="30" t="str">
        <f ca="1">IF(ATALI[[#This Row],[N_ID]]="","",INDEX(INDIRECT($2:$2),ATALI[[#This Row],[//]]))</f>
        <v/>
      </c>
      <c r="I10" s="31" t="str">
        <f ca="1">IF(ATALI[[#This Row],[N_ID]]="","",INDEX(INDIRECT($2:$2),ATALI[[#This Row],[//]]))</f>
        <v/>
      </c>
      <c r="J10" s="35" t="str">
        <f ca="1">IF(ATALI[[#This Row],[//]]="","",INDEX([3]!db[NB PAJAK],ATALI[[#This Row],[stt]]-1))</f>
        <v/>
      </c>
      <c r="K10" s="48" t="str">
        <f ca="1">IF(ATALI[[#This Row],[//]]="","",INDEX(INDIRECT($2:$2),ATALI[[#This Row],[//]]))</f>
        <v/>
      </c>
      <c r="L10" s="48" t="str">
        <f ca="1">IF(ATALI[[#This Row],[//]]="","",INDEX(INDIRECT($2:$2),ATALI[[#This Row],[//]]))</f>
        <v/>
      </c>
      <c r="M10" s="48" t="str">
        <f ca="1">IF(ATALI[[#This Row],[//]]="","",INDEX(INDIRECT($2:$2),ATALI[[#This Row],[//]]))</f>
        <v/>
      </c>
      <c r="N10" s="33" t="str">
        <f ca="1">IF(ATALI[[#This Row],[//]]="","",INDEX(INDIRECT($2:$2),ATALI[[#This Row],[//]]))</f>
        <v/>
      </c>
      <c r="O10" s="44" t="str">
        <f ca="1">IF(ATALI[[#This Row],[//]]="","",INDEX(INDIRECT($2:$2),ATALI[[#This Row],[//]]))</f>
        <v/>
      </c>
      <c r="P10" s="44" t="str">
        <f ca="1">IF(ATALI[[#This Row],[//]]="","",IF(INDEX(INDIRECT($2:$2),ATALI[[#This Row],[//]])="","",INDEX(INDIRECT($2:$2),ATALI[[#This Row],[//]])))</f>
        <v/>
      </c>
      <c r="Q10" s="33" t="str">
        <f ca="1">IF(ATALI[[#This Row],[//]]="","",INDEX(INDIRECT($2:$2),ATALI[[#This Row],[//]]))</f>
        <v/>
      </c>
      <c r="R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" s="45" t="str">
        <f ca="1">IF(ATALI[[#This Row],[//]]="","",IF(INDEX(INDIRECT($2:$2),ATALI[[#This Row],[//]])="","",INDEX(INDIRECT($2:$2),ATALI[[#This Row],[//]])))</f>
        <v/>
      </c>
      <c r="U10" s="35" t="str">
        <f ca="1">IF(ATALI[[#This Row],[//]]="","",INDEX(INDIRECT($2:$2),ATALI[[#This Row],[//]]))</f>
        <v/>
      </c>
      <c r="V10" s="31" t="str">
        <f ca="1">LOWER(SUBSTITUTE(SUBSTITUTE(SUBSTITUTE(SUBSTITUTE(SUBSTITUTE(SUBSTITUTE(SUBSTITUTE(ATALI[[#This Row],[N.B.nota]]," ",""),"-",""),"(",""),")",""),".",""),",",""),"/",""))</f>
        <v/>
      </c>
      <c r="W10" s="31" t="str">
        <f ca="1">IF(ATALI[[#This Row],[concat]]="","",MATCH(ATALI[[#This Row],[concat]],[3]!db[NB NOTA_C],0)+1)</f>
        <v/>
      </c>
      <c r="X10" s="31" t="str">
        <f ca="1">IF(ATALI[[#This Row],[N.B.nota]]="","",ADDRESS(ROW(ATALI[QB]),COLUMN(ATALI[QB]))&amp;":"&amp;ADDRESS(ROW(),COLUMN(ATALI[QB])))</f>
        <v/>
      </c>
      <c r="Y10" s="46" t="str">
        <f ca="1">IF(ATALI[[#This Row],[//]]="","",HYPERLINK("[../DB.xlsx]DB!e"&amp;MATCH(ATALI[[#This Row],[concat]],[3]!db[NB NOTA_C],0)+1,"&gt;"))</f>
        <v/>
      </c>
      <c r="Z10" s="32">
        <f ca="1">IF(ATALI[[#This Row],[ID NOTA]]="",INDIRECT(ADDRESS(ROW()-1,COLUMN())),ATALI[[#This Row],[ID NOTA]])</f>
        <v>7</v>
      </c>
      <c r="AB10" s="83"/>
    </row>
    <row r="11" spans="1:28" x14ac:dyDescent="0.25">
      <c r="A11" s="32"/>
      <c r="B11" s="48" t="str">
        <f>IF(ATALI[[#This Row],[N_ID]]="","",INDEX(Table1[ID],MATCH(ATALI[[#This Row],[N_ID]],Table1[N_ID],0)))</f>
        <v/>
      </c>
      <c r="C11" s="48" t="str">
        <f ca="1">IF(ATALI[[#This Row],[//]]="","",HYPERLINK("["&amp;SUBSTITUTE(DIR,"'","")&amp;"]NOTA!D"&amp;ATALI[[#This Row],[//]]+2,"&gt;"))</f>
        <v/>
      </c>
      <c r="D11" s="48" t="str">
        <f>IF(ATALI[[#This Row],[ID NOTA]]="","",INDEX(Table1[QB],MATCH(ATALI[[#This Row],[ID NOTA]],Table1[ID],0)))</f>
        <v/>
      </c>
      <c r="E1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1" s="48"/>
      <c r="G11" s="30" t="str">
        <f ca="1">IF(ATALI[[#This Row],[N_ID]]="","",INDEX(INDIRECT($2:$2),ATALI[[#This Row],[//]]))</f>
        <v/>
      </c>
      <c r="H11" s="30" t="str">
        <f ca="1">IF(ATALI[[#This Row],[N_ID]]="","",INDEX(INDIRECT($2:$2),ATALI[[#This Row],[//]]))</f>
        <v/>
      </c>
      <c r="I11" s="31" t="str">
        <f ca="1">IF(ATALI[[#This Row],[N_ID]]="","",INDEX(INDIRECT($2:$2),ATALI[[#This Row],[//]]))</f>
        <v/>
      </c>
      <c r="J11" s="35" t="str">
        <f ca="1">IF(ATALI[[#This Row],[//]]="","",INDEX([3]!db[NB PAJAK],ATALI[[#This Row],[stt]]-1))</f>
        <v/>
      </c>
      <c r="K11" s="48" t="str">
        <f ca="1">IF(ATALI[[#This Row],[//]]="","",INDEX(INDIRECT($2:$2),ATALI[[#This Row],[//]]))</f>
        <v/>
      </c>
      <c r="L11" s="48" t="str">
        <f ca="1">IF(ATALI[[#This Row],[//]]="","",INDEX(INDIRECT($2:$2),ATALI[[#This Row],[//]]))</f>
        <v/>
      </c>
      <c r="M11" s="48" t="str">
        <f ca="1">IF(ATALI[[#This Row],[//]]="","",INDEX(INDIRECT($2:$2),ATALI[[#This Row],[//]]))</f>
        <v/>
      </c>
      <c r="N11" s="33" t="str">
        <f ca="1">IF(ATALI[[#This Row],[//]]="","",INDEX(INDIRECT($2:$2),ATALI[[#This Row],[//]]))</f>
        <v/>
      </c>
      <c r="O11" s="44" t="str">
        <f ca="1">IF(ATALI[[#This Row],[//]]="","",INDEX(INDIRECT($2:$2),ATALI[[#This Row],[//]]))</f>
        <v/>
      </c>
      <c r="P11" s="44" t="str">
        <f ca="1">IF(ATALI[[#This Row],[//]]="","",IF(INDEX(INDIRECT($2:$2),ATALI[[#This Row],[//]])="","",INDEX(INDIRECT($2:$2),ATALI[[#This Row],[//]])))</f>
        <v/>
      </c>
      <c r="Q11" s="33" t="str">
        <f ca="1">IF(ATALI[[#This Row],[//]]="","",INDEX(INDIRECT($2:$2),ATALI[[#This Row],[//]]))</f>
        <v/>
      </c>
      <c r="R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1" s="45" t="str">
        <f ca="1">IF(ATALI[[#This Row],[//]]="","",IF(INDEX(INDIRECT($2:$2),ATALI[[#This Row],[//]])="","",INDEX(INDIRECT($2:$2),ATALI[[#This Row],[//]])))</f>
        <v/>
      </c>
      <c r="U11" s="35" t="str">
        <f ca="1">IF(ATALI[[#This Row],[//]]="","",INDEX(INDIRECT($2:$2),ATALI[[#This Row],[//]]))</f>
        <v/>
      </c>
      <c r="V11" s="31" t="str">
        <f ca="1">LOWER(SUBSTITUTE(SUBSTITUTE(SUBSTITUTE(SUBSTITUTE(SUBSTITUTE(SUBSTITUTE(SUBSTITUTE(ATALI[[#This Row],[N.B.nota]]," ",""),"-",""),"(",""),")",""),".",""),",",""),"/",""))</f>
        <v/>
      </c>
      <c r="W11" s="31" t="str">
        <f ca="1">IF(ATALI[[#This Row],[concat]]="","",MATCH(ATALI[[#This Row],[concat]],[3]!db[NB NOTA_C],0)+1)</f>
        <v/>
      </c>
      <c r="X11" s="31" t="str">
        <f ca="1">IF(ATALI[[#This Row],[N.B.nota]]="","",ADDRESS(ROW(ATALI[QB]),COLUMN(ATALI[QB]))&amp;":"&amp;ADDRESS(ROW(),COLUMN(ATALI[QB])))</f>
        <v/>
      </c>
      <c r="Y11" s="46" t="str">
        <f ca="1">IF(ATALI[[#This Row],[//]]="","",HYPERLINK("[../DB.xlsx]DB!e"&amp;MATCH(ATALI[[#This Row],[concat]],[3]!db[NB NOTA_C],0)+1,"&gt;"))</f>
        <v/>
      </c>
      <c r="Z11" s="32">
        <f ca="1">IF(ATALI[[#This Row],[ID NOTA]]="",INDIRECT(ADDRESS(ROW()-1,COLUMN())),ATALI[[#This Row],[ID NOTA]])</f>
        <v>7</v>
      </c>
      <c r="AB11" s="83"/>
    </row>
    <row r="12" spans="1:28" x14ac:dyDescent="0.25">
      <c r="A12" s="32"/>
      <c r="B12" s="48" t="str">
        <f>IF(ATALI[[#This Row],[N_ID]]="","",INDEX(Table1[ID],MATCH(ATALI[[#This Row],[N_ID]],Table1[N_ID],0)))</f>
        <v/>
      </c>
      <c r="C12" s="48" t="str">
        <f ca="1">IF(ATALI[[#This Row],[//]]="","",HYPERLINK("["&amp;SUBSTITUTE(DIR,"'","")&amp;"]NOTA!D"&amp;ATALI[[#This Row],[//]]+2,"&gt;"))</f>
        <v/>
      </c>
      <c r="D12" s="48" t="str">
        <f>IF(ATALI[[#This Row],[ID NOTA]]="","",INDEX(Table1[QB],MATCH(ATALI[[#This Row],[ID NOTA]],Table1[ID],0)))</f>
        <v/>
      </c>
      <c r="E1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2" s="48"/>
      <c r="G12" s="30" t="str">
        <f ca="1">IF(ATALI[[#This Row],[N_ID]]="","",INDEX(INDIRECT($2:$2),ATALI[[#This Row],[//]]))</f>
        <v/>
      </c>
      <c r="H12" s="30" t="str">
        <f ca="1">IF(ATALI[[#This Row],[N_ID]]="","",INDEX(INDIRECT($2:$2),ATALI[[#This Row],[//]]))</f>
        <v/>
      </c>
      <c r="I12" s="31" t="str">
        <f ca="1">IF(ATALI[[#This Row],[N_ID]]="","",INDEX(INDIRECT($2:$2),ATALI[[#This Row],[//]]))</f>
        <v/>
      </c>
      <c r="J12" s="35" t="str">
        <f ca="1">IF(ATALI[[#This Row],[//]]="","",INDEX([3]!db[NB PAJAK],ATALI[[#This Row],[stt]]-1))</f>
        <v/>
      </c>
      <c r="K12" s="48" t="str">
        <f ca="1">IF(ATALI[[#This Row],[//]]="","",INDEX(INDIRECT($2:$2),ATALI[[#This Row],[//]]))</f>
        <v/>
      </c>
      <c r="L12" s="48" t="str">
        <f ca="1">IF(ATALI[[#This Row],[//]]="","",INDEX(INDIRECT($2:$2),ATALI[[#This Row],[//]]))</f>
        <v/>
      </c>
      <c r="M12" s="48" t="str">
        <f ca="1">IF(ATALI[[#This Row],[//]]="","",INDEX(INDIRECT($2:$2),ATALI[[#This Row],[//]]))</f>
        <v/>
      </c>
      <c r="N12" s="33" t="str">
        <f ca="1">IF(ATALI[[#This Row],[//]]="","",INDEX(INDIRECT($2:$2),ATALI[[#This Row],[//]]))</f>
        <v/>
      </c>
      <c r="O12" s="44" t="str">
        <f ca="1">IF(ATALI[[#This Row],[//]]="","",INDEX(INDIRECT($2:$2),ATALI[[#This Row],[//]]))</f>
        <v/>
      </c>
      <c r="P12" s="44" t="str">
        <f ca="1">IF(ATALI[[#This Row],[//]]="","",IF(INDEX(INDIRECT($2:$2),ATALI[[#This Row],[//]])="","",INDEX(INDIRECT($2:$2),ATALI[[#This Row],[//]])))</f>
        <v/>
      </c>
      <c r="Q12" s="33" t="str">
        <f ca="1">IF(ATALI[[#This Row],[//]]="","",INDEX(INDIRECT($2:$2),ATALI[[#This Row],[//]]))</f>
        <v/>
      </c>
      <c r="R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2" s="45" t="str">
        <f ca="1">IF(ATALI[[#This Row],[//]]="","",IF(INDEX(INDIRECT($2:$2),ATALI[[#This Row],[//]])="","",INDEX(INDIRECT($2:$2),ATALI[[#This Row],[//]])))</f>
        <v/>
      </c>
      <c r="U12" s="35" t="str">
        <f ca="1">IF(ATALI[[#This Row],[//]]="","",INDEX(INDIRECT($2:$2),ATALI[[#This Row],[//]]))</f>
        <v/>
      </c>
      <c r="V12" s="31" t="str">
        <f ca="1">LOWER(SUBSTITUTE(SUBSTITUTE(SUBSTITUTE(SUBSTITUTE(SUBSTITUTE(SUBSTITUTE(SUBSTITUTE(ATALI[[#This Row],[N.B.nota]]," ",""),"-",""),"(",""),")",""),".",""),",",""),"/",""))</f>
        <v/>
      </c>
      <c r="W12" s="31" t="str">
        <f ca="1">IF(ATALI[[#This Row],[concat]]="","",MATCH(ATALI[[#This Row],[concat]],[3]!db[NB NOTA_C],0)+1)</f>
        <v/>
      </c>
      <c r="X12" s="31" t="str">
        <f ca="1">IF(ATALI[[#This Row],[N.B.nota]]="","",ADDRESS(ROW(ATALI[QB]),COLUMN(ATALI[QB]))&amp;":"&amp;ADDRESS(ROW(),COLUMN(ATALI[QB])))</f>
        <v/>
      </c>
      <c r="Y12" s="46" t="str">
        <f ca="1">IF(ATALI[[#This Row],[//]]="","",HYPERLINK("[../DB.xlsx]DB!e"&amp;MATCH(ATALI[[#This Row],[concat]],[3]!db[NB NOTA_C],0)+1,"&gt;"))</f>
        <v/>
      </c>
      <c r="Z12" s="32">
        <f ca="1">IF(ATALI[[#This Row],[ID NOTA]]="",INDIRECT(ADDRESS(ROW()-1,COLUMN())),ATALI[[#This Row],[ID NOTA]])</f>
        <v>7</v>
      </c>
      <c r="AB12" s="83"/>
    </row>
    <row r="13" spans="1:28" x14ac:dyDescent="0.25">
      <c r="A13" s="32"/>
      <c r="B13" s="48" t="str">
        <f>IF(ATALI[[#This Row],[N_ID]]="","",INDEX(Table1[ID],MATCH(ATALI[[#This Row],[N_ID]],Table1[N_ID],0)))</f>
        <v/>
      </c>
      <c r="C13" s="48" t="str">
        <f ca="1">IF(ATALI[[#This Row],[//]]="","",HYPERLINK("["&amp;SUBSTITUTE(DIR,"'","")&amp;"]NOTA!D"&amp;ATALI[[#This Row],[//]]+2,"&gt;"))</f>
        <v/>
      </c>
      <c r="D13" s="48" t="str">
        <f>IF(ATALI[[#This Row],[ID NOTA]]="","",INDEX(Table1[QB],MATCH(ATALI[[#This Row],[ID NOTA]],Table1[ID],0)))</f>
        <v/>
      </c>
      <c r="E1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3" s="48"/>
      <c r="G13" s="30" t="str">
        <f ca="1">IF(ATALI[[#This Row],[N_ID]]="","",INDEX(INDIRECT($2:$2),ATALI[[#This Row],[//]]))</f>
        <v/>
      </c>
      <c r="H13" s="30" t="str">
        <f ca="1">IF(ATALI[[#This Row],[N_ID]]="","",INDEX(INDIRECT($2:$2),ATALI[[#This Row],[//]]))</f>
        <v/>
      </c>
      <c r="I13" s="31" t="str">
        <f ca="1">IF(ATALI[[#This Row],[N_ID]]="","",INDEX(INDIRECT($2:$2),ATALI[[#This Row],[//]]))</f>
        <v/>
      </c>
      <c r="J13" s="35" t="str">
        <f ca="1">IF(ATALI[[#This Row],[//]]="","",INDEX([3]!db[NB PAJAK],ATALI[[#This Row],[stt]]-1))</f>
        <v/>
      </c>
      <c r="K13" s="48" t="str">
        <f ca="1">IF(ATALI[[#This Row],[//]]="","",INDEX(INDIRECT($2:$2),ATALI[[#This Row],[//]]))</f>
        <v/>
      </c>
      <c r="L13" s="48" t="str">
        <f ca="1">IF(ATALI[[#This Row],[//]]="","",INDEX(INDIRECT($2:$2),ATALI[[#This Row],[//]]))</f>
        <v/>
      </c>
      <c r="M13" s="48" t="str">
        <f ca="1">IF(ATALI[[#This Row],[//]]="","",INDEX(INDIRECT($2:$2),ATALI[[#This Row],[//]]))</f>
        <v/>
      </c>
      <c r="N13" s="33" t="str">
        <f ca="1">IF(ATALI[[#This Row],[//]]="","",INDEX(INDIRECT($2:$2),ATALI[[#This Row],[//]]))</f>
        <v/>
      </c>
      <c r="O13" s="44" t="str">
        <f ca="1">IF(ATALI[[#This Row],[//]]="","",INDEX(INDIRECT($2:$2),ATALI[[#This Row],[//]]))</f>
        <v/>
      </c>
      <c r="P13" s="44" t="str">
        <f ca="1">IF(ATALI[[#This Row],[//]]="","",IF(INDEX(INDIRECT($2:$2),ATALI[[#This Row],[//]])="","",INDEX(INDIRECT($2:$2),ATALI[[#This Row],[//]])))</f>
        <v/>
      </c>
      <c r="Q13" s="33" t="str">
        <f ca="1">IF(ATALI[[#This Row],[//]]="","",INDEX(INDIRECT($2:$2),ATALI[[#This Row],[//]]))</f>
        <v/>
      </c>
      <c r="R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3" s="45" t="str">
        <f ca="1">IF(ATALI[[#This Row],[//]]="","",IF(INDEX(INDIRECT($2:$2),ATALI[[#This Row],[//]])="","",INDEX(INDIRECT($2:$2),ATALI[[#This Row],[//]])))</f>
        <v/>
      </c>
      <c r="U13" s="35" t="str">
        <f ca="1">IF(ATALI[[#This Row],[//]]="","",INDEX(INDIRECT($2:$2),ATALI[[#This Row],[//]]))</f>
        <v/>
      </c>
      <c r="V13" s="31" t="str">
        <f ca="1">LOWER(SUBSTITUTE(SUBSTITUTE(SUBSTITUTE(SUBSTITUTE(SUBSTITUTE(SUBSTITUTE(SUBSTITUTE(ATALI[[#This Row],[N.B.nota]]," ",""),"-",""),"(",""),")",""),".",""),",",""),"/",""))</f>
        <v/>
      </c>
      <c r="W13" s="31" t="str">
        <f ca="1">IF(ATALI[[#This Row],[concat]]="","",MATCH(ATALI[[#This Row],[concat]],[3]!db[NB NOTA_C],0)+1)</f>
        <v/>
      </c>
      <c r="X13" s="31" t="str">
        <f ca="1">IF(ATALI[[#This Row],[N.B.nota]]="","",ADDRESS(ROW(ATALI[QB]),COLUMN(ATALI[QB]))&amp;":"&amp;ADDRESS(ROW(),COLUMN(ATALI[QB])))</f>
        <v/>
      </c>
      <c r="Y13" s="46" t="str">
        <f ca="1">IF(ATALI[[#This Row],[//]]="","",HYPERLINK("[../DB.xlsx]DB!e"&amp;MATCH(ATALI[[#This Row],[concat]],[3]!db[NB NOTA_C],0)+1,"&gt;"))</f>
        <v/>
      </c>
      <c r="Z13" s="32">
        <f ca="1">IF(ATALI[[#This Row],[ID NOTA]]="",INDIRECT(ADDRESS(ROW()-1,COLUMN())),ATALI[[#This Row],[ID NOTA]])</f>
        <v>7</v>
      </c>
      <c r="AB13" s="83"/>
    </row>
    <row r="14" spans="1:28" x14ac:dyDescent="0.25">
      <c r="A14" s="32"/>
      <c r="B14" s="48" t="str">
        <f>IF(ATALI[[#This Row],[N_ID]]="","",INDEX(Table1[ID],MATCH(ATALI[[#This Row],[N_ID]],Table1[N_ID],0)))</f>
        <v/>
      </c>
      <c r="C14" s="48" t="str">
        <f ca="1">IF(ATALI[[#This Row],[//]]="","",HYPERLINK("["&amp;SUBSTITUTE(DIR,"'","")&amp;"]NOTA!D"&amp;ATALI[[#This Row],[//]]+2,"&gt;"))</f>
        <v/>
      </c>
      <c r="D14" s="48" t="str">
        <f>IF(ATALI[[#This Row],[ID NOTA]]="","",INDEX(Table1[QB],MATCH(ATALI[[#This Row],[ID NOTA]],Table1[ID],0)))</f>
        <v/>
      </c>
      <c r="E1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4" s="48"/>
      <c r="G14" s="30" t="str">
        <f ca="1">IF(ATALI[[#This Row],[N_ID]]="","",INDEX(INDIRECT($2:$2),ATALI[[#This Row],[//]]))</f>
        <v/>
      </c>
      <c r="H14" s="30" t="str">
        <f ca="1">IF(ATALI[[#This Row],[N_ID]]="","",INDEX(INDIRECT($2:$2),ATALI[[#This Row],[//]]))</f>
        <v/>
      </c>
      <c r="I14" s="31" t="str">
        <f ca="1">IF(ATALI[[#This Row],[N_ID]]="","",INDEX(INDIRECT($2:$2),ATALI[[#This Row],[//]]))</f>
        <v/>
      </c>
      <c r="J14" s="35" t="str">
        <f ca="1">IF(ATALI[[#This Row],[//]]="","",INDEX([3]!db[NB PAJAK],ATALI[[#This Row],[stt]]-1))</f>
        <v/>
      </c>
      <c r="K14" s="48" t="str">
        <f ca="1">IF(ATALI[[#This Row],[//]]="","",INDEX(INDIRECT($2:$2),ATALI[[#This Row],[//]]))</f>
        <v/>
      </c>
      <c r="L14" s="48" t="str">
        <f ca="1">IF(ATALI[[#This Row],[//]]="","",INDEX(INDIRECT($2:$2),ATALI[[#This Row],[//]]))</f>
        <v/>
      </c>
      <c r="M14" s="48" t="str">
        <f ca="1">IF(ATALI[[#This Row],[//]]="","",INDEX(INDIRECT($2:$2),ATALI[[#This Row],[//]]))</f>
        <v/>
      </c>
      <c r="N14" s="33" t="str">
        <f ca="1">IF(ATALI[[#This Row],[//]]="","",INDEX(INDIRECT($2:$2),ATALI[[#This Row],[//]]))</f>
        <v/>
      </c>
      <c r="O14" s="44" t="str">
        <f ca="1">IF(ATALI[[#This Row],[//]]="","",INDEX(INDIRECT($2:$2),ATALI[[#This Row],[//]]))</f>
        <v/>
      </c>
      <c r="P14" s="44" t="str">
        <f ca="1">IF(ATALI[[#This Row],[//]]="","",IF(INDEX(INDIRECT($2:$2),ATALI[[#This Row],[//]])="","",INDEX(INDIRECT($2:$2),ATALI[[#This Row],[//]])))</f>
        <v/>
      </c>
      <c r="Q14" s="33" t="str">
        <f ca="1">IF(ATALI[[#This Row],[//]]="","",INDEX(INDIRECT($2:$2),ATALI[[#This Row],[//]]))</f>
        <v/>
      </c>
      <c r="R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4" s="45" t="str">
        <f ca="1">IF(ATALI[[#This Row],[//]]="","",IF(INDEX(INDIRECT($2:$2),ATALI[[#This Row],[//]])="","",INDEX(INDIRECT($2:$2),ATALI[[#This Row],[//]])))</f>
        <v/>
      </c>
      <c r="U14" s="31" t="str">
        <f ca="1">IF(ATALI[[#This Row],[//]]="","",INDEX(INDIRECT($2:$2),ATALI[[#This Row],[//]]))</f>
        <v/>
      </c>
      <c r="V14" s="31" t="str">
        <f ca="1">LOWER(SUBSTITUTE(SUBSTITUTE(SUBSTITUTE(SUBSTITUTE(SUBSTITUTE(SUBSTITUTE(SUBSTITUTE(ATALI[[#This Row],[N.B.nota]]," ",""),"-",""),"(",""),")",""),".",""),",",""),"/",""))</f>
        <v/>
      </c>
      <c r="W14" s="31" t="str">
        <f ca="1">IF(ATALI[[#This Row],[concat]]="","",MATCH(ATALI[[#This Row],[concat]],[3]!db[NB NOTA_C],0)+1)</f>
        <v/>
      </c>
      <c r="X14" s="31" t="str">
        <f ca="1">IF(ATALI[[#This Row],[N.B.nota]]="","",ADDRESS(ROW(ATALI[QB]),COLUMN(ATALI[QB]))&amp;":"&amp;ADDRESS(ROW(),COLUMN(ATALI[QB])))</f>
        <v/>
      </c>
      <c r="Y14" s="46" t="str">
        <f ca="1">IF(ATALI[[#This Row],[//]]="","",HYPERLINK("[../DB.xlsx]DB!e"&amp;MATCH(ATALI[[#This Row],[concat]],[3]!db[NB NOTA_C],0)+1,"&gt;"))</f>
        <v/>
      </c>
      <c r="Z14" s="32">
        <f ca="1">IF(ATALI[[#This Row],[ID NOTA]]="",INDIRECT(ADDRESS(ROW()-1,COLUMN())),ATALI[[#This Row],[ID NOTA]])</f>
        <v>7</v>
      </c>
    </row>
    <row r="15" spans="1:28" x14ac:dyDescent="0.25">
      <c r="A15" s="32"/>
      <c r="B15" s="48" t="str">
        <f>IF(ATALI[[#This Row],[N_ID]]="","",INDEX(Table1[ID],MATCH(ATALI[[#This Row],[N_ID]],Table1[N_ID],0)))</f>
        <v/>
      </c>
      <c r="C15" s="48" t="str">
        <f ca="1">IF(ATALI[[#This Row],[//]]="","",HYPERLINK("["&amp;SUBSTITUTE(DIR,"'","")&amp;"]NOTA!D"&amp;ATALI[[#This Row],[//]]+2,"&gt;"))</f>
        <v/>
      </c>
      <c r="D15" s="48" t="str">
        <f>IF(ATALI[[#This Row],[ID NOTA]]="","",INDEX(Table1[QB],MATCH(ATALI[[#This Row],[ID NOTA]],Table1[ID],0)))</f>
        <v/>
      </c>
      <c r="E1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5" s="48"/>
      <c r="G15" s="30" t="str">
        <f ca="1">IF(ATALI[[#This Row],[N_ID]]="","",INDEX(INDIRECT($2:$2),ATALI[[#This Row],[//]]))</f>
        <v/>
      </c>
      <c r="H15" s="30" t="str">
        <f ca="1">IF(ATALI[[#This Row],[N_ID]]="","",INDEX(INDIRECT($2:$2),ATALI[[#This Row],[//]]))</f>
        <v/>
      </c>
      <c r="I15" s="31" t="str">
        <f ca="1">IF(ATALI[[#This Row],[N_ID]]="","",INDEX(INDIRECT($2:$2),ATALI[[#This Row],[//]]))</f>
        <v/>
      </c>
      <c r="J15" s="35" t="str">
        <f ca="1">IF(ATALI[[#This Row],[//]]="","",INDEX([3]!db[NB PAJAK],ATALI[[#This Row],[stt]]-1))</f>
        <v/>
      </c>
      <c r="K15" s="48" t="str">
        <f ca="1">IF(ATALI[[#This Row],[//]]="","",INDEX(INDIRECT($2:$2),ATALI[[#This Row],[//]]))</f>
        <v/>
      </c>
      <c r="L15" s="48" t="str">
        <f ca="1">IF(ATALI[[#This Row],[//]]="","",INDEX(INDIRECT($2:$2),ATALI[[#This Row],[//]]))</f>
        <v/>
      </c>
      <c r="M15" s="48" t="str">
        <f ca="1">IF(ATALI[[#This Row],[//]]="","",INDEX(INDIRECT($2:$2),ATALI[[#This Row],[//]]))</f>
        <v/>
      </c>
      <c r="N15" s="33" t="str">
        <f ca="1">IF(ATALI[[#This Row],[//]]="","",INDEX(INDIRECT($2:$2),ATALI[[#This Row],[//]]))</f>
        <v/>
      </c>
      <c r="O15" s="44" t="str">
        <f ca="1">IF(ATALI[[#This Row],[//]]="","",INDEX(INDIRECT($2:$2),ATALI[[#This Row],[//]]))</f>
        <v/>
      </c>
      <c r="P15" s="44" t="str">
        <f ca="1">IF(ATALI[[#This Row],[//]]="","",IF(INDEX(INDIRECT($2:$2),ATALI[[#This Row],[//]])="","",INDEX(INDIRECT($2:$2),ATALI[[#This Row],[//]])))</f>
        <v/>
      </c>
      <c r="Q15" s="33" t="str">
        <f ca="1">IF(ATALI[[#This Row],[//]]="","",INDEX(INDIRECT($2:$2),ATALI[[#This Row],[//]]))</f>
        <v/>
      </c>
      <c r="R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5" s="45" t="str">
        <f ca="1">IF(ATALI[[#This Row],[//]]="","",IF(INDEX(INDIRECT($2:$2),ATALI[[#This Row],[//]])="","",INDEX(INDIRECT($2:$2),ATALI[[#This Row],[//]])))</f>
        <v/>
      </c>
      <c r="U15" s="31" t="str">
        <f ca="1">IF(ATALI[[#This Row],[//]]="","",INDEX(INDIRECT($2:$2),ATALI[[#This Row],[//]]))</f>
        <v/>
      </c>
      <c r="V15" s="31" t="str">
        <f ca="1">LOWER(SUBSTITUTE(SUBSTITUTE(SUBSTITUTE(SUBSTITUTE(SUBSTITUTE(SUBSTITUTE(SUBSTITUTE(ATALI[[#This Row],[N.B.nota]]," ",""),"-",""),"(",""),")",""),".",""),",",""),"/",""))</f>
        <v/>
      </c>
      <c r="W15" s="31" t="str">
        <f ca="1">IF(ATALI[[#This Row],[concat]]="","",MATCH(ATALI[[#This Row],[concat]],[3]!db[NB NOTA_C],0)+1)</f>
        <v/>
      </c>
      <c r="X15" s="31" t="str">
        <f ca="1">IF(ATALI[[#This Row],[N.B.nota]]="","",ADDRESS(ROW(ATALI[QB]),COLUMN(ATALI[QB]))&amp;":"&amp;ADDRESS(ROW(),COLUMN(ATALI[QB])))</f>
        <v/>
      </c>
      <c r="Y15" s="46" t="str">
        <f ca="1">IF(ATALI[[#This Row],[//]]="","",HYPERLINK("[../DB.xlsx]DB!e"&amp;MATCH(ATALI[[#This Row],[concat]],[3]!db[NB NOTA_C],0)+1,"&gt;"))</f>
        <v/>
      </c>
      <c r="Z15" s="32">
        <f ca="1">IF(ATALI[[#This Row],[ID NOTA]]="",INDIRECT(ADDRESS(ROW()-1,COLUMN())),ATALI[[#This Row],[ID NOTA]])</f>
        <v>7</v>
      </c>
    </row>
    <row r="16" spans="1:28" x14ac:dyDescent="0.25">
      <c r="A16" s="32"/>
      <c r="B16" s="48" t="str">
        <f>IF(ATALI[[#This Row],[N_ID]]="","",INDEX(Table1[ID],MATCH(ATALI[[#This Row],[N_ID]],Table1[N_ID],0)))</f>
        <v/>
      </c>
      <c r="C16" s="48" t="str">
        <f ca="1">IF(ATALI[[#This Row],[//]]="","",HYPERLINK("["&amp;SUBSTITUTE(DIR,"'","")&amp;"]NOTA!D"&amp;ATALI[[#This Row],[//]]+2,"&gt;"))</f>
        <v/>
      </c>
      <c r="D16" s="48" t="str">
        <f>IF(ATALI[[#This Row],[ID NOTA]]="","",INDEX(Table1[QB],MATCH(ATALI[[#This Row],[ID NOTA]],Table1[ID],0)))</f>
        <v/>
      </c>
      <c r="E1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6" s="48"/>
      <c r="G16" s="30" t="str">
        <f ca="1">IF(ATALI[[#This Row],[N_ID]]="","",INDEX(INDIRECT($2:$2),ATALI[[#This Row],[//]]))</f>
        <v/>
      </c>
      <c r="H16" s="30" t="str">
        <f ca="1">IF(ATALI[[#This Row],[N_ID]]="","",INDEX(INDIRECT($2:$2),ATALI[[#This Row],[//]]))</f>
        <v/>
      </c>
      <c r="I16" s="31" t="str">
        <f ca="1">IF(ATALI[[#This Row],[N_ID]]="","",INDEX(INDIRECT($2:$2),ATALI[[#This Row],[//]]))</f>
        <v/>
      </c>
      <c r="J16" s="35" t="str">
        <f ca="1">IF(ATALI[[#This Row],[//]]="","",INDEX([3]!db[NB PAJAK],ATALI[[#This Row],[stt]]-1))</f>
        <v/>
      </c>
      <c r="K16" s="48" t="str">
        <f ca="1">IF(ATALI[[#This Row],[//]]="","",INDEX(INDIRECT($2:$2),ATALI[[#This Row],[//]]))</f>
        <v/>
      </c>
      <c r="L16" s="48" t="str">
        <f ca="1">IF(ATALI[[#This Row],[//]]="","",INDEX(INDIRECT($2:$2),ATALI[[#This Row],[//]]))</f>
        <v/>
      </c>
      <c r="M16" s="48" t="str">
        <f ca="1">IF(ATALI[[#This Row],[//]]="","",INDEX(INDIRECT($2:$2),ATALI[[#This Row],[//]]))</f>
        <v/>
      </c>
      <c r="N16" s="33" t="str">
        <f ca="1">IF(ATALI[[#This Row],[//]]="","",INDEX(INDIRECT($2:$2),ATALI[[#This Row],[//]]))</f>
        <v/>
      </c>
      <c r="O16" s="44" t="str">
        <f ca="1">IF(ATALI[[#This Row],[//]]="","",INDEX(INDIRECT($2:$2),ATALI[[#This Row],[//]]))</f>
        <v/>
      </c>
      <c r="P16" s="44" t="str">
        <f ca="1">IF(ATALI[[#This Row],[//]]="","",IF(INDEX(INDIRECT($2:$2),ATALI[[#This Row],[//]])="","",INDEX(INDIRECT($2:$2),ATALI[[#This Row],[//]])))</f>
        <v/>
      </c>
      <c r="Q16" s="33" t="str">
        <f ca="1">IF(ATALI[[#This Row],[//]]="","",INDEX(INDIRECT($2:$2),ATALI[[#This Row],[//]]))</f>
        <v/>
      </c>
      <c r="R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6" s="45" t="str">
        <f ca="1">IF(ATALI[[#This Row],[//]]="","",IF(INDEX(INDIRECT($2:$2),ATALI[[#This Row],[//]])="","",INDEX(INDIRECT($2:$2),ATALI[[#This Row],[//]])))</f>
        <v/>
      </c>
      <c r="U16" s="31" t="str">
        <f ca="1">IF(ATALI[[#This Row],[//]]="","",INDEX(INDIRECT($2:$2),ATALI[[#This Row],[//]]))</f>
        <v/>
      </c>
      <c r="V16" s="31" t="str">
        <f ca="1">LOWER(SUBSTITUTE(SUBSTITUTE(SUBSTITUTE(SUBSTITUTE(SUBSTITUTE(SUBSTITUTE(SUBSTITUTE(ATALI[[#This Row],[N.B.nota]]," ",""),"-",""),"(",""),")",""),".",""),",",""),"/",""))</f>
        <v/>
      </c>
      <c r="W16" s="31" t="str">
        <f ca="1">IF(ATALI[[#This Row],[concat]]="","",MATCH(ATALI[[#This Row],[concat]],[3]!db[NB NOTA_C],0)+1)</f>
        <v/>
      </c>
      <c r="X16" s="31" t="str">
        <f ca="1">IF(ATALI[[#This Row],[N.B.nota]]="","",ADDRESS(ROW(ATALI[QB]),COLUMN(ATALI[QB]))&amp;":"&amp;ADDRESS(ROW(),COLUMN(ATALI[QB])))</f>
        <v/>
      </c>
      <c r="Y16" s="46" t="str">
        <f ca="1">IF(ATALI[[#This Row],[//]]="","",HYPERLINK("[../DB.xlsx]DB!e"&amp;MATCH(ATALI[[#This Row],[concat]],[3]!db[NB NOTA_C],0)+1,"&gt;"))</f>
        <v/>
      </c>
      <c r="Z16" s="32">
        <f ca="1">IF(ATALI[[#This Row],[ID NOTA]]="",INDIRECT(ADDRESS(ROW()-1,COLUMN())),ATALI[[#This Row],[ID NOTA]])</f>
        <v>7</v>
      </c>
    </row>
    <row r="17" spans="1:26" x14ac:dyDescent="0.25">
      <c r="A17" s="32"/>
      <c r="B17" s="48" t="str">
        <f>IF(ATALI[[#This Row],[N_ID]]="","",INDEX(Table1[ID],MATCH(ATALI[[#This Row],[N_ID]],Table1[N_ID],0)))</f>
        <v/>
      </c>
      <c r="C17" s="48" t="str">
        <f ca="1">IF(ATALI[[#This Row],[//]]="","",HYPERLINK("["&amp;SUBSTITUTE(DIR,"'","")&amp;"]NOTA!D"&amp;ATALI[[#This Row],[//]]+2,"&gt;"))</f>
        <v/>
      </c>
      <c r="D17" s="48" t="str">
        <f>IF(ATALI[[#This Row],[ID NOTA]]="","",INDEX(Table1[QB],MATCH(ATALI[[#This Row],[ID NOTA]],Table1[ID],0)))</f>
        <v/>
      </c>
      <c r="E1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7" s="48"/>
      <c r="G17" s="30" t="str">
        <f ca="1">IF(ATALI[[#This Row],[N_ID]]="","",INDEX(INDIRECT($2:$2),ATALI[[#This Row],[//]]))</f>
        <v/>
      </c>
      <c r="H17" s="30" t="str">
        <f ca="1">IF(ATALI[[#This Row],[N_ID]]="","",INDEX(INDIRECT($2:$2),ATALI[[#This Row],[//]]))</f>
        <v/>
      </c>
      <c r="I17" s="31" t="str">
        <f ca="1">IF(ATALI[[#This Row],[N_ID]]="","",INDEX(INDIRECT($2:$2),ATALI[[#This Row],[//]]))</f>
        <v/>
      </c>
      <c r="J17" s="35" t="str">
        <f ca="1">IF(ATALI[[#This Row],[//]]="","",INDEX([3]!db[NB PAJAK],ATALI[[#This Row],[stt]]-1))</f>
        <v/>
      </c>
      <c r="K17" s="48" t="str">
        <f ca="1">IF(ATALI[[#This Row],[//]]="","",INDEX(INDIRECT($2:$2),ATALI[[#This Row],[//]]))</f>
        <v/>
      </c>
      <c r="L17" s="48" t="str">
        <f ca="1">IF(ATALI[[#This Row],[//]]="","",INDEX(INDIRECT($2:$2),ATALI[[#This Row],[//]]))</f>
        <v/>
      </c>
      <c r="M17" s="48" t="str">
        <f ca="1">IF(ATALI[[#This Row],[//]]="","",INDEX(INDIRECT($2:$2),ATALI[[#This Row],[//]]))</f>
        <v/>
      </c>
      <c r="N17" s="33" t="str">
        <f ca="1">IF(ATALI[[#This Row],[//]]="","",INDEX(INDIRECT($2:$2),ATALI[[#This Row],[//]]))</f>
        <v/>
      </c>
      <c r="O17" s="44" t="str">
        <f ca="1">IF(ATALI[[#This Row],[//]]="","",INDEX(INDIRECT($2:$2),ATALI[[#This Row],[//]]))</f>
        <v/>
      </c>
      <c r="P17" s="44" t="str">
        <f ca="1">IF(ATALI[[#This Row],[//]]="","",IF(INDEX(INDIRECT($2:$2),ATALI[[#This Row],[//]])="","",INDEX(INDIRECT($2:$2),ATALI[[#This Row],[//]])))</f>
        <v/>
      </c>
      <c r="Q17" s="33" t="str">
        <f ca="1">IF(ATALI[[#This Row],[//]]="","",INDEX(INDIRECT($2:$2),ATALI[[#This Row],[//]]))</f>
        <v/>
      </c>
      <c r="R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7" s="45" t="str">
        <f ca="1">IF(ATALI[[#This Row],[//]]="","",IF(INDEX(INDIRECT($2:$2),ATALI[[#This Row],[//]])="","",INDEX(INDIRECT($2:$2),ATALI[[#This Row],[//]])))</f>
        <v/>
      </c>
      <c r="U17" s="31" t="str">
        <f ca="1">IF(ATALI[[#This Row],[//]]="","",INDEX(INDIRECT($2:$2),ATALI[[#This Row],[//]]))</f>
        <v/>
      </c>
      <c r="V17" s="31" t="str">
        <f ca="1">LOWER(SUBSTITUTE(SUBSTITUTE(SUBSTITUTE(SUBSTITUTE(SUBSTITUTE(SUBSTITUTE(SUBSTITUTE(ATALI[[#This Row],[N.B.nota]]," ",""),"-",""),"(",""),")",""),".",""),",",""),"/",""))</f>
        <v/>
      </c>
      <c r="W17" s="31" t="str">
        <f ca="1">IF(ATALI[[#This Row],[concat]]="","",MATCH(ATALI[[#This Row],[concat]],[3]!db[NB NOTA_C],0)+1)</f>
        <v/>
      </c>
      <c r="X17" s="31" t="str">
        <f ca="1">IF(ATALI[[#This Row],[N.B.nota]]="","",ADDRESS(ROW(ATALI[QB]),COLUMN(ATALI[QB]))&amp;":"&amp;ADDRESS(ROW(),COLUMN(ATALI[QB])))</f>
        <v/>
      </c>
      <c r="Y17" s="46" t="str">
        <f ca="1">IF(ATALI[[#This Row],[//]]="","",HYPERLINK("[../DB.xlsx]DB!e"&amp;MATCH(ATALI[[#This Row],[concat]],[3]!db[NB NOTA_C],0)+1,"&gt;"))</f>
        <v/>
      </c>
      <c r="Z17" s="32">
        <f ca="1">IF(ATALI[[#This Row],[ID NOTA]]="",INDIRECT(ADDRESS(ROW()-1,COLUMN())),ATALI[[#This Row],[ID NOTA]])</f>
        <v>7</v>
      </c>
    </row>
    <row r="18" spans="1:26" x14ac:dyDescent="0.25">
      <c r="A18" s="32"/>
      <c r="B18" s="48" t="str">
        <f>IF(ATALI[[#This Row],[N_ID]]="","",INDEX(Table1[ID],MATCH(ATALI[[#This Row],[N_ID]],Table1[N_ID],0)))</f>
        <v/>
      </c>
      <c r="C18" s="48" t="str">
        <f ca="1">IF(ATALI[[#This Row],[//]]="","",HYPERLINK("["&amp;SUBSTITUTE(DIR,"'","")&amp;"]NOTA!D"&amp;ATALI[[#This Row],[//]]+2,"&gt;"))</f>
        <v/>
      </c>
      <c r="D18" s="48" t="str">
        <f>IF(ATALI[[#This Row],[ID NOTA]]="","",INDEX(Table1[QB],MATCH(ATALI[[#This Row],[ID NOTA]],Table1[ID],0)))</f>
        <v/>
      </c>
      <c r="E1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8" s="48"/>
      <c r="G18" s="30" t="str">
        <f ca="1">IF(ATALI[[#This Row],[N_ID]]="","",INDEX(INDIRECT($2:$2),ATALI[[#This Row],[//]]))</f>
        <v/>
      </c>
      <c r="H18" s="30" t="str">
        <f ca="1">IF(ATALI[[#This Row],[N_ID]]="","",INDEX(INDIRECT($2:$2),ATALI[[#This Row],[//]]))</f>
        <v/>
      </c>
      <c r="I18" s="31" t="str">
        <f ca="1">IF(ATALI[[#This Row],[N_ID]]="","",INDEX(INDIRECT($2:$2),ATALI[[#This Row],[//]]))</f>
        <v/>
      </c>
      <c r="J18" s="35" t="str">
        <f ca="1">IF(ATALI[[#This Row],[//]]="","",INDEX([3]!db[NB PAJAK],ATALI[[#This Row],[stt]]-1))</f>
        <v/>
      </c>
      <c r="K18" s="48" t="str">
        <f ca="1">IF(ATALI[[#This Row],[//]]="","",INDEX(INDIRECT($2:$2),ATALI[[#This Row],[//]]))</f>
        <v/>
      </c>
      <c r="L18" s="48" t="str">
        <f ca="1">IF(ATALI[[#This Row],[//]]="","",INDEX(INDIRECT($2:$2),ATALI[[#This Row],[//]]))</f>
        <v/>
      </c>
      <c r="M18" s="48" t="str">
        <f ca="1">IF(ATALI[[#This Row],[//]]="","",INDEX(INDIRECT($2:$2),ATALI[[#This Row],[//]]))</f>
        <v/>
      </c>
      <c r="N18" s="33" t="str">
        <f ca="1">IF(ATALI[[#This Row],[//]]="","",INDEX(INDIRECT($2:$2),ATALI[[#This Row],[//]]))</f>
        <v/>
      </c>
      <c r="O18" s="44" t="str">
        <f ca="1">IF(ATALI[[#This Row],[//]]="","",INDEX(INDIRECT($2:$2),ATALI[[#This Row],[//]]))</f>
        <v/>
      </c>
      <c r="P18" s="44" t="str">
        <f ca="1">IF(ATALI[[#This Row],[//]]="","",IF(INDEX(INDIRECT($2:$2),ATALI[[#This Row],[//]])="","",INDEX(INDIRECT($2:$2),ATALI[[#This Row],[//]])))</f>
        <v/>
      </c>
      <c r="Q18" s="33" t="str">
        <f ca="1">IF(ATALI[[#This Row],[//]]="","",INDEX(INDIRECT($2:$2),ATALI[[#This Row],[//]]))</f>
        <v/>
      </c>
      <c r="R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8" s="45" t="str">
        <f ca="1">IF(ATALI[[#This Row],[//]]="","",IF(INDEX(INDIRECT($2:$2),ATALI[[#This Row],[//]])="","",INDEX(INDIRECT($2:$2),ATALI[[#This Row],[//]])))</f>
        <v/>
      </c>
      <c r="U18" s="31" t="str">
        <f ca="1">IF(ATALI[[#This Row],[//]]="","",INDEX(INDIRECT($2:$2),ATALI[[#This Row],[//]]))</f>
        <v/>
      </c>
      <c r="V18" s="31" t="str">
        <f ca="1">LOWER(SUBSTITUTE(SUBSTITUTE(SUBSTITUTE(SUBSTITUTE(SUBSTITUTE(SUBSTITUTE(SUBSTITUTE(ATALI[[#This Row],[N.B.nota]]," ",""),"-",""),"(",""),")",""),".",""),",",""),"/",""))</f>
        <v/>
      </c>
      <c r="W18" s="31" t="str">
        <f ca="1">IF(ATALI[[#This Row],[concat]]="","",MATCH(ATALI[[#This Row],[concat]],[3]!db[NB NOTA_C],0)+1)</f>
        <v/>
      </c>
      <c r="X18" s="31" t="str">
        <f ca="1">IF(ATALI[[#This Row],[N.B.nota]]="","",ADDRESS(ROW(ATALI[QB]),COLUMN(ATALI[QB]))&amp;":"&amp;ADDRESS(ROW(),COLUMN(ATALI[QB])))</f>
        <v/>
      </c>
      <c r="Y18" s="46" t="str">
        <f ca="1">IF(ATALI[[#This Row],[//]]="","",HYPERLINK("[../DB.xlsx]DB!e"&amp;MATCH(ATALI[[#This Row],[concat]],[3]!db[NB NOTA_C],0)+1,"&gt;"))</f>
        <v/>
      </c>
      <c r="Z18" s="32">
        <f ca="1">IF(ATALI[[#This Row],[ID NOTA]]="",INDIRECT(ADDRESS(ROW()-1,COLUMN())),ATALI[[#This Row],[ID NOTA]])</f>
        <v>7</v>
      </c>
    </row>
    <row r="19" spans="1:26" x14ac:dyDescent="0.25">
      <c r="A19" s="32"/>
      <c r="B19" s="48" t="str">
        <f>IF(ATALI[[#This Row],[N_ID]]="","",INDEX(Table1[ID],MATCH(ATALI[[#This Row],[N_ID]],Table1[N_ID],0)))</f>
        <v/>
      </c>
      <c r="C19" s="48" t="str">
        <f ca="1">IF(ATALI[[#This Row],[//]]="","",HYPERLINK("["&amp;SUBSTITUTE(DIR,"'","")&amp;"]NOTA!D"&amp;ATALI[[#This Row],[//]]+2,"&gt;"))</f>
        <v/>
      </c>
      <c r="D19" s="48" t="str">
        <f>IF(ATALI[[#This Row],[ID NOTA]]="","",INDEX(Table1[QB],MATCH(ATALI[[#This Row],[ID NOTA]],Table1[ID],0)))</f>
        <v/>
      </c>
      <c r="E1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9" s="48"/>
      <c r="G19" s="30" t="str">
        <f ca="1">IF(ATALI[[#This Row],[N_ID]]="","",INDEX(INDIRECT($2:$2),ATALI[[#This Row],[//]]))</f>
        <v/>
      </c>
      <c r="H19" s="30" t="str">
        <f ca="1">IF(ATALI[[#This Row],[N_ID]]="","",INDEX(INDIRECT($2:$2),ATALI[[#This Row],[//]]))</f>
        <v/>
      </c>
      <c r="I19" s="31" t="str">
        <f ca="1">IF(ATALI[[#This Row],[N_ID]]="","",INDEX(INDIRECT($2:$2),ATALI[[#This Row],[//]]))</f>
        <v/>
      </c>
      <c r="J19" s="35" t="str">
        <f ca="1">IF(ATALI[[#This Row],[//]]="","",INDEX([3]!db[NB PAJAK],ATALI[[#This Row],[stt]]-1))</f>
        <v/>
      </c>
      <c r="K19" s="48" t="str">
        <f ca="1">IF(ATALI[[#This Row],[//]]="","",INDEX(INDIRECT($2:$2),ATALI[[#This Row],[//]]))</f>
        <v/>
      </c>
      <c r="L19" s="48" t="str">
        <f ca="1">IF(ATALI[[#This Row],[//]]="","",INDEX(INDIRECT($2:$2),ATALI[[#This Row],[//]]))</f>
        <v/>
      </c>
      <c r="M19" s="48" t="str">
        <f ca="1">IF(ATALI[[#This Row],[//]]="","",INDEX(INDIRECT($2:$2),ATALI[[#This Row],[//]]))</f>
        <v/>
      </c>
      <c r="N19" s="33" t="str">
        <f ca="1">IF(ATALI[[#This Row],[//]]="","",INDEX(INDIRECT($2:$2),ATALI[[#This Row],[//]]))</f>
        <v/>
      </c>
      <c r="O19" s="44" t="str">
        <f ca="1">IF(ATALI[[#This Row],[//]]="","",INDEX(INDIRECT($2:$2),ATALI[[#This Row],[//]]))</f>
        <v/>
      </c>
      <c r="P19" s="44" t="str">
        <f ca="1">IF(ATALI[[#This Row],[//]]="","",IF(INDEX(INDIRECT($2:$2),ATALI[[#This Row],[//]])="","",INDEX(INDIRECT($2:$2),ATALI[[#This Row],[//]])))</f>
        <v/>
      </c>
      <c r="Q19" s="33" t="str">
        <f ca="1">IF(ATALI[[#This Row],[//]]="","",INDEX(INDIRECT($2:$2),ATALI[[#This Row],[//]]))</f>
        <v/>
      </c>
      <c r="R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9" s="45" t="str">
        <f ca="1">IF(ATALI[[#This Row],[//]]="","",IF(INDEX(INDIRECT($2:$2),ATALI[[#This Row],[//]])="","",INDEX(INDIRECT($2:$2),ATALI[[#This Row],[//]])))</f>
        <v/>
      </c>
      <c r="U19" s="31" t="str">
        <f ca="1">IF(ATALI[[#This Row],[//]]="","",INDEX(INDIRECT($2:$2),ATALI[[#This Row],[//]]))</f>
        <v/>
      </c>
      <c r="V19" s="31" t="str">
        <f ca="1">LOWER(SUBSTITUTE(SUBSTITUTE(SUBSTITUTE(SUBSTITUTE(SUBSTITUTE(SUBSTITUTE(SUBSTITUTE(ATALI[[#This Row],[N.B.nota]]," ",""),"-",""),"(",""),")",""),".",""),",",""),"/",""))</f>
        <v/>
      </c>
      <c r="W19" s="31" t="str">
        <f ca="1">IF(ATALI[[#This Row],[concat]]="","",MATCH(ATALI[[#This Row],[concat]],[3]!db[NB NOTA_C],0)+1)</f>
        <v/>
      </c>
      <c r="X19" s="31" t="str">
        <f ca="1">IF(ATALI[[#This Row],[N.B.nota]]="","",ADDRESS(ROW(ATALI[QB]),COLUMN(ATALI[QB]))&amp;":"&amp;ADDRESS(ROW(),COLUMN(ATALI[QB])))</f>
        <v/>
      </c>
      <c r="Y19" s="46" t="str">
        <f ca="1">IF(ATALI[[#This Row],[//]]="","",HYPERLINK("[../DB.xlsx]DB!e"&amp;MATCH(ATALI[[#This Row],[concat]],[3]!db[NB NOTA_C],0)+1,"&gt;"))</f>
        <v/>
      </c>
      <c r="Z19" s="32">
        <f ca="1">IF(ATALI[[#This Row],[ID NOTA]]="",INDIRECT(ADDRESS(ROW()-1,COLUMN())),ATALI[[#This Row],[ID NOTA]])</f>
        <v>7</v>
      </c>
    </row>
    <row r="20" spans="1:26" x14ac:dyDescent="0.25">
      <c r="A20" s="32"/>
      <c r="B20" s="48" t="str">
        <f>IF(ATALI[[#This Row],[N_ID]]="","",INDEX(Table1[ID],MATCH(ATALI[[#This Row],[N_ID]],Table1[N_ID],0)))</f>
        <v/>
      </c>
      <c r="C20" s="48" t="str">
        <f ca="1">IF(ATALI[[#This Row],[//]]="","",HYPERLINK("["&amp;SUBSTITUTE(DIR,"'","")&amp;"]NOTA!D"&amp;ATALI[[#This Row],[//]]+2,"&gt;"))</f>
        <v/>
      </c>
      <c r="D20" s="48" t="str">
        <f>IF(ATALI[[#This Row],[ID NOTA]]="","",INDEX(Table1[QB],MATCH(ATALI[[#This Row],[ID NOTA]],Table1[ID],0)))</f>
        <v/>
      </c>
      <c r="E2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0" s="48"/>
      <c r="G20" s="30" t="str">
        <f ca="1">IF(ATALI[[#This Row],[N_ID]]="","",INDEX(INDIRECT($2:$2),ATALI[[#This Row],[//]]))</f>
        <v/>
      </c>
      <c r="H20" s="30" t="str">
        <f ca="1">IF(ATALI[[#This Row],[N_ID]]="","",INDEX(INDIRECT($2:$2),ATALI[[#This Row],[//]]))</f>
        <v/>
      </c>
      <c r="I20" s="31" t="str">
        <f ca="1">IF(ATALI[[#This Row],[N_ID]]="","",INDEX(INDIRECT($2:$2),ATALI[[#This Row],[//]]))</f>
        <v/>
      </c>
      <c r="J20" s="35" t="str">
        <f ca="1">IF(ATALI[[#This Row],[//]]="","",INDEX([3]!db[NB PAJAK],ATALI[[#This Row],[stt]]-1))</f>
        <v/>
      </c>
      <c r="K20" s="48" t="str">
        <f ca="1">IF(ATALI[[#This Row],[//]]="","",INDEX(INDIRECT($2:$2),ATALI[[#This Row],[//]]))</f>
        <v/>
      </c>
      <c r="L20" s="48" t="str">
        <f ca="1">IF(ATALI[[#This Row],[//]]="","",INDEX(INDIRECT($2:$2),ATALI[[#This Row],[//]]))</f>
        <v/>
      </c>
      <c r="M20" s="48" t="str">
        <f ca="1">IF(ATALI[[#This Row],[//]]="","",INDEX(INDIRECT($2:$2),ATALI[[#This Row],[//]]))</f>
        <v/>
      </c>
      <c r="N20" s="33" t="str">
        <f ca="1">IF(ATALI[[#This Row],[//]]="","",INDEX(INDIRECT($2:$2),ATALI[[#This Row],[//]]))</f>
        <v/>
      </c>
      <c r="O20" s="44" t="str">
        <f ca="1">IF(ATALI[[#This Row],[//]]="","",INDEX(INDIRECT($2:$2),ATALI[[#This Row],[//]]))</f>
        <v/>
      </c>
      <c r="P20" s="44" t="str">
        <f ca="1">IF(ATALI[[#This Row],[//]]="","",IF(INDEX(INDIRECT($2:$2),ATALI[[#This Row],[//]])="","",INDEX(INDIRECT($2:$2),ATALI[[#This Row],[//]])))</f>
        <v/>
      </c>
      <c r="Q20" s="33" t="str">
        <f ca="1">IF(ATALI[[#This Row],[//]]="","",INDEX(INDIRECT($2:$2),ATALI[[#This Row],[//]]))</f>
        <v/>
      </c>
      <c r="R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0" s="45" t="str">
        <f ca="1">IF(ATALI[[#This Row],[//]]="","",IF(INDEX(INDIRECT($2:$2),ATALI[[#This Row],[//]])="","",INDEX(INDIRECT($2:$2),ATALI[[#This Row],[//]])))</f>
        <v/>
      </c>
      <c r="U20" s="31" t="str">
        <f ca="1">IF(ATALI[[#This Row],[//]]="","",INDEX(INDIRECT($2:$2),ATALI[[#This Row],[//]]))</f>
        <v/>
      </c>
      <c r="V20" s="31" t="str">
        <f ca="1">LOWER(SUBSTITUTE(SUBSTITUTE(SUBSTITUTE(SUBSTITUTE(SUBSTITUTE(SUBSTITUTE(SUBSTITUTE(ATALI[[#This Row],[N.B.nota]]," ",""),"-",""),"(",""),")",""),".",""),",",""),"/",""))</f>
        <v/>
      </c>
      <c r="W20" s="31" t="str">
        <f ca="1">IF(ATALI[[#This Row],[concat]]="","",MATCH(ATALI[[#This Row],[concat]],[3]!db[NB NOTA_C],0)+1)</f>
        <v/>
      </c>
      <c r="X20" s="31" t="str">
        <f ca="1">IF(ATALI[[#This Row],[N.B.nota]]="","",ADDRESS(ROW(ATALI[QB]),COLUMN(ATALI[QB]))&amp;":"&amp;ADDRESS(ROW(),COLUMN(ATALI[QB])))</f>
        <v/>
      </c>
      <c r="Y20" s="46" t="str">
        <f ca="1">IF(ATALI[[#This Row],[//]]="","",HYPERLINK("[../DB.xlsx]DB!e"&amp;MATCH(ATALI[[#This Row],[concat]],[3]!db[NB NOTA_C],0)+1,"&gt;"))</f>
        <v/>
      </c>
      <c r="Z20" s="32">
        <f ca="1">IF(ATALI[[#This Row],[ID NOTA]]="",INDIRECT(ADDRESS(ROW()-1,COLUMN())),ATALI[[#This Row],[ID NOTA]])</f>
        <v>7</v>
      </c>
    </row>
    <row r="21" spans="1:26" x14ac:dyDescent="0.25">
      <c r="A21" s="32"/>
      <c r="B21" s="48" t="str">
        <f>IF(ATALI[[#This Row],[N_ID]]="","",INDEX(Table1[ID],MATCH(ATALI[[#This Row],[N_ID]],Table1[N_ID],0)))</f>
        <v/>
      </c>
      <c r="C21" s="48" t="str">
        <f ca="1">IF(ATALI[[#This Row],[//]]="","",HYPERLINK("["&amp;SUBSTITUTE(DIR,"'","")&amp;"]NOTA!D"&amp;ATALI[[#This Row],[//]]+2,"&gt;"))</f>
        <v/>
      </c>
      <c r="D21" s="48" t="str">
        <f>IF(ATALI[[#This Row],[ID NOTA]]="","",INDEX(Table1[QB],MATCH(ATALI[[#This Row],[ID NOTA]],Table1[ID],0)))</f>
        <v/>
      </c>
      <c r="E2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1" s="48"/>
      <c r="G21" s="30" t="str">
        <f ca="1">IF(ATALI[[#This Row],[N_ID]]="","",INDEX(INDIRECT($2:$2),ATALI[[#This Row],[//]]))</f>
        <v/>
      </c>
      <c r="H21" s="30" t="str">
        <f ca="1">IF(ATALI[[#This Row],[N_ID]]="","",INDEX(INDIRECT($2:$2),ATALI[[#This Row],[//]]))</f>
        <v/>
      </c>
      <c r="I21" s="31" t="str">
        <f ca="1">IF(ATALI[[#This Row],[N_ID]]="","",INDEX(INDIRECT($2:$2),ATALI[[#This Row],[//]]))</f>
        <v/>
      </c>
      <c r="J21" s="35" t="str">
        <f ca="1">IF(ATALI[[#This Row],[//]]="","",INDEX([3]!db[NB PAJAK],ATALI[[#This Row],[stt]]-1))</f>
        <v/>
      </c>
      <c r="K21" s="48" t="str">
        <f ca="1">IF(ATALI[[#This Row],[//]]="","",INDEX(INDIRECT($2:$2),ATALI[[#This Row],[//]]))</f>
        <v/>
      </c>
      <c r="L21" s="48" t="str">
        <f ca="1">IF(ATALI[[#This Row],[//]]="","",INDEX(INDIRECT($2:$2),ATALI[[#This Row],[//]]))</f>
        <v/>
      </c>
      <c r="M21" s="48" t="str">
        <f ca="1">IF(ATALI[[#This Row],[//]]="","",INDEX(INDIRECT($2:$2),ATALI[[#This Row],[//]]))</f>
        <v/>
      </c>
      <c r="N21" s="33" t="str">
        <f ca="1">IF(ATALI[[#This Row],[//]]="","",INDEX(INDIRECT($2:$2),ATALI[[#This Row],[//]]))</f>
        <v/>
      </c>
      <c r="O21" s="44" t="str">
        <f ca="1">IF(ATALI[[#This Row],[//]]="","",INDEX(INDIRECT($2:$2),ATALI[[#This Row],[//]]))</f>
        <v/>
      </c>
      <c r="P21" s="44" t="str">
        <f ca="1">IF(ATALI[[#This Row],[//]]="","",IF(INDEX(INDIRECT($2:$2),ATALI[[#This Row],[//]])="","",INDEX(INDIRECT($2:$2),ATALI[[#This Row],[//]])))</f>
        <v/>
      </c>
      <c r="Q21" s="33" t="str">
        <f ca="1">IF(ATALI[[#This Row],[//]]="","",INDEX(INDIRECT($2:$2),ATALI[[#This Row],[//]]))</f>
        <v/>
      </c>
      <c r="R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1" s="45" t="str">
        <f ca="1">IF(ATALI[[#This Row],[//]]="","",IF(INDEX(INDIRECT($2:$2),ATALI[[#This Row],[//]])="","",INDEX(INDIRECT($2:$2),ATALI[[#This Row],[//]])))</f>
        <v/>
      </c>
      <c r="U21" s="31" t="str">
        <f ca="1">IF(ATALI[[#This Row],[//]]="","",INDEX(INDIRECT($2:$2),ATALI[[#This Row],[//]]))</f>
        <v/>
      </c>
      <c r="V21" s="31" t="str">
        <f ca="1">LOWER(SUBSTITUTE(SUBSTITUTE(SUBSTITUTE(SUBSTITUTE(SUBSTITUTE(SUBSTITUTE(SUBSTITUTE(ATALI[[#This Row],[N.B.nota]]," ",""),"-",""),"(",""),")",""),".",""),",",""),"/",""))</f>
        <v/>
      </c>
      <c r="W21" s="31" t="str">
        <f ca="1">IF(ATALI[[#This Row],[concat]]="","",MATCH(ATALI[[#This Row],[concat]],[3]!db[NB NOTA_C],0)+1)</f>
        <v/>
      </c>
      <c r="X21" s="31" t="str">
        <f ca="1">IF(ATALI[[#This Row],[N.B.nota]]="","",ADDRESS(ROW(ATALI[QB]),COLUMN(ATALI[QB]))&amp;":"&amp;ADDRESS(ROW(),COLUMN(ATALI[QB])))</f>
        <v/>
      </c>
      <c r="Y21" s="46" t="str">
        <f ca="1">IF(ATALI[[#This Row],[//]]="","",HYPERLINK("[../DB.xlsx]DB!e"&amp;MATCH(ATALI[[#This Row],[concat]],[3]!db[NB NOTA_C],0)+1,"&gt;"))</f>
        <v/>
      </c>
      <c r="Z21" s="32">
        <f ca="1">IF(ATALI[[#This Row],[ID NOTA]]="",INDIRECT(ADDRESS(ROW()-1,COLUMN())),ATALI[[#This Row],[ID NOTA]])</f>
        <v>7</v>
      </c>
    </row>
    <row r="22" spans="1:26" x14ac:dyDescent="0.25">
      <c r="A22" s="32"/>
      <c r="B22" s="48" t="str">
        <f>IF(ATALI[[#This Row],[N_ID]]="","",INDEX(Table1[ID],MATCH(ATALI[[#This Row],[N_ID]],Table1[N_ID],0)))</f>
        <v/>
      </c>
      <c r="C22" s="48" t="str">
        <f ca="1">IF(ATALI[[#This Row],[//]]="","",HYPERLINK("["&amp;SUBSTITUTE(DIR,"'","")&amp;"]NOTA!D"&amp;ATALI[[#This Row],[//]]+2,"&gt;"))</f>
        <v/>
      </c>
      <c r="D22" s="48" t="str">
        <f>IF(ATALI[[#This Row],[ID NOTA]]="","",INDEX(Table1[QB],MATCH(ATALI[[#This Row],[ID NOTA]],Table1[ID],0)))</f>
        <v/>
      </c>
      <c r="E2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2" s="48"/>
      <c r="G22" s="30" t="str">
        <f ca="1">IF(ATALI[[#This Row],[N_ID]]="","",INDEX(INDIRECT($2:$2),ATALI[[#This Row],[//]]))</f>
        <v/>
      </c>
      <c r="H22" s="30" t="str">
        <f ca="1">IF(ATALI[[#This Row],[N_ID]]="","",INDEX(INDIRECT($2:$2),ATALI[[#This Row],[//]]))</f>
        <v/>
      </c>
      <c r="I22" s="31" t="str">
        <f ca="1">IF(ATALI[[#This Row],[N_ID]]="","",INDEX(INDIRECT($2:$2),ATALI[[#This Row],[//]]))</f>
        <v/>
      </c>
      <c r="J22" s="35" t="str">
        <f ca="1">IF(ATALI[[#This Row],[//]]="","",INDEX([3]!db[NB PAJAK],ATALI[[#This Row],[stt]]-1))</f>
        <v/>
      </c>
      <c r="K22" s="48" t="str">
        <f ca="1">IF(ATALI[[#This Row],[//]]="","",INDEX(INDIRECT($2:$2),ATALI[[#This Row],[//]]))</f>
        <v/>
      </c>
      <c r="L22" s="48" t="str">
        <f ca="1">IF(ATALI[[#This Row],[//]]="","",INDEX(INDIRECT($2:$2),ATALI[[#This Row],[//]]))</f>
        <v/>
      </c>
      <c r="M22" s="48" t="str">
        <f ca="1">IF(ATALI[[#This Row],[//]]="","",INDEX(INDIRECT($2:$2),ATALI[[#This Row],[//]]))</f>
        <v/>
      </c>
      <c r="N22" s="33" t="str">
        <f ca="1">IF(ATALI[[#This Row],[//]]="","",INDEX(INDIRECT($2:$2),ATALI[[#This Row],[//]]))</f>
        <v/>
      </c>
      <c r="O22" s="44" t="str">
        <f ca="1">IF(ATALI[[#This Row],[//]]="","",INDEX(INDIRECT($2:$2),ATALI[[#This Row],[//]]))</f>
        <v/>
      </c>
      <c r="P22" s="44" t="str">
        <f ca="1">IF(ATALI[[#This Row],[//]]="","",IF(INDEX(INDIRECT($2:$2),ATALI[[#This Row],[//]])="","",INDEX(INDIRECT($2:$2),ATALI[[#This Row],[//]])))</f>
        <v/>
      </c>
      <c r="Q22" s="33" t="str">
        <f ca="1">IF(ATALI[[#This Row],[//]]="","",INDEX(INDIRECT($2:$2),ATALI[[#This Row],[//]]))</f>
        <v/>
      </c>
      <c r="R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2" s="45" t="str">
        <f ca="1">IF(ATALI[[#This Row],[//]]="","",IF(INDEX(INDIRECT($2:$2),ATALI[[#This Row],[//]])="","",INDEX(INDIRECT($2:$2),ATALI[[#This Row],[//]])))</f>
        <v/>
      </c>
      <c r="U22" s="31" t="str">
        <f ca="1">IF(ATALI[[#This Row],[//]]="","",INDEX(INDIRECT($2:$2),ATALI[[#This Row],[//]]))</f>
        <v/>
      </c>
      <c r="V22" s="31" t="str">
        <f ca="1">LOWER(SUBSTITUTE(SUBSTITUTE(SUBSTITUTE(SUBSTITUTE(SUBSTITUTE(SUBSTITUTE(SUBSTITUTE(ATALI[[#This Row],[N.B.nota]]," ",""),"-",""),"(",""),")",""),".",""),",",""),"/",""))</f>
        <v/>
      </c>
      <c r="W22" s="31" t="str">
        <f ca="1">IF(ATALI[[#This Row],[concat]]="","",MATCH(ATALI[[#This Row],[concat]],[3]!db[NB NOTA_C],0)+1)</f>
        <v/>
      </c>
      <c r="X22" s="31" t="str">
        <f ca="1">IF(ATALI[[#This Row],[N.B.nota]]="","",ADDRESS(ROW(ATALI[QB]),COLUMN(ATALI[QB]))&amp;":"&amp;ADDRESS(ROW(),COLUMN(ATALI[QB])))</f>
        <v/>
      </c>
      <c r="Y22" s="46" t="str">
        <f ca="1">IF(ATALI[[#This Row],[//]]="","",HYPERLINK("[../DB.xlsx]DB!e"&amp;MATCH(ATALI[[#This Row],[concat]],[3]!db[NB NOTA_C],0)+1,"&gt;"))</f>
        <v/>
      </c>
      <c r="Z22" s="32">
        <f ca="1">IF(ATALI[[#This Row],[ID NOTA]]="",INDIRECT(ADDRESS(ROW()-1,COLUMN())),ATALI[[#This Row],[ID NOTA]])</f>
        <v>7</v>
      </c>
    </row>
    <row r="23" spans="1:26" x14ac:dyDescent="0.25">
      <c r="A23" s="32"/>
      <c r="B23" s="48" t="str">
        <f>IF(ATALI[[#This Row],[N_ID]]="","",INDEX(Table1[ID],MATCH(ATALI[[#This Row],[N_ID]],Table1[N_ID],0)))</f>
        <v/>
      </c>
      <c r="C23" s="48" t="str">
        <f ca="1">IF(ATALI[[#This Row],[//]]="","",HYPERLINK("["&amp;SUBSTITUTE(DIR,"'","")&amp;"]NOTA!D"&amp;ATALI[[#This Row],[//]]+2,"&gt;"))</f>
        <v/>
      </c>
      <c r="D23" s="48" t="str">
        <f>IF(ATALI[[#This Row],[ID NOTA]]="","",INDEX(Table1[QB],MATCH(ATALI[[#This Row],[ID NOTA]],Table1[ID],0)))</f>
        <v/>
      </c>
      <c r="E2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3" s="48"/>
      <c r="G23" s="30" t="str">
        <f ca="1">IF(ATALI[[#This Row],[N_ID]]="","",INDEX(INDIRECT($2:$2),ATALI[[#This Row],[//]]))</f>
        <v/>
      </c>
      <c r="H23" s="30" t="str">
        <f ca="1">IF(ATALI[[#This Row],[N_ID]]="","",INDEX(INDIRECT($2:$2),ATALI[[#This Row],[//]]))</f>
        <v/>
      </c>
      <c r="I23" s="31" t="str">
        <f ca="1">IF(ATALI[[#This Row],[N_ID]]="","",INDEX(INDIRECT($2:$2),ATALI[[#This Row],[//]]))</f>
        <v/>
      </c>
      <c r="J23" s="35" t="str">
        <f ca="1">IF(ATALI[[#This Row],[//]]="","",INDEX([3]!db[NB PAJAK],ATALI[[#This Row],[stt]]-1))</f>
        <v/>
      </c>
      <c r="K23" s="48" t="str">
        <f ca="1">IF(ATALI[[#This Row],[//]]="","",INDEX(INDIRECT($2:$2),ATALI[[#This Row],[//]]))</f>
        <v/>
      </c>
      <c r="L23" s="48" t="str">
        <f ca="1">IF(ATALI[[#This Row],[//]]="","",INDEX(INDIRECT($2:$2),ATALI[[#This Row],[//]]))</f>
        <v/>
      </c>
      <c r="M23" s="48" t="str">
        <f ca="1">IF(ATALI[[#This Row],[//]]="","",INDEX(INDIRECT($2:$2),ATALI[[#This Row],[//]]))</f>
        <v/>
      </c>
      <c r="N23" s="33" t="str">
        <f ca="1">IF(ATALI[[#This Row],[//]]="","",INDEX(INDIRECT($2:$2),ATALI[[#This Row],[//]]))</f>
        <v/>
      </c>
      <c r="O23" s="44" t="str">
        <f ca="1">IF(ATALI[[#This Row],[//]]="","",INDEX(INDIRECT($2:$2),ATALI[[#This Row],[//]]))</f>
        <v/>
      </c>
      <c r="P23" s="44" t="str">
        <f ca="1">IF(ATALI[[#This Row],[//]]="","",IF(INDEX(INDIRECT($2:$2),ATALI[[#This Row],[//]])="","",INDEX(INDIRECT($2:$2),ATALI[[#This Row],[//]])))</f>
        <v/>
      </c>
      <c r="Q23" s="33" t="str">
        <f ca="1">IF(ATALI[[#This Row],[//]]="","",INDEX(INDIRECT($2:$2),ATALI[[#This Row],[//]]))</f>
        <v/>
      </c>
      <c r="R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3" s="45" t="str">
        <f ca="1">IF(ATALI[[#This Row],[//]]="","",IF(INDEX(INDIRECT($2:$2),ATALI[[#This Row],[//]])="","",INDEX(INDIRECT($2:$2),ATALI[[#This Row],[//]])))</f>
        <v/>
      </c>
      <c r="U23" s="31" t="str">
        <f ca="1">IF(ATALI[[#This Row],[//]]="","",INDEX(INDIRECT($2:$2),ATALI[[#This Row],[//]]))</f>
        <v/>
      </c>
      <c r="V23" s="31" t="str">
        <f ca="1">LOWER(SUBSTITUTE(SUBSTITUTE(SUBSTITUTE(SUBSTITUTE(SUBSTITUTE(SUBSTITUTE(SUBSTITUTE(ATALI[[#This Row],[N.B.nota]]," ",""),"-",""),"(",""),")",""),".",""),",",""),"/",""))</f>
        <v/>
      </c>
      <c r="W23" s="31" t="str">
        <f ca="1">IF(ATALI[[#This Row],[concat]]="","",MATCH(ATALI[[#This Row],[concat]],[3]!db[NB NOTA_C],0)+1)</f>
        <v/>
      </c>
      <c r="X23" s="31" t="str">
        <f ca="1">IF(ATALI[[#This Row],[N.B.nota]]="","",ADDRESS(ROW(ATALI[QB]),COLUMN(ATALI[QB]))&amp;":"&amp;ADDRESS(ROW(),COLUMN(ATALI[QB])))</f>
        <v/>
      </c>
      <c r="Y23" s="46" t="str">
        <f ca="1">IF(ATALI[[#This Row],[//]]="","",HYPERLINK("[../DB.xlsx]DB!e"&amp;MATCH(ATALI[[#This Row],[concat]],[3]!db[NB NOTA_C],0)+1,"&gt;"))</f>
        <v/>
      </c>
      <c r="Z23" s="32">
        <f ca="1">IF(ATALI[[#This Row],[ID NOTA]]="",INDIRECT(ADDRESS(ROW()-1,COLUMN())),ATALI[[#This Row],[ID NOTA]])</f>
        <v>7</v>
      </c>
    </row>
    <row r="24" spans="1:26" x14ac:dyDescent="0.25">
      <c r="A24" s="32"/>
      <c r="B24" s="48" t="str">
        <f>IF(ATALI[[#This Row],[N_ID]]="","",INDEX(Table1[ID],MATCH(ATALI[[#This Row],[N_ID]],Table1[N_ID],0)))</f>
        <v/>
      </c>
      <c r="C24" s="48" t="str">
        <f ca="1">IF(ATALI[[#This Row],[//]]="","",HYPERLINK("["&amp;SUBSTITUTE(DIR,"'","")&amp;"]NOTA!D"&amp;ATALI[[#This Row],[//]]+2,"&gt;"))</f>
        <v/>
      </c>
      <c r="D24" s="48" t="str">
        <f>IF(ATALI[[#This Row],[ID NOTA]]="","",INDEX(Table1[QB],MATCH(ATALI[[#This Row],[ID NOTA]],Table1[ID],0)))</f>
        <v/>
      </c>
      <c r="E2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4" s="48"/>
      <c r="G24" s="30" t="str">
        <f ca="1">IF(ATALI[[#This Row],[N_ID]]="","",INDEX(INDIRECT($2:$2),ATALI[[#This Row],[//]]))</f>
        <v/>
      </c>
      <c r="H24" s="30" t="str">
        <f ca="1">IF(ATALI[[#This Row],[N_ID]]="","",INDEX(INDIRECT($2:$2),ATALI[[#This Row],[//]]))</f>
        <v/>
      </c>
      <c r="I24" s="31" t="str">
        <f ca="1">IF(ATALI[[#This Row],[N_ID]]="","",INDEX(INDIRECT($2:$2),ATALI[[#This Row],[//]]))</f>
        <v/>
      </c>
      <c r="J24" s="35" t="str">
        <f ca="1">IF(ATALI[[#This Row],[//]]="","",INDEX([3]!db[NB PAJAK],ATALI[[#This Row],[stt]]-1))</f>
        <v/>
      </c>
      <c r="K24" s="48" t="str">
        <f ca="1">IF(ATALI[[#This Row],[//]]="","",INDEX(INDIRECT($2:$2),ATALI[[#This Row],[//]]))</f>
        <v/>
      </c>
      <c r="L24" s="48" t="str">
        <f ca="1">IF(ATALI[[#This Row],[//]]="","",INDEX(INDIRECT($2:$2),ATALI[[#This Row],[//]]))</f>
        <v/>
      </c>
      <c r="M24" s="48" t="str">
        <f ca="1">IF(ATALI[[#This Row],[//]]="","",INDEX(INDIRECT($2:$2),ATALI[[#This Row],[//]]))</f>
        <v/>
      </c>
      <c r="N24" s="33" t="str">
        <f ca="1">IF(ATALI[[#This Row],[//]]="","",INDEX(INDIRECT($2:$2),ATALI[[#This Row],[//]]))</f>
        <v/>
      </c>
      <c r="O24" s="44" t="str">
        <f ca="1">IF(ATALI[[#This Row],[//]]="","",INDEX(INDIRECT($2:$2),ATALI[[#This Row],[//]]))</f>
        <v/>
      </c>
      <c r="P24" s="44" t="str">
        <f ca="1">IF(ATALI[[#This Row],[//]]="","",IF(INDEX(INDIRECT($2:$2),ATALI[[#This Row],[//]])="","",INDEX(INDIRECT($2:$2),ATALI[[#This Row],[//]])))</f>
        <v/>
      </c>
      <c r="Q24" s="33" t="str">
        <f ca="1">IF(ATALI[[#This Row],[//]]="","",INDEX(INDIRECT($2:$2),ATALI[[#This Row],[//]]))</f>
        <v/>
      </c>
      <c r="R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4" s="45" t="str">
        <f ca="1">IF(ATALI[[#This Row],[//]]="","",IF(INDEX(INDIRECT($2:$2),ATALI[[#This Row],[//]])="","",INDEX(INDIRECT($2:$2),ATALI[[#This Row],[//]])))</f>
        <v/>
      </c>
      <c r="U24" s="31" t="str">
        <f ca="1">IF(ATALI[[#This Row],[//]]="","",INDEX(INDIRECT($2:$2),ATALI[[#This Row],[//]]))</f>
        <v/>
      </c>
      <c r="V24" s="31" t="str">
        <f ca="1">LOWER(SUBSTITUTE(SUBSTITUTE(SUBSTITUTE(SUBSTITUTE(SUBSTITUTE(SUBSTITUTE(SUBSTITUTE(ATALI[[#This Row],[N.B.nota]]," ",""),"-",""),"(",""),")",""),".",""),",",""),"/",""))</f>
        <v/>
      </c>
      <c r="W24" s="31" t="str">
        <f ca="1">IF(ATALI[[#This Row],[concat]]="","",MATCH(ATALI[[#This Row],[concat]],[3]!db[NB NOTA_C],0)+1)</f>
        <v/>
      </c>
      <c r="X24" s="31" t="str">
        <f ca="1">IF(ATALI[[#This Row],[N.B.nota]]="","",ADDRESS(ROW(ATALI[QB]),COLUMN(ATALI[QB]))&amp;":"&amp;ADDRESS(ROW(),COLUMN(ATALI[QB])))</f>
        <v/>
      </c>
      <c r="Y24" s="46" t="str">
        <f ca="1">IF(ATALI[[#This Row],[//]]="","",HYPERLINK("[../DB.xlsx]DB!e"&amp;MATCH(ATALI[[#This Row],[concat]],[3]!db[NB NOTA_C],0)+1,"&gt;"))</f>
        <v/>
      </c>
      <c r="Z24" s="32">
        <f ca="1">IF(ATALI[[#This Row],[ID NOTA]]="",INDIRECT(ADDRESS(ROW()-1,COLUMN())),ATALI[[#This Row],[ID NOTA]])</f>
        <v>7</v>
      </c>
    </row>
    <row r="25" spans="1:26" x14ac:dyDescent="0.25">
      <c r="A25" s="32"/>
      <c r="B25" s="48" t="str">
        <f>IF(ATALI[[#This Row],[N_ID]]="","",INDEX(Table1[ID],MATCH(ATALI[[#This Row],[N_ID]],Table1[N_ID],0)))</f>
        <v/>
      </c>
      <c r="C25" s="48" t="str">
        <f ca="1">IF(ATALI[[#This Row],[//]]="","",HYPERLINK("["&amp;SUBSTITUTE(DIR,"'","")&amp;"]NOTA!D"&amp;ATALI[[#This Row],[//]]+2,"&gt;"))</f>
        <v/>
      </c>
      <c r="D25" s="48" t="str">
        <f>IF(ATALI[[#This Row],[ID NOTA]]="","",INDEX(Table1[QB],MATCH(ATALI[[#This Row],[ID NOTA]],Table1[ID],0)))</f>
        <v/>
      </c>
      <c r="E2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5" s="48"/>
      <c r="G25" s="30" t="str">
        <f ca="1">IF(ATALI[[#This Row],[N_ID]]="","",INDEX(INDIRECT($2:$2),ATALI[[#This Row],[//]]))</f>
        <v/>
      </c>
      <c r="H25" s="30" t="str">
        <f ca="1">IF(ATALI[[#This Row],[N_ID]]="","",INDEX(INDIRECT($2:$2),ATALI[[#This Row],[//]]))</f>
        <v/>
      </c>
      <c r="I25" s="31" t="str">
        <f ca="1">IF(ATALI[[#This Row],[N_ID]]="","",INDEX(INDIRECT($2:$2),ATALI[[#This Row],[//]]))</f>
        <v/>
      </c>
      <c r="J25" s="35" t="str">
        <f ca="1">IF(ATALI[[#This Row],[//]]="","",INDEX([3]!db[NB PAJAK],ATALI[[#This Row],[stt]]-1))</f>
        <v/>
      </c>
      <c r="K25" s="48" t="str">
        <f ca="1">IF(ATALI[[#This Row],[//]]="","",INDEX(INDIRECT($2:$2),ATALI[[#This Row],[//]]))</f>
        <v/>
      </c>
      <c r="L25" s="48" t="str">
        <f ca="1">IF(ATALI[[#This Row],[//]]="","",INDEX(INDIRECT($2:$2),ATALI[[#This Row],[//]]))</f>
        <v/>
      </c>
      <c r="M25" s="48" t="str">
        <f ca="1">IF(ATALI[[#This Row],[//]]="","",INDEX(INDIRECT($2:$2),ATALI[[#This Row],[//]]))</f>
        <v/>
      </c>
      <c r="N25" s="33" t="str">
        <f ca="1">IF(ATALI[[#This Row],[//]]="","",INDEX(INDIRECT($2:$2),ATALI[[#This Row],[//]]))</f>
        <v/>
      </c>
      <c r="O25" s="44" t="str">
        <f ca="1">IF(ATALI[[#This Row],[//]]="","",INDEX(INDIRECT($2:$2),ATALI[[#This Row],[//]]))</f>
        <v/>
      </c>
      <c r="P25" s="44" t="str">
        <f ca="1">IF(ATALI[[#This Row],[//]]="","",IF(INDEX(INDIRECT($2:$2),ATALI[[#This Row],[//]])="","",INDEX(INDIRECT($2:$2),ATALI[[#This Row],[//]])))</f>
        <v/>
      </c>
      <c r="Q25" s="33" t="str">
        <f ca="1">IF(ATALI[[#This Row],[//]]="","",INDEX(INDIRECT($2:$2),ATALI[[#This Row],[//]]))</f>
        <v/>
      </c>
      <c r="R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5" s="45" t="str">
        <f ca="1">IF(ATALI[[#This Row],[//]]="","",IF(INDEX(INDIRECT($2:$2),ATALI[[#This Row],[//]])="","",INDEX(INDIRECT($2:$2),ATALI[[#This Row],[//]])))</f>
        <v/>
      </c>
      <c r="U25" s="31" t="str">
        <f ca="1">IF(ATALI[[#This Row],[//]]="","",INDEX(INDIRECT($2:$2),ATALI[[#This Row],[//]]))</f>
        <v/>
      </c>
      <c r="V25" s="31" t="str">
        <f ca="1">LOWER(SUBSTITUTE(SUBSTITUTE(SUBSTITUTE(SUBSTITUTE(SUBSTITUTE(SUBSTITUTE(SUBSTITUTE(ATALI[[#This Row],[N.B.nota]]," ",""),"-",""),"(",""),")",""),".",""),",",""),"/",""))</f>
        <v/>
      </c>
      <c r="W25" s="31" t="str">
        <f ca="1">IF(ATALI[[#This Row],[concat]]="","",MATCH(ATALI[[#This Row],[concat]],[3]!db[NB NOTA_C],0)+1)</f>
        <v/>
      </c>
      <c r="X25" s="31" t="str">
        <f ca="1">IF(ATALI[[#This Row],[N.B.nota]]="","",ADDRESS(ROW(ATALI[QB]),COLUMN(ATALI[QB]))&amp;":"&amp;ADDRESS(ROW(),COLUMN(ATALI[QB])))</f>
        <v/>
      </c>
      <c r="Y25" s="46" t="str">
        <f ca="1">IF(ATALI[[#This Row],[//]]="","",HYPERLINK("[../DB.xlsx]DB!e"&amp;MATCH(ATALI[[#This Row],[concat]],[3]!db[NB NOTA_C],0)+1,"&gt;"))</f>
        <v/>
      </c>
      <c r="Z25" s="32">
        <f ca="1">IF(ATALI[[#This Row],[ID NOTA]]="",INDIRECT(ADDRESS(ROW()-1,COLUMN())),ATALI[[#This Row],[ID NOTA]])</f>
        <v>7</v>
      </c>
    </row>
    <row r="26" spans="1:26" x14ac:dyDescent="0.25">
      <c r="A26" s="32"/>
      <c r="B26" s="48" t="str">
        <f>IF(ATALI[[#This Row],[N_ID]]="","",INDEX(Table1[ID],MATCH(ATALI[[#This Row],[N_ID]],Table1[N_ID],0)))</f>
        <v/>
      </c>
      <c r="C26" s="48" t="str">
        <f ca="1">IF(ATALI[[#This Row],[//]]="","",HYPERLINK("["&amp;SUBSTITUTE(DIR,"'","")&amp;"]NOTA!D"&amp;ATALI[[#This Row],[//]]+2,"&gt;"))</f>
        <v/>
      </c>
      <c r="D26" s="48" t="str">
        <f>IF(ATALI[[#This Row],[ID NOTA]]="","",INDEX(Table1[QB],MATCH(ATALI[[#This Row],[ID NOTA]],Table1[ID],0)))</f>
        <v/>
      </c>
      <c r="E2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6" s="48"/>
      <c r="G26" s="30" t="str">
        <f ca="1">IF(ATALI[[#This Row],[N_ID]]="","",INDEX(INDIRECT($2:$2),ATALI[[#This Row],[//]]))</f>
        <v/>
      </c>
      <c r="H26" s="30" t="str">
        <f ca="1">IF(ATALI[[#This Row],[N_ID]]="","",INDEX(INDIRECT($2:$2),ATALI[[#This Row],[//]]))</f>
        <v/>
      </c>
      <c r="I26" s="31" t="str">
        <f ca="1">IF(ATALI[[#This Row],[N_ID]]="","",INDEX(INDIRECT($2:$2),ATALI[[#This Row],[//]]))</f>
        <v/>
      </c>
      <c r="J26" s="35" t="str">
        <f ca="1">IF(ATALI[[#This Row],[//]]="","",INDEX([3]!db[NB PAJAK],ATALI[[#This Row],[stt]]-1))</f>
        <v/>
      </c>
      <c r="K26" s="48" t="str">
        <f ca="1">IF(ATALI[[#This Row],[//]]="","",INDEX(INDIRECT($2:$2),ATALI[[#This Row],[//]]))</f>
        <v/>
      </c>
      <c r="L26" s="48" t="str">
        <f ca="1">IF(ATALI[[#This Row],[//]]="","",INDEX(INDIRECT($2:$2),ATALI[[#This Row],[//]]))</f>
        <v/>
      </c>
      <c r="M26" s="48" t="str">
        <f ca="1">IF(ATALI[[#This Row],[//]]="","",INDEX(INDIRECT($2:$2),ATALI[[#This Row],[//]]))</f>
        <v/>
      </c>
      <c r="N26" s="33" t="str">
        <f ca="1">IF(ATALI[[#This Row],[//]]="","",INDEX(INDIRECT($2:$2),ATALI[[#This Row],[//]]))</f>
        <v/>
      </c>
      <c r="O26" s="44" t="str">
        <f ca="1">IF(ATALI[[#This Row],[//]]="","",INDEX(INDIRECT($2:$2),ATALI[[#This Row],[//]]))</f>
        <v/>
      </c>
      <c r="P26" s="44" t="str">
        <f ca="1">IF(ATALI[[#This Row],[//]]="","",IF(INDEX(INDIRECT($2:$2),ATALI[[#This Row],[//]])="","",INDEX(INDIRECT($2:$2),ATALI[[#This Row],[//]])))</f>
        <v/>
      </c>
      <c r="Q26" s="33" t="str">
        <f ca="1">IF(ATALI[[#This Row],[//]]="","",INDEX(INDIRECT($2:$2),ATALI[[#This Row],[//]]))</f>
        <v/>
      </c>
      <c r="R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6" s="45" t="str">
        <f ca="1">IF(ATALI[[#This Row],[//]]="","",IF(INDEX(INDIRECT($2:$2),ATALI[[#This Row],[//]])="","",INDEX(INDIRECT($2:$2),ATALI[[#This Row],[//]])))</f>
        <v/>
      </c>
      <c r="U26" s="31" t="str">
        <f ca="1">IF(ATALI[[#This Row],[//]]="","",INDEX(INDIRECT($2:$2),ATALI[[#This Row],[//]]))</f>
        <v/>
      </c>
      <c r="V26" s="31" t="str">
        <f ca="1">LOWER(SUBSTITUTE(SUBSTITUTE(SUBSTITUTE(SUBSTITUTE(SUBSTITUTE(SUBSTITUTE(SUBSTITUTE(ATALI[[#This Row],[N.B.nota]]," ",""),"-",""),"(",""),")",""),".",""),",",""),"/",""))</f>
        <v/>
      </c>
      <c r="W26" s="31" t="str">
        <f ca="1">IF(ATALI[[#This Row],[concat]]="","",MATCH(ATALI[[#This Row],[concat]],[3]!db[NB NOTA_C],0)+1)</f>
        <v/>
      </c>
      <c r="X26" s="31" t="str">
        <f ca="1">IF(ATALI[[#This Row],[N.B.nota]]="","",ADDRESS(ROW(ATALI[QB]),COLUMN(ATALI[QB]))&amp;":"&amp;ADDRESS(ROW(),COLUMN(ATALI[QB])))</f>
        <v/>
      </c>
      <c r="Y26" s="46" t="str">
        <f ca="1">IF(ATALI[[#This Row],[//]]="","",HYPERLINK("[../DB.xlsx]DB!e"&amp;MATCH(ATALI[[#This Row],[concat]],[3]!db[NB NOTA_C],0)+1,"&gt;"))</f>
        <v/>
      </c>
      <c r="Z26" s="32">
        <f ca="1">IF(ATALI[[#This Row],[ID NOTA]]="",INDIRECT(ADDRESS(ROW()-1,COLUMN())),ATALI[[#This Row],[ID NOTA]])</f>
        <v>7</v>
      </c>
    </row>
    <row r="27" spans="1:26" x14ac:dyDescent="0.25">
      <c r="A27" s="32"/>
      <c r="B27" s="48" t="str">
        <f>IF(ATALI[[#This Row],[N_ID]]="","",INDEX(Table1[ID],MATCH(ATALI[[#This Row],[N_ID]],Table1[N_ID],0)))</f>
        <v/>
      </c>
      <c r="C27" s="48" t="str">
        <f ca="1">IF(ATALI[[#This Row],[//]]="","",HYPERLINK("["&amp;SUBSTITUTE(DIR,"'","")&amp;"]NOTA!D"&amp;ATALI[[#This Row],[//]]+2,"&gt;"))</f>
        <v/>
      </c>
      <c r="D27" s="48" t="str">
        <f>IF(ATALI[[#This Row],[ID NOTA]]="","",INDEX(Table1[QB],MATCH(ATALI[[#This Row],[ID NOTA]],Table1[ID],0)))</f>
        <v/>
      </c>
      <c r="E2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7" s="48"/>
      <c r="G27" s="30" t="str">
        <f ca="1">IF(ATALI[[#This Row],[N_ID]]="","",INDEX(INDIRECT($2:$2),ATALI[[#This Row],[//]]))</f>
        <v/>
      </c>
      <c r="H27" s="30" t="str">
        <f ca="1">IF(ATALI[[#This Row],[N_ID]]="","",INDEX(INDIRECT($2:$2),ATALI[[#This Row],[//]]))</f>
        <v/>
      </c>
      <c r="I27" s="31" t="str">
        <f ca="1">IF(ATALI[[#This Row],[N_ID]]="","",INDEX(INDIRECT($2:$2),ATALI[[#This Row],[//]]))</f>
        <v/>
      </c>
      <c r="J27" s="35" t="str">
        <f ca="1">IF(ATALI[[#This Row],[//]]="","",INDEX([3]!db[NB PAJAK],ATALI[[#This Row],[stt]]-1))</f>
        <v/>
      </c>
      <c r="K27" s="48" t="str">
        <f ca="1">IF(ATALI[[#This Row],[//]]="","",INDEX(INDIRECT($2:$2),ATALI[[#This Row],[//]]))</f>
        <v/>
      </c>
      <c r="L27" s="48" t="str">
        <f ca="1">IF(ATALI[[#This Row],[//]]="","",INDEX(INDIRECT($2:$2),ATALI[[#This Row],[//]]))</f>
        <v/>
      </c>
      <c r="M27" s="48" t="str">
        <f ca="1">IF(ATALI[[#This Row],[//]]="","",INDEX(INDIRECT($2:$2),ATALI[[#This Row],[//]]))</f>
        <v/>
      </c>
      <c r="N27" s="33" t="str">
        <f ca="1">IF(ATALI[[#This Row],[//]]="","",INDEX(INDIRECT($2:$2),ATALI[[#This Row],[//]]))</f>
        <v/>
      </c>
      <c r="O27" s="44" t="str">
        <f ca="1">IF(ATALI[[#This Row],[//]]="","",INDEX(INDIRECT($2:$2),ATALI[[#This Row],[//]]))</f>
        <v/>
      </c>
      <c r="P27" s="44" t="str">
        <f ca="1">IF(ATALI[[#This Row],[//]]="","",IF(INDEX(INDIRECT($2:$2),ATALI[[#This Row],[//]])="","",INDEX(INDIRECT($2:$2),ATALI[[#This Row],[//]])))</f>
        <v/>
      </c>
      <c r="Q27" s="33" t="str">
        <f ca="1">IF(ATALI[[#This Row],[//]]="","",INDEX(INDIRECT($2:$2),ATALI[[#This Row],[//]]))</f>
        <v/>
      </c>
      <c r="R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7" s="45" t="str">
        <f ca="1">IF(ATALI[[#This Row],[//]]="","",IF(INDEX(INDIRECT($2:$2),ATALI[[#This Row],[//]])="","",INDEX(INDIRECT($2:$2),ATALI[[#This Row],[//]])))</f>
        <v/>
      </c>
      <c r="U27" s="31" t="str">
        <f ca="1">IF(ATALI[[#This Row],[//]]="","",INDEX(INDIRECT($2:$2),ATALI[[#This Row],[//]]))</f>
        <v/>
      </c>
      <c r="V27" s="31" t="str">
        <f ca="1">LOWER(SUBSTITUTE(SUBSTITUTE(SUBSTITUTE(SUBSTITUTE(SUBSTITUTE(SUBSTITUTE(SUBSTITUTE(ATALI[[#This Row],[N.B.nota]]," ",""),"-",""),"(",""),")",""),".",""),",",""),"/",""))</f>
        <v/>
      </c>
      <c r="W27" s="31" t="str">
        <f ca="1">IF(ATALI[[#This Row],[concat]]="","",MATCH(ATALI[[#This Row],[concat]],[3]!db[NB NOTA_C],0)+1)</f>
        <v/>
      </c>
      <c r="X27" s="31" t="str">
        <f ca="1">IF(ATALI[[#This Row],[N.B.nota]]="","",ADDRESS(ROW(ATALI[QB]),COLUMN(ATALI[QB]))&amp;":"&amp;ADDRESS(ROW(),COLUMN(ATALI[QB])))</f>
        <v/>
      </c>
      <c r="Y27" s="46" t="str">
        <f ca="1">IF(ATALI[[#This Row],[//]]="","",HYPERLINK("[../DB.xlsx]DB!e"&amp;MATCH(ATALI[[#This Row],[concat]],[3]!db[NB NOTA_C],0)+1,"&gt;"))</f>
        <v/>
      </c>
      <c r="Z27" s="32">
        <f ca="1">IF(ATALI[[#This Row],[ID NOTA]]="",INDIRECT(ADDRESS(ROW()-1,COLUMN())),ATALI[[#This Row],[ID NOTA]])</f>
        <v>7</v>
      </c>
    </row>
    <row r="28" spans="1:26" x14ac:dyDescent="0.25">
      <c r="A28" s="32"/>
      <c r="B28" s="48" t="str">
        <f>IF(ATALI[[#This Row],[N_ID]]="","",INDEX(Table1[ID],MATCH(ATALI[[#This Row],[N_ID]],Table1[N_ID],0)))</f>
        <v/>
      </c>
      <c r="C28" s="48" t="str">
        <f ca="1">IF(ATALI[[#This Row],[//]]="","",HYPERLINK("["&amp;SUBSTITUTE(DIR,"'","")&amp;"]NOTA!D"&amp;ATALI[[#This Row],[//]]+2,"&gt;"))</f>
        <v/>
      </c>
      <c r="D28" s="48" t="str">
        <f>IF(ATALI[[#This Row],[ID NOTA]]="","",INDEX(Table1[QB],MATCH(ATALI[[#This Row],[ID NOTA]],Table1[ID],0)))</f>
        <v/>
      </c>
      <c r="E2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8" s="48"/>
      <c r="G28" s="30" t="str">
        <f ca="1">IF(ATALI[[#This Row],[N_ID]]="","",INDEX(INDIRECT($2:$2),ATALI[[#This Row],[//]]))</f>
        <v/>
      </c>
      <c r="H28" s="30" t="str">
        <f ca="1">IF(ATALI[[#This Row],[N_ID]]="","",INDEX(INDIRECT($2:$2),ATALI[[#This Row],[//]]))</f>
        <v/>
      </c>
      <c r="I28" s="31" t="str">
        <f ca="1">IF(ATALI[[#This Row],[N_ID]]="","",INDEX(INDIRECT($2:$2),ATALI[[#This Row],[//]]))</f>
        <v/>
      </c>
      <c r="J28" s="35" t="str">
        <f ca="1">IF(ATALI[[#This Row],[//]]="","",INDEX([3]!db[NB PAJAK],ATALI[[#This Row],[stt]]-1))</f>
        <v/>
      </c>
      <c r="K28" s="48" t="str">
        <f ca="1">IF(ATALI[[#This Row],[//]]="","",INDEX(INDIRECT($2:$2),ATALI[[#This Row],[//]]))</f>
        <v/>
      </c>
      <c r="L28" s="48" t="str">
        <f ca="1">IF(ATALI[[#This Row],[//]]="","",INDEX(INDIRECT($2:$2),ATALI[[#This Row],[//]]))</f>
        <v/>
      </c>
      <c r="M28" s="48" t="str">
        <f ca="1">IF(ATALI[[#This Row],[//]]="","",INDEX(INDIRECT($2:$2),ATALI[[#This Row],[//]]))</f>
        <v/>
      </c>
      <c r="N28" s="33" t="str">
        <f ca="1">IF(ATALI[[#This Row],[//]]="","",INDEX(INDIRECT($2:$2),ATALI[[#This Row],[//]]))</f>
        <v/>
      </c>
      <c r="O28" s="44" t="str">
        <f ca="1">IF(ATALI[[#This Row],[//]]="","",INDEX(INDIRECT($2:$2),ATALI[[#This Row],[//]]))</f>
        <v/>
      </c>
      <c r="P28" s="44" t="str">
        <f ca="1">IF(ATALI[[#This Row],[//]]="","",IF(INDEX(INDIRECT($2:$2),ATALI[[#This Row],[//]])="","",INDEX(INDIRECT($2:$2),ATALI[[#This Row],[//]])))</f>
        <v/>
      </c>
      <c r="Q28" s="33" t="str">
        <f ca="1">IF(ATALI[[#This Row],[//]]="","",INDEX(INDIRECT($2:$2),ATALI[[#This Row],[//]]))</f>
        <v/>
      </c>
      <c r="R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8" s="45" t="str">
        <f ca="1">IF(ATALI[[#This Row],[//]]="","",IF(INDEX(INDIRECT($2:$2),ATALI[[#This Row],[//]])="","",INDEX(INDIRECT($2:$2),ATALI[[#This Row],[//]])))</f>
        <v/>
      </c>
      <c r="U28" s="31" t="str">
        <f ca="1">IF(ATALI[[#This Row],[//]]="","",INDEX(INDIRECT($2:$2),ATALI[[#This Row],[//]]))</f>
        <v/>
      </c>
      <c r="V28" s="31" t="str">
        <f ca="1">LOWER(SUBSTITUTE(SUBSTITUTE(SUBSTITUTE(SUBSTITUTE(SUBSTITUTE(SUBSTITUTE(SUBSTITUTE(ATALI[[#This Row],[N.B.nota]]," ",""),"-",""),"(",""),")",""),".",""),",",""),"/",""))</f>
        <v/>
      </c>
      <c r="W28" s="31" t="str">
        <f ca="1">IF(ATALI[[#This Row],[concat]]="","",MATCH(ATALI[[#This Row],[concat]],[3]!db[NB NOTA_C],0)+1)</f>
        <v/>
      </c>
      <c r="X28" s="31" t="str">
        <f ca="1">IF(ATALI[[#This Row],[N.B.nota]]="","",ADDRESS(ROW(ATALI[QB]),COLUMN(ATALI[QB]))&amp;":"&amp;ADDRESS(ROW(),COLUMN(ATALI[QB])))</f>
        <v/>
      </c>
      <c r="Y28" s="46" t="str">
        <f ca="1">IF(ATALI[[#This Row],[//]]="","",HYPERLINK("[../DB.xlsx]DB!e"&amp;MATCH(ATALI[[#This Row],[concat]],[3]!db[NB NOTA_C],0)+1,"&gt;"))</f>
        <v/>
      </c>
      <c r="Z28" s="32">
        <f ca="1">IF(ATALI[[#This Row],[ID NOTA]]="",INDIRECT(ADDRESS(ROW()-1,COLUMN())),ATALI[[#This Row],[ID NOTA]])</f>
        <v>7</v>
      </c>
    </row>
    <row r="29" spans="1:26" x14ac:dyDescent="0.25">
      <c r="A29" s="32"/>
      <c r="B29" s="48" t="str">
        <f>IF(ATALI[[#This Row],[N_ID]]="","",INDEX(Table1[ID],MATCH(ATALI[[#This Row],[N_ID]],Table1[N_ID],0)))</f>
        <v/>
      </c>
      <c r="C29" s="48" t="str">
        <f ca="1">IF(ATALI[[#This Row],[//]]="","",HYPERLINK("["&amp;SUBSTITUTE(DIR,"'","")&amp;"]NOTA!D"&amp;ATALI[[#This Row],[//]]+2,"&gt;"))</f>
        <v/>
      </c>
      <c r="D29" s="48" t="str">
        <f>IF(ATALI[[#This Row],[ID NOTA]]="","",INDEX(Table1[QB],MATCH(ATALI[[#This Row],[ID NOTA]],Table1[ID],0)))</f>
        <v/>
      </c>
      <c r="E2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9" s="48"/>
      <c r="G29" s="30" t="str">
        <f ca="1">IF(ATALI[[#This Row],[N_ID]]="","",INDEX(INDIRECT($2:$2),ATALI[[#This Row],[//]]))</f>
        <v/>
      </c>
      <c r="H29" s="30" t="str">
        <f ca="1">IF(ATALI[[#This Row],[N_ID]]="","",INDEX(INDIRECT($2:$2),ATALI[[#This Row],[//]]))</f>
        <v/>
      </c>
      <c r="I29" s="31" t="str">
        <f ca="1">IF(ATALI[[#This Row],[N_ID]]="","",INDEX(INDIRECT($2:$2),ATALI[[#This Row],[//]]))</f>
        <v/>
      </c>
      <c r="J29" s="35" t="str">
        <f ca="1">IF(ATALI[[#This Row],[//]]="","",INDEX([3]!db[NB PAJAK],ATALI[[#This Row],[stt]]-1))</f>
        <v/>
      </c>
      <c r="K29" s="48" t="str">
        <f ca="1">IF(ATALI[[#This Row],[//]]="","",INDEX(INDIRECT($2:$2),ATALI[[#This Row],[//]]))</f>
        <v/>
      </c>
      <c r="L29" s="48" t="str">
        <f ca="1">IF(ATALI[[#This Row],[//]]="","",INDEX(INDIRECT($2:$2),ATALI[[#This Row],[//]]))</f>
        <v/>
      </c>
      <c r="M29" s="48" t="str">
        <f ca="1">IF(ATALI[[#This Row],[//]]="","",INDEX(INDIRECT($2:$2),ATALI[[#This Row],[//]]))</f>
        <v/>
      </c>
      <c r="N29" s="33" t="str">
        <f ca="1">IF(ATALI[[#This Row],[//]]="","",INDEX(INDIRECT($2:$2),ATALI[[#This Row],[//]]))</f>
        <v/>
      </c>
      <c r="O29" s="44" t="str">
        <f ca="1">IF(ATALI[[#This Row],[//]]="","",INDEX(INDIRECT($2:$2),ATALI[[#This Row],[//]]))</f>
        <v/>
      </c>
      <c r="P29" s="44" t="str">
        <f ca="1">IF(ATALI[[#This Row],[//]]="","",IF(INDEX(INDIRECT($2:$2),ATALI[[#This Row],[//]])="","",INDEX(INDIRECT($2:$2),ATALI[[#This Row],[//]])))</f>
        <v/>
      </c>
      <c r="Q29" s="33" t="str">
        <f ca="1">IF(ATALI[[#This Row],[//]]="","",INDEX(INDIRECT($2:$2),ATALI[[#This Row],[//]]))</f>
        <v/>
      </c>
      <c r="R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9" s="45" t="str">
        <f ca="1">IF(ATALI[[#This Row],[//]]="","",IF(INDEX(INDIRECT($2:$2),ATALI[[#This Row],[//]])="","",INDEX(INDIRECT($2:$2),ATALI[[#This Row],[//]])))</f>
        <v/>
      </c>
      <c r="U29" s="31" t="str">
        <f ca="1">IF(ATALI[[#This Row],[//]]="","",INDEX(INDIRECT($2:$2),ATALI[[#This Row],[//]]))</f>
        <v/>
      </c>
      <c r="V29" s="31" t="str">
        <f ca="1">LOWER(SUBSTITUTE(SUBSTITUTE(SUBSTITUTE(SUBSTITUTE(SUBSTITUTE(SUBSTITUTE(SUBSTITUTE(ATALI[[#This Row],[N.B.nota]]," ",""),"-",""),"(",""),")",""),".",""),",",""),"/",""))</f>
        <v/>
      </c>
      <c r="W29" s="31" t="str">
        <f ca="1">IF(ATALI[[#This Row],[concat]]="","",MATCH(ATALI[[#This Row],[concat]],[3]!db[NB NOTA_C],0)+1)</f>
        <v/>
      </c>
      <c r="X29" s="31" t="str">
        <f ca="1">IF(ATALI[[#This Row],[N.B.nota]]="","",ADDRESS(ROW(ATALI[QB]),COLUMN(ATALI[QB]))&amp;":"&amp;ADDRESS(ROW(),COLUMN(ATALI[QB])))</f>
        <v/>
      </c>
      <c r="Y29" s="46" t="str">
        <f ca="1">IF(ATALI[[#This Row],[//]]="","",HYPERLINK("[../DB.xlsx]DB!e"&amp;MATCH(ATALI[[#This Row],[concat]],[3]!db[NB NOTA_C],0)+1,"&gt;"))</f>
        <v/>
      </c>
      <c r="Z29" s="32">
        <f ca="1">IF(ATALI[[#This Row],[ID NOTA]]="",INDIRECT(ADDRESS(ROW()-1,COLUMN())),ATALI[[#This Row],[ID NOTA]])</f>
        <v>7</v>
      </c>
    </row>
    <row r="30" spans="1:26" x14ac:dyDescent="0.25">
      <c r="A30" s="32"/>
      <c r="B30" s="48" t="str">
        <f>IF(ATALI[[#This Row],[N_ID]]="","",INDEX(Table1[ID],MATCH(ATALI[[#This Row],[N_ID]],Table1[N_ID],0)))</f>
        <v/>
      </c>
      <c r="C30" s="48" t="str">
        <f ca="1">IF(ATALI[[#This Row],[//]]="","",HYPERLINK("["&amp;SUBSTITUTE(DIR,"'","")&amp;"]NOTA!D"&amp;ATALI[[#This Row],[//]]+2,"&gt;"))</f>
        <v/>
      </c>
      <c r="D30" s="48" t="str">
        <f>IF(ATALI[[#This Row],[ID NOTA]]="","",INDEX(Table1[QB],MATCH(ATALI[[#This Row],[ID NOTA]],Table1[ID],0)))</f>
        <v/>
      </c>
      <c r="E3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0" s="48"/>
      <c r="G30" s="30" t="str">
        <f ca="1">IF(ATALI[[#This Row],[N_ID]]="","",INDEX(INDIRECT($2:$2),ATALI[[#This Row],[//]]))</f>
        <v/>
      </c>
      <c r="H30" s="30" t="str">
        <f ca="1">IF(ATALI[[#This Row],[N_ID]]="","",INDEX(INDIRECT($2:$2),ATALI[[#This Row],[//]]))</f>
        <v/>
      </c>
      <c r="I30" s="31" t="str">
        <f ca="1">IF(ATALI[[#This Row],[N_ID]]="","",INDEX(INDIRECT($2:$2),ATALI[[#This Row],[//]]))</f>
        <v/>
      </c>
      <c r="J30" s="35" t="str">
        <f ca="1">IF(ATALI[[#This Row],[//]]="","",INDEX([3]!db[NB PAJAK],ATALI[[#This Row],[stt]]-1))</f>
        <v/>
      </c>
      <c r="K30" s="48" t="str">
        <f ca="1">IF(ATALI[[#This Row],[//]]="","",INDEX(INDIRECT($2:$2),ATALI[[#This Row],[//]]))</f>
        <v/>
      </c>
      <c r="L30" s="48" t="str">
        <f ca="1">IF(ATALI[[#This Row],[//]]="","",INDEX(INDIRECT($2:$2),ATALI[[#This Row],[//]]))</f>
        <v/>
      </c>
      <c r="M30" s="48" t="str">
        <f ca="1">IF(ATALI[[#This Row],[//]]="","",INDEX(INDIRECT($2:$2),ATALI[[#This Row],[//]]))</f>
        <v/>
      </c>
      <c r="N30" s="33" t="str">
        <f ca="1">IF(ATALI[[#This Row],[//]]="","",INDEX(INDIRECT($2:$2),ATALI[[#This Row],[//]]))</f>
        <v/>
      </c>
      <c r="O30" s="44" t="str">
        <f ca="1">IF(ATALI[[#This Row],[//]]="","",INDEX(INDIRECT($2:$2),ATALI[[#This Row],[//]]))</f>
        <v/>
      </c>
      <c r="P30" s="44" t="str">
        <f ca="1">IF(ATALI[[#This Row],[//]]="","",IF(INDEX(INDIRECT($2:$2),ATALI[[#This Row],[//]])="","",INDEX(INDIRECT($2:$2),ATALI[[#This Row],[//]])))</f>
        <v/>
      </c>
      <c r="Q30" s="33" t="str">
        <f ca="1">IF(ATALI[[#This Row],[//]]="","",INDEX(INDIRECT($2:$2),ATALI[[#This Row],[//]]))</f>
        <v/>
      </c>
      <c r="R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0" s="45" t="str">
        <f ca="1">IF(ATALI[[#This Row],[//]]="","",IF(INDEX(INDIRECT($2:$2),ATALI[[#This Row],[//]])="","",INDEX(INDIRECT($2:$2),ATALI[[#This Row],[//]])))</f>
        <v/>
      </c>
      <c r="U30" s="31" t="str">
        <f ca="1">IF(ATALI[[#This Row],[//]]="","",INDEX(INDIRECT($2:$2),ATALI[[#This Row],[//]]))</f>
        <v/>
      </c>
      <c r="V30" s="31" t="str">
        <f ca="1">LOWER(SUBSTITUTE(SUBSTITUTE(SUBSTITUTE(SUBSTITUTE(SUBSTITUTE(SUBSTITUTE(SUBSTITUTE(ATALI[[#This Row],[N.B.nota]]," ",""),"-",""),"(",""),")",""),".",""),",",""),"/",""))</f>
        <v/>
      </c>
      <c r="W30" s="31" t="str">
        <f ca="1">IF(ATALI[[#This Row],[concat]]="","",MATCH(ATALI[[#This Row],[concat]],[3]!db[NB NOTA_C],0)+1)</f>
        <v/>
      </c>
      <c r="X30" s="31" t="str">
        <f ca="1">IF(ATALI[[#This Row],[N.B.nota]]="","",ADDRESS(ROW(ATALI[QB]),COLUMN(ATALI[QB]))&amp;":"&amp;ADDRESS(ROW(),COLUMN(ATALI[QB])))</f>
        <v/>
      </c>
      <c r="Y30" s="46" t="str">
        <f ca="1">IF(ATALI[[#This Row],[//]]="","",HYPERLINK("[../DB.xlsx]DB!e"&amp;MATCH(ATALI[[#This Row],[concat]],[3]!db[NB NOTA_C],0)+1,"&gt;"))</f>
        <v/>
      </c>
      <c r="Z30" s="32">
        <f ca="1">IF(ATALI[[#This Row],[ID NOTA]]="",INDIRECT(ADDRESS(ROW()-1,COLUMN())),ATALI[[#This Row],[ID NOTA]])</f>
        <v>7</v>
      </c>
    </row>
    <row r="31" spans="1:26" x14ac:dyDescent="0.25">
      <c r="A31" s="32"/>
      <c r="B31" s="48" t="str">
        <f>IF(ATALI[[#This Row],[N_ID]]="","",INDEX(Table1[ID],MATCH(ATALI[[#This Row],[N_ID]],Table1[N_ID],0)))</f>
        <v/>
      </c>
      <c r="C31" s="48" t="str">
        <f ca="1">IF(ATALI[[#This Row],[//]]="","",HYPERLINK("["&amp;SUBSTITUTE(DIR,"'","")&amp;"]NOTA!D"&amp;ATALI[[#This Row],[//]]+2,"&gt;"))</f>
        <v/>
      </c>
      <c r="D31" s="48" t="str">
        <f>IF(ATALI[[#This Row],[ID NOTA]]="","",INDEX(Table1[QB],MATCH(ATALI[[#This Row],[ID NOTA]],Table1[ID],0)))</f>
        <v/>
      </c>
      <c r="E3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1" s="48"/>
      <c r="G31" s="30" t="str">
        <f ca="1">IF(ATALI[[#This Row],[N_ID]]="","",INDEX(INDIRECT($2:$2),ATALI[[#This Row],[//]]))</f>
        <v/>
      </c>
      <c r="H31" s="30" t="str">
        <f ca="1">IF(ATALI[[#This Row],[N_ID]]="","",INDEX(INDIRECT($2:$2),ATALI[[#This Row],[//]]))</f>
        <v/>
      </c>
      <c r="I31" s="31" t="str">
        <f ca="1">IF(ATALI[[#This Row],[N_ID]]="","",INDEX(INDIRECT($2:$2),ATALI[[#This Row],[//]]))</f>
        <v/>
      </c>
      <c r="J31" s="35" t="str">
        <f ca="1">IF(ATALI[[#This Row],[//]]="","",INDEX([3]!db[NB PAJAK],ATALI[[#This Row],[stt]]-1))</f>
        <v/>
      </c>
      <c r="K31" s="48" t="str">
        <f ca="1">IF(ATALI[[#This Row],[//]]="","",INDEX(INDIRECT($2:$2),ATALI[[#This Row],[//]]))</f>
        <v/>
      </c>
      <c r="L31" s="48" t="str">
        <f ca="1">IF(ATALI[[#This Row],[//]]="","",INDEX(INDIRECT($2:$2),ATALI[[#This Row],[//]]))</f>
        <v/>
      </c>
      <c r="M31" s="48" t="str">
        <f ca="1">IF(ATALI[[#This Row],[//]]="","",INDEX(INDIRECT($2:$2),ATALI[[#This Row],[//]]))</f>
        <v/>
      </c>
      <c r="N31" s="33" t="str">
        <f ca="1">IF(ATALI[[#This Row],[//]]="","",INDEX(INDIRECT($2:$2),ATALI[[#This Row],[//]]))</f>
        <v/>
      </c>
      <c r="O31" s="44" t="str">
        <f ca="1">IF(ATALI[[#This Row],[//]]="","",INDEX(INDIRECT($2:$2),ATALI[[#This Row],[//]]))</f>
        <v/>
      </c>
      <c r="P31" s="44" t="str">
        <f ca="1">IF(ATALI[[#This Row],[//]]="","",IF(INDEX(INDIRECT($2:$2),ATALI[[#This Row],[//]])="","",INDEX(INDIRECT($2:$2),ATALI[[#This Row],[//]])))</f>
        <v/>
      </c>
      <c r="Q31" s="33" t="str">
        <f ca="1">IF(ATALI[[#This Row],[//]]="","",INDEX(INDIRECT($2:$2),ATALI[[#This Row],[//]]))</f>
        <v/>
      </c>
      <c r="R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1" s="45" t="str">
        <f ca="1">IF(ATALI[[#This Row],[//]]="","",IF(INDEX(INDIRECT($2:$2),ATALI[[#This Row],[//]])="","",INDEX(INDIRECT($2:$2),ATALI[[#This Row],[//]])))</f>
        <v/>
      </c>
      <c r="U31" s="31" t="str">
        <f ca="1">IF(ATALI[[#This Row],[//]]="","",INDEX(INDIRECT($2:$2),ATALI[[#This Row],[//]]))</f>
        <v/>
      </c>
      <c r="V31" s="31" t="str">
        <f ca="1">LOWER(SUBSTITUTE(SUBSTITUTE(SUBSTITUTE(SUBSTITUTE(SUBSTITUTE(SUBSTITUTE(SUBSTITUTE(ATALI[[#This Row],[N.B.nota]]," ",""),"-",""),"(",""),")",""),".",""),",",""),"/",""))</f>
        <v/>
      </c>
      <c r="W31" s="31" t="str">
        <f ca="1">IF(ATALI[[#This Row],[concat]]="","",MATCH(ATALI[[#This Row],[concat]],[3]!db[NB NOTA_C],0)+1)</f>
        <v/>
      </c>
      <c r="X31" s="31" t="str">
        <f ca="1">IF(ATALI[[#This Row],[N.B.nota]]="","",ADDRESS(ROW(ATALI[QB]),COLUMN(ATALI[QB]))&amp;":"&amp;ADDRESS(ROW(),COLUMN(ATALI[QB])))</f>
        <v/>
      </c>
      <c r="Y31" s="46" t="str">
        <f ca="1">IF(ATALI[[#This Row],[//]]="","",HYPERLINK("[../DB.xlsx]DB!e"&amp;MATCH(ATALI[[#This Row],[concat]],[3]!db[NB NOTA_C],0)+1,"&gt;"))</f>
        <v/>
      </c>
      <c r="Z31" s="32">
        <f ca="1">IF(ATALI[[#This Row],[ID NOTA]]="",INDIRECT(ADDRESS(ROW()-1,COLUMN())),ATALI[[#This Row],[ID NOTA]])</f>
        <v>7</v>
      </c>
    </row>
    <row r="32" spans="1:26" x14ac:dyDescent="0.25">
      <c r="A32" s="32"/>
      <c r="B32" s="48" t="str">
        <f>IF(ATALI[[#This Row],[N_ID]]="","",INDEX(Table1[ID],MATCH(ATALI[[#This Row],[N_ID]],Table1[N_ID],0)))</f>
        <v/>
      </c>
      <c r="C32" s="48" t="str">
        <f ca="1">IF(ATALI[[#This Row],[//]]="","",HYPERLINK("["&amp;SUBSTITUTE(DIR,"'","")&amp;"]NOTA!D"&amp;ATALI[[#This Row],[//]]+2,"&gt;"))</f>
        <v/>
      </c>
      <c r="D32" s="48" t="str">
        <f>IF(ATALI[[#This Row],[ID NOTA]]="","",INDEX(Table1[QB],MATCH(ATALI[[#This Row],[ID NOTA]],Table1[ID],0)))</f>
        <v/>
      </c>
      <c r="E3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2" s="48"/>
      <c r="G32" s="30" t="str">
        <f ca="1">IF(ATALI[[#This Row],[N_ID]]="","",INDEX(INDIRECT($2:$2),ATALI[[#This Row],[//]]))</f>
        <v/>
      </c>
      <c r="H32" s="30" t="str">
        <f ca="1">IF(ATALI[[#This Row],[N_ID]]="","",INDEX(INDIRECT($2:$2),ATALI[[#This Row],[//]]))</f>
        <v/>
      </c>
      <c r="I32" s="31" t="str">
        <f ca="1">IF(ATALI[[#This Row],[N_ID]]="","",INDEX(INDIRECT($2:$2),ATALI[[#This Row],[//]]))</f>
        <v/>
      </c>
      <c r="J32" s="35" t="str">
        <f ca="1">IF(ATALI[[#This Row],[//]]="","",INDEX([3]!db[NB PAJAK],ATALI[[#This Row],[stt]]-1))</f>
        <v/>
      </c>
      <c r="K32" s="48" t="str">
        <f ca="1">IF(ATALI[[#This Row],[//]]="","",INDEX(INDIRECT($2:$2),ATALI[[#This Row],[//]]))</f>
        <v/>
      </c>
      <c r="L32" s="48" t="str">
        <f ca="1">IF(ATALI[[#This Row],[//]]="","",INDEX(INDIRECT($2:$2),ATALI[[#This Row],[//]]))</f>
        <v/>
      </c>
      <c r="M32" s="48" t="str">
        <f ca="1">IF(ATALI[[#This Row],[//]]="","",INDEX(INDIRECT($2:$2),ATALI[[#This Row],[//]]))</f>
        <v/>
      </c>
      <c r="N32" s="33" t="str">
        <f ca="1">IF(ATALI[[#This Row],[//]]="","",INDEX(INDIRECT($2:$2),ATALI[[#This Row],[//]]))</f>
        <v/>
      </c>
      <c r="O32" s="44" t="str">
        <f ca="1">IF(ATALI[[#This Row],[//]]="","",INDEX(INDIRECT($2:$2),ATALI[[#This Row],[//]]))</f>
        <v/>
      </c>
      <c r="P32" s="44" t="str">
        <f ca="1">IF(ATALI[[#This Row],[//]]="","",IF(INDEX(INDIRECT($2:$2),ATALI[[#This Row],[//]])="","",INDEX(INDIRECT($2:$2),ATALI[[#This Row],[//]])))</f>
        <v/>
      </c>
      <c r="Q32" s="33" t="str">
        <f ca="1">IF(ATALI[[#This Row],[//]]="","",INDEX(INDIRECT($2:$2),ATALI[[#This Row],[//]]))</f>
        <v/>
      </c>
      <c r="R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2" s="45" t="str">
        <f ca="1">IF(ATALI[[#This Row],[//]]="","",IF(INDEX(INDIRECT($2:$2),ATALI[[#This Row],[//]])="","",INDEX(INDIRECT($2:$2),ATALI[[#This Row],[//]])))</f>
        <v/>
      </c>
      <c r="U32" s="31" t="str">
        <f ca="1">IF(ATALI[[#This Row],[//]]="","",INDEX(INDIRECT($2:$2),ATALI[[#This Row],[//]]))</f>
        <v/>
      </c>
      <c r="V32" s="31" t="str">
        <f ca="1">LOWER(SUBSTITUTE(SUBSTITUTE(SUBSTITUTE(SUBSTITUTE(SUBSTITUTE(SUBSTITUTE(SUBSTITUTE(ATALI[[#This Row],[N.B.nota]]," ",""),"-",""),"(",""),")",""),".",""),",",""),"/",""))</f>
        <v/>
      </c>
      <c r="W32" s="31" t="str">
        <f ca="1">IF(ATALI[[#This Row],[concat]]="","",MATCH(ATALI[[#This Row],[concat]],[3]!db[NB NOTA_C],0)+1)</f>
        <v/>
      </c>
      <c r="X32" s="31" t="str">
        <f ca="1">IF(ATALI[[#This Row],[N.B.nota]]="","",ADDRESS(ROW(ATALI[QB]),COLUMN(ATALI[QB]))&amp;":"&amp;ADDRESS(ROW(),COLUMN(ATALI[QB])))</f>
        <v/>
      </c>
      <c r="Y32" s="46" t="str">
        <f ca="1">IF(ATALI[[#This Row],[//]]="","",HYPERLINK("[../DB.xlsx]DB!e"&amp;MATCH(ATALI[[#This Row],[concat]],[3]!db[NB NOTA_C],0)+1,"&gt;"))</f>
        <v/>
      </c>
      <c r="Z32" s="32">
        <f ca="1">IF(ATALI[[#This Row],[ID NOTA]]="",INDIRECT(ADDRESS(ROW()-1,COLUMN())),ATALI[[#This Row],[ID NOTA]])</f>
        <v>7</v>
      </c>
    </row>
    <row r="33" spans="1:26" x14ac:dyDescent="0.25">
      <c r="A33" s="32"/>
      <c r="B33" s="48" t="str">
        <f>IF(ATALI[[#This Row],[N_ID]]="","",INDEX(Table1[ID],MATCH(ATALI[[#This Row],[N_ID]],Table1[N_ID],0)))</f>
        <v/>
      </c>
      <c r="C33" s="48" t="str">
        <f ca="1">IF(ATALI[[#This Row],[//]]="","",HYPERLINK("["&amp;SUBSTITUTE(DIR,"'","")&amp;"]NOTA!D"&amp;ATALI[[#This Row],[//]]+2,"&gt;"))</f>
        <v/>
      </c>
      <c r="D33" s="48" t="str">
        <f>IF(ATALI[[#This Row],[ID NOTA]]="","",INDEX(Table1[QB],MATCH(ATALI[[#This Row],[ID NOTA]],Table1[ID],0)))</f>
        <v/>
      </c>
      <c r="E3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3" s="48"/>
      <c r="G33" s="30" t="str">
        <f ca="1">IF(ATALI[[#This Row],[N_ID]]="","",INDEX(INDIRECT($2:$2),ATALI[[#This Row],[//]]))</f>
        <v/>
      </c>
      <c r="H33" s="30" t="str">
        <f ca="1">IF(ATALI[[#This Row],[N_ID]]="","",INDEX(INDIRECT($2:$2),ATALI[[#This Row],[//]]))</f>
        <v/>
      </c>
      <c r="I33" s="31" t="str">
        <f ca="1">IF(ATALI[[#This Row],[N_ID]]="","",INDEX(INDIRECT($2:$2),ATALI[[#This Row],[//]]))</f>
        <v/>
      </c>
      <c r="J33" s="35" t="str">
        <f ca="1">IF(ATALI[[#This Row],[//]]="","",INDEX([3]!db[NB PAJAK],ATALI[[#This Row],[stt]]-1))</f>
        <v/>
      </c>
      <c r="K33" s="48" t="str">
        <f ca="1">IF(ATALI[[#This Row],[//]]="","",INDEX(INDIRECT($2:$2),ATALI[[#This Row],[//]]))</f>
        <v/>
      </c>
      <c r="L33" s="48" t="str">
        <f ca="1">IF(ATALI[[#This Row],[//]]="","",INDEX(INDIRECT($2:$2),ATALI[[#This Row],[//]]))</f>
        <v/>
      </c>
      <c r="M33" s="48" t="str">
        <f ca="1">IF(ATALI[[#This Row],[//]]="","",INDEX(INDIRECT($2:$2),ATALI[[#This Row],[//]]))</f>
        <v/>
      </c>
      <c r="N33" s="33" t="str">
        <f ca="1">IF(ATALI[[#This Row],[//]]="","",INDEX(INDIRECT($2:$2),ATALI[[#This Row],[//]]))</f>
        <v/>
      </c>
      <c r="O33" s="44" t="str">
        <f ca="1">IF(ATALI[[#This Row],[//]]="","",INDEX(INDIRECT($2:$2),ATALI[[#This Row],[//]]))</f>
        <v/>
      </c>
      <c r="P33" s="44" t="str">
        <f ca="1">IF(ATALI[[#This Row],[//]]="","",IF(INDEX(INDIRECT($2:$2),ATALI[[#This Row],[//]])="","",INDEX(INDIRECT($2:$2),ATALI[[#This Row],[//]])))</f>
        <v/>
      </c>
      <c r="Q33" s="33" t="str">
        <f ca="1">IF(ATALI[[#This Row],[//]]="","",INDEX(INDIRECT($2:$2),ATALI[[#This Row],[//]]))</f>
        <v/>
      </c>
      <c r="R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3" s="45" t="str">
        <f ca="1">IF(ATALI[[#This Row],[//]]="","",IF(INDEX(INDIRECT($2:$2),ATALI[[#This Row],[//]])="","",INDEX(INDIRECT($2:$2),ATALI[[#This Row],[//]])))</f>
        <v/>
      </c>
      <c r="U33" s="31" t="str">
        <f ca="1">IF(ATALI[[#This Row],[//]]="","",INDEX(INDIRECT($2:$2),ATALI[[#This Row],[//]]))</f>
        <v/>
      </c>
      <c r="V33" s="31" t="str">
        <f ca="1">LOWER(SUBSTITUTE(SUBSTITUTE(SUBSTITUTE(SUBSTITUTE(SUBSTITUTE(SUBSTITUTE(SUBSTITUTE(ATALI[[#This Row],[N.B.nota]]," ",""),"-",""),"(",""),")",""),".",""),",",""),"/",""))</f>
        <v/>
      </c>
      <c r="W33" s="31" t="str">
        <f ca="1">IF(ATALI[[#This Row],[concat]]="","",MATCH(ATALI[[#This Row],[concat]],[3]!db[NB NOTA_C],0)+1)</f>
        <v/>
      </c>
      <c r="X33" s="31" t="str">
        <f ca="1">IF(ATALI[[#This Row],[N.B.nota]]="","",ADDRESS(ROW(ATALI[QB]),COLUMN(ATALI[QB]))&amp;":"&amp;ADDRESS(ROW(),COLUMN(ATALI[QB])))</f>
        <v/>
      </c>
      <c r="Y33" s="46" t="str">
        <f ca="1">IF(ATALI[[#This Row],[//]]="","",HYPERLINK("[../DB.xlsx]DB!e"&amp;MATCH(ATALI[[#This Row],[concat]],[3]!db[NB NOTA_C],0)+1,"&gt;"))</f>
        <v/>
      </c>
      <c r="Z33" s="32">
        <f ca="1">IF(ATALI[[#This Row],[ID NOTA]]="",INDIRECT(ADDRESS(ROW()-1,COLUMN())),ATALI[[#This Row],[ID NOTA]])</f>
        <v>7</v>
      </c>
    </row>
    <row r="34" spans="1:26" x14ac:dyDescent="0.25">
      <c r="A34" s="32"/>
      <c r="B34" s="48" t="str">
        <f>IF(ATALI[[#This Row],[N_ID]]="","",INDEX(Table1[ID],MATCH(ATALI[[#This Row],[N_ID]],Table1[N_ID],0)))</f>
        <v/>
      </c>
      <c r="C34" s="48" t="str">
        <f ca="1">IF(ATALI[[#This Row],[//]]="","",HYPERLINK("["&amp;SUBSTITUTE(DIR,"'","")&amp;"]NOTA!D"&amp;ATALI[[#This Row],[//]]+2,"&gt;"))</f>
        <v/>
      </c>
      <c r="D34" s="48" t="str">
        <f>IF(ATALI[[#This Row],[ID NOTA]]="","",INDEX(Table1[QB],MATCH(ATALI[[#This Row],[ID NOTA]],Table1[ID],0)))</f>
        <v/>
      </c>
      <c r="E3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4" s="48"/>
      <c r="G34" s="30" t="str">
        <f ca="1">IF(ATALI[[#This Row],[N_ID]]="","",INDEX(INDIRECT($2:$2),ATALI[[#This Row],[//]]))</f>
        <v/>
      </c>
      <c r="H34" s="30" t="str">
        <f ca="1">IF(ATALI[[#This Row],[N_ID]]="","",INDEX(INDIRECT($2:$2),ATALI[[#This Row],[//]]))</f>
        <v/>
      </c>
      <c r="I34" s="31" t="str">
        <f ca="1">IF(ATALI[[#This Row],[N_ID]]="","",INDEX(INDIRECT($2:$2),ATALI[[#This Row],[//]]))</f>
        <v/>
      </c>
      <c r="J34" s="35" t="str">
        <f ca="1">IF(ATALI[[#This Row],[//]]="","",INDEX([3]!db[NB PAJAK],ATALI[[#This Row],[stt]]-1))</f>
        <v/>
      </c>
      <c r="K34" s="48" t="str">
        <f ca="1">IF(ATALI[[#This Row],[//]]="","",INDEX(INDIRECT($2:$2),ATALI[[#This Row],[//]]))</f>
        <v/>
      </c>
      <c r="L34" s="48" t="str">
        <f ca="1">IF(ATALI[[#This Row],[//]]="","",INDEX(INDIRECT($2:$2),ATALI[[#This Row],[//]]))</f>
        <v/>
      </c>
      <c r="M34" s="48" t="str">
        <f ca="1">IF(ATALI[[#This Row],[//]]="","",INDEX(INDIRECT($2:$2),ATALI[[#This Row],[//]]))</f>
        <v/>
      </c>
      <c r="N34" s="33" t="str">
        <f ca="1">IF(ATALI[[#This Row],[//]]="","",INDEX(INDIRECT($2:$2),ATALI[[#This Row],[//]]))</f>
        <v/>
      </c>
      <c r="O34" s="44" t="str">
        <f ca="1">IF(ATALI[[#This Row],[//]]="","",INDEX(INDIRECT($2:$2),ATALI[[#This Row],[//]]))</f>
        <v/>
      </c>
      <c r="P34" s="44" t="str">
        <f ca="1">IF(ATALI[[#This Row],[//]]="","",IF(INDEX(INDIRECT($2:$2),ATALI[[#This Row],[//]])="","",INDEX(INDIRECT($2:$2),ATALI[[#This Row],[//]])))</f>
        <v/>
      </c>
      <c r="Q34" s="33" t="str">
        <f ca="1">IF(ATALI[[#This Row],[//]]="","",INDEX(INDIRECT($2:$2),ATALI[[#This Row],[//]]))</f>
        <v/>
      </c>
      <c r="R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4" s="45" t="str">
        <f ca="1">IF(ATALI[[#This Row],[//]]="","",IF(INDEX(INDIRECT($2:$2),ATALI[[#This Row],[//]])="","",INDEX(INDIRECT($2:$2),ATALI[[#This Row],[//]])))</f>
        <v/>
      </c>
      <c r="U34" s="31" t="str">
        <f ca="1">IF(ATALI[[#This Row],[//]]="","",INDEX(INDIRECT($2:$2),ATALI[[#This Row],[//]]))</f>
        <v/>
      </c>
      <c r="V34" s="31" t="str">
        <f ca="1">LOWER(SUBSTITUTE(SUBSTITUTE(SUBSTITUTE(SUBSTITUTE(SUBSTITUTE(SUBSTITUTE(SUBSTITUTE(ATALI[[#This Row],[N.B.nota]]," ",""),"-",""),"(",""),")",""),".",""),",",""),"/",""))</f>
        <v/>
      </c>
      <c r="W34" s="31" t="str">
        <f ca="1">IF(ATALI[[#This Row],[concat]]="","",MATCH(ATALI[[#This Row],[concat]],[3]!db[NB NOTA_C],0)+1)</f>
        <v/>
      </c>
      <c r="X34" s="31" t="str">
        <f ca="1">IF(ATALI[[#This Row],[N.B.nota]]="","",ADDRESS(ROW(ATALI[QB]),COLUMN(ATALI[QB]))&amp;":"&amp;ADDRESS(ROW(),COLUMN(ATALI[QB])))</f>
        <v/>
      </c>
      <c r="Y34" s="46" t="str">
        <f ca="1">IF(ATALI[[#This Row],[//]]="","",HYPERLINK("[../DB.xlsx]DB!e"&amp;MATCH(ATALI[[#This Row],[concat]],[3]!db[NB NOTA_C],0)+1,"&gt;"))</f>
        <v/>
      </c>
      <c r="Z34" s="32">
        <f ca="1">IF(ATALI[[#This Row],[ID NOTA]]="",INDIRECT(ADDRESS(ROW()-1,COLUMN())),ATALI[[#This Row],[ID NOTA]])</f>
        <v>7</v>
      </c>
    </row>
    <row r="35" spans="1:26" x14ac:dyDescent="0.25">
      <c r="A35" s="32"/>
      <c r="B35" s="48" t="str">
        <f>IF(ATALI[[#This Row],[N_ID]]="","",INDEX(Table1[ID],MATCH(ATALI[[#This Row],[N_ID]],Table1[N_ID],0)))</f>
        <v/>
      </c>
      <c r="C35" s="48" t="str">
        <f ca="1">IF(ATALI[[#This Row],[//]]="","",HYPERLINK("["&amp;SUBSTITUTE(DIR,"'","")&amp;"]NOTA!D"&amp;ATALI[[#This Row],[//]]+2,"&gt;"))</f>
        <v/>
      </c>
      <c r="D35" s="48" t="str">
        <f>IF(ATALI[[#This Row],[ID NOTA]]="","",INDEX(Table1[QB],MATCH(ATALI[[#This Row],[ID NOTA]],Table1[ID],0)))</f>
        <v/>
      </c>
      <c r="E3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5" s="48"/>
      <c r="G35" s="30" t="str">
        <f ca="1">IF(ATALI[[#This Row],[N_ID]]="","",INDEX(INDIRECT($2:$2),ATALI[[#This Row],[//]]))</f>
        <v/>
      </c>
      <c r="H35" s="30" t="str">
        <f ca="1">IF(ATALI[[#This Row],[N_ID]]="","",INDEX(INDIRECT($2:$2),ATALI[[#This Row],[//]]))</f>
        <v/>
      </c>
      <c r="I35" s="31" t="str">
        <f ca="1">IF(ATALI[[#This Row],[N_ID]]="","",INDEX(INDIRECT($2:$2),ATALI[[#This Row],[//]]))</f>
        <v/>
      </c>
      <c r="J35" s="35" t="str">
        <f ca="1">IF(ATALI[[#This Row],[//]]="","",INDEX([3]!db[NB PAJAK],ATALI[[#This Row],[stt]]-1))</f>
        <v/>
      </c>
      <c r="K35" s="48" t="str">
        <f ca="1">IF(ATALI[[#This Row],[//]]="","",INDEX(INDIRECT($2:$2),ATALI[[#This Row],[//]]))</f>
        <v/>
      </c>
      <c r="L35" s="48" t="str">
        <f ca="1">IF(ATALI[[#This Row],[//]]="","",INDEX(INDIRECT($2:$2),ATALI[[#This Row],[//]]))</f>
        <v/>
      </c>
      <c r="M35" s="48" t="str">
        <f ca="1">IF(ATALI[[#This Row],[//]]="","",INDEX(INDIRECT($2:$2),ATALI[[#This Row],[//]]))</f>
        <v/>
      </c>
      <c r="N35" s="33" t="str">
        <f ca="1">IF(ATALI[[#This Row],[//]]="","",INDEX(INDIRECT($2:$2),ATALI[[#This Row],[//]]))</f>
        <v/>
      </c>
      <c r="O35" s="44" t="str">
        <f ca="1">IF(ATALI[[#This Row],[//]]="","",INDEX(INDIRECT($2:$2),ATALI[[#This Row],[//]]))</f>
        <v/>
      </c>
      <c r="P35" s="44" t="str">
        <f ca="1">IF(ATALI[[#This Row],[//]]="","",IF(INDEX(INDIRECT($2:$2),ATALI[[#This Row],[//]])="","",INDEX(INDIRECT($2:$2),ATALI[[#This Row],[//]])))</f>
        <v/>
      </c>
      <c r="Q35" s="33" t="str">
        <f ca="1">IF(ATALI[[#This Row],[//]]="","",INDEX(INDIRECT($2:$2),ATALI[[#This Row],[//]]))</f>
        <v/>
      </c>
      <c r="R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5" s="45" t="str">
        <f ca="1">IF(ATALI[[#This Row],[//]]="","",IF(INDEX(INDIRECT($2:$2),ATALI[[#This Row],[//]])="","",INDEX(INDIRECT($2:$2),ATALI[[#This Row],[//]])))</f>
        <v/>
      </c>
      <c r="U35" s="31" t="str">
        <f ca="1">IF(ATALI[[#This Row],[//]]="","",INDEX(INDIRECT($2:$2),ATALI[[#This Row],[//]]))</f>
        <v/>
      </c>
      <c r="V35" s="31" t="str">
        <f ca="1">LOWER(SUBSTITUTE(SUBSTITUTE(SUBSTITUTE(SUBSTITUTE(SUBSTITUTE(SUBSTITUTE(SUBSTITUTE(ATALI[[#This Row],[N.B.nota]]," ",""),"-",""),"(",""),")",""),".",""),",",""),"/",""))</f>
        <v/>
      </c>
      <c r="W35" s="31" t="str">
        <f ca="1">IF(ATALI[[#This Row],[concat]]="","",MATCH(ATALI[[#This Row],[concat]],[3]!db[NB NOTA_C],0)+1)</f>
        <v/>
      </c>
      <c r="X35" s="31" t="str">
        <f ca="1">IF(ATALI[[#This Row],[N.B.nota]]="","",ADDRESS(ROW(ATALI[QB]),COLUMN(ATALI[QB]))&amp;":"&amp;ADDRESS(ROW(),COLUMN(ATALI[QB])))</f>
        <v/>
      </c>
      <c r="Y35" s="46" t="str">
        <f ca="1">IF(ATALI[[#This Row],[//]]="","",HYPERLINK("[../DB.xlsx]DB!e"&amp;MATCH(ATALI[[#This Row],[concat]],[3]!db[NB NOTA_C],0)+1,"&gt;"))</f>
        <v/>
      </c>
      <c r="Z35" s="32">
        <f ca="1">IF(ATALI[[#This Row],[ID NOTA]]="",INDIRECT(ADDRESS(ROW()-1,COLUMN())),ATALI[[#This Row],[ID NOTA]])</f>
        <v>7</v>
      </c>
    </row>
    <row r="36" spans="1:26" x14ac:dyDescent="0.25">
      <c r="A36" s="32"/>
      <c r="B36" s="48" t="str">
        <f>IF(ATALI[[#This Row],[N_ID]]="","",INDEX(Table1[ID],MATCH(ATALI[[#This Row],[N_ID]],Table1[N_ID],0)))</f>
        <v/>
      </c>
      <c r="C36" s="48" t="str">
        <f ca="1">IF(ATALI[[#This Row],[//]]="","",HYPERLINK("["&amp;SUBSTITUTE(DIR,"'","")&amp;"]NOTA!D"&amp;ATALI[[#This Row],[//]]+2,"&gt;"))</f>
        <v/>
      </c>
      <c r="D36" s="48" t="str">
        <f>IF(ATALI[[#This Row],[ID NOTA]]="","",INDEX(Table1[QB],MATCH(ATALI[[#This Row],[ID NOTA]],Table1[ID],0)))</f>
        <v/>
      </c>
      <c r="E3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6" s="48"/>
      <c r="G36" s="30" t="str">
        <f ca="1">IF(ATALI[[#This Row],[N_ID]]="","",INDEX(INDIRECT($2:$2),ATALI[[#This Row],[//]]))</f>
        <v/>
      </c>
      <c r="H36" s="30" t="str">
        <f ca="1">IF(ATALI[[#This Row],[N_ID]]="","",INDEX(INDIRECT($2:$2),ATALI[[#This Row],[//]]))</f>
        <v/>
      </c>
      <c r="I36" s="31" t="str">
        <f ca="1">IF(ATALI[[#This Row],[N_ID]]="","",INDEX(INDIRECT($2:$2),ATALI[[#This Row],[//]]))</f>
        <v/>
      </c>
      <c r="J36" s="35" t="str">
        <f ca="1">IF(ATALI[[#This Row],[//]]="","",INDEX([3]!db[NB PAJAK],ATALI[[#This Row],[stt]]-1))</f>
        <v/>
      </c>
      <c r="K36" s="48" t="str">
        <f ca="1">IF(ATALI[[#This Row],[//]]="","",INDEX(INDIRECT($2:$2),ATALI[[#This Row],[//]]))</f>
        <v/>
      </c>
      <c r="L36" s="48" t="str">
        <f ca="1">IF(ATALI[[#This Row],[//]]="","",INDEX(INDIRECT($2:$2),ATALI[[#This Row],[//]]))</f>
        <v/>
      </c>
      <c r="M36" s="48" t="str">
        <f ca="1">IF(ATALI[[#This Row],[//]]="","",INDEX(INDIRECT($2:$2),ATALI[[#This Row],[//]]))</f>
        <v/>
      </c>
      <c r="N36" s="33" t="str">
        <f ca="1">IF(ATALI[[#This Row],[//]]="","",INDEX(INDIRECT($2:$2),ATALI[[#This Row],[//]]))</f>
        <v/>
      </c>
      <c r="O36" s="44" t="str">
        <f ca="1">IF(ATALI[[#This Row],[//]]="","",INDEX(INDIRECT($2:$2),ATALI[[#This Row],[//]]))</f>
        <v/>
      </c>
      <c r="P36" s="44" t="str">
        <f ca="1">IF(ATALI[[#This Row],[//]]="","",IF(INDEX(INDIRECT($2:$2),ATALI[[#This Row],[//]])="","",INDEX(INDIRECT($2:$2),ATALI[[#This Row],[//]])))</f>
        <v/>
      </c>
      <c r="Q36" s="33" t="str">
        <f ca="1">IF(ATALI[[#This Row],[//]]="","",INDEX(INDIRECT($2:$2),ATALI[[#This Row],[//]]))</f>
        <v/>
      </c>
      <c r="R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6" s="45" t="str">
        <f ca="1">IF(ATALI[[#This Row],[//]]="","",IF(INDEX(INDIRECT($2:$2),ATALI[[#This Row],[//]])="","",INDEX(INDIRECT($2:$2),ATALI[[#This Row],[//]])))</f>
        <v/>
      </c>
      <c r="U36" s="31" t="str">
        <f ca="1">IF(ATALI[[#This Row],[//]]="","",INDEX(INDIRECT($2:$2),ATALI[[#This Row],[//]]))</f>
        <v/>
      </c>
      <c r="V36" s="31" t="str">
        <f ca="1">LOWER(SUBSTITUTE(SUBSTITUTE(SUBSTITUTE(SUBSTITUTE(SUBSTITUTE(SUBSTITUTE(SUBSTITUTE(ATALI[[#This Row],[N.B.nota]]," ",""),"-",""),"(",""),")",""),".",""),",",""),"/",""))</f>
        <v/>
      </c>
      <c r="W36" s="31" t="str">
        <f ca="1">IF(ATALI[[#This Row],[concat]]="","",MATCH(ATALI[[#This Row],[concat]],[3]!db[NB NOTA_C],0)+1)</f>
        <v/>
      </c>
      <c r="X36" s="31" t="str">
        <f ca="1">IF(ATALI[[#This Row],[N.B.nota]]="","",ADDRESS(ROW(ATALI[QB]),COLUMN(ATALI[QB]))&amp;":"&amp;ADDRESS(ROW(),COLUMN(ATALI[QB])))</f>
        <v/>
      </c>
      <c r="Y36" s="46" t="str">
        <f ca="1">IF(ATALI[[#This Row],[//]]="","",HYPERLINK("[../DB.xlsx]DB!e"&amp;MATCH(ATALI[[#This Row],[concat]],[3]!db[NB NOTA_C],0)+1,"&gt;"))</f>
        <v/>
      </c>
      <c r="Z36" s="32">
        <f ca="1">IF(ATALI[[#This Row],[ID NOTA]]="",INDIRECT(ADDRESS(ROW()-1,COLUMN())),ATALI[[#This Row],[ID NOTA]])</f>
        <v>7</v>
      </c>
    </row>
    <row r="37" spans="1:26" x14ac:dyDescent="0.25">
      <c r="A37" s="32"/>
      <c r="B37" s="48" t="str">
        <f>IF(ATALI[[#This Row],[N_ID]]="","",INDEX(Table1[ID],MATCH(ATALI[[#This Row],[N_ID]],Table1[N_ID],0)))</f>
        <v/>
      </c>
      <c r="C37" s="48" t="str">
        <f ca="1">IF(ATALI[[#This Row],[//]]="","",HYPERLINK("["&amp;SUBSTITUTE(DIR,"'","")&amp;"]NOTA!D"&amp;ATALI[[#This Row],[//]]+2,"&gt;"))</f>
        <v/>
      </c>
      <c r="D37" s="48" t="str">
        <f>IF(ATALI[[#This Row],[ID NOTA]]="","",INDEX(Table1[QB],MATCH(ATALI[[#This Row],[ID NOTA]],Table1[ID],0)))</f>
        <v/>
      </c>
      <c r="E3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7" s="48"/>
      <c r="G37" s="30" t="str">
        <f ca="1">IF(ATALI[[#This Row],[N_ID]]="","",INDEX(INDIRECT($2:$2),ATALI[[#This Row],[//]]))</f>
        <v/>
      </c>
      <c r="H37" s="30" t="str">
        <f ca="1">IF(ATALI[[#This Row],[N_ID]]="","",INDEX(INDIRECT($2:$2),ATALI[[#This Row],[//]]))</f>
        <v/>
      </c>
      <c r="I37" s="31" t="str">
        <f ca="1">IF(ATALI[[#This Row],[N_ID]]="","",INDEX(INDIRECT($2:$2),ATALI[[#This Row],[//]]))</f>
        <v/>
      </c>
      <c r="J37" s="35" t="str">
        <f ca="1">IF(ATALI[[#This Row],[//]]="","",INDEX([3]!db[NB PAJAK],ATALI[[#This Row],[stt]]-1))</f>
        <v/>
      </c>
      <c r="K37" s="48" t="str">
        <f ca="1">IF(ATALI[[#This Row],[//]]="","",INDEX(INDIRECT($2:$2),ATALI[[#This Row],[//]]))</f>
        <v/>
      </c>
      <c r="L37" s="48" t="str">
        <f ca="1">IF(ATALI[[#This Row],[//]]="","",INDEX(INDIRECT($2:$2),ATALI[[#This Row],[//]]))</f>
        <v/>
      </c>
      <c r="M37" s="48" t="str">
        <f ca="1">IF(ATALI[[#This Row],[//]]="","",INDEX(INDIRECT($2:$2),ATALI[[#This Row],[//]]))</f>
        <v/>
      </c>
      <c r="N37" s="33" t="str">
        <f ca="1">IF(ATALI[[#This Row],[//]]="","",INDEX(INDIRECT($2:$2),ATALI[[#This Row],[//]]))</f>
        <v/>
      </c>
      <c r="O37" s="44" t="str">
        <f ca="1">IF(ATALI[[#This Row],[//]]="","",INDEX(INDIRECT($2:$2),ATALI[[#This Row],[//]]))</f>
        <v/>
      </c>
      <c r="P37" s="44" t="str">
        <f ca="1">IF(ATALI[[#This Row],[//]]="","",IF(INDEX(INDIRECT($2:$2),ATALI[[#This Row],[//]])="","",INDEX(INDIRECT($2:$2),ATALI[[#This Row],[//]])))</f>
        <v/>
      </c>
      <c r="Q37" s="33" t="str">
        <f ca="1">IF(ATALI[[#This Row],[//]]="","",INDEX(INDIRECT($2:$2),ATALI[[#This Row],[//]]))</f>
        <v/>
      </c>
      <c r="R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7" s="45" t="str">
        <f ca="1">IF(ATALI[[#This Row],[//]]="","",IF(INDEX(INDIRECT($2:$2),ATALI[[#This Row],[//]])="","",INDEX(INDIRECT($2:$2),ATALI[[#This Row],[//]])))</f>
        <v/>
      </c>
      <c r="U37" s="31" t="str">
        <f ca="1">IF(ATALI[[#This Row],[//]]="","",INDEX(INDIRECT($2:$2),ATALI[[#This Row],[//]]))</f>
        <v/>
      </c>
      <c r="V37" s="31" t="str">
        <f ca="1">LOWER(SUBSTITUTE(SUBSTITUTE(SUBSTITUTE(SUBSTITUTE(SUBSTITUTE(SUBSTITUTE(SUBSTITUTE(ATALI[[#This Row],[N.B.nota]]," ",""),"-",""),"(",""),")",""),".",""),",",""),"/",""))</f>
        <v/>
      </c>
      <c r="W37" s="31" t="str">
        <f ca="1">IF(ATALI[[#This Row],[concat]]="","",MATCH(ATALI[[#This Row],[concat]],[3]!db[NB NOTA_C],0)+1)</f>
        <v/>
      </c>
      <c r="X37" s="31" t="str">
        <f ca="1">IF(ATALI[[#This Row],[N.B.nota]]="","",ADDRESS(ROW(ATALI[QB]),COLUMN(ATALI[QB]))&amp;":"&amp;ADDRESS(ROW(),COLUMN(ATALI[QB])))</f>
        <v/>
      </c>
      <c r="Y37" s="46" t="str">
        <f ca="1">IF(ATALI[[#This Row],[//]]="","",HYPERLINK("[../DB.xlsx]DB!e"&amp;MATCH(ATALI[[#This Row],[concat]],[3]!db[NB NOTA_C],0)+1,"&gt;"))</f>
        <v/>
      </c>
      <c r="Z37" s="32">
        <f ca="1">IF(ATALI[[#This Row],[ID NOTA]]="",INDIRECT(ADDRESS(ROW()-1,COLUMN())),ATALI[[#This Row],[ID NOTA]])</f>
        <v>7</v>
      </c>
    </row>
    <row r="38" spans="1:26" x14ac:dyDescent="0.25">
      <c r="A38" s="32"/>
      <c r="B38" s="48" t="str">
        <f>IF(ATALI[[#This Row],[N_ID]]="","",INDEX(Table1[ID],MATCH(ATALI[[#This Row],[N_ID]],Table1[N_ID],0)))</f>
        <v/>
      </c>
      <c r="C38" s="48" t="str">
        <f ca="1">IF(ATALI[[#This Row],[//]]="","",HYPERLINK("["&amp;SUBSTITUTE(DIR,"'","")&amp;"]NOTA!D"&amp;ATALI[[#This Row],[//]]+2,"&gt;"))</f>
        <v/>
      </c>
      <c r="D38" s="48" t="str">
        <f>IF(ATALI[[#This Row],[ID NOTA]]="","",INDEX(Table1[QB],MATCH(ATALI[[#This Row],[ID NOTA]],Table1[ID],0)))</f>
        <v/>
      </c>
      <c r="E3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8" s="48"/>
      <c r="G38" s="30" t="str">
        <f ca="1">IF(ATALI[[#This Row],[N_ID]]="","",INDEX(INDIRECT($2:$2),ATALI[[#This Row],[//]]))</f>
        <v/>
      </c>
      <c r="H38" s="30" t="str">
        <f ca="1">IF(ATALI[[#This Row],[N_ID]]="","",INDEX(INDIRECT($2:$2),ATALI[[#This Row],[//]]))</f>
        <v/>
      </c>
      <c r="I38" s="31" t="str">
        <f ca="1">IF(ATALI[[#This Row],[N_ID]]="","",INDEX(INDIRECT($2:$2),ATALI[[#This Row],[//]]))</f>
        <v/>
      </c>
      <c r="J38" s="35" t="str">
        <f ca="1">IF(ATALI[[#This Row],[//]]="","",INDEX([3]!db[NB PAJAK],ATALI[[#This Row],[stt]]-1))</f>
        <v/>
      </c>
      <c r="K38" s="48" t="str">
        <f ca="1">IF(ATALI[[#This Row],[//]]="","",INDEX(INDIRECT($2:$2),ATALI[[#This Row],[//]]))</f>
        <v/>
      </c>
      <c r="L38" s="48" t="str">
        <f ca="1">IF(ATALI[[#This Row],[//]]="","",INDEX(INDIRECT($2:$2),ATALI[[#This Row],[//]]))</f>
        <v/>
      </c>
      <c r="M38" s="48" t="str">
        <f ca="1">IF(ATALI[[#This Row],[//]]="","",INDEX(INDIRECT($2:$2),ATALI[[#This Row],[//]]))</f>
        <v/>
      </c>
      <c r="N38" s="33" t="str">
        <f ca="1">IF(ATALI[[#This Row],[//]]="","",INDEX(INDIRECT($2:$2),ATALI[[#This Row],[//]]))</f>
        <v/>
      </c>
      <c r="O38" s="44" t="str">
        <f ca="1">IF(ATALI[[#This Row],[//]]="","",INDEX(INDIRECT($2:$2),ATALI[[#This Row],[//]]))</f>
        <v/>
      </c>
      <c r="P38" s="44" t="str">
        <f ca="1">IF(ATALI[[#This Row],[//]]="","",IF(INDEX(INDIRECT($2:$2),ATALI[[#This Row],[//]])="","",INDEX(INDIRECT($2:$2),ATALI[[#This Row],[//]])))</f>
        <v/>
      </c>
      <c r="Q38" s="33" t="str">
        <f ca="1">IF(ATALI[[#This Row],[//]]="","",INDEX(INDIRECT($2:$2),ATALI[[#This Row],[//]]))</f>
        <v/>
      </c>
      <c r="R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8" s="45" t="str">
        <f ca="1">IF(ATALI[[#This Row],[//]]="","",IF(INDEX(INDIRECT($2:$2),ATALI[[#This Row],[//]])="","",INDEX(INDIRECT($2:$2),ATALI[[#This Row],[//]])))</f>
        <v/>
      </c>
      <c r="U38" s="31" t="str">
        <f ca="1">IF(ATALI[[#This Row],[//]]="","",INDEX(INDIRECT($2:$2),ATALI[[#This Row],[//]]))</f>
        <v/>
      </c>
      <c r="V38" s="31" t="str">
        <f ca="1">LOWER(SUBSTITUTE(SUBSTITUTE(SUBSTITUTE(SUBSTITUTE(SUBSTITUTE(SUBSTITUTE(SUBSTITUTE(ATALI[[#This Row],[N.B.nota]]," ",""),"-",""),"(",""),")",""),".",""),",",""),"/",""))</f>
        <v/>
      </c>
      <c r="W38" s="31" t="str">
        <f ca="1">IF(ATALI[[#This Row],[concat]]="","",MATCH(ATALI[[#This Row],[concat]],[3]!db[NB NOTA_C],0)+1)</f>
        <v/>
      </c>
      <c r="X38" s="31" t="str">
        <f ca="1">IF(ATALI[[#This Row],[N.B.nota]]="","",ADDRESS(ROW(ATALI[QB]),COLUMN(ATALI[QB]))&amp;":"&amp;ADDRESS(ROW(),COLUMN(ATALI[QB])))</f>
        <v/>
      </c>
      <c r="Y38" s="46" t="str">
        <f ca="1">IF(ATALI[[#This Row],[//]]="","",HYPERLINK("[../DB.xlsx]DB!e"&amp;MATCH(ATALI[[#This Row],[concat]],[3]!db[NB NOTA_C],0)+1,"&gt;"))</f>
        <v/>
      </c>
      <c r="Z38" s="32">
        <f ca="1">IF(ATALI[[#This Row],[ID NOTA]]="",INDIRECT(ADDRESS(ROW()-1,COLUMN())),ATALI[[#This Row],[ID NOTA]])</f>
        <v>7</v>
      </c>
    </row>
    <row r="39" spans="1:26" x14ac:dyDescent="0.25">
      <c r="A39" s="32"/>
      <c r="B39" s="48" t="str">
        <f>IF(ATALI[[#This Row],[N_ID]]="","",INDEX(Table1[ID],MATCH(ATALI[[#This Row],[N_ID]],Table1[N_ID],0)))</f>
        <v/>
      </c>
      <c r="C39" s="48" t="str">
        <f ca="1">IF(ATALI[[#This Row],[//]]="","",HYPERLINK("["&amp;SUBSTITUTE(DIR,"'","")&amp;"]NOTA!D"&amp;ATALI[[#This Row],[//]]+2,"&gt;"))</f>
        <v/>
      </c>
      <c r="D39" s="48" t="str">
        <f>IF(ATALI[[#This Row],[ID NOTA]]="","",INDEX(Table1[QB],MATCH(ATALI[[#This Row],[ID NOTA]],Table1[ID],0)))</f>
        <v/>
      </c>
      <c r="E3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9" s="48"/>
      <c r="G39" s="30" t="str">
        <f ca="1">IF(ATALI[[#This Row],[N_ID]]="","",INDEX(INDIRECT($2:$2),ATALI[[#This Row],[//]]))</f>
        <v/>
      </c>
      <c r="H39" s="30" t="str">
        <f ca="1">IF(ATALI[[#This Row],[N_ID]]="","",INDEX(INDIRECT($2:$2),ATALI[[#This Row],[//]]))</f>
        <v/>
      </c>
      <c r="I39" s="31" t="str">
        <f ca="1">IF(ATALI[[#This Row],[N_ID]]="","",INDEX(INDIRECT($2:$2),ATALI[[#This Row],[//]]))</f>
        <v/>
      </c>
      <c r="J39" s="35" t="str">
        <f ca="1">IF(ATALI[[#This Row],[//]]="","",INDEX([3]!db[NB PAJAK],ATALI[[#This Row],[stt]]-1))</f>
        <v/>
      </c>
      <c r="K39" s="48" t="str">
        <f ca="1">IF(ATALI[[#This Row],[//]]="","",INDEX(INDIRECT($2:$2),ATALI[[#This Row],[//]]))</f>
        <v/>
      </c>
      <c r="L39" s="48" t="str">
        <f ca="1">IF(ATALI[[#This Row],[//]]="","",INDEX(INDIRECT($2:$2),ATALI[[#This Row],[//]]))</f>
        <v/>
      </c>
      <c r="M39" s="48" t="str">
        <f ca="1">IF(ATALI[[#This Row],[//]]="","",INDEX(INDIRECT($2:$2),ATALI[[#This Row],[//]]))</f>
        <v/>
      </c>
      <c r="N39" s="33" t="str">
        <f ca="1">IF(ATALI[[#This Row],[//]]="","",INDEX(INDIRECT($2:$2),ATALI[[#This Row],[//]]))</f>
        <v/>
      </c>
      <c r="O39" s="44" t="str">
        <f ca="1">IF(ATALI[[#This Row],[//]]="","",INDEX(INDIRECT($2:$2),ATALI[[#This Row],[//]]))</f>
        <v/>
      </c>
      <c r="P39" s="44" t="str">
        <f ca="1">IF(ATALI[[#This Row],[//]]="","",IF(INDEX(INDIRECT($2:$2),ATALI[[#This Row],[//]])="","",INDEX(INDIRECT($2:$2),ATALI[[#This Row],[//]])))</f>
        <v/>
      </c>
      <c r="Q39" s="33" t="str">
        <f ca="1">IF(ATALI[[#This Row],[//]]="","",INDEX(INDIRECT($2:$2),ATALI[[#This Row],[//]]))</f>
        <v/>
      </c>
      <c r="R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9" s="45" t="str">
        <f ca="1">IF(ATALI[[#This Row],[//]]="","",IF(INDEX(INDIRECT($2:$2),ATALI[[#This Row],[//]])="","",INDEX(INDIRECT($2:$2),ATALI[[#This Row],[//]])))</f>
        <v/>
      </c>
      <c r="U39" s="31" t="str">
        <f ca="1">IF(ATALI[[#This Row],[//]]="","",INDEX(INDIRECT($2:$2),ATALI[[#This Row],[//]]))</f>
        <v/>
      </c>
      <c r="V39" s="31" t="str">
        <f ca="1">LOWER(SUBSTITUTE(SUBSTITUTE(SUBSTITUTE(SUBSTITUTE(SUBSTITUTE(SUBSTITUTE(SUBSTITUTE(ATALI[[#This Row],[N.B.nota]]," ",""),"-",""),"(",""),")",""),".",""),",",""),"/",""))</f>
        <v/>
      </c>
      <c r="W39" s="31" t="str">
        <f ca="1">IF(ATALI[[#This Row],[concat]]="","",MATCH(ATALI[[#This Row],[concat]],[3]!db[NB NOTA_C],0)+1)</f>
        <v/>
      </c>
      <c r="X39" s="31" t="str">
        <f ca="1">IF(ATALI[[#This Row],[N.B.nota]]="","",ADDRESS(ROW(ATALI[QB]),COLUMN(ATALI[QB]))&amp;":"&amp;ADDRESS(ROW(),COLUMN(ATALI[QB])))</f>
        <v/>
      </c>
      <c r="Y39" s="46" t="str">
        <f ca="1">IF(ATALI[[#This Row],[//]]="","",HYPERLINK("[../DB.xlsx]DB!e"&amp;MATCH(ATALI[[#This Row],[concat]],[3]!db[NB NOTA_C],0)+1,"&gt;"))</f>
        <v/>
      </c>
      <c r="Z39" s="32">
        <f ca="1">IF(ATALI[[#This Row],[ID NOTA]]="",INDIRECT(ADDRESS(ROW()-1,COLUMN())),ATALI[[#This Row],[ID NOTA]])</f>
        <v>7</v>
      </c>
    </row>
    <row r="40" spans="1:26" x14ac:dyDescent="0.25">
      <c r="A40" s="32"/>
      <c r="B40" s="48" t="str">
        <f>IF(ATALI[[#This Row],[N_ID]]="","",INDEX(Table1[ID],MATCH(ATALI[[#This Row],[N_ID]],Table1[N_ID],0)))</f>
        <v/>
      </c>
      <c r="C40" s="48" t="str">
        <f ca="1">IF(ATALI[[#This Row],[//]]="","",HYPERLINK("["&amp;SUBSTITUTE(DIR,"'","")&amp;"]NOTA!D"&amp;ATALI[[#This Row],[//]]+2,"&gt;"))</f>
        <v/>
      </c>
      <c r="D40" s="48" t="str">
        <f>IF(ATALI[[#This Row],[ID NOTA]]="","",INDEX(Table1[QB],MATCH(ATALI[[#This Row],[ID NOTA]],Table1[ID],0)))</f>
        <v/>
      </c>
      <c r="E4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0" s="48"/>
      <c r="G40" s="30" t="str">
        <f ca="1">IF(ATALI[[#This Row],[N_ID]]="","",INDEX(INDIRECT($2:$2),ATALI[[#This Row],[//]]))</f>
        <v/>
      </c>
      <c r="H40" s="30" t="str">
        <f ca="1">IF(ATALI[[#This Row],[N_ID]]="","",INDEX(INDIRECT($2:$2),ATALI[[#This Row],[//]]))</f>
        <v/>
      </c>
      <c r="I40" s="31" t="str">
        <f ca="1">IF(ATALI[[#This Row],[N_ID]]="","",INDEX(INDIRECT($2:$2),ATALI[[#This Row],[//]]))</f>
        <v/>
      </c>
      <c r="J40" s="35" t="str">
        <f ca="1">IF(ATALI[[#This Row],[//]]="","",INDEX([3]!db[NB PAJAK],ATALI[[#This Row],[stt]]-1))</f>
        <v/>
      </c>
      <c r="K40" s="48" t="str">
        <f ca="1">IF(ATALI[[#This Row],[//]]="","",INDEX(INDIRECT($2:$2),ATALI[[#This Row],[//]]))</f>
        <v/>
      </c>
      <c r="L40" s="48" t="str">
        <f ca="1">IF(ATALI[[#This Row],[//]]="","",INDEX(INDIRECT($2:$2),ATALI[[#This Row],[//]]))</f>
        <v/>
      </c>
      <c r="M40" s="48" t="str">
        <f ca="1">IF(ATALI[[#This Row],[//]]="","",INDEX(INDIRECT($2:$2),ATALI[[#This Row],[//]]))</f>
        <v/>
      </c>
      <c r="N40" s="33" t="str">
        <f ca="1">IF(ATALI[[#This Row],[//]]="","",INDEX(INDIRECT($2:$2),ATALI[[#This Row],[//]]))</f>
        <v/>
      </c>
      <c r="O40" s="44" t="str">
        <f ca="1">IF(ATALI[[#This Row],[//]]="","",INDEX(INDIRECT($2:$2),ATALI[[#This Row],[//]]))</f>
        <v/>
      </c>
      <c r="P40" s="44" t="str">
        <f ca="1">IF(ATALI[[#This Row],[//]]="","",IF(INDEX(INDIRECT($2:$2),ATALI[[#This Row],[//]])="","",INDEX(INDIRECT($2:$2),ATALI[[#This Row],[//]])))</f>
        <v/>
      </c>
      <c r="Q40" s="33" t="str">
        <f ca="1">IF(ATALI[[#This Row],[//]]="","",INDEX(INDIRECT($2:$2),ATALI[[#This Row],[//]]))</f>
        <v/>
      </c>
      <c r="R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0" s="45" t="str">
        <f ca="1">IF(ATALI[[#This Row],[//]]="","",IF(INDEX(INDIRECT($2:$2),ATALI[[#This Row],[//]])="","",INDEX(INDIRECT($2:$2),ATALI[[#This Row],[//]])))</f>
        <v/>
      </c>
      <c r="U40" s="31" t="str">
        <f ca="1">IF(ATALI[[#This Row],[//]]="","",INDEX(INDIRECT($2:$2),ATALI[[#This Row],[//]]))</f>
        <v/>
      </c>
      <c r="V40" s="31" t="str">
        <f ca="1">LOWER(SUBSTITUTE(SUBSTITUTE(SUBSTITUTE(SUBSTITUTE(SUBSTITUTE(SUBSTITUTE(SUBSTITUTE(ATALI[[#This Row],[N.B.nota]]," ",""),"-",""),"(",""),")",""),".",""),",",""),"/",""))</f>
        <v/>
      </c>
      <c r="W40" s="31" t="str">
        <f ca="1">IF(ATALI[[#This Row],[concat]]="","",MATCH(ATALI[[#This Row],[concat]],[3]!db[NB NOTA_C],0)+1)</f>
        <v/>
      </c>
      <c r="X40" s="31" t="str">
        <f ca="1">IF(ATALI[[#This Row],[N.B.nota]]="","",ADDRESS(ROW(ATALI[QB]),COLUMN(ATALI[QB]))&amp;":"&amp;ADDRESS(ROW(),COLUMN(ATALI[QB])))</f>
        <v/>
      </c>
      <c r="Y40" s="46" t="str">
        <f ca="1">IF(ATALI[[#This Row],[//]]="","",HYPERLINK("[../DB.xlsx]DB!e"&amp;MATCH(ATALI[[#This Row],[concat]],[3]!db[NB NOTA_C],0)+1,"&gt;"))</f>
        <v/>
      </c>
      <c r="Z40" s="32">
        <f ca="1">IF(ATALI[[#This Row],[ID NOTA]]="",INDIRECT(ADDRESS(ROW()-1,COLUMN())),ATALI[[#This Row],[ID NOTA]])</f>
        <v>7</v>
      </c>
    </row>
    <row r="41" spans="1:26" x14ac:dyDescent="0.25">
      <c r="A41" s="32"/>
      <c r="B41" s="48" t="str">
        <f>IF(ATALI[[#This Row],[N_ID]]="","",INDEX(Table1[ID],MATCH(ATALI[[#This Row],[N_ID]],Table1[N_ID],0)))</f>
        <v/>
      </c>
      <c r="C41" s="48" t="str">
        <f ca="1">IF(ATALI[[#This Row],[//]]="","",HYPERLINK("["&amp;SUBSTITUTE(DIR,"'","")&amp;"]NOTA!D"&amp;ATALI[[#This Row],[//]]+2,"&gt;"))</f>
        <v/>
      </c>
      <c r="D41" s="48" t="str">
        <f>IF(ATALI[[#This Row],[ID NOTA]]="","",INDEX(Table1[QB],MATCH(ATALI[[#This Row],[ID NOTA]],Table1[ID],0)))</f>
        <v/>
      </c>
      <c r="E4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1" s="48"/>
      <c r="G41" s="30" t="str">
        <f ca="1">IF(ATALI[[#This Row],[N_ID]]="","",INDEX(INDIRECT($2:$2),ATALI[[#This Row],[//]]))</f>
        <v/>
      </c>
      <c r="H41" s="30" t="str">
        <f ca="1">IF(ATALI[[#This Row],[N_ID]]="","",INDEX(INDIRECT($2:$2),ATALI[[#This Row],[//]]))</f>
        <v/>
      </c>
      <c r="I41" s="31" t="str">
        <f ca="1">IF(ATALI[[#This Row],[N_ID]]="","",INDEX(INDIRECT($2:$2),ATALI[[#This Row],[//]]))</f>
        <v/>
      </c>
      <c r="J41" s="35" t="str">
        <f ca="1">IF(ATALI[[#This Row],[//]]="","",INDEX([3]!db[NB PAJAK],ATALI[[#This Row],[stt]]-1))</f>
        <v/>
      </c>
      <c r="K41" s="48" t="str">
        <f ca="1">IF(ATALI[[#This Row],[//]]="","",INDEX(INDIRECT($2:$2),ATALI[[#This Row],[//]]))</f>
        <v/>
      </c>
      <c r="L41" s="48" t="str">
        <f ca="1">IF(ATALI[[#This Row],[//]]="","",INDEX(INDIRECT($2:$2),ATALI[[#This Row],[//]]))</f>
        <v/>
      </c>
      <c r="M41" s="48" t="str">
        <f ca="1">IF(ATALI[[#This Row],[//]]="","",INDEX(INDIRECT($2:$2),ATALI[[#This Row],[//]]))</f>
        <v/>
      </c>
      <c r="N41" s="33" t="str">
        <f ca="1">IF(ATALI[[#This Row],[//]]="","",INDEX(INDIRECT($2:$2),ATALI[[#This Row],[//]]))</f>
        <v/>
      </c>
      <c r="O41" s="44" t="str">
        <f ca="1">IF(ATALI[[#This Row],[//]]="","",INDEX(INDIRECT($2:$2),ATALI[[#This Row],[//]]))</f>
        <v/>
      </c>
      <c r="P41" s="44" t="str">
        <f ca="1">IF(ATALI[[#This Row],[//]]="","",IF(INDEX(INDIRECT($2:$2),ATALI[[#This Row],[//]])="","",INDEX(INDIRECT($2:$2),ATALI[[#This Row],[//]])))</f>
        <v/>
      </c>
      <c r="Q41" s="33" t="str">
        <f ca="1">IF(ATALI[[#This Row],[//]]="","",INDEX(INDIRECT($2:$2),ATALI[[#This Row],[//]]))</f>
        <v/>
      </c>
      <c r="R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1" s="45" t="str">
        <f ca="1">IF(ATALI[[#This Row],[//]]="","",IF(INDEX(INDIRECT($2:$2),ATALI[[#This Row],[//]])="","",INDEX(INDIRECT($2:$2),ATALI[[#This Row],[//]])))</f>
        <v/>
      </c>
      <c r="U41" s="31" t="str">
        <f ca="1">IF(ATALI[[#This Row],[//]]="","",INDEX(INDIRECT($2:$2),ATALI[[#This Row],[//]]))</f>
        <v/>
      </c>
      <c r="V41" s="31" t="str">
        <f ca="1">LOWER(SUBSTITUTE(SUBSTITUTE(SUBSTITUTE(SUBSTITUTE(SUBSTITUTE(SUBSTITUTE(SUBSTITUTE(ATALI[[#This Row],[N.B.nota]]," ",""),"-",""),"(",""),")",""),".",""),",",""),"/",""))</f>
        <v/>
      </c>
      <c r="W41" s="31" t="str">
        <f ca="1">IF(ATALI[[#This Row],[concat]]="","",MATCH(ATALI[[#This Row],[concat]],[3]!db[NB NOTA_C],0)+1)</f>
        <v/>
      </c>
      <c r="X41" s="31" t="str">
        <f ca="1">IF(ATALI[[#This Row],[N.B.nota]]="","",ADDRESS(ROW(ATALI[QB]),COLUMN(ATALI[QB]))&amp;":"&amp;ADDRESS(ROW(),COLUMN(ATALI[QB])))</f>
        <v/>
      </c>
      <c r="Y41" s="46" t="str">
        <f ca="1">IF(ATALI[[#This Row],[//]]="","",HYPERLINK("[../DB.xlsx]DB!e"&amp;MATCH(ATALI[[#This Row],[concat]],[3]!db[NB NOTA_C],0)+1,"&gt;"))</f>
        <v/>
      </c>
      <c r="Z41" s="32">
        <f ca="1">IF(ATALI[[#This Row],[ID NOTA]]="",INDIRECT(ADDRESS(ROW()-1,COLUMN())),ATALI[[#This Row],[ID NOTA]])</f>
        <v>7</v>
      </c>
    </row>
    <row r="42" spans="1:26" x14ac:dyDescent="0.25">
      <c r="A42" s="32"/>
      <c r="B42" s="48" t="str">
        <f>IF(ATALI[[#This Row],[N_ID]]="","",INDEX(Table1[ID],MATCH(ATALI[[#This Row],[N_ID]],Table1[N_ID],0)))</f>
        <v/>
      </c>
      <c r="C42" s="48" t="str">
        <f ca="1">IF(ATALI[[#This Row],[//]]="","",HYPERLINK("["&amp;SUBSTITUTE(DIR,"'","")&amp;"]NOTA!D"&amp;ATALI[[#This Row],[//]]+2,"&gt;"))</f>
        <v/>
      </c>
      <c r="D42" s="48" t="str">
        <f>IF(ATALI[[#This Row],[ID NOTA]]="","",INDEX(Table1[QB],MATCH(ATALI[[#This Row],[ID NOTA]],Table1[ID],0)))</f>
        <v/>
      </c>
      <c r="E4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2" s="48"/>
      <c r="G42" s="30" t="str">
        <f ca="1">IF(ATALI[[#This Row],[N_ID]]="","",INDEX(INDIRECT($2:$2),ATALI[[#This Row],[//]]))</f>
        <v/>
      </c>
      <c r="H42" s="30" t="str">
        <f ca="1">IF(ATALI[[#This Row],[N_ID]]="","",INDEX(INDIRECT($2:$2),ATALI[[#This Row],[//]]))</f>
        <v/>
      </c>
      <c r="I42" s="31" t="str">
        <f ca="1">IF(ATALI[[#This Row],[N_ID]]="","",INDEX(INDIRECT($2:$2),ATALI[[#This Row],[//]]))</f>
        <v/>
      </c>
      <c r="J42" s="35" t="str">
        <f ca="1">IF(ATALI[[#This Row],[//]]="","",INDEX([3]!db[NB PAJAK],ATALI[[#This Row],[stt]]-1))</f>
        <v/>
      </c>
      <c r="K42" s="48" t="str">
        <f ca="1">IF(ATALI[[#This Row],[//]]="","",INDEX(INDIRECT($2:$2),ATALI[[#This Row],[//]]))</f>
        <v/>
      </c>
      <c r="L42" s="48" t="str">
        <f ca="1">IF(ATALI[[#This Row],[//]]="","",INDEX(INDIRECT($2:$2),ATALI[[#This Row],[//]]))</f>
        <v/>
      </c>
      <c r="M42" s="48" t="str">
        <f ca="1">IF(ATALI[[#This Row],[//]]="","",INDEX(INDIRECT($2:$2),ATALI[[#This Row],[//]]))</f>
        <v/>
      </c>
      <c r="N42" s="33" t="str">
        <f ca="1">IF(ATALI[[#This Row],[//]]="","",INDEX(INDIRECT($2:$2),ATALI[[#This Row],[//]]))</f>
        <v/>
      </c>
      <c r="O42" s="44" t="str">
        <f ca="1">IF(ATALI[[#This Row],[//]]="","",INDEX(INDIRECT($2:$2),ATALI[[#This Row],[//]]))</f>
        <v/>
      </c>
      <c r="P42" s="44" t="str">
        <f ca="1">IF(ATALI[[#This Row],[//]]="","",IF(INDEX(INDIRECT($2:$2),ATALI[[#This Row],[//]])="","",INDEX(INDIRECT($2:$2),ATALI[[#This Row],[//]])))</f>
        <v/>
      </c>
      <c r="Q42" s="33" t="str">
        <f ca="1">IF(ATALI[[#This Row],[//]]="","",INDEX(INDIRECT($2:$2),ATALI[[#This Row],[//]]))</f>
        <v/>
      </c>
      <c r="R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2" s="45" t="str">
        <f ca="1">IF(ATALI[[#This Row],[//]]="","",IF(INDEX(INDIRECT($2:$2),ATALI[[#This Row],[//]])="","",INDEX(INDIRECT($2:$2),ATALI[[#This Row],[//]])))</f>
        <v/>
      </c>
      <c r="U42" s="31" t="str">
        <f ca="1">IF(ATALI[[#This Row],[//]]="","",INDEX(INDIRECT($2:$2),ATALI[[#This Row],[//]]))</f>
        <v/>
      </c>
      <c r="V42" s="31" t="str">
        <f ca="1">LOWER(SUBSTITUTE(SUBSTITUTE(SUBSTITUTE(SUBSTITUTE(SUBSTITUTE(SUBSTITUTE(SUBSTITUTE(ATALI[[#This Row],[N.B.nota]]," ",""),"-",""),"(",""),")",""),".",""),",",""),"/",""))</f>
        <v/>
      </c>
      <c r="W42" s="31" t="str">
        <f ca="1">IF(ATALI[[#This Row],[concat]]="","",MATCH(ATALI[[#This Row],[concat]],[3]!db[NB NOTA_C],0)+1)</f>
        <v/>
      </c>
      <c r="X42" s="31" t="str">
        <f ca="1">IF(ATALI[[#This Row],[N.B.nota]]="","",ADDRESS(ROW(ATALI[QB]),COLUMN(ATALI[QB]))&amp;":"&amp;ADDRESS(ROW(),COLUMN(ATALI[QB])))</f>
        <v/>
      </c>
      <c r="Y42" s="46" t="str">
        <f ca="1">IF(ATALI[[#This Row],[//]]="","",HYPERLINK("[../DB.xlsx]DB!e"&amp;MATCH(ATALI[[#This Row],[concat]],[3]!db[NB NOTA_C],0)+1,"&gt;"))</f>
        <v/>
      </c>
      <c r="Z42" s="32">
        <f ca="1">IF(ATALI[[#This Row],[ID NOTA]]="",INDIRECT(ADDRESS(ROW()-1,COLUMN())),ATALI[[#This Row],[ID NOTA]])</f>
        <v>7</v>
      </c>
    </row>
    <row r="43" spans="1:26" x14ac:dyDescent="0.25">
      <c r="A43" s="32"/>
      <c r="B43" s="48" t="str">
        <f>IF(ATALI[[#This Row],[N_ID]]="","",INDEX(Table1[ID],MATCH(ATALI[[#This Row],[N_ID]],Table1[N_ID],0)))</f>
        <v/>
      </c>
      <c r="C43" s="48" t="str">
        <f ca="1">IF(ATALI[[#This Row],[//]]="","",HYPERLINK("["&amp;SUBSTITUTE(DIR,"'","")&amp;"]NOTA!D"&amp;ATALI[[#This Row],[//]]+2,"&gt;"))</f>
        <v/>
      </c>
      <c r="D43" s="48" t="str">
        <f>IF(ATALI[[#This Row],[ID NOTA]]="","",INDEX(Table1[QB],MATCH(ATALI[[#This Row],[ID NOTA]],Table1[ID],0)))</f>
        <v/>
      </c>
      <c r="E4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3" s="48"/>
      <c r="G43" s="30" t="str">
        <f ca="1">IF(ATALI[[#This Row],[N_ID]]="","",INDEX(INDIRECT($2:$2),ATALI[[#This Row],[//]]))</f>
        <v/>
      </c>
      <c r="H43" s="30" t="str">
        <f ca="1">IF(ATALI[[#This Row],[N_ID]]="","",INDEX(INDIRECT($2:$2),ATALI[[#This Row],[//]]))</f>
        <v/>
      </c>
      <c r="I43" s="31" t="str">
        <f ca="1">IF(ATALI[[#This Row],[N_ID]]="","",INDEX(INDIRECT($2:$2),ATALI[[#This Row],[//]]))</f>
        <v/>
      </c>
      <c r="J43" s="35" t="str">
        <f ca="1">IF(ATALI[[#This Row],[//]]="","",INDEX([3]!db[NB PAJAK],ATALI[[#This Row],[stt]]-1))</f>
        <v/>
      </c>
      <c r="K43" s="48" t="str">
        <f ca="1">IF(ATALI[[#This Row],[//]]="","",INDEX(INDIRECT($2:$2),ATALI[[#This Row],[//]]))</f>
        <v/>
      </c>
      <c r="L43" s="48" t="str">
        <f ca="1">IF(ATALI[[#This Row],[//]]="","",INDEX(INDIRECT($2:$2),ATALI[[#This Row],[//]]))</f>
        <v/>
      </c>
      <c r="M43" s="48" t="str">
        <f ca="1">IF(ATALI[[#This Row],[//]]="","",INDEX(INDIRECT($2:$2),ATALI[[#This Row],[//]]))</f>
        <v/>
      </c>
      <c r="N43" s="33" t="str">
        <f ca="1">IF(ATALI[[#This Row],[//]]="","",INDEX(INDIRECT($2:$2),ATALI[[#This Row],[//]]))</f>
        <v/>
      </c>
      <c r="O43" s="44" t="str">
        <f ca="1">IF(ATALI[[#This Row],[//]]="","",INDEX(INDIRECT($2:$2),ATALI[[#This Row],[//]]))</f>
        <v/>
      </c>
      <c r="P43" s="44" t="str">
        <f ca="1">IF(ATALI[[#This Row],[//]]="","",IF(INDEX(INDIRECT($2:$2),ATALI[[#This Row],[//]])="","",INDEX(INDIRECT($2:$2),ATALI[[#This Row],[//]])))</f>
        <v/>
      </c>
      <c r="Q43" s="33" t="str">
        <f ca="1">IF(ATALI[[#This Row],[//]]="","",INDEX(INDIRECT($2:$2),ATALI[[#This Row],[//]]))</f>
        <v/>
      </c>
      <c r="R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3" s="45" t="str">
        <f ca="1">IF(ATALI[[#This Row],[//]]="","",IF(INDEX(INDIRECT($2:$2),ATALI[[#This Row],[//]])="","",INDEX(INDIRECT($2:$2),ATALI[[#This Row],[//]])))</f>
        <v/>
      </c>
      <c r="U43" s="31" t="str">
        <f ca="1">IF(ATALI[[#This Row],[//]]="","",INDEX(INDIRECT($2:$2),ATALI[[#This Row],[//]]))</f>
        <v/>
      </c>
      <c r="V43" s="31" t="str">
        <f ca="1">LOWER(SUBSTITUTE(SUBSTITUTE(SUBSTITUTE(SUBSTITUTE(SUBSTITUTE(SUBSTITUTE(SUBSTITUTE(ATALI[[#This Row],[N.B.nota]]," ",""),"-",""),"(",""),")",""),".",""),",",""),"/",""))</f>
        <v/>
      </c>
      <c r="W43" s="31" t="str">
        <f ca="1">IF(ATALI[[#This Row],[concat]]="","",MATCH(ATALI[[#This Row],[concat]],[3]!db[NB NOTA_C],0)+1)</f>
        <v/>
      </c>
      <c r="X43" s="31" t="str">
        <f ca="1">IF(ATALI[[#This Row],[N.B.nota]]="","",ADDRESS(ROW(ATALI[QB]),COLUMN(ATALI[QB]))&amp;":"&amp;ADDRESS(ROW(),COLUMN(ATALI[QB])))</f>
        <v/>
      </c>
      <c r="Y43" s="46" t="str">
        <f ca="1">IF(ATALI[[#This Row],[//]]="","",HYPERLINK("[../DB.xlsx]DB!e"&amp;MATCH(ATALI[[#This Row],[concat]],[3]!db[NB NOTA_C],0)+1,"&gt;"))</f>
        <v/>
      </c>
      <c r="Z43" s="32">
        <f ca="1">IF(ATALI[[#This Row],[ID NOTA]]="",INDIRECT(ADDRESS(ROW()-1,COLUMN())),ATALI[[#This Row],[ID NOTA]])</f>
        <v>7</v>
      </c>
    </row>
    <row r="44" spans="1:26" x14ac:dyDescent="0.25">
      <c r="A44" s="32"/>
      <c r="B44" s="48" t="str">
        <f>IF(ATALI[[#This Row],[N_ID]]="","",INDEX(Table1[ID],MATCH(ATALI[[#This Row],[N_ID]],Table1[N_ID],0)))</f>
        <v/>
      </c>
      <c r="C44" s="48" t="str">
        <f ca="1">IF(ATALI[[#This Row],[//]]="","",HYPERLINK("["&amp;SUBSTITUTE(DIR,"'","")&amp;"]NOTA!D"&amp;ATALI[[#This Row],[//]]+2,"&gt;"))</f>
        <v/>
      </c>
      <c r="D44" s="48" t="str">
        <f>IF(ATALI[[#This Row],[ID NOTA]]="","",INDEX(Table1[QB],MATCH(ATALI[[#This Row],[ID NOTA]],Table1[ID],0)))</f>
        <v/>
      </c>
      <c r="E4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4" s="48"/>
      <c r="G44" s="30" t="str">
        <f ca="1">IF(ATALI[[#This Row],[N_ID]]="","",INDEX(INDIRECT($2:$2),ATALI[[#This Row],[//]]))</f>
        <v/>
      </c>
      <c r="H44" s="30" t="str">
        <f ca="1">IF(ATALI[[#This Row],[N_ID]]="","",INDEX(INDIRECT($2:$2),ATALI[[#This Row],[//]]))</f>
        <v/>
      </c>
      <c r="I44" s="31" t="str">
        <f ca="1">IF(ATALI[[#This Row],[N_ID]]="","",INDEX(INDIRECT($2:$2),ATALI[[#This Row],[//]]))</f>
        <v/>
      </c>
      <c r="J44" s="35" t="str">
        <f ca="1">IF(ATALI[[#This Row],[//]]="","",INDEX([3]!db[NB PAJAK],ATALI[[#This Row],[stt]]-1))</f>
        <v/>
      </c>
      <c r="K44" s="48" t="str">
        <f ca="1">IF(ATALI[[#This Row],[//]]="","",INDEX(INDIRECT($2:$2),ATALI[[#This Row],[//]]))</f>
        <v/>
      </c>
      <c r="L44" s="48" t="str">
        <f ca="1">IF(ATALI[[#This Row],[//]]="","",INDEX(INDIRECT($2:$2),ATALI[[#This Row],[//]]))</f>
        <v/>
      </c>
      <c r="M44" s="48" t="str">
        <f ca="1">IF(ATALI[[#This Row],[//]]="","",INDEX(INDIRECT($2:$2),ATALI[[#This Row],[//]]))</f>
        <v/>
      </c>
      <c r="N44" s="33" t="str">
        <f ca="1">IF(ATALI[[#This Row],[//]]="","",INDEX(INDIRECT($2:$2),ATALI[[#This Row],[//]]))</f>
        <v/>
      </c>
      <c r="O44" s="44" t="str">
        <f ca="1">IF(ATALI[[#This Row],[//]]="","",INDEX(INDIRECT($2:$2),ATALI[[#This Row],[//]]))</f>
        <v/>
      </c>
      <c r="P44" s="44" t="str">
        <f ca="1">IF(ATALI[[#This Row],[//]]="","",IF(INDEX(INDIRECT($2:$2),ATALI[[#This Row],[//]])="","",INDEX(INDIRECT($2:$2),ATALI[[#This Row],[//]])))</f>
        <v/>
      </c>
      <c r="Q44" s="33" t="str">
        <f ca="1">IF(ATALI[[#This Row],[//]]="","",INDEX(INDIRECT($2:$2),ATALI[[#This Row],[//]]))</f>
        <v/>
      </c>
      <c r="R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4" s="45" t="str">
        <f ca="1">IF(ATALI[[#This Row],[//]]="","",IF(INDEX(INDIRECT($2:$2),ATALI[[#This Row],[//]])="","",INDEX(INDIRECT($2:$2),ATALI[[#This Row],[//]])))</f>
        <v/>
      </c>
      <c r="U44" s="31" t="str">
        <f ca="1">IF(ATALI[[#This Row],[//]]="","",INDEX(INDIRECT($2:$2),ATALI[[#This Row],[//]]))</f>
        <v/>
      </c>
      <c r="V44" s="31" t="str">
        <f ca="1">LOWER(SUBSTITUTE(SUBSTITUTE(SUBSTITUTE(SUBSTITUTE(SUBSTITUTE(SUBSTITUTE(SUBSTITUTE(ATALI[[#This Row],[N.B.nota]]," ",""),"-",""),"(",""),")",""),".",""),",",""),"/",""))</f>
        <v/>
      </c>
      <c r="W44" s="31" t="str">
        <f ca="1">IF(ATALI[[#This Row],[concat]]="","",MATCH(ATALI[[#This Row],[concat]],[3]!db[NB NOTA_C],0)+1)</f>
        <v/>
      </c>
      <c r="X44" s="31" t="str">
        <f ca="1">IF(ATALI[[#This Row],[N.B.nota]]="","",ADDRESS(ROW(ATALI[QB]),COLUMN(ATALI[QB]))&amp;":"&amp;ADDRESS(ROW(),COLUMN(ATALI[QB])))</f>
        <v/>
      </c>
      <c r="Y44" s="46" t="str">
        <f ca="1">IF(ATALI[[#This Row],[//]]="","",HYPERLINK("[../DB.xlsx]DB!e"&amp;MATCH(ATALI[[#This Row],[concat]],[3]!db[NB NOTA_C],0)+1,"&gt;"))</f>
        <v/>
      </c>
      <c r="Z44" s="32">
        <f ca="1">IF(ATALI[[#This Row],[ID NOTA]]="",INDIRECT(ADDRESS(ROW()-1,COLUMN())),ATALI[[#This Row],[ID NOTA]])</f>
        <v>7</v>
      </c>
    </row>
    <row r="45" spans="1:26" x14ac:dyDescent="0.25">
      <c r="A45" s="32"/>
      <c r="B45" s="48" t="str">
        <f>IF(ATALI[[#This Row],[N_ID]]="","",INDEX(Table1[ID],MATCH(ATALI[[#This Row],[N_ID]],Table1[N_ID],0)))</f>
        <v/>
      </c>
      <c r="C45" s="48" t="str">
        <f ca="1">IF(ATALI[[#This Row],[//]]="","",HYPERLINK("["&amp;SUBSTITUTE(DIR,"'","")&amp;"]NOTA!D"&amp;ATALI[[#This Row],[//]]+2,"&gt;"))</f>
        <v/>
      </c>
      <c r="D45" s="48" t="str">
        <f>IF(ATALI[[#This Row],[ID NOTA]]="","",INDEX(Table1[QB],MATCH(ATALI[[#This Row],[ID NOTA]],Table1[ID],0)))</f>
        <v/>
      </c>
      <c r="E4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5" s="48"/>
      <c r="G45" s="30" t="str">
        <f ca="1">IF(ATALI[[#This Row],[N_ID]]="","",INDEX(INDIRECT($2:$2),ATALI[[#This Row],[//]]))</f>
        <v/>
      </c>
      <c r="H45" s="30" t="str">
        <f ca="1">IF(ATALI[[#This Row],[N_ID]]="","",INDEX(INDIRECT($2:$2),ATALI[[#This Row],[//]]))</f>
        <v/>
      </c>
      <c r="I45" s="31" t="str">
        <f ca="1">IF(ATALI[[#This Row],[N_ID]]="","",INDEX(INDIRECT($2:$2),ATALI[[#This Row],[//]]))</f>
        <v/>
      </c>
      <c r="J45" s="35" t="str">
        <f ca="1">IF(ATALI[[#This Row],[//]]="","",INDEX([3]!db[NB PAJAK],ATALI[[#This Row],[stt]]-1))</f>
        <v/>
      </c>
      <c r="K45" s="48" t="str">
        <f ca="1">IF(ATALI[[#This Row],[//]]="","",INDEX(INDIRECT($2:$2),ATALI[[#This Row],[//]]))</f>
        <v/>
      </c>
      <c r="L45" s="48" t="str">
        <f ca="1">IF(ATALI[[#This Row],[//]]="","",INDEX(INDIRECT($2:$2),ATALI[[#This Row],[//]]))</f>
        <v/>
      </c>
      <c r="M45" s="48" t="str">
        <f ca="1">IF(ATALI[[#This Row],[//]]="","",INDEX(INDIRECT($2:$2),ATALI[[#This Row],[//]]))</f>
        <v/>
      </c>
      <c r="N45" s="33" t="str">
        <f ca="1">IF(ATALI[[#This Row],[//]]="","",INDEX(INDIRECT($2:$2),ATALI[[#This Row],[//]]))</f>
        <v/>
      </c>
      <c r="O45" s="44" t="str">
        <f ca="1">IF(ATALI[[#This Row],[//]]="","",INDEX(INDIRECT($2:$2),ATALI[[#This Row],[//]]))</f>
        <v/>
      </c>
      <c r="P45" s="44" t="str">
        <f ca="1">IF(ATALI[[#This Row],[//]]="","",IF(INDEX(INDIRECT($2:$2),ATALI[[#This Row],[//]])="","",INDEX(INDIRECT($2:$2),ATALI[[#This Row],[//]])))</f>
        <v/>
      </c>
      <c r="Q45" s="33" t="str">
        <f ca="1">IF(ATALI[[#This Row],[//]]="","",INDEX(INDIRECT($2:$2),ATALI[[#This Row],[//]]))</f>
        <v/>
      </c>
      <c r="R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5" s="45" t="str">
        <f ca="1">IF(ATALI[[#This Row],[//]]="","",IF(INDEX(INDIRECT($2:$2),ATALI[[#This Row],[//]])="","",INDEX(INDIRECT($2:$2),ATALI[[#This Row],[//]])))</f>
        <v/>
      </c>
      <c r="U45" s="31" t="str">
        <f ca="1">IF(ATALI[[#This Row],[//]]="","",INDEX(INDIRECT($2:$2),ATALI[[#This Row],[//]]))</f>
        <v/>
      </c>
      <c r="V45" s="31" t="str">
        <f ca="1">LOWER(SUBSTITUTE(SUBSTITUTE(SUBSTITUTE(SUBSTITUTE(SUBSTITUTE(SUBSTITUTE(SUBSTITUTE(ATALI[[#This Row],[N.B.nota]]," ",""),"-",""),"(",""),")",""),".",""),",",""),"/",""))</f>
        <v/>
      </c>
      <c r="W45" s="31" t="str">
        <f ca="1">IF(ATALI[[#This Row],[concat]]="","",MATCH(ATALI[[#This Row],[concat]],[3]!db[NB NOTA_C],0)+1)</f>
        <v/>
      </c>
      <c r="X45" s="31" t="str">
        <f ca="1">IF(ATALI[[#This Row],[N.B.nota]]="","",ADDRESS(ROW(ATALI[QB]),COLUMN(ATALI[QB]))&amp;":"&amp;ADDRESS(ROW(),COLUMN(ATALI[QB])))</f>
        <v/>
      </c>
      <c r="Y45" s="46" t="str">
        <f ca="1">IF(ATALI[[#This Row],[//]]="","",HYPERLINK("[../DB.xlsx]DB!e"&amp;MATCH(ATALI[[#This Row],[concat]],[3]!db[NB NOTA_C],0)+1,"&gt;"))</f>
        <v/>
      </c>
      <c r="Z45" s="32">
        <f ca="1">IF(ATALI[[#This Row],[ID NOTA]]="",INDIRECT(ADDRESS(ROW()-1,COLUMN())),ATALI[[#This Row],[ID NOTA]])</f>
        <v>7</v>
      </c>
    </row>
    <row r="46" spans="1:26" x14ac:dyDescent="0.25">
      <c r="A46" s="32"/>
      <c r="B46" s="48" t="str">
        <f>IF(ATALI[[#This Row],[N_ID]]="","",INDEX(Table1[ID],MATCH(ATALI[[#This Row],[N_ID]],Table1[N_ID],0)))</f>
        <v/>
      </c>
      <c r="C46" s="48" t="str">
        <f ca="1">IF(ATALI[[#This Row],[//]]="","",HYPERLINK("["&amp;SUBSTITUTE(DIR,"'","")&amp;"]NOTA!D"&amp;ATALI[[#This Row],[//]]+2,"&gt;"))</f>
        <v/>
      </c>
      <c r="D46" s="48" t="str">
        <f>IF(ATALI[[#This Row],[ID NOTA]]="","",INDEX(Table1[QB],MATCH(ATALI[[#This Row],[ID NOTA]],Table1[ID],0)))</f>
        <v/>
      </c>
      <c r="E4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6" s="48"/>
      <c r="G46" s="30" t="str">
        <f ca="1">IF(ATALI[[#This Row],[N_ID]]="","",INDEX(INDIRECT($2:$2),ATALI[[#This Row],[//]]))</f>
        <v/>
      </c>
      <c r="H46" s="30" t="str">
        <f ca="1">IF(ATALI[[#This Row],[N_ID]]="","",INDEX(INDIRECT($2:$2),ATALI[[#This Row],[//]]))</f>
        <v/>
      </c>
      <c r="I46" s="31" t="str">
        <f ca="1">IF(ATALI[[#This Row],[N_ID]]="","",INDEX(INDIRECT($2:$2),ATALI[[#This Row],[//]]))</f>
        <v/>
      </c>
      <c r="J46" s="35" t="str">
        <f ca="1">IF(ATALI[[#This Row],[//]]="","",INDEX([3]!db[NB PAJAK],ATALI[[#This Row],[stt]]-1))</f>
        <v/>
      </c>
      <c r="K46" s="48" t="str">
        <f ca="1">IF(ATALI[[#This Row],[//]]="","",INDEX(INDIRECT($2:$2),ATALI[[#This Row],[//]]))</f>
        <v/>
      </c>
      <c r="L46" s="48" t="str">
        <f ca="1">IF(ATALI[[#This Row],[//]]="","",INDEX(INDIRECT($2:$2),ATALI[[#This Row],[//]]))</f>
        <v/>
      </c>
      <c r="M46" s="48" t="str">
        <f ca="1">IF(ATALI[[#This Row],[//]]="","",INDEX(INDIRECT($2:$2),ATALI[[#This Row],[//]]))</f>
        <v/>
      </c>
      <c r="N46" s="33" t="str">
        <f ca="1">IF(ATALI[[#This Row],[//]]="","",INDEX(INDIRECT($2:$2),ATALI[[#This Row],[//]]))</f>
        <v/>
      </c>
      <c r="O46" s="44" t="str">
        <f ca="1">IF(ATALI[[#This Row],[//]]="","",INDEX(INDIRECT($2:$2),ATALI[[#This Row],[//]]))</f>
        <v/>
      </c>
      <c r="P46" s="44" t="str">
        <f ca="1">IF(ATALI[[#This Row],[//]]="","",IF(INDEX(INDIRECT($2:$2),ATALI[[#This Row],[//]])="","",INDEX(INDIRECT($2:$2),ATALI[[#This Row],[//]])))</f>
        <v/>
      </c>
      <c r="Q46" s="33" t="str">
        <f ca="1">IF(ATALI[[#This Row],[//]]="","",INDEX(INDIRECT($2:$2),ATALI[[#This Row],[//]]))</f>
        <v/>
      </c>
      <c r="R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6" s="45" t="str">
        <f ca="1">IF(ATALI[[#This Row],[//]]="","",IF(INDEX(INDIRECT($2:$2),ATALI[[#This Row],[//]])="","",INDEX(INDIRECT($2:$2),ATALI[[#This Row],[//]])))</f>
        <v/>
      </c>
      <c r="U46" s="31" t="str">
        <f ca="1">IF(ATALI[[#This Row],[//]]="","",INDEX(INDIRECT($2:$2),ATALI[[#This Row],[//]]))</f>
        <v/>
      </c>
      <c r="V46" s="31" t="str">
        <f ca="1">LOWER(SUBSTITUTE(SUBSTITUTE(SUBSTITUTE(SUBSTITUTE(SUBSTITUTE(SUBSTITUTE(SUBSTITUTE(ATALI[[#This Row],[N.B.nota]]," ",""),"-",""),"(",""),")",""),".",""),",",""),"/",""))</f>
        <v/>
      </c>
      <c r="W46" s="31" t="str">
        <f ca="1">IF(ATALI[[#This Row],[concat]]="","",MATCH(ATALI[[#This Row],[concat]],[3]!db[NB NOTA_C],0)+1)</f>
        <v/>
      </c>
      <c r="X46" s="31" t="str">
        <f ca="1">IF(ATALI[[#This Row],[N.B.nota]]="","",ADDRESS(ROW(ATALI[QB]),COLUMN(ATALI[QB]))&amp;":"&amp;ADDRESS(ROW(),COLUMN(ATALI[QB])))</f>
        <v/>
      </c>
      <c r="Y46" s="46" t="str">
        <f ca="1">IF(ATALI[[#This Row],[//]]="","",HYPERLINK("[../DB.xlsx]DB!e"&amp;MATCH(ATALI[[#This Row],[concat]],[3]!db[NB NOTA_C],0)+1,"&gt;"))</f>
        <v/>
      </c>
      <c r="Z46" s="32">
        <f ca="1">IF(ATALI[[#This Row],[ID NOTA]]="",INDIRECT(ADDRESS(ROW()-1,COLUMN())),ATALI[[#This Row],[ID NOTA]])</f>
        <v>7</v>
      </c>
    </row>
    <row r="47" spans="1:26" x14ac:dyDescent="0.25">
      <c r="A47" s="32"/>
      <c r="B47" s="48" t="str">
        <f>IF(ATALI[[#This Row],[N_ID]]="","",INDEX(Table1[ID],MATCH(ATALI[[#This Row],[N_ID]],Table1[N_ID],0)))</f>
        <v/>
      </c>
      <c r="C47" s="48" t="str">
        <f ca="1">IF(ATALI[[#This Row],[//]]="","",HYPERLINK("["&amp;SUBSTITUTE(DIR,"'","")&amp;"]NOTA!D"&amp;ATALI[[#This Row],[//]]+2,"&gt;"))</f>
        <v/>
      </c>
      <c r="D47" s="48" t="str">
        <f>IF(ATALI[[#This Row],[ID NOTA]]="","",INDEX(Table1[QB],MATCH(ATALI[[#This Row],[ID NOTA]],Table1[ID],0)))</f>
        <v/>
      </c>
      <c r="E4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7" s="48"/>
      <c r="G47" s="30" t="str">
        <f ca="1">IF(ATALI[[#This Row],[N_ID]]="","",INDEX(INDIRECT($2:$2),ATALI[[#This Row],[//]]))</f>
        <v/>
      </c>
      <c r="H47" s="30" t="str">
        <f ca="1">IF(ATALI[[#This Row],[N_ID]]="","",INDEX(INDIRECT($2:$2),ATALI[[#This Row],[//]]))</f>
        <v/>
      </c>
      <c r="I47" s="31" t="str">
        <f ca="1">IF(ATALI[[#This Row],[N_ID]]="","",INDEX(INDIRECT($2:$2),ATALI[[#This Row],[//]]))</f>
        <v/>
      </c>
      <c r="J47" s="35" t="str">
        <f ca="1">IF(ATALI[[#This Row],[//]]="","",INDEX([3]!db[NB PAJAK],ATALI[[#This Row],[stt]]-1))</f>
        <v/>
      </c>
      <c r="K47" s="48" t="str">
        <f ca="1">IF(ATALI[[#This Row],[//]]="","",INDEX(INDIRECT($2:$2),ATALI[[#This Row],[//]]))</f>
        <v/>
      </c>
      <c r="L47" s="48" t="str">
        <f ca="1">IF(ATALI[[#This Row],[//]]="","",INDEX(INDIRECT($2:$2),ATALI[[#This Row],[//]]))</f>
        <v/>
      </c>
      <c r="M47" s="48" t="str">
        <f ca="1">IF(ATALI[[#This Row],[//]]="","",INDEX(INDIRECT($2:$2),ATALI[[#This Row],[//]]))</f>
        <v/>
      </c>
      <c r="N47" s="33" t="str">
        <f ca="1">IF(ATALI[[#This Row],[//]]="","",INDEX(INDIRECT($2:$2),ATALI[[#This Row],[//]]))</f>
        <v/>
      </c>
      <c r="O47" s="44" t="str">
        <f ca="1">IF(ATALI[[#This Row],[//]]="","",INDEX(INDIRECT($2:$2),ATALI[[#This Row],[//]]))</f>
        <v/>
      </c>
      <c r="P47" s="44" t="str">
        <f ca="1">IF(ATALI[[#This Row],[//]]="","",IF(INDEX(INDIRECT($2:$2),ATALI[[#This Row],[//]])="","",INDEX(INDIRECT($2:$2),ATALI[[#This Row],[//]])))</f>
        <v/>
      </c>
      <c r="Q47" s="33" t="str">
        <f ca="1">IF(ATALI[[#This Row],[//]]="","",INDEX(INDIRECT($2:$2),ATALI[[#This Row],[//]]))</f>
        <v/>
      </c>
      <c r="R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7" s="45" t="str">
        <f ca="1">IF(ATALI[[#This Row],[//]]="","",IF(INDEX(INDIRECT($2:$2),ATALI[[#This Row],[//]])="","",INDEX(INDIRECT($2:$2),ATALI[[#This Row],[//]])))</f>
        <v/>
      </c>
      <c r="U47" s="31" t="str">
        <f ca="1">IF(ATALI[[#This Row],[//]]="","",INDEX(INDIRECT($2:$2),ATALI[[#This Row],[//]]))</f>
        <v/>
      </c>
      <c r="V47" s="31" t="str">
        <f ca="1">LOWER(SUBSTITUTE(SUBSTITUTE(SUBSTITUTE(SUBSTITUTE(SUBSTITUTE(SUBSTITUTE(SUBSTITUTE(ATALI[[#This Row],[N.B.nota]]," ",""),"-",""),"(",""),")",""),".",""),",",""),"/",""))</f>
        <v/>
      </c>
      <c r="W47" s="31" t="str">
        <f ca="1">IF(ATALI[[#This Row],[concat]]="","",MATCH(ATALI[[#This Row],[concat]],[3]!db[NB NOTA_C],0)+1)</f>
        <v/>
      </c>
      <c r="X47" s="31" t="str">
        <f ca="1">IF(ATALI[[#This Row],[N.B.nota]]="","",ADDRESS(ROW(ATALI[QB]),COLUMN(ATALI[QB]))&amp;":"&amp;ADDRESS(ROW(),COLUMN(ATALI[QB])))</f>
        <v/>
      </c>
      <c r="Y47" s="46" t="str">
        <f ca="1">IF(ATALI[[#This Row],[//]]="","",HYPERLINK("[../DB.xlsx]DB!e"&amp;MATCH(ATALI[[#This Row],[concat]],[3]!db[NB NOTA_C],0)+1,"&gt;"))</f>
        <v/>
      </c>
      <c r="Z47" s="32">
        <f ca="1">IF(ATALI[[#This Row],[ID NOTA]]="",INDIRECT(ADDRESS(ROW()-1,COLUMN())),ATALI[[#This Row],[ID NOTA]])</f>
        <v>7</v>
      </c>
    </row>
    <row r="48" spans="1:26" x14ac:dyDescent="0.25">
      <c r="A48" s="32"/>
      <c r="B48" s="48" t="str">
        <f>IF(ATALI[[#This Row],[N_ID]]="","",INDEX(Table1[ID],MATCH(ATALI[[#This Row],[N_ID]],Table1[N_ID],0)))</f>
        <v/>
      </c>
      <c r="C48" s="48" t="str">
        <f ca="1">IF(ATALI[[#This Row],[//]]="","",HYPERLINK("["&amp;SUBSTITUTE(DIR,"'","")&amp;"]NOTA!D"&amp;ATALI[[#This Row],[//]]+2,"&gt;"))</f>
        <v/>
      </c>
      <c r="D48" s="48" t="str">
        <f>IF(ATALI[[#This Row],[ID NOTA]]="","",INDEX(Table1[QB],MATCH(ATALI[[#This Row],[ID NOTA]],Table1[ID],0)))</f>
        <v/>
      </c>
      <c r="E4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8" s="48"/>
      <c r="G48" s="30" t="str">
        <f ca="1">IF(ATALI[[#This Row],[N_ID]]="","",INDEX(INDIRECT($2:$2),ATALI[[#This Row],[//]]))</f>
        <v/>
      </c>
      <c r="H48" s="30" t="str">
        <f ca="1">IF(ATALI[[#This Row],[N_ID]]="","",INDEX(INDIRECT($2:$2),ATALI[[#This Row],[//]]))</f>
        <v/>
      </c>
      <c r="I48" s="31" t="str">
        <f ca="1">IF(ATALI[[#This Row],[N_ID]]="","",INDEX(INDIRECT($2:$2),ATALI[[#This Row],[//]]))</f>
        <v/>
      </c>
      <c r="J48" s="35" t="str">
        <f ca="1">IF(ATALI[[#This Row],[//]]="","",INDEX([3]!db[NB PAJAK],ATALI[[#This Row],[stt]]-1))</f>
        <v/>
      </c>
      <c r="K48" s="48" t="str">
        <f ca="1">IF(ATALI[[#This Row],[//]]="","",INDEX(INDIRECT($2:$2),ATALI[[#This Row],[//]]))</f>
        <v/>
      </c>
      <c r="L48" s="48" t="str">
        <f ca="1">IF(ATALI[[#This Row],[//]]="","",INDEX(INDIRECT($2:$2),ATALI[[#This Row],[//]]))</f>
        <v/>
      </c>
      <c r="M48" s="48" t="str">
        <f ca="1">IF(ATALI[[#This Row],[//]]="","",INDEX(INDIRECT($2:$2),ATALI[[#This Row],[//]]))</f>
        <v/>
      </c>
      <c r="N48" s="33" t="str">
        <f ca="1">IF(ATALI[[#This Row],[//]]="","",INDEX(INDIRECT($2:$2),ATALI[[#This Row],[//]]))</f>
        <v/>
      </c>
      <c r="O48" s="44" t="str">
        <f ca="1">IF(ATALI[[#This Row],[//]]="","",INDEX(INDIRECT($2:$2),ATALI[[#This Row],[//]]))</f>
        <v/>
      </c>
      <c r="P48" s="44" t="str">
        <f ca="1">IF(ATALI[[#This Row],[//]]="","",IF(INDEX(INDIRECT($2:$2),ATALI[[#This Row],[//]])="","",INDEX(INDIRECT($2:$2),ATALI[[#This Row],[//]])))</f>
        <v/>
      </c>
      <c r="Q48" s="33" t="str">
        <f ca="1">IF(ATALI[[#This Row],[//]]="","",INDEX(INDIRECT($2:$2),ATALI[[#This Row],[//]]))</f>
        <v/>
      </c>
      <c r="R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8" s="45" t="str">
        <f ca="1">IF(ATALI[[#This Row],[//]]="","",IF(INDEX(INDIRECT($2:$2),ATALI[[#This Row],[//]])="","",INDEX(INDIRECT($2:$2),ATALI[[#This Row],[//]])))</f>
        <v/>
      </c>
      <c r="U48" s="31" t="str">
        <f ca="1">IF(ATALI[[#This Row],[//]]="","",INDEX(INDIRECT($2:$2),ATALI[[#This Row],[//]]))</f>
        <v/>
      </c>
      <c r="V48" s="31" t="str">
        <f ca="1">LOWER(SUBSTITUTE(SUBSTITUTE(SUBSTITUTE(SUBSTITUTE(SUBSTITUTE(SUBSTITUTE(SUBSTITUTE(ATALI[[#This Row],[N.B.nota]]," ",""),"-",""),"(",""),")",""),".",""),",",""),"/",""))</f>
        <v/>
      </c>
      <c r="W48" s="31" t="str">
        <f ca="1">IF(ATALI[[#This Row],[concat]]="","",MATCH(ATALI[[#This Row],[concat]],[3]!db[NB NOTA_C],0)+1)</f>
        <v/>
      </c>
      <c r="X48" s="31" t="str">
        <f ca="1">IF(ATALI[[#This Row],[N.B.nota]]="","",ADDRESS(ROW(ATALI[QB]),COLUMN(ATALI[QB]))&amp;":"&amp;ADDRESS(ROW(),COLUMN(ATALI[QB])))</f>
        <v/>
      </c>
      <c r="Y48" s="46" t="str">
        <f ca="1">IF(ATALI[[#This Row],[//]]="","",HYPERLINK("[../DB.xlsx]DB!e"&amp;MATCH(ATALI[[#This Row],[concat]],[3]!db[NB NOTA_C],0)+1,"&gt;"))</f>
        <v/>
      </c>
      <c r="Z48" s="32">
        <f ca="1">IF(ATALI[[#This Row],[ID NOTA]]="",INDIRECT(ADDRESS(ROW()-1,COLUMN())),ATALI[[#This Row],[ID NOTA]])</f>
        <v>7</v>
      </c>
    </row>
    <row r="49" spans="1:26" x14ac:dyDescent="0.25">
      <c r="A49" s="32"/>
      <c r="B49" s="48" t="str">
        <f>IF(ATALI[[#This Row],[N_ID]]="","",INDEX(Table1[ID],MATCH(ATALI[[#This Row],[N_ID]],Table1[N_ID],0)))</f>
        <v/>
      </c>
      <c r="C49" s="48" t="str">
        <f ca="1">IF(ATALI[[#This Row],[//]]="","",HYPERLINK("["&amp;SUBSTITUTE(DIR,"'","")&amp;"]NOTA!D"&amp;ATALI[[#This Row],[//]]+2,"&gt;"))</f>
        <v/>
      </c>
      <c r="D49" s="48" t="str">
        <f>IF(ATALI[[#This Row],[ID NOTA]]="","",INDEX(Table1[QB],MATCH(ATALI[[#This Row],[ID NOTA]],Table1[ID],0)))</f>
        <v/>
      </c>
      <c r="E4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9" s="48"/>
      <c r="G49" s="30" t="str">
        <f ca="1">IF(ATALI[[#This Row],[N_ID]]="","",INDEX(INDIRECT($2:$2),ATALI[[#This Row],[//]]))</f>
        <v/>
      </c>
      <c r="H49" s="30" t="str">
        <f ca="1">IF(ATALI[[#This Row],[N_ID]]="","",INDEX(INDIRECT($2:$2),ATALI[[#This Row],[//]]))</f>
        <v/>
      </c>
      <c r="I49" s="31" t="str">
        <f ca="1">IF(ATALI[[#This Row],[N_ID]]="","",INDEX(INDIRECT($2:$2),ATALI[[#This Row],[//]]))</f>
        <v/>
      </c>
      <c r="J49" s="35" t="str">
        <f ca="1">IF(ATALI[[#This Row],[//]]="","",INDEX([3]!db[NB PAJAK],ATALI[[#This Row],[stt]]-1))</f>
        <v/>
      </c>
      <c r="K49" s="48" t="str">
        <f ca="1">IF(ATALI[[#This Row],[//]]="","",INDEX(INDIRECT($2:$2),ATALI[[#This Row],[//]]))</f>
        <v/>
      </c>
      <c r="L49" s="48" t="str">
        <f ca="1">IF(ATALI[[#This Row],[//]]="","",INDEX(INDIRECT($2:$2),ATALI[[#This Row],[//]]))</f>
        <v/>
      </c>
      <c r="M49" s="48" t="str">
        <f ca="1">IF(ATALI[[#This Row],[//]]="","",INDEX(INDIRECT($2:$2),ATALI[[#This Row],[//]]))</f>
        <v/>
      </c>
      <c r="N49" s="33" t="str">
        <f ca="1">IF(ATALI[[#This Row],[//]]="","",INDEX(INDIRECT($2:$2),ATALI[[#This Row],[//]]))</f>
        <v/>
      </c>
      <c r="O49" s="44" t="str">
        <f ca="1">IF(ATALI[[#This Row],[//]]="","",INDEX(INDIRECT($2:$2),ATALI[[#This Row],[//]]))</f>
        <v/>
      </c>
      <c r="P49" s="44" t="str">
        <f ca="1">IF(ATALI[[#This Row],[//]]="","",IF(INDEX(INDIRECT($2:$2),ATALI[[#This Row],[//]])="","",INDEX(INDIRECT($2:$2),ATALI[[#This Row],[//]])))</f>
        <v/>
      </c>
      <c r="Q49" s="33" t="str">
        <f ca="1">IF(ATALI[[#This Row],[//]]="","",INDEX(INDIRECT($2:$2),ATALI[[#This Row],[//]]))</f>
        <v/>
      </c>
      <c r="R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9" s="45" t="str">
        <f ca="1">IF(ATALI[[#This Row],[//]]="","",IF(INDEX(INDIRECT($2:$2),ATALI[[#This Row],[//]])="","",INDEX(INDIRECT($2:$2),ATALI[[#This Row],[//]])))</f>
        <v/>
      </c>
      <c r="U49" s="31" t="str">
        <f ca="1">IF(ATALI[[#This Row],[//]]="","",INDEX(INDIRECT($2:$2),ATALI[[#This Row],[//]]))</f>
        <v/>
      </c>
      <c r="V49" s="31" t="str">
        <f ca="1">LOWER(SUBSTITUTE(SUBSTITUTE(SUBSTITUTE(SUBSTITUTE(SUBSTITUTE(SUBSTITUTE(SUBSTITUTE(ATALI[[#This Row],[N.B.nota]]," ",""),"-",""),"(",""),")",""),".",""),",",""),"/",""))</f>
        <v/>
      </c>
      <c r="W49" s="31" t="str">
        <f ca="1">IF(ATALI[[#This Row],[concat]]="","",MATCH(ATALI[[#This Row],[concat]],[3]!db[NB NOTA_C],0)+1)</f>
        <v/>
      </c>
      <c r="X49" s="31" t="str">
        <f ca="1">IF(ATALI[[#This Row],[N.B.nota]]="","",ADDRESS(ROW(ATALI[QB]),COLUMN(ATALI[QB]))&amp;":"&amp;ADDRESS(ROW(),COLUMN(ATALI[QB])))</f>
        <v/>
      </c>
      <c r="Y49" s="46" t="str">
        <f ca="1">IF(ATALI[[#This Row],[//]]="","",HYPERLINK("[../DB.xlsx]DB!e"&amp;MATCH(ATALI[[#This Row],[concat]],[3]!db[NB NOTA_C],0)+1,"&gt;"))</f>
        <v/>
      </c>
      <c r="Z49" s="32">
        <f ca="1">IF(ATALI[[#This Row],[ID NOTA]]="",INDIRECT(ADDRESS(ROW()-1,COLUMN())),ATALI[[#This Row],[ID NOTA]])</f>
        <v>7</v>
      </c>
    </row>
    <row r="50" spans="1:26" x14ac:dyDescent="0.25">
      <c r="A50" s="32"/>
      <c r="B50" s="48" t="str">
        <f>IF(ATALI[[#This Row],[N_ID]]="","",INDEX(Table1[ID],MATCH(ATALI[[#This Row],[N_ID]],Table1[N_ID],0)))</f>
        <v/>
      </c>
      <c r="C50" s="48" t="str">
        <f ca="1">IF(ATALI[[#This Row],[//]]="","",HYPERLINK("["&amp;SUBSTITUTE(DIR,"'","")&amp;"]NOTA!D"&amp;ATALI[[#This Row],[//]]+2,"&gt;"))</f>
        <v/>
      </c>
      <c r="D50" s="48" t="str">
        <f>IF(ATALI[[#This Row],[ID NOTA]]="","",INDEX(Table1[QB],MATCH(ATALI[[#This Row],[ID NOTA]],Table1[ID],0)))</f>
        <v/>
      </c>
      <c r="E5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0" s="48"/>
      <c r="G50" s="30" t="str">
        <f ca="1">IF(ATALI[[#This Row],[N_ID]]="","",INDEX(INDIRECT($2:$2),ATALI[[#This Row],[//]]))</f>
        <v/>
      </c>
      <c r="H50" s="30" t="str">
        <f ca="1">IF(ATALI[[#This Row],[N_ID]]="","",INDEX(INDIRECT($2:$2),ATALI[[#This Row],[//]]))</f>
        <v/>
      </c>
      <c r="I50" s="31" t="str">
        <f ca="1">IF(ATALI[[#This Row],[N_ID]]="","",INDEX(INDIRECT($2:$2),ATALI[[#This Row],[//]]))</f>
        <v/>
      </c>
      <c r="J50" s="35" t="str">
        <f ca="1">IF(ATALI[[#This Row],[//]]="","",INDEX([3]!db[NB PAJAK],ATALI[[#This Row],[stt]]-1))</f>
        <v/>
      </c>
      <c r="K50" s="48" t="str">
        <f ca="1">IF(ATALI[[#This Row],[//]]="","",INDEX(INDIRECT($2:$2),ATALI[[#This Row],[//]]))</f>
        <v/>
      </c>
      <c r="L50" s="48" t="str">
        <f ca="1">IF(ATALI[[#This Row],[//]]="","",INDEX(INDIRECT($2:$2),ATALI[[#This Row],[//]]))</f>
        <v/>
      </c>
      <c r="M50" s="48" t="str">
        <f ca="1">IF(ATALI[[#This Row],[//]]="","",INDEX(INDIRECT($2:$2),ATALI[[#This Row],[//]]))</f>
        <v/>
      </c>
      <c r="N50" s="33" t="str">
        <f ca="1">IF(ATALI[[#This Row],[//]]="","",INDEX(INDIRECT($2:$2),ATALI[[#This Row],[//]]))</f>
        <v/>
      </c>
      <c r="O50" s="44" t="str">
        <f ca="1">IF(ATALI[[#This Row],[//]]="","",INDEX(INDIRECT($2:$2),ATALI[[#This Row],[//]]))</f>
        <v/>
      </c>
      <c r="P50" s="44" t="str">
        <f ca="1">IF(ATALI[[#This Row],[//]]="","",IF(INDEX(INDIRECT($2:$2),ATALI[[#This Row],[//]])="","",INDEX(INDIRECT($2:$2),ATALI[[#This Row],[//]])))</f>
        <v/>
      </c>
      <c r="Q50" s="33" t="str">
        <f ca="1">IF(ATALI[[#This Row],[//]]="","",INDEX(INDIRECT($2:$2),ATALI[[#This Row],[//]]))</f>
        <v/>
      </c>
      <c r="R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0" s="45" t="str">
        <f ca="1">IF(ATALI[[#This Row],[//]]="","",IF(INDEX(INDIRECT($2:$2),ATALI[[#This Row],[//]])="","",INDEX(INDIRECT($2:$2),ATALI[[#This Row],[//]])))</f>
        <v/>
      </c>
      <c r="U50" s="31" t="str">
        <f ca="1">IF(ATALI[[#This Row],[//]]="","",INDEX(INDIRECT($2:$2),ATALI[[#This Row],[//]]))</f>
        <v/>
      </c>
      <c r="V50" s="31" t="str">
        <f ca="1">LOWER(SUBSTITUTE(SUBSTITUTE(SUBSTITUTE(SUBSTITUTE(SUBSTITUTE(SUBSTITUTE(SUBSTITUTE(ATALI[[#This Row],[N.B.nota]]," ",""),"-",""),"(",""),")",""),".",""),",",""),"/",""))</f>
        <v/>
      </c>
      <c r="W50" s="31" t="str">
        <f ca="1">IF(ATALI[[#This Row],[concat]]="","",MATCH(ATALI[[#This Row],[concat]],[3]!db[NB NOTA_C],0)+1)</f>
        <v/>
      </c>
      <c r="X50" s="31" t="str">
        <f ca="1">IF(ATALI[[#This Row],[N.B.nota]]="","",ADDRESS(ROW(ATALI[QB]),COLUMN(ATALI[QB]))&amp;":"&amp;ADDRESS(ROW(),COLUMN(ATALI[QB])))</f>
        <v/>
      </c>
      <c r="Y50" s="46" t="str">
        <f ca="1">IF(ATALI[[#This Row],[//]]="","",HYPERLINK("[../DB.xlsx]DB!e"&amp;MATCH(ATALI[[#This Row],[concat]],[3]!db[NB NOTA_C],0)+1,"&gt;"))</f>
        <v/>
      </c>
      <c r="Z50" s="32">
        <f ca="1">IF(ATALI[[#This Row],[ID NOTA]]="",INDIRECT(ADDRESS(ROW()-1,COLUMN())),ATALI[[#This Row],[ID NOTA]])</f>
        <v>7</v>
      </c>
    </row>
    <row r="51" spans="1:26" x14ac:dyDescent="0.25">
      <c r="A51" s="32"/>
      <c r="B51" s="48" t="str">
        <f>IF(ATALI[[#This Row],[N_ID]]="","",INDEX(Table1[ID],MATCH(ATALI[[#This Row],[N_ID]],Table1[N_ID],0)))</f>
        <v/>
      </c>
      <c r="C51" s="48" t="str">
        <f ca="1">IF(ATALI[[#This Row],[//]]="","",HYPERLINK("["&amp;SUBSTITUTE(DIR,"'","")&amp;"]NOTA!D"&amp;ATALI[[#This Row],[//]]+2,"&gt;"))</f>
        <v/>
      </c>
      <c r="D51" s="48" t="str">
        <f>IF(ATALI[[#This Row],[ID NOTA]]="","",INDEX(Table1[QB],MATCH(ATALI[[#This Row],[ID NOTA]],Table1[ID],0)))</f>
        <v/>
      </c>
      <c r="E5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1" s="48"/>
      <c r="G51" s="30" t="str">
        <f ca="1">IF(ATALI[[#This Row],[N_ID]]="","",INDEX(INDIRECT($2:$2),ATALI[[#This Row],[//]]))</f>
        <v/>
      </c>
      <c r="H51" s="30" t="str">
        <f ca="1">IF(ATALI[[#This Row],[N_ID]]="","",INDEX(INDIRECT($2:$2),ATALI[[#This Row],[//]]))</f>
        <v/>
      </c>
      <c r="I51" s="31" t="str">
        <f ca="1">IF(ATALI[[#This Row],[N_ID]]="","",INDEX(INDIRECT($2:$2),ATALI[[#This Row],[//]]))</f>
        <v/>
      </c>
      <c r="J51" s="35" t="str">
        <f ca="1">IF(ATALI[[#This Row],[//]]="","",INDEX([3]!db[NB PAJAK],ATALI[[#This Row],[stt]]-1))</f>
        <v/>
      </c>
      <c r="K51" s="48" t="str">
        <f ca="1">IF(ATALI[[#This Row],[//]]="","",INDEX(INDIRECT($2:$2),ATALI[[#This Row],[//]]))</f>
        <v/>
      </c>
      <c r="L51" s="48" t="str">
        <f ca="1">IF(ATALI[[#This Row],[//]]="","",INDEX(INDIRECT($2:$2),ATALI[[#This Row],[//]]))</f>
        <v/>
      </c>
      <c r="M51" s="48" t="str">
        <f ca="1">IF(ATALI[[#This Row],[//]]="","",INDEX(INDIRECT($2:$2),ATALI[[#This Row],[//]]))</f>
        <v/>
      </c>
      <c r="N51" s="33" t="str">
        <f ca="1">IF(ATALI[[#This Row],[//]]="","",INDEX(INDIRECT($2:$2),ATALI[[#This Row],[//]]))</f>
        <v/>
      </c>
      <c r="O51" s="44" t="str">
        <f ca="1">IF(ATALI[[#This Row],[//]]="","",INDEX(INDIRECT($2:$2),ATALI[[#This Row],[//]]))</f>
        <v/>
      </c>
      <c r="P51" s="44" t="str">
        <f ca="1">IF(ATALI[[#This Row],[//]]="","",IF(INDEX(INDIRECT($2:$2),ATALI[[#This Row],[//]])="","",INDEX(INDIRECT($2:$2),ATALI[[#This Row],[//]])))</f>
        <v/>
      </c>
      <c r="Q51" s="33" t="str">
        <f ca="1">IF(ATALI[[#This Row],[//]]="","",INDEX(INDIRECT($2:$2),ATALI[[#This Row],[//]]))</f>
        <v/>
      </c>
      <c r="R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1" s="45" t="str">
        <f ca="1">IF(ATALI[[#This Row],[//]]="","",IF(INDEX(INDIRECT($2:$2),ATALI[[#This Row],[//]])="","",INDEX(INDIRECT($2:$2),ATALI[[#This Row],[//]])))</f>
        <v/>
      </c>
      <c r="U51" s="31" t="str">
        <f ca="1">IF(ATALI[[#This Row],[//]]="","",INDEX(INDIRECT($2:$2),ATALI[[#This Row],[//]]))</f>
        <v/>
      </c>
      <c r="V51" s="31" t="str">
        <f ca="1">LOWER(SUBSTITUTE(SUBSTITUTE(SUBSTITUTE(SUBSTITUTE(SUBSTITUTE(SUBSTITUTE(SUBSTITUTE(ATALI[[#This Row],[N.B.nota]]," ",""),"-",""),"(",""),")",""),".",""),",",""),"/",""))</f>
        <v/>
      </c>
      <c r="W51" s="31" t="str">
        <f ca="1">IF(ATALI[[#This Row],[concat]]="","",MATCH(ATALI[[#This Row],[concat]],[3]!db[NB NOTA_C],0)+1)</f>
        <v/>
      </c>
      <c r="X51" s="31" t="str">
        <f ca="1">IF(ATALI[[#This Row],[N.B.nota]]="","",ADDRESS(ROW(ATALI[QB]),COLUMN(ATALI[QB]))&amp;":"&amp;ADDRESS(ROW(),COLUMN(ATALI[QB])))</f>
        <v/>
      </c>
      <c r="Y51" s="46" t="str">
        <f ca="1">IF(ATALI[[#This Row],[//]]="","",HYPERLINK("[../DB.xlsx]DB!e"&amp;MATCH(ATALI[[#This Row],[concat]],[3]!db[NB NOTA_C],0)+1,"&gt;"))</f>
        <v/>
      </c>
      <c r="Z51" s="32">
        <f ca="1">IF(ATALI[[#This Row],[ID NOTA]]="",INDIRECT(ADDRESS(ROW()-1,COLUMN())),ATALI[[#This Row],[ID NOTA]])</f>
        <v>7</v>
      </c>
    </row>
    <row r="52" spans="1:26" x14ac:dyDescent="0.25">
      <c r="A52" s="32"/>
      <c r="B52" s="48" t="str">
        <f>IF(ATALI[[#This Row],[N_ID]]="","",INDEX(Table1[ID],MATCH(ATALI[[#This Row],[N_ID]],Table1[N_ID],0)))</f>
        <v/>
      </c>
      <c r="C52" s="48" t="str">
        <f ca="1">IF(ATALI[[#This Row],[//]]="","",HYPERLINK("["&amp;SUBSTITUTE(DIR,"'","")&amp;"]NOTA!D"&amp;ATALI[[#This Row],[//]]+2,"&gt;"))</f>
        <v/>
      </c>
      <c r="D52" s="48" t="str">
        <f>IF(ATALI[[#This Row],[ID NOTA]]="","",INDEX(Table1[QB],MATCH(ATALI[[#This Row],[ID NOTA]],Table1[ID],0)))</f>
        <v/>
      </c>
      <c r="E5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2" s="48"/>
      <c r="G52" s="30" t="str">
        <f ca="1">IF(ATALI[[#This Row],[N_ID]]="","",INDEX(INDIRECT($2:$2),ATALI[[#This Row],[//]]))</f>
        <v/>
      </c>
      <c r="H52" s="30" t="str">
        <f ca="1">IF(ATALI[[#This Row],[N_ID]]="","",INDEX(INDIRECT($2:$2),ATALI[[#This Row],[//]]))</f>
        <v/>
      </c>
      <c r="I52" s="31" t="str">
        <f ca="1">IF(ATALI[[#This Row],[N_ID]]="","",INDEX(INDIRECT($2:$2),ATALI[[#This Row],[//]]))</f>
        <v/>
      </c>
      <c r="J52" s="35" t="str">
        <f ca="1">IF(ATALI[[#This Row],[//]]="","",INDEX([3]!db[NB PAJAK],ATALI[[#This Row],[stt]]-1))</f>
        <v/>
      </c>
      <c r="K52" s="48" t="str">
        <f ca="1">IF(ATALI[[#This Row],[//]]="","",INDEX(INDIRECT($2:$2),ATALI[[#This Row],[//]]))</f>
        <v/>
      </c>
      <c r="L52" s="48" t="str">
        <f ca="1">IF(ATALI[[#This Row],[//]]="","",INDEX(INDIRECT($2:$2),ATALI[[#This Row],[//]]))</f>
        <v/>
      </c>
      <c r="M52" s="48" t="str">
        <f ca="1">IF(ATALI[[#This Row],[//]]="","",INDEX(INDIRECT($2:$2),ATALI[[#This Row],[//]]))</f>
        <v/>
      </c>
      <c r="N52" s="33" t="str">
        <f ca="1">IF(ATALI[[#This Row],[//]]="","",INDEX(INDIRECT($2:$2),ATALI[[#This Row],[//]]))</f>
        <v/>
      </c>
      <c r="O52" s="44" t="str">
        <f ca="1">IF(ATALI[[#This Row],[//]]="","",INDEX(INDIRECT($2:$2),ATALI[[#This Row],[//]]))</f>
        <v/>
      </c>
      <c r="P52" s="44" t="str">
        <f ca="1">IF(ATALI[[#This Row],[//]]="","",IF(INDEX(INDIRECT($2:$2),ATALI[[#This Row],[//]])="","",INDEX(INDIRECT($2:$2),ATALI[[#This Row],[//]])))</f>
        <v/>
      </c>
      <c r="Q52" s="33" t="str">
        <f ca="1">IF(ATALI[[#This Row],[//]]="","",INDEX(INDIRECT($2:$2),ATALI[[#This Row],[//]]))</f>
        <v/>
      </c>
      <c r="R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2" s="45" t="str">
        <f ca="1">IF(ATALI[[#This Row],[//]]="","",IF(INDEX(INDIRECT($2:$2),ATALI[[#This Row],[//]])="","",INDEX(INDIRECT($2:$2),ATALI[[#This Row],[//]])))</f>
        <v/>
      </c>
      <c r="U52" s="31" t="str">
        <f ca="1">IF(ATALI[[#This Row],[//]]="","",INDEX(INDIRECT($2:$2),ATALI[[#This Row],[//]]))</f>
        <v/>
      </c>
      <c r="V52" s="31" t="str">
        <f ca="1">LOWER(SUBSTITUTE(SUBSTITUTE(SUBSTITUTE(SUBSTITUTE(SUBSTITUTE(SUBSTITUTE(SUBSTITUTE(ATALI[[#This Row],[N.B.nota]]," ",""),"-",""),"(",""),")",""),".",""),",",""),"/",""))</f>
        <v/>
      </c>
      <c r="W52" s="31" t="str">
        <f ca="1">IF(ATALI[[#This Row],[concat]]="","",MATCH(ATALI[[#This Row],[concat]],[3]!db[NB NOTA_C],0)+1)</f>
        <v/>
      </c>
      <c r="X52" s="31" t="str">
        <f ca="1">IF(ATALI[[#This Row],[N.B.nota]]="","",ADDRESS(ROW(ATALI[QB]),COLUMN(ATALI[QB]))&amp;":"&amp;ADDRESS(ROW(),COLUMN(ATALI[QB])))</f>
        <v/>
      </c>
      <c r="Y52" s="46" t="str">
        <f ca="1">IF(ATALI[[#This Row],[//]]="","",HYPERLINK("[../DB.xlsx]DB!e"&amp;MATCH(ATALI[[#This Row],[concat]],[3]!db[NB NOTA_C],0)+1,"&gt;"))</f>
        <v/>
      </c>
      <c r="Z52" s="32">
        <f ca="1">IF(ATALI[[#This Row],[ID NOTA]]="",INDIRECT(ADDRESS(ROW()-1,COLUMN())),ATALI[[#This Row],[ID NOTA]])</f>
        <v>7</v>
      </c>
    </row>
    <row r="53" spans="1:26" x14ac:dyDescent="0.25">
      <c r="A53" s="32"/>
      <c r="B53" s="48" t="str">
        <f>IF(ATALI[[#This Row],[N_ID]]="","",INDEX(Table1[ID],MATCH(ATALI[[#This Row],[N_ID]],Table1[N_ID],0)))</f>
        <v/>
      </c>
      <c r="C53" s="48" t="str">
        <f ca="1">IF(ATALI[[#This Row],[//]]="","",HYPERLINK("["&amp;SUBSTITUTE(DIR,"'","")&amp;"]NOTA!D"&amp;ATALI[[#This Row],[//]]+2,"&gt;"))</f>
        <v/>
      </c>
      <c r="D53" s="48" t="str">
        <f>IF(ATALI[[#This Row],[ID NOTA]]="","",INDEX(Table1[QB],MATCH(ATALI[[#This Row],[ID NOTA]],Table1[ID],0)))</f>
        <v/>
      </c>
      <c r="E5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3" s="48"/>
      <c r="G53" s="30" t="str">
        <f ca="1">IF(ATALI[[#This Row],[N_ID]]="","",INDEX(INDIRECT($2:$2),ATALI[[#This Row],[//]]))</f>
        <v/>
      </c>
      <c r="H53" s="30" t="str">
        <f ca="1">IF(ATALI[[#This Row],[N_ID]]="","",INDEX(INDIRECT($2:$2),ATALI[[#This Row],[//]]))</f>
        <v/>
      </c>
      <c r="I53" s="31" t="str">
        <f ca="1">IF(ATALI[[#This Row],[N_ID]]="","",INDEX(INDIRECT($2:$2),ATALI[[#This Row],[//]]))</f>
        <v/>
      </c>
      <c r="J53" s="35" t="str">
        <f ca="1">IF(ATALI[[#This Row],[//]]="","",INDEX([3]!db[NB PAJAK],ATALI[[#This Row],[stt]]-1))</f>
        <v/>
      </c>
      <c r="K53" s="48" t="str">
        <f ca="1">IF(ATALI[[#This Row],[//]]="","",INDEX(INDIRECT($2:$2),ATALI[[#This Row],[//]]))</f>
        <v/>
      </c>
      <c r="L53" s="48" t="str">
        <f ca="1">IF(ATALI[[#This Row],[//]]="","",INDEX(INDIRECT($2:$2),ATALI[[#This Row],[//]]))</f>
        <v/>
      </c>
      <c r="M53" s="48" t="str">
        <f ca="1">IF(ATALI[[#This Row],[//]]="","",INDEX(INDIRECT($2:$2),ATALI[[#This Row],[//]]))</f>
        <v/>
      </c>
      <c r="N53" s="33" t="str">
        <f ca="1">IF(ATALI[[#This Row],[//]]="","",INDEX(INDIRECT($2:$2),ATALI[[#This Row],[//]]))</f>
        <v/>
      </c>
      <c r="O53" s="44" t="str">
        <f ca="1">IF(ATALI[[#This Row],[//]]="","",INDEX(INDIRECT($2:$2),ATALI[[#This Row],[//]]))</f>
        <v/>
      </c>
      <c r="P53" s="44" t="str">
        <f ca="1">IF(ATALI[[#This Row],[//]]="","",IF(INDEX(INDIRECT($2:$2),ATALI[[#This Row],[//]])="","",INDEX(INDIRECT($2:$2),ATALI[[#This Row],[//]])))</f>
        <v/>
      </c>
      <c r="Q53" s="33" t="str">
        <f ca="1">IF(ATALI[[#This Row],[//]]="","",INDEX(INDIRECT($2:$2),ATALI[[#This Row],[//]]))</f>
        <v/>
      </c>
      <c r="R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3" s="45" t="str">
        <f ca="1">IF(ATALI[[#This Row],[//]]="","",IF(INDEX(INDIRECT($2:$2),ATALI[[#This Row],[//]])="","",INDEX(INDIRECT($2:$2),ATALI[[#This Row],[//]])))</f>
        <v/>
      </c>
      <c r="U53" s="31" t="str">
        <f ca="1">IF(ATALI[[#This Row],[//]]="","",INDEX(INDIRECT($2:$2),ATALI[[#This Row],[//]]))</f>
        <v/>
      </c>
      <c r="V53" s="31" t="str">
        <f ca="1">LOWER(SUBSTITUTE(SUBSTITUTE(SUBSTITUTE(SUBSTITUTE(SUBSTITUTE(SUBSTITUTE(SUBSTITUTE(ATALI[[#This Row],[N.B.nota]]," ",""),"-",""),"(",""),")",""),".",""),",",""),"/",""))</f>
        <v/>
      </c>
      <c r="W53" s="31" t="str">
        <f ca="1">IF(ATALI[[#This Row],[concat]]="","",MATCH(ATALI[[#This Row],[concat]],[3]!db[NB NOTA_C],0)+1)</f>
        <v/>
      </c>
      <c r="X53" s="31" t="str">
        <f ca="1">IF(ATALI[[#This Row],[N.B.nota]]="","",ADDRESS(ROW(ATALI[QB]),COLUMN(ATALI[QB]))&amp;":"&amp;ADDRESS(ROW(),COLUMN(ATALI[QB])))</f>
        <v/>
      </c>
      <c r="Y53" s="46" t="str">
        <f ca="1">IF(ATALI[[#This Row],[//]]="","",HYPERLINK("[../DB.xlsx]DB!e"&amp;MATCH(ATALI[[#This Row],[concat]],[3]!db[NB NOTA_C],0)+1,"&gt;"))</f>
        <v/>
      </c>
      <c r="Z53" s="32">
        <f ca="1">IF(ATALI[[#This Row],[ID NOTA]]="",INDIRECT(ADDRESS(ROW()-1,COLUMN())),ATALI[[#This Row],[ID NOTA]])</f>
        <v>7</v>
      </c>
    </row>
    <row r="54" spans="1:26" x14ac:dyDescent="0.25">
      <c r="A54" s="32"/>
      <c r="B54" s="48" t="str">
        <f>IF(ATALI[[#This Row],[N_ID]]="","",INDEX(Table1[ID],MATCH(ATALI[[#This Row],[N_ID]],Table1[N_ID],0)))</f>
        <v/>
      </c>
      <c r="C54" s="48" t="str">
        <f ca="1">IF(ATALI[[#This Row],[//]]="","",HYPERLINK("["&amp;SUBSTITUTE(DIR,"'","")&amp;"]NOTA!D"&amp;ATALI[[#This Row],[//]]+2,"&gt;"))</f>
        <v/>
      </c>
      <c r="D54" s="48" t="str">
        <f>IF(ATALI[[#This Row],[ID NOTA]]="","",INDEX(Table1[QB],MATCH(ATALI[[#This Row],[ID NOTA]],Table1[ID],0)))</f>
        <v/>
      </c>
      <c r="E5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4" s="48"/>
      <c r="G54" s="30" t="str">
        <f ca="1">IF(ATALI[[#This Row],[N_ID]]="","",INDEX(INDIRECT($2:$2),ATALI[[#This Row],[//]]))</f>
        <v/>
      </c>
      <c r="H54" s="30" t="str">
        <f ca="1">IF(ATALI[[#This Row],[N_ID]]="","",INDEX(INDIRECT($2:$2),ATALI[[#This Row],[//]]))</f>
        <v/>
      </c>
      <c r="I54" s="31" t="str">
        <f ca="1">IF(ATALI[[#This Row],[N_ID]]="","",INDEX(INDIRECT($2:$2),ATALI[[#This Row],[//]]))</f>
        <v/>
      </c>
      <c r="J54" s="35" t="str">
        <f ca="1">IF(ATALI[[#This Row],[//]]="","",INDEX([3]!db[NB PAJAK],ATALI[[#This Row],[stt]]-1))</f>
        <v/>
      </c>
      <c r="K54" s="48" t="str">
        <f ca="1">IF(ATALI[[#This Row],[//]]="","",INDEX(INDIRECT($2:$2),ATALI[[#This Row],[//]]))</f>
        <v/>
      </c>
      <c r="L54" s="48" t="str">
        <f ca="1">IF(ATALI[[#This Row],[//]]="","",INDEX(INDIRECT($2:$2),ATALI[[#This Row],[//]]))</f>
        <v/>
      </c>
      <c r="M54" s="48" t="str">
        <f ca="1">IF(ATALI[[#This Row],[//]]="","",INDEX(INDIRECT($2:$2),ATALI[[#This Row],[//]]))</f>
        <v/>
      </c>
      <c r="N54" s="33" t="str">
        <f ca="1">IF(ATALI[[#This Row],[//]]="","",INDEX(INDIRECT($2:$2),ATALI[[#This Row],[//]]))</f>
        <v/>
      </c>
      <c r="O54" s="44" t="str">
        <f ca="1">IF(ATALI[[#This Row],[//]]="","",INDEX(INDIRECT($2:$2),ATALI[[#This Row],[//]]))</f>
        <v/>
      </c>
      <c r="P54" s="44" t="str">
        <f ca="1">IF(ATALI[[#This Row],[//]]="","",IF(INDEX(INDIRECT($2:$2),ATALI[[#This Row],[//]])="","",INDEX(INDIRECT($2:$2),ATALI[[#This Row],[//]])))</f>
        <v/>
      </c>
      <c r="Q54" s="33" t="str">
        <f ca="1">IF(ATALI[[#This Row],[//]]="","",INDEX(INDIRECT($2:$2),ATALI[[#This Row],[//]]))</f>
        <v/>
      </c>
      <c r="R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4" s="45" t="str">
        <f ca="1">IF(ATALI[[#This Row],[//]]="","",IF(INDEX(INDIRECT($2:$2),ATALI[[#This Row],[//]])="","",INDEX(INDIRECT($2:$2),ATALI[[#This Row],[//]])))</f>
        <v/>
      </c>
      <c r="U54" s="31" t="str">
        <f ca="1">IF(ATALI[[#This Row],[//]]="","",INDEX(INDIRECT($2:$2),ATALI[[#This Row],[//]]))</f>
        <v/>
      </c>
      <c r="V54" s="31" t="str">
        <f ca="1">LOWER(SUBSTITUTE(SUBSTITUTE(SUBSTITUTE(SUBSTITUTE(SUBSTITUTE(SUBSTITUTE(SUBSTITUTE(ATALI[[#This Row],[N.B.nota]]," ",""),"-",""),"(",""),")",""),".",""),",",""),"/",""))</f>
        <v/>
      </c>
      <c r="W54" s="31" t="str">
        <f ca="1">IF(ATALI[[#This Row],[concat]]="","",MATCH(ATALI[[#This Row],[concat]],[3]!db[NB NOTA_C],0)+1)</f>
        <v/>
      </c>
      <c r="X54" s="31" t="str">
        <f ca="1">IF(ATALI[[#This Row],[N.B.nota]]="","",ADDRESS(ROW(ATALI[QB]),COLUMN(ATALI[QB]))&amp;":"&amp;ADDRESS(ROW(),COLUMN(ATALI[QB])))</f>
        <v/>
      </c>
      <c r="Y54" s="46" t="str">
        <f ca="1">IF(ATALI[[#This Row],[//]]="","",HYPERLINK("[../DB.xlsx]DB!e"&amp;MATCH(ATALI[[#This Row],[concat]],[3]!db[NB NOTA_C],0)+1,"&gt;"))</f>
        <v/>
      </c>
      <c r="Z54" s="32">
        <f ca="1">IF(ATALI[[#This Row],[ID NOTA]]="",INDIRECT(ADDRESS(ROW()-1,COLUMN())),ATALI[[#This Row],[ID NOTA]])</f>
        <v>7</v>
      </c>
    </row>
    <row r="55" spans="1:26" x14ac:dyDescent="0.25">
      <c r="A55" s="32"/>
      <c r="B55" s="48" t="str">
        <f>IF(ATALI[[#This Row],[N_ID]]="","",INDEX(Table1[ID],MATCH(ATALI[[#This Row],[N_ID]],Table1[N_ID],0)))</f>
        <v/>
      </c>
      <c r="C55" s="48" t="str">
        <f ca="1">IF(ATALI[[#This Row],[//]]="","",HYPERLINK("["&amp;SUBSTITUTE(DIR,"'","")&amp;"]NOTA!D"&amp;ATALI[[#This Row],[//]]+2,"&gt;"))</f>
        <v/>
      </c>
      <c r="D55" s="48" t="str">
        <f>IF(ATALI[[#This Row],[ID NOTA]]="","",INDEX(Table1[QB],MATCH(ATALI[[#This Row],[ID NOTA]],Table1[ID],0)))</f>
        <v/>
      </c>
      <c r="E5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5" s="48"/>
      <c r="G55" s="30" t="str">
        <f ca="1">IF(ATALI[[#This Row],[N_ID]]="","",INDEX(INDIRECT($2:$2),ATALI[[#This Row],[//]]))</f>
        <v/>
      </c>
      <c r="H55" s="30" t="str">
        <f ca="1">IF(ATALI[[#This Row],[N_ID]]="","",INDEX(INDIRECT($2:$2),ATALI[[#This Row],[//]]))</f>
        <v/>
      </c>
      <c r="I55" s="31" t="str">
        <f ca="1">IF(ATALI[[#This Row],[N_ID]]="","",INDEX(INDIRECT($2:$2),ATALI[[#This Row],[//]]))</f>
        <v/>
      </c>
      <c r="J55" s="35" t="str">
        <f ca="1">IF(ATALI[[#This Row],[//]]="","",INDEX([3]!db[NB PAJAK],ATALI[[#This Row],[stt]]-1))</f>
        <v/>
      </c>
      <c r="K55" s="48" t="str">
        <f ca="1">IF(ATALI[[#This Row],[//]]="","",INDEX(INDIRECT($2:$2),ATALI[[#This Row],[//]]))</f>
        <v/>
      </c>
      <c r="L55" s="48" t="str">
        <f ca="1">IF(ATALI[[#This Row],[//]]="","",INDEX(INDIRECT($2:$2),ATALI[[#This Row],[//]]))</f>
        <v/>
      </c>
      <c r="M55" s="48" t="str">
        <f ca="1">IF(ATALI[[#This Row],[//]]="","",INDEX(INDIRECT($2:$2),ATALI[[#This Row],[//]]))</f>
        <v/>
      </c>
      <c r="N55" s="33" t="str">
        <f ca="1">IF(ATALI[[#This Row],[//]]="","",INDEX(INDIRECT($2:$2),ATALI[[#This Row],[//]]))</f>
        <v/>
      </c>
      <c r="O55" s="44" t="str">
        <f ca="1">IF(ATALI[[#This Row],[//]]="","",INDEX(INDIRECT($2:$2),ATALI[[#This Row],[//]]))</f>
        <v/>
      </c>
      <c r="P55" s="44" t="str">
        <f ca="1">IF(ATALI[[#This Row],[//]]="","",IF(INDEX(INDIRECT($2:$2),ATALI[[#This Row],[//]])="","",INDEX(INDIRECT($2:$2),ATALI[[#This Row],[//]])))</f>
        <v/>
      </c>
      <c r="Q55" s="33" t="str">
        <f ca="1">IF(ATALI[[#This Row],[//]]="","",INDEX(INDIRECT($2:$2),ATALI[[#This Row],[//]]))</f>
        <v/>
      </c>
      <c r="R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5" s="45" t="str">
        <f ca="1">IF(ATALI[[#This Row],[//]]="","",IF(INDEX(INDIRECT($2:$2),ATALI[[#This Row],[//]])="","",INDEX(INDIRECT($2:$2),ATALI[[#This Row],[//]])))</f>
        <v/>
      </c>
      <c r="U55" s="31" t="str">
        <f ca="1">IF(ATALI[[#This Row],[//]]="","",INDEX(INDIRECT($2:$2),ATALI[[#This Row],[//]]))</f>
        <v/>
      </c>
      <c r="V55" s="31" t="str">
        <f ca="1">LOWER(SUBSTITUTE(SUBSTITUTE(SUBSTITUTE(SUBSTITUTE(SUBSTITUTE(SUBSTITUTE(SUBSTITUTE(ATALI[[#This Row],[N.B.nota]]," ",""),"-",""),"(",""),")",""),".",""),",",""),"/",""))</f>
        <v/>
      </c>
      <c r="W55" s="31" t="str">
        <f ca="1">IF(ATALI[[#This Row],[concat]]="","",MATCH(ATALI[[#This Row],[concat]],[3]!db[NB NOTA_C],0)+1)</f>
        <v/>
      </c>
      <c r="X55" s="31" t="str">
        <f ca="1">IF(ATALI[[#This Row],[N.B.nota]]="","",ADDRESS(ROW(ATALI[QB]),COLUMN(ATALI[QB]))&amp;":"&amp;ADDRESS(ROW(),COLUMN(ATALI[QB])))</f>
        <v/>
      </c>
      <c r="Y55" s="46" t="str">
        <f ca="1">IF(ATALI[[#This Row],[//]]="","",HYPERLINK("[../DB.xlsx]DB!e"&amp;MATCH(ATALI[[#This Row],[concat]],[3]!db[NB NOTA_C],0)+1,"&gt;"))</f>
        <v/>
      </c>
      <c r="Z55" s="32">
        <f ca="1">IF(ATALI[[#This Row],[ID NOTA]]="",INDIRECT(ADDRESS(ROW()-1,COLUMN())),ATALI[[#This Row],[ID NOTA]])</f>
        <v>7</v>
      </c>
    </row>
    <row r="56" spans="1:26" x14ac:dyDescent="0.25">
      <c r="A56" s="32"/>
      <c r="B56" s="48" t="str">
        <f>IF(ATALI[[#This Row],[N_ID]]="","",INDEX(Table1[ID],MATCH(ATALI[[#This Row],[N_ID]],Table1[N_ID],0)))</f>
        <v/>
      </c>
      <c r="C56" s="48" t="str">
        <f ca="1">IF(ATALI[[#This Row],[//]]="","",HYPERLINK("["&amp;SUBSTITUTE(DIR,"'","")&amp;"]NOTA!D"&amp;ATALI[[#This Row],[//]]+2,"&gt;"))</f>
        <v/>
      </c>
      <c r="D56" s="48" t="str">
        <f>IF(ATALI[[#This Row],[ID NOTA]]="","",INDEX(Table1[QB],MATCH(ATALI[[#This Row],[ID NOTA]],Table1[ID],0)))</f>
        <v/>
      </c>
      <c r="E5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6" s="48"/>
      <c r="G56" s="30" t="str">
        <f ca="1">IF(ATALI[[#This Row],[N_ID]]="","",INDEX(INDIRECT($2:$2),ATALI[[#This Row],[//]]))</f>
        <v/>
      </c>
      <c r="H56" s="30" t="str">
        <f ca="1">IF(ATALI[[#This Row],[N_ID]]="","",INDEX(INDIRECT($2:$2),ATALI[[#This Row],[//]]))</f>
        <v/>
      </c>
      <c r="I56" s="31" t="str">
        <f ca="1">IF(ATALI[[#This Row],[N_ID]]="","",INDEX(INDIRECT($2:$2),ATALI[[#This Row],[//]]))</f>
        <v/>
      </c>
      <c r="J56" s="35" t="str">
        <f ca="1">IF(ATALI[[#This Row],[//]]="","",INDEX([3]!db[NB PAJAK],ATALI[[#This Row],[stt]]-1))</f>
        <v/>
      </c>
      <c r="K56" s="48" t="str">
        <f ca="1">IF(ATALI[[#This Row],[//]]="","",INDEX(INDIRECT($2:$2),ATALI[[#This Row],[//]]))</f>
        <v/>
      </c>
      <c r="L56" s="48" t="str">
        <f ca="1">IF(ATALI[[#This Row],[//]]="","",INDEX(INDIRECT($2:$2),ATALI[[#This Row],[//]]))</f>
        <v/>
      </c>
      <c r="M56" s="48" t="str">
        <f ca="1">IF(ATALI[[#This Row],[//]]="","",INDEX(INDIRECT($2:$2),ATALI[[#This Row],[//]]))</f>
        <v/>
      </c>
      <c r="N56" s="33" t="str">
        <f ca="1">IF(ATALI[[#This Row],[//]]="","",INDEX(INDIRECT($2:$2),ATALI[[#This Row],[//]]))</f>
        <v/>
      </c>
      <c r="O56" s="44" t="str">
        <f ca="1">IF(ATALI[[#This Row],[//]]="","",INDEX(INDIRECT($2:$2),ATALI[[#This Row],[//]]))</f>
        <v/>
      </c>
      <c r="P56" s="44" t="str">
        <f ca="1">IF(ATALI[[#This Row],[//]]="","",IF(INDEX(INDIRECT($2:$2),ATALI[[#This Row],[//]])="","",INDEX(INDIRECT($2:$2),ATALI[[#This Row],[//]])))</f>
        <v/>
      </c>
      <c r="Q56" s="33" t="str">
        <f ca="1">IF(ATALI[[#This Row],[//]]="","",INDEX(INDIRECT($2:$2),ATALI[[#This Row],[//]]))</f>
        <v/>
      </c>
      <c r="R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6" s="45" t="str">
        <f ca="1">IF(ATALI[[#This Row],[//]]="","",IF(INDEX(INDIRECT($2:$2),ATALI[[#This Row],[//]])="","",INDEX(INDIRECT($2:$2),ATALI[[#This Row],[//]])))</f>
        <v/>
      </c>
      <c r="U56" s="31" t="str">
        <f ca="1">IF(ATALI[[#This Row],[//]]="","",INDEX(INDIRECT($2:$2),ATALI[[#This Row],[//]]))</f>
        <v/>
      </c>
      <c r="V56" s="31" t="str">
        <f ca="1">LOWER(SUBSTITUTE(SUBSTITUTE(SUBSTITUTE(SUBSTITUTE(SUBSTITUTE(SUBSTITUTE(SUBSTITUTE(ATALI[[#This Row],[N.B.nota]]," ",""),"-",""),"(",""),")",""),".",""),",",""),"/",""))</f>
        <v/>
      </c>
      <c r="W56" s="31" t="str">
        <f ca="1">IF(ATALI[[#This Row],[concat]]="","",MATCH(ATALI[[#This Row],[concat]],[3]!db[NB NOTA_C],0)+1)</f>
        <v/>
      </c>
      <c r="X56" s="31" t="str">
        <f ca="1">IF(ATALI[[#This Row],[N.B.nota]]="","",ADDRESS(ROW(ATALI[QB]),COLUMN(ATALI[QB]))&amp;":"&amp;ADDRESS(ROW(),COLUMN(ATALI[QB])))</f>
        <v/>
      </c>
      <c r="Y56" s="46" t="str">
        <f ca="1">IF(ATALI[[#This Row],[//]]="","",HYPERLINK("[../DB.xlsx]DB!e"&amp;MATCH(ATALI[[#This Row],[concat]],[3]!db[NB NOTA_C],0)+1,"&gt;"))</f>
        <v/>
      </c>
      <c r="Z56" s="32">
        <f ca="1">IF(ATALI[[#This Row],[ID NOTA]]="",INDIRECT(ADDRESS(ROW()-1,COLUMN())),ATALI[[#This Row],[ID NOTA]])</f>
        <v>7</v>
      </c>
    </row>
    <row r="57" spans="1:26" x14ac:dyDescent="0.25">
      <c r="A57" s="32"/>
      <c r="B57" s="48" t="str">
        <f>IF(ATALI[[#This Row],[N_ID]]="","",INDEX(Table1[ID],MATCH(ATALI[[#This Row],[N_ID]],Table1[N_ID],0)))</f>
        <v/>
      </c>
      <c r="C57" s="48" t="str">
        <f ca="1">IF(ATALI[[#This Row],[//]]="","",HYPERLINK("["&amp;SUBSTITUTE(DIR,"'","")&amp;"]NOTA!D"&amp;ATALI[[#This Row],[//]]+2,"&gt;"))</f>
        <v/>
      </c>
      <c r="D57" s="48" t="str">
        <f>IF(ATALI[[#This Row],[ID NOTA]]="","",INDEX(Table1[QB],MATCH(ATALI[[#This Row],[ID NOTA]],Table1[ID],0)))</f>
        <v/>
      </c>
      <c r="E5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7" s="48"/>
      <c r="G57" s="30" t="str">
        <f ca="1">IF(ATALI[[#This Row],[N_ID]]="","",INDEX(INDIRECT($2:$2),ATALI[[#This Row],[//]]))</f>
        <v/>
      </c>
      <c r="H57" s="30" t="str">
        <f ca="1">IF(ATALI[[#This Row],[N_ID]]="","",INDEX(INDIRECT($2:$2),ATALI[[#This Row],[//]]))</f>
        <v/>
      </c>
      <c r="I57" s="31" t="str">
        <f ca="1">IF(ATALI[[#This Row],[N_ID]]="","",INDEX(INDIRECT($2:$2),ATALI[[#This Row],[//]]))</f>
        <v/>
      </c>
      <c r="J57" s="35" t="str">
        <f ca="1">IF(ATALI[[#This Row],[//]]="","",INDEX([3]!db[NB PAJAK],ATALI[[#This Row],[stt]]-1))</f>
        <v/>
      </c>
      <c r="K57" s="48" t="str">
        <f ca="1">IF(ATALI[[#This Row],[//]]="","",INDEX(INDIRECT($2:$2),ATALI[[#This Row],[//]]))</f>
        <v/>
      </c>
      <c r="L57" s="48" t="str">
        <f ca="1">IF(ATALI[[#This Row],[//]]="","",INDEX(INDIRECT($2:$2),ATALI[[#This Row],[//]]))</f>
        <v/>
      </c>
      <c r="M57" s="48" t="str">
        <f ca="1">IF(ATALI[[#This Row],[//]]="","",INDEX(INDIRECT($2:$2),ATALI[[#This Row],[//]]))</f>
        <v/>
      </c>
      <c r="N57" s="33" t="str">
        <f ca="1">IF(ATALI[[#This Row],[//]]="","",INDEX(INDIRECT($2:$2),ATALI[[#This Row],[//]]))</f>
        <v/>
      </c>
      <c r="O57" s="44" t="str">
        <f ca="1">IF(ATALI[[#This Row],[//]]="","",INDEX(INDIRECT($2:$2),ATALI[[#This Row],[//]]))</f>
        <v/>
      </c>
      <c r="P57" s="44" t="str">
        <f ca="1">IF(ATALI[[#This Row],[//]]="","",IF(INDEX(INDIRECT($2:$2),ATALI[[#This Row],[//]])="","",INDEX(INDIRECT($2:$2),ATALI[[#This Row],[//]])))</f>
        <v/>
      </c>
      <c r="Q57" s="33" t="str">
        <f ca="1">IF(ATALI[[#This Row],[//]]="","",INDEX(INDIRECT($2:$2),ATALI[[#This Row],[//]]))</f>
        <v/>
      </c>
      <c r="R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7" s="45" t="str">
        <f ca="1">IF(ATALI[[#This Row],[//]]="","",IF(INDEX(INDIRECT($2:$2),ATALI[[#This Row],[//]])="","",INDEX(INDIRECT($2:$2),ATALI[[#This Row],[//]])))</f>
        <v/>
      </c>
      <c r="U57" s="31" t="str">
        <f ca="1">IF(ATALI[[#This Row],[//]]="","",INDEX(INDIRECT($2:$2),ATALI[[#This Row],[//]]))</f>
        <v/>
      </c>
      <c r="V57" s="31" t="str">
        <f ca="1">LOWER(SUBSTITUTE(SUBSTITUTE(SUBSTITUTE(SUBSTITUTE(SUBSTITUTE(SUBSTITUTE(SUBSTITUTE(ATALI[[#This Row],[N.B.nota]]," ",""),"-",""),"(",""),")",""),".",""),",",""),"/",""))</f>
        <v/>
      </c>
      <c r="W57" s="31" t="str">
        <f ca="1">IF(ATALI[[#This Row],[concat]]="","",MATCH(ATALI[[#This Row],[concat]],[3]!db[NB NOTA_C],0)+1)</f>
        <v/>
      </c>
      <c r="X57" s="31" t="str">
        <f ca="1">IF(ATALI[[#This Row],[N.B.nota]]="","",ADDRESS(ROW(ATALI[QB]),COLUMN(ATALI[QB]))&amp;":"&amp;ADDRESS(ROW(),COLUMN(ATALI[QB])))</f>
        <v/>
      </c>
      <c r="Y57" s="46" t="str">
        <f ca="1">IF(ATALI[[#This Row],[//]]="","",HYPERLINK("[../DB.xlsx]DB!e"&amp;MATCH(ATALI[[#This Row],[concat]],[3]!db[NB NOTA_C],0)+1,"&gt;"))</f>
        <v/>
      </c>
      <c r="Z57" s="32">
        <f ca="1">IF(ATALI[[#This Row],[ID NOTA]]="",INDIRECT(ADDRESS(ROW()-1,COLUMN())),ATALI[[#This Row],[ID NOTA]])</f>
        <v>7</v>
      </c>
    </row>
    <row r="58" spans="1:26" x14ac:dyDescent="0.25">
      <c r="A58" s="32"/>
      <c r="B58" s="48" t="str">
        <f>IF(ATALI[[#This Row],[N_ID]]="","",INDEX(Table1[ID],MATCH(ATALI[[#This Row],[N_ID]],Table1[N_ID],0)))</f>
        <v/>
      </c>
      <c r="C58" s="48" t="str">
        <f ca="1">IF(ATALI[[#This Row],[//]]="","",HYPERLINK("["&amp;SUBSTITUTE(DIR,"'","")&amp;"]NOTA!D"&amp;ATALI[[#This Row],[//]]+2,"&gt;"))</f>
        <v/>
      </c>
      <c r="D58" s="48" t="str">
        <f>IF(ATALI[[#This Row],[ID NOTA]]="","",INDEX(Table1[QB],MATCH(ATALI[[#This Row],[ID NOTA]],Table1[ID],0)))</f>
        <v/>
      </c>
      <c r="E5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8" s="48"/>
      <c r="G58" s="30" t="str">
        <f ca="1">IF(ATALI[[#This Row],[N_ID]]="","",INDEX(INDIRECT($2:$2),ATALI[[#This Row],[//]]))</f>
        <v/>
      </c>
      <c r="H58" s="30" t="str">
        <f ca="1">IF(ATALI[[#This Row],[N_ID]]="","",INDEX(INDIRECT($2:$2),ATALI[[#This Row],[//]]))</f>
        <v/>
      </c>
      <c r="I58" s="31" t="str">
        <f ca="1">IF(ATALI[[#This Row],[N_ID]]="","",INDEX(INDIRECT($2:$2),ATALI[[#This Row],[//]]))</f>
        <v/>
      </c>
      <c r="J58" s="35" t="str">
        <f ca="1">IF(ATALI[[#This Row],[//]]="","",INDEX([3]!db[NB PAJAK],ATALI[[#This Row],[stt]]-1))</f>
        <v/>
      </c>
      <c r="K58" s="48" t="str">
        <f ca="1">IF(ATALI[[#This Row],[//]]="","",INDEX(INDIRECT($2:$2),ATALI[[#This Row],[//]]))</f>
        <v/>
      </c>
      <c r="L58" s="48" t="str">
        <f ca="1">IF(ATALI[[#This Row],[//]]="","",INDEX(INDIRECT($2:$2),ATALI[[#This Row],[//]]))</f>
        <v/>
      </c>
      <c r="M58" s="48" t="str">
        <f ca="1">IF(ATALI[[#This Row],[//]]="","",INDEX(INDIRECT($2:$2),ATALI[[#This Row],[//]]))</f>
        <v/>
      </c>
      <c r="N58" s="33" t="str">
        <f ca="1">IF(ATALI[[#This Row],[//]]="","",INDEX(INDIRECT($2:$2),ATALI[[#This Row],[//]]))</f>
        <v/>
      </c>
      <c r="O58" s="44" t="str">
        <f ca="1">IF(ATALI[[#This Row],[//]]="","",INDEX(INDIRECT($2:$2),ATALI[[#This Row],[//]]))</f>
        <v/>
      </c>
      <c r="P58" s="44" t="str">
        <f ca="1">IF(ATALI[[#This Row],[//]]="","",IF(INDEX(INDIRECT($2:$2),ATALI[[#This Row],[//]])="","",INDEX(INDIRECT($2:$2),ATALI[[#This Row],[//]])))</f>
        <v/>
      </c>
      <c r="Q58" s="33" t="str">
        <f ca="1">IF(ATALI[[#This Row],[//]]="","",INDEX(INDIRECT($2:$2),ATALI[[#This Row],[//]]))</f>
        <v/>
      </c>
      <c r="R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8" s="45" t="str">
        <f ca="1">IF(ATALI[[#This Row],[//]]="","",IF(INDEX(INDIRECT($2:$2),ATALI[[#This Row],[//]])="","",INDEX(INDIRECT($2:$2),ATALI[[#This Row],[//]])))</f>
        <v/>
      </c>
      <c r="U58" s="31" t="str">
        <f ca="1">IF(ATALI[[#This Row],[//]]="","",INDEX(INDIRECT($2:$2),ATALI[[#This Row],[//]]))</f>
        <v/>
      </c>
      <c r="V58" s="31" t="str">
        <f ca="1">LOWER(SUBSTITUTE(SUBSTITUTE(SUBSTITUTE(SUBSTITUTE(SUBSTITUTE(SUBSTITUTE(SUBSTITUTE(ATALI[[#This Row],[N.B.nota]]," ",""),"-",""),"(",""),")",""),".",""),",",""),"/",""))</f>
        <v/>
      </c>
      <c r="W58" s="31" t="str">
        <f ca="1">IF(ATALI[[#This Row],[concat]]="","",MATCH(ATALI[[#This Row],[concat]],[3]!db[NB NOTA_C],0)+1)</f>
        <v/>
      </c>
      <c r="X58" s="31" t="str">
        <f ca="1">IF(ATALI[[#This Row],[N.B.nota]]="","",ADDRESS(ROW(ATALI[QB]),COLUMN(ATALI[QB]))&amp;":"&amp;ADDRESS(ROW(),COLUMN(ATALI[QB])))</f>
        <v/>
      </c>
      <c r="Y58" s="46" t="str">
        <f ca="1">IF(ATALI[[#This Row],[//]]="","",HYPERLINK("[../DB.xlsx]DB!e"&amp;MATCH(ATALI[[#This Row],[concat]],[3]!db[NB NOTA_C],0)+1,"&gt;"))</f>
        <v/>
      </c>
      <c r="Z58" s="32">
        <f ca="1">IF(ATALI[[#This Row],[ID NOTA]]="",INDIRECT(ADDRESS(ROW()-1,COLUMN())),ATALI[[#This Row],[ID NOTA]])</f>
        <v>7</v>
      </c>
    </row>
    <row r="59" spans="1:26" x14ac:dyDescent="0.25">
      <c r="A59" s="32"/>
      <c r="B59" s="48" t="str">
        <f>IF(ATALI[[#This Row],[N_ID]]="","",INDEX(Table1[ID],MATCH(ATALI[[#This Row],[N_ID]],Table1[N_ID],0)))</f>
        <v/>
      </c>
      <c r="C59" s="48" t="str">
        <f ca="1">IF(ATALI[[#This Row],[//]]="","",HYPERLINK("["&amp;SUBSTITUTE(DIR,"'","")&amp;"]NOTA!D"&amp;ATALI[[#This Row],[//]]+2,"&gt;"))</f>
        <v/>
      </c>
      <c r="D59" s="48" t="str">
        <f>IF(ATALI[[#This Row],[ID NOTA]]="","",INDEX(Table1[QB],MATCH(ATALI[[#This Row],[ID NOTA]],Table1[ID],0)))</f>
        <v/>
      </c>
      <c r="E5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9" s="48"/>
      <c r="G59" s="30" t="str">
        <f ca="1">IF(ATALI[[#This Row],[N_ID]]="","",INDEX(INDIRECT($2:$2),ATALI[[#This Row],[//]]))</f>
        <v/>
      </c>
      <c r="H59" s="30" t="str">
        <f ca="1">IF(ATALI[[#This Row],[N_ID]]="","",INDEX(INDIRECT($2:$2),ATALI[[#This Row],[//]]))</f>
        <v/>
      </c>
      <c r="I59" s="31" t="str">
        <f ca="1">IF(ATALI[[#This Row],[N_ID]]="","",INDEX(INDIRECT($2:$2),ATALI[[#This Row],[//]]))</f>
        <v/>
      </c>
      <c r="J59" s="35" t="str">
        <f ca="1">IF(ATALI[[#This Row],[//]]="","",INDEX([3]!db[NB PAJAK],ATALI[[#This Row],[stt]]-1))</f>
        <v/>
      </c>
      <c r="K59" s="48" t="str">
        <f ca="1">IF(ATALI[[#This Row],[//]]="","",INDEX(INDIRECT($2:$2),ATALI[[#This Row],[//]]))</f>
        <v/>
      </c>
      <c r="L59" s="48" t="str">
        <f ca="1">IF(ATALI[[#This Row],[//]]="","",INDEX(INDIRECT($2:$2),ATALI[[#This Row],[//]]))</f>
        <v/>
      </c>
      <c r="M59" s="48" t="str">
        <f ca="1">IF(ATALI[[#This Row],[//]]="","",INDEX(INDIRECT($2:$2),ATALI[[#This Row],[//]]))</f>
        <v/>
      </c>
      <c r="N59" s="33" t="str">
        <f ca="1">IF(ATALI[[#This Row],[//]]="","",INDEX(INDIRECT($2:$2),ATALI[[#This Row],[//]]))</f>
        <v/>
      </c>
      <c r="O59" s="44" t="str">
        <f ca="1">IF(ATALI[[#This Row],[//]]="","",INDEX(INDIRECT($2:$2),ATALI[[#This Row],[//]]))</f>
        <v/>
      </c>
      <c r="P59" s="44" t="str">
        <f ca="1">IF(ATALI[[#This Row],[//]]="","",IF(INDEX(INDIRECT($2:$2),ATALI[[#This Row],[//]])="","",INDEX(INDIRECT($2:$2),ATALI[[#This Row],[//]])))</f>
        <v/>
      </c>
      <c r="Q59" s="33" t="str">
        <f ca="1">IF(ATALI[[#This Row],[//]]="","",INDEX(INDIRECT($2:$2),ATALI[[#This Row],[//]]))</f>
        <v/>
      </c>
      <c r="R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9" s="45" t="str">
        <f ca="1">IF(ATALI[[#This Row],[//]]="","",IF(INDEX(INDIRECT($2:$2),ATALI[[#This Row],[//]])="","",INDEX(INDIRECT($2:$2),ATALI[[#This Row],[//]])))</f>
        <v/>
      </c>
      <c r="U59" s="31" t="str">
        <f ca="1">IF(ATALI[[#This Row],[//]]="","",INDEX(INDIRECT($2:$2),ATALI[[#This Row],[//]]))</f>
        <v/>
      </c>
      <c r="V59" s="31" t="str">
        <f ca="1">LOWER(SUBSTITUTE(SUBSTITUTE(SUBSTITUTE(SUBSTITUTE(SUBSTITUTE(SUBSTITUTE(SUBSTITUTE(ATALI[[#This Row],[N.B.nota]]," ",""),"-",""),"(",""),")",""),".",""),",",""),"/",""))</f>
        <v/>
      </c>
      <c r="W59" s="31" t="str">
        <f ca="1">IF(ATALI[[#This Row],[concat]]="","",MATCH(ATALI[[#This Row],[concat]],[3]!db[NB NOTA_C],0)+1)</f>
        <v/>
      </c>
      <c r="X59" s="31" t="str">
        <f ca="1">IF(ATALI[[#This Row],[N.B.nota]]="","",ADDRESS(ROW(ATALI[QB]),COLUMN(ATALI[QB]))&amp;":"&amp;ADDRESS(ROW(),COLUMN(ATALI[QB])))</f>
        <v/>
      </c>
      <c r="Y59" s="46" t="str">
        <f ca="1">IF(ATALI[[#This Row],[//]]="","",HYPERLINK("[../DB.xlsx]DB!e"&amp;MATCH(ATALI[[#This Row],[concat]],[3]!db[NB NOTA_C],0)+1,"&gt;"))</f>
        <v/>
      </c>
      <c r="Z59" s="32">
        <f ca="1">IF(ATALI[[#This Row],[ID NOTA]]="",INDIRECT(ADDRESS(ROW()-1,COLUMN())),ATALI[[#This Row],[ID NOTA]])</f>
        <v>7</v>
      </c>
    </row>
    <row r="60" spans="1:26" x14ac:dyDescent="0.25">
      <c r="A60" s="32"/>
      <c r="B60" s="48" t="str">
        <f>IF(ATALI[[#This Row],[N_ID]]="","",INDEX(Table1[ID],MATCH(ATALI[[#This Row],[N_ID]],Table1[N_ID],0)))</f>
        <v/>
      </c>
      <c r="C60" s="48" t="str">
        <f ca="1">IF(ATALI[[#This Row],[//]]="","",HYPERLINK("["&amp;SUBSTITUTE(DIR,"'","")&amp;"]NOTA!D"&amp;ATALI[[#This Row],[//]]+2,"&gt;"))</f>
        <v/>
      </c>
      <c r="D60" s="48" t="str">
        <f>IF(ATALI[[#This Row],[ID NOTA]]="","",INDEX(Table1[QB],MATCH(ATALI[[#This Row],[ID NOTA]],Table1[ID],0)))</f>
        <v/>
      </c>
      <c r="E6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0" s="48"/>
      <c r="G60" s="30" t="str">
        <f ca="1">IF(ATALI[[#This Row],[N_ID]]="","",INDEX(INDIRECT($2:$2),ATALI[[#This Row],[//]]))</f>
        <v/>
      </c>
      <c r="H60" s="30" t="str">
        <f ca="1">IF(ATALI[[#This Row],[N_ID]]="","",INDEX(INDIRECT($2:$2),ATALI[[#This Row],[//]]))</f>
        <v/>
      </c>
      <c r="I60" s="31" t="str">
        <f ca="1">IF(ATALI[[#This Row],[N_ID]]="","",INDEX(INDIRECT($2:$2),ATALI[[#This Row],[//]]))</f>
        <v/>
      </c>
      <c r="J60" s="35" t="str">
        <f ca="1">IF(ATALI[[#This Row],[//]]="","",INDEX([3]!db[NB PAJAK],ATALI[[#This Row],[stt]]-1))</f>
        <v/>
      </c>
      <c r="K60" s="48" t="str">
        <f ca="1">IF(ATALI[[#This Row],[//]]="","",INDEX(INDIRECT($2:$2),ATALI[[#This Row],[//]]))</f>
        <v/>
      </c>
      <c r="L60" s="48" t="str">
        <f ca="1">IF(ATALI[[#This Row],[//]]="","",INDEX(INDIRECT($2:$2),ATALI[[#This Row],[//]]))</f>
        <v/>
      </c>
      <c r="M60" s="48" t="str">
        <f ca="1">IF(ATALI[[#This Row],[//]]="","",INDEX(INDIRECT($2:$2),ATALI[[#This Row],[//]]))</f>
        <v/>
      </c>
      <c r="N60" s="33" t="str">
        <f ca="1">IF(ATALI[[#This Row],[//]]="","",INDEX(INDIRECT($2:$2),ATALI[[#This Row],[//]]))</f>
        <v/>
      </c>
      <c r="O60" s="44" t="str">
        <f ca="1">IF(ATALI[[#This Row],[//]]="","",INDEX(INDIRECT($2:$2),ATALI[[#This Row],[//]]))</f>
        <v/>
      </c>
      <c r="P60" s="44" t="str">
        <f ca="1">IF(ATALI[[#This Row],[//]]="","",IF(INDEX(INDIRECT($2:$2),ATALI[[#This Row],[//]])="","",INDEX(INDIRECT($2:$2),ATALI[[#This Row],[//]])))</f>
        <v/>
      </c>
      <c r="Q60" s="33" t="str">
        <f ca="1">IF(ATALI[[#This Row],[//]]="","",INDEX(INDIRECT($2:$2),ATALI[[#This Row],[//]]))</f>
        <v/>
      </c>
      <c r="R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0" s="45" t="str">
        <f ca="1">IF(ATALI[[#This Row],[//]]="","",IF(INDEX(INDIRECT($2:$2),ATALI[[#This Row],[//]])="","",INDEX(INDIRECT($2:$2),ATALI[[#This Row],[//]])))</f>
        <v/>
      </c>
      <c r="U60" s="31" t="str">
        <f ca="1">IF(ATALI[[#This Row],[//]]="","",INDEX(INDIRECT($2:$2),ATALI[[#This Row],[//]]))</f>
        <v/>
      </c>
      <c r="V60" s="31" t="str">
        <f ca="1">LOWER(SUBSTITUTE(SUBSTITUTE(SUBSTITUTE(SUBSTITUTE(SUBSTITUTE(SUBSTITUTE(SUBSTITUTE(ATALI[[#This Row],[N.B.nota]]," ",""),"-",""),"(",""),")",""),".",""),",",""),"/",""))</f>
        <v/>
      </c>
      <c r="W60" s="31" t="str">
        <f ca="1">IF(ATALI[[#This Row],[concat]]="","",MATCH(ATALI[[#This Row],[concat]],[3]!db[NB NOTA_C],0)+1)</f>
        <v/>
      </c>
      <c r="X60" s="31" t="str">
        <f ca="1">IF(ATALI[[#This Row],[N.B.nota]]="","",ADDRESS(ROW(ATALI[QB]),COLUMN(ATALI[QB]))&amp;":"&amp;ADDRESS(ROW(),COLUMN(ATALI[QB])))</f>
        <v/>
      </c>
      <c r="Y60" s="46" t="str">
        <f ca="1">IF(ATALI[[#This Row],[//]]="","",HYPERLINK("[../DB.xlsx]DB!e"&amp;MATCH(ATALI[[#This Row],[concat]],[3]!db[NB NOTA_C],0)+1,"&gt;"))</f>
        <v/>
      </c>
      <c r="Z60" s="32">
        <f ca="1">IF(ATALI[[#This Row],[ID NOTA]]="",INDIRECT(ADDRESS(ROW()-1,COLUMN())),ATALI[[#This Row],[ID NOTA]])</f>
        <v>7</v>
      </c>
    </row>
    <row r="61" spans="1:26" x14ac:dyDescent="0.25">
      <c r="A61" s="32"/>
      <c r="B61" s="48" t="str">
        <f>IF(ATALI[[#This Row],[N_ID]]="","",INDEX(Table1[ID],MATCH(ATALI[[#This Row],[N_ID]],Table1[N_ID],0)))</f>
        <v/>
      </c>
      <c r="C61" s="48" t="str">
        <f ca="1">IF(ATALI[[#This Row],[//]]="","",HYPERLINK("["&amp;SUBSTITUTE(DIR,"'","")&amp;"]NOTA!D"&amp;ATALI[[#This Row],[//]]+2,"&gt;"))</f>
        <v/>
      </c>
      <c r="D61" s="48" t="str">
        <f>IF(ATALI[[#This Row],[ID NOTA]]="","",INDEX(Table1[QB],MATCH(ATALI[[#This Row],[ID NOTA]],Table1[ID],0)))</f>
        <v/>
      </c>
      <c r="E6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1" s="48"/>
      <c r="G61" s="30" t="str">
        <f ca="1">IF(ATALI[[#This Row],[N_ID]]="","",INDEX(INDIRECT($2:$2),ATALI[[#This Row],[//]]))</f>
        <v/>
      </c>
      <c r="H61" s="30" t="str">
        <f ca="1">IF(ATALI[[#This Row],[N_ID]]="","",INDEX(INDIRECT($2:$2),ATALI[[#This Row],[//]]))</f>
        <v/>
      </c>
      <c r="I61" s="31" t="str">
        <f ca="1">IF(ATALI[[#This Row],[N_ID]]="","",INDEX(INDIRECT($2:$2),ATALI[[#This Row],[//]]))</f>
        <v/>
      </c>
      <c r="J61" s="35" t="str">
        <f ca="1">IF(ATALI[[#This Row],[//]]="","",INDEX([3]!db[NB PAJAK],ATALI[[#This Row],[stt]]-1))</f>
        <v/>
      </c>
      <c r="K61" s="48" t="str">
        <f ca="1">IF(ATALI[[#This Row],[//]]="","",INDEX(INDIRECT($2:$2),ATALI[[#This Row],[//]]))</f>
        <v/>
      </c>
      <c r="L61" s="48" t="str">
        <f ca="1">IF(ATALI[[#This Row],[//]]="","",INDEX(INDIRECT($2:$2),ATALI[[#This Row],[//]]))</f>
        <v/>
      </c>
      <c r="M61" s="48" t="str">
        <f ca="1">IF(ATALI[[#This Row],[//]]="","",INDEX(INDIRECT($2:$2),ATALI[[#This Row],[//]]))</f>
        <v/>
      </c>
      <c r="N61" s="33" t="str">
        <f ca="1">IF(ATALI[[#This Row],[//]]="","",INDEX(INDIRECT($2:$2),ATALI[[#This Row],[//]]))</f>
        <v/>
      </c>
      <c r="O61" s="44" t="str">
        <f ca="1">IF(ATALI[[#This Row],[//]]="","",INDEX(INDIRECT($2:$2),ATALI[[#This Row],[//]]))</f>
        <v/>
      </c>
      <c r="P61" s="44" t="str">
        <f ca="1">IF(ATALI[[#This Row],[//]]="","",IF(INDEX(INDIRECT($2:$2),ATALI[[#This Row],[//]])="","",INDEX(INDIRECT($2:$2),ATALI[[#This Row],[//]])))</f>
        <v/>
      </c>
      <c r="Q61" s="33" t="str">
        <f ca="1">IF(ATALI[[#This Row],[//]]="","",INDEX(INDIRECT($2:$2),ATALI[[#This Row],[//]]))</f>
        <v/>
      </c>
      <c r="R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1" s="45" t="str">
        <f ca="1">IF(ATALI[[#This Row],[//]]="","",IF(INDEX(INDIRECT($2:$2),ATALI[[#This Row],[//]])="","",INDEX(INDIRECT($2:$2),ATALI[[#This Row],[//]])))</f>
        <v/>
      </c>
      <c r="U61" s="31" t="str">
        <f ca="1">IF(ATALI[[#This Row],[//]]="","",INDEX(INDIRECT($2:$2),ATALI[[#This Row],[//]]))</f>
        <v/>
      </c>
      <c r="V61" s="31" t="str">
        <f ca="1">LOWER(SUBSTITUTE(SUBSTITUTE(SUBSTITUTE(SUBSTITUTE(SUBSTITUTE(SUBSTITUTE(SUBSTITUTE(ATALI[[#This Row],[N.B.nota]]," ",""),"-",""),"(",""),")",""),".",""),",",""),"/",""))</f>
        <v/>
      </c>
      <c r="W61" s="31" t="str">
        <f ca="1">IF(ATALI[[#This Row],[concat]]="","",MATCH(ATALI[[#This Row],[concat]],[3]!db[NB NOTA_C],0)+1)</f>
        <v/>
      </c>
      <c r="X61" s="31" t="str">
        <f ca="1">IF(ATALI[[#This Row],[N.B.nota]]="","",ADDRESS(ROW(ATALI[QB]),COLUMN(ATALI[QB]))&amp;":"&amp;ADDRESS(ROW(),COLUMN(ATALI[QB])))</f>
        <v/>
      </c>
      <c r="Y61" s="46" t="str">
        <f ca="1">IF(ATALI[[#This Row],[//]]="","",HYPERLINK("[../DB.xlsx]DB!e"&amp;MATCH(ATALI[[#This Row],[concat]],[3]!db[NB NOTA_C],0)+1,"&gt;"))</f>
        <v/>
      </c>
      <c r="Z61" s="32">
        <f ca="1">IF(ATALI[[#This Row],[ID NOTA]]="",INDIRECT(ADDRESS(ROW()-1,COLUMN())),ATALI[[#This Row],[ID NOTA]])</f>
        <v>7</v>
      </c>
    </row>
    <row r="62" spans="1:26" x14ac:dyDescent="0.25">
      <c r="A62" s="32"/>
      <c r="B62" s="48" t="str">
        <f>IF(ATALI[[#This Row],[N_ID]]="","",INDEX(Table1[ID],MATCH(ATALI[[#This Row],[N_ID]],Table1[N_ID],0)))</f>
        <v/>
      </c>
      <c r="C62" s="48" t="str">
        <f ca="1">IF(ATALI[[#This Row],[//]]="","",HYPERLINK("["&amp;SUBSTITUTE(DIR,"'","")&amp;"]NOTA!D"&amp;ATALI[[#This Row],[//]]+2,"&gt;"))</f>
        <v/>
      </c>
      <c r="D62" s="48" t="str">
        <f>IF(ATALI[[#This Row],[ID NOTA]]="","",INDEX(Table1[QB],MATCH(ATALI[[#This Row],[ID NOTA]],Table1[ID],0)))</f>
        <v/>
      </c>
      <c r="E6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2" s="48"/>
      <c r="G62" s="30" t="str">
        <f ca="1">IF(ATALI[[#This Row],[N_ID]]="","",INDEX(INDIRECT($2:$2),ATALI[[#This Row],[//]]))</f>
        <v/>
      </c>
      <c r="H62" s="30" t="str">
        <f ca="1">IF(ATALI[[#This Row],[N_ID]]="","",INDEX(INDIRECT($2:$2),ATALI[[#This Row],[//]]))</f>
        <v/>
      </c>
      <c r="I62" s="31" t="str">
        <f ca="1">IF(ATALI[[#This Row],[N_ID]]="","",INDEX(INDIRECT($2:$2),ATALI[[#This Row],[//]]))</f>
        <v/>
      </c>
      <c r="J62" s="35" t="str">
        <f ca="1">IF(ATALI[[#This Row],[//]]="","",INDEX([3]!db[NB PAJAK],ATALI[[#This Row],[stt]]-1))</f>
        <v/>
      </c>
      <c r="K62" s="48" t="str">
        <f ca="1">IF(ATALI[[#This Row],[//]]="","",INDEX(INDIRECT($2:$2),ATALI[[#This Row],[//]]))</f>
        <v/>
      </c>
      <c r="L62" s="48" t="str">
        <f ca="1">IF(ATALI[[#This Row],[//]]="","",INDEX(INDIRECT($2:$2),ATALI[[#This Row],[//]]))</f>
        <v/>
      </c>
      <c r="M62" s="48" t="str">
        <f ca="1">IF(ATALI[[#This Row],[//]]="","",INDEX(INDIRECT($2:$2),ATALI[[#This Row],[//]]))</f>
        <v/>
      </c>
      <c r="N62" s="33" t="str">
        <f ca="1">IF(ATALI[[#This Row],[//]]="","",INDEX(INDIRECT($2:$2),ATALI[[#This Row],[//]]))</f>
        <v/>
      </c>
      <c r="O62" s="44" t="str">
        <f ca="1">IF(ATALI[[#This Row],[//]]="","",INDEX(INDIRECT($2:$2),ATALI[[#This Row],[//]]))</f>
        <v/>
      </c>
      <c r="P62" s="44" t="str">
        <f ca="1">IF(ATALI[[#This Row],[//]]="","",IF(INDEX(INDIRECT($2:$2),ATALI[[#This Row],[//]])="","",INDEX(INDIRECT($2:$2),ATALI[[#This Row],[//]])))</f>
        <v/>
      </c>
      <c r="Q62" s="33" t="str">
        <f ca="1">IF(ATALI[[#This Row],[//]]="","",INDEX(INDIRECT($2:$2),ATALI[[#This Row],[//]]))</f>
        <v/>
      </c>
      <c r="R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2" s="45" t="str">
        <f ca="1">IF(ATALI[[#This Row],[//]]="","",IF(INDEX(INDIRECT($2:$2),ATALI[[#This Row],[//]])="","",INDEX(INDIRECT($2:$2),ATALI[[#This Row],[//]])))</f>
        <v/>
      </c>
      <c r="U62" s="31" t="str">
        <f ca="1">IF(ATALI[[#This Row],[//]]="","",INDEX(INDIRECT($2:$2),ATALI[[#This Row],[//]]))</f>
        <v/>
      </c>
      <c r="V62" s="31" t="str">
        <f ca="1">LOWER(SUBSTITUTE(SUBSTITUTE(SUBSTITUTE(SUBSTITUTE(SUBSTITUTE(SUBSTITUTE(SUBSTITUTE(ATALI[[#This Row],[N.B.nota]]," ",""),"-",""),"(",""),")",""),".",""),",",""),"/",""))</f>
        <v/>
      </c>
      <c r="W62" s="31" t="str">
        <f ca="1">IF(ATALI[[#This Row],[concat]]="","",MATCH(ATALI[[#This Row],[concat]],[3]!db[NB NOTA_C],0)+1)</f>
        <v/>
      </c>
      <c r="X62" s="31" t="str">
        <f ca="1">IF(ATALI[[#This Row],[N.B.nota]]="","",ADDRESS(ROW(ATALI[QB]),COLUMN(ATALI[QB]))&amp;":"&amp;ADDRESS(ROW(),COLUMN(ATALI[QB])))</f>
        <v/>
      </c>
      <c r="Y62" s="46" t="str">
        <f ca="1">IF(ATALI[[#This Row],[//]]="","",HYPERLINK("[../DB.xlsx]DB!e"&amp;MATCH(ATALI[[#This Row],[concat]],[3]!db[NB NOTA_C],0)+1,"&gt;"))</f>
        <v/>
      </c>
      <c r="Z62" s="32">
        <f ca="1">IF(ATALI[[#This Row],[ID NOTA]]="",INDIRECT(ADDRESS(ROW()-1,COLUMN())),ATALI[[#This Row],[ID NOTA]])</f>
        <v>7</v>
      </c>
    </row>
    <row r="63" spans="1:26" x14ac:dyDescent="0.25">
      <c r="A63" s="32"/>
      <c r="B63" s="48" t="str">
        <f>IF(ATALI[[#This Row],[N_ID]]="","",INDEX(Table1[ID],MATCH(ATALI[[#This Row],[N_ID]],Table1[N_ID],0)))</f>
        <v/>
      </c>
      <c r="C63" s="48" t="str">
        <f ca="1">IF(ATALI[[#This Row],[//]]="","",HYPERLINK("["&amp;SUBSTITUTE(DIR,"'","")&amp;"]NOTA!D"&amp;ATALI[[#This Row],[//]]+2,"&gt;"))</f>
        <v/>
      </c>
      <c r="D63" s="48" t="str">
        <f>IF(ATALI[[#This Row],[ID NOTA]]="","",INDEX(Table1[QB],MATCH(ATALI[[#This Row],[ID NOTA]],Table1[ID],0)))</f>
        <v/>
      </c>
      <c r="E6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3" s="48"/>
      <c r="G63" s="30" t="str">
        <f ca="1">IF(ATALI[[#This Row],[N_ID]]="","",INDEX(INDIRECT($2:$2),ATALI[[#This Row],[//]]))</f>
        <v/>
      </c>
      <c r="H63" s="30" t="str">
        <f ca="1">IF(ATALI[[#This Row],[N_ID]]="","",INDEX(INDIRECT($2:$2),ATALI[[#This Row],[//]]))</f>
        <v/>
      </c>
      <c r="I63" s="31" t="str">
        <f ca="1">IF(ATALI[[#This Row],[N_ID]]="","",INDEX(INDIRECT($2:$2),ATALI[[#This Row],[//]]))</f>
        <v/>
      </c>
      <c r="J63" s="35" t="str">
        <f ca="1">IF(ATALI[[#This Row],[//]]="","",INDEX([3]!db[NB PAJAK],ATALI[[#This Row],[stt]]-1))</f>
        <v/>
      </c>
      <c r="K63" s="48" t="str">
        <f ca="1">IF(ATALI[[#This Row],[//]]="","",INDEX(INDIRECT($2:$2),ATALI[[#This Row],[//]]))</f>
        <v/>
      </c>
      <c r="L63" s="48" t="str">
        <f ca="1">IF(ATALI[[#This Row],[//]]="","",INDEX(INDIRECT($2:$2),ATALI[[#This Row],[//]]))</f>
        <v/>
      </c>
      <c r="M63" s="48" t="str">
        <f ca="1">IF(ATALI[[#This Row],[//]]="","",INDEX(INDIRECT($2:$2),ATALI[[#This Row],[//]]))</f>
        <v/>
      </c>
      <c r="N63" s="33" t="str">
        <f ca="1">IF(ATALI[[#This Row],[//]]="","",INDEX(INDIRECT($2:$2),ATALI[[#This Row],[//]]))</f>
        <v/>
      </c>
      <c r="O63" s="44" t="str">
        <f ca="1">IF(ATALI[[#This Row],[//]]="","",INDEX(INDIRECT($2:$2),ATALI[[#This Row],[//]]))</f>
        <v/>
      </c>
      <c r="P63" s="44" t="str">
        <f ca="1">IF(ATALI[[#This Row],[//]]="","",IF(INDEX(INDIRECT($2:$2),ATALI[[#This Row],[//]])="","",INDEX(INDIRECT($2:$2),ATALI[[#This Row],[//]])))</f>
        <v/>
      </c>
      <c r="Q63" s="33" t="str">
        <f ca="1">IF(ATALI[[#This Row],[//]]="","",INDEX(INDIRECT($2:$2),ATALI[[#This Row],[//]]))</f>
        <v/>
      </c>
      <c r="R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3" s="45" t="str">
        <f ca="1">IF(ATALI[[#This Row],[//]]="","",IF(INDEX(INDIRECT($2:$2),ATALI[[#This Row],[//]])="","",INDEX(INDIRECT($2:$2),ATALI[[#This Row],[//]])))</f>
        <v/>
      </c>
      <c r="U63" s="31" t="str">
        <f ca="1">IF(ATALI[[#This Row],[//]]="","",INDEX(INDIRECT($2:$2),ATALI[[#This Row],[//]]))</f>
        <v/>
      </c>
      <c r="V63" s="31" t="str">
        <f ca="1">LOWER(SUBSTITUTE(SUBSTITUTE(SUBSTITUTE(SUBSTITUTE(SUBSTITUTE(SUBSTITUTE(SUBSTITUTE(ATALI[[#This Row],[N.B.nota]]," ",""),"-",""),"(",""),")",""),".",""),",",""),"/",""))</f>
        <v/>
      </c>
      <c r="W63" s="31" t="str">
        <f ca="1">IF(ATALI[[#This Row],[concat]]="","",MATCH(ATALI[[#This Row],[concat]],[3]!db[NB NOTA_C],0)+1)</f>
        <v/>
      </c>
      <c r="X63" s="31" t="str">
        <f ca="1">IF(ATALI[[#This Row],[N.B.nota]]="","",ADDRESS(ROW(ATALI[QB]),COLUMN(ATALI[QB]))&amp;":"&amp;ADDRESS(ROW(),COLUMN(ATALI[QB])))</f>
        <v/>
      </c>
      <c r="Y63" s="46" t="str">
        <f ca="1">IF(ATALI[[#This Row],[//]]="","",HYPERLINK("[../DB.xlsx]DB!e"&amp;MATCH(ATALI[[#This Row],[concat]],[3]!db[NB NOTA_C],0)+1,"&gt;"))</f>
        <v/>
      </c>
      <c r="Z63" s="32">
        <f ca="1">IF(ATALI[[#This Row],[ID NOTA]]="",INDIRECT(ADDRESS(ROW()-1,COLUMN())),ATALI[[#This Row],[ID NOTA]])</f>
        <v>7</v>
      </c>
    </row>
    <row r="64" spans="1:26" x14ac:dyDescent="0.25">
      <c r="A64" s="32"/>
      <c r="B64" s="48" t="str">
        <f>IF(ATALI[[#This Row],[N_ID]]="","",INDEX(Table1[ID],MATCH(ATALI[[#This Row],[N_ID]],Table1[N_ID],0)))</f>
        <v/>
      </c>
      <c r="C64" s="48" t="str">
        <f ca="1">IF(ATALI[[#This Row],[//]]="","",HYPERLINK("["&amp;SUBSTITUTE(DIR,"'","")&amp;"]NOTA!D"&amp;ATALI[[#This Row],[//]]+2,"&gt;"))</f>
        <v/>
      </c>
      <c r="D64" s="48" t="str">
        <f>IF(ATALI[[#This Row],[ID NOTA]]="","",INDEX(Table1[QB],MATCH(ATALI[[#This Row],[ID NOTA]],Table1[ID],0)))</f>
        <v/>
      </c>
      <c r="E6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4" s="48"/>
      <c r="G64" s="30" t="str">
        <f ca="1">IF(ATALI[[#This Row],[N_ID]]="","",INDEX(INDIRECT($2:$2),ATALI[[#This Row],[//]]))</f>
        <v/>
      </c>
      <c r="H64" s="30" t="str">
        <f ca="1">IF(ATALI[[#This Row],[N_ID]]="","",INDEX(INDIRECT($2:$2),ATALI[[#This Row],[//]]))</f>
        <v/>
      </c>
      <c r="I64" s="31" t="str">
        <f ca="1">IF(ATALI[[#This Row],[N_ID]]="","",INDEX(INDIRECT($2:$2),ATALI[[#This Row],[//]]))</f>
        <v/>
      </c>
      <c r="J64" s="35" t="str">
        <f ca="1">IF(ATALI[[#This Row],[//]]="","",INDEX([3]!db[NB PAJAK],ATALI[[#This Row],[stt]]-1))</f>
        <v/>
      </c>
      <c r="K64" s="48" t="str">
        <f ca="1">IF(ATALI[[#This Row],[//]]="","",INDEX(INDIRECT($2:$2),ATALI[[#This Row],[//]]))</f>
        <v/>
      </c>
      <c r="L64" s="48" t="str">
        <f ca="1">IF(ATALI[[#This Row],[//]]="","",INDEX(INDIRECT($2:$2),ATALI[[#This Row],[//]]))</f>
        <v/>
      </c>
      <c r="M64" s="48" t="str">
        <f ca="1">IF(ATALI[[#This Row],[//]]="","",INDEX(INDIRECT($2:$2),ATALI[[#This Row],[//]]))</f>
        <v/>
      </c>
      <c r="N64" s="33" t="str">
        <f ca="1">IF(ATALI[[#This Row],[//]]="","",INDEX(INDIRECT($2:$2),ATALI[[#This Row],[//]]))</f>
        <v/>
      </c>
      <c r="O64" s="44" t="str">
        <f ca="1">IF(ATALI[[#This Row],[//]]="","",INDEX(INDIRECT($2:$2),ATALI[[#This Row],[//]]))</f>
        <v/>
      </c>
      <c r="P64" s="44" t="str">
        <f ca="1">IF(ATALI[[#This Row],[//]]="","",IF(INDEX(INDIRECT($2:$2),ATALI[[#This Row],[//]])="","",INDEX(INDIRECT($2:$2),ATALI[[#This Row],[//]])))</f>
        <v/>
      </c>
      <c r="Q64" s="33" t="str">
        <f ca="1">IF(ATALI[[#This Row],[//]]="","",INDEX(INDIRECT($2:$2),ATALI[[#This Row],[//]]))</f>
        <v/>
      </c>
      <c r="R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4" s="45" t="str">
        <f ca="1">IF(ATALI[[#This Row],[//]]="","",IF(INDEX(INDIRECT($2:$2),ATALI[[#This Row],[//]])="","",INDEX(INDIRECT($2:$2),ATALI[[#This Row],[//]])))</f>
        <v/>
      </c>
      <c r="U64" s="31" t="str">
        <f ca="1">IF(ATALI[[#This Row],[//]]="","",INDEX(INDIRECT($2:$2),ATALI[[#This Row],[//]]))</f>
        <v/>
      </c>
      <c r="V64" s="31" t="str">
        <f ca="1">LOWER(SUBSTITUTE(SUBSTITUTE(SUBSTITUTE(SUBSTITUTE(SUBSTITUTE(SUBSTITUTE(SUBSTITUTE(ATALI[[#This Row],[N.B.nota]]," ",""),"-",""),"(",""),")",""),".",""),",",""),"/",""))</f>
        <v/>
      </c>
      <c r="W64" s="31" t="str">
        <f ca="1">IF(ATALI[[#This Row],[concat]]="","",MATCH(ATALI[[#This Row],[concat]],[3]!db[NB NOTA_C],0)+1)</f>
        <v/>
      </c>
      <c r="X64" s="31" t="str">
        <f ca="1">IF(ATALI[[#This Row],[N.B.nota]]="","",ADDRESS(ROW(ATALI[QB]),COLUMN(ATALI[QB]))&amp;":"&amp;ADDRESS(ROW(),COLUMN(ATALI[QB])))</f>
        <v/>
      </c>
      <c r="Y64" s="46" t="str">
        <f ca="1">IF(ATALI[[#This Row],[//]]="","",HYPERLINK("[../DB.xlsx]DB!e"&amp;MATCH(ATALI[[#This Row],[concat]],[3]!db[NB NOTA_C],0)+1,"&gt;"))</f>
        <v/>
      </c>
      <c r="Z64" s="32">
        <f ca="1">IF(ATALI[[#This Row],[ID NOTA]]="",INDIRECT(ADDRESS(ROW()-1,COLUMN())),ATALI[[#This Row],[ID NOTA]])</f>
        <v>7</v>
      </c>
    </row>
    <row r="65" spans="1:26" x14ac:dyDescent="0.25">
      <c r="A65" s="32"/>
      <c r="B65" s="48" t="str">
        <f>IF(ATALI[[#This Row],[N_ID]]="","",INDEX(Table1[ID],MATCH(ATALI[[#This Row],[N_ID]],Table1[N_ID],0)))</f>
        <v/>
      </c>
      <c r="C65" s="48" t="str">
        <f ca="1">IF(ATALI[[#This Row],[//]]="","",HYPERLINK("["&amp;SUBSTITUTE(DIR,"'","")&amp;"]NOTA!D"&amp;ATALI[[#This Row],[//]]+2,"&gt;"))</f>
        <v/>
      </c>
      <c r="D65" s="48" t="str">
        <f>IF(ATALI[[#This Row],[ID NOTA]]="","",INDEX(Table1[QB],MATCH(ATALI[[#This Row],[ID NOTA]],Table1[ID],0)))</f>
        <v/>
      </c>
      <c r="E6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5" s="48"/>
      <c r="G65" s="30" t="str">
        <f ca="1">IF(ATALI[[#This Row],[N_ID]]="","",INDEX(INDIRECT($2:$2),ATALI[[#This Row],[//]]))</f>
        <v/>
      </c>
      <c r="H65" s="30" t="str">
        <f ca="1">IF(ATALI[[#This Row],[N_ID]]="","",INDEX(INDIRECT($2:$2),ATALI[[#This Row],[//]]))</f>
        <v/>
      </c>
      <c r="I65" s="31" t="str">
        <f ca="1">IF(ATALI[[#This Row],[N_ID]]="","",INDEX(INDIRECT($2:$2),ATALI[[#This Row],[//]]))</f>
        <v/>
      </c>
      <c r="J65" s="35" t="str">
        <f ca="1">IF(ATALI[[#This Row],[//]]="","",INDEX([3]!db[NB PAJAK],ATALI[[#This Row],[stt]]-1))</f>
        <v/>
      </c>
      <c r="K65" s="48" t="str">
        <f ca="1">IF(ATALI[[#This Row],[//]]="","",INDEX(INDIRECT($2:$2),ATALI[[#This Row],[//]]))</f>
        <v/>
      </c>
      <c r="L65" s="48" t="str">
        <f ca="1">IF(ATALI[[#This Row],[//]]="","",INDEX(INDIRECT($2:$2),ATALI[[#This Row],[//]]))</f>
        <v/>
      </c>
      <c r="M65" s="48" t="str">
        <f ca="1">IF(ATALI[[#This Row],[//]]="","",INDEX(INDIRECT($2:$2),ATALI[[#This Row],[//]]))</f>
        <v/>
      </c>
      <c r="N65" s="33" t="str">
        <f ca="1">IF(ATALI[[#This Row],[//]]="","",INDEX(INDIRECT($2:$2),ATALI[[#This Row],[//]]))</f>
        <v/>
      </c>
      <c r="O65" s="44" t="str">
        <f ca="1">IF(ATALI[[#This Row],[//]]="","",INDEX(INDIRECT($2:$2),ATALI[[#This Row],[//]]))</f>
        <v/>
      </c>
      <c r="P65" s="44" t="str">
        <f ca="1">IF(ATALI[[#This Row],[//]]="","",IF(INDEX(INDIRECT($2:$2),ATALI[[#This Row],[//]])="","",INDEX(INDIRECT($2:$2),ATALI[[#This Row],[//]])))</f>
        <v/>
      </c>
      <c r="Q65" s="33" t="str">
        <f ca="1">IF(ATALI[[#This Row],[//]]="","",INDEX(INDIRECT($2:$2),ATALI[[#This Row],[//]]))</f>
        <v/>
      </c>
      <c r="R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5" s="45" t="str">
        <f ca="1">IF(ATALI[[#This Row],[//]]="","",IF(INDEX(INDIRECT($2:$2),ATALI[[#This Row],[//]])="","",INDEX(INDIRECT($2:$2),ATALI[[#This Row],[//]])))</f>
        <v/>
      </c>
      <c r="U65" s="31" t="str">
        <f ca="1">IF(ATALI[[#This Row],[//]]="","",INDEX(INDIRECT($2:$2),ATALI[[#This Row],[//]]))</f>
        <v/>
      </c>
      <c r="V65" s="31" t="str">
        <f ca="1">LOWER(SUBSTITUTE(SUBSTITUTE(SUBSTITUTE(SUBSTITUTE(SUBSTITUTE(SUBSTITUTE(SUBSTITUTE(ATALI[[#This Row],[N.B.nota]]," ",""),"-",""),"(",""),")",""),".",""),",",""),"/",""))</f>
        <v/>
      </c>
      <c r="W65" s="31" t="str">
        <f ca="1">IF(ATALI[[#This Row],[concat]]="","",MATCH(ATALI[[#This Row],[concat]],[3]!db[NB NOTA_C],0)+1)</f>
        <v/>
      </c>
      <c r="X65" s="31" t="str">
        <f ca="1">IF(ATALI[[#This Row],[N.B.nota]]="","",ADDRESS(ROW(ATALI[QB]),COLUMN(ATALI[QB]))&amp;":"&amp;ADDRESS(ROW(),COLUMN(ATALI[QB])))</f>
        <v/>
      </c>
      <c r="Y65" s="46" t="str">
        <f ca="1">IF(ATALI[[#This Row],[//]]="","",HYPERLINK("[../DB.xlsx]DB!e"&amp;MATCH(ATALI[[#This Row],[concat]],[3]!db[NB NOTA_C],0)+1,"&gt;"))</f>
        <v/>
      </c>
      <c r="Z65" s="32">
        <f ca="1">IF(ATALI[[#This Row],[ID NOTA]]="",INDIRECT(ADDRESS(ROW()-1,COLUMN())),ATALI[[#This Row],[ID NOTA]])</f>
        <v>7</v>
      </c>
    </row>
    <row r="66" spans="1:26" x14ac:dyDescent="0.25">
      <c r="A66" s="32"/>
      <c r="B66" s="48" t="str">
        <f>IF(ATALI[[#This Row],[N_ID]]="","",INDEX(Table1[ID],MATCH(ATALI[[#This Row],[N_ID]],Table1[N_ID],0)))</f>
        <v/>
      </c>
      <c r="C66" s="48" t="str">
        <f ca="1">IF(ATALI[[#This Row],[//]]="","",HYPERLINK("["&amp;SUBSTITUTE(DIR,"'","")&amp;"]NOTA!D"&amp;ATALI[[#This Row],[//]]+2,"&gt;"))</f>
        <v/>
      </c>
      <c r="D66" s="48" t="str">
        <f>IF(ATALI[[#This Row],[ID NOTA]]="","",INDEX(Table1[QB],MATCH(ATALI[[#This Row],[ID NOTA]],Table1[ID],0)))</f>
        <v/>
      </c>
      <c r="E6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6" s="48"/>
      <c r="G66" s="30" t="str">
        <f ca="1">IF(ATALI[[#This Row],[N_ID]]="","",INDEX(INDIRECT($2:$2),ATALI[[#This Row],[//]]))</f>
        <v/>
      </c>
      <c r="H66" s="30" t="str">
        <f ca="1">IF(ATALI[[#This Row],[N_ID]]="","",INDEX(INDIRECT($2:$2),ATALI[[#This Row],[//]]))</f>
        <v/>
      </c>
      <c r="I66" s="31" t="str">
        <f ca="1">IF(ATALI[[#This Row],[N_ID]]="","",INDEX(INDIRECT($2:$2),ATALI[[#This Row],[//]]))</f>
        <v/>
      </c>
      <c r="J66" s="35" t="str">
        <f ca="1">IF(ATALI[[#This Row],[//]]="","",INDEX([3]!db[NB PAJAK],ATALI[[#This Row],[stt]]-1))</f>
        <v/>
      </c>
      <c r="K66" s="48" t="str">
        <f ca="1">IF(ATALI[[#This Row],[//]]="","",INDEX(INDIRECT($2:$2),ATALI[[#This Row],[//]]))</f>
        <v/>
      </c>
      <c r="L66" s="48" t="str">
        <f ca="1">IF(ATALI[[#This Row],[//]]="","",INDEX(INDIRECT($2:$2),ATALI[[#This Row],[//]]))</f>
        <v/>
      </c>
      <c r="M66" s="48" t="str">
        <f ca="1">IF(ATALI[[#This Row],[//]]="","",INDEX(INDIRECT($2:$2),ATALI[[#This Row],[//]]))</f>
        <v/>
      </c>
      <c r="N66" s="33" t="str">
        <f ca="1">IF(ATALI[[#This Row],[//]]="","",INDEX(INDIRECT($2:$2),ATALI[[#This Row],[//]]))</f>
        <v/>
      </c>
      <c r="O66" s="44" t="str">
        <f ca="1">IF(ATALI[[#This Row],[//]]="","",INDEX(INDIRECT($2:$2),ATALI[[#This Row],[//]]))</f>
        <v/>
      </c>
      <c r="P66" s="44" t="str">
        <f ca="1">IF(ATALI[[#This Row],[//]]="","",IF(INDEX(INDIRECT($2:$2),ATALI[[#This Row],[//]])="","",INDEX(INDIRECT($2:$2),ATALI[[#This Row],[//]])))</f>
        <v/>
      </c>
      <c r="Q66" s="33" t="str">
        <f ca="1">IF(ATALI[[#This Row],[//]]="","",INDEX(INDIRECT($2:$2),ATALI[[#This Row],[//]]))</f>
        <v/>
      </c>
      <c r="R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6" s="45" t="str">
        <f ca="1">IF(ATALI[[#This Row],[//]]="","",IF(INDEX(INDIRECT($2:$2),ATALI[[#This Row],[//]])="","",INDEX(INDIRECT($2:$2),ATALI[[#This Row],[//]])))</f>
        <v/>
      </c>
      <c r="U66" s="31" t="str">
        <f ca="1">IF(ATALI[[#This Row],[//]]="","",INDEX(INDIRECT($2:$2),ATALI[[#This Row],[//]]))</f>
        <v/>
      </c>
      <c r="V66" s="31" t="str">
        <f ca="1">LOWER(SUBSTITUTE(SUBSTITUTE(SUBSTITUTE(SUBSTITUTE(SUBSTITUTE(SUBSTITUTE(SUBSTITUTE(ATALI[[#This Row],[N.B.nota]]," ",""),"-",""),"(",""),")",""),".",""),",",""),"/",""))</f>
        <v/>
      </c>
      <c r="W66" s="31" t="str">
        <f ca="1">IF(ATALI[[#This Row],[concat]]="","",MATCH(ATALI[[#This Row],[concat]],[3]!db[NB NOTA_C],0)+1)</f>
        <v/>
      </c>
      <c r="X66" s="31" t="str">
        <f ca="1">IF(ATALI[[#This Row],[N.B.nota]]="","",ADDRESS(ROW(ATALI[QB]),COLUMN(ATALI[QB]))&amp;":"&amp;ADDRESS(ROW(),COLUMN(ATALI[QB])))</f>
        <v/>
      </c>
      <c r="Y66" s="46" t="str">
        <f ca="1">IF(ATALI[[#This Row],[//]]="","",HYPERLINK("[../DB.xlsx]DB!e"&amp;MATCH(ATALI[[#This Row],[concat]],[3]!db[NB NOTA_C],0)+1,"&gt;"))</f>
        <v/>
      </c>
      <c r="Z66" s="32">
        <f ca="1">IF(ATALI[[#This Row],[ID NOTA]]="",INDIRECT(ADDRESS(ROW()-1,COLUMN())),ATALI[[#This Row],[ID NOTA]])</f>
        <v>7</v>
      </c>
    </row>
    <row r="67" spans="1:26" x14ac:dyDescent="0.25">
      <c r="A67" s="32"/>
      <c r="B67" s="48" t="str">
        <f>IF(ATALI[[#This Row],[N_ID]]="","",INDEX(Table1[ID],MATCH(ATALI[[#This Row],[N_ID]],Table1[N_ID],0)))</f>
        <v/>
      </c>
      <c r="C67" s="48" t="str">
        <f ca="1">IF(ATALI[[#This Row],[//]]="","",HYPERLINK("["&amp;SUBSTITUTE(DIR,"'","")&amp;"]NOTA!D"&amp;ATALI[[#This Row],[//]]+2,"&gt;"))</f>
        <v/>
      </c>
      <c r="D67" s="48" t="str">
        <f>IF(ATALI[[#This Row],[ID NOTA]]="","",INDEX(Table1[QB],MATCH(ATALI[[#This Row],[ID NOTA]],Table1[ID],0)))</f>
        <v/>
      </c>
      <c r="E6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7" s="48"/>
      <c r="G67" s="30" t="str">
        <f ca="1">IF(ATALI[[#This Row],[N_ID]]="","",INDEX(INDIRECT($2:$2),ATALI[[#This Row],[//]]))</f>
        <v/>
      </c>
      <c r="H67" s="30" t="str">
        <f ca="1">IF(ATALI[[#This Row],[N_ID]]="","",INDEX(INDIRECT($2:$2),ATALI[[#This Row],[//]]))</f>
        <v/>
      </c>
      <c r="I67" s="31" t="str">
        <f ca="1">IF(ATALI[[#This Row],[N_ID]]="","",INDEX(INDIRECT($2:$2),ATALI[[#This Row],[//]]))</f>
        <v/>
      </c>
      <c r="J67" s="35" t="str">
        <f ca="1">IF(ATALI[[#This Row],[//]]="","",INDEX([3]!db[NB PAJAK],ATALI[[#This Row],[stt]]-1))</f>
        <v/>
      </c>
      <c r="K67" s="48" t="str">
        <f ca="1">IF(ATALI[[#This Row],[//]]="","",INDEX(INDIRECT($2:$2),ATALI[[#This Row],[//]]))</f>
        <v/>
      </c>
      <c r="L67" s="48" t="str">
        <f ca="1">IF(ATALI[[#This Row],[//]]="","",INDEX(INDIRECT($2:$2),ATALI[[#This Row],[//]]))</f>
        <v/>
      </c>
      <c r="M67" s="48" t="str">
        <f ca="1">IF(ATALI[[#This Row],[//]]="","",INDEX(INDIRECT($2:$2),ATALI[[#This Row],[//]]))</f>
        <v/>
      </c>
      <c r="N67" s="33" t="str">
        <f ca="1">IF(ATALI[[#This Row],[//]]="","",INDEX(INDIRECT($2:$2),ATALI[[#This Row],[//]]))</f>
        <v/>
      </c>
      <c r="O67" s="44" t="str">
        <f ca="1">IF(ATALI[[#This Row],[//]]="","",INDEX(INDIRECT($2:$2),ATALI[[#This Row],[//]]))</f>
        <v/>
      </c>
      <c r="P67" s="44" t="str">
        <f ca="1">IF(ATALI[[#This Row],[//]]="","",IF(INDEX(INDIRECT($2:$2),ATALI[[#This Row],[//]])="","",INDEX(INDIRECT($2:$2),ATALI[[#This Row],[//]])))</f>
        <v/>
      </c>
      <c r="Q67" s="33" t="str">
        <f ca="1">IF(ATALI[[#This Row],[//]]="","",INDEX(INDIRECT($2:$2),ATALI[[#This Row],[//]]))</f>
        <v/>
      </c>
      <c r="R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7" s="45" t="str">
        <f ca="1">IF(ATALI[[#This Row],[//]]="","",IF(INDEX(INDIRECT($2:$2),ATALI[[#This Row],[//]])="","",INDEX(INDIRECT($2:$2),ATALI[[#This Row],[//]])))</f>
        <v/>
      </c>
      <c r="U67" s="31" t="str">
        <f ca="1">IF(ATALI[[#This Row],[//]]="","",INDEX(INDIRECT($2:$2),ATALI[[#This Row],[//]]))</f>
        <v/>
      </c>
      <c r="V67" s="31" t="str">
        <f ca="1">LOWER(SUBSTITUTE(SUBSTITUTE(SUBSTITUTE(SUBSTITUTE(SUBSTITUTE(SUBSTITUTE(SUBSTITUTE(ATALI[[#This Row],[N.B.nota]]," ",""),"-",""),"(",""),")",""),".",""),",",""),"/",""))</f>
        <v/>
      </c>
      <c r="W67" s="31" t="str">
        <f ca="1">IF(ATALI[[#This Row],[concat]]="","",MATCH(ATALI[[#This Row],[concat]],[3]!db[NB NOTA_C],0)+1)</f>
        <v/>
      </c>
      <c r="X67" s="31" t="str">
        <f ca="1">IF(ATALI[[#This Row],[N.B.nota]]="","",ADDRESS(ROW(ATALI[QB]),COLUMN(ATALI[QB]))&amp;":"&amp;ADDRESS(ROW(),COLUMN(ATALI[QB])))</f>
        <v/>
      </c>
      <c r="Y67" s="46" t="str">
        <f ca="1">IF(ATALI[[#This Row],[//]]="","",HYPERLINK("[../DB.xlsx]DB!e"&amp;MATCH(ATALI[[#This Row],[concat]],[3]!db[NB NOTA_C],0)+1,"&gt;"))</f>
        <v/>
      </c>
      <c r="Z67" s="32">
        <f ca="1">IF(ATALI[[#This Row],[ID NOTA]]="",INDIRECT(ADDRESS(ROW()-1,COLUMN())),ATALI[[#This Row],[ID NOTA]])</f>
        <v>7</v>
      </c>
    </row>
    <row r="68" spans="1:26" x14ac:dyDescent="0.25">
      <c r="A68" s="32"/>
      <c r="B68" s="48" t="str">
        <f>IF(ATALI[[#This Row],[N_ID]]="","",INDEX(Table1[ID],MATCH(ATALI[[#This Row],[N_ID]],Table1[N_ID],0)))</f>
        <v/>
      </c>
      <c r="C68" s="48" t="str">
        <f ca="1">IF(ATALI[[#This Row],[//]]="","",HYPERLINK("["&amp;SUBSTITUTE(DIR,"'","")&amp;"]NOTA!D"&amp;ATALI[[#This Row],[//]]+2,"&gt;"))</f>
        <v/>
      </c>
      <c r="D68" s="48" t="str">
        <f>IF(ATALI[[#This Row],[ID NOTA]]="","",INDEX(Table1[QB],MATCH(ATALI[[#This Row],[ID NOTA]],Table1[ID],0)))</f>
        <v/>
      </c>
      <c r="E6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8" s="48"/>
      <c r="G68" s="30" t="str">
        <f ca="1">IF(ATALI[[#This Row],[N_ID]]="","",INDEX(INDIRECT($2:$2),ATALI[[#This Row],[//]]))</f>
        <v/>
      </c>
      <c r="H68" s="30" t="str">
        <f ca="1">IF(ATALI[[#This Row],[N_ID]]="","",INDEX(INDIRECT($2:$2),ATALI[[#This Row],[//]]))</f>
        <v/>
      </c>
      <c r="I68" s="31" t="str">
        <f ca="1">IF(ATALI[[#This Row],[N_ID]]="","",INDEX(INDIRECT($2:$2),ATALI[[#This Row],[//]]))</f>
        <v/>
      </c>
      <c r="J68" s="35" t="str">
        <f ca="1">IF(ATALI[[#This Row],[//]]="","",INDEX([3]!db[NB PAJAK],ATALI[[#This Row],[stt]]-1))</f>
        <v/>
      </c>
      <c r="K68" s="48" t="str">
        <f ca="1">IF(ATALI[[#This Row],[//]]="","",INDEX(INDIRECT($2:$2),ATALI[[#This Row],[//]]))</f>
        <v/>
      </c>
      <c r="L68" s="48" t="str">
        <f ca="1">IF(ATALI[[#This Row],[//]]="","",INDEX(INDIRECT($2:$2),ATALI[[#This Row],[//]]))</f>
        <v/>
      </c>
      <c r="M68" s="48" t="str">
        <f ca="1">IF(ATALI[[#This Row],[//]]="","",INDEX(INDIRECT($2:$2),ATALI[[#This Row],[//]]))</f>
        <v/>
      </c>
      <c r="N68" s="33" t="str">
        <f ca="1">IF(ATALI[[#This Row],[//]]="","",INDEX(INDIRECT($2:$2),ATALI[[#This Row],[//]]))</f>
        <v/>
      </c>
      <c r="O68" s="44" t="str">
        <f ca="1">IF(ATALI[[#This Row],[//]]="","",INDEX(INDIRECT($2:$2),ATALI[[#This Row],[//]]))</f>
        <v/>
      </c>
      <c r="P68" s="44" t="str">
        <f ca="1">IF(ATALI[[#This Row],[//]]="","",IF(INDEX(INDIRECT($2:$2),ATALI[[#This Row],[//]])="","",INDEX(INDIRECT($2:$2),ATALI[[#This Row],[//]])))</f>
        <v/>
      </c>
      <c r="Q68" s="33" t="str">
        <f ca="1">IF(ATALI[[#This Row],[//]]="","",INDEX(INDIRECT($2:$2),ATALI[[#This Row],[//]]))</f>
        <v/>
      </c>
      <c r="R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8" s="45" t="str">
        <f ca="1">IF(ATALI[[#This Row],[//]]="","",IF(INDEX(INDIRECT($2:$2),ATALI[[#This Row],[//]])="","",INDEX(INDIRECT($2:$2),ATALI[[#This Row],[//]])))</f>
        <v/>
      </c>
      <c r="U68" s="31" t="str">
        <f ca="1">IF(ATALI[[#This Row],[//]]="","",INDEX(INDIRECT($2:$2),ATALI[[#This Row],[//]]))</f>
        <v/>
      </c>
      <c r="V68" s="31" t="str">
        <f ca="1">LOWER(SUBSTITUTE(SUBSTITUTE(SUBSTITUTE(SUBSTITUTE(SUBSTITUTE(SUBSTITUTE(SUBSTITUTE(ATALI[[#This Row],[N.B.nota]]," ",""),"-",""),"(",""),")",""),".",""),",",""),"/",""))</f>
        <v/>
      </c>
      <c r="W68" s="31" t="str">
        <f ca="1">IF(ATALI[[#This Row],[concat]]="","",MATCH(ATALI[[#This Row],[concat]],[3]!db[NB NOTA_C],0)+1)</f>
        <v/>
      </c>
      <c r="X68" s="31" t="str">
        <f ca="1">IF(ATALI[[#This Row],[N.B.nota]]="","",ADDRESS(ROW(ATALI[QB]),COLUMN(ATALI[QB]))&amp;":"&amp;ADDRESS(ROW(),COLUMN(ATALI[QB])))</f>
        <v/>
      </c>
      <c r="Y68" s="46" t="str">
        <f ca="1">IF(ATALI[[#This Row],[//]]="","",HYPERLINK("[../DB.xlsx]DB!e"&amp;MATCH(ATALI[[#This Row],[concat]],[3]!db[NB NOTA_C],0)+1,"&gt;"))</f>
        <v/>
      </c>
      <c r="Z68" s="32">
        <f ca="1">IF(ATALI[[#This Row],[ID NOTA]]="",INDIRECT(ADDRESS(ROW()-1,COLUMN())),ATALI[[#This Row],[ID NOTA]])</f>
        <v>7</v>
      </c>
    </row>
    <row r="69" spans="1:26" x14ac:dyDescent="0.25">
      <c r="A69" s="32"/>
      <c r="B69" s="48" t="str">
        <f>IF(ATALI[[#This Row],[N_ID]]="","",INDEX(Table1[ID],MATCH(ATALI[[#This Row],[N_ID]],Table1[N_ID],0)))</f>
        <v/>
      </c>
      <c r="C69" s="48" t="str">
        <f ca="1">IF(ATALI[[#This Row],[//]]="","",HYPERLINK("["&amp;SUBSTITUTE(DIR,"'","")&amp;"]NOTA!D"&amp;ATALI[[#This Row],[//]]+2,"&gt;"))</f>
        <v/>
      </c>
      <c r="D69" s="48" t="str">
        <f>IF(ATALI[[#This Row],[ID NOTA]]="","",INDEX(Table1[QB],MATCH(ATALI[[#This Row],[ID NOTA]],Table1[ID],0)))</f>
        <v/>
      </c>
      <c r="E6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9" s="48"/>
      <c r="G69" s="30" t="str">
        <f ca="1">IF(ATALI[[#This Row],[N_ID]]="","",INDEX(INDIRECT($2:$2),ATALI[[#This Row],[//]]))</f>
        <v/>
      </c>
      <c r="H69" s="30" t="str">
        <f ca="1">IF(ATALI[[#This Row],[N_ID]]="","",INDEX(INDIRECT($2:$2),ATALI[[#This Row],[//]]))</f>
        <v/>
      </c>
      <c r="I69" s="31" t="str">
        <f ca="1">IF(ATALI[[#This Row],[N_ID]]="","",INDEX(INDIRECT($2:$2),ATALI[[#This Row],[//]]))</f>
        <v/>
      </c>
      <c r="J69" s="35" t="str">
        <f ca="1">IF(ATALI[[#This Row],[//]]="","",INDEX([3]!db[NB PAJAK],ATALI[[#This Row],[stt]]-1))</f>
        <v/>
      </c>
      <c r="K69" s="48" t="str">
        <f ca="1">IF(ATALI[[#This Row],[//]]="","",INDEX(INDIRECT($2:$2),ATALI[[#This Row],[//]]))</f>
        <v/>
      </c>
      <c r="L69" s="48" t="str">
        <f ca="1">IF(ATALI[[#This Row],[//]]="","",INDEX(INDIRECT($2:$2),ATALI[[#This Row],[//]]))</f>
        <v/>
      </c>
      <c r="M69" s="48" t="str">
        <f ca="1">IF(ATALI[[#This Row],[//]]="","",INDEX(INDIRECT($2:$2),ATALI[[#This Row],[//]]))</f>
        <v/>
      </c>
      <c r="N69" s="33" t="str">
        <f ca="1">IF(ATALI[[#This Row],[//]]="","",INDEX(INDIRECT($2:$2),ATALI[[#This Row],[//]]))</f>
        <v/>
      </c>
      <c r="O69" s="44" t="str">
        <f ca="1">IF(ATALI[[#This Row],[//]]="","",INDEX(INDIRECT($2:$2),ATALI[[#This Row],[//]]))</f>
        <v/>
      </c>
      <c r="P69" s="44" t="str">
        <f ca="1">IF(ATALI[[#This Row],[//]]="","",IF(INDEX(INDIRECT($2:$2),ATALI[[#This Row],[//]])="","",INDEX(INDIRECT($2:$2),ATALI[[#This Row],[//]])))</f>
        <v/>
      </c>
      <c r="Q69" s="33" t="str">
        <f ca="1">IF(ATALI[[#This Row],[//]]="","",INDEX(INDIRECT($2:$2),ATALI[[#This Row],[//]]))</f>
        <v/>
      </c>
      <c r="R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9" s="45" t="str">
        <f ca="1">IF(ATALI[[#This Row],[//]]="","",IF(INDEX(INDIRECT($2:$2),ATALI[[#This Row],[//]])="","",INDEX(INDIRECT($2:$2),ATALI[[#This Row],[//]])))</f>
        <v/>
      </c>
      <c r="U69" s="31" t="str">
        <f ca="1">IF(ATALI[[#This Row],[//]]="","",INDEX(INDIRECT($2:$2),ATALI[[#This Row],[//]]))</f>
        <v/>
      </c>
      <c r="V69" s="31" t="str">
        <f ca="1">LOWER(SUBSTITUTE(SUBSTITUTE(SUBSTITUTE(SUBSTITUTE(SUBSTITUTE(SUBSTITUTE(SUBSTITUTE(ATALI[[#This Row],[N.B.nota]]," ",""),"-",""),"(",""),")",""),".",""),",",""),"/",""))</f>
        <v/>
      </c>
      <c r="W69" s="31" t="str">
        <f ca="1">IF(ATALI[[#This Row],[concat]]="","",MATCH(ATALI[[#This Row],[concat]],[3]!db[NB NOTA_C],0)+1)</f>
        <v/>
      </c>
      <c r="X69" s="31" t="str">
        <f ca="1">IF(ATALI[[#This Row],[N.B.nota]]="","",ADDRESS(ROW(ATALI[QB]),COLUMN(ATALI[QB]))&amp;":"&amp;ADDRESS(ROW(),COLUMN(ATALI[QB])))</f>
        <v/>
      </c>
      <c r="Y69" s="46" t="str">
        <f ca="1">IF(ATALI[[#This Row],[//]]="","",HYPERLINK("[../DB.xlsx]DB!e"&amp;MATCH(ATALI[[#This Row],[concat]],[3]!db[NB NOTA_C],0)+1,"&gt;"))</f>
        <v/>
      </c>
      <c r="Z69" s="32">
        <f ca="1">IF(ATALI[[#This Row],[ID NOTA]]="",INDIRECT(ADDRESS(ROW()-1,COLUMN())),ATALI[[#This Row],[ID NOTA]])</f>
        <v>7</v>
      </c>
    </row>
    <row r="70" spans="1:26" x14ac:dyDescent="0.25">
      <c r="A70" s="32"/>
      <c r="B70" s="48" t="str">
        <f>IF(ATALI[[#This Row],[N_ID]]="","",INDEX(Table1[ID],MATCH(ATALI[[#This Row],[N_ID]],Table1[N_ID],0)))</f>
        <v/>
      </c>
      <c r="C70" s="48" t="str">
        <f ca="1">IF(ATALI[[#This Row],[//]]="","",HYPERLINK("["&amp;SUBSTITUTE(DIR,"'","")&amp;"]NOTA!D"&amp;ATALI[[#This Row],[//]]+2,"&gt;"))</f>
        <v/>
      </c>
      <c r="D70" s="48" t="str">
        <f>IF(ATALI[[#This Row],[ID NOTA]]="","",INDEX(Table1[QB],MATCH(ATALI[[#This Row],[ID NOTA]],Table1[ID],0)))</f>
        <v/>
      </c>
      <c r="E7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0" s="48"/>
      <c r="G70" s="30" t="str">
        <f ca="1">IF(ATALI[[#This Row],[N_ID]]="","",INDEX(INDIRECT($2:$2),ATALI[[#This Row],[//]]))</f>
        <v/>
      </c>
      <c r="H70" s="30" t="str">
        <f ca="1">IF(ATALI[[#This Row],[N_ID]]="","",INDEX(INDIRECT($2:$2),ATALI[[#This Row],[//]]))</f>
        <v/>
      </c>
      <c r="I70" s="31" t="str">
        <f ca="1">IF(ATALI[[#This Row],[N_ID]]="","",INDEX(INDIRECT($2:$2),ATALI[[#This Row],[//]]))</f>
        <v/>
      </c>
      <c r="J70" s="35" t="str">
        <f ca="1">IF(ATALI[[#This Row],[//]]="","",INDEX([3]!db[NB PAJAK],ATALI[[#This Row],[stt]]-1))</f>
        <v/>
      </c>
      <c r="K70" s="48" t="str">
        <f ca="1">IF(ATALI[[#This Row],[//]]="","",INDEX(INDIRECT($2:$2),ATALI[[#This Row],[//]]))</f>
        <v/>
      </c>
      <c r="L70" s="48" t="str">
        <f ca="1">IF(ATALI[[#This Row],[//]]="","",INDEX(INDIRECT($2:$2),ATALI[[#This Row],[//]]))</f>
        <v/>
      </c>
      <c r="M70" s="48" t="str">
        <f ca="1">IF(ATALI[[#This Row],[//]]="","",INDEX(INDIRECT($2:$2),ATALI[[#This Row],[//]]))</f>
        <v/>
      </c>
      <c r="N70" s="33" t="str">
        <f ca="1">IF(ATALI[[#This Row],[//]]="","",INDEX(INDIRECT($2:$2),ATALI[[#This Row],[//]]))</f>
        <v/>
      </c>
      <c r="O70" s="44" t="str">
        <f ca="1">IF(ATALI[[#This Row],[//]]="","",INDEX(INDIRECT($2:$2),ATALI[[#This Row],[//]]))</f>
        <v/>
      </c>
      <c r="P70" s="44" t="str">
        <f ca="1">IF(ATALI[[#This Row],[//]]="","",IF(INDEX(INDIRECT($2:$2),ATALI[[#This Row],[//]])="","",INDEX(INDIRECT($2:$2),ATALI[[#This Row],[//]])))</f>
        <v/>
      </c>
      <c r="Q70" s="33" t="str">
        <f ca="1">IF(ATALI[[#This Row],[//]]="","",INDEX(INDIRECT($2:$2),ATALI[[#This Row],[//]]))</f>
        <v/>
      </c>
      <c r="R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0" s="45" t="str">
        <f ca="1">IF(ATALI[[#This Row],[//]]="","",IF(INDEX(INDIRECT($2:$2),ATALI[[#This Row],[//]])="","",INDEX(INDIRECT($2:$2),ATALI[[#This Row],[//]])))</f>
        <v/>
      </c>
      <c r="U70" s="31" t="str">
        <f ca="1">IF(ATALI[[#This Row],[//]]="","",INDEX(INDIRECT($2:$2),ATALI[[#This Row],[//]]))</f>
        <v/>
      </c>
      <c r="V70" s="31" t="str">
        <f ca="1">LOWER(SUBSTITUTE(SUBSTITUTE(SUBSTITUTE(SUBSTITUTE(SUBSTITUTE(SUBSTITUTE(SUBSTITUTE(ATALI[[#This Row],[N.B.nota]]," ",""),"-",""),"(",""),")",""),".",""),",",""),"/",""))</f>
        <v/>
      </c>
      <c r="W70" s="31" t="str">
        <f ca="1">IF(ATALI[[#This Row],[concat]]="","",MATCH(ATALI[[#This Row],[concat]],[3]!db[NB NOTA_C],0)+1)</f>
        <v/>
      </c>
      <c r="X70" s="31" t="str">
        <f ca="1">IF(ATALI[[#This Row],[N.B.nota]]="","",ADDRESS(ROW(ATALI[QB]),COLUMN(ATALI[QB]))&amp;":"&amp;ADDRESS(ROW(),COLUMN(ATALI[QB])))</f>
        <v/>
      </c>
      <c r="Y70" s="46" t="str">
        <f ca="1">IF(ATALI[[#This Row],[//]]="","",HYPERLINK("[../DB.xlsx]DB!e"&amp;MATCH(ATALI[[#This Row],[concat]],[3]!db[NB NOTA_C],0)+1,"&gt;"))</f>
        <v/>
      </c>
      <c r="Z70" s="32">
        <f ca="1">IF(ATALI[[#This Row],[ID NOTA]]="",INDIRECT(ADDRESS(ROW()-1,COLUMN())),ATALI[[#This Row],[ID NOTA]])</f>
        <v>7</v>
      </c>
    </row>
    <row r="71" spans="1:26" x14ac:dyDescent="0.25">
      <c r="A71" s="32"/>
      <c r="B71" s="48" t="str">
        <f>IF(ATALI[[#This Row],[N_ID]]="","",INDEX(Table1[ID],MATCH(ATALI[[#This Row],[N_ID]],Table1[N_ID],0)))</f>
        <v/>
      </c>
      <c r="C71" s="48" t="str">
        <f ca="1">IF(ATALI[[#This Row],[//]]="","",HYPERLINK("["&amp;SUBSTITUTE(DIR,"'","")&amp;"]NOTA!D"&amp;ATALI[[#This Row],[//]]+2,"&gt;"))</f>
        <v/>
      </c>
      <c r="D71" s="48" t="str">
        <f>IF(ATALI[[#This Row],[ID NOTA]]="","",INDEX(Table1[QB],MATCH(ATALI[[#This Row],[ID NOTA]],Table1[ID],0)))</f>
        <v/>
      </c>
      <c r="E7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1" s="48"/>
      <c r="G71" s="30" t="str">
        <f ca="1">IF(ATALI[[#This Row],[N_ID]]="","",INDEX(INDIRECT($2:$2),ATALI[[#This Row],[//]]))</f>
        <v/>
      </c>
      <c r="H71" s="30" t="str">
        <f ca="1">IF(ATALI[[#This Row],[N_ID]]="","",INDEX(INDIRECT($2:$2),ATALI[[#This Row],[//]]))</f>
        <v/>
      </c>
      <c r="I71" s="31" t="str">
        <f ca="1">IF(ATALI[[#This Row],[N_ID]]="","",INDEX(INDIRECT($2:$2),ATALI[[#This Row],[//]]))</f>
        <v/>
      </c>
      <c r="J71" s="35" t="str">
        <f ca="1">IF(ATALI[[#This Row],[//]]="","",INDEX([3]!db[NB PAJAK],ATALI[[#This Row],[stt]]-1))</f>
        <v/>
      </c>
      <c r="K71" s="48" t="str">
        <f ca="1">IF(ATALI[[#This Row],[//]]="","",INDEX(INDIRECT($2:$2),ATALI[[#This Row],[//]]))</f>
        <v/>
      </c>
      <c r="L71" s="48" t="str">
        <f ca="1">IF(ATALI[[#This Row],[//]]="","",INDEX(INDIRECT($2:$2),ATALI[[#This Row],[//]]))</f>
        <v/>
      </c>
      <c r="M71" s="48" t="str">
        <f ca="1">IF(ATALI[[#This Row],[//]]="","",INDEX(INDIRECT($2:$2),ATALI[[#This Row],[//]]))</f>
        <v/>
      </c>
      <c r="N71" s="33" t="str">
        <f ca="1">IF(ATALI[[#This Row],[//]]="","",INDEX(INDIRECT($2:$2),ATALI[[#This Row],[//]]))</f>
        <v/>
      </c>
      <c r="O71" s="44" t="str">
        <f ca="1">IF(ATALI[[#This Row],[//]]="","",INDEX(INDIRECT($2:$2),ATALI[[#This Row],[//]]))</f>
        <v/>
      </c>
      <c r="P71" s="44" t="str">
        <f ca="1">IF(ATALI[[#This Row],[//]]="","",IF(INDEX(INDIRECT($2:$2),ATALI[[#This Row],[//]])="","",INDEX(INDIRECT($2:$2),ATALI[[#This Row],[//]])))</f>
        <v/>
      </c>
      <c r="Q71" s="33" t="str">
        <f ca="1">IF(ATALI[[#This Row],[//]]="","",INDEX(INDIRECT($2:$2),ATALI[[#This Row],[//]]))</f>
        <v/>
      </c>
      <c r="R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1" s="45" t="str">
        <f ca="1">IF(ATALI[[#This Row],[//]]="","",IF(INDEX(INDIRECT($2:$2),ATALI[[#This Row],[//]])="","",INDEX(INDIRECT($2:$2),ATALI[[#This Row],[//]])))</f>
        <v/>
      </c>
      <c r="U71" s="31" t="str">
        <f ca="1">IF(ATALI[[#This Row],[//]]="","",INDEX(INDIRECT($2:$2),ATALI[[#This Row],[//]]))</f>
        <v/>
      </c>
      <c r="V71" s="31" t="str">
        <f ca="1">LOWER(SUBSTITUTE(SUBSTITUTE(SUBSTITUTE(SUBSTITUTE(SUBSTITUTE(SUBSTITUTE(SUBSTITUTE(ATALI[[#This Row],[N.B.nota]]," ",""),"-",""),"(",""),")",""),".",""),",",""),"/",""))</f>
        <v/>
      </c>
      <c r="W71" s="31" t="str">
        <f ca="1">IF(ATALI[[#This Row],[concat]]="","",MATCH(ATALI[[#This Row],[concat]],[3]!db[NB NOTA_C],0)+1)</f>
        <v/>
      </c>
      <c r="X71" s="31" t="str">
        <f ca="1">IF(ATALI[[#This Row],[N.B.nota]]="","",ADDRESS(ROW(ATALI[QB]),COLUMN(ATALI[QB]))&amp;":"&amp;ADDRESS(ROW(),COLUMN(ATALI[QB])))</f>
        <v/>
      </c>
      <c r="Y71" s="46" t="str">
        <f ca="1">IF(ATALI[[#This Row],[//]]="","",HYPERLINK("[../DB.xlsx]DB!e"&amp;MATCH(ATALI[[#This Row],[concat]],[3]!db[NB NOTA_C],0)+1,"&gt;"))</f>
        <v/>
      </c>
      <c r="Z71" s="32">
        <f ca="1">IF(ATALI[[#This Row],[ID NOTA]]="",INDIRECT(ADDRESS(ROW()-1,COLUMN())),ATALI[[#This Row],[ID NOTA]])</f>
        <v>7</v>
      </c>
    </row>
    <row r="72" spans="1:26" x14ac:dyDescent="0.25">
      <c r="A72" s="32"/>
      <c r="B72" s="48" t="str">
        <f>IF(ATALI[[#This Row],[N_ID]]="","",INDEX(Table1[ID],MATCH(ATALI[[#This Row],[N_ID]],Table1[N_ID],0)))</f>
        <v/>
      </c>
      <c r="C72" s="48" t="str">
        <f ca="1">IF(ATALI[[#This Row],[//]]="","",HYPERLINK("["&amp;SUBSTITUTE(DIR,"'","")&amp;"]NOTA!D"&amp;ATALI[[#This Row],[//]]+2,"&gt;"))</f>
        <v/>
      </c>
      <c r="D72" s="48" t="str">
        <f>IF(ATALI[[#This Row],[ID NOTA]]="","",INDEX(Table1[QB],MATCH(ATALI[[#This Row],[ID NOTA]],Table1[ID],0)))</f>
        <v/>
      </c>
      <c r="E7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2" s="48"/>
      <c r="G72" s="30" t="str">
        <f ca="1">IF(ATALI[[#This Row],[N_ID]]="","",INDEX(INDIRECT($2:$2),ATALI[[#This Row],[//]]))</f>
        <v/>
      </c>
      <c r="H72" s="30" t="str">
        <f ca="1">IF(ATALI[[#This Row],[N_ID]]="","",INDEX(INDIRECT($2:$2),ATALI[[#This Row],[//]]))</f>
        <v/>
      </c>
      <c r="I72" s="31" t="str">
        <f ca="1">IF(ATALI[[#This Row],[N_ID]]="","",INDEX(INDIRECT($2:$2),ATALI[[#This Row],[//]]))</f>
        <v/>
      </c>
      <c r="J72" s="35" t="str">
        <f ca="1">IF(ATALI[[#This Row],[//]]="","",INDEX([3]!db[NB PAJAK],ATALI[[#This Row],[stt]]-1))</f>
        <v/>
      </c>
      <c r="K72" s="48" t="str">
        <f ca="1">IF(ATALI[[#This Row],[//]]="","",INDEX(INDIRECT($2:$2),ATALI[[#This Row],[//]]))</f>
        <v/>
      </c>
      <c r="L72" s="48" t="str">
        <f ca="1">IF(ATALI[[#This Row],[//]]="","",INDEX(INDIRECT($2:$2),ATALI[[#This Row],[//]]))</f>
        <v/>
      </c>
      <c r="M72" s="48" t="str">
        <f ca="1">IF(ATALI[[#This Row],[//]]="","",INDEX(INDIRECT($2:$2),ATALI[[#This Row],[//]]))</f>
        <v/>
      </c>
      <c r="N72" s="33" t="str">
        <f ca="1">IF(ATALI[[#This Row],[//]]="","",INDEX(INDIRECT($2:$2),ATALI[[#This Row],[//]]))</f>
        <v/>
      </c>
      <c r="O72" s="44" t="str">
        <f ca="1">IF(ATALI[[#This Row],[//]]="","",INDEX(INDIRECT($2:$2),ATALI[[#This Row],[//]]))</f>
        <v/>
      </c>
      <c r="P72" s="44" t="str">
        <f ca="1">IF(ATALI[[#This Row],[//]]="","",IF(INDEX(INDIRECT($2:$2),ATALI[[#This Row],[//]])="","",INDEX(INDIRECT($2:$2),ATALI[[#This Row],[//]])))</f>
        <v/>
      </c>
      <c r="Q72" s="33" t="str">
        <f ca="1">IF(ATALI[[#This Row],[//]]="","",INDEX(INDIRECT($2:$2),ATALI[[#This Row],[//]]))</f>
        <v/>
      </c>
      <c r="R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2" s="45" t="str">
        <f ca="1">IF(ATALI[[#This Row],[//]]="","",IF(INDEX(INDIRECT($2:$2),ATALI[[#This Row],[//]])="","",INDEX(INDIRECT($2:$2),ATALI[[#This Row],[//]])))</f>
        <v/>
      </c>
      <c r="U72" s="31" t="str">
        <f ca="1">IF(ATALI[[#This Row],[//]]="","",INDEX(INDIRECT($2:$2),ATALI[[#This Row],[//]]))</f>
        <v/>
      </c>
      <c r="V72" s="31" t="str">
        <f ca="1">LOWER(SUBSTITUTE(SUBSTITUTE(SUBSTITUTE(SUBSTITUTE(SUBSTITUTE(SUBSTITUTE(SUBSTITUTE(ATALI[[#This Row],[N.B.nota]]," ",""),"-",""),"(",""),")",""),".",""),",",""),"/",""))</f>
        <v/>
      </c>
      <c r="W72" s="31" t="str">
        <f ca="1">IF(ATALI[[#This Row],[concat]]="","",MATCH(ATALI[[#This Row],[concat]],[3]!db[NB NOTA_C],0)+1)</f>
        <v/>
      </c>
      <c r="X72" s="31" t="str">
        <f ca="1">IF(ATALI[[#This Row],[N.B.nota]]="","",ADDRESS(ROW(ATALI[QB]),COLUMN(ATALI[QB]))&amp;":"&amp;ADDRESS(ROW(),COLUMN(ATALI[QB])))</f>
        <v/>
      </c>
      <c r="Y72" s="46" t="str">
        <f ca="1">IF(ATALI[[#This Row],[//]]="","",HYPERLINK("[../DB.xlsx]DB!e"&amp;MATCH(ATALI[[#This Row],[concat]],[3]!db[NB NOTA_C],0)+1,"&gt;"))</f>
        <v/>
      </c>
      <c r="Z72" s="32">
        <f ca="1">IF(ATALI[[#This Row],[ID NOTA]]="",INDIRECT(ADDRESS(ROW()-1,COLUMN())),ATALI[[#This Row],[ID NOTA]])</f>
        <v>7</v>
      </c>
    </row>
    <row r="73" spans="1:26" x14ac:dyDescent="0.25">
      <c r="A73" s="32"/>
      <c r="B73" s="48" t="str">
        <f>IF(ATALI[[#This Row],[N_ID]]="","",INDEX(Table1[ID],MATCH(ATALI[[#This Row],[N_ID]],Table1[N_ID],0)))</f>
        <v/>
      </c>
      <c r="C73" s="48" t="str">
        <f ca="1">IF(ATALI[[#This Row],[//]]="","",HYPERLINK("["&amp;SUBSTITUTE(DIR,"'","")&amp;"]NOTA!D"&amp;ATALI[[#This Row],[//]]+2,"&gt;"))</f>
        <v/>
      </c>
      <c r="D73" s="48" t="str">
        <f>IF(ATALI[[#This Row],[ID NOTA]]="","",INDEX(Table1[QB],MATCH(ATALI[[#This Row],[ID NOTA]],Table1[ID],0)))</f>
        <v/>
      </c>
      <c r="E7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3" s="48"/>
      <c r="G73" s="30" t="str">
        <f ca="1">IF(ATALI[[#This Row],[N_ID]]="","",INDEX(INDIRECT($2:$2),ATALI[[#This Row],[//]]))</f>
        <v/>
      </c>
      <c r="H73" s="30" t="str">
        <f ca="1">IF(ATALI[[#This Row],[N_ID]]="","",INDEX(INDIRECT($2:$2),ATALI[[#This Row],[//]]))</f>
        <v/>
      </c>
      <c r="I73" s="31" t="str">
        <f ca="1">IF(ATALI[[#This Row],[N_ID]]="","",INDEX(INDIRECT($2:$2),ATALI[[#This Row],[//]]))</f>
        <v/>
      </c>
      <c r="J73" s="35" t="str">
        <f ca="1">IF(ATALI[[#This Row],[//]]="","",INDEX([3]!db[NB PAJAK],ATALI[[#This Row],[stt]]-1))</f>
        <v/>
      </c>
      <c r="K73" s="48" t="str">
        <f ca="1">IF(ATALI[[#This Row],[//]]="","",INDEX(INDIRECT($2:$2),ATALI[[#This Row],[//]]))</f>
        <v/>
      </c>
      <c r="L73" s="48" t="str">
        <f ca="1">IF(ATALI[[#This Row],[//]]="","",INDEX(INDIRECT($2:$2),ATALI[[#This Row],[//]]))</f>
        <v/>
      </c>
      <c r="M73" s="48" t="str">
        <f ca="1">IF(ATALI[[#This Row],[//]]="","",INDEX(INDIRECT($2:$2),ATALI[[#This Row],[//]]))</f>
        <v/>
      </c>
      <c r="N73" s="33" t="str">
        <f ca="1">IF(ATALI[[#This Row],[//]]="","",INDEX(INDIRECT($2:$2),ATALI[[#This Row],[//]]))</f>
        <v/>
      </c>
      <c r="O73" s="44" t="str">
        <f ca="1">IF(ATALI[[#This Row],[//]]="","",INDEX(INDIRECT($2:$2),ATALI[[#This Row],[//]]))</f>
        <v/>
      </c>
      <c r="P73" s="44" t="str">
        <f ca="1">IF(ATALI[[#This Row],[//]]="","",IF(INDEX(INDIRECT($2:$2),ATALI[[#This Row],[//]])="","",INDEX(INDIRECT($2:$2),ATALI[[#This Row],[//]])))</f>
        <v/>
      </c>
      <c r="Q73" s="33" t="str">
        <f ca="1">IF(ATALI[[#This Row],[//]]="","",INDEX(INDIRECT($2:$2),ATALI[[#This Row],[//]]))</f>
        <v/>
      </c>
      <c r="R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3" s="45" t="str">
        <f ca="1">IF(ATALI[[#This Row],[//]]="","",IF(INDEX(INDIRECT($2:$2),ATALI[[#This Row],[//]])="","",INDEX(INDIRECT($2:$2),ATALI[[#This Row],[//]])))</f>
        <v/>
      </c>
      <c r="U73" s="31" t="str">
        <f ca="1">IF(ATALI[[#This Row],[//]]="","",INDEX(INDIRECT($2:$2),ATALI[[#This Row],[//]]))</f>
        <v/>
      </c>
      <c r="V73" s="31" t="str">
        <f ca="1">LOWER(SUBSTITUTE(SUBSTITUTE(SUBSTITUTE(SUBSTITUTE(SUBSTITUTE(SUBSTITUTE(SUBSTITUTE(ATALI[[#This Row],[N.B.nota]]," ",""),"-",""),"(",""),")",""),".",""),",",""),"/",""))</f>
        <v/>
      </c>
      <c r="W73" s="31" t="str">
        <f ca="1">IF(ATALI[[#This Row],[concat]]="","",MATCH(ATALI[[#This Row],[concat]],[3]!db[NB NOTA_C],0)+1)</f>
        <v/>
      </c>
      <c r="X73" s="31" t="str">
        <f ca="1">IF(ATALI[[#This Row],[N.B.nota]]="","",ADDRESS(ROW(ATALI[QB]),COLUMN(ATALI[QB]))&amp;":"&amp;ADDRESS(ROW(),COLUMN(ATALI[QB])))</f>
        <v/>
      </c>
      <c r="Y73" s="46" t="str">
        <f ca="1">IF(ATALI[[#This Row],[//]]="","",HYPERLINK("[../DB.xlsx]DB!e"&amp;MATCH(ATALI[[#This Row],[concat]],[3]!db[NB NOTA_C],0)+1,"&gt;"))</f>
        <v/>
      </c>
      <c r="Z73" s="32">
        <f ca="1">IF(ATALI[[#This Row],[ID NOTA]]="",INDIRECT(ADDRESS(ROW()-1,COLUMN())),ATALI[[#This Row],[ID NOTA]])</f>
        <v>7</v>
      </c>
    </row>
    <row r="74" spans="1:26" x14ac:dyDescent="0.25">
      <c r="A74" s="32"/>
      <c r="B74" s="48" t="str">
        <f>IF(ATALI[[#This Row],[N_ID]]="","",INDEX(Table1[ID],MATCH(ATALI[[#This Row],[N_ID]],Table1[N_ID],0)))</f>
        <v/>
      </c>
      <c r="C74" s="48" t="str">
        <f ca="1">IF(ATALI[[#This Row],[//]]="","",HYPERLINK("["&amp;SUBSTITUTE(DIR,"'","")&amp;"]NOTA!D"&amp;ATALI[[#This Row],[//]]+2,"&gt;"))</f>
        <v/>
      </c>
      <c r="D74" s="48" t="str">
        <f>IF(ATALI[[#This Row],[ID NOTA]]="","",INDEX(Table1[QB],MATCH(ATALI[[#This Row],[ID NOTA]],Table1[ID],0)))</f>
        <v/>
      </c>
      <c r="E7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4" s="48"/>
      <c r="G74" s="30" t="str">
        <f ca="1">IF(ATALI[[#This Row],[N_ID]]="","",INDEX(INDIRECT($2:$2),ATALI[[#This Row],[//]]))</f>
        <v/>
      </c>
      <c r="H74" s="30" t="str">
        <f ca="1">IF(ATALI[[#This Row],[N_ID]]="","",INDEX(INDIRECT($2:$2),ATALI[[#This Row],[//]]))</f>
        <v/>
      </c>
      <c r="I74" s="31" t="str">
        <f ca="1">IF(ATALI[[#This Row],[N_ID]]="","",INDEX(INDIRECT($2:$2),ATALI[[#This Row],[//]]))</f>
        <v/>
      </c>
      <c r="J74" s="35" t="str">
        <f ca="1">IF(ATALI[[#This Row],[//]]="","",INDEX([3]!db[NB PAJAK],ATALI[[#This Row],[stt]]-1))</f>
        <v/>
      </c>
      <c r="K74" s="48" t="str">
        <f ca="1">IF(ATALI[[#This Row],[//]]="","",INDEX(INDIRECT($2:$2),ATALI[[#This Row],[//]]))</f>
        <v/>
      </c>
      <c r="L74" s="48" t="str">
        <f ca="1">IF(ATALI[[#This Row],[//]]="","",INDEX(INDIRECT($2:$2),ATALI[[#This Row],[//]]))</f>
        <v/>
      </c>
      <c r="M74" s="48" t="str">
        <f ca="1">IF(ATALI[[#This Row],[//]]="","",INDEX(INDIRECT($2:$2),ATALI[[#This Row],[//]]))</f>
        <v/>
      </c>
      <c r="N74" s="33" t="str">
        <f ca="1">IF(ATALI[[#This Row],[//]]="","",INDEX(INDIRECT($2:$2),ATALI[[#This Row],[//]]))</f>
        <v/>
      </c>
      <c r="O74" s="44" t="str">
        <f ca="1">IF(ATALI[[#This Row],[//]]="","",INDEX(INDIRECT($2:$2),ATALI[[#This Row],[//]]))</f>
        <v/>
      </c>
      <c r="P74" s="44" t="str">
        <f ca="1">IF(ATALI[[#This Row],[//]]="","",IF(INDEX(INDIRECT($2:$2),ATALI[[#This Row],[//]])="","",INDEX(INDIRECT($2:$2),ATALI[[#This Row],[//]])))</f>
        <v/>
      </c>
      <c r="Q74" s="33" t="str">
        <f ca="1">IF(ATALI[[#This Row],[//]]="","",INDEX(INDIRECT($2:$2),ATALI[[#This Row],[//]]))</f>
        <v/>
      </c>
      <c r="R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4" s="45" t="str">
        <f ca="1">IF(ATALI[[#This Row],[//]]="","",IF(INDEX(INDIRECT($2:$2),ATALI[[#This Row],[//]])="","",INDEX(INDIRECT($2:$2),ATALI[[#This Row],[//]])))</f>
        <v/>
      </c>
      <c r="U74" s="31" t="str">
        <f ca="1">IF(ATALI[[#This Row],[//]]="","",INDEX(INDIRECT($2:$2),ATALI[[#This Row],[//]]))</f>
        <v/>
      </c>
      <c r="V74" s="31" t="str">
        <f ca="1">LOWER(SUBSTITUTE(SUBSTITUTE(SUBSTITUTE(SUBSTITUTE(SUBSTITUTE(SUBSTITUTE(SUBSTITUTE(ATALI[[#This Row],[N.B.nota]]," ",""),"-",""),"(",""),")",""),".",""),",",""),"/",""))</f>
        <v/>
      </c>
      <c r="W74" s="31" t="str">
        <f ca="1">IF(ATALI[[#This Row],[concat]]="","",MATCH(ATALI[[#This Row],[concat]],[3]!db[NB NOTA_C],0)+1)</f>
        <v/>
      </c>
      <c r="X74" s="31" t="str">
        <f ca="1">IF(ATALI[[#This Row],[N.B.nota]]="","",ADDRESS(ROW(ATALI[QB]),COLUMN(ATALI[QB]))&amp;":"&amp;ADDRESS(ROW(),COLUMN(ATALI[QB])))</f>
        <v/>
      </c>
      <c r="Y74" s="46" t="str">
        <f ca="1">IF(ATALI[[#This Row],[//]]="","",HYPERLINK("[../DB.xlsx]DB!e"&amp;MATCH(ATALI[[#This Row],[concat]],[3]!db[NB NOTA_C],0)+1,"&gt;"))</f>
        <v/>
      </c>
      <c r="Z74" s="32">
        <f ca="1">IF(ATALI[[#This Row],[ID NOTA]]="",INDIRECT(ADDRESS(ROW()-1,COLUMN())),ATALI[[#This Row],[ID NOTA]])</f>
        <v>7</v>
      </c>
    </row>
    <row r="75" spans="1:26" x14ac:dyDescent="0.25">
      <c r="A75" s="32"/>
      <c r="B75" s="48" t="str">
        <f>IF(ATALI[[#This Row],[N_ID]]="","",INDEX(Table1[ID],MATCH(ATALI[[#This Row],[N_ID]],Table1[N_ID],0)))</f>
        <v/>
      </c>
      <c r="C75" s="48" t="str">
        <f ca="1">IF(ATALI[[#This Row],[//]]="","",HYPERLINK("["&amp;SUBSTITUTE(DIR,"'","")&amp;"]NOTA!D"&amp;ATALI[[#This Row],[//]]+2,"&gt;"))</f>
        <v/>
      </c>
      <c r="D75" s="48" t="str">
        <f>IF(ATALI[[#This Row],[ID NOTA]]="","",INDEX(Table1[QB],MATCH(ATALI[[#This Row],[ID NOTA]],Table1[ID],0)))</f>
        <v/>
      </c>
      <c r="E7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5" s="48"/>
      <c r="G75" s="30" t="str">
        <f ca="1">IF(ATALI[[#This Row],[N_ID]]="","",INDEX(INDIRECT($2:$2),ATALI[[#This Row],[//]]))</f>
        <v/>
      </c>
      <c r="H75" s="30" t="str">
        <f ca="1">IF(ATALI[[#This Row],[N_ID]]="","",INDEX(INDIRECT($2:$2),ATALI[[#This Row],[//]]))</f>
        <v/>
      </c>
      <c r="I75" s="31" t="str">
        <f ca="1">IF(ATALI[[#This Row],[N_ID]]="","",INDEX(INDIRECT($2:$2),ATALI[[#This Row],[//]]))</f>
        <v/>
      </c>
      <c r="J75" s="35" t="str">
        <f ca="1">IF(ATALI[[#This Row],[//]]="","",INDEX([3]!db[NB PAJAK],ATALI[[#This Row],[stt]]-1))</f>
        <v/>
      </c>
      <c r="K75" s="48" t="str">
        <f ca="1">IF(ATALI[[#This Row],[//]]="","",INDEX(INDIRECT($2:$2),ATALI[[#This Row],[//]]))</f>
        <v/>
      </c>
      <c r="L75" s="48" t="str">
        <f ca="1">IF(ATALI[[#This Row],[//]]="","",INDEX(INDIRECT($2:$2),ATALI[[#This Row],[//]]))</f>
        <v/>
      </c>
      <c r="M75" s="48" t="str">
        <f ca="1">IF(ATALI[[#This Row],[//]]="","",INDEX(INDIRECT($2:$2),ATALI[[#This Row],[//]]))</f>
        <v/>
      </c>
      <c r="N75" s="33" t="str">
        <f ca="1">IF(ATALI[[#This Row],[//]]="","",INDEX(INDIRECT($2:$2),ATALI[[#This Row],[//]]))</f>
        <v/>
      </c>
      <c r="O75" s="44" t="str">
        <f ca="1">IF(ATALI[[#This Row],[//]]="","",INDEX(INDIRECT($2:$2),ATALI[[#This Row],[//]]))</f>
        <v/>
      </c>
      <c r="P75" s="44" t="str">
        <f ca="1">IF(ATALI[[#This Row],[//]]="","",IF(INDEX(INDIRECT($2:$2),ATALI[[#This Row],[//]])="","",INDEX(INDIRECT($2:$2),ATALI[[#This Row],[//]])))</f>
        <v/>
      </c>
      <c r="Q75" s="33" t="str">
        <f ca="1">IF(ATALI[[#This Row],[//]]="","",INDEX(INDIRECT($2:$2),ATALI[[#This Row],[//]]))</f>
        <v/>
      </c>
      <c r="R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5" s="45" t="str">
        <f ca="1">IF(ATALI[[#This Row],[//]]="","",IF(INDEX(INDIRECT($2:$2),ATALI[[#This Row],[//]])="","",INDEX(INDIRECT($2:$2),ATALI[[#This Row],[//]])))</f>
        <v/>
      </c>
      <c r="U75" s="31" t="str">
        <f ca="1">IF(ATALI[[#This Row],[//]]="","",INDEX(INDIRECT($2:$2),ATALI[[#This Row],[//]]))</f>
        <v/>
      </c>
      <c r="V75" s="31" t="str">
        <f ca="1">LOWER(SUBSTITUTE(SUBSTITUTE(SUBSTITUTE(SUBSTITUTE(SUBSTITUTE(SUBSTITUTE(SUBSTITUTE(ATALI[[#This Row],[N.B.nota]]," ",""),"-",""),"(",""),")",""),".",""),",",""),"/",""))</f>
        <v/>
      </c>
      <c r="W75" s="31" t="str">
        <f ca="1">IF(ATALI[[#This Row],[concat]]="","",MATCH(ATALI[[#This Row],[concat]],[3]!db[NB NOTA_C],0)+1)</f>
        <v/>
      </c>
      <c r="X75" s="31" t="str">
        <f ca="1">IF(ATALI[[#This Row],[N.B.nota]]="","",ADDRESS(ROW(ATALI[QB]),COLUMN(ATALI[QB]))&amp;":"&amp;ADDRESS(ROW(),COLUMN(ATALI[QB])))</f>
        <v/>
      </c>
      <c r="Y75" s="46" t="str">
        <f ca="1">IF(ATALI[[#This Row],[//]]="","",HYPERLINK("[../DB.xlsx]DB!e"&amp;MATCH(ATALI[[#This Row],[concat]],[3]!db[NB NOTA_C],0)+1,"&gt;"))</f>
        <v/>
      </c>
      <c r="Z75" s="32">
        <f ca="1">IF(ATALI[[#This Row],[ID NOTA]]="",INDIRECT(ADDRESS(ROW()-1,COLUMN())),ATALI[[#This Row],[ID NOTA]])</f>
        <v>7</v>
      </c>
    </row>
    <row r="76" spans="1:26" x14ac:dyDescent="0.25">
      <c r="A76" s="32"/>
      <c r="B76" s="48" t="str">
        <f>IF(ATALI[[#This Row],[N_ID]]="","",INDEX(Table1[ID],MATCH(ATALI[[#This Row],[N_ID]],Table1[N_ID],0)))</f>
        <v/>
      </c>
      <c r="C76" s="48" t="str">
        <f ca="1">IF(ATALI[[#This Row],[//]]="","",HYPERLINK("["&amp;SUBSTITUTE(DIR,"'","")&amp;"]NOTA!D"&amp;ATALI[[#This Row],[//]]+2,"&gt;"))</f>
        <v/>
      </c>
      <c r="D76" s="48" t="str">
        <f>IF(ATALI[[#This Row],[ID NOTA]]="","",INDEX(Table1[QB],MATCH(ATALI[[#This Row],[ID NOTA]],Table1[ID],0)))</f>
        <v/>
      </c>
      <c r="E7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6" s="48"/>
      <c r="G76" s="30" t="str">
        <f ca="1">IF(ATALI[[#This Row],[N_ID]]="","",INDEX(INDIRECT($2:$2),ATALI[[#This Row],[//]]))</f>
        <v/>
      </c>
      <c r="H76" s="30" t="str">
        <f ca="1">IF(ATALI[[#This Row],[N_ID]]="","",INDEX(INDIRECT($2:$2),ATALI[[#This Row],[//]]))</f>
        <v/>
      </c>
      <c r="I76" s="31" t="str">
        <f ca="1">IF(ATALI[[#This Row],[N_ID]]="","",INDEX(INDIRECT($2:$2),ATALI[[#This Row],[//]]))</f>
        <v/>
      </c>
      <c r="J76" s="35" t="str">
        <f ca="1">IF(ATALI[[#This Row],[//]]="","",INDEX([3]!db[NB PAJAK],ATALI[[#This Row],[stt]]-1))</f>
        <v/>
      </c>
      <c r="K76" s="48" t="str">
        <f ca="1">IF(ATALI[[#This Row],[//]]="","",INDEX(INDIRECT($2:$2),ATALI[[#This Row],[//]]))</f>
        <v/>
      </c>
      <c r="L76" s="48" t="str">
        <f ca="1">IF(ATALI[[#This Row],[//]]="","",INDEX(INDIRECT($2:$2),ATALI[[#This Row],[//]]))</f>
        <v/>
      </c>
      <c r="M76" s="48" t="str">
        <f ca="1">IF(ATALI[[#This Row],[//]]="","",INDEX(INDIRECT($2:$2),ATALI[[#This Row],[//]]))</f>
        <v/>
      </c>
      <c r="N76" s="33" t="str">
        <f ca="1">IF(ATALI[[#This Row],[//]]="","",INDEX(INDIRECT($2:$2),ATALI[[#This Row],[//]]))</f>
        <v/>
      </c>
      <c r="O76" s="44" t="str">
        <f ca="1">IF(ATALI[[#This Row],[//]]="","",INDEX(INDIRECT($2:$2),ATALI[[#This Row],[//]]))</f>
        <v/>
      </c>
      <c r="P76" s="44" t="str">
        <f ca="1">IF(ATALI[[#This Row],[//]]="","",IF(INDEX(INDIRECT($2:$2),ATALI[[#This Row],[//]])="","",INDEX(INDIRECT($2:$2),ATALI[[#This Row],[//]])))</f>
        <v/>
      </c>
      <c r="Q76" s="33" t="str">
        <f ca="1">IF(ATALI[[#This Row],[//]]="","",INDEX(INDIRECT($2:$2),ATALI[[#This Row],[//]]))</f>
        <v/>
      </c>
      <c r="R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6" s="45" t="str">
        <f ca="1">IF(ATALI[[#This Row],[//]]="","",IF(INDEX(INDIRECT($2:$2),ATALI[[#This Row],[//]])="","",INDEX(INDIRECT($2:$2),ATALI[[#This Row],[//]])))</f>
        <v/>
      </c>
      <c r="U76" s="31" t="str">
        <f ca="1">IF(ATALI[[#This Row],[//]]="","",INDEX(INDIRECT($2:$2),ATALI[[#This Row],[//]]))</f>
        <v/>
      </c>
      <c r="V76" s="31" t="str">
        <f ca="1">LOWER(SUBSTITUTE(SUBSTITUTE(SUBSTITUTE(SUBSTITUTE(SUBSTITUTE(SUBSTITUTE(SUBSTITUTE(ATALI[[#This Row],[N.B.nota]]," ",""),"-",""),"(",""),")",""),".",""),",",""),"/",""))</f>
        <v/>
      </c>
      <c r="W76" s="31" t="str">
        <f ca="1">IF(ATALI[[#This Row],[concat]]="","",MATCH(ATALI[[#This Row],[concat]],[3]!db[NB NOTA_C],0)+1)</f>
        <v/>
      </c>
      <c r="X76" s="31" t="str">
        <f ca="1">IF(ATALI[[#This Row],[N.B.nota]]="","",ADDRESS(ROW(ATALI[QB]),COLUMN(ATALI[QB]))&amp;":"&amp;ADDRESS(ROW(),COLUMN(ATALI[QB])))</f>
        <v/>
      </c>
      <c r="Y76" s="46" t="str">
        <f ca="1">IF(ATALI[[#This Row],[//]]="","",HYPERLINK("[../DB.xlsx]DB!e"&amp;MATCH(ATALI[[#This Row],[concat]],[3]!db[NB NOTA_C],0)+1,"&gt;"))</f>
        <v/>
      </c>
      <c r="Z76" s="32">
        <f ca="1">IF(ATALI[[#This Row],[ID NOTA]]="",INDIRECT(ADDRESS(ROW()-1,COLUMN())),ATALI[[#This Row],[ID NOTA]])</f>
        <v>7</v>
      </c>
    </row>
    <row r="77" spans="1:26" x14ac:dyDescent="0.25">
      <c r="A77" s="32"/>
      <c r="B77" s="48" t="str">
        <f>IF(ATALI[[#This Row],[N_ID]]="","",INDEX(Table1[ID],MATCH(ATALI[[#This Row],[N_ID]],Table1[N_ID],0)))</f>
        <v/>
      </c>
      <c r="C77" s="48" t="str">
        <f ca="1">IF(ATALI[[#This Row],[//]]="","",HYPERLINK("["&amp;SUBSTITUTE(DIR,"'","")&amp;"]NOTA!D"&amp;ATALI[[#This Row],[//]]+2,"&gt;"))</f>
        <v/>
      </c>
      <c r="D77" s="48" t="str">
        <f>IF(ATALI[[#This Row],[ID NOTA]]="","",INDEX(Table1[QB],MATCH(ATALI[[#This Row],[ID NOTA]],Table1[ID],0)))</f>
        <v/>
      </c>
      <c r="E7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7" s="48"/>
      <c r="G77" s="30" t="str">
        <f ca="1">IF(ATALI[[#This Row],[N_ID]]="","",INDEX(INDIRECT($2:$2),ATALI[[#This Row],[//]]))</f>
        <v/>
      </c>
      <c r="H77" s="30" t="str">
        <f ca="1">IF(ATALI[[#This Row],[N_ID]]="","",INDEX(INDIRECT($2:$2),ATALI[[#This Row],[//]]))</f>
        <v/>
      </c>
      <c r="I77" s="31" t="str">
        <f ca="1">IF(ATALI[[#This Row],[N_ID]]="","",INDEX(INDIRECT($2:$2),ATALI[[#This Row],[//]]))</f>
        <v/>
      </c>
      <c r="J77" s="35" t="str">
        <f ca="1">IF(ATALI[[#This Row],[//]]="","",INDEX([3]!db[NB PAJAK],ATALI[[#This Row],[stt]]-1))</f>
        <v/>
      </c>
      <c r="K77" s="48" t="str">
        <f ca="1">IF(ATALI[[#This Row],[//]]="","",INDEX(INDIRECT($2:$2),ATALI[[#This Row],[//]]))</f>
        <v/>
      </c>
      <c r="L77" s="48" t="str">
        <f ca="1">IF(ATALI[[#This Row],[//]]="","",INDEX(INDIRECT($2:$2),ATALI[[#This Row],[//]]))</f>
        <v/>
      </c>
      <c r="M77" s="48" t="str">
        <f ca="1">IF(ATALI[[#This Row],[//]]="","",INDEX(INDIRECT($2:$2),ATALI[[#This Row],[//]]))</f>
        <v/>
      </c>
      <c r="N77" s="33" t="str">
        <f ca="1">IF(ATALI[[#This Row],[//]]="","",INDEX(INDIRECT($2:$2),ATALI[[#This Row],[//]]))</f>
        <v/>
      </c>
      <c r="O77" s="44" t="str">
        <f ca="1">IF(ATALI[[#This Row],[//]]="","",INDEX(INDIRECT($2:$2),ATALI[[#This Row],[//]]))</f>
        <v/>
      </c>
      <c r="P77" s="44" t="str">
        <f ca="1">IF(ATALI[[#This Row],[//]]="","",IF(INDEX(INDIRECT($2:$2),ATALI[[#This Row],[//]])="","",INDEX(INDIRECT($2:$2),ATALI[[#This Row],[//]])))</f>
        <v/>
      </c>
      <c r="Q77" s="33" t="str">
        <f ca="1">IF(ATALI[[#This Row],[//]]="","",INDEX(INDIRECT($2:$2),ATALI[[#This Row],[//]]))</f>
        <v/>
      </c>
      <c r="R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7" s="45" t="str">
        <f ca="1">IF(ATALI[[#This Row],[//]]="","",IF(INDEX(INDIRECT($2:$2),ATALI[[#This Row],[//]])="","",INDEX(INDIRECT($2:$2),ATALI[[#This Row],[//]])))</f>
        <v/>
      </c>
      <c r="U77" s="31" t="str">
        <f ca="1">IF(ATALI[[#This Row],[//]]="","",INDEX(INDIRECT($2:$2),ATALI[[#This Row],[//]]))</f>
        <v/>
      </c>
      <c r="V77" s="31" t="str">
        <f ca="1">LOWER(SUBSTITUTE(SUBSTITUTE(SUBSTITUTE(SUBSTITUTE(SUBSTITUTE(SUBSTITUTE(SUBSTITUTE(ATALI[[#This Row],[N.B.nota]]," ",""),"-",""),"(",""),")",""),".",""),",",""),"/",""))</f>
        <v/>
      </c>
      <c r="W77" s="31" t="str">
        <f ca="1">IF(ATALI[[#This Row],[concat]]="","",MATCH(ATALI[[#This Row],[concat]],[3]!db[NB NOTA_C],0)+1)</f>
        <v/>
      </c>
      <c r="X77" s="31" t="str">
        <f ca="1">IF(ATALI[[#This Row],[N.B.nota]]="","",ADDRESS(ROW(ATALI[QB]),COLUMN(ATALI[QB]))&amp;":"&amp;ADDRESS(ROW(),COLUMN(ATALI[QB])))</f>
        <v/>
      </c>
      <c r="Y77" s="46" t="str">
        <f ca="1">IF(ATALI[[#This Row],[//]]="","",HYPERLINK("[../DB.xlsx]DB!e"&amp;MATCH(ATALI[[#This Row],[concat]],[3]!db[NB NOTA_C],0)+1,"&gt;"))</f>
        <v/>
      </c>
      <c r="Z77" s="32">
        <f ca="1">IF(ATALI[[#This Row],[ID NOTA]]="",INDIRECT(ADDRESS(ROW()-1,COLUMN())),ATALI[[#This Row],[ID NOTA]])</f>
        <v>7</v>
      </c>
    </row>
    <row r="78" spans="1:26" x14ac:dyDescent="0.25">
      <c r="A78" s="32"/>
      <c r="B78" s="48" t="str">
        <f>IF(ATALI[[#This Row],[N_ID]]="","",INDEX(Table1[ID],MATCH(ATALI[[#This Row],[N_ID]],Table1[N_ID],0)))</f>
        <v/>
      </c>
      <c r="C78" s="48" t="str">
        <f ca="1">IF(ATALI[[#This Row],[//]]="","",HYPERLINK("["&amp;SUBSTITUTE(DIR,"'","")&amp;"]NOTA!D"&amp;ATALI[[#This Row],[//]]+2,"&gt;"))</f>
        <v/>
      </c>
      <c r="D78" s="48" t="str">
        <f>IF(ATALI[[#This Row],[ID NOTA]]="","",INDEX(Table1[QB],MATCH(ATALI[[#This Row],[ID NOTA]],Table1[ID],0)))</f>
        <v/>
      </c>
      <c r="E7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8" s="48"/>
      <c r="G78" s="30" t="str">
        <f ca="1">IF(ATALI[[#This Row],[N_ID]]="","",INDEX(INDIRECT($2:$2),ATALI[[#This Row],[//]]))</f>
        <v/>
      </c>
      <c r="H78" s="30" t="str">
        <f ca="1">IF(ATALI[[#This Row],[N_ID]]="","",INDEX(INDIRECT($2:$2),ATALI[[#This Row],[//]]))</f>
        <v/>
      </c>
      <c r="I78" s="31" t="str">
        <f ca="1">IF(ATALI[[#This Row],[N_ID]]="","",INDEX(INDIRECT($2:$2),ATALI[[#This Row],[//]]))</f>
        <v/>
      </c>
      <c r="J78" s="35" t="str">
        <f ca="1">IF(ATALI[[#This Row],[//]]="","",INDEX([3]!db[NB PAJAK],ATALI[[#This Row],[stt]]-1))</f>
        <v/>
      </c>
      <c r="K78" s="48" t="str">
        <f ca="1">IF(ATALI[[#This Row],[//]]="","",INDEX(INDIRECT($2:$2),ATALI[[#This Row],[//]]))</f>
        <v/>
      </c>
      <c r="L78" s="48" t="str">
        <f ca="1">IF(ATALI[[#This Row],[//]]="","",INDEX(INDIRECT($2:$2),ATALI[[#This Row],[//]]))</f>
        <v/>
      </c>
      <c r="M78" s="48" t="str">
        <f ca="1">IF(ATALI[[#This Row],[//]]="","",INDEX(INDIRECT($2:$2),ATALI[[#This Row],[//]]))</f>
        <v/>
      </c>
      <c r="N78" s="33" t="str">
        <f ca="1">IF(ATALI[[#This Row],[//]]="","",INDEX(INDIRECT($2:$2),ATALI[[#This Row],[//]]))</f>
        <v/>
      </c>
      <c r="O78" s="44" t="str">
        <f ca="1">IF(ATALI[[#This Row],[//]]="","",INDEX(INDIRECT($2:$2),ATALI[[#This Row],[//]]))</f>
        <v/>
      </c>
      <c r="P78" s="44" t="str">
        <f ca="1">IF(ATALI[[#This Row],[//]]="","",IF(INDEX(INDIRECT($2:$2),ATALI[[#This Row],[//]])="","",INDEX(INDIRECT($2:$2),ATALI[[#This Row],[//]])))</f>
        <v/>
      </c>
      <c r="Q78" s="33" t="str">
        <f ca="1">IF(ATALI[[#This Row],[//]]="","",INDEX(INDIRECT($2:$2),ATALI[[#This Row],[//]]))</f>
        <v/>
      </c>
      <c r="R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8" s="45" t="str">
        <f ca="1">IF(ATALI[[#This Row],[//]]="","",IF(INDEX(INDIRECT($2:$2),ATALI[[#This Row],[//]])="","",INDEX(INDIRECT($2:$2),ATALI[[#This Row],[//]])))</f>
        <v/>
      </c>
      <c r="U78" s="31" t="str">
        <f ca="1">IF(ATALI[[#This Row],[//]]="","",INDEX(INDIRECT($2:$2),ATALI[[#This Row],[//]]))</f>
        <v/>
      </c>
      <c r="V78" s="31" t="str">
        <f ca="1">LOWER(SUBSTITUTE(SUBSTITUTE(SUBSTITUTE(SUBSTITUTE(SUBSTITUTE(SUBSTITUTE(SUBSTITUTE(ATALI[[#This Row],[N.B.nota]]," ",""),"-",""),"(",""),")",""),".",""),",",""),"/",""))</f>
        <v/>
      </c>
      <c r="W78" s="31" t="str">
        <f ca="1">IF(ATALI[[#This Row],[concat]]="","",MATCH(ATALI[[#This Row],[concat]],[3]!db[NB NOTA_C],0)+1)</f>
        <v/>
      </c>
      <c r="X78" s="31" t="str">
        <f ca="1">IF(ATALI[[#This Row],[N.B.nota]]="","",ADDRESS(ROW(ATALI[QB]),COLUMN(ATALI[QB]))&amp;":"&amp;ADDRESS(ROW(),COLUMN(ATALI[QB])))</f>
        <v/>
      </c>
      <c r="Y78" s="46" t="str">
        <f ca="1">IF(ATALI[[#This Row],[//]]="","",HYPERLINK("[../DB.xlsx]DB!e"&amp;MATCH(ATALI[[#This Row],[concat]],[3]!db[NB NOTA_C],0)+1,"&gt;"))</f>
        <v/>
      </c>
      <c r="Z78" s="32">
        <f ca="1">IF(ATALI[[#This Row],[ID NOTA]]="",INDIRECT(ADDRESS(ROW()-1,COLUMN())),ATALI[[#This Row],[ID NOTA]])</f>
        <v>7</v>
      </c>
    </row>
    <row r="79" spans="1:26" x14ac:dyDescent="0.25">
      <c r="A79" s="32"/>
      <c r="B79" s="48" t="str">
        <f>IF(ATALI[[#This Row],[N_ID]]="","",INDEX(Table1[ID],MATCH(ATALI[[#This Row],[N_ID]],Table1[N_ID],0)))</f>
        <v/>
      </c>
      <c r="C79" s="48" t="str">
        <f ca="1">IF(ATALI[[#This Row],[//]]="","",HYPERLINK("["&amp;SUBSTITUTE(DIR,"'","")&amp;"]NOTA!D"&amp;ATALI[[#This Row],[//]]+2,"&gt;"))</f>
        <v/>
      </c>
      <c r="D79" s="48" t="str">
        <f>IF(ATALI[[#This Row],[ID NOTA]]="","",INDEX(Table1[QB],MATCH(ATALI[[#This Row],[ID NOTA]],Table1[ID],0)))</f>
        <v/>
      </c>
      <c r="E7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9" s="48"/>
      <c r="G79" s="30" t="str">
        <f ca="1">IF(ATALI[[#This Row],[N_ID]]="","",INDEX(INDIRECT($2:$2),ATALI[[#This Row],[//]]))</f>
        <v/>
      </c>
      <c r="H79" s="30" t="str">
        <f ca="1">IF(ATALI[[#This Row],[N_ID]]="","",INDEX(INDIRECT($2:$2),ATALI[[#This Row],[//]]))</f>
        <v/>
      </c>
      <c r="I79" s="31" t="str">
        <f ca="1">IF(ATALI[[#This Row],[N_ID]]="","",INDEX(INDIRECT($2:$2),ATALI[[#This Row],[//]]))</f>
        <v/>
      </c>
      <c r="J79" s="35" t="str">
        <f ca="1">IF(ATALI[[#This Row],[//]]="","",INDEX([3]!db[NB PAJAK],ATALI[[#This Row],[stt]]-1))</f>
        <v/>
      </c>
      <c r="K79" s="48" t="str">
        <f ca="1">IF(ATALI[[#This Row],[//]]="","",INDEX(INDIRECT($2:$2),ATALI[[#This Row],[//]]))</f>
        <v/>
      </c>
      <c r="L79" s="48" t="str">
        <f ca="1">IF(ATALI[[#This Row],[//]]="","",INDEX(INDIRECT($2:$2),ATALI[[#This Row],[//]]))</f>
        <v/>
      </c>
      <c r="M79" s="48" t="str">
        <f ca="1">IF(ATALI[[#This Row],[//]]="","",INDEX(INDIRECT($2:$2),ATALI[[#This Row],[//]]))</f>
        <v/>
      </c>
      <c r="N79" s="33" t="str">
        <f ca="1">IF(ATALI[[#This Row],[//]]="","",INDEX(INDIRECT($2:$2),ATALI[[#This Row],[//]]))</f>
        <v/>
      </c>
      <c r="O79" s="44" t="str">
        <f ca="1">IF(ATALI[[#This Row],[//]]="","",INDEX(INDIRECT($2:$2),ATALI[[#This Row],[//]]))</f>
        <v/>
      </c>
      <c r="P79" s="44" t="str">
        <f ca="1">IF(ATALI[[#This Row],[//]]="","",IF(INDEX(INDIRECT($2:$2),ATALI[[#This Row],[//]])="","",INDEX(INDIRECT($2:$2),ATALI[[#This Row],[//]])))</f>
        <v/>
      </c>
      <c r="Q79" s="33" t="str">
        <f ca="1">IF(ATALI[[#This Row],[//]]="","",INDEX(INDIRECT($2:$2),ATALI[[#This Row],[//]]))</f>
        <v/>
      </c>
      <c r="R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9" s="45" t="str">
        <f ca="1">IF(ATALI[[#This Row],[//]]="","",IF(INDEX(INDIRECT($2:$2),ATALI[[#This Row],[//]])="","",INDEX(INDIRECT($2:$2),ATALI[[#This Row],[//]])))</f>
        <v/>
      </c>
      <c r="U79" s="31" t="str">
        <f ca="1">IF(ATALI[[#This Row],[//]]="","",INDEX(INDIRECT($2:$2),ATALI[[#This Row],[//]]))</f>
        <v/>
      </c>
      <c r="V79" s="31" t="str">
        <f ca="1">LOWER(SUBSTITUTE(SUBSTITUTE(SUBSTITUTE(SUBSTITUTE(SUBSTITUTE(SUBSTITUTE(SUBSTITUTE(ATALI[[#This Row],[N.B.nota]]," ",""),"-",""),"(",""),")",""),".",""),",",""),"/",""))</f>
        <v/>
      </c>
      <c r="W79" s="31" t="str">
        <f ca="1">IF(ATALI[[#This Row],[concat]]="","",MATCH(ATALI[[#This Row],[concat]],[3]!db[NB NOTA_C],0)+1)</f>
        <v/>
      </c>
      <c r="X79" s="31" t="str">
        <f ca="1">IF(ATALI[[#This Row],[N.B.nota]]="","",ADDRESS(ROW(ATALI[QB]),COLUMN(ATALI[QB]))&amp;":"&amp;ADDRESS(ROW(),COLUMN(ATALI[QB])))</f>
        <v/>
      </c>
      <c r="Y79" s="46" t="str">
        <f ca="1">IF(ATALI[[#This Row],[//]]="","",HYPERLINK("[../DB.xlsx]DB!e"&amp;MATCH(ATALI[[#This Row],[concat]],[3]!db[NB NOTA_C],0)+1,"&gt;"))</f>
        <v/>
      </c>
      <c r="Z79" s="32">
        <f ca="1">IF(ATALI[[#This Row],[ID NOTA]]="",INDIRECT(ADDRESS(ROW()-1,COLUMN())),ATALI[[#This Row],[ID NOTA]])</f>
        <v>7</v>
      </c>
    </row>
    <row r="80" spans="1:26" x14ac:dyDescent="0.25">
      <c r="A80" s="32"/>
      <c r="B80" s="48" t="str">
        <f>IF(ATALI[[#This Row],[N_ID]]="","",INDEX(Table1[ID],MATCH(ATALI[[#This Row],[N_ID]],Table1[N_ID],0)))</f>
        <v/>
      </c>
      <c r="C80" s="48" t="str">
        <f ca="1">IF(ATALI[[#This Row],[//]]="","",HYPERLINK("["&amp;SUBSTITUTE(DIR,"'","")&amp;"]NOTA!D"&amp;ATALI[[#This Row],[//]]+2,"&gt;"))</f>
        <v/>
      </c>
      <c r="D80" s="48" t="str">
        <f>IF(ATALI[[#This Row],[ID NOTA]]="","",INDEX(Table1[QB],MATCH(ATALI[[#This Row],[ID NOTA]],Table1[ID],0)))</f>
        <v/>
      </c>
      <c r="E8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0" s="48"/>
      <c r="G80" s="30" t="str">
        <f ca="1">IF(ATALI[[#This Row],[N_ID]]="","",INDEX(INDIRECT($2:$2),ATALI[[#This Row],[//]]))</f>
        <v/>
      </c>
      <c r="H80" s="30" t="str">
        <f ca="1">IF(ATALI[[#This Row],[N_ID]]="","",INDEX(INDIRECT($2:$2),ATALI[[#This Row],[//]]))</f>
        <v/>
      </c>
      <c r="I80" s="31" t="str">
        <f ca="1">IF(ATALI[[#This Row],[N_ID]]="","",INDEX(INDIRECT($2:$2),ATALI[[#This Row],[//]]))</f>
        <v/>
      </c>
      <c r="J80" s="35" t="str">
        <f ca="1">IF(ATALI[[#This Row],[//]]="","",INDEX([3]!db[NB PAJAK],ATALI[[#This Row],[stt]]-1))</f>
        <v/>
      </c>
      <c r="K80" s="48" t="str">
        <f ca="1">IF(ATALI[[#This Row],[//]]="","",INDEX(INDIRECT($2:$2),ATALI[[#This Row],[//]]))</f>
        <v/>
      </c>
      <c r="L80" s="48" t="str">
        <f ca="1">IF(ATALI[[#This Row],[//]]="","",INDEX(INDIRECT($2:$2),ATALI[[#This Row],[//]]))</f>
        <v/>
      </c>
      <c r="M80" s="48" t="str">
        <f ca="1">IF(ATALI[[#This Row],[//]]="","",INDEX(INDIRECT($2:$2),ATALI[[#This Row],[//]]))</f>
        <v/>
      </c>
      <c r="N80" s="33" t="str">
        <f ca="1">IF(ATALI[[#This Row],[//]]="","",INDEX(INDIRECT($2:$2),ATALI[[#This Row],[//]]))</f>
        <v/>
      </c>
      <c r="O80" s="44" t="str">
        <f ca="1">IF(ATALI[[#This Row],[//]]="","",INDEX(INDIRECT($2:$2),ATALI[[#This Row],[//]]))</f>
        <v/>
      </c>
      <c r="P80" s="44" t="str">
        <f ca="1">IF(ATALI[[#This Row],[//]]="","",IF(INDEX(INDIRECT($2:$2),ATALI[[#This Row],[//]])="","",INDEX(INDIRECT($2:$2),ATALI[[#This Row],[//]])))</f>
        <v/>
      </c>
      <c r="Q80" s="33" t="str">
        <f ca="1">IF(ATALI[[#This Row],[//]]="","",INDEX(INDIRECT($2:$2),ATALI[[#This Row],[//]]))</f>
        <v/>
      </c>
      <c r="R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0" s="45" t="str">
        <f ca="1">IF(ATALI[[#This Row],[//]]="","",IF(INDEX(INDIRECT($2:$2),ATALI[[#This Row],[//]])="","",INDEX(INDIRECT($2:$2),ATALI[[#This Row],[//]])))</f>
        <v/>
      </c>
      <c r="U80" s="31" t="str">
        <f ca="1">IF(ATALI[[#This Row],[//]]="","",INDEX(INDIRECT($2:$2),ATALI[[#This Row],[//]]))</f>
        <v/>
      </c>
      <c r="V80" s="31" t="str">
        <f ca="1">LOWER(SUBSTITUTE(SUBSTITUTE(SUBSTITUTE(SUBSTITUTE(SUBSTITUTE(SUBSTITUTE(SUBSTITUTE(ATALI[[#This Row],[N.B.nota]]," ",""),"-",""),"(",""),")",""),".",""),",",""),"/",""))</f>
        <v/>
      </c>
      <c r="W80" s="31" t="str">
        <f ca="1">IF(ATALI[[#This Row],[concat]]="","",MATCH(ATALI[[#This Row],[concat]],[3]!db[NB NOTA_C],0)+1)</f>
        <v/>
      </c>
      <c r="X80" s="31" t="str">
        <f ca="1">IF(ATALI[[#This Row],[N.B.nota]]="","",ADDRESS(ROW(ATALI[QB]),COLUMN(ATALI[QB]))&amp;":"&amp;ADDRESS(ROW(),COLUMN(ATALI[QB])))</f>
        <v/>
      </c>
      <c r="Y80" s="46" t="str">
        <f ca="1">IF(ATALI[[#This Row],[//]]="","",HYPERLINK("[../DB.xlsx]DB!e"&amp;MATCH(ATALI[[#This Row],[concat]],[3]!db[NB NOTA_C],0)+1,"&gt;"))</f>
        <v/>
      </c>
      <c r="Z80" s="32">
        <f ca="1">IF(ATALI[[#This Row],[ID NOTA]]="",INDIRECT(ADDRESS(ROW()-1,COLUMN())),ATALI[[#This Row],[ID NOTA]])</f>
        <v>7</v>
      </c>
    </row>
    <row r="81" spans="1:26" x14ac:dyDescent="0.25">
      <c r="A81" s="32"/>
      <c r="B81" s="48" t="str">
        <f>IF(ATALI[[#This Row],[N_ID]]="","",INDEX(Table1[ID],MATCH(ATALI[[#This Row],[N_ID]],Table1[N_ID],0)))</f>
        <v/>
      </c>
      <c r="C81" s="48" t="str">
        <f ca="1">IF(ATALI[[#This Row],[//]]="","",HYPERLINK("["&amp;SUBSTITUTE(DIR,"'","")&amp;"]NOTA!D"&amp;ATALI[[#This Row],[//]]+2,"&gt;"))</f>
        <v/>
      </c>
      <c r="D81" s="48" t="str">
        <f>IF(ATALI[[#This Row],[ID NOTA]]="","",INDEX(Table1[QB],MATCH(ATALI[[#This Row],[ID NOTA]],Table1[ID],0)))</f>
        <v/>
      </c>
      <c r="E8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1" s="48"/>
      <c r="G81" s="30" t="str">
        <f ca="1">IF(ATALI[[#This Row],[N_ID]]="","",INDEX(INDIRECT($2:$2),ATALI[[#This Row],[//]]))</f>
        <v/>
      </c>
      <c r="H81" s="30" t="str">
        <f ca="1">IF(ATALI[[#This Row],[N_ID]]="","",INDEX(INDIRECT($2:$2),ATALI[[#This Row],[//]]))</f>
        <v/>
      </c>
      <c r="I81" s="31" t="str">
        <f ca="1">IF(ATALI[[#This Row],[N_ID]]="","",INDEX(INDIRECT($2:$2),ATALI[[#This Row],[//]]))</f>
        <v/>
      </c>
      <c r="J81" s="35" t="str">
        <f ca="1">IF(ATALI[[#This Row],[//]]="","",INDEX([3]!db[NB PAJAK],ATALI[[#This Row],[stt]]-1))</f>
        <v/>
      </c>
      <c r="K81" s="48" t="str">
        <f ca="1">IF(ATALI[[#This Row],[//]]="","",INDEX(INDIRECT($2:$2),ATALI[[#This Row],[//]]))</f>
        <v/>
      </c>
      <c r="L81" s="48" t="str">
        <f ca="1">IF(ATALI[[#This Row],[//]]="","",INDEX(INDIRECT($2:$2),ATALI[[#This Row],[//]]))</f>
        <v/>
      </c>
      <c r="M81" s="48" t="str">
        <f ca="1">IF(ATALI[[#This Row],[//]]="","",INDEX(INDIRECT($2:$2),ATALI[[#This Row],[//]]))</f>
        <v/>
      </c>
      <c r="N81" s="33" t="str">
        <f ca="1">IF(ATALI[[#This Row],[//]]="","",INDEX(INDIRECT($2:$2),ATALI[[#This Row],[//]]))</f>
        <v/>
      </c>
      <c r="O81" s="44" t="str">
        <f ca="1">IF(ATALI[[#This Row],[//]]="","",INDEX(INDIRECT($2:$2),ATALI[[#This Row],[//]]))</f>
        <v/>
      </c>
      <c r="P81" s="44" t="str">
        <f ca="1">IF(ATALI[[#This Row],[//]]="","",IF(INDEX(INDIRECT($2:$2),ATALI[[#This Row],[//]])="","",INDEX(INDIRECT($2:$2),ATALI[[#This Row],[//]])))</f>
        <v/>
      </c>
      <c r="Q81" s="33" t="str">
        <f ca="1">IF(ATALI[[#This Row],[//]]="","",INDEX(INDIRECT($2:$2),ATALI[[#This Row],[//]]))</f>
        <v/>
      </c>
      <c r="R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1" s="45" t="str">
        <f ca="1">IF(ATALI[[#This Row],[//]]="","",IF(INDEX(INDIRECT($2:$2),ATALI[[#This Row],[//]])="","",INDEX(INDIRECT($2:$2),ATALI[[#This Row],[//]])))</f>
        <v/>
      </c>
      <c r="U81" s="31" t="str">
        <f ca="1">IF(ATALI[[#This Row],[//]]="","",INDEX(INDIRECT($2:$2),ATALI[[#This Row],[//]]))</f>
        <v/>
      </c>
      <c r="V81" s="31" t="str">
        <f ca="1">LOWER(SUBSTITUTE(SUBSTITUTE(SUBSTITUTE(SUBSTITUTE(SUBSTITUTE(SUBSTITUTE(SUBSTITUTE(ATALI[[#This Row],[N.B.nota]]," ",""),"-",""),"(",""),")",""),".",""),",",""),"/",""))</f>
        <v/>
      </c>
      <c r="W81" s="31" t="str">
        <f ca="1">IF(ATALI[[#This Row],[concat]]="","",MATCH(ATALI[[#This Row],[concat]],[3]!db[NB NOTA_C],0)+1)</f>
        <v/>
      </c>
      <c r="X81" s="31" t="str">
        <f ca="1">IF(ATALI[[#This Row],[N.B.nota]]="","",ADDRESS(ROW(ATALI[QB]),COLUMN(ATALI[QB]))&amp;":"&amp;ADDRESS(ROW(),COLUMN(ATALI[QB])))</f>
        <v/>
      </c>
      <c r="Y81" s="46" t="str">
        <f ca="1">IF(ATALI[[#This Row],[//]]="","",HYPERLINK("[../DB.xlsx]DB!e"&amp;MATCH(ATALI[[#This Row],[concat]],[3]!db[NB NOTA_C],0)+1,"&gt;"))</f>
        <v/>
      </c>
      <c r="Z81" s="32">
        <f ca="1">IF(ATALI[[#This Row],[ID NOTA]]="",INDIRECT(ADDRESS(ROW()-1,COLUMN())),ATALI[[#This Row],[ID NOTA]])</f>
        <v>7</v>
      </c>
    </row>
    <row r="82" spans="1:26" x14ac:dyDescent="0.25">
      <c r="A82" s="32"/>
      <c r="B82" s="48" t="str">
        <f>IF(ATALI[[#This Row],[N_ID]]="","",INDEX(Table1[ID],MATCH(ATALI[[#This Row],[N_ID]],Table1[N_ID],0)))</f>
        <v/>
      </c>
      <c r="C82" s="48" t="str">
        <f ca="1">IF(ATALI[[#This Row],[//]]="","",HYPERLINK("["&amp;SUBSTITUTE(DIR,"'","")&amp;"]NOTA!D"&amp;ATALI[[#This Row],[//]]+2,"&gt;"))</f>
        <v/>
      </c>
      <c r="D82" s="48" t="str">
        <f>IF(ATALI[[#This Row],[ID NOTA]]="","",INDEX(Table1[QB],MATCH(ATALI[[#This Row],[ID NOTA]],Table1[ID],0)))</f>
        <v/>
      </c>
      <c r="E8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2" s="48"/>
      <c r="G82" s="30" t="str">
        <f ca="1">IF(ATALI[[#This Row],[N_ID]]="","",INDEX(INDIRECT($2:$2),ATALI[[#This Row],[//]]))</f>
        <v/>
      </c>
      <c r="H82" s="30" t="str">
        <f ca="1">IF(ATALI[[#This Row],[N_ID]]="","",INDEX(INDIRECT($2:$2),ATALI[[#This Row],[//]]))</f>
        <v/>
      </c>
      <c r="I82" s="31" t="str">
        <f ca="1">IF(ATALI[[#This Row],[N_ID]]="","",INDEX(INDIRECT($2:$2),ATALI[[#This Row],[//]]))</f>
        <v/>
      </c>
      <c r="J82" s="35" t="str">
        <f ca="1">IF(ATALI[[#This Row],[//]]="","",INDEX([3]!db[NB PAJAK],ATALI[[#This Row],[stt]]-1))</f>
        <v/>
      </c>
      <c r="K82" s="48" t="str">
        <f ca="1">IF(ATALI[[#This Row],[//]]="","",INDEX(INDIRECT($2:$2),ATALI[[#This Row],[//]]))</f>
        <v/>
      </c>
      <c r="L82" s="48" t="str">
        <f ca="1">IF(ATALI[[#This Row],[//]]="","",INDEX(INDIRECT($2:$2),ATALI[[#This Row],[//]]))</f>
        <v/>
      </c>
      <c r="M82" s="48" t="str">
        <f ca="1">IF(ATALI[[#This Row],[//]]="","",INDEX(INDIRECT($2:$2),ATALI[[#This Row],[//]]))</f>
        <v/>
      </c>
      <c r="N82" s="33" t="str">
        <f ca="1">IF(ATALI[[#This Row],[//]]="","",INDEX(INDIRECT($2:$2),ATALI[[#This Row],[//]]))</f>
        <v/>
      </c>
      <c r="O82" s="44" t="str">
        <f ca="1">IF(ATALI[[#This Row],[//]]="","",INDEX(INDIRECT($2:$2),ATALI[[#This Row],[//]]))</f>
        <v/>
      </c>
      <c r="P82" s="44" t="str">
        <f ca="1">IF(ATALI[[#This Row],[//]]="","",IF(INDEX(INDIRECT($2:$2),ATALI[[#This Row],[//]])="","",INDEX(INDIRECT($2:$2),ATALI[[#This Row],[//]])))</f>
        <v/>
      </c>
      <c r="Q82" s="33" t="str">
        <f ca="1">IF(ATALI[[#This Row],[//]]="","",INDEX(INDIRECT($2:$2),ATALI[[#This Row],[//]]))</f>
        <v/>
      </c>
      <c r="R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2" s="45" t="str">
        <f ca="1">IF(ATALI[[#This Row],[//]]="","",IF(INDEX(INDIRECT($2:$2),ATALI[[#This Row],[//]])="","",INDEX(INDIRECT($2:$2),ATALI[[#This Row],[//]])))</f>
        <v/>
      </c>
      <c r="U82" s="31" t="str">
        <f ca="1">IF(ATALI[[#This Row],[//]]="","",INDEX(INDIRECT($2:$2),ATALI[[#This Row],[//]]))</f>
        <v/>
      </c>
      <c r="V82" s="31" t="str">
        <f ca="1">LOWER(SUBSTITUTE(SUBSTITUTE(SUBSTITUTE(SUBSTITUTE(SUBSTITUTE(SUBSTITUTE(SUBSTITUTE(ATALI[[#This Row],[N.B.nota]]," ",""),"-",""),"(",""),")",""),".",""),",",""),"/",""))</f>
        <v/>
      </c>
      <c r="W82" s="31" t="str">
        <f ca="1">IF(ATALI[[#This Row],[concat]]="","",MATCH(ATALI[[#This Row],[concat]],[3]!db[NB NOTA_C],0)+1)</f>
        <v/>
      </c>
      <c r="X82" s="31" t="str">
        <f ca="1">IF(ATALI[[#This Row],[N.B.nota]]="","",ADDRESS(ROW(ATALI[QB]),COLUMN(ATALI[QB]))&amp;":"&amp;ADDRESS(ROW(),COLUMN(ATALI[QB])))</f>
        <v/>
      </c>
      <c r="Y82" s="46" t="str">
        <f ca="1">IF(ATALI[[#This Row],[//]]="","",HYPERLINK("[../DB.xlsx]DB!e"&amp;MATCH(ATALI[[#This Row],[concat]],[3]!db[NB NOTA_C],0)+1,"&gt;"))</f>
        <v/>
      </c>
      <c r="Z82" s="32">
        <f ca="1">IF(ATALI[[#This Row],[ID NOTA]]="",INDIRECT(ADDRESS(ROW()-1,COLUMN())),ATALI[[#This Row],[ID NOTA]])</f>
        <v>7</v>
      </c>
    </row>
    <row r="83" spans="1:26" x14ac:dyDescent="0.25">
      <c r="A83" s="32"/>
      <c r="B83" s="48" t="str">
        <f>IF(ATALI[[#This Row],[N_ID]]="","",INDEX(Table1[ID],MATCH(ATALI[[#This Row],[N_ID]],Table1[N_ID],0)))</f>
        <v/>
      </c>
      <c r="C83" s="48" t="str">
        <f ca="1">IF(ATALI[[#This Row],[//]]="","",HYPERLINK("["&amp;SUBSTITUTE(DIR,"'","")&amp;"]NOTA!D"&amp;ATALI[[#This Row],[//]]+2,"&gt;"))</f>
        <v/>
      </c>
      <c r="D83" s="48" t="str">
        <f>IF(ATALI[[#This Row],[ID NOTA]]="","",INDEX(Table1[QB],MATCH(ATALI[[#This Row],[ID NOTA]],Table1[ID],0)))</f>
        <v/>
      </c>
      <c r="E8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3" s="48"/>
      <c r="G83" s="30" t="str">
        <f ca="1">IF(ATALI[[#This Row],[N_ID]]="","",INDEX(INDIRECT($2:$2),ATALI[[#This Row],[//]]))</f>
        <v/>
      </c>
      <c r="H83" s="30" t="str">
        <f ca="1">IF(ATALI[[#This Row],[N_ID]]="","",INDEX(INDIRECT($2:$2),ATALI[[#This Row],[//]]))</f>
        <v/>
      </c>
      <c r="I83" s="31" t="str">
        <f ca="1">IF(ATALI[[#This Row],[N_ID]]="","",INDEX(INDIRECT($2:$2),ATALI[[#This Row],[//]]))</f>
        <v/>
      </c>
      <c r="J83" s="35" t="str">
        <f ca="1">IF(ATALI[[#This Row],[//]]="","",INDEX([3]!db[NB PAJAK],ATALI[[#This Row],[stt]]-1))</f>
        <v/>
      </c>
      <c r="K83" s="48" t="str">
        <f ca="1">IF(ATALI[[#This Row],[//]]="","",INDEX(INDIRECT($2:$2),ATALI[[#This Row],[//]]))</f>
        <v/>
      </c>
      <c r="L83" s="48" t="str">
        <f ca="1">IF(ATALI[[#This Row],[//]]="","",INDEX(INDIRECT($2:$2),ATALI[[#This Row],[//]]))</f>
        <v/>
      </c>
      <c r="M83" s="48" t="str">
        <f ca="1">IF(ATALI[[#This Row],[//]]="","",INDEX(INDIRECT($2:$2),ATALI[[#This Row],[//]]))</f>
        <v/>
      </c>
      <c r="N83" s="33" t="str">
        <f ca="1">IF(ATALI[[#This Row],[//]]="","",INDEX(INDIRECT($2:$2),ATALI[[#This Row],[//]]))</f>
        <v/>
      </c>
      <c r="O83" s="44" t="str">
        <f ca="1">IF(ATALI[[#This Row],[//]]="","",INDEX(INDIRECT($2:$2),ATALI[[#This Row],[//]]))</f>
        <v/>
      </c>
      <c r="P83" s="44" t="str">
        <f ca="1">IF(ATALI[[#This Row],[//]]="","",IF(INDEX(INDIRECT($2:$2),ATALI[[#This Row],[//]])="","",INDEX(INDIRECT($2:$2),ATALI[[#This Row],[//]])))</f>
        <v/>
      </c>
      <c r="Q83" s="33" t="str">
        <f ca="1">IF(ATALI[[#This Row],[//]]="","",INDEX(INDIRECT($2:$2),ATALI[[#This Row],[//]]))</f>
        <v/>
      </c>
      <c r="R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3" s="45" t="str">
        <f ca="1">IF(ATALI[[#This Row],[//]]="","",IF(INDEX(INDIRECT($2:$2),ATALI[[#This Row],[//]])="","",INDEX(INDIRECT($2:$2),ATALI[[#This Row],[//]])))</f>
        <v/>
      </c>
      <c r="U83" s="31" t="str">
        <f ca="1">IF(ATALI[[#This Row],[//]]="","",INDEX(INDIRECT($2:$2),ATALI[[#This Row],[//]]))</f>
        <v/>
      </c>
      <c r="V83" s="31" t="str">
        <f ca="1">LOWER(SUBSTITUTE(SUBSTITUTE(SUBSTITUTE(SUBSTITUTE(SUBSTITUTE(SUBSTITUTE(SUBSTITUTE(ATALI[[#This Row],[N.B.nota]]," ",""),"-",""),"(",""),")",""),".",""),",",""),"/",""))</f>
        <v/>
      </c>
      <c r="W83" s="31" t="str">
        <f ca="1">IF(ATALI[[#This Row],[concat]]="","",MATCH(ATALI[[#This Row],[concat]],[3]!db[NB NOTA_C],0)+1)</f>
        <v/>
      </c>
      <c r="X83" s="31" t="str">
        <f ca="1">IF(ATALI[[#This Row],[N.B.nota]]="","",ADDRESS(ROW(ATALI[QB]),COLUMN(ATALI[QB]))&amp;":"&amp;ADDRESS(ROW(),COLUMN(ATALI[QB])))</f>
        <v/>
      </c>
      <c r="Y83" s="46" t="str">
        <f ca="1">IF(ATALI[[#This Row],[//]]="","",HYPERLINK("[../DB.xlsx]DB!e"&amp;MATCH(ATALI[[#This Row],[concat]],[3]!db[NB NOTA_C],0)+1,"&gt;"))</f>
        <v/>
      </c>
      <c r="Z83" s="32">
        <f ca="1">IF(ATALI[[#This Row],[ID NOTA]]="",INDIRECT(ADDRESS(ROW()-1,COLUMN())),ATALI[[#This Row],[ID NOTA]])</f>
        <v>7</v>
      </c>
    </row>
    <row r="84" spans="1:26" x14ac:dyDescent="0.25">
      <c r="A84" s="32"/>
      <c r="B84" s="48" t="str">
        <f>IF(ATALI[[#This Row],[N_ID]]="","",INDEX(Table1[ID],MATCH(ATALI[[#This Row],[N_ID]],Table1[N_ID],0)))</f>
        <v/>
      </c>
      <c r="C84" s="48" t="str">
        <f ca="1">IF(ATALI[[#This Row],[//]]="","",HYPERLINK("["&amp;SUBSTITUTE(DIR,"'","")&amp;"]NOTA!D"&amp;ATALI[[#This Row],[//]]+2,"&gt;"))</f>
        <v/>
      </c>
      <c r="D84" s="48" t="str">
        <f>IF(ATALI[[#This Row],[ID NOTA]]="","",INDEX(Table1[QB],MATCH(ATALI[[#This Row],[ID NOTA]],Table1[ID],0)))</f>
        <v/>
      </c>
      <c r="E8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4" s="48"/>
      <c r="G84" s="30" t="str">
        <f ca="1">IF(ATALI[[#This Row],[N_ID]]="","",INDEX(INDIRECT($2:$2),ATALI[[#This Row],[//]]))</f>
        <v/>
      </c>
      <c r="H84" s="30" t="str">
        <f ca="1">IF(ATALI[[#This Row],[N_ID]]="","",INDEX(INDIRECT($2:$2),ATALI[[#This Row],[//]]))</f>
        <v/>
      </c>
      <c r="I84" s="31" t="str">
        <f ca="1">IF(ATALI[[#This Row],[N_ID]]="","",INDEX(INDIRECT($2:$2),ATALI[[#This Row],[//]]))</f>
        <v/>
      </c>
      <c r="J84" s="35" t="str">
        <f ca="1">IF(ATALI[[#This Row],[//]]="","",INDEX([3]!db[NB PAJAK],ATALI[[#This Row],[stt]]-1))</f>
        <v/>
      </c>
      <c r="K84" s="48" t="str">
        <f ca="1">IF(ATALI[[#This Row],[//]]="","",INDEX(INDIRECT($2:$2),ATALI[[#This Row],[//]]))</f>
        <v/>
      </c>
      <c r="L84" s="48" t="str">
        <f ca="1">IF(ATALI[[#This Row],[//]]="","",INDEX(INDIRECT($2:$2),ATALI[[#This Row],[//]]))</f>
        <v/>
      </c>
      <c r="M84" s="48" t="str">
        <f ca="1">IF(ATALI[[#This Row],[//]]="","",INDEX(INDIRECT($2:$2),ATALI[[#This Row],[//]]))</f>
        <v/>
      </c>
      <c r="N84" s="33" t="str">
        <f ca="1">IF(ATALI[[#This Row],[//]]="","",INDEX(INDIRECT($2:$2),ATALI[[#This Row],[//]]))</f>
        <v/>
      </c>
      <c r="O84" s="44" t="str">
        <f ca="1">IF(ATALI[[#This Row],[//]]="","",INDEX(INDIRECT($2:$2),ATALI[[#This Row],[//]]))</f>
        <v/>
      </c>
      <c r="P84" s="44" t="str">
        <f ca="1">IF(ATALI[[#This Row],[//]]="","",IF(INDEX(INDIRECT($2:$2),ATALI[[#This Row],[//]])="","",INDEX(INDIRECT($2:$2),ATALI[[#This Row],[//]])))</f>
        <v/>
      </c>
      <c r="Q84" s="33" t="str">
        <f ca="1">IF(ATALI[[#This Row],[//]]="","",INDEX(INDIRECT($2:$2),ATALI[[#This Row],[//]]))</f>
        <v/>
      </c>
      <c r="R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4" s="45" t="str">
        <f ca="1">IF(ATALI[[#This Row],[//]]="","",IF(INDEX(INDIRECT($2:$2),ATALI[[#This Row],[//]])="","",INDEX(INDIRECT($2:$2),ATALI[[#This Row],[//]])))</f>
        <v/>
      </c>
      <c r="U84" s="31" t="str">
        <f ca="1">IF(ATALI[[#This Row],[//]]="","",INDEX(INDIRECT($2:$2),ATALI[[#This Row],[//]]))</f>
        <v/>
      </c>
      <c r="V84" s="31" t="str">
        <f ca="1">LOWER(SUBSTITUTE(SUBSTITUTE(SUBSTITUTE(SUBSTITUTE(SUBSTITUTE(SUBSTITUTE(SUBSTITUTE(ATALI[[#This Row],[N.B.nota]]," ",""),"-",""),"(",""),")",""),".",""),",",""),"/",""))</f>
        <v/>
      </c>
      <c r="W84" s="31" t="str">
        <f ca="1">IF(ATALI[[#This Row],[concat]]="","",MATCH(ATALI[[#This Row],[concat]],[3]!db[NB NOTA_C],0)+1)</f>
        <v/>
      </c>
      <c r="X84" s="31" t="str">
        <f ca="1">IF(ATALI[[#This Row],[N.B.nota]]="","",ADDRESS(ROW(ATALI[QB]),COLUMN(ATALI[QB]))&amp;":"&amp;ADDRESS(ROW(),COLUMN(ATALI[QB])))</f>
        <v/>
      </c>
      <c r="Y84" s="46" t="str">
        <f ca="1">IF(ATALI[[#This Row],[//]]="","",HYPERLINK("[../DB.xlsx]DB!e"&amp;MATCH(ATALI[[#This Row],[concat]],[3]!db[NB NOTA_C],0)+1,"&gt;"))</f>
        <v/>
      </c>
      <c r="Z84" s="32">
        <f ca="1">IF(ATALI[[#This Row],[ID NOTA]]="",INDIRECT(ADDRESS(ROW()-1,COLUMN())),ATALI[[#This Row],[ID NOTA]])</f>
        <v>7</v>
      </c>
    </row>
    <row r="85" spans="1:26" x14ac:dyDescent="0.25">
      <c r="A85" s="32"/>
      <c r="B85" s="48" t="str">
        <f>IF(ATALI[[#This Row],[N_ID]]="","",INDEX(Table1[ID],MATCH(ATALI[[#This Row],[N_ID]],Table1[N_ID],0)))</f>
        <v/>
      </c>
      <c r="C85" s="48" t="str">
        <f ca="1">IF(ATALI[[#This Row],[//]]="","",HYPERLINK("["&amp;SUBSTITUTE(DIR,"'","")&amp;"]NOTA!D"&amp;ATALI[[#This Row],[//]]+2,"&gt;"))</f>
        <v/>
      </c>
      <c r="D85" s="48" t="str">
        <f>IF(ATALI[[#This Row],[ID NOTA]]="","",INDEX(Table1[QB],MATCH(ATALI[[#This Row],[ID NOTA]],Table1[ID],0)))</f>
        <v/>
      </c>
      <c r="E8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5" s="48"/>
      <c r="G85" s="30" t="str">
        <f ca="1">IF(ATALI[[#This Row],[N_ID]]="","",INDEX(INDIRECT($2:$2),ATALI[[#This Row],[//]]))</f>
        <v/>
      </c>
      <c r="H85" s="30" t="str">
        <f ca="1">IF(ATALI[[#This Row],[N_ID]]="","",INDEX(INDIRECT($2:$2),ATALI[[#This Row],[//]]))</f>
        <v/>
      </c>
      <c r="I85" s="31" t="str">
        <f ca="1">IF(ATALI[[#This Row],[N_ID]]="","",INDEX(INDIRECT($2:$2),ATALI[[#This Row],[//]]))</f>
        <v/>
      </c>
      <c r="J85" s="35" t="str">
        <f ca="1">IF(ATALI[[#This Row],[//]]="","",INDEX([3]!db[NB PAJAK],ATALI[[#This Row],[stt]]-1))</f>
        <v/>
      </c>
      <c r="K85" s="48" t="str">
        <f ca="1">IF(ATALI[[#This Row],[//]]="","",INDEX(INDIRECT($2:$2),ATALI[[#This Row],[//]]))</f>
        <v/>
      </c>
      <c r="L85" s="48" t="str">
        <f ca="1">IF(ATALI[[#This Row],[//]]="","",INDEX(INDIRECT($2:$2),ATALI[[#This Row],[//]]))</f>
        <v/>
      </c>
      <c r="M85" s="48" t="str">
        <f ca="1">IF(ATALI[[#This Row],[//]]="","",INDEX(INDIRECT($2:$2),ATALI[[#This Row],[//]]))</f>
        <v/>
      </c>
      <c r="N85" s="33" t="str">
        <f ca="1">IF(ATALI[[#This Row],[//]]="","",INDEX(INDIRECT($2:$2),ATALI[[#This Row],[//]]))</f>
        <v/>
      </c>
      <c r="O85" s="44" t="str">
        <f ca="1">IF(ATALI[[#This Row],[//]]="","",INDEX(INDIRECT($2:$2),ATALI[[#This Row],[//]]))</f>
        <v/>
      </c>
      <c r="P85" s="44" t="str">
        <f ca="1">IF(ATALI[[#This Row],[//]]="","",IF(INDEX(INDIRECT($2:$2),ATALI[[#This Row],[//]])="","",INDEX(INDIRECT($2:$2),ATALI[[#This Row],[//]])))</f>
        <v/>
      </c>
      <c r="Q85" s="33" t="str">
        <f ca="1">IF(ATALI[[#This Row],[//]]="","",INDEX(INDIRECT($2:$2),ATALI[[#This Row],[//]]))</f>
        <v/>
      </c>
      <c r="R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5" s="45" t="str">
        <f ca="1">IF(ATALI[[#This Row],[//]]="","",IF(INDEX(INDIRECT($2:$2),ATALI[[#This Row],[//]])="","",INDEX(INDIRECT($2:$2),ATALI[[#This Row],[//]])))</f>
        <v/>
      </c>
      <c r="U85" s="31" t="str">
        <f ca="1">IF(ATALI[[#This Row],[//]]="","",INDEX(INDIRECT($2:$2),ATALI[[#This Row],[//]]))</f>
        <v/>
      </c>
      <c r="V85" s="31" t="str">
        <f ca="1">LOWER(SUBSTITUTE(SUBSTITUTE(SUBSTITUTE(SUBSTITUTE(SUBSTITUTE(SUBSTITUTE(SUBSTITUTE(ATALI[[#This Row],[N.B.nota]]," ",""),"-",""),"(",""),")",""),".",""),",",""),"/",""))</f>
        <v/>
      </c>
      <c r="W85" s="31" t="str">
        <f ca="1">IF(ATALI[[#This Row],[concat]]="","",MATCH(ATALI[[#This Row],[concat]],[3]!db[NB NOTA_C],0)+1)</f>
        <v/>
      </c>
      <c r="X85" s="31" t="str">
        <f ca="1">IF(ATALI[[#This Row],[N.B.nota]]="","",ADDRESS(ROW(ATALI[QB]),COLUMN(ATALI[QB]))&amp;":"&amp;ADDRESS(ROW(),COLUMN(ATALI[QB])))</f>
        <v/>
      </c>
      <c r="Y85" s="46" t="str">
        <f ca="1">IF(ATALI[[#This Row],[//]]="","",HYPERLINK("[../DB.xlsx]DB!e"&amp;MATCH(ATALI[[#This Row],[concat]],[3]!db[NB NOTA_C],0)+1,"&gt;"))</f>
        <v/>
      </c>
      <c r="Z85" s="32">
        <f ca="1">IF(ATALI[[#This Row],[ID NOTA]]="",INDIRECT(ADDRESS(ROW()-1,COLUMN())),ATALI[[#This Row],[ID NOTA]])</f>
        <v>7</v>
      </c>
    </row>
    <row r="86" spans="1:26" x14ac:dyDescent="0.25">
      <c r="A86" s="32"/>
      <c r="B86" s="48" t="str">
        <f>IF(ATALI[[#This Row],[N_ID]]="","",INDEX(Table1[ID],MATCH(ATALI[[#This Row],[N_ID]],Table1[N_ID],0)))</f>
        <v/>
      </c>
      <c r="C86" s="48" t="str">
        <f ca="1">IF(ATALI[[#This Row],[//]]="","",HYPERLINK("["&amp;SUBSTITUTE(DIR,"'","")&amp;"]NOTA!D"&amp;ATALI[[#This Row],[//]]+2,"&gt;"))</f>
        <v/>
      </c>
      <c r="D86" s="48" t="str">
        <f>IF(ATALI[[#This Row],[ID NOTA]]="","",INDEX(Table1[QB],MATCH(ATALI[[#This Row],[ID NOTA]],Table1[ID],0)))</f>
        <v/>
      </c>
      <c r="E8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6" s="48"/>
      <c r="G86" s="30" t="str">
        <f ca="1">IF(ATALI[[#This Row],[N_ID]]="","",INDEX(INDIRECT($2:$2),ATALI[[#This Row],[//]]))</f>
        <v/>
      </c>
      <c r="H86" s="30" t="str">
        <f ca="1">IF(ATALI[[#This Row],[N_ID]]="","",INDEX(INDIRECT($2:$2),ATALI[[#This Row],[//]]))</f>
        <v/>
      </c>
      <c r="I86" s="31" t="str">
        <f ca="1">IF(ATALI[[#This Row],[N_ID]]="","",INDEX(INDIRECT($2:$2),ATALI[[#This Row],[//]]))</f>
        <v/>
      </c>
      <c r="J86" s="35" t="str">
        <f ca="1">IF(ATALI[[#This Row],[//]]="","",INDEX([3]!db[NB PAJAK],ATALI[[#This Row],[stt]]-1))</f>
        <v/>
      </c>
      <c r="K86" s="48" t="str">
        <f ca="1">IF(ATALI[[#This Row],[//]]="","",INDEX(INDIRECT($2:$2),ATALI[[#This Row],[//]]))</f>
        <v/>
      </c>
      <c r="L86" s="48" t="str">
        <f ca="1">IF(ATALI[[#This Row],[//]]="","",INDEX(INDIRECT($2:$2),ATALI[[#This Row],[//]]))</f>
        <v/>
      </c>
      <c r="M86" s="48" t="str">
        <f ca="1">IF(ATALI[[#This Row],[//]]="","",INDEX(INDIRECT($2:$2),ATALI[[#This Row],[//]]))</f>
        <v/>
      </c>
      <c r="N86" s="33" t="str">
        <f ca="1">IF(ATALI[[#This Row],[//]]="","",INDEX(INDIRECT($2:$2),ATALI[[#This Row],[//]]))</f>
        <v/>
      </c>
      <c r="O86" s="44" t="str">
        <f ca="1">IF(ATALI[[#This Row],[//]]="","",INDEX(INDIRECT($2:$2),ATALI[[#This Row],[//]]))</f>
        <v/>
      </c>
      <c r="P86" s="44" t="str">
        <f ca="1">IF(ATALI[[#This Row],[//]]="","",IF(INDEX(INDIRECT($2:$2),ATALI[[#This Row],[//]])="","",INDEX(INDIRECT($2:$2),ATALI[[#This Row],[//]])))</f>
        <v/>
      </c>
      <c r="Q86" s="33" t="str">
        <f ca="1">IF(ATALI[[#This Row],[//]]="","",INDEX(INDIRECT($2:$2),ATALI[[#This Row],[//]]))</f>
        <v/>
      </c>
      <c r="R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6" s="45" t="str">
        <f ca="1">IF(ATALI[[#This Row],[//]]="","",IF(INDEX(INDIRECT($2:$2),ATALI[[#This Row],[//]])="","",INDEX(INDIRECT($2:$2),ATALI[[#This Row],[//]])))</f>
        <v/>
      </c>
      <c r="U86" s="31" t="str">
        <f ca="1">IF(ATALI[[#This Row],[//]]="","",INDEX(INDIRECT($2:$2),ATALI[[#This Row],[//]]))</f>
        <v/>
      </c>
      <c r="V86" s="31" t="str">
        <f ca="1">LOWER(SUBSTITUTE(SUBSTITUTE(SUBSTITUTE(SUBSTITUTE(SUBSTITUTE(SUBSTITUTE(SUBSTITUTE(ATALI[[#This Row],[N.B.nota]]," ",""),"-",""),"(",""),")",""),".",""),",",""),"/",""))</f>
        <v/>
      </c>
      <c r="W86" s="31" t="str">
        <f ca="1">IF(ATALI[[#This Row],[concat]]="","",MATCH(ATALI[[#This Row],[concat]],[3]!db[NB NOTA_C],0)+1)</f>
        <v/>
      </c>
      <c r="X86" s="31" t="str">
        <f ca="1">IF(ATALI[[#This Row],[N.B.nota]]="","",ADDRESS(ROW(ATALI[QB]),COLUMN(ATALI[QB]))&amp;":"&amp;ADDRESS(ROW(),COLUMN(ATALI[QB])))</f>
        <v/>
      </c>
      <c r="Y86" s="46" t="str">
        <f ca="1">IF(ATALI[[#This Row],[//]]="","",HYPERLINK("[../DB.xlsx]DB!e"&amp;MATCH(ATALI[[#This Row],[concat]],[3]!db[NB NOTA_C],0)+1,"&gt;"))</f>
        <v/>
      </c>
      <c r="Z86" s="32">
        <f ca="1">IF(ATALI[[#This Row],[ID NOTA]]="",INDIRECT(ADDRESS(ROW()-1,COLUMN())),ATALI[[#This Row],[ID NOTA]])</f>
        <v>7</v>
      </c>
    </row>
    <row r="87" spans="1:26" x14ac:dyDescent="0.25">
      <c r="A87" s="32"/>
      <c r="B87" s="48" t="str">
        <f>IF(ATALI[[#This Row],[N_ID]]="","",INDEX(Table1[ID],MATCH(ATALI[[#This Row],[N_ID]],Table1[N_ID],0)))</f>
        <v/>
      </c>
      <c r="C87" s="48" t="str">
        <f ca="1">IF(ATALI[[#This Row],[//]]="","",HYPERLINK("["&amp;SUBSTITUTE(DIR,"'","")&amp;"]NOTA!D"&amp;ATALI[[#This Row],[//]]+2,"&gt;"))</f>
        <v/>
      </c>
      <c r="D87" s="48" t="str">
        <f>IF(ATALI[[#This Row],[ID NOTA]]="","",INDEX(Table1[QB],MATCH(ATALI[[#This Row],[ID NOTA]],Table1[ID],0)))</f>
        <v/>
      </c>
      <c r="E8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7" s="48"/>
      <c r="G87" s="30" t="str">
        <f ca="1">IF(ATALI[[#This Row],[N_ID]]="","",INDEX(INDIRECT($2:$2),ATALI[[#This Row],[//]]))</f>
        <v/>
      </c>
      <c r="H87" s="30" t="str">
        <f ca="1">IF(ATALI[[#This Row],[N_ID]]="","",INDEX(INDIRECT($2:$2),ATALI[[#This Row],[//]]))</f>
        <v/>
      </c>
      <c r="I87" s="31" t="str">
        <f ca="1">IF(ATALI[[#This Row],[N_ID]]="","",INDEX(INDIRECT($2:$2),ATALI[[#This Row],[//]]))</f>
        <v/>
      </c>
      <c r="J87" s="35" t="str">
        <f ca="1">IF(ATALI[[#This Row],[//]]="","",INDEX([3]!db[NB PAJAK],ATALI[[#This Row],[stt]]-1))</f>
        <v/>
      </c>
      <c r="K87" s="48" t="str">
        <f ca="1">IF(ATALI[[#This Row],[//]]="","",INDEX(INDIRECT($2:$2),ATALI[[#This Row],[//]]))</f>
        <v/>
      </c>
      <c r="L87" s="48" t="str">
        <f ca="1">IF(ATALI[[#This Row],[//]]="","",INDEX(INDIRECT($2:$2),ATALI[[#This Row],[//]]))</f>
        <v/>
      </c>
      <c r="M87" s="48" t="str">
        <f ca="1">IF(ATALI[[#This Row],[//]]="","",INDEX(INDIRECT($2:$2),ATALI[[#This Row],[//]]))</f>
        <v/>
      </c>
      <c r="N87" s="33" t="str">
        <f ca="1">IF(ATALI[[#This Row],[//]]="","",INDEX(INDIRECT($2:$2),ATALI[[#This Row],[//]]))</f>
        <v/>
      </c>
      <c r="O87" s="44" t="str">
        <f ca="1">IF(ATALI[[#This Row],[//]]="","",INDEX(INDIRECT($2:$2),ATALI[[#This Row],[//]]))</f>
        <v/>
      </c>
      <c r="P87" s="44" t="str">
        <f ca="1">IF(ATALI[[#This Row],[//]]="","",IF(INDEX(INDIRECT($2:$2),ATALI[[#This Row],[//]])="","",INDEX(INDIRECT($2:$2),ATALI[[#This Row],[//]])))</f>
        <v/>
      </c>
      <c r="Q87" s="33" t="str">
        <f ca="1">IF(ATALI[[#This Row],[//]]="","",INDEX(INDIRECT($2:$2),ATALI[[#This Row],[//]]))</f>
        <v/>
      </c>
      <c r="R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7" s="45" t="str">
        <f ca="1">IF(ATALI[[#This Row],[//]]="","",IF(INDEX(INDIRECT($2:$2),ATALI[[#This Row],[//]])="","",INDEX(INDIRECT($2:$2),ATALI[[#This Row],[//]])))</f>
        <v/>
      </c>
      <c r="U87" s="31" t="str">
        <f ca="1">IF(ATALI[[#This Row],[//]]="","",INDEX(INDIRECT($2:$2),ATALI[[#This Row],[//]]))</f>
        <v/>
      </c>
      <c r="V87" s="31" t="str">
        <f ca="1">LOWER(SUBSTITUTE(SUBSTITUTE(SUBSTITUTE(SUBSTITUTE(SUBSTITUTE(SUBSTITUTE(SUBSTITUTE(ATALI[[#This Row],[N.B.nota]]," ",""),"-",""),"(",""),")",""),".",""),",",""),"/",""))</f>
        <v/>
      </c>
      <c r="W87" s="31" t="str">
        <f ca="1">IF(ATALI[[#This Row],[concat]]="","",MATCH(ATALI[[#This Row],[concat]],[3]!db[NB NOTA_C],0)+1)</f>
        <v/>
      </c>
      <c r="X87" s="31" t="str">
        <f ca="1">IF(ATALI[[#This Row],[N.B.nota]]="","",ADDRESS(ROW(ATALI[QB]),COLUMN(ATALI[QB]))&amp;":"&amp;ADDRESS(ROW(),COLUMN(ATALI[QB])))</f>
        <v/>
      </c>
      <c r="Y87" s="46" t="str">
        <f ca="1">IF(ATALI[[#This Row],[//]]="","",HYPERLINK("[../DB.xlsx]DB!e"&amp;MATCH(ATALI[[#This Row],[concat]],[3]!db[NB NOTA_C],0)+1,"&gt;"))</f>
        <v/>
      </c>
      <c r="Z87" s="32">
        <f ca="1">IF(ATALI[[#This Row],[ID NOTA]]="",INDIRECT(ADDRESS(ROW()-1,COLUMN())),ATALI[[#This Row],[ID NOTA]])</f>
        <v>7</v>
      </c>
    </row>
    <row r="88" spans="1:26" x14ac:dyDescent="0.25">
      <c r="A88" s="32"/>
      <c r="B88" s="48" t="str">
        <f>IF(ATALI[[#This Row],[N_ID]]="","",INDEX(Table1[ID],MATCH(ATALI[[#This Row],[N_ID]],Table1[N_ID],0)))</f>
        <v/>
      </c>
      <c r="C88" s="48" t="str">
        <f ca="1">IF(ATALI[[#This Row],[//]]="","",HYPERLINK("["&amp;SUBSTITUTE(DIR,"'","")&amp;"]NOTA!D"&amp;ATALI[[#This Row],[//]]+2,"&gt;"))</f>
        <v/>
      </c>
      <c r="D88" s="48" t="str">
        <f>IF(ATALI[[#This Row],[ID NOTA]]="","",INDEX(Table1[QB],MATCH(ATALI[[#This Row],[ID NOTA]],Table1[ID],0)))</f>
        <v/>
      </c>
      <c r="E8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8" s="48"/>
      <c r="G88" s="30" t="str">
        <f ca="1">IF(ATALI[[#This Row],[N_ID]]="","",INDEX(INDIRECT($2:$2),ATALI[[#This Row],[//]]))</f>
        <v/>
      </c>
      <c r="H88" s="30" t="str">
        <f ca="1">IF(ATALI[[#This Row],[N_ID]]="","",INDEX(INDIRECT($2:$2),ATALI[[#This Row],[//]]))</f>
        <v/>
      </c>
      <c r="I88" s="31" t="str">
        <f ca="1">IF(ATALI[[#This Row],[N_ID]]="","",INDEX(INDIRECT($2:$2),ATALI[[#This Row],[//]]))</f>
        <v/>
      </c>
      <c r="J88" s="35" t="str">
        <f ca="1">IF(ATALI[[#This Row],[//]]="","",INDEX([3]!db[NB PAJAK],ATALI[[#This Row],[stt]]-1))</f>
        <v/>
      </c>
      <c r="K88" s="48" t="str">
        <f ca="1">IF(ATALI[[#This Row],[//]]="","",INDEX(INDIRECT($2:$2),ATALI[[#This Row],[//]]))</f>
        <v/>
      </c>
      <c r="L88" s="48" t="str">
        <f ca="1">IF(ATALI[[#This Row],[//]]="","",INDEX(INDIRECT($2:$2),ATALI[[#This Row],[//]]))</f>
        <v/>
      </c>
      <c r="M88" s="48" t="str">
        <f ca="1">IF(ATALI[[#This Row],[//]]="","",INDEX(INDIRECT($2:$2),ATALI[[#This Row],[//]]))</f>
        <v/>
      </c>
      <c r="N88" s="33" t="str">
        <f ca="1">IF(ATALI[[#This Row],[//]]="","",INDEX(INDIRECT($2:$2),ATALI[[#This Row],[//]]))</f>
        <v/>
      </c>
      <c r="O88" s="44" t="str">
        <f ca="1">IF(ATALI[[#This Row],[//]]="","",INDEX(INDIRECT($2:$2),ATALI[[#This Row],[//]]))</f>
        <v/>
      </c>
      <c r="P88" s="44" t="str">
        <f ca="1">IF(ATALI[[#This Row],[//]]="","",IF(INDEX(INDIRECT($2:$2),ATALI[[#This Row],[//]])="","",INDEX(INDIRECT($2:$2),ATALI[[#This Row],[//]])))</f>
        <v/>
      </c>
      <c r="Q88" s="33" t="str">
        <f ca="1">IF(ATALI[[#This Row],[//]]="","",INDEX(INDIRECT($2:$2),ATALI[[#This Row],[//]]))</f>
        <v/>
      </c>
      <c r="R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8" s="45" t="str">
        <f ca="1">IF(ATALI[[#This Row],[//]]="","",IF(INDEX(INDIRECT($2:$2),ATALI[[#This Row],[//]])="","",INDEX(INDIRECT($2:$2),ATALI[[#This Row],[//]])))</f>
        <v/>
      </c>
      <c r="U88" s="31" t="str">
        <f ca="1">IF(ATALI[[#This Row],[//]]="","",INDEX(INDIRECT($2:$2),ATALI[[#This Row],[//]]))</f>
        <v/>
      </c>
      <c r="V88" s="31" t="str">
        <f ca="1">LOWER(SUBSTITUTE(SUBSTITUTE(SUBSTITUTE(SUBSTITUTE(SUBSTITUTE(SUBSTITUTE(SUBSTITUTE(ATALI[[#This Row],[N.B.nota]]," ",""),"-",""),"(",""),")",""),".",""),",",""),"/",""))</f>
        <v/>
      </c>
      <c r="W88" s="31" t="str">
        <f ca="1">IF(ATALI[[#This Row],[concat]]="","",MATCH(ATALI[[#This Row],[concat]],[3]!db[NB NOTA_C],0)+1)</f>
        <v/>
      </c>
      <c r="X88" s="31" t="str">
        <f ca="1">IF(ATALI[[#This Row],[N.B.nota]]="","",ADDRESS(ROW(ATALI[QB]),COLUMN(ATALI[QB]))&amp;":"&amp;ADDRESS(ROW(),COLUMN(ATALI[QB])))</f>
        <v/>
      </c>
      <c r="Y88" s="46" t="str">
        <f ca="1">IF(ATALI[[#This Row],[//]]="","",HYPERLINK("[../DB.xlsx]DB!e"&amp;MATCH(ATALI[[#This Row],[concat]],[3]!db[NB NOTA_C],0)+1,"&gt;"))</f>
        <v/>
      </c>
      <c r="Z88" s="32">
        <f ca="1">IF(ATALI[[#This Row],[ID NOTA]]="",INDIRECT(ADDRESS(ROW()-1,COLUMN())),ATALI[[#This Row],[ID NOTA]])</f>
        <v>7</v>
      </c>
    </row>
    <row r="89" spans="1:26" x14ac:dyDescent="0.25">
      <c r="A89" s="32"/>
      <c r="B89" s="48" t="str">
        <f>IF(ATALI[[#This Row],[N_ID]]="","",INDEX(Table1[ID],MATCH(ATALI[[#This Row],[N_ID]],Table1[N_ID],0)))</f>
        <v/>
      </c>
      <c r="C89" s="48" t="str">
        <f ca="1">IF(ATALI[[#This Row],[//]]="","",HYPERLINK("["&amp;SUBSTITUTE(DIR,"'","")&amp;"]NOTA!D"&amp;ATALI[[#This Row],[//]]+2,"&gt;"))</f>
        <v/>
      </c>
      <c r="D89" s="48" t="str">
        <f>IF(ATALI[[#This Row],[ID NOTA]]="","",INDEX(Table1[QB],MATCH(ATALI[[#This Row],[ID NOTA]],Table1[ID],0)))</f>
        <v/>
      </c>
      <c r="E8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9" s="48"/>
      <c r="G89" s="30" t="str">
        <f ca="1">IF(ATALI[[#This Row],[N_ID]]="","",INDEX(INDIRECT($2:$2),ATALI[[#This Row],[//]]))</f>
        <v/>
      </c>
      <c r="H89" s="30" t="str">
        <f ca="1">IF(ATALI[[#This Row],[N_ID]]="","",INDEX(INDIRECT($2:$2),ATALI[[#This Row],[//]]))</f>
        <v/>
      </c>
      <c r="I89" s="31" t="str">
        <f ca="1">IF(ATALI[[#This Row],[N_ID]]="","",INDEX(INDIRECT($2:$2),ATALI[[#This Row],[//]]))</f>
        <v/>
      </c>
      <c r="J89" s="35" t="str">
        <f ca="1">IF(ATALI[[#This Row],[//]]="","",INDEX([3]!db[NB PAJAK],ATALI[[#This Row],[stt]]-1))</f>
        <v/>
      </c>
      <c r="K89" s="48" t="str">
        <f ca="1">IF(ATALI[[#This Row],[//]]="","",INDEX(INDIRECT($2:$2),ATALI[[#This Row],[//]]))</f>
        <v/>
      </c>
      <c r="L89" s="48" t="str">
        <f ca="1">IF(ATALI[[#This Row],[//]]="","",INDEX(INDIRECT($2:$2),ATALI[[#This Row],[//]]))</f>
        <v/>
      </c>
      <c r="M89" s="48" t="str">
        <f ca="1">IF(ATALI[[#This Row],[//]]="","",INDEX(INDIRECT($2:$2),ATALI[[#This Row],[//]]))</f>
        <v/>
      </c>
      <c r="N89" s="33" t="str">
        <f ca="1">IF(ATALI[[#This Row],[//]]="","",INDEX(INDIRECT($2:$2),ATALI[[#This Row],[//]]))</f>
        <v/>
      </c>
      <c r="O89" s="44" t="str">
        <f ca="1">IF(ATALI[[#This Row],[//]]="","",INDEX(INDIRECT($2:$2),ATALI[[#This Row],[//]]))</f>
        <v/>
      </c>
      <c r="P89" s="44" t="str">
        <f ca="1">IF(ATALI[[#This Row],[//]]="","",IF(INDEX(INDIRECT($2:$2),ATALI[[#This Row],[//]])="","",INDEX(INDIRECT($2:$2),ATALI[[#This Row],[//]])))</f>
        <v/>
      </c>
      <c r="Q89" s="33" t="str">
        <f ca="1">IF(ATALI[[#This Row],[//]]="","",INDEX(INDIRECT($2:$2),ATALI[[#This Row],[//]]))</f>
        <v/>
      </c>
      <c r="R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9" s="45" t="str">
        <f ca="1">IF(ATALI[[#This Row],[//]]="","",IF(INDEX(INDIRECT($2:$2),ATALI[[#This Row],[//]])="","",INDEX(INDIRECT($2:$2),ATALI[[#This Row],[//]])))</f>
        <v/>
      </c>
      <c r="U89" s="31" t="str">
        <f ca="1">IF(ATALI[[#This Row],[//]]="","",INDEX(INDIRECT($2:$2),ATALI[[#This Row],[//]]))</f>
        <v/>
      </c>
      <c r="V89" s="31" t="str">
        <f ca="1">LOWER(SUBSTITUTE(SUBSTITUTE(SUBSTITUTE(SUBSTITUTE(SUBSTITUTE(SUBSTITUTE(SUBSTITUTE(ATALI[[#This Row],[N.B.nota]]," ",""),"-",""),"(",""),")",""),".",""),",",""),"/",""))</f>
        <v/>
      </c>
      <c r="W89" s="31" t="str">
        <f ca="1">IF(ATALI[[#This Row],[concat]]="","",MATCH(ATALI[[#This Row],[concat]],[3]!db[NB NOTA_C],0)+1)</f>
        <v/>
      </c>
      <c r="X89" s="31" t="str">
        <f ca="1">IF(ATALI[[#This Row],[N.B.nota]]="","",ADDRESS(ROW(ATALI[QB]),COLUMN(ATALI[QB]))&amp;":"&amp;ADDRESS(ROW(),COLUMN(ATALI[QB])))</f>
        <v/>
      </c>
      <c r="Y89" s="46" t="str">
        <f ca="1">IF(ATALI[[#This Row],[//]]="","",HYPERLINK("[../DB.xlsx]DB!e"&amp;MATCH(ATALI[[#This Row],[concat]],[3]!db[NB NOTA_C],0)+1,"&gt;"))</f>
        <v/>
      </c>
      <c r="Z89" s="32">
        <f ca="1">IF(ATALI[[#This Row],[ID NOTA]]="",INDIRECT(ADDRESS(ROW()-1,COLUMN())),ATALI[[#This Row],[ID NOTA]])</f>
        <v>7</v>
      </c>
    </row>
    <row r="90" spans="1:26" x14ac:dyDescent="0.25">
      <c r="A90" s="32"/>
      <c r="B90" s="48" t="str">
        <f>IF(ATALI[[#This Row],[N_ID]]="","",INDEX(Table1[ID],MATCH(ATALI[[#This Row],[N_ID]],Table1[N_ID],0)))</f>
        <v/>
      </c>
      <c r="C90" s="48" t="str">
        <f ca="1">IF(ATALI[[#This Row],[//]]="","",HYPERLINK("["&amp;SUBSTITUTE(DIR,"'","")&amp;"]NOTA!D"&amp;ATALI[[#This Row],[//]]+2,"&gt;"))</f>
        <v/>
      </c>
      <c r="D90" s="48" t="str">
        <f>IF(ATALI[[#This Row],[ID NOTA]]="","",INDEX(Table1[QB],MATCH(ATALI[[#This Row],[ID NOTA]],Table1[ID],0)))</f>
        <v/>
      </c>
      <c r="E9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0" s="48"/>
      <c r="G90" s="30" t="str">
        <f ca="1">IF(ATALI[[#This Row],[N_ID]]="","",INDEX(INDIRECT($2:$2),ATALI[[#This Row],[//]]))</f>
        <v/>
      </c>
      <c r="H90" s="30" t="str">
        <f ca="1">IF(ATALI[[#This Row],[N_ID]]="","",INDEX(INDIRECT($2:$2),ATALI[[#This Row],[//]]))</f>
        <v/>
      </c>
      <c r="I90" s="31" t="str">
        <f ca="1">IF(ATALI[[#This Row],[N_ID]]="","",INDEX(INDIRECT($2:$2),ATALI[[#This Row],[//]]))</f>
        <v/>
      </c>
      <c r="J90" s="35" t="str">
        <f ca="1">IF(ATALI[[#This Row],[//]]="","",INDEX([3]!db[NB PAJAK],ATALI[[#This Row],[stt]]-1))</f>
        <v/>
      </c>
      <c r="K90" s="48" t="str">
        <f ca="1">IF(ATALI[[#This Row],[//]]="","",INDEX(INDIRECT($2:$2),ATALI[[#This Row],[//]]))</f>
        <v/>
      </c>
      <c r="L90" s="48" t="str">
        <f ca="1">IF(ATALI[[#This Row],[//]]="","",INDEX(INDIRECT($2:$2),ATALI[[#This Row],[//]]))</f>
        <v/>
      </c>
      <c r="M90" s="48" t="str">
        <f ca="1">IF(ATALI[[#This Row],[//]]="","",INDEX(INDIRECT($2:$2),ATALI[[#This Row],[//]]))</f>
        <v/>
      </c>
      <c r="N90" s="33" t="str">
        <f ca="1">IF(ATALI[[#This Row],[//]]="","",INDEX(INDIRECT($2:$2),ATALI[[#This Row],[//]]))</f>
        <v/>
      </c>
      <c r="O90" s="44" t="str">
        <f ca="1">IF(ATALI[[#This Row],[//]]="","",INDEX(INDIRECT($2:$2),ATALI[[#This Row],[//]]))</f>
        <v/>
      </c>
      <c r="P90" s="44" t="str">
        <f ca="1">IF(ATALI[[#This Row],[//]]="","",IF(INDEX(INDIRECT($2:$2),ATALI[[#This Row],[//]])="","",INDEX(INDIRECT($2:$2),ATALI[[#This Row],[//]])))</f>
        <v/>
      </c>
      <c r="Q90" s="33" t="str">
        <f ca="1">IF(ATALI[[#This Row],[//]]="","",INDEX(INDIRECT($2:$2),ATALI[[#This Row],[//]]))</f>
        <v/>
      </c>
      <c r="R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0" s="45" t="str">
        <f ca="1">IF(ATALI[[#This Row],[//]]="","",IF(INDEX(INDIRECT($2:$2),ATALI[[#This Row],[//]])="","",INDEX(INDIRECT($2:$2),ATALI[[#This Row],[//]])))</f>
        <v/>
      </c>
      <c r="U90" s="31" t="str">
        <f ca="1">IF(ATALI[[#This Row],[//]]="","",INDEX(INDIRECT($2:$2),ATALI[[#This Row],[//]]))</f>
        <v/>
      </c>
      <c r="V90" s="31" t="str">
        <f ca="1">LOWER(SUBSTITUTE(SUBSTITUTE(SUBSTITUTE(SUBSTITUTE(SUBSTITUTE(SUBSTITUTE(SUBSTITUTE(ATALI[[#This Row],[N.B.nota]]," ",""),"-",""),"(",""),")",""),".",""),",",""),"/",""))</f>
        <v/>
      </c>
      <c r="W90" s="31" t="str">
        <f ca="1">IF(ATALI[[#This Row],[concat]]="","",MATCH(ATALI[[#This Row],[concat]],[3]!db[NB NOTA_C],0)+1)</f>
        <v/>
      </c>
      <c r="X90" s="31" t="str">
        <f ca="1">IF(ATALI[[#This Row],[N.B.nota]]="","",ADDRESS(ROW(ATALI[QB]),COLUMN(ATALI[QB]))&amp;":"&amp;ADDRESS(ROW(),COLUMN(ATALI[QB])))</f>
        <v/>
      </c>
      <c r="Y90" s="46" t="str">
        <f ca="1">IF(ATALI[[#This Row],[//]]="","",HYPERLINK("[../DB.xlsx]DB!e"&amp;MATCH(ATALI[[#This Row],[concat]],[3]!db[NB NOTA_C],0)+1,"&gt;"))</f>
        <v/>
      </c>
      <c r="Z90" s="32">
        <f ca="1">IF(ATALI[[#This Row],[ID NOTA]]="",INDIRECT(ADDRESS(ROW()-1,COLUMN())),ATALI[[#This Row],[ID NOTA]])</f>
        <v>7</v>
      </c>
    </row>
    <row r="91" spans="1:26" x14ac:dyDescent="0.25">
      <c r="A91" s="32"/>
      <c r="B91" s="48" t="str">
        <f>IF(ATALI[[#This Row],[N_ID]]="","",INDEX(Table1[ID],MATCH(ATALI[[#This Row],[N_ID]],Table1[N_ID],0)))</f>
        <v/>
      </c>
      <c r="C91" s="48" t="str">
        <f ca="1">IF(ATALI[[#This Row],[//]]="","",HYPERLINK("["&amp;SUBSTITUTE(DIR,"'","")&amp;"]NOTA!D"&amp;ATALI[[#This Row],[//]]+2,"&gt;"))</f>
        <v/>
      </c>
      <c r="D91" s="48" t="str">
        <f>IF(ATALI[[#This Row],[ID NOTA]]="","",INDEX(Table1[QB],MATCH(ATALI[[#This Row],[ID NOTA]],Table1[ID],0)))</f>
        <v/>
      </c>
      <c r="E9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1" s="48"/>
      <c r="G91" s="30" t="str">
        <f ca="1">IF(ATALI[[#This Row],[N_ID]]="","",INDEX(INDIRECT($2:$2),ATALI[[#This Row],[//]]))</f>
        <v/>
      </c>
      <c r="H91" s="30" t="str">
        <f ca="1">IF(ATALI[[#This Row],[N_ID]]="","",INDEX(INDIRECT($2:$2),ATALI[[#This Row],[//]]))</f>
        <v/>
      </c>
      <c r="I91" s="31" t="str">
        <f ca="1">IF(ATALI[[#This Row],[N_ID]]="","",INDEX(INDIRECT($2:$2),ATALI[[#This Row],[//]]))</f>
        <v/>
      </c>
      <c r="J91" s="35" t="str">
        <f ca="1">IF(ATALI[[#This Row],[//]]="","",INDEX([3]!db[NB PAJAK],ATALI[[#This Row],[stt]]-1))</f>
        <v/>
      </c>
      <c r="K91" s="48" t="str">
        <f ca="1">IF(ATALI[[#This Row],[//]]="","",INDEX(INDIRECT($2:$2),ATALI[[#This Row],[//]]))</f>
        <v/>
      </c>
      <c r="L91" s="48" t="str">
        <f ca="1">IF(ATALI[[#This Row],[//]]="","",INDEX(INDIRECT($2:$2),ATALI[[#This Row],[//]]))</f>
        <v/>
      </c>
      <c r="M91" s="48" t="str">
        <f ca="1">IF(ATALI[[#This Row],[//]]="","",INDEX(INDIRECT($2:$2),ATALI[[#This Row],[//]]))</f>
        <v/>
      </c>
      <c r="N91" s="33" t="str">
        <f ca="1">IF(ATALI[[#This Row],[//]]="","",INDEX(INDIRECT($2:$2),ATALI[[#This Row],[//]]))</f>
        <v/>
      </c>
      <c r="O91" s="44" t="str">
        <f ca="1">IF(ATALI[[#This Row],[//]]="","",INDEX(INDIRECT($2:$2),ATALI[[#This Row],[//]]))</f>
        <v/>
      </c>
      <c r="P91" s="44" t="str">
        <f ca="1">IF(ATALI[[#This Row],[//]]="","",IF(INDEX(INDIRECT($2:$2),ATALI[[#This Row],[//]])="","",INDEX(INDIRECT($2:$2),ATALI[[#This Row],[//]])))</f>
        <v/>
      </c>
      <c r="Q91" s="33" t="str">
        <f ca="1">IF(ATALI[[#This Row],[//]]="","",INDEX(INDIRECT($2:$2),ATALI[[#This Row],[//]]))</f>
        <v/>
      </c>
      <c r="R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1" s="45" t="str">
        <f ca="1">IF(ATALI[[#This Row],[//]]="","",IF(INDEX(INDIRECT($2:$2),ATALI[[#This Row],[//]])="","",INDEX(INDIRECT($2:$2),ATALI[[#This Row],[//]])))</f>
        <v/>
      </c>
      <c r="U91" s="31" t="str">
        <f ca="1">IF(ATALI[[#This Row],[//]]="","",INDEX(INDIRECT($2:$2),ATALI[[#This Row],[//]]))</f>
        <v/>
      </c>
      <c r="V91" s="31" t="str">
        <f ca="1">LOWER(SUBSTITUTE(SUBSTITUTE(SUBSTITUTE(SUBSTITUTE(SUBSTITUTE(SUBSTITUTE(SUBSTITUTE(ATALI[[#This Row],[N.B.nota]]," ",""),"-",""),"(",""),")",""),".",""),",",""),"/",""))</f>
        <v/>
      </c>
      <c r="W91" s="31" t="str">
        <f ca="1">IF(ATALI[[#This Row],[concat]]="","",MATCH(ATALI[[#This Row],[concat]],[3]!db[NB NOTA_C],0)+1)</f>
        <v/>
      </c>
      <c r="X91" s="31" t="str">
        <f ca="1">IF(ATALI[[#This Row],[N.B.nota]]="","",ADDRESS(ROW(ATALI[QB]),COLUMN(ATALI[QB]))&amp;":"&amp;ADDRESS(ROW(),COLUMN(ATALI[QB])))</f>
        <v/>
      </c>
      <c r="Y91" s="46" t="str">
        <f ca="1">IF(ATALI[[#This Row],[//]]="","",HYPERLINK("[../DB.xlsx]DB!e"&amp;MATCH(ATALI[[#This Row],[concat]],[3]!db[NB NOTA_C],0)+1,"&gt;"))</f>
        <v/>
      </c>
      <c r="Z91" s="32">
        <f ca="1">IF(ATALI[[#This Row],[ID NOTA]]="",INDIRECT(ADDRESS(ROW()-1,COLUMN())),ATALI[[#This Row],[ID NOTA]])</f>
        <v>7</v>
      </c>
    </row>
    <row r="92" spans="1:26" x14ac:dyDescent="0.25">
      <c r="A92" s="32"/>
      <c r="B92" s="48" t="str">
        <f>IF(ATALI[[#This Row],[N_ID]]="","",INDEX(Table1[ID],MATCH(ATALI[[#This Row],[N_ID]],Table1[N_ID],0)))</f>
        <v/>
      </c>
      <c r="C92" s="48" t="str">
        <f ca="1">IF(ATALI[[#This Row],[//]]="","",HYPERLINK("["&amp;SUBSTITUTE(DIR,"'","")&amp;"]NOTA!D"&amp;ATALI[[#This Row],[//]]+2,"&gt;"))</f>
        <v/>
      </c>
      <c r="D92" s="48" t="str">
        <f>IF(ATALI[[#This Row],[ID NOTA]]="","",INDEX(Table1[QB],MATCH(ATALI[[#This Row],[ID NOTA]],Table1[ID],0)))</f>
        <v/>
      </c>
      <c r="E9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2" s="48"/>
      <c r="G92" s="30" t="str">
        <f ca="1">IF(ATALI[[#This Row],[N_ID]]="","",INDEX(INDIRECT($2:$2),ATALI[[#This Row],[//]]))</f>
        <v/>
      </c>
      <c r="H92" s="30" t="str">
        <f ca="1">IF(ATALI[[#This Row],[N_ID]]="","",INDEX(INDIRECT($2:$2),ATALI[[#This Row],[//]]))</f>
        <v/>
      </c>
      <c r="I92" s="31" t="str">
        <f ca="1">IF(ATALI[[#This Row],[N_ID]]="","",INDEX(INDIRECT($2:$2),ATALI[[#This Row],[//]]))</f>
        <v/>
      </c>
      <c r="J92" s="35" t="str">
        <f ca="1">IF(ATALI[[#This Row],[//]]="","",INDEX([3]!db[NB PAJAK],ATALI[[#This Row],[stt]]-1))</f>
        <v/>
      </c>
      <c r="K92" s="48" t="str">
        <f ca="1">IF(ATALI[[#This Row],[//]]="","",INDEX(INDIRECT($2:$2),ATALI[[#This Row],[//]]))</f>
        <v/>
      </c>
      <c r="L92" s="48" t="str">
        <f ca="1">IF(ATALI[[#This Row],[//]]="","",INDEX(INDIRECT($2:$2),ATALI[[#This Row],[//]]))</f>
        <v/>
      </c>
      <c r="M92" s="48" t="str">
        <f ca="1">IF(ATALI[[#This Row],[//]]="","",INDEX(INDIRECT($2:$2),ATALI[[#This Row],[//]]))</f>
        <v/>
      </c>
      <c r="N92" s="33" t="str">
        <f ca="1">IF(ATALI[[#This Row],[//]]="","",INDEX(INDIRECT($2:$2),ATALI[[#This Row],[//]]))</f>
        <v/>
      </c>
      <c r="O92" s="44" t="str">
        <f ca="1">IF(ATALI[[#This Row],[//]]="","",INDEX(INDIRECT($2:$2),ATALI[[#This Row],[//]]))</f>
        <v/>
      </c>
      <c r="P92" s="44" t="str">
        <f ca="1">IF(ATALI[[#This Row],[//]]="","",IF(INDEX(INDIRECT($2:$2),ATALI[[#This Row],[//]])="","",INDEX(INDIRECT($2:$2),ATALI[[#This Row],[//]])))</f>
        <v/>
      </c>
      <c r="Q92" s="33" t="str">
        <f ca="1">IF(ATALI[[#This Row],[//]]="","",INDEX(INDIRECT($2:$2),ATALI[[#This Row],[//]]))</f>
        <v/>
      </c>
      <c r="R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2" s="45" t="str">
        <f ca="1">IF(ATALI[[#This Row],[//]]="","",IF(INDEX(INDIRECT($2:$2),ATALI[[#This Row],[//]])="","",INDEX(INDIRECT($2:$2),ATALI[[#This Row],[//]])))</f>
        <v/>
      </c>
      <c r="U92" s="31" t="str">
        <f ca="1">IF(ATALI[[#This Row],[//]]="","",INDEX(INDIRECT($2:$2),ATALI[[#This Row],[//]]))</f>
        <v/>
      </c>
      <c r="V92" s="31" t="str">
        <f ca="1">LOWER(SUBSTITUTE(SUBSTITUTE(SUBSTITUTE(SUBSTITUTE(SUBSTITUTE(SUBSTITUTE(SUBSTITUTE(ATALI[[#This Row],[N.B.nota]]," ",""),"-",""),"(",""),")",""),".",""),",",""),"/",""))</f>
        <v/>
      </c>
      <c r="W92" s="31" t="str">
        <f ca="1">IF(ATALI[[#This Row],[concat]]="","",MATCH(ATALI[[#This Row],[concat]],[3]!db[NB NOTA_C],0)+1)</f>
        <v/>
      </c>
      <c r="X92" s="31" t="str">
        <f ca="1">IF(ATALI[[#This Row],[N.B.nota]]="","",ADDRESS(ROW(ATALI[QB]),COLUMN(ATALI[QB]))&amp;":"&amp;ADDRESS(ROW(),COLUMN(ATALI[QB])))</f>
        <v/>
      </c>
      <c r="Y92" s="46" t="str">
        <f ca="1">IF(ATALI[[#This Row],[//]]="","",HYPERLINK("[../DB.xlsx]DB!e"&amp;MATCH(ATALI[[#This Row],[concat]],[3]!db[NB NOTA_C],0)+1,"&gt;"))</f>
        <v/>
      </c>
      <c r="Z92" s="32">
        <f ca="1">IF(ATALI[[#This Row],[ID NOTA]]="",INDIRECT(ADDRESS(ROW()-1,COLUMN())),ATALI[[#This Row],[ID NOTA]])</f>
        <v>7</v>
      </c>
    </row>
    <row r="93" spans="1:26" x14ac:dyDescent="0.25">
      <c r="A93" s="32"/>
      <c r="B93" s="48" t="str">
        <f>IF(ATALI[[#This Row],[N_ID]]="","",INDEX(Table1[ID],MATCH(ATALI[[#This Row],[N_ID]],Table1[N_ID],0)))</f>
        <v/>
      </c>
      <c r="C93" s="48" t="str">
        <f ca="1">IF(ATALI[[#This Row],[//]]="","",HYPERLINK("["&amp;SUBSTITUTE(DIR,"'","")&amp;"]NOTA!D"&amp;ATALI[[#This Row],[//]]+2,"&gt;"))</f>
        <v/>
      </c>
      <c r="D93" s="48" t="str">
        <f>IF(ATALI[[#This Row],[ID NOTA]]="","",INDEX(Table1[QB],MATCH(ATALI[[#This Row],[ID NOTA]],Table1[ID],0)))</f>
        <v/>
      </c>
      <c r="E9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3" s="48"/>
      <c r="G93" s="30" t="str">
        <f ca="1">IF(ATALI[[#This Row],[N_ID]]="","",INDEX(INDIRECT($2:$2),ATALI[[#This Row],[//]]))</f>
        <v/>
      </c>
      <c r="H93" s="30" t="str">
        <f ca="1">IF(ATALI[[#This Row],[N_ID]]="","",INDEX(INDIRECT($2:$2),ATALI[[#This Row],[//]]))</f>
        <v/>
      </c>
      <c r="I93" s="31" t="str">
        <f ca="1">IF(ATALI[[#This Row],[N_ID]]="","",INDEX(INDIRECT($2:$2),ATALI[[#This Row],[//]]))</f>
        <v/>
      </c>
      <c r="J93" s="35" t="str">
        <f ca="1">IF(ATALI[[#This Row],[//]]="","",INDEX([3]!db[NB PAJAK],ATALI[[#This Row],[stt]]-1))</f>
        <v/>
      </c>
      <c r="K93" s="48" t="str">
        <f ca="1">IF(ATALI[[#This Row],[//]]="","",INDEX(INDIRECT($2:$2),ATALI[[#This Row],[//]]))</f>
        <v/>
      </c>
      <c r="L93" s="48" t="str">
        <f ca="1">IF(ATALI[[#This Row],[//]]="","",INDEX(INDIRECT($2:$2),ATALI[[#This Row],[//]]))</f>
        <v/>
      </c>
      <c r="M93" s="48" t="str">
        <f ca="1">IF(ATALI[[#This Row],[//]]="","",INDEX(INDIRECT($2:$2),ATALI[[#This Row],[//]]))</f>
        <v/>
      </c>
      <c r="N93" s="33" t="str">
        <f ca="1">IF(ATALI[[#This Row],[//]]="","",INDEX(INDIRECT($2:$2),ATALI[[#This Row],[//]]))</f>
        <v/>
      </c>
      <c r="O93" s="44" t="str">
        <f ca="1">IF(ATALI[[#This Row],[//]]="","",INDEX(INDIRECT($2:$2),ATALI[[#This Row],[//]]))</f>
        <v/>
      </c>
      <c r="P93" s="44" t="str">
        <f ca="1">IF(ATALI[[#This Row],[//]]="","",IF(INDEX(INDIRECT($2:$2),ATALI[[#This Row],[//]])="","",INDEX(INDIRECT($2:$2),ATALI[[#This Row],[//]])))</f>
        <v/>
      </c>
      <c r="Q93" s="33" t="str">
        <f ca="1">IF(ATALI[[#This Row],[//]]="","",INDEX(INDIRECT($2:$2),ATALI[[#This Row],[//]]))</f>
        <v/>
      </c>
      <c r="R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3" s="45" t="str">
        <f ca="1">IF(ATALI[[#This Row],[//]]="","",IF(INDEX(INDIRECT($2:$2),ATALI[[#This Row],[//]])="","",INDEX(INDIRECT($2:$2),ATALI[[#This Row],[//]])))</f>
        <v/>
      </c>
      <c r="U93" s="31" t="str">
        <f ca="1">IF(ATALI[[#This Row],[//]]="","",INDEX(INDIRECT($2:$2),ATALI[[#This Row],[//]]))</f>
        <v/>
      </c>
      <c r="V93" s="31" t="str">
        <f ca="1">LOWER(SUBSTITUTE(SUBSTITUTE(SUBSTITUTE(SUBSTITUTE(SUBSTITUTE(SUBSTITUTE(SUBSTITUTE(ATALI[[#This Row],[N.B.nota]]," ",""),"-",""),"(",""),")",""),".",""),",",""),"/",""))</f>
        <v/>
      </c>
      <c r="W93" s="31" t="str">
        <f ca="1">IF(ATALI[[#This Row],[concat]]="","",MATCH(ATALI[[#This Row],[concat]],[3]!db[NB NOTA_C],0)+1)</f>
        <v/>
      </c>
      <c r="X93" s="31" t="str">
        <f ca="1">IF(ATALI[[#This Row],[N.B.nota]]="","",ADDRESS(ROW(ATALI[QB]),COLUMN(ATALI[QB]))&amp;":"&amp;ADDRESS(ROW(),COLUMN(ATALI[QB])))</f>
        <v/>
      </c>
      <c r="Y93" s="46" t="str">
        <f ca="1">IF(ATALI[[#This Row],[//]]="","",HYPERLINK("[../DB.xlsx]DB!e"&amp;MATCH(ATALI[[#This Row],[concat]],[3]!db[NB NOTA_C],0)+1,"&gt;"))</f>
        <v/>
      </c>
      <c r="Z93" s="32">
        <f ca="1">IF(ATALI[[#This Row],[ID NOTA]]="",INDIRECT(ADDRESS(ROW()-1,COLUMN())),ATALI[[#This Row],[ID NOTA]])</f>
        <v>7</v>
      </c>
    </row>
    <row r="94" spans="1:26" x14ac:dyDescent="0.25">
      <c r="A94" s="32"/>
      <c r="B94" s="48" t="str">
        <f>IF(ATALI[[#This Row],[N_ID]]="","",INDEX(Table1[ID],MATCH(ATALI[[#This Row],[N_ID]],Table1[N_ID],0)))</f>
        <v/>
      </c>
      <c r="C94" s="48" t="str">
        <f ca="1">IF(ATALI[[#This Row],[//]]="","",HYPERLINK("["&amp;SUBSTITUTE(DIR,"'","")&amp;"]NOTA!D"&amp;ATALI[[#This Row],[//]]+2,"&gt;"))</f>
        <v/>
      </c>
      <c r="D94" s="48" t="str">
        <f>IF(ATALI[[#This Row],[ID NOTA]]="","",INDEX(Table1[QB],MATCH(ATALI[[#This Row],[ID NOTA]],Table1[ID],0)))</f>
        <v/>
      </c>
      <c r="E9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4" s="48"/>
      <c r="G94" s="30" t="str">
        <f ca="1">IF(ATALI[[#This Row],[N_ID]]="","",INDEX(INDIRECT($2:$2),ATALI[[#This Row],[//]]))</f>
        <v/>
      </c>
      <c r="H94" s="30" t="str">
        <f ca="1">IF(ATALI[[#This Row],[N_ID]]="","",INDEX(INDIRECT($2:$2),ATALI[[#This Row],[//]]))</f>
        <v/>
      </c>
      <c r="I94" s="31" t="str">
        <f ca="1">IF(ATALI[[#This Row],[N_ID]]="","",INDEX(INDIRECT($2:$2),ATALI[[#This Row],[//]]))</f>
        <v/>
      </c>
      <c r="J94" s="35" t="str">
        <f ca="1">IF(ATALI[[#This Row],[//]]="","",INDEX([3]!db[NB PAJAK],ATALI[[#This Row],[stt]]-1))</f>
        <v/>
      </c>
      <c r="K94" s="48" t="str">
        <f ca="1">IF(ATALI[[#This Row],[//]]="","",INDEX(INDIRECT($2:$2),ATALI[[#This Row],[//]]))</f>
        <v/>
      </c>
      <c r="L94" s="48" t="str">
        <f ca="1">IF(ATALI[[#This Row],[//]]="","",INDEX(INDIRECT($2:$2),ATALI[[#This Row],[//]]))</f>
        <v/>
      </c>
      <c r="M94" s="48" t="str">
        <f ca="1">IF(ATALI[[#This Row],[//]]="","",INDEX(INDIRECT($2:$2),ATALI[[#This Row],[//]]))</f>
        <v/>
      </c>
      <c r="N94" s="33" t="str">
        <f ca="1">IF(ATALI[[#This Row],[//]]="","",INDEX(INDIRECT($2:$2),ATALI[[#This Row],[//]]))</f>
        <v/>
      </c>
      <c r="O94" s="44" t="str">
        <f ca="1">IF(ATALI[[#This Row],[//]]="","",INDEX(INDIRECT($2:$2),ATALI[[#This Row],[//]]))</f>
        <v/>
      </c>
      <c r="P94" s="44" t="str">
        <f ca="1">IF(ATALI[[#This Row],[//]]="","",IF(INDEX(INDIRECT($2:$2),ATALI[[#This Row],[//]])="","",INDEX(INDIRECT($2:$2),ATALI[[#This Row],[//]])))</f>
        <v/>
      </c>
      <c r="Q94" s="33" t="str">
        <f ca="1">IF(ATALI[[#This Row],[//]]="","",INDEX(INDIRECT($2:$2),ATALI[[#This Row],[//]]))</f>
        <v/>
      </c>
      <c r="R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4" s="45" t="str">
        <f ca="1">IF(ATALI[[#This Row],[//]]="","",IF(INDEX(INDIRECT($2:$2),ATALI[[#This Row],[//]])="","",INDEX(INDIRECT($2:$2),ATALI[[#This Row],[//]])))</f>
        <v/>
      </c>
      <c r="U94" s="31" t="str">
        <f ca="1">IF(ATALI[[#This Row],[//]]="","",INDEX(INDIRECT($2:$2),ATALI[[#This Row],[//]]))</f>
        <v/>
      </c>
      <c r="V94" s="31" t="str">
        <f ca="1">LOWER(SUBSTITUTE(SUBSTITUTE(SUBSTITUTE(SUBSTITUTE(SUBSTITUTE(SUBSTITUTE(SUBSTITUTE(ATALI[[#This Row],[N.B.nota]]," ",""),"-",""),"(",""),")",""),".",""),",",""),"/",""))</f>
        <v/>
      </c>
      <c r="W94" s="31" t="str">
        <f ca="1">IF(ATALI[[#This Row],[concat]]="","",MATCH(ATALI[[#This Row],[concat]],[3]!db[NB NOTA_C],0)+1)</f>
        <v/>
      </c>
      <c r="X94" s="31" t="str">
        <f ca="1">IF(ATALI[[#This Row],[N.B.nota]]="","",ADDRESS(ROW(ATALI[QB]),COLUMN(ATALI[QB]))&amp;":"&amp;ADDRESS(ROW(),COLUMN(ATALI[QB])))</f>
        <v/>
      </c>
      <c r="Y94" s="46" t="str">
        <f ca="1">IF(ATALI[[#This Row],[//]]="","",HYPERLINK("[../DB.xlsx]DB!e"&amp;MATCH(ATALI[[#This Row],[concat]],[3]!db[NB NOTA_C],0)+1,"&gt;"))</f>
        <v/>
      </c>
      <c r="Z94" s="32">
        <f ca="1">IF(ATALI[[#This Row],[ID NOTA]]="",INDIRECT(ADDRESS(ROW()-1,COLUMN())),ATALI[[#This Row],[ID NOTA]])</f>
        <v>7</v>
      </c>
    </row>
    <row r="95" spans="1:26" x14ac:dyDescent="0.25">
      <c r="A95" s="32"/>
      <c r="B95" s="48" t="str">
        <f>IF(ATALI[[#This Row],[N_ID]]="","",INDEX(Table1[ID],MATCH(ATALI[[#This Row],[N_ID]],Table1[N_ID],0)))</f>
        <v/>
      </c>
      <c r="C95" s="48" t="str">
        <f ca="1">IF(ATALI[[#This Row],[//]]="","",HYPERLINK("["&amp;SUBSTITUTE(DIR,"'","")&amp;"]NOTA!D"&amp;ATALI[[#This Row],[//]]+2,"&gt;"))</f>
        <v/>
      </c>
      <c r="D95" s="48" t="str">
        <f>IF(ATALI[[#This Row],[ID NOTA]]="","",INDEX(Table1[QB],MATCH(ATALI[[#This Row],[ID NOTA]],Table1[ID],0)))</f>
        <v/>
      </c>
      <c r="E9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5" s="48"/>
      <c r="G95" s="30" t="str">
        <f ca="1">IF(ATALI[[#This Row],[N_ID]]="","",INDEX(INDIRECT($2:$2),ATALI[[#This Row],[//]]))</f>
        <v/>
      </c>
      <c r="H95" s="30" t="str">
        <f ca="1">IF(ATALI[[#This Row],[N_ID]]="","",INDEX(INDIRECT($2:$2),ATALI[[#This Row],[//]]))</f>
        <v/>
      </c>
      <c r="I95" s="31" t="str">
        <f ca="1">IF(ATALI[[#This Row],[N_ID]]="","",INDEX(INDIRECT($2:$2),ATALI[[#This Row],[//]]))</f>
        <v/>
      </c>
      <c r="J95" s="35" t="str">
        <f ca="1">IF(ATALI[[#This Row],[//]]="","",INDEX([3]!db[NB PAJAK],ATALI[[#This Row],[stt]]-1))</f>
        <v/>
      </c>
      <c r="K95" s="48" t="str">
        <f ca="1">IF(ATALI[[#This Row],[//]]="","",INDEX(INDIRECT($2:$2),ATALI[[#This Row],[//]]))</f>
        <v/>
      </c>
      <c r="L95" s="48" t="str">
        <f ca="1">IF(ATALI[[#This Row],[//]]="","",INDEX(INDIRECT($2:$2),ATALI[[#This Row],[//]]))</f>
        <v/>
      </c>
      <c r="M95" s="48" t="str">
        <f ca="1">IF(ATALI[[#This Row],[//]]="","",INDEX(INDIRECT($2:$2),ATALI[[#This Row],[//]]))</f>
        <v/>
      </c>
      <c r="N95" s="33" t="str">
        <f ca="1">IF(ATALI[[#This Row],[//]]="","",INDEX(INDIRECT($2:$2),ATALI[[#This Row],[//]]))</f>
        <v/>
      </c>
      <c r="O95" s="44" t="str">
        <f ca="1">IF(ATALI[[#This Row],[//]]="","",INDEX(INDIRECT($2:$2),ATALI[[#This Row],[//]]))</f>
        <v/>
      </c>
      <c r="P95" s="44" t="str">
        <f ca="1">IF(ATALI[[#This Row],[//]]="","",IF(INDEX(INDIRECT($2:$2),ATALI[[#This Row],[//]])="","",INDEX(INDIRECT($2:$2),ATALI[[#This Row],[//]])))</f>
        <v/>
      </c>
      <c r="Q95" s="33" t="str">
        <f ca="1">IF(ATALI[[#This Row],[//]]="","",INDEX(INDIRECT($2:$2),ATALI[[#This Row],[//]]))</f>
        <v/>
      </c>
      <c r="R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5" s="45" t="str">
        <f ca="1">IF(ATALI[[#This Row],[//]]="","",IF(INDEX(INDIRECT($2:$2),ATALI[[#This Row],[//]])="","",INDEX(INDIRECT($2:$2),ATALI[[#This Row],[//]])))</f>
        <v/>
      </c>
      <c r="U95" s="31" t="str">
        <f ca="1">IF(ATALI[[#This Row],[//]]="","",INDEX(INDIRECT($2:$2),ATALI[[#This Row],[//]]))</f>
        <v/>
      </c>
      <c r="V95" s="31" t="str">
        <f ca="1">LOWER(SUBSTITUTE(SUBSTITUTE(SUBSTITUTE(SUBSTITUTE(SUBSTITUTE(SUBSTITUTE(SUBSTITUTE(ATALI[[#This Row],[N.B.nota]]," ",""),"-",""),"(",""),")",""),".",""),",",""),"/",""))</f>
        <v/>
      </c>
      <c r="W95" s="31" t="str">
        <f ca="1">IF(ATALI[[#This Row],[concat]]="","",MATCH(ATALI[[#This Row],[concat]],[3]!db[NB NOTA_C],0)+1)</f>
        <v/>
      </c>
      <c r="X95" s="31" t="str">
        <f ca="1">IF(ATALI[[#This Row],[N.B.nota]]="","",ADDRESS(ROW(ATALI[QB]),COLUMN(ATALI[QB]))&amp;":"&amp;ADDRESS(ROW(),COLUMN(ATALI[QB])))</f>
        <v/>
      </c>
      <c r="Y95" s="46" t="str">
        <f ca="1">IF(ATALI[[#This Row],[//]]="","",HYPERLINK("[../DB.xlsx]DB!e"&amp;MATCH(ATALI[[#This Row],[concat]],[3]!db[NB NOTA_C],0)+1,"&gt;"))</f>
        <v/>
      </c>
      <c r="Z95" s="32">
        <f ca="1">IF(ATALI[[#This Row],[ID NOTA]]="",INDIRECT(ADDRESS(ROW()-1,COLUMN())),ATALI[[#This Row],[ID NOTA]])</f>
        <v>7</v>
      </c>
    </row>
    <row r="96" spans="1:26" x14ac:dyDescent="0.25">
      <c r="A96" s="32"/>
      <c r="B96" s="48" t="str">
        <f>IF(ATALI[[#This Row],[N_ID]]="","",INDEX(Table1[ID],MATCH(ATALI[[#This Row],[N_ID]],Table1[N_ID],0)))</f>
        <v/>
      </c>
      <c r="C96" s="48" t="str">
        <f ca="1">IF(ATALI[[#This Row],[//]]="","",HYPERLINK("["&amp;SUBSTITUTE(DIR,"'","")&amp;"]NOTA!D"&amp;ATALI[[#This Row],[//]]+2,"&gt;"))</f>
        <v/>
      </c>
      <c r="D96" s="48" t="str">
        <f>IF(ATALI[[#This Row],[ID NOTA]]="","",INDEX(Table1[QB],MATCH(ATALI[[#This Row],[ID NOTA]],Table1[ID],0)))</f>
        <v/>
      </c>
      <c r="E9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6" s="48"/>
      <c r="G96" s="30" t="str">
        <f ca="1">IF(ATALI[[#This Row],[N_ID]]="","",INDEX(INDIRECT($2:$2),ATALI[[#This Row],[//]]))</f>
        <v/>
      </c>
      <c r="H96" s="30" t="str">
        <f ca="1">IF(ATALI[[#This Row],[N_ID]]="","",INDEX(INDIRECT($2:$2),ATALI[[#This Row],[//]]))</f>
        <v/>
      </c>
      <c r="I96" s="31" t="str">
        <f ca="1">IF(ATALI[[#This Row],[N_ID]]="","",INDEX(INDIRECT($2:$2),ATALI[[#This Row],[//]]))</f>
        <v/>
      </c>
      <c r="J96" s="35" t="str">
        <f ca="1">IF(ATALI[[#This Row],[//]]="","",INDEX([3]!db[NB PAJAK],ATALI[[#This Row],[stt]]-1))</f>
        <v/>
      </c>
      <c r="K96" s="48" t="str">
        <f ca="1">IF(ATALI[[#This Row],[//]]="","",INDEX(INDIRECT($2:$2),ATALI[[#This Row],[//]]))</f>
        <v/>
      </c>
      <c r="L96" s="48" t="str">
        <f ca="1">IF(ATALI[[#This Row],[//]]="","",INDEX(INDIRECT($2:$2),ATALI[[#This Row],[//]]))</f>
        <v/>
      </c>
      <c r="M96" s="48" t="str">
        <f ca="1">IF(ATALI[[#This Row],[//]]="","",INDEX(INDIRECT($2:$2),ATALI[[#This Row],[//]]))</f>
        <v/>
      </c>
      <c r="N96" s="33" t="str">
        <f ca="1">IF(ATALI[[#This Row],[//]]="","",INDEX(INDIRECT($2:$2),ATALI[[#This Row],[//]]))</f>
        <v/>
      </c>
      <c r="O96" s="44" t="str">
        <f ca="1">IF(ATALI[[#This Row],[//]]="","",INDEX(INDIRECT($2:$2),ATALI[[#This Row],[//]]))</f>
        <v/>
      </c>
      <c r="P96" s="44" t="str">
        <f ca="1">IF(ATALI[[#This Row],[//]]="","",IF(INDEX(INDIRECT($2:$2),ATALI[[#This Row],[//]])="","",INDEX(INDIRECT($2:$2),ATALI[[#This Row],[//]])))</f>
        <v/>
      </c>
      <c r="Q96" s="33" t="str">
        <f ca="1">IF(ATALI[[#This Row],[//]]="","",INDEX(INDIRECT($2:$2),ATALI[[#This Row],[//]]))</f>
        <v/>
      </c>
      <c r="R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6" s="45" t="str">
        <f ca="1">IF(ATALI[[#This Row],[//]]="","",IF(INDEX(INDIRECT($2:$2),ATALI[[#This Row],[//]])="","",INDEX(INDIRECT($2:$2),ATALI[[#This Row],[//]])))</f>
        <v/>
      </c>
      <c r="U96" s="31" t="str">
        <f ca="1">IF(ATALI[[#This Row],[//]]="","",INDEX(INDIRECT($2:$2),ATALI[[#This Row],[//]]))</f>
        <v/>
      </c>
      <c r="V96" s="31" t="str">
        <f ca="1">LOWER(SUBSTITUTE(SUBSTITUTE(SUBSTITUTE(SUBSTITUTE(SUBSTITUTE(SUBSTITUTE(SUBSTITUTE(ATALI[[#This Row],[N.B.nota]]," ",""),"-",""),"(",""),")",""),".",""),",",""),"/",""))</f>
        <v/>
      </c>
      <c r="W96" s="31" t="str">
        <f ca="1">IF(ATALI[[#This Row],[concat]]="","",MATCH(ATALI[[#This Row],[concat]],[3]!db[NB NOTA_C],0)+1)</f>
        <v/>
      </c>
      <c r="X96" s="31" t="str">
        <f ca="1">IF(ATALI[[#This Row],[N.B.nota]]="","",ADDRESS(ROW(ATALI[QB]),COLUMN(ATALI[QB]))&amp;":"&amp;ADDRESS(ROW(),COLUMN(ATALI[QB])))</f>
        <v/>
      </c>
      <c r="Y96" s="46" t="str">
        <f ca="1">IF(ATALI[[#This Row],[//]]="","",HYPERLINK("[../DB.xlsx]DB!e"&amp;MATCH(ATALI[[#This Row],[concat]],[3]!db[NB NOTA_C],0)+1,"&gt;"))</f>
        <v/>
      </c>
      <c r="Z96" s="32">
        <f ca="1">IF(ATALI[[#This Row],[ID NOTA]]="",INDIRECT(ADDRESS(ROW()-1,COLUMN())),ATALI[[#This Row],[ID NOTA]])</f>
        <v>7</v>
      </c>
    </row>
    <row r="97" spans="1:26" x14ac:dyDescent="0.25">
      <c r="A97" s="32"/>
      <c r="B97" s="48" t="str">
        <f>IF(ATALI[[#This Row],[N_ID]]="","",INDEX(Table1[ID],MATCH(ATALI[[#This Row],[N_ID]],Table1[N_ID],0)))</f>
        <v/>
      </c>
      <c r="C97" s="48" t="str">
        <f ca="1">IF(ATALI[[#This Row],[//]]="","",HYPERLINK("["&amp;SUBSTITUTE(DIR,"'","")&amp;"]NOTA!D"&amp;ATALI[[#This Row],[//]]+2,"&gt;"))</f>
        <v/>
      </c>
      <c r="D97" s="48" t="str">
        <f>IF(ATALI[[#This Row],[ID NOTA]]="","",INDEX(Table1[QB],MATCH(ATALI[[#This Row],[ID NOTA]],Table1[ID],0)))</f>
        <v/>
      </c>
      <c r="E9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7" s="48"/>
      <c r="G97" s="30" t="str">
        <f ca="1">IF(ATALI[[#This Row],[N_ID]]="","",INDEX(INDIRECT($2:$2),ATALI[[#This Row],[//]]))</f>
        <v/>
      </c>
      <c r="H97" s="30" t="str">
        <f ca="1">IF(ATALI[[#This Row],[N_ID]]="","",INDEX(INDIRECT($2:$2),ATALI[[#This Row],[//]]))</f>
        <v/>
      </c>
      <c r="I97" s="31" t="str">
        <f ca="1">IF(ATALI[[#This Row],[N_ID]]="","",INDEX(INDIRECT($2:$2),ATALI[[#This Row],[//]]))</f>
        <v/>
      </c>
      <c r="J97" s="35" t="str">
        <f ca="1">IF(ATALI[[#This Row],[//]]="","",INDEX([3]!db[NB PAJAK],ATALI[[#This Row],[stt]]-1))</f>
        <v/>
      </c>
      <c r="K97" s="48" t="str">
        <f ca="1">IF(ATALI[[#This Row],[//]]="","",INDEX(INDIRECT($2:$2),ATALI[[#This Row],[//]]))</f>
        <v/>
      </c>
      <c r="L97" s="48" t="str">
        <f ca="1">IF(ATALI[[#This Row],[//]]="","",INDEX(INDIRECT($2:$2),ATALI[[#This Row],[//]]))</f>
        <v/>
      </c>
      <c r="M97" s="48" t="str">
        <f ca="1">IF(ATALI[[#This Row],[//]]="","",INDEX(INDIRECT($2:$2),ATALI[[#This Row],[//]]))</f>
        <v/>
      </c>
      <c r="N97" s="33" t="str">
        <f ca="1">IF(ATALI[[#This Row],[//]]="","",INDEX(INDIRECT($2:$2),ATALI[[#This Row],[//]]))</f>
        <v/>
      </c>
      <c r="O97" s="44" t="str">
        <f ca="1">IF(ATALI[[#This Row],[//]]="","",INDEX(INDIRECT($2:$2),ATALI[[#This Row],[//]]))</f>
        <v/>
      </c>
      <c r="P97" s="44" t="str">
        <f ca="1">IF(ATALI[[#This Row],[//]]="","",IF(INDEX(INDIRECT($2:$2),ATALI[[#This Row],[//]])="","",INDEX(INDIRECT($2:$2),ATALI[[#This Row],[//]])))</f>
        <v/>
      </c>
      <c r="Q97" s="33" t="str">
        <f ca="1">IF(ATALI[[#This Row],[//]]="","",INDEX(INDIRECT($2:$2),ATALI[[#This Row],[//]]))</f>
        <v/>
      </c>
      <c r="R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7" s="45" t="str">
        <f ca="1">IF(ATALI[[#This Row],[//]]="","",IF(INDEX(INDIRECT($2:$2),ATALI[[#This Row],[//]])="","",INDEX(INDIRECT($2:$2),ATALI[[#This Row],[//]])))</f>
        <v/>
      </c>
      <c r="U97" s="31" t="str">
        <f ca="1">IF(ATALI[[#This Row],[//]]="","",INDEX(INDIRECT($2:$2),ATALI[[#This Row],[//]]))</f>
        <v/>
      </c>
      <c r="V97" s="31" t="str">
        <f ca="1">LOWER(SUBSTITUTE(SUBSTITUTE(SUBSTITUTE(SUBSTITUTE(SUBSTITUTE(SUBSTITUTE(SUBSTITUTE(ATALI[[#This Row],[N.B.nota]]," ",""),"-",""),"(",""),")",""),".",""),",",""),"/",""))</f>
        <v/>
      </c>
      <c r="W97" s="31" t="str">
        <f ca="1">IF(ATALI[[#This Row],[concat]]="","",MATCH(ATALI[[#This Row],[concat]],[3]!db[NB NOTA_C],0)+1)</f>
        <v/>
      </c>
      <c r="X97" s="31" t="str">
        <f ca="1">IF(ATALI[[#This Row],[N.B.nota]]="","",ADDRESS(ROW(ATALI[QB]),COLUMN(ATALI[QB]))&amp;":"&amp;ADDRESS(ROW(),COLUMN(ATALI[QB])))</f>
        <v/>
      </c>
      <c r="Y97" s="46" t="str">
        <f ca="1">IF(ATALI[[#This Row],[//]]="","",HYPERLINK("[../DB.xlsx]DB!e"&amp;MATCH(ATALI[[#This Row],[concat]],[3]!db[NB NOTA_C],0)+1,"&gt;"))</f>
        <v/>
      </c>
      <c r="Z97" s="32">
        <f ca="1">IF(ATALI[[#This Row],[ID NOTA]]="",INDIRECT(ADDRESS(ROW()-1,COLUMN())),ATALI[[#This Row],[ID NOTA]])</f>
        <v>7</v>
      </c>
    </row>
    <row r="98" spans="1:26" x14ac:dyDescent="0.25">
      <c r="A98" s="32"/>
      <c r="B98" s="48" t="str">
        <f>IF(ATALI[[#This Row],[N_ID]]="","",INDEX(Table1[ID],MATCH(ATALI[[#This Row],[N_ID]],Table1[N_ID],0)))</f>
        <v/>
      </c>
      <c r="C98" s="48" t="str">
        <f ca="1">IF(ATALI[[#This Row],[//]]="","",HYPERLINK("["&amp;SUBSTITUTE(DIR,"'","")&amp;"]NOTA!D"&amp;ATALI[[#This Row],[//]]+2,"&gt;"))</f>
        <v/>
      </c>
      <c r="D98" s="48" t="str">
        <f>IF(ATALI[[#This Row],[ID NOTA]]="","",INDEX(Table1[QB],MATCH(ATALI[[#This Row],[ID NOTA]],Table1[ID],0)))</f>
        <v/>
      </c>
      <c r="E9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8" s="48"/>
      <c r="G98" s="30" t="str">
        <f ca="1">IF(ATALI[[#This Row],[N_ID]]="","",INDEX(INDIRECT($2:$2),ATALI[[#This Row],[//]]))</f>
        <v/>
      </c>
      <c r="H98" s="30" t="str">
        <f ca="1">IF(ATALI[[#This Row],[N_ID]]="","",INDEX(INDIRECT($2:$2),ATALI[[#This Row],[//]]))</f>
        <v/>
      </c>
      <c r="I98" s="31" t="str">
        <f ca="1">IF(ATALI[[#This Row],[N_ID]]="","",INDEX(INDIRECT($2:$2),ATALI[[#This Row],[//]]))</f>
        <v/>
      </c>
      <c r="J98" s="35" t="str">
        <f ca="1">IF(ATALI[[#This Row],[//]]="","",INDEX([3]!db[NB PAJAK],ATALI[[#This Row],[stt]]-1))</f>
        <v/>
      </c>
      <c r="K98" s="48" t="str">
        <f ca="1">IF(ATALI[[#This Row],[//]]="","",INDEX(INDIRECT($2:$2),ATALI[[#This Row],[//]]))</f>
        <v/>
      </c>
      <c r="L98" s="48" t="str">
        <f ca="1">IF(ATALI[[#This Row],[//]]="","",INDEX(INDIRECT($2:$2),ATALI[[#This Row],[//]]))</f>
        <v/>
      </c>
      <c r="M98" s="48" t="str">
        <f ca="1">IF(ATALI[[#This Row],[//]]="","",INDEX(INDIRECT($2:$2),ATALI[[#This Row],[//]]))</f>
        <v/>
      </c>
      <c r="N98" s="33" t="str">
        <f ca="1">IF(ATALI[[#This Row],[//]]="","",INDEX(INDIRECT($2:$2),ATALI[[#This Row],[//]]))</f>
        <v/>
      </c>
      <c r="O98" s="44" t="str">
        <f ca="1">IF(ATALI[[#This Row],[//]]="","",INDEX(INDIRECT($2:$2),ATALI[[#This Row],[//]]))</f>
        <v/>
      </c>
      <c r="P98" s="44" t="str">
        <f ca="1">IF(ATALI[[#This Row],[//]]="","",IF(INDEX(INDIRECT($2:$2),ATALI[[#This Row],[//]])="","",INDEX(INDIRECT($2:$2),ATALI[[#This Row],[//]])))</f>
        <v/>
      </c>
      <c r="Q98" s="33" t="str">
        <f ca="1">IF(ATALI[[#This Row],[//]]="","",INDEX(INDIRECT($2:$2),ATALI[[#This Row],[//]]))</f>
        <v/>
      </c>
      <c r="R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8" s="45" t="str">
        <f ca="1">IF(ATALI[[#This Row],[//]]="","",IF(INDEX(INDIRECT($2:$2),ATALI[[#This Row],[//]])="","",INDEX(INDIRECT($2:$2),ATALI[[#This Row],[//]])))</f>
        <v/>
      </c>
      <c r="U98" s="31" t="str">
        <f ca="1">IF(ATALI[[#This Row],[//]]="","",INDEX(INDIRECT($2:$2),ATALI[[#This Row],[//]]))</f>
        <v/>
      </c>
      <c r="V98" s="31" t="str">
        <f ca="1">LOWER(SUBSTITUTE(SUBSTITUTE(SUBSTITUTE(SUBSTITUTE(SUBSTITUTE(SUBSTITUTE(SUBSTITUTE(ATALI[[#This Row],[N.B.nota]]," ",""),"-",""),"(",""),")",""),".",""),",",""),"/",""))</f>
        <v/>
      </c>
      <c r="W98" s="31" t="str">
        <f ca="1">IF(ATALI[[#This Row],[concat]]="","",MATCH(ATALI[[#This Row],[concat]],[3]!db[NB NOTA_C],0)+1)</f>
        <v/>
      </c>
      <c r="X98" s="31" t="str">
        <f ca="1">IF(ATALI[[#This Row],[N.B.nota]]="","",ADDRESS(ROW(ATALI[QB]),COLUMN(ATALI[QB]))&amp;":"&amp;ADDRESS(ROW(),COLUMN(ATALI[QB])))</f>
        <v/>
      </c>
      <c r="Y98" s="46" t="str">
        <f ca="1">IF(ATALI[[#This Row],[//]]="","",HYPERLINK("[../DB.xlsx]DB!e"&amp;MATCH(ATALI[[#This Row],[concat]],[3]!db[NB NOTA_C],0)+1,"&gt;"))</f>
        <v/>
      </c>
      <c r="Z98" s="32">
        <f ca="1">IF(ATALI[[#This Row],[ID NOTA]]="",INDIRECT(ADDRESS(ROW()-1,COLUMN())),ATALI[[#This Row],[ID NOTA]])</f>
        <v>7</v>
      </c>
    </row>
    <row r="99" spans="1:26" x14ac:dyDescent="0.25">
      <c r="A99" s="32"/>
      <c r="B99" s="48" t="str">
        <f>IF(ATALI[[#This Row],[N_ID]]="","",INDEX(Table1[ID],MATCH(ATALI[[#This Row],[N_ID]],Table1[N_ID],0)))</f>
        <v/>
      </c>
      <c r="C99" s="48" t="str">
        <f ca="1">IF(ATALI[[#This Row],[//]]="","",HYPERLINK("["&amp;SUBSTITUTE(DIR,"'","")&amp;"]NOTA!D"&amp;ATALI[[#This Row],[//]]+2,"&gt;"))</f>
        <v/>
      </c>
      <c r="D99" s="48" t="str">
        <f>IF(ATALI[[#This Row],[ID NOTA]]="","",INDEX(Table1[QB],MATCH(ATALI[[#This Row],[ID NOTA]],Table1[ID],0)))</f>
        <v/>
      </c>
      <c r="E9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9" s="48"/>
      <c r="G99" s="30" t="str">
        <f ca="1">IF(ATALI[[#This Row],[N_ID]]="","",INDEX(INDIRECT($2:$2),ATALI[[#This Row],[//]]))</f>
        <v/>
      </c>
      <c r="H99" s="30" t="str">
        <f ca="1">IF(ATALI[[#This Row],[N_ID]]="","",INDEX(INDIRECT($2:$2),ATALI[[#This Row],[//]]))</f>
        <v/>
      </c>
      <c r="I99" s="31" t="str">
        <f ca="1">IF(ATALI[[#This Row],[N_ID]]="","",INDEX(INDIRECT($2:$2),ATALI[[#This Row],[//]]))</f>
        <v/>
      </c>
      <c r="J99" s="35" t="str">
        <f ca="1">IF(ATALI[[#This Row],[//]]="","",INDEX([3]!db[NB PAJAK],ATALI[[#This Row],[stt]]-1))</f>
        <v/>
      </c>
      <c r="K99" s="48" t="str">
        <f ca="1">IF(ATALI[[#This Row],[//]]="","",INDEX(INDIRECT($2:$2),ATALI[[#This Row],[//]]))</f>
        <v/>
      </c>
      <c r="L99" s="48" t="str">
        <f ca="1">IF(ATALI[[#This Row],[//]]="","",INDEX(INDIRECT($2:$2),ATALI[[#This Row],[//]]))</f>
        <v/>
      </c>
      <c r="M99" s="48" t="str">
        <f ca="1">IF(ATALI[[#This Row],[//]]="","",INDEX(INDIRECT($2:$2),ATALI[[#This Row],[//]]))</f>
        <v/>
      </c>
      <c r="N99" s="33" t="str">
        <f ca="1">IF(ATALI[[#This Row],[//]]="","",INDEX(INDIRECT($2:$2),ATALI[[#This Row],[//]]))</f>
        <v/>
      </c>
      <c r="O99" s="44" t="str">
        <f ca="1">IF(ATALI[[#This Row],[//]]="","",INDEX(INDIRECT($2:$2),ATALI[[#This Row],[//]]))</f>
        <v/>
      </c>
      <c r="P99" s="44" t="str">
        <f ca="1">IF(ATALI[[#This Row],[//]]="","",IF(INDEX(INDIRECT($2:$2),ATALI[[#This Row],[//]])="","",INDEX(INDIRECT($2:$2),ATALI[[#This Row],[//]])))</f>
        <v/>
      </c>
      <c r="Q99" s="33" t="str">
        <f ca="1">IF(ATALI[[#This Row],[//]]="","",INDEX(INDIRECT($2:$2),ATALI[[#This Row],[//]]))</f>
        <v/>
      </c>
      <c r="R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9" s="45" t="str">
        <f ca="1">IF(ATALI[[#This Row],[//]]="","",IF(INDEX(INDIRECT($2:$2),ATALI[[#This Row],[//]])="","",INDEX(INDIRECT($2:$2),ATALI[[#This Row],[//]])))</f>
        <v/>
      </c>
      <c r="U99" s="31" t="str">
        <f ca="1">IF(ATALI[[#This Row],[//]]="","",INDEX(INDIRECT($2:$2),ATALI[[#This Row],[//]]))</f>
        <v/>
      </c>
      <c r="V99" s="31" t="str">
        <f ca="1">LOWER(SUBSTITUTE(SUBSTITUTE(SUBSTITUTE(SUBSTITUTE(SUBSTITUTE(SUBSTITUTE(SUBSTITUTE(ATALI[[#This Row],[N.B.nota]]," ",""),"-",""),"(",""),")",""),".",""),",",""),"/",""))</f>
        <v/>
      </c>
      <c r="W99" s="31" t="str">
        <f ca="1">IF(ATALI[[#This Row],[concat]]="","",MATCH(ATALI[[#This Row],[concat]],[3]!db[NB NOTA_C],0)+1)</f>
        <v/>
      </c>
      <c r="X99" s="31" t="str">
        <f ca="1">IF(ATALI[[#This Row],[N.B.nota]]="","",ADDRESS(ROW(ATALI[QB]),COLUMN(ATALI[QB]))&amp;":"&amp;ADDRESS(ROW(),COLUMN(ATALI[QB])))</f>
        <v/>
      </c>
      <c r="Y99" s="46" t="str">
        <f ca="1">IF(ATALI[[#This Row],[//]]="","",HYPERLINK("[../DB.xlsx]DB!e"&amp;MATCH(ATALI[[#This Row],[concat]],[3]!db[NB NOTA_C],0)+1,"&gt;"))</f>
        <v/>
      </c>
      <c r="Z99" s="32">
        <f ca="1">IF(ATALI[[#This Row],[ID NOTA]]="",INDIRECT(ADDRESS(ROW()-1,COLUMN())),ATALI[[#This Row],[ID NOTA]])</f>
        <v>7</v>
      </c>
    </row>
    <row r="100" spans="1:26" x14ac:dyDescent="0.25">
      <c r="A100" s="32"/>
      <c r="B100" s="48" t="str">
        <f>IF(ATALI[[#This Row],[N_ID]]="","",INDEX(Table1[ID],MATCH(ATALI[[#This Row],[N_ID]],Table1[N_ID],0)))</f>
        <v/>
      </c>
      <c r="C100" s="48" t="str">
        <f ca="1">IF(ATALI[[#This Row],[//]]="","",HYPERLINK("["&amp;SUBSTITUTE(DIR,"'","")&amp;"]NOTA!D"&amp;ATALI[[#This Row],[//]]+2,"&gt;"))</f>
        <v/>
      </c>
      <c r="D100" s="48" t="str">
        <f>IF(ATALI[[#This Row],[ID NOTA]]="","",INDEX(Table1[QB],MATCH(ATALI[[#This Row],[ID NOTA]],Table1[ID],0)))</f>
        <v/>
      </c>
      <c r="E10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0" s="48"/>
      <c r="G100" s="30" t="str">
        <f ca="1">IF(ATALI[[#This Row],[N_ID]]="","",INDEX(INDIRECT($2:$2),ATALI[[#This Row],[//]]))</f>
        <v/>
      </c>
      <c r="H100" s="30" t="str">
        <f ca="1">IF(ATALI[[#This Row],[N_ID]]="","",INDEX(INDIRECT($2:$2),ATALI[[#This Row],[//]]))</f>
        <v/>
      </c>
      <c r="I100" s="31" t="str">
        <f ca="1">IF(ATALI[[#This Row],[N_ID]]="","",INDEX(INDIRECT($2:$2),ATALI[[#This Row],[//]]))</f>
        <v/>
      </c>
      <c r="J100" s="35" t="str">
        <f ca="1">IF(ATALI[[#This Row],[//]]="","",INDEX([3]!db[NB PAJAK],ATALI[[#This Row],[stt]]-1))</f>
        <v/>
      </c>
      <c r="K100" s="48" t="str">
        <f ca="1">IF(ATALI[[#This Row],[//]]="","",INDEX(INDIRECT($2:$2),ATALI[[#This Row],[//]]))</f>
        <v/>
      </c>
      <c r="L100" s="48" t="str">
        <f ca="1">IF(ATALI[[#This Row],[//]]="","",INDEX(INDIRECT($2:$2),ATALI[[#This Row],[//]]))</f>
        <v/>
      </c>
      <c r="M100" s="48" t="str">
        <f ca="1">IF(ATALI[[#This Row],[//]]="","",INDEX(INDIRECT($2:$2),ATALI[[#This Row],[//]]))</f>
        <v/>
      </c>
      <c r="N100" s="33" t="str">
        <f ca="1">IF(ATALI[[#This Row],[//]]="","",INDEX(INDIRECT($2:$2),ATALI[[#This Row],[//]]))</f>
        <v/>
      </c>
      <c r="O100" s="44" t="str">
        <f ca="1">IF(ATALI[[#This Row],[//]]="","",INDEX(INDIRECT($2:$2),ATALI[[#This Row],[//]]))</f>
        <v/>
      </c>
      <c r="P100" s="44" t="str">
        <f ca="1">IF(ATALI[[#This Row],[//]]="","",IF(INDEX(INDIRECT($2:$2),ATALI[[#This Row],[//]])="","",INDEX(INDIRECT($2:$2),ATALI[[#This Row],[//]])))</f>
        <v/>
      </c>
      <c r="Q100" s="33" t="str">
        <f ca="1">IF(ATALI[[#This Row],[//]]="","",INDEX(INDIRECT($2:$2),ATALI[[#This Row],[//]]))</f>
        <v/>
      </c>
      <c r="R1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0" s="45" t="str">
        <f ca="1">IF(ATALI[[#This Row],[//]]="","",IF(INDEX(INDIRECT($2:$2),ATALI[[#This Row],[//]])="","",INDEX(INDIRECT($2:$2),ATALI[[#This Row],[//]])))</f>
        <v/>
      </c>
      <c r="U100" s="31" t="str">
        <f ca="1">IF(ATALI[[#This Row],[//]]="","",INDEX(INDIRECT($2:$2),ATALI[[#This Row],[//]]))</f>
        <v/>
      </c>
      <c r="V100" s="31" t="str">
        <f ca="1">LOWER(SUBSTITUTE(SUBSTITUTE(SUBSTITUTE(SUBSTITUTE(SUBSTITUTE(SUBSTITUTE(SUBSTITUTE(ATALI[[#This Row],[N.B.nota]]," ",""),"-",""),"(",""),")",""),".",""),",",""),"/",""))</f>
        <v/>
      </c>
      <c r="W100" s="31" t="str">
        <f ca="1">IF(ATALI[[#This Row],[concat]]="","",MATCH(ATALI[[#This Row],[concat]],[3]!db[NB NOTA_C],0)+1)</f>
        <v/>
      </c>
      <c r="X100" s="31" t="str">
        <f ca="1">IF(ATALI[[#This Row],[N.B.nota]]="","",ADDRESS(ROW(ATALI[QB]),COLUMN(ATALI[QB]))&amp;":"&amp;ADDRESS(ROW(),COLUMN(ATALI[QB])))</f>
        <v/>
      </c>
      <c r="Y100" s="46" t="str">
        <f ca="1">IF(ATALI[[#This Row],[//]]="","",HYPERLINK("[../DB.xlsx]DB!e"&amp;MATCH(ATALI[[#This Row],[concat]],[3]!db[NB NOTA_C],0)+1,"&gt;"))</f>
        <v/>
      </c>
      <c r="Z100" s="32">
        <f ca="1">IF(ATALI[[#This Row],[ID NOTA]]="",INDIRECT(ADDRESS(ROW()-1,COLUMN())),ATALI[[#This Row],[ID NOTA]])</f>
        <v>7</v>
      </c>
    </row>
    <row r="101" spans="1:26" x14ac:dyDescent="0.25">
      <c r="A101" s="32"/>
      <c r="B101" s="48" t="str">
        <f>IF(ATALI[[#This Row],[N_ID]]="","",INDEX(Table1[ID],MATCH(ATALI[[#This Row],[N_ID]],Table1[N_ID],0)))</f>
        <v/>
      </c>
      <c r="C101" s="48" t="str">
        <f ca="1">IF(ATALI[[#This Row],[//]]="","",HYPERLINK("["&amp;SUBSTITUTE(DIR,"'","")&amp;"]NOTA!D"&amp;ATALI[[#This Row],[//]]+2,"&gt;"))</f>
        <v/>
      </c>
      <c r="D101" s="48" t="str">
        <f>IF(ATALI[[#This Row],[ID NOTA]]="","",INDEX(Table1[QB],MATCH(ATALI[[#This Row],[ID NOTA]],Table1[ID],0)))</f>
        <v/>
      </c>
      <c r="E10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1" s="48"/>
      <c r="G101" s="30" t="str">
        <f ca="1">IF(ATALI[[#This Row],[N_ID]]="","",INDEX(INDIRECT($2:$2),ATALI[[#This Row],[//]]))</f>
        <v/>
      </c>
      <c r="H101" s="30" t="str">
        <f ca="1">IF(ATALI[[#This Row],[N_ID]]="","",INDEX(INDIRECT($2:$2),ATALI[[#This Row],[//]]))</f>
        <v/>
      </c>
      <c r="I101" s="31" t="str">
        <f ca="1">IF(ATALI[[#This Row],[N_ID]]="","",INDEX(INDIRECT($2:$2),ATALI[[#This Row],[//]]))</f>
        <v/>
      </c>
      <c r="J101" s="35" t="str">
        <f ca="1">IF(ATALI[[#This Row],[//]]="","",INDEX([3]!db[NB PAJAK],ATALI[[#This Row],[stt]]-1))</f>
        <v/>
      </c>
      <c r="K101" s="48" t="str">
        <f ca="1">IF(ATALI[[#This Row],[//]]="","",INDEX(INDIRECT($2:$2),ATALI[[#This Row],[//]]))</f>
        <v/>
      </c>
      <c r="L101" s="48" t="str">
        <f ca="1">IF(ATALI[[#This Row],[//]]="","",INDEX(INDIRECT($2:$2),ATALI[[#This Row],[//]]))</f>
        <v/>
      </c>
      <c r="M101" s="48" t="str">
        <f ca="1">IF(ATALI[[#This Row],[//]]="","",INDEX(INDIRECT($2:$2),ATALI[[#This Row],[//]]))</f>
        <v/>
      </c>
      <c r="N101" s="33" t="str">
        <f ca="1">IF(ATALI[[#This Row],[//]]="","",INDEX(INDIRECT($2:$2),ATALI[[#This Row],[//]]))</f>
        <v/>
      </c>
      <c r="O101" s="44" t="str">
        <f ca="1">IF(ATALI[[#This Row],[//]]="","",INDEX(INDIRECT($2:$2),ATALI[[#This Row],[//]]))</f>
        <v/>
      </c>
      <c r="P101" s="44" t="str">
        <f ca="1">IF(ATALI[[#This Row],[//]]="","",IF(INDEX(INDIRECT($2:$2),ATALI[[#This Row],[//]])="","",INDEX(INDIRECT($2:$2),ATALI[[#This Row],[//]])))</f>
        <v/>
      </c>
      <c r="Q101" s="33" t="str">
        <f ca="1">IF(ATALI[[#This Row],[//]]="","",INDEX(INDIRECT($2:$2),ATALI[[#This Row],[//]]))</f>
        <v/>
      </c>
      <c r="R1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1" s="45" t="str">
        <f ca="1">IF(ATALI[[#This Row],[//]]="","",IF(INDEX(INDIRECT($2:$2),ATALI[[#This Row],[//]])="","",INDEX(INDIRECT($2:$2),ATALI[[#This Row],[//]])))</f>
        <v/>
      </c>
      <c r="U101" s="31" t="str">
        <f ca="1">IF(ATALI[[#This Row],[//]]="","",INDEX(INDIRECT($2:$2),ATALI[[#This Row],[//]]))</f>
        <v/>
      </c>
      <c r="V101" s="31" t="str">
        <f ca="1">LOWER(SUBSTITUTE(SUBSTITUTE(SUBSTITUTE(SUBSTITUTE(SUBSTITUTE(SUBSTITUTE(SUBSTITUTE(ATALI[[#This Row],[N.B.nota]]," ",""),"-",""),"(",""),")",""),".",""),",",""),"/",""))</f>
        <v/>
      </c>
      <c r="W101" s="31" t="str">
        <f ca="1">IF(ATALI[[#This Row],[concat]]="","",MATCH(ATALI[[#This Row],[concat]],[3]!db[NB NOTA_C],0)+1)</f>
        <v/>
      </c>
      <c r="X101" s="31" t="str">
        <f ca="1">IF(ATALI[[#This Row],[N.B.nota]]="","",ADDRESS(ROW(ATALI[QB]),COLUMN(ATALI[QB]))&amp;":"&amp;ADDRESS(ROW(),COLUMN(ATALI[QB])))</f>
        <v/>
      </c>
      <c r="Y101" s="46" t="str">
        <f ca="1">IF(ATALI[[#This Row],[//]]="","",HYPERLINK("[../DB.xlsx]DB!e"&amp;MATCH(ATALI[[#This Row],[concat]],[3]!db[NB NOTA_C],0)+1,"&gt;"))</f>
        <v/>
      </c>
      <c r="Z101" s="32">
        <f ca="1">IF(ATALI[[#This Row],[ID NOTA]]="",INDIRECT(ADDRESS(ROW()-1,COLUMN())),ATALI[[#This Row],[ID NOTA]])</f>
        <v>7</v>
      </c>
    </row>
    <row r="102" spans="1:26" x14ac:dyDescent="0.25">
      <c r="A102" s="32"/>
      <c r="B102" s="48" t="str">
        <f>IF(ATALI[[#This Row],[N_ID]]="","",INDEX(Table1[ID],MATCH(ATALI[[#This Row],[N_ID]],Table1[N_ID],0)))</f>
        <v/>
      </c>
      <c r="C102" s="48" t="str">
        <f ca="1">IF(ATALI[[#This Row],[//]]="","",HYPERLINK("["&amp;SUBSTITUTE(DIR,"'","")&amp;"]NOTA!D"&amp;ATALI[[#This Row],[//]]+2,"&gt;"))</f>
        <v/>
      </c>
      <c r="D102" s="48" t="str">
        <f>IF(ATALI[[#This Row],[ID NOTA]]="","",INDEX(Table1[QB],MATCH(ATALI[[#This Row],[ID NOTA]],Table1[ID],0)))</f>
        <v/>
      </c>
      <c r="E10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2" s="48"/>
      <c r="G102" s="30" t="str">
        <f ca="1">IF(ATALI[[#This Row],[N_ID]]="","",INDEX(INDIRECT($2:$2),ATALI[[#This Row],[//]]))</f>
        <v/>
      </c>
      <c r="H102" s="30" t="str">
        <f ca="1">IF(ATALI[[#This Row],[N_ID]]="","",INDEX(INDIRECT($2:$2),ATALI[[#This Row],[//]]))</f>
        <v/>
      </c>
      <c r="I102" s="31" t="str">
        <f ca="1">IF(ATALI[[#This Row],[N_ID]]="","",INDEX(INDIRECT($2:$2),ATALI[[#This Row],[//]]))</f>
        <v/>
      </c>
      <c r="J102" s="35" t="str">
        <f ca="1">IF(ATALI[[#This Row],[//]]="","",INDEX([3]!db[NB PAJAK],ATALI[[#This Row],[stt]]-1))</f>
        <v/>
      </c>
      <c r="K102" s="48" t="str">
        <f ca="1">IF(ATALI[[#This Row],[//]]="","",INDEX(INDIRECT($2:$2),ATALI[[#This Row],[//]]))</f>
        <v/>
      </c>
      <c r="L102" s="48" t="str">
        <f ca="1">IF(ATALI[[#This Row],[//]]="","",INDEX(INDIRECT($2:$2),ATALI[[#This Row],[//]]))</f>
        <v/>
      </c>
      <c r="M102" s="48" t="str">
        <f ca="1">IF(ATALI[[#This Row],[//]]="","",INDEX(INDIRECT($2:$2),ATALI[[#This Row],[//]]))</f>
        <v/>
      </c>
      <c r="N102" s="33" t="str">
        <f ca="1">IF(ATALI[[#This Row],[//]]="","",INDEX(INDIRECT($2:$2),ATALI[[#This Row],[//]]))</f>
        <v/>
      </c>
      <c r="O102" s="44" t="str">
        <f ca="1">IF(ATALI[[#This Row],[//]]="","",INDEX(INDIRECT($2:$2),ATALI[[#This Row],[//]]))</f>
        <v/>
      </c>
      <c r="P102" s="44" t="str">
        <f ca="1">IF(ATALI[[#This Row],[//]]="","",IF(INDEX(INDIRECT($2:$2),ATALI[[#This Row],[//]])="","",INDEX(INDIRECT($2:$2),ATALI[[#This Row],[//]])))</f>
        <v/>
      </c>
      <c r="Q102" s="33" t="str">
        <f ca="1">IF(ATALI[[#This Row],[//]]="","",INDEX(INDIRECT($2:$2),ATALI[[#This Row],[//]]))</f>
        <v/>
      </c>
      <c r="R1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2" s="45" t="str">
        <f ca="1">IF(ATALI[[#This Row],[//]]="","",IF(INDEX(INDIRECT($2:$2),ATALI[[#This Row],[//]])="","",INDEX(INDIRECT($2:$2),ATALI[[#This Row],[//]])))</f>
        <v/>
      </c>
      <c r="U102" s="31" t="str">
        <f ca="1">IF(ATALI[[#This Row],[//]]="","",INDEX(INDIRECT($2:$2),ATALI[[#This Row],[//]]))</f>
        <v/>
      </c>
      <c r="V102" s="31" t="str">
        <f ca="1">LOWER(SUBSTITUTE(SUBSTITUTE(SUBSTITUTE(SUBSTITUTE(SUBSTITUTE(SUBSTITUTE(SUBSTITUTE(ATALI[[#This Row],[N.B.nota]]," ",""),"-",""),"(",""),")",""),".",""),",",""),"/",""))</f>
        <v/>
      </c>
      <c r="W102" s="31" t="str">
        <f ca="1">IF(ATALI[[#This Row],[concat]]="","",MATCH(ATALI[[#This Row],[concat]],[3]!db[NB NOTA_C],0)+1)</f>
        <v/>
      </c>
      <c r="X102" s="31" t="str">
        <f ca="1">IF(ATALI[[#This Row],[N.B.nota]]="","",ADDRESS(ROW(ATALI[QB]),COLUMN(ATALI[QB]))&amp;":"&amp;ADDRESS(ROW(),COLUMN(ATALI[QB])))</f>
        <v/>
      </c>
      <c r="Y102" s="46" t="str">
        <f ca="1">IF(ATALI[[#This Row],[//]]="","",HYPERLINK("[../DB.xlsx]DB!e"&amp;MATCH(ATALI[[#This Row],[concat]],[3]!db[NB NOTA_C],0)+1,"&gt;"))</f>
        <v/>
      </c>
      <c r="Z102" s="32">
        <f ca="1">IF(ATALI[[#This Row],[ID NOTA]]="",INDIRECT(ADDRESS(ROW()-1,COLUMN())),ATALI[[#This Row],[ID NOTA]])</f>
        <v>7</v>
      </c>
    </row>
    <row r="103" spans="1:26" x14ac:dyDescent="0.25">
      <c r="A103" s="32"/>
      <c r="B103" s="48" t="str">
        <f>IF(ATALI[[#This Row],[N_ID]]="","",INDEX(Table1[ID],MATCH(ATALI[[#This Row],[N_ID]],Table1[N_ID],0)))</f>
        <v/>
      </c>
      <c r="C103" s="48" t="str">
        <f ca="1">IF(ATALI[[#This Row],[//]]="","",HYPERLINK("["&amp;SUBSTITUTE(DIR,"'","")&amp;"]NOTA!D"&amp;ATALI[[#This Row],[//]]+2,"&gt;"))</f>
        <v/>
      </c>
      <c r="D103" s="48" t="str">
        <f>IF(ATALI[[#This Row],[ID NOTA]]="","",INDEX(Table1[QB],MATCH(ATALI[[#This Row],[ID NOTA]],Table1[ID],0)))</f>
        <v/>
      </c>
      <c r="E10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3" s="48"/>
      <c r="G103" s="30" t="str">
        <f ca="1">IF(ATALI[[#This Row],[N_ID]]="","",INDEX(INDIRECT($2:$2),ATALI[[#This Row],[//]]))</f>
        <v/>
      </c>
      <c r="H103" s="30" t="str">
        <f ca="1">IF(ATALI[[#This Row],[N_ID]]="","",INDEX(INDIRECT($2:$2),ATALI[[#This Row],[//]]))</f>
        <v/>
      </c>
      <c r="I103" s="31" t="str">
        <f ca="1">IF(ATALI[[#This Row],[N_ID]]="","",INDEX(INDIRECT($2:$2),ATALI[[#This Row],[//]]))</f>
        <v/>
      </c>
      <c r="J103" s="35" t="str">
        <f ca="1">IF(ATALI[[#This Row],[//]]="","",INDEX([3]!db[NB PAJAK],ATALI[[#This Row],[stt]]-1))</f>
        <v/>
      </c>
      <c r="K103" s="48" t="str">
        <f ca="1">IF(ATALI[[#This Row],[//]]="","",INDEX(INDIRECT($2:$2),ATALI[[#This Row],[//]]))</f>
        <v/>
      </c>
      <c r="L103" s="48" t="str">
        <f ca="1">IF(ATALI[[#This Row],[//]]="","",INDEX(INDIRECT($2:$2),ATALI[[#This Row],[//]]))</f>
        <v/>
      </c>
      <c r="M103" s="48" t="str">
        <f ca="1">IF(ATALI[[#This Row],[//]]="","",INDEX(INDIRECT($2:$2),ATALI[[#This Row],[//]]))</f>
        <v/>
      </c>
      <c r="N103" s="33" t="str">
        <f ca="1">IF(ATALI[[#This Row],[//]]="","",INDEX(INDIRECT($2:$2),ATALI[[#This Row],[//]]))</f>
        <v/>
      </c>
      <c r="O103" s="44" t="str">
        <f ca="1">IF(ATALI[[#This Row],[//]]="","",INDEX(INDIRECT($2:$2),ATALI[[#This Row],[//]]))</f>
        <v/>
      </c>
      <c r="P103" s="44" t="str">
        <f ca="1">IF(ATALI[[#This Row],[//]]="","",IF(INDEX(INDIRECT($2:$2),ATALI[[#This Row],[//]])="","",INDEX(INDIRECT($2:$2),ATALI[[#This Row],[//]])))</f>
        <v/>
      </c>
      <c r="Q103" s="33" t="str">
        <f ca="1">IF(ATALI[[#This Row],[//]]="","",INDEX(INDIRECT($2:$2),ATALI[[#This Row],[//]]))</f>
        <v/>
      </c>
      <c r="R1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3" s="45" t="str">
        <f ca="1">IF(ATALI[[#This Row],[//]]="","",IF(INDEX(INDIRECT($2:$2),ATALI[[#This Row],[//]])="","",INDEX(INDIRECT($2:$2),ATALI[[#This Row],[//]])))</f>
        <v/>
      </c>
      <c r="U103" s="31" t="str">
        <f ca="1">IF(ATALI[[#This Row],[//]]="","",INDEX(INDIRECT($2:$2),ATALI[[#This Row],[//]]))</f>
        <v/>
      </c>
      <c r="V103" s="31" t="str">
        <f ca="1">LOWER(SUBSTITUTE(SUBSTITUTE(SUBSTITUTE(SUBSTITUTE(SUBSTITUTE(SUBSTITUTE(SUBSTITUTE(ATALI[[#This Row],[N.B.nota]]," ",""),"-",""),"(",""),")",""),".",""),",",""),"/",""))</f>
        <v/>
      </c>
      <c r="W103" s="31" t="str">
        <f ca="1">IF(ATALI[[#This Row],[concat]]="","",MATCH(ATALI[[#This Row],[concat]],[3]!db[NB NOTA_C],0)+1)</f>
        <v/>
      </c>
      <c r="X103" s="31" t="str">
        <f ca="1">IF(ATALI[[#This Row],[N.B.nota]]="","",ADDRESS(ROW(ATALI[QB]),COLUMN(ATALI[QB]))&amp;":"&amp;ADDRESS(ROW(),COLUMN(ATALI[QB])))</f>
        <v/>
      </c>
      <c r="Y103" s="46" t="str">
        <f ca="1">IF(ATALI[[#This Row],[//]]="","",HYPERLINK("[../DB.xlsx]DB!e"&amp;MATCH(ATALI[[#This Row],[concat]],[3]!db[NB NOTA_C],0)+1,"&gt;"))</f>
        <v/>
      </c>
      <c r="Z103" s="32">
        <f ca="1">IF(ATALI[[#This Row],[ID NOTA]]="",INDIRECT(ADDRESS(ROW()-1,COLUMN())),ATALI[[#This Row],[ID NOTA]])</f>
        <v>7</v>
      </c>
    </row>
    <row r="104" spans="1:26" x14ac:dyDescent="0.25">
      <c r="A104" s="32"/>
      <c r="B104" s="48" t="str">
        <f>IF(ATALI[[#This Row],[N_ID]]="","",INDEX(Table1[ID],MATCH(ATALI[[#This Row],[N_ID]],Table1[N_ID],0)))</f>
        <v/>
      </c>
      <c r="C104" s="48" t="str">
        <f ca="1">IF(ATALI[[#This Row],[//]]="","",HYPERLINK("["&amp;SUBSTITUTE(DIR,"'","")&amp;"]NOTA!D"&amp;ATALI[[#This Row],[//]]+2,"&gt;"))</f>
        <v/>
      </c>
      <c r="D104" s="48" t="str">
        <f>IF(ATALI[[#This Row],[ID NOTA]]="","",INDEX(Table1[QB],MATCH(ATALI[[#This Row],[ID NOTA]],Table1[ID],0)))</f>
        <v/>
      </c>
      <c r="E10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4" s="48"/>
      <c r="G104" s="30" t="str">
        <f ca="1">IF(ATALI[[#This Row],[N_ID]]="","",INDEX(INDIRECT($2:$2),ATALI[[#This Row],[//]]))</f>
        <v/>
      </c>
      <c r="H104" s="30" t="str">
        <f ca="1">IF(ATALI[[#This Row],[N_ID]]="","",INDEX(INDIRECT($2:$2),ATALI[[#This Row],[//]]))</f>
        <v/>
      </c>
      <c r="I104" s="31" t="str">
        <f ca="1">IF(ATALI[[#This Row],[N_ID]]="","",INDEX(INDIRECT($2:$2),ATALI[[#This Row],[//]]))</f>
        <v/>
      </c>
      <c r="J104" s="35" t="str">
        <f ca="1">IF(ATALI[[#This Row],[//]]="","",INDEX([3]!db[NB PAJAK],ATALI[[#This Row],[stt]]-1))</f>
        <v/>
      </c>
      <c r="K104" s="48" t="str">
        <f ca="1">IF(ATALI[[#This Row],[//]]="","",INDEX(INDIRECT($2:$2),ATALI[[#This Row],[//]]))</f>
        <v/>
      </c>
      <c r="L104" s="48" t="str">
        <f ca="1">IF(ATALI[[#This Row],[//]]="","",INDEX(INDIRECT($2:$2),ATALI[[#This Row],[//]]))</f>
        <v/>
      </c>
      <c r="M104" s="48" t="str">
        <f ca="1">IF(ATALI[[#This Row],[//]]="","",INDEX(INDIRECT($2:$2),ATALI[[#This Row],[//]]))</f>
        <v/>
      </c>
      <c r="N104" s="33" t="str">
        <f ca="1">IF(ATALI[[#This Row],[//]]="","",INDEX(INDIRECT($2:$2),ATALI[[#This Row],[//]]))</f>
        <v/>
      </c>
      <c r="O104" s="44" t="str">
        <f ca="1">IF(ATALI[[#This Row],[//]]="","",INDEX(INDIRECT($2:$2),ATALI[[#This Row],[//]]))</f>
        <v/>
      </c>
      <c r="P104" s="44" t="str">
        <f ca="1">IF(ATALI[[#This Row],[//]]="","",IF(INDEX(INDIRECT($2:$2),ATALI[[#This Row],[//]])="","",INDEX(INDIRECT($2:$2),ATALI[[#This Row],[//]])))</f>
        <v/>
      </c>
      <c r="Q104" s="33" t="str">
        <f ca="1">IF(ATALI[[#This Row],[//]]="","",INDEX(INDIRECT($2:$2),ATALI[[#This Row],[//]]))</f>
        <v/>
      </c>
      <c r="R1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4" s="45" t="str">
        <f ca="1">IF(ATALI[[#This Row],[//]]="","",IF(INDEX(INDIRECT($2:$2),ATALI[[#This Row],[//]])="","",INDEX(INDIRECT($2:$2),ATALI[[#This Row],[//]])))</f>
        <v/>
      </c>
      <c r="U104" s="31" t="str">
        <f ca="1">IF(ATALI[[#This Row],[//]]="","",INDEX(INDIRECT($2:$2),ATALI[[#This Row],[//]]))</f>
        <v/>
      </c>
      <c r="V104" s="31" t="str">
        <f ca="1">LOWER(SUBSTITUTE(SUBSTITUTE(SUBSTITUTE(SUBSTITUTE(SUBSTITUTE(SUBSTITUTE(SUBSTITUTE(ATALI[[#This Row],[N.B.nota]]," ",""),"-",""),"(",""),")",""),".",""),",",""),"/",""))</f>
        <v/>
      </c>
      <c r="W104" s="31" t="str">
        <f ca="1">IF(ATALI[[#This Row],[concat]]="","",MATCH(ATALI[[#This Row],[concat]],[3]!db[NB NOTA_C],0)+1)</f>
        <v/>
      </c>
      <c r="X104" s="31" t="str">
        <f ca="1">IF(ATALI[[#This Row],[N.B.nota]]="","",ADDRESS(ROW(ATALI[QB]),COLUMN(ATALI[QB]))&amp;":"&amp;ADDRESS(ROW(),COLUMN(ATALI[QB])))</f>
        <v/>
      </c>
      <c r="Y104" s="46" t="str">
        <f ca="1">IF(ATALI[[#This Row],[//]]="","",HYPERLINK("[../DB.xlsx]DB!e"&amp;MATCH(ATALI[[#This Row],[concat]],[3]!db[NB NOTA_C],0)+1,"&gt;"))</f>
        <v/>
      </c>
      <c r="Z104" s="32">
        <f ca="1">IF(ATALI[[#This Row],[ID NOTA]]="",INDIRECT(ADDRESS(ROW()-1,COLUMN())),ATALI[[#This Row],[ID NOTA]])</f>
        <v>7</v>
      </c>
    </row>
    <row r="105" spans="1:26" x14ac:dyDescent="0.25">
      <c r="A105" s="32"/>
      <c r="B105" s="48" t="str">
        <f>IF(ATALI[[#This Row],[N_ID]]="","",INDEX(Table1[ID],MATCH(ATALI[[#This Row],[N_ID]],Table1[N_ID],0)))</f>
        <v/>
      </c>
      <c r="C105" s="48" t="str">
        <f ca="1">IF(ATALI[[#This Row],[//]]="","",HYPERLINK("["&amp;SUBSTITUTE(DIR,"'","")&amp;"]NOTA!D"&amp;ATALI[[#This Row],[//]]+2,"&gt;"))</f>
        <v/>
      </c>
      <c r="D105" s="48" t="str">
        <f>IF(ATALI[[#This Row],[ID NOTA]]="","",INDEX(Table1[QB],MATCH(ATALI[[#This Row],[ID NOTA]],Table1[ID],0)))</f>
        <v/>
      </c>
      <c r="E10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5" s="48"/>
      <c r="G105" s="30" t="str">
        <f ca="1">IF(ATALI[[#This Row],[N_ID]]="","",INDEX(INDIRECT($2:$2),ATALI[[#This Row],[//]]))</f>
        <v/>
      </c>
      <c r="H105" s="30" t="str">
        <f ca="1">IF(ATALI[[#This Row],[N_ID]]="","",INDEX(INDIRECT($2:$2),ATALI[[#This Row],[//]]))</f>
        <v/>
      </c>
      <c r="I105" s="31" t="str">
        <f ca="1">IF(ATALI[[#This Row],[N_ID]]="","",INDEX(INDIRECT($2:$2),ATALI[[#This Row],[//]]))</f>
        <v/>
      </c>
      <c r="J105" s="35" t="str">
        <f ca="1">IF(ATALI[[#This Row],[//]]="","",INDEX([3]!db[NB PAJAK],ATALI[[#This Row],[stt]]-1))</f>
        <v/>
      </c>
      <c r="K105" s="48" t="str">
        <f ca="1">IF(ATALI[[#This Row],[//]]="","",INDEX(INDIRECT($2:$2),ATALI[[#This Row],[//]]))</f>
        <v/>
      </c>
      <c r="L105" s="48" t="str">
        <f ca="1">IF(ATALI[[#This Row],[//]]="","",INDEX(INDIRECT($2:$2),ATALI[[#This Row],[//]]))</f>
        <v/>
      </c>
      <c r="M105" s="48" t="str">
        <f ca="1">IF(ATALI[[#This Row],[//]]="","",INDEX(INDIRECT($2:$2),ATALI[[#This Row],[//]]))</f>
        <v/>
      </c>
      <c r="N105" s="33" t="str">
        <f ca="1">IF(ATALI[[#This Row],[//]]="","",INDEX(INDIRECT($2:$2),ATALI[[#This Row],[//]]))</f>
        <v/>
      </c>
      <c r="O105" s="44" t="str">
        <f ca="1">IF(ATALI[[#This Row],[//]]="","",INDEX(INDIRECT($2:$2),ATALI[[#This Row],[//]]))</f>
        <v/>
      </c>
      <c r="P105" s="44" t="str">
        <f ca="1">IF(ATALI[[#This Row],[//]]="","",IF(INDEX(INDIRECT($2:$2),ATALI[[#This Row],[//]])="","",INDEX(INDIRECT($2:$2),ATALI[[#This Row],[//]])))</f>
        <v/>
      </c>
      <c r="Q105" s="33" t="str">
        <f ca="1">IF(ATALI[[#This Row],[//]]="","",INDEX(INDIRECT($2:$2),ATALI[[#This Row],[//]]))</f>
        <v/>
      </c>
      <c r="R1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5" s="45" t="str">
        <f ca="1">IF(ATALI[[#This Row],[//]]="","",IF(INDEX(INDIRECT($2:$2),ATALI[[#This Row],[//]])="","",INDEX(INDIRECT($2:$2),ATALI[[#This Row],[//]])))</f>
        <v/>
      </c>
      <c r="U105" s="31" t="str">
        <f ca="1">IF(ATALI[[#This Row],[//]]="","",INDEX(INDIRECT($2:$2),ATALI[[#This Row],[//]]))</f>
        <v/>
      </c>
      <c r="V105" s="31" t="str">
        <f ca="1">LOWER(SUBSTITUTE(SUBSTITUTE(SUBSTITUTE(SUBSTITUTE(SUBSTITUTE(SUBSTITUTE(SUBSTITUTE(ATALI[[#This Row],[N.B.nota]]," ",""),"-",""),"(",""),")",""),".",""),",",""),"/",""))</f>
        <v/>
      </c>
      <c r="W105" s="31" t="str">
        <f ca="1">IF(ATALI[[#This Row],[concat]]="","",MATCH(ATALI[[#This Row],[concat]],[3]!db[NB NOTA_C],0)+1)</f>
        <v/>
      </c>
      <c r="X105" s="31" t="str">
        <f ca="1">IF(ATALI[[#This Row],[N.B.nota]]="","",ADDRESS(ROW(ATALI[QB]),COLUMN(ATALI[QB]))&amp;":"&amp;ADDRESS(ROW(),COLUMN(ATALI[QB])))</f>
        <v/>
      </c>
      <c r="Y105" s="46" t="str">
        <f ca="1">IF(ATALI[[#This Row],[//]]="","",HYPERLINK("[../DB.xlsx]DB!e"&amp;MATCH(ATALI[[#This Row],[concat]],[3]!db[NB NOTA_C],0)+1,"&gt;"))</f>
        <v/>
      </c>
      <c r="Z105" s="32">
        <f ca="1">IF(ATALI[[#This Row],[ID NOTA]]="",INDIRECT(ADDRESS(ROW()-1,COLUMN())),ATALI[[#This Row],[ID NOTA]])</f>
        <v>7</v>
      </c>
    </row>
    <row r="106" spans="1:26" x14ac:dyDescent="0.25">
      <c r="A106" s="32"/>
      <c r="B106" s="48" t="str">
        <f>IF(ATALI[[#This Row],[N_ID]]="","",INDEX(Table1[ID],MATCH(ATALI[[#This Row],[N_ID]],Table1[N_ID],0)))</f>
        <v/>
      </c>
      <c r="C106" s="48" t="str">
        <f ca="1">IF(ATALI[[#This Row],[//]]="","",HYPERLINK("["&amp;SUBSTITUTE(DIR,"'","")&amp;"]NOTA!D"&amp;ATALI[[#This Row],[//]]+2,"&gt;"))</f>
        <v/>
      </c>
      <c r="D106" s="48" t="str">
        <f>IF(ATALI[[#This Row],[ID NOTA]]="","",INDEX(Table1[QB],MATCH(ATALI[[#This Row],[ID NOTA]],Table1[ID],0)))</f>
        <v/>
      </c>
      <c r="E10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6" s="48"/>
      <c r="G106" s="30" t="str">
        <f ca="1">IF(ATALI[[#This Row],[N_ID]]="","",INDEX(INDIRECT($2:$2),ATALI[[#This Row],[//]]))</f>
        <v/>
      </c>
      <c r="H106" s="30" t="str">
        <f ca="1">IF(ATALI[[#This Row],[N_ID]]="","",INDEX(INDIRECT($2:$2),ATALI[[#This Row],[//]]))</f>
        <v/>
      </c>
      <c r="I106" s="31" t="str">
        <f ca="1">IF(ATALI[[#This Row],[N_ID]]="","",INDEX(INDIRECT($2:$2),ATALI[[#This Row],[//]]))</f>
        <v/>
      </c>
      <c r="J106" s="35" t="str">
        <f ca="1">IF(ATALI[[#This Row],[//]]="","",INDEX([3]!db[NB PAJAK],ATALI[[#This Row],[stt]]-1))</f>
        <v/>
      </c>
      <c r="K106" s="48" t="str">
        <f ca="1">IF(ATALI[[#This Row],[//]]="","",INDEX(INDIRECT($2:$2),ATALI[[#This Row],[//]]))</f>
        <v/>
      </c>
      <c r="L106" s="48" t="str">
        <f ca="1">IF(ATALI[[#This Row],[//]]="","",INDEX(INDIRECT($2:$2),ATALI[[#This Row],[//]]))</f>
        <v/>
      </c>
      <c r="M106" s="48" t="str">
        <f ca="1">IF(ATALI[[#This Row],[//]]="","",INDEX(INDIRECT($2:$2),ATALI[[#This Row],[//]]))</f>
        <v/>
      </c>
      <c r="N106" s="33" t="str">
        <f ca="1">IF(ATALI[[#This Row],[//]]="","",INDEX(INDIRECT($2:$2),ATALI[[#This Row],[//]]))</f>
        <v/>
      </c>
      <c r="O106" s="44" t="str">
        <f ca="1">IF(ATALI[[#This Row],[//]]="","",INDEX(INDIRECT($2:$2),ATALI[[#This Row],[//]]))</f>
        <v/>
      </c>
      <c r="P106" s="44" t="str">
        <f ca="1">IF(ATALI[[#This Row],[//]]="","",IF(INDEX(INDIRECT($2:$2),ATALI[[#This Row],[//]])="","",INDEX(INDIRECT($2:$2),ATALI[[#This Row],[//]])))</f>
        <v/>
      </c>
      <c r="Q106" s="33" t="str">
        <f ca="1">IF(ATALI[[#This Row],[//]]="","",INDEX(INDIRECT($2:$2),ATALI[[#This Row],[//]]))</f>
        <v/>
      </c>
      <c r="R1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6" s="45" t="str">
        <f ca="1">IF(ATALI[[#This Row],[//]]="","",IF(INDEX(INDIRECT($2:$2),ATALI[[#This Row],[//]])="","",INDEX(INDIRECT($2:$2),ATALI[[#This Row],[//]])))</f>
        <v/>
      </c>
      <c r="U106" s="31" t="str">
        <f ca="1">IF(ATALI[[#This Row],[//]]="","",INDEX(INDIRECT($2:$2),ATALI[[#This Row],[//]]))</f>
        <v/>
      </c>
      <c r="V106" s="31" t="str">
        <f ca="1">LOWER(SUBSTITUTE(SUBSTITUTE(SUBSTITUTE(SUBSTITUTE(SUBSTITUTE(SUBSTITUTE(SUBSTITUTE(ATALI[[#This Row],[N.B.nota]]," ",""),"-",""),"(",""),")",""),".",""),",",""),"/",""))</f>
        <v/>
      </c>
      <c r="W106" s="31" t="str">
        <f ca="1">IF(ATALI[[#This Row],[concat]]="","",MATCH(ATALI[[#This Row],[concat]],[3]!db[NB NOTA_C],0)+1)</f>
        <v/>
      </c>
      <c r="X106" s="31" t="str">
        <f ca="1">IF(ATALI[[#This Row],[N.B.nota]]="","",ADDRESS(ROW(ATALI[QB]),COLUMN(ATALI[QB]))&amp;":"&amp;ADDRESS(ROW(),COLUMN(ATALI[QB])))</f>
        <v/>
      </c>
      <c r="Y106" s="46" t="str">
        <f ca="1">IF(ATALI[[#This Row],[//]]="","",HYPERLINK("[../DB.xlsx]DB!e"&amp;MATCH(ATALI[[#This Row],[concat]],[3]!db[NB NOTA_C],0)+1,"&gt;"))</f>
        <v/>
      </c>
      <c r="Z106" s="32">
        <f ca="1">IF(ATALI[[#This Row],[ID NOTA]]="",INDIRECT(ADDRESS(ROW()-1,COLUMN())),ATALI[[#This Row],[ID NOTA]])</f>
        <v>7</v>
      </c>
    </row>
    <row r="107" spans="1:26" x14ac:dyDescent="0.25">
      <c r="A107" s="32"/>
      <c r="B107" s="48" t="str">
        <f>IF(ATALI[[#This Row],[N_ID]]="","",INDEX(Table1[ID],MATCH(ATALI[[#This Row],[N_ID]],Table1[N_ID],0)))</f>
        <v/>
      </c>
      <c r="C107" s="48" t="str">
        <f ca="1">IF(ATALI[[#This Row],[//]]="","",HYPERLINK("["&amp;SUBSTITUTE(DIR,"'","")&amp;"]NOTA!D"&amp;ATALI[[#This Row],[//]]+2,"&gt;"))</f>
        <v/>
      </c>
      <c r="D107" s="48" t="str">
        <f>IF(ATALI[[#This Row],[ID NOTA]]="","",INDEX(Table1[QB],MATCH(ATALI[[#This Row],[ID NOTA]],Table1[ID],0)))</f>
        <v/>
      </c>
      <c r="E10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7" s="48"/>
      <c r="G107" s="30" t="str">
        <f ca="1">IF(ATALI[[#This Row],[N_ID]]="","",INDEX(INDIRECT($2:$2),ATALI[[#This Row],[//]]))</f>
        <v/>
      </c>
      <c r="H107" s="30" t="str">
        <f ca="1">IF(ATALI[[#This Row],[N_ID]]="","",INDEX(INDIRECT($2:$2),ATALI[[#This Row],[//]]))</f>
        <v/>
      </c>
      <c r="I107" s="31" t="str">
        <f ca="1">IF(ATALI[[#This Row],[N_ID]]="","",INDEX(INDIRECT($2:$2),ATALI[[#This Row],[//]]))</f>
        <v/>
      </c>
      <c r="J107" s="35" t="str">
        <f ca="1">IF(ATALI[[#This Row],[//]]="","",INDEX([3]!db[NB PAJAK],ATALI[[#This Row],[stt]]-1))</f>
        <v/>
      </c>
      <c r="K107" s="48" t="str">
        <f ca="1">IF(ATALI[[#This Row],[//]]="","",INDEX(INDIRECT($2:$2),ATALI[[#This Row],[//]]))</f>
        <v/>
      </c>
      <c r="L107" s="48" t="str">
        <f ca="1">IF(ATALI[[#This Row],[//]]="","",INDEX(INDIRECT($2:$2),ATALI[[#This Row],[//]]))</f>
        <v/>
      </c>
      <c r="M107" s="48" t="str">
        <f ca="1">IF(ATALI[[#This Row],[//]]="","",INDEX(INDIRECT($2:$2),ATALI[[#This Row],[//]]))</f>
        <v/>
      </c>
      <c r="N107" s="33" t="str">
        <f ca="1">IF(ATALI[[#This Row],[//]]="","",INDEX(INDIRECT($2:$2),ATALI[[#This Row],[//]]))</f>
        <v/>
      </c>
      <c r="O107" s="44" t="str">
        <f ca="1">IF(ATALI[[#This Row],[//]]="","",INDEX(INDIRECT($2:$2),ATALI[[#This Row],[//]]))</f>
        <v/>
      </c>
      <c r="P107" s="44" t="str">
        <f ca="1">IF(ATALI[[#This Row],[//]]="","",IF(INDEX(INDIRECT($2:$2),ATALI[[#This Row],[//]])="","",INDEX(INDIRECT($2:$2),ATALI[[#This Row],[//]])))</f>
        <v/>
      </c>
      <c r="Q107" s="33" t="str">
        <f ca="1">IF(ATALI[[#This Row],[//]]="","",INDEX(INDIRECT($2:$2),ATALI[[#This Row],[//]]))</f>
        <v/>
      </c>
      <c r="R1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7" s="45" t="str">
        <f ca="1">IF(ATALI[[#This Row],[//]]="","",IF(INDEX(INDIRECT($2:$2),ATALI[[#This Row],[//]])="","",INDEX(INDIRECT($2:$2),ATALI[[#This Row],[//]])))</f>
        <v/>
      </c>
      <c r="U107" s="31" t="str">
        <f ca="1">IF(ATALI[[#This Row],[//]]="","",INDEX(INDIRECT($2:$2),ATALI[[#This Row],[//]]))</f>
        <v/>
      </c>
      <c r="V107" s="31" t="str">
        <f ca="1">LOWER(SUBSTITUTE(SUBSTITUTE(SUBSTITUTE(SUBSTITUTE(SUBSTITUTE(SUBSTITUTE(SUBSTITUTE(ATALI[[#This Row],[N.B.nota]]," ",""),"-",""),"(",""),")",""),".",""),",",""),"/",""))</f>
        <v/>
      </c>
      <c r="W107" s="31" t="str">
        <f ca="1">IF(ATALI[[#This Row],[concat]]="","",MATCH(ATALI[[#This Row],[concat]],[3]!db[NB NOTA_C],0)+1)</f>
        <v/>
      </c>
      <c r="X107" s="31" t="str">
        <f ca="1">IF(ATALI[[#This Row],[N.B.nota]]="","",ADDRESS(ROW(ATALI[QB]),COLUMN(ATALI[QB]))&amp;":"&amp;ADDRESS(ROW(),COLUMN(ATALI[QB])))</f>
        <v/>
      </c>
      <c r="Y107" s="46" t="str">
        <f ca="1">IF(ATALI[[#This Row],[//]]="","",HYPERLINK("[../DB.xlsx]DB!e"&amp;MATCH(ATALI[[#This Row],[concat]],[3]!db[NB NOTA_C],0)+1,"&gt;"))</f>
        <v/>
      </c>
      <c r="Z107" s="32">
        <f ca="1">IF(ATALI[[#This Row],[ID NOTA]]="",INDIRECT(ADDRESS(ROW()-1,COLUMN())),ATALI[[#This Row],[ID NOTA]])</f>
        <v>7</v>
      </c>
    </row>
    <row r="108" spans="1:26" x14ac:dyDescent="0.25">
      <c r="A108" s="32"/>
      <c r="B108" s="48" t="str">
        <f>IF(ATALI[[#This Row],[N_ID]]="","",INDEX(Table1[ID],MATCH(ATALI[[#This Row],[N_ID]],Table1[N_ID],0)))</f>
        <v/>
      </c>
      <c r="C108" s="48" t="str">
        <f ca="1">IF(ATALI[[#This Row],[//]]="","",HYPERLINK("["&amp;SUBSTITUTE(DIR,"'","")&amp;"]NOTA!D"&amp;ATALI[[#This Row],[//]]+2,"&gt;"))</f>
        <v/>
      </c>
      <c r="D108" s="48" t="str">
        <f>IF(ATALI[[#This Row],[ID NOTA]]="","",INDEX(Table1[QB],MATCH(ATALI[[#This Row],[ID NOTA]],Table1[ID],0)))</f>
        <v/>
      </c>
      <c r="E10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8" s="48"/>
      <c r="G108" s="30" t="str">
        <f ca="1">IF(ATALI[[#This Row],[N_ID]]="","",INDEX(INDIRECT($2:$2),ATALI[[#This Row],[//]]))</f>
        <v/>
      </c>
      <c r="H108" s="30" t="str">
        <f ca="1">IF(ATALI[[#This Row],[N_ID]]="","",INDEX(INDIRECT($2:$2),ATALI[[#This Row],[//]]))</f>
        <v/>
      </c>
      <c r="I108" s="31" t="str">
        <f ca="1">IF(ATALI[[#This Row],[N_ID]]="","",INDEX(INDIRECT($2:$2),ATALI[[#This Row],[//]]))</f>
        <v/>
      </c>
      <c r="J108" s="35" t="str">
        <f ca="1">IF(ATALI[[#This Row],[//]]="","",INDEX([3]!db[NB PAJAK],ATALI[[#This Row],[stt]]-1))</f>
        <v/>
      </c>
      <c r="K108" s="48" t="str">
        <f ca="1">IF(ATALI[[#This Row],[//]]="","",INDEX(INDIRECT($2:$2),ATALI[[#This Row],[//]]))</f>
        <v/>
      </c>
      <c r="L108" s="48" t="str">
        <f ca="1">IF(ATALI[[#This Row],[//]]="","",INDEX(INDIRECT($2:$2),ATALI[[#This Row],[//]]))</f>
        <v/>
      </c>
      <c r="M108" s="48" t="str">
        <f ca="1">IF(ATALI[[#This Row],[//]]="","",INDEX(INDIRECT($2:$2),ATALI[[#This Row],[//]]))</f>
        <v/>
      </c>
      <c r="N108" s="33" t="str">
        <f ca="1">IF(ATALI[[#This Row],[//]]="","",INDEX(INDIRECT($2:$2),ATALI[[#This Row],[//]]))</f>
        <v/>
      </c>
      <c r="O108" s="44" t="str">
        <f ca="1">IF(ATALI[[#This Row],[//]]="","",INDEX(INDIRECT($2:$2),ATALI[[#This Row],[//]]))</f>
        <v/>
      </c>
      <c r="P108" s="44" t="str">
        <f ca="1">IF(ATALI[[#This Row],[//]]="","",IF(INDEX(INDIRECT($2:$2),ATALI[[#This Row],[//]])="","",INDEX(INDIRECT($2:$2),ATALI[[#This Row],[//]])))</f>
        <v/>
      </c>
      <c r="Q108" s="33" t="str">
        <f ca="1">IF(ATALI[[#This Row],[//]]="","",INDEX(INDIRECT($2:$2),ATALI[[#This Row],[//]]))</f>
        <v/>
      </c>
      <c r="R1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8" s="45" t="str">
        <f ca="1">IF(ATALI[[#This Row],[//]]="","",IF(INDEX(INDIRECT($2:$2),ATALI[[#This Row],[//]])="","",INDEX(INDIRECT($2:$2),ATALI[[#This Row],[//]])))</f>
        <v/>
      </c>
      <c r="U108" s="31" t="str">
        <f ca="1">IF(ATALI[[#This Row],[//]]="","",INDEX(INDIRECT($2:$2),ATALI[[#This Row],[//]]))</f>
        <v/>
      </c>
      <c r="V108" s="31" t="str">
        <f ca="1">LOWER(SUBSTITUTE(SUBSTITUTE(SUBSTITUTE(SUBSTITUTE(SUBSTITUTE(SUBSTITUTE(SUBSTITUTE(ATALI[[#This Row],[N.B.nota]]," ",""),"-",""),"(",""),")",""),".",""),",",""),"/",""))</f>
        <v/>
      </c>
      <c r="W108" s="31" t="str">
        <f ca="1">IF(ATALI[[#This Row],[concat]]="","",MATCH(ATALI[[#This Row],[concat]],[3]!db[NB NOTA_C],0)+1)</f>
        <v/>
      </c>
      <c r="X108" s="31" t="str">
        <f ca="1">IF(ATALI[[#This Row],[N.B.nota]]="","",ADDRESS(ROW(ATALI[QB]),COLUMN(ATALI[QB]))&amp;":"&amp;ADDRESS(ROW(),COLUMN(ATALI[QB])))</f>
        <v/>
      </c>
      <c r="Y108" s="46" t="str">
        <f ca="1">IF(ATALI[[#This Row],[//]]="","",HYPERLINK("[../DB.xlsx]DB!e"&amp;MATCH(ATALI[[#This Row],[concat]],[3]!db[NB NOTA_C],0)+1,"&gt;"))</f>
        <v/>
      </c>
      <c r="Z108" s="32">
        <f ca="1">IF(ATALI[[#This Row],[ID NOTA]]="",INDIRECT(ADDRESS(ROW()-1,COLUMN())),ATALI[[#This Row],[ID NOTA]])</f>
        <v>7</v>
      </c>
    </row>
    <row r="109" spans="1:26" x14ac:dyDescent="0.25">
      <c r="A109" s="32"/>
      <c r="B109" s="48" t="str">
        <f>IF(ATALI[[#This Row],[N_ID]]="","",INDEX(Table1[ID],MATCH(ATALI[[#This Row],[N_ID]],Table1[N_ID],0)))</f>
        <v/>
      </c>
      <c r="C109" s="48" t="str">
        <f ca="1">IF(ATALI[[#This Row],[//]]="","",HYPERLINK("["&amp;SUBSTITUTE(DIR,"'","")&amp;"]NOTA!D"&amp;ATALI[[#This Row],[//]]+2,"&gt;"))</f>
        <v/>
      </c>
      <c r="D109" s="48" t="str">
        <f>IF(ATALI[[#This Row],[ID NOTA]]="","",INDEX(Table1[QB],MATCH(ATALI[[#This Row],[ID NOTA]],Table1[ID],0)))</f>
        <v/>
      </c>
      <c r="E10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9" s="48"/>
      <c r="G109" s="30" t="str">
        <f ca="1">IF(ATALI[[#This Row],[N_ID]]="","",INDEX(INDIRECT($2:$2),ATALI[[#This Row],[//]]))</f>
        <v/>
      </c>
      <c r="H109" s="30" t="str">
        <f ca="1">IF(ATALI[[#This Row],[N_ID]]="","",INDEX(INDIRECT($2:$2),ATALI[[#This Row],[//]]))</f>
        <v/>
      </c>
      <c r="I109" s="31" t="str">
        <f ca="1">IF(ATALI[[#This Row],[N_ID]]="","",INDEX(INDIRECT($2:$2),ATALI[[#This Row],[//]]))</f>
        <v/>
      </c>
      <c r="J109" s="35" t="str">
        <f ca="1">IF(ATALI[[#This Row],[//]]="","",INDEX([3]!db[NB PAJAK],ATALI[[#This Row],[stt]]-1))</f>
        <v/>
      </c>
      <c r="K109" s="48" t="str">
        <f ca="1">IF(ATALI[[#This Row],[//]]="","",INDEX(INDIRECT($2:$2),ATALI[[#This Row],[//]]))</f>
        <v/>
      </c>
      <c r="L109" s="48" t="str">
        <f ca="1">IF(ATALI[[#This Row],[//]]="","",INDEX(INDIRECT($2:$2),ATALI[[#This Row],[//]]))</f>
        <v/>
      </c>
      <c r="M109" s="48" t="str">
        <f ca="1">IF(ATALI[[#This Row],[//]]="","",INDEX(INDIRECT($2:$2),ATALI[[#This Row],[//]]))</f>
        <v/>
      </c>
      <c r="N109" s="33" t="str">
        <f ca="1">IF(ATALI[[#This Row],[//]]="","",INDEX(INDIRECT($2:$2),ATALI[[#This Row],[//]]))</f>
        <v/>
      </c>
      <c r="O109" s="44" t="str">
        <f ca="1">IF(ATALI[[#This Row],[//]]="","",INDEX(INDIRECT($2:$2),ATALI[[#This Row],[//]]))</f>
        <v/>
      </c>
      <c r="P109" s="44" t="str">
        <f ca="1">IF(ATALI[[#This Row],[//]]="","",IF(INDEX(INDIRECT($2:$2),ATALI[[#This Row],[//]])="","",INDEX(INDIRECT($2:$2),ATALI[[#This Row],[//]])))</f>
        <v/>
      </c>
      <c r="Q109" s="33" t="str">
        <f ca="1">IF(ATALI[[#This Row],[//]]="","",INDEX(INDIRECT($2:$2),ATALI[[#This Row],[//]]))</f>
        <v/>
      </c>
      <c r="R1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9" s="45" t="str">
        <f ca="1">IF(ATALI[[#This Row],[//]]="","",IF(INDEX(INDIRECT($2:$2),ATALI[[#This Row],[//]])="","",INDEX(INDIRECT($2:$2),ATALI[[#This Row],[//]])))</f>
        <v/>
      </c>
      <c r="U109" s="31" t="str">
        <f ca="1">IF(ATALI[[#This Row],[//]]="","",INDEX(INDIRECT($2:$2),ATALI[[#This Row],[//]]))</f>
        <v/>
      </c>
      <c r="V109" s="31" t="str">
        <f ca="1">LOWER(SUBSTITUTE(SUBSTITUTE(SUBSTITUTE(SUBSTITUTE(SUBSTITUTE(SUBSTITUTE(SUBSTITUTE(ATALI[[#This Row],[N.B.nota]]," ",""),"-",""),"(",""),")",""),".",""),",",""),"/",""))</f>
        <v/>
      </c>
      <c r="W109" s="31" t="str">
        <f ca="1">IF(ATALI[[#This Row],[concat]]="","",MATCH(ATALI[[#This Row],[concat]],[3]!db[NB NOTA_C],0)+1)</f>
        <v/>
      </c>
      <c r="X109" s="31" t="str">
        <f ca="1">IF(ATALI[[#This Row],[N.B.nota]]="","",ADDRESS(ROW(ATALI[QB]),COLUMN(ATALI[QB]))&amp;":"&amp;ADDRESS(ROW(),COLUMN(ATALI[QB])))</f>
        <v/>
      </c>
      <c r="Y109" s="46" t="str">
        <f ca="1">IF(ATALI[[#This Row],[//]]="","",HYPERLINK("[../DB.xlsx]DB!e"&amp;MATCH(ATALI[[#This Row],[concat]],[3]!db[NB NOTA_C],0)+1,"&gt;"))</f>
        <v/>
      </c>
      <c r="Z109" s="32">
        <f ca="1">IF(ATALI[[#This Row],[ID NOTA]]="",INDIRECT(ADDRESS(ROW()-1,COLUMN())),ATALI[[#This Row],[ID NOTA]])</f>
        <v>7</v>
      </c>
    </row>
    <row r="110" spans="1:26" x14ac:dyDescent="0.25">
      <c r="A110" s="32"/>
      <c r="B110" s="48" t="str">
        <f>IF(ATALI[[#This Row],[N_ID]]="","",INDEX(Table1[ID],MATCH(ATALI[[#This Row],[N_ID]],Table1[N_ID],0)))</f>
        <v/>
      </c>
      <c r="C110" s="48" t="str">
        <f ca="1">IF(ATALI[[#This Row],[//]]="","",HYPERLINK("["&amp;SUBSTITUTE(DIR,"'","")&amp;"]NOTA!D"&amp;ATALI[[#This Row],[//]]+2,"&gt;"))</f>
        <v/>
      </c>
      <c r="D110" s="48" t="str">
        <f>IF(ATALI[[#This Row],[ID NOTA]]="","",INDEX(Table1[QB],MATCH(ATALI[[#This Row],[ID NOTA]],Table1[ID],0)))</f>
        <v/>
      </c>
      <c r="E11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10" s="48"/>
      <c r="G110" s="30" t="str">
        <f ca="1">IF(ATALI[[#This Row],[N_ID]]="","",INDEX(INDIRECT($2:$2),ATALI[[#This Row],[//]]))</f>
        <v/>
      </c>
      <c r="H110" s="30" t="str">
        <f ca="1">IF(ATALI[[#This Row],[N_ID]]="","",INDEX(INDIRECT($2:$2),ATALI[[#This Row],[//]]))</f>
        <v/>
      </c>
      <c r="I110" s="31" t="str">
        <f ca="1">IF(ATALI[[#This Row],[N_ID]]="","",INDEX(INDIRECT($2:$2),ATALI[[#This Row],[//]]))</f>
        <v/>
      </c>
      <c r="J110" s="35" t="str">
        <f ca="1">IF(ATALI[[#This Row],[//]]="","",INDEX([3]!db[NB PAJAK],ATALI[[#This Row],[stt]]-1))</f>
        <v/>
      </c>
      <c r="K110" s="48" t="str">
        <f ca="1">IF(ATALI[[#This Row],[//]]="","",INDEX(INDIRECT($2:$2),ATALI[[#This Row],[//]]))</f>
        <v/>
      </c>
      <c r="L110" s="48" t="str">
        <f ca="1">IF(ATALI[[#This Row],[//]]="","",INDEX(INDIRECT($2:$2),ATALI[[#This Row],[//]]))</f>
        <v/>
      </c>
      <c r="M110" s="48" t="str">
        <f ca="1">IF(ATALI[[#This Row],[//]]="","",INDEX(INDIRECT($2:$2),ATALI[[#This Row],[//]]))</f>
        <v/>
      </c>
      <c r="N110" s="33" t="str">
        <f ca="1">IF(ATALI[[#This Row],[//]]="","",INDEX(INDIRECT($2:$2),ATALI[[#This Row],[//]]))</f>
        <v/>
      </c>
      <c r="O110" s="44" t="str">
        <f ca="1">IF(ATALI[[#This Row],[//]]="","",INDEX(INDIRECT($2:$2),ATALI[[#This Row],[//]]))</f>
        <v/>
      </c>
      <c r="P110" s="44" t="str">
        <f ca="1">IF(ATALI[[#This Row],[//]]="","",IF(INDEX(INDIRECT($2:$2),ATALI[[#This Row],[//]])="","",INDEX(INDIRECT($2:$2),ATALI[[#This Row],[//]])))</f>
        <v/>
      </c>
      <c r="Q110" s="33" t="str">
        <f ca="1">IF(ATALI[[#This Row],[//]]="","",INDEX(INDIRECT($2:$2),ATALI[[#This Row],[//]]))</f>
        <v/>
      </c>
      <c r="R1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10" s="45" t="str">
        <f ca="1">IF(ATALI[[#This Row],[//]]="","",IF(INDEX(INDIRECT($2:$2),ATALI[[#This Row],[//]])="","",INDEX(INDIRECT($2:$2),ATALI[[#This Row],[//]])))</f>
        <v/>
      </c>
      <c r="U110" s="31" t="str">
        <f ca="1">IF(ATALI[[#This Row],[//]]="","",INDEX(INDIRECT($2:$2),ATALI[[#This Row],[//]]))</f>
        <v/>
      </c>
      <c r="V110" s="31" t="str">
        <f ca="1">LOWER(SUBSTITUTE(SUBSTITUTE(SUBSTITUTE(SUBSTITUTE(SUBSTITUTE(SUBSTITUTE(SUBSTITUTE(ATALI[[#This Row],[N.B.nota]]," ",""),"-",""),"(",""),")",""),".",""),",",""),"/",""))</f>
        <v/>
      </c>
      <c r="W110" s="31" t="str">
        <f ca="1">IF(ATALI[[#This Row],[concat]]="","",MATCH(ATALI[[#This Row],[concat]],[3]!db[NB NOTA_C],0)+1)</f>
        <v/>
      </c>
      <c r="X110" s="31" t="str">
        <f ca="1">IF(ATALI[[#This Row],[N.B.nota]]="","",ADDRESS(ROW(ATALI[QB]),COLUMN(ATALI[QB]))&amp;":"&amp;ADDRESS(ROW(),COLUMN(ATALI[QB])))</f>
        <v/>
      </c>
      <c r="Y110" s="46" t="str">
        <f ca="1">IF(ATALI[[#This Row],[//]]="","",HYPERLINK("[../DB.xlsx]DB!e"&amp;MATCH(ATALI[[#This Row],[concat]],[3]!db[NB NOTA_C],0)+1,"&gt;"))</f>
        <v/>
      </c>
      <c r="Z110" s="32">
        <f ca="1">IF(ATALI[[#This Row],[ID NOTA]]="",INDIRECT(ADDRESS(ROW()-1,COLUMN())),ATALI[[#This Row],[ID NOTA]])</f>
        <v>7</v>
      </c>
    </row>
    <row r="111" spans="1:26" x14ac:dyDescent="0.25">
      <c r="A111" s="32"/>
      <c r="B111" s="48" t="str">
        <f>IF(ATALI[[#This Row],[N_ID]]="","",INDEX(Table1[ID],MATCH(ATALI[[#This Row],[N_ID]],Table1[N_ID],0)))</f>
        <v/>
      </c>
      <c r="C111" s="48" t="str">
        <f ca="1">IF(ATALI[[#This Row],[//]]="","",HYPERLINK("["&amp;SUBSTITUTE(DIR,"'","")&amp;"]NOTA!D"&amp;ATALI[[#This Row],[//]]+2,"&gt;"))</f>
        <v/>
      </c>
      <c r="D111" s="48" t="str">
        <f>IF(ATALI[[#This Row],[ID NOTA]]="","",INDEX(Table1[QB],MATCH(ATALI[[#This Row],[ID NOTA]],Table1[ID],0)))</f>
        <v/>
      </c>
      <c r="E11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11" s="48"/>
      <c r="G111" s="30" t="str">
        <f ca="1">IF(ATALI[[#This Row],[N_ID]]="","",INDEX(INDIRECT($2:$2),ATALI[[#This Row],[//]]))</f>
        <v/>
      </c>
      <c r="H111" s="30" t="str">
        <f ca="1">IF(ATALI[[#This Row],[N_ID]]="","",INDEX(INDIRECT($2:$2),ATALI[[#This Row],[//]]))</f>
        <v/>
      </c>
      <c r="I111" s="31" t="str">
        <f ca="1">IF(ATALI[[#This Row],[N_ID]]="","",INDEX(INDIRECT($2:$2),ATALI[[#This Row],[//]]))</f>
        <v/>
      </c>
      <c r="J111" s="35" t="str">
        <f ca="1">IF(ATALI[[#This Row],[//]]="","",INDEX([3]!db[NB PAJAK],ATALI[[#This Row],[stt]]-1))</f>
        <v/>
      </c>
      <c r="K111" s="48" t="str">
        <f ca="1">IF(ATALI[[#This Row],[//]]="","",INDEX(INDIRECT($2:$2),ATALI[[#This Row],[//]]))</f>
        <v/>
      </c>
      <c r="L111" s="48" t="str">
        <f ca="1">IF(ATALI[[#This Row],[//]]="","",INDEX(INDIRECT($2:$2),ATALI[[#This Row],[//]]))</f>
        <v/>
      </c>
      <c r="M111" s="48" t="str">
        <f ca="1">IF(ATALI[[#This Row],[//]]="","",INDEX(INDIRECT($2:$2),ATALI[[#This Row],[//]]))</f>
        <v/>
      </c>
      <c r="N111" s="33" t="str">
        <f ca="1">IF(ATALI[[#This Row],[//]]="","",INDEX(INDIRECT($2:$2),ATALI[[#This Row],[//]]))</f>
        <v/>
      </c>
      <c r="O111" s="44" t="str">
        <f ca="1">IF(ATALI[[#This Row],[//]]="","",INDEX(INDIRECT($2:$2),ATALI[[#This Row],[//]]))</f>
        <v/>
      </c>
      <c r="P111" s="44" t="str">
        <f ca="1">IF(ATALI[[#This Row],[//]]="","",IF(INDEX(INDIRECT($2:$2),ATALI[[#This Row],[//]])="","",INDEX(INDIRECT($2:$2),ATALI[[#This Row],[//]])))</f>
        <v/>
      </c>
      <c r="Q111" s="33" t="str">
        <f ca="1">IF(ATALI[[#This Row],[//]]="","",INDEX(INDIRECT($2:$2),ATALI[[#This Row],[//]]))</f>
        <v/>
      </c>
      <c r="R1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11" s="45" t="str">
        <f ca="1">IF(ATALI[[#This Row],[//]]="","",IF(INDEX(INDIRECT($2:$2),ATALI[[#This Row],[//]])="","",INDEX(INDIRECT($2:$2),ATALI[[#This Row],[//]])))</f>
        <v/>
      </c>
      <c r="U111" s="31" t="str">
        <f ca="1">IF(ATALI[[#This Row],[//]]="","",INDEX(INDIRECT($2:$2),ATALI[[#This Row],[//]]))</f>
        <v/>
      </c>
      <c r="V111" s="31" t="str">
        <f ca="1">LOWER(SUBSTITUTE(SUBSTITUTE(SUBSTITUTE(SUBSTITUTE(SUBSTITUTE(SUBSTITUTE(SUBSTITUTE(ATALI[[#This Row],[N.B.nota]]," ",""),"-",""),"(",""),")",""),".",""),",",""),"/",""))</f>
        <v/>
      </c>
      <c r="W111" s="31" t="str">
        <f ca="1">IF(ATALI[[#This Row],[concat]]="","",MATCH(ATALI[[#This Row],[concat]],[3]!db[NB NOTA_C],0)+1)</f>
        <v/>
      </c>
      <c r="X111" s="31" t="str">
        <f ca="1">IF(ATALI[[#This Row],[N.B.nota]]="","",ADDRESS(ROW(ATALI[QB]),COLUMN(ATALI[QB]))&amp;":"&amp;ADDRESS(ROW(),COLUMN(ATALI[QB])))</f>
        <v/>
      </c>
      <c r="Y111" s="46" t="str">
        <f ca="1">IF(ATALI[[#This Row],[//]]="","",HYPERLINK("[../DB.xlsx]DB!e"&amp;MATCH(ATALI[[#This Row],[concat]],[3]!db[NB NOTA_C],0)+1,"&gt;"))</f>
        <v/>
      </c>
      <c r="Z111" s="32">
        <f ca="1">IF(ATALI[[#This Row],[ID NOTA]]="",INDIRECT(ADDRESS(ROW()-1,COLUMN())),ATALI[[#This Row],[ID NOTA]])</f>
        <v>7</v>
      </c>
    </row>
    <row r="112" spans="1:26" x14ac:dyDescent="0.25">
      <c r="A112" s="32"/>
      <c r="B112" s="48" t="str">
        <f>IF(ATALI[[#This Row],[N_ID]]="","",INDEX(Table1[ID],MATCH(ATALI[[#This Row],[N_ID]],Table1[N_ID],0)))</f>
        <v/>
      </c>
      <c r="C112" s="48" t="str">
        <f ca="1">IF(ATALI[[#This Row],[//]]="","",HYPERLINK("["&amp;SUBSTITUTE(DIR,"'","")&amp;"]NOTA!D"&amp;ATALI[[#This Row],[//]]+2,"&gt;"))</f>
        <v/>
      </c>
      <c r="D112" s="48" t="str">
        <f>IF(ATALI[[#This Row],[ID NOTA]]="","",INDEX(Table1[QB],MATCH(ATALI[[#This Row],[ID NOTA]],Table1[ID],0)))</f>
        <v/>
      </c>
      <c r="E11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12" s="48"/>
      <c r="G112" s="30" t="str">
        <f ca="1">IF(ATALI[[#This Row],[N_ID]]="","",INDEX(INDIRECT($2:$2),ATALI[[#This Row],[//]]))</f>
        <v/>
      </c>
      <c r="H112" s="30" t="str">
        <f ca="1">IF(ATALI[[#This Row],[N_ID]]="","",INDEX(INDIRECT($2:$2),ATALI[[#This Row],[//]]))</f>
        <v/>
      </c>
      <c r="I112" s="31" t="str">
        <f ca="1">IF(ATALI[[#This Row],[N_ID]]="","",INDEX(INDIRECT($2:$2),ATALI[[#This Row],[//]]))</f>
        <v/>
      </c>
      <c r="J112" s="35" t="str">
        <f ca="1">IF(ATALI[[#This Row],[//]]="","",INDEX([3]!db[NB PAJAK],ATALI[[#This Row],[stt]]-1))</f>
        <v/>
      </c>
      <c r="K112" s="48" t="str">
        <f ca="1">IF(ATALI[[#This Row],[//]]="","",INDEX(INDIRECT($2:$2),ATALI[[#This Row],[//]]))</f>
        <v/>
      </c>
      <c r="L112" s="48" t="str">
        <f ca="1">IF(ATALI[[#This Row],[//]]="","",INDEX(INDIRECT($2:$2),ATALI[[#This Row],[//]]))</f>
        <v/>
      </c>
      <c r="M112" s="48" t="str">
        <f ca="1">IF(ATALI[[#This Row],[//]]="","",INDEX(INDIRECT($2:$2),ATALI[[#This Row],[//]]))</f>
        <v/>
      </c>
      <c r="N112" s="33" t="str">
        <f ca="1">IF(ATALI[[#This Row],[//]]="","",INDEX(INDIRECT($2:$2),ATALI[[#This Row],[//]]))</f>
        <v/>
      </c>
      <c r="O112" s="44" t="str">
        <f ca="1">IF(ATALI[[#This Row],[//]]="","",INDEX(INDIRECT($2:$2),ATALI[[#This Row],[//]]))</f>
        <v/>
      </c>
      <c r="P112" s="44" t="str">
        <f ca="1">IF(ATALI[[#This Row],[//]]="","",IF(INDEX(INDIRECT($2:$2),ATALI[[#This Row],[//]])="","",INDEX(INDIRECT($2:$2),ATALI[[#This Row],[//]])))</f>
        <v/>
      </c>
      <c r="Q112" s="33" t="str">
        <f ca="1">IF(ATALI[[#This Row],[//]]="","",INDEX(INDIRECT($2:$2),ATALI[[#This Row],[//]]))</f>
        <v/>
      </c>
      <c r="R1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12" s="45" t="str">
        <f ca="1">IF(ATALI[[#This Row],[//]]="","",IF(INDEX(INDIRECT($2:$2),ATALI[[#This Row],[//]])="","",INDEX(INDIRECT($2:$2),ATALI[[#This Row],[//]])))</f>
        <v/>
      </c>
      <c r="U112" s="31" t="str">
        <f ca="1">IF(ATALI[[#This Row],[//]]="","",INDEX(INDIRECT($2:$2),ATALI[[#This Row],[//]]))</f>
        <v/>
      </c>
      <c r="V112" s="31" t="str">
        <f ca="1">LOWER(SUBSTITUTE(SUBSTITUTE(SUBSTITUTE(SUBSTITUTE(SUBSTITUTE(SUBSTITUTE(SUBSTITUTE(ATALI[[#This Row],[N.B.nota]]," ",""),"-",""),"(",""),")",""),".",""),",",""),"/",""))</f>
        <v/>
      </c>
      <c r="W112" s="31" t="str">
        <f ca="1">IF(ATALI[[#This Row],[concat]]="","",MATCH(ATALI[[#This Row],[concat]],[3]!db[NB NOTA_C],0)+1)</f>
        <v/>
      </c>
      <c r="X112" s="31" t="str">
        <f ca="1">IF(ATALI[[#This Row],[N.B.nota]]="","",ADDRESS(ROW(ATALI[QB]),COLUMN(ATALI[QB]))&amp;":"&amp;ADDRESS(ROW(),COLUMN(ATALI[QB])))</f>
        <v/>
      </c>
      <c r="Y112" s="46" t="str">
        <f ca="1">IF(ATALI[[#This Row],[//]]="","",HYPERLINK("[../DB.xlsx]DB!e"&amp;MATCH(ATALI[[#This Row],[concat]],[3]!db[NB NOTA_C],0)+1,"&gt;"))</f>
        <v/>
      </c>
      <c r="Z112" s="32">
        <f ca="1">IF(ATALI[[#This Row],[ID NOTA]]="",INDIRECT(ADDRESS(ROW()-1,COLUMN())),ATALI[[#This Row],[ID NOTA]])</f>
        <v>7</v>
      </c>
    </row>
    <row r="113" spans="1:26" x14ac:dyDescent="0.25">
      <c r="A113" s="32"/>
      <c r="B113" s="48" t="str">
        <f>IF(ATALI[[#This Row],[N_ID]]="","",INDEX(Table1[ID],MATCH(ATALI[[#This Row],[N_ID]],Table1[N_ID],0)))</f>
        <v/>
      </c>
      <c r="C113" s="48" t="str">
        <f ca="1">IF(ATALI[[#This Row],[//]]="","",HYPERLINK("["&amp;SUBSTITUTE(DIR,"'","")&amp;"]NOTA!D"&amp;ATALI[[#This Row],[//]]+2,"&gt;"))</f>
        <v/>
      </c>
      <c r="D113" s="48" t="str">
        <f>IF(ATALI[[#This Row],[ID NOTA]]="","",INDEX(Table1[QB],MATCH(ATALI[[#This Row],[ID NOTA]],Table1[ID],0)))</f>
        <v/>
      </c>
      <c r="E11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13" s="48"/>
      <c r="G113" s="30" t="str">
        <f ca="1">IF(ATALI[[#This Row],[N_ID]]="","",INDEX(INDIRECT($2:$2),ATALI[[#This Row],[//]]))</f>
        <v/>
      </c>
      <c r="H113" s="30" t="str">
        <f ca="1">IF(ATALI[[#This Row],[N_ID]]="","",INDEX(INDIRECT($2:$2),ATALI[[#This Row],[//]]))</f>
        <v/>
      </c>
      <c r="I113" s="31" t="str">
        <f ca="1">IF(ATALI[[#This Row],[N_ID]]="","",INDEX(INDIRECT($2:$2),ATALI[[#This Row],[//]]))</f>
        <v/>
      </c>
      <c r="J113" s="35" t="str">
        <f ca="1">IF(ATALI[[#This Row],[//]]="","",INDEX([3]!db[NB PAJAK],ATALI[[#This Row],[stt]]-1))</f>
        <v/>
      </c>
      <c r="K113" s="48" t="str">
        <f ca="1">IF(ATALI[[#This Row],[//]]="","",INDEX(INDIRECT($2:$2),ATALI[[#This Row],[//]]))</f>
        <v/>
      </c>
      <c r="L113" s="48" t="str">
        <f ca="1">IF(ATALI[[#This Row],[//]]="","",INDEX(INDIRECT($2:$2),ATALI[[#This Row],[//]]))</f>
        <v/>
      </c>
      <c r="M113" s="48" t="str">
        <f ca="1">IF(ATALI[[#This Row],[//]]="","",INDEX(INDIRECT($2:$2),ATALI[[#This Row],[//]]))</f>
        <v/>
      </c>
      <c r="N113" s="33" t="str">
        <f ca="1">IF(ATALI[[#This Row],[//]]="","",INDEX(INDIRECT($2:$2),ATALI[[#This Row],[//]]))</f>
        <v/>
      </c>
      <c r="O113" s="44" t="str">
        <f ca="1">IF(ATALI[[#This Row],[//]]="","",INDEX(INDIRECT($2:$2),ATALI[[#This Row],[//]]))</f>
        <v/>
      </c>
      <c r="P113" s="44" t="str">
        <f ca="1">IF(ATALI[[#This Row],[//]]="","",IF(INDEX(INDIRECT($2:$2),ATALI[[#This Row],[//]])="","",INDEX(INDIRECT($2:$2),ATALI[[#This Row],[//]])))</f>
        <v/>
      </c>
      <c r="Q113" s="33" t="str">
        <f ca="1">IF(ATALI[[#This Row],[//]]="","",INDEX(INDIRECT($2:$2),ATALI[[#This Row],[//]]))</f>
        <v/>
      </c>
      <c r="R1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13" s="45" t="str">
        <f ca="1">IF(ATALI[[#This Row],[//]]="","",IF(INDEX(INDIRECT($2:$2),ATALI[[#This Row],[//]])="","",INDEX(INDIRECT($2:$2),ATALI[[#This Row],[//]])))</f>
        <v/>
      </c>
      <c r="U113" s="31" t="str">
        <f ca="1">IF(ATALI[[#This Row],[//]]="","",INDEX(INDIRECT($2:$2),ATALI[[#This Row],[//]]))</f>
        <v/>
      </c>
      <c r="V113" s="31" t="str">
        <f ca="1">LOWER(SUBSTITUTE(SUBSTITUTE(SUBSTITUTE(SUBSTITUTE(SUBSTITUTE(SUBSTITUTE(SUBSTITUTE(ATALI[[#This Row],[N.B.nota]]," ",""),"-",""),"(",""),")",""),".",""),",",""),"/",""))</f>
        <v/>
      </c>
      <c r="W113" s="31" t="str">
        <f ca="1">IF(ATALI[[#This Row],[concat]]="","",MATCH(ATALI[[#This Row],[concat]],[3]!db[NB NOTA_C],0)+1)</f>
        <v/>
      </c>
      <c r="X113" s="31" t="str">
        <f ca="1">IF(ATALI[[#This Row],[N.B.nota]]="","",ADDRESS(ROW(ATALI[QB]),COLUMN(ATALI[QB]))&amp;":"&amp;ADDRESS(ROW(),COLUMN(ATALI[QB])))</f>
        <v/>
      </c>
      <c r="Y113" s="46" t="str">
        <f ca="1">IF(ATALI[[#This Row],[//]]="","",HYPERLINK("[../DB.xlsx]DB!e"&amp;MATCH(ATALI[[#This Row],[concat]],[3]!db[NB NOTA_C],0)+1,"&gt;"))</f>
        <v/>
      </c>
      <c r="Z113" s="32">
        <f ca="1">IF(ATALI[[#This Row],[ID NOTA]]="",INDIRECT(ADDRESS(ROW()-1,COLUMN())),ATALI[[#This Row],[ID NOTA]])</f>
        <v>7</v>
      </c>
    </row>
    <row r="114" spans="1:26" x14ac:dyDescent="0.25">
      <c r="A114" s="32"/>
      <c r="B114" s="48" t="str">
        <f>IF(ATALI[[#This Row],[N_ID]]="","",INDEX(Table1[ID],MATCH(ATALI[[#This Row],[N_ID]],Table1[N_ID],0)))</f>
        <v/>
      </c>
      <c r="C114" s="48" t="str">
        <f ca="1">IF(ATALI[[#This Row],[//]]="","",HYPERLINK("["&amp;SUBSTITUTE(DIR,"'","")&amp;"]NOTA!D"&amp;ATALI[[#This Row],[//]]+2,"&gt;"))</f>
        <v/>
      </c>
      <c r="D114" s="48" t="str">
        <f>IF(ATALI[[#This Row],[ID NOTA]]="","",INDEX(Table1[QB],MATCH(ATALI[[#This Row],[ID NOTA]],Table1[ID],0)))</f>
        <v/>
      </c>
      <c r="E11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14" s="48"/>
      <c r="G114" s="30" t="str">
        <f ca="1">IF(ATALI[[#This Row],[N_ID]]="","",INDEX(INDIRECT($2:$2),ATALI[[#This Row],[//]]))</f>
        <v/>
      </c>
      <c r="H114" s="30" t="str">
        <f ca="1">IF(ATALI[[#This Row],[N_ID]]="","",INDEX(INDIRECT($2:$2),ATALI[[#This Row],[//]]))</f>
        <v/>
      </c>
      <c r="I114" s="31" t="str">
        <f ca="1">IF(ATALI[[#This Row],[N_ID]]="","",INDEX(INDIRECT($2:$2),ATALI[[#This Row],[//]]))</f>
        <v/>
      </c>
      <c r="J114" s="35" t="str">
        <f ca="1">IF(ATALI[[#This Row],[//]]="","",INDEX([3]!db[NB PAJAK],ATALI[[#This Row],[stt]]-1))</f>
        <v/>
      </c>
      <c r="K114" s="48" t="str">
        <f ca="1">IF(ATALI[[#This Row],[//]]="","",INDEX(INDIRECT($2:$2),ATALI[[#This Row],[//]]))</f>
        <v/>
      </c>
      <c r="L114" s="48" t="str">
        <f ca="1">IF(ATALI[[#This Row],[//]]="","",INDEX(INDIRECT($2:$2),ATALI[[#This Row],[//]]))</f>
        <v/>
      </c>
      <c r="M114" s="48" t="str">
        <f ca="1">IF(ATALI[[#This Row],[//]]="","",INDEX(INDIRECT($2:$2),ATALI[[#This Row],[//]]))</f>
        <v/>
      </c>
      <c r="N114" s="33" t="str">
        <f ca="1">IF(ATALI[[#This Row],[//]]="","",INDEX(INDIRECT($2:$2),ATALI[[#This Row],[//]]))</f>
        <v/>
      </c>
      <c r="O114" s="44" t="str">
        <f ca="1">IF(ATALI[[#This Row],[//]]="","",INDEX(INDIRECT($2:$2),ATALI[[#This Row],[//]]))</f>
        <v/>
      </c>
      <c r="P114" s="44" t="str">
        <f ca="1">IF(ATALI[[#This Row],[//]]="","",IF(INDEX(INDIRECT($2:$2),ATALI[[#This Row],[//]])="","",INDEX(INDIRECT($2:$2),ATALI[[#This Row],[//]])))</f>
        <v/>
      </c>
      <c r="Q114" s="33" t="str">
        <f ca="1">IF(ATALI[[#This Row],[//]]="","",INDEX(INDIRECT($2:$2),ATALI[[#This Row],[//]]))</f>
        <v/>
      </c>
      <c r="R1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14" s="45" t="str">
        <f ca="1">IF(ATALI[[#This Row],[//]]="","",IF(INDEX(INDIRECT($2:$2),ATALI[[#This Row],[//]])="","",INDEX(INDIRECT($2:$2),ATALI[[#This Row],[//]])))</f>
        <v/>
      </c>
      <c r="U114" s="31" t="str">
        <f ca="1">IF(ATALI[[#This Row],[//]]="","",INDEX(INDIRECT($2:$2),ATALI[[#This Row],[//]]))</f>
        <v/>
      </c>
      <c r="V114" s="31" t="str">
        <f ca="1">LOWER(SUBSTITUTE(SUBSTITUTE(SUBSTITUTE(SUBSTITUTE(SUBSTITUTE(SUBSTITUTE(SUBSTITUTE(ATALI[[#This Row],[N.B.nota]]," ",""),"-",""),"(",""),")",""),".",""),",",""),"/",""))</f>
        <v/>
      </c>
      <c r="W114" s="31" t="str">
        <f ca="1">IF(ATALI[[#This Row],[concat]]="","",MATCH(ATALI[[#This Row],[concat]],[3]!db[NB NOTA_C],0)+1)</f>
        <v/>
      </c>
      <c r="X114" s="31" t="str">
        <f ca="1">IF(ATALI[[#This Row],[N.B.nota]]="","",ADDRESS(ROW(ATALI[QB]),COLUMN(ATALI[QB]))&amp;":"&amp;ADDRESS(ROW(),COLUMN(ATALI[QB])))</f>
        <v/>
      </c>
      <c r="Y114" s="46" t="str">
        <f ca="1">IF(ATALI[[#This Row],[//]]="","",HYPERLINK("[../DB.xlsx]DB!e"&amp;MATCH(ATALI[[#This Row],[concat]],[3]!db[NB NOTA_C],0)+1,"&gt;"))</f>
        <v/>
      </c>
      <c r="Z114" s="32">
        <f ca="1">IF(ATALI[[#This Row],[ID NOTA]]="",INDIRECT(ADDRESS(ROW()-1,COLUMN())),ATALI[[#This Row],[ID NOTA]])</f>
        <v>7</v>
      </c>
    </row>
    <row r="115" spans="1:26" x14ac:dyDescent="0.25">
      <c r="A115" s="32"/>
      <c r="B115" s="48" t="str">
        <f>IF(ATALI[[#This Row],[N_ID]]="","",INDEX(Table1[ID],MATCH(ATALI[[#This Row],[N_ID]],Table1[N_ID],0)))</f>
        <v/>
      </c>
      <c r="C115" s="48" t="str">
        <f ca="1">IF(ATALI[[#This Row],[//]]="","",HYPERLINK("["&amp;SUBSTITUTE(DIR,"'","")&amp;"]NOTA!D"&amp;ATALI[[#This Row],[//]]+2,"&gt;"))</f>
        <v/>
      </c>
      <c r="D115" s="48" t="str">
        <f>IF(ATALI[[#This Row],[ID NOTA]]="","",INDEX(Table1[QB],MATCH(ATALI[[#This Row],[ID NOTA]],Table1[ID],0)))</f>
        <v/>
      </c>
      <c r="E11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15" s="48"/>
      <c r="G115" s="30" t="str">
        <f ca="1">IF(ATALI[[#This Row],[N_ID]]="","",INDEX(INDIRECT($2:$2),ATALI[[#This Row],[//]]))</f>
        <v/>
      </c>
      <c r="H115" s="30" t="str">
        <f ca="1">IF(ATALI[[#This Row],[N_ID]]="","",INDEX(INDIRECT($2:$2),ATALI[[#This Row],[//]]))</f>
        <v/>
      </c>
      <c r="I115" s="31" t="str">
        <f ca="1">IF(ATALI[[#This Row],[N_ID]]="","",INDEX(INDIRECT($2:$2),ATALI[[#This Row],[//]]))</f>
        <v/>
      </c>
      <c r="J115" s="35" t="str">
        <f ca="1">IF(ATALI[[#This Row],[//]]="","",INDEX([3]!db[NB PAJAK],ATALI[[#This Row],[stt]]-1))</f>
        <v/>
      </c>
      <c r="K115" s="48" t="str">
        <f ca="1">IF(ATALI[[#This Row],[//]]="","",INDEX(INDIRECT($2:$2),ATALI[[#This Row],[//]]))</f>
        <v/>
      </c>
      <c r="L115" s="48" t="str">
        <f ca="1">IF(ATALI[[#This Row],[//]]="","",INDEX(INDIRECT($2:$2),ATALI[[#This Row],[//]]))</f>
        <v/>
      </c>
      <c r="M115" s="48" t="str">
        <f ca="1">IF(ATALI[[#This Row],[//]]="","",INDEX(INDIRECT($2:$2),ATALI[[#This Row],[//]]))</f>
        <v/>
      </c>
      <c r="N115" s="33" t="str">
        <f ca="1">IF(ATALI[[#This Row],[//]]="","",INDEX(INDIRECT($2:$2),ATALI[[#This Row],[//]]))</f>
        <v/>
      </c>
      <c r="O115" s="44" t="str">
        <f ca="1">IF(ATALI[[#This Row],[//]]="","",INDEX(INDIRECT($2:$2),ATALI[[#This Row],[//]]))</f>
        <v/>
      </c>
      <c r="P115" s="44" t="str">
        <f ca="1">IF(ATALI[[#This Row],[//]]="","",IF(INDEX(INDIRECT($2:$2),ATALI[[#This Row],[//]])="","",INDEX(INDIRECT($2:$2),ATALI[[#This Row],[//]])))</f>
        <v/>
      </c>
      <c r="Q115" s="33" t="str">
        <f ca="1">IF(ATALI[[#This Row],[//]]="","",INDEX(INDIRECT($2:$2),ATALI[[#This Row],[//]]))</f>
        <v/>
      </c>
      <c r="R1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15" s="45" t="str">
        <f ca="1">IF(ATALI[[#This Row],[//]]="","",IF(INDEX(INDIRECT($2:$2),ATALI[[#This Row],[//]])="","",INDEX(INDIRECT($2:$2),ATALI[[#This Row],[//]])))</f>
        <v/>
      </c>
      <c r="U115" s="31" t="str">
        <f ca="1">IF(ATALI[[#This Row],[//]]="","",INDEX(INDIRECT($2:$2),ATALI[[#This Row],[//]]))</f>
        <v/>
      </c>
      <c r="V115" s="31" t="str">
        <f ca="1">LOWER(SUBSTITUTE(SUBSTITUTE(SUBSTITUTE(SUBSTITUTE(SUBSTITUTE(SUBSTITUTE(SUBSTITUTE(ATALI[[#This Row],[N.B.nota]]," ",""),"-",""),"(",""),")",""),".",""),",",""),"/",""))</f>
        <v/>
      </c>
      <c r="W115" s="31" t="str">
        <f ca="1">IF(ATALI[[#This Row],[concat]]="","",MATCH(ATALI[[#This Row],[concat]],[3]!db[NB NOTA_C],0)+1)</f>
        <v/>
      </c>
      <c r="X115" s="31" t="str">
        <f ca="1">IF(ATALI[[#This Row],[N.B.nota]]="","",ADDRESS(ROW(ATALI[QB]),COLUMN(ATALI[QB]))&amp;":"&amp;ADDRESS(ROW(),COLUMN(ATALI[QB])))</f>
        <v/>
      </c>
      <c r="Y115" s="46" t="str">
        <f ca="1">IF(ATALI[[#This Row],[//]]="","",HYPERLINK("[../DB.xlsx]DB!e"&amp;MATCH(ATALI[[#This Row],[concat]],[3]!db[NB NOTA_C],0)+1,"&gt;"))</f>
        <v/>
      </c>
      <c r="Z115" s="32">
        <f ca="1">IF(ATALI[[#This Row],[ID NOTA]]="",INDIRECT(ADDRESS(ROW()-1,COLUMN())),ATALI[[#This Row],[ID NOTA]])</f>
        <v>7</v>
      </c>
    </row>
    <row r="116" spans="1:26" x14ac:dyDescent="0.25">
      <c r="A116" s="32"/>
      <c r="B116" s="48" t="str">
        <f>IF(ATALI[[#This Row],[N_ID]]="","",INDEX(Table1[ID],MATCH(ATALI[[#This Row],[N_ID]],Table1[N_ID],0)))</f>
        <v/>
      </c>
      <c r="C116" s="48" t="str">
        <f ca="1">IF(ATALI[[#This Row],[//]]="","",HYPERLINK("["&amp;SUBSTITUTE(DIR,"'","")&amp;"]NOTA!D"&amp;ATALI[[#This Row],[//]]+2,"&gt;"))</f>
        <v/>
      </c>
      <c r="D116" s="48" t="str">
        <f>IF(ATALI[[#This Row],[ID NOTA]]="","",INDEX(Table1[QB],MATCH(ATALI[[#This Row],[ID NOTA]],Table1[ID],0)))</f>
        <v/>
      </c>
      <c r="E11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16" s="48"/>
      <c r="G116" s="30" t="str">
        <f ca="1">IF(ATALI[[#This Row],[N_ID]]="","",INDEX(INDIRECT($2:$2),ATALI[[#This Row],[//]]))</f>
        <v/>
      </c>
      <c r="H116" s="30" t="str">
        <f ca="1">IF(ATALI[[#This Row],[N_ID]]="","",INDEX(INDIRECT($2:$2),ATALI[[#This Row],[//]]))</f>
        <v/>
      </c>
      <c r="I116" s="31" t="str">
        <f ca="1">IF(ATALI[[#This Row],[N_ID]]="","",INDEX(INDIRECT($2:$2),ATALI[[#This Row],[//]]))</f>
        <v/>
      </c>
      <c r="J116" s="35" t="str">
        <f ca="1">IF(ATALI[[#This Row],[//]]="","",INDEX([3]!db[NB PAJAK],ATALI[[#This Row],[stt]]-1))</f>
        <v/>
      </c>
      <c r="K116" s="48" t="str">
        <f ca="1">IF(ATALI[[#This Row],[//]]="","",INDEX(INDIRECT($2:$2),ATALI[[#This Row],[//]]))</f>
        <v/>
      </c>
      <c r="L116" s="48" t="str">
        <f ca="1">IF(ATALI[[#This Row],[//]]="","",INDEX(INDIRECT($2:$2),ATALI[[#This Row],[//]]))</f>
        <v/>
      </c>
      <c r="M116" s="48" t="str">
        <f ca="1">IF(ATALI[[#This Row],[//]]="","",INDEX(INDIRECT($2:$2),ATALI[[#This Row],[//]]))</f>
        <v/>
      </c>
      <c r="N116" s="33" t="str">
        <f ca="1">IF(ATALI[[#This Row],[//]]="","",INDEX(INDIRECT($2:$2),ATALI[[#This Row],[//]]))</f>
        <v/>
      </c>
      <c r="O116" s="44" t="str">
        <f ca="1">IF(ATALI[[#This Row],[//]]="","",INDEX(INDIRECT($2:$2),ATALI[[#This Row],[//]]))</f>
        <v/>
      </c>
      <c r="P116" s="44" t="str">
        <f ca="1">IF(ATALI[[#This Row],[//]]="","",IF(INDEX(INDIRECT($2:$2),ATALI[[#This Row],[//]])="","",INDEX(INDIRECT($2:$2),ATALI[[#This Row],[//]])))</f>
        <v/>
      </c>
      <c r="Q116" s="33" t="str">
        <f ca="1">IF(ATALI[[#This Row],[//]]="","",INDEX(INDIRECT($2:$2),ATALI[[#This Row],[//]]))</f>
        <v/>
      </c>
      <c r="R1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16" s="45" t="str">
        <f ca="1">IF(ATALI[[#This Row],[//]]="","",IF(INDEX(INDIRECT($2:$2),ATALI[[#This Row],[//]])="","",INDEX(INDIRECT($2:$2),ATALI[[#This Row],[//]])))</f>
        <v/>
      </c>
      <c r="U116" s="31" t="str">
        <f ca="1">IF(ATALI[[#This Row],[//]]="","",INDEX(INDIRECT($2:$2),ATALI[[#This Row],[//]]))</f>
        <v/>
      </c>
      <c r="V116" s="31" t="str">
        <f ca="1">LOWER(SUBSTITUTE(SUBSTITUTE(SUBSTITUTE(SUBSTITUTE(SUBSTITUTE(SUBSTITUTE(SUBSTITUTE(ATALI[[#This Row],[N.B.nota]]," ",""),"-",""),"(",""),")",""),".",""),",",""),"/",""))</f>
        <v/>
      </c>
      <c r="W116" s="31" t="str">
        <f ca="1">IF(ATALI[[#This Row],[concat]]="","",MATCH(ATALI[[#This Row],[concat]],[3]!db[NB NOTA_C],0)+1)</f>
        <v/>
      </c>
      <c r="X116" s="31" t="str">
        <f ca="1">IF(ATALI[[#This Row],[N.B.nota]]="","",ADDRESS(ROW(ATALI[QB]),COLUMN(ATALI[QB]))&amp;":"&amp;ADDRESS(ROW(),COLUMN(ATALI[QB])))</f>
        <v/>
      </c>
      <c r="Y116" s="46" t="str">
        <f ca="1">IF(ATALI[[#This Row],[//]]="","",HYPERLINK("[../DB.xlsx]DB!e"&amp;MATCH(ATALI[[#This Row],[concat]],[3]!db[NB NOTA_C],0)+1,"&gt;"))</f>
        <v/>
      </c>
      <c r="Z116" s="32">
        <f ca="1">IF(ATALI[[#This Row],[ID NOTA]]="",INDIRECT(ADDRESS(ROW()-1,COLUMN())),ATALI[[#This Row],[ID NOTA]])</f>
        <v>7</v>
      </c>
    </row>
    <row r="117" spans="1:26" x14ac:dyDescent="0.25">
      <c r="A117" s="32"/>
      <c r="B117" s="48" t="str">
        <f>IF(ATALI[[#This Row],[N_ID]]="","",INDEX(Table1[ID],MATCH(ATALI[[#This Row],[N_ID]],Table1[N_ID],0)))</f>
        <v/>
      </c>
      <c r="C117" s="48" t="str">
        <f ca="1">IF(ATALI[[#This Row],[//]]="","",HYPERLINK("["&amp;SUBSTITUTE(DIR,"'","")&amp;"]NOTA!D"&amp;ATALI[[#This Row],[//]]+2,"&gt;"))</f>
        <v/>
      </c>
      <c r="D117" s="48" t="str">
        <f>IF(ATALI[[#This Row],[ID NOTA]]="","",INDEX(Table1[QB],MATCH(ATALI[[#This Row],[ID NOTA]],Table1[ID],0)))</f>
        <v/>
      </c>
      <c r="E11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17" s="48"/>
      <c r="G117" s="30" t="str">
        <f ca="1">IF(ATALI[[#This Row],[N_ID]]="","",INDEX(INDIRECT($2:$2),ATALI[[#This Row],[//]]))</f>
        <v/>
      </c>
      <c r="H117" s="30" t="str">
        <f ca="1">IF(ATALI[[#This Row],[N_ID]]="","",INDEX(INDIRECT($2:$2),ATALI[[#This Row],[//]]))</f>
        <v/>
      </c>
      <c r="I117" s="31" t="str">
        <f ca="1">IF(ATALI[[#This Row],[N_ID]]="","",INDEX(INDIRECT($2:$2),ATALI[[#This Row],[//]]))</f>
        <v/>
      </c>
      <c r="J117" s="35" t="str">
        <f ca="1">IF(ATALI[[#This Row],[//]]="","",INDEX([3]!db[NB PAJAK],ATALI[[#This Row],[stt]]-1))</f>
        <v/>
      </c>
      <c r="K117" s="48" t="str">
        <f ca="1">IF(ATALI[[#This Row],[//]]="","",INDEX(INDIRECT($2:$2),ATALI[[#This Row],[//]]))</f>
        <v/>
      </c>
      <c r="L117" s="48" t="str">
        <f ca="1">IF(ATALI[[#This Row],[//]]="","",INDEX(INDIRECT($2:$2),ATALI[[#This Row],[//]]))</f>
        <v/>
      </c>
      <c r="M117" s="48" t="str">
        <f ca="1">IF(ATALI[[#This Row],[//]]="","",INDEX(INDIRECT($2:$2),ATALI[[#This Row],[//]]))</f>
        <v/>
      </c>
      <c r="N117" s="33" t="str">
        <f ca="1">IF(ATALI[[#This Row],[//]]="","",INDEX(INDIRECT($2:$2),ATALI[[#This Row],[//]]))</f>
        <v/>
      </c>
      <c r="O117" s="44" t="str">
        <f ca="1">IF(ATALI[[#This Row],[//]]="","",INDEX(INDIRECT($2:$2),ATALI[[#This Row],[//]]))</f>
        <v/>
      </c>
      <c r="P117" s="44" t="str">
        <f ca="1">IF(ATALI[[#This Row],[//]]="","",IF(INDEX(INDIRECT($2:$2),ATALI[[#This Row],[//]])="","",INDEX(INDIRECT($2:$2),ATALI[[#This Row],[//]])))</f>
        <v/>
      </c>
      <c r="Q117" s="33" t="str">
        <f ca="1">IF(ATALI[[#This Row],[//]]="","",INDEX(INDIRECT($2:$2),ATALI[[#This Row],[//]]))</f>
        <v/>
      </c>
      <c r="R1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17" s="45" t="str">
        <f ca="1">IF(ATALI[[#This Row],[//]]="","",IF(INDEX(INDIRECT($2:$2),ATALI[[#This Row],[//]])="","",INDEX(INDIRECT($2:$2),ATALI[[#This Row],[//]])))</f>
        <v/>
      </c>
      <c r="U117" s="31" t="str">
        <f ca="1">IF(ATALI[[#This Row],[//]]="","",INDEX(INDIRECT($2:$2),ATALI[[#This Row],[//]]))</f>
        <v/>
      </c>
      <c r="V117" s="31" t="str">
        <f ca="1">LOWER(SUBSTITUTE(SUBSTITUTE(SUBSTITUTE(SUBSTITUTE(SUBSTITUTE(SUBSTITUTE(SUBSTITUTE(ATALI[[#This Row],[N.B.nota]]," ",""),"-",""),"(",""),")",""),".",""),",",""),"/",""))</f>
        <v/>
      </c>
      <c r="W117" s="31" t="str">
        <f ca="1">IF(ATALI[[#This Row],[concat]]="","",MATCH(ATALI[[#This Row],[concat]],[3]!db[NB NOTA_C],0)+1)</f>
        <v/>
      </c>
      <c r="X117" s="31" t="str">
        <f ca="1">IF(ATALI[[#This Row],[N.B.nota]]="","",ADDRESS(ROW(ATALI[QB]),COLUMN(ATALI[QB]))&amp;":"&amp;ADDRESS(ROW(),COLUMN(ATALI[QB])))</f>
        <v/>
      </c>
      <c r="Y117" s="46" t="str">
        <f ca="1">IF(ATALI[[#This Row],[//]]="","",HYPERLINK("[../DB.xlsx]DB!e"&amp;MATCH(ATALI[[#This Row],[concat]],[3]!db[NB NOTA_C],0)+1,"&gt;"))</f>
        <v/>
      </c>
      <c r="Z117" s="32">
        <f ca="1">IF(ATALI[[#This Row],[ID NOTA]]="",INDIRECT(ADDRESS(ROW()-1,COLUMN())),ATALI[[#This Row],[ID NOTA]])</f>
        <v>7</v>
      </c>
    </row>
    <row r="118" spans="1:26" x14ac:dyDescent="0.25">
      <c r="A118" s="32"/>
      <c r="B118" s="48" t="str">
        <f>IF(ATALI[[#This Row],[N_ID]]="","",INDEX(Table1[ID],MATCH(ATALI[[#This Row],[N_ID]],Table1[N_ID],0)))</f>
        <v/>
      </c>
      <c r="C118" s="48" t="str">
        <f ca="1">IF(ATALI[[#This Row],[//]]="","",HYPERLINK("["&amp;SUBSTITUTE(DIR,"'","")&amp;"]NOTA!D"&amp;ATALI[[#This Row],[//]]+2,"&gt;"))</f>
        <v/>
      </c>
      <c r="D118" s="48" t="str">
        <f>IF(ATALI[[#This Row],[ID NOTA]]="","",INDEX(Table1[QB],MATCH(ATALI[[#This Row],[ID NOTA]],Table1[ID],0)))</f>
        <v/>
      </c>
      <c r="E11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18" s="48"/>
      <c r="G118" s="30" t="str">
        <f ca="1">IF(ATALI[[#This Row],[N_ID]]="","",INDEX(INDIRECT($2:$2),ATALI[[#This Row],[//]]))</f>
        <v/>
      </c>
      <c r="H118" s="30" t="str">
        <f ca="1">IF(ATALI[[#This Row],[N_ID]]="","",INDEX(INDIRECT($2:$2),ATALI[[#This Row],[//]]))</f>
        <v/>
      </c>
      <c r="I118" s="31" t="str">
        <f ca="1">IF(ATALI[[#This Row],[N_ID]]="","",INDEX(INDIRECT($2:$2),ATALI[[#This Row],[//]]))</f>
        <v/>
      </c>
      <c r="J118" s="35" t="str">
        <f ca="1">IF(ATALI[[#This Row],[//]]="","",INDEX([3]!db[NB PAJAK],ATALI[[#This Row],[stt]]-1))</f>
        <v/>
      </c>
      <c r="K118" s="48" t="str">
        <f ca="1">IF(ATALI[[#This Row],[//]]="","",INDEX(INDIRECT($2:$2),ATALI[[#This Row],[//]]))</f>
        <v/>
      </c>
      <c r="L118" s="48" t="str">
        <f ca="1">IF(ATALI[[#This Row],[//]]="","",INDEX(INDIRECT($2:$2),ATALI[[#This Row],[//]]))</f>
        <v/>
      </c>
      <c r="M118" s="48" t="str">
        <f ca="1">IF(ATALI[[#This Row],[//]]="","",INDEX(INDIRECT($2:$2),ATALI[[#This Row],[//]]))</f>
        <v/>
      </c>
      <c r="N118" s="33" t="str">
        <f ca="1">IF(ATALI[[#This Row],[//]]="","",INDEX(INDIRECT($2:$2),ATALI[[#This Row],[//]]))</f>
        <v/>
      </c>
      <c r="O118" s="44" t="str">
        <f ca="1">IF(ATALI[[#This Row],[//]]="","",INDEX(INDIRECT($2:$2),ATALI[[#This Row],[//]]))</f>
        <v/>
      </c>
      <c r="P118" s="44" t="str">
        <f ca="1">IF(ATALI[[#This Row],[//]]="","",IF(INDEX(INDIRECT($2:$2),ATALI[[#This Row],[//]])="","",INDEX(INDIRECT($2:$2),ATALI[[#This Row],[//]])))</f>
        <v/>
      </c>
      <c r="Q118" s="33" t="str">
        <f ca="1">IF(ATALI[[#This Row],[//]]="","",INDEX(INDIRECT($2:$2),ATALI[[#This Row],[//]]))</f>
        <v/>
      </c>
      <c r="R1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18" s="45" t="str">
        <f ca="1">IF(ATALI[[#This Row],[//]]="","",IF(INDEX(INDIRECT($2:$2),ATALI[[#This Row],[//]])="","",INDEX(INDIRECT($2:$2),ATALI[[#This Row],[//]])))</f>
        <v/>
      </c>
      <c r="U118" s="31" t="str">
        <f ca="1">IF(ATALI[[#This Row],[//]]="","",INDEX(INDIRECT($2:$2),ATALI[[#This Row],[//]]))</f>
        <v/>
      </c>
      <c r="V118" s="31" t="str">
        <f ca="1">LOWER(SUBSTITUTE(SUBSTITUTE(SUBSTITUTE(SUBSTITUTE(SUBSTITUTE(SUBSTITUTE(SUBSTITUTE(ATALI[[#This Row],[N.B.nota]]," ",""),"-",""),"(",""),")",""),".",""),",",""),"/",""))</f>
        <v/>
      </c>
      <c r="W118" s="31" t="str">
        <f ca="1">IF(ATALI[[#This Row],[concat]]="","",MATCH(ATALI[[#This Row],[concat]],[3]!db[NB NOTA_C],0)+1)</f>
        <v/>
      </c>
      <c r="X118" s="31" t="str">
        <f ca="1">IF(ATALI[[#This Row],[N.B.nota]]="","",ADDRESS(ROW(ATALI[QB]),COLUMN(ATALI[QB]))&amp;":"&amp;ADDRESS(ROW(),COLUMN(ATALI[QB])))</f>
        <v/>
      </c>
      <c r="Y118" s="46" t="str">
        <f ca="1">IF(ATALI[[#This Row],[//]]="","",HYPERLINK("[../DB.xlsx]DB!e"&amp;MATCH(ATALI[[#This Row],[concat]],[3]!db[NB NOTA_C],0)+1,"&gt;"))</f>
        <v/>
      </c>
      <c r="Z118" s="32">
        <f ca="1">IF(ATALI[[#This Row],[ID NOTA]]="",INDIRECT(ADDRESS(ROW()-1,COLUMN())),ATALI[[#This Row],[ID NOTA]])</f>
        <v>7</v>
      </c>
    </row>
    <row r="119" spans="1:26" x14ac:dyDescent="0.25">
      <c r="A119" s="32"/>
      <c r="B119" s="48" t="str">
        <f>IF(ATALI[[#This Row],[N_ID]]="","",INDEX(Table1[ID],MATCH(ATALI[[#This Row],[N_ID]],Table1[N_ID],0)))</f>
        <v/>
      </c>
      <c r="C119" s="48" t="str">
        <f ca="1">IF(ATALI[[#This Row],[//]]="","",HYPERLINK("["&amp;SUBSTITUTE(DIR,"'","")&amp;"]NOTA!D"&amp;ATALI[[#This Row],[//]]+2,"&gt;"))</f>
        <v/>
      </c>
      <c r="D119" s="48" t="str">
        <f>IF(ATALI[[#This Row],[ID NOTA]]="","",INDEX(Table1[QB],MATCH(ATALI[[#This Row],[ID NOTA]],Table1[ID],0)))</f>
        <v/>
      </c>
      <c r="E11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19" s="48"/>
      <c r="G119" s="30" t="str">
        <f ca="1">IF(ATALI[[#This Row],[N_ID]]="","",INDEX(INDIRECT($2:$2),ATALI[[#This Row],[//]]))</f>
        <v/>
      </c>
      <c r="H119" s="30" t="str">
        <f ca="1">IF(ATALI[[#This Row],[N_ID]]="","",INDEX(INDIRECT($2:$2),ATALI[[#This Row],[//]]))</f>
        <v/>
      </c>
      <c r="I119" s="31" t="str">
        <f ca="1">IF(ATALI[[#This Row],[N_ID]]="","",INDEX(INDIRECT($2:$2),ATALI[[#This Row],[//]]))</f>
        <v/>
      </c>
      <c r="J119" s="35" t="str">
        <f ca="1">IF(ATALI[[#This Row],[//]]="","",INDEX([3]!db[NB PAJAK],ATALI[[#This Row],[stt]]-1))</f>
        <v/>
      </c>
      <c r="K119" s="48" t="str">
        <f ca="1">IF(ATALI[[#This Row],[//]]="","",INDEX(INDIRECT($2:$2),ATALI[[#This Row],[//]]))</f>
        <v/>
      </c>
      <c r="L119" s="48" t="str">
        <f ca="1">IF(ATALI[[#This Row],[//]]="","",INDEX(INDIRECT($2:$2),ATALI[[#This Row],[//]]))</f>
        <v/>
      </c>
      <c r="M119" s="48" t="str">
        <f ca="1">IF(ATALI[[#This Row],[//]]="","",INDEX(INDIRECT($2:$2),ATALI[[#This Row],[//]]))</f>
        <v/>
      </c>
      <c r="N119" s="33" t="str">
        <f ca="1">IF(ATALI[[#This Row],[//]]="","",INDEX(INDIRECT($2:$2),ATALI[[#This Row],[//]]))</f>
        <v/>
      </c>
      <c r="O119" s="44" t="str">
        <f ca="1">IF(ATALI[[#This Row],[//]]="","",INDEX(INDIRECT($2:$2),ATALI[[#This Row],[//]]))</f>
        <v/>
      </c>
      <c r="P119" s="44" t="str">
        <f ca="1">IF(ATALI[[#This Row],[//]]="","",IF(INDEX(INDIRECT($2:$2),ATALI[[#This Row],[//]])="","",INDEX(INDIRECT($2:$2),ATALI[[#This Row],[//]])))</f>
        <v/>
      </c>
      <c r="Q119" s="33" t="str">
        <f ca="1">IF(ATALI[[#This Row],[//]]="","",INDEX(INDIRECT($2:$2),ATALI[[#This Row],[//]]))</f>
        <v/>
      </c>
      <c r="R1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19" s="45" t="str">
        <f ca="1">IF(ATALI[[#This Row],[//]]="","",IF(INDEX(INDIRECT($2:$2),ATALI[[#This Row],[//]])="","",INDEX(INDIRECT($2:$2),ATALI[[#This Row],[//]])))</f>
        <v/>
      </c>
      <c r="U119" s="31" t="str">
        <f ca="1">IF(ATALI[[#This Row],[//]]="","",INDEX(INDIRECT($2:$2),ATALI[[#This Row],[//]]))</f>
        <v/>
      </c>
      <c r="V119" s="31" t="str">
        <f ca="1">LOWER(SUBSTITUTE(SUBSTITUTE(SUBSTITUTE(SUBSTITUTE(SUBSTITUTE(SUBSTITUTE(SUBSTITUTE(ATALI[[#This Row],[N.B.nota]]," ",""),"-",""),"(",""),")",""),".",""),",",""),"/",""))</f>
        <v/>
      </c>
      <c r="W119" s="31" t="str">
        <f ca="1">IF(ATALI[[#This Row],[concat]]="","",MATCH(ATALI[[#This Row],[concat]],[3]!db[NB NOTA_C],0)+1)</f>
        <v/>
      </c>
      <c r="X119" s="31" t="str">
        <f ca="1">IF(ATALI[[#This Row],[N.B.nota]]="","",ADDRESS(ROW(ATALI[QB]),COLUMN(ATALI[QB]))&amp;":"&amp;ADDRESS(ROW(),COLUMN(ATALI[QB])))</f>
        <v/>
      </c>
      <c r="Y119" s="46" t="str">
        <f ca="1">IF(ATALI[[#This Row],[//]]="","",HYPERLINK("[../DB.xlsx]DB!e"&amp;MATCH(ATALI[[#This Row],[concat]],[3]!db[NB NOTA_C],0)+1,"&gt;"))</f>
        <v/>
      </c>
      <c r="Z119" s="32">
        <f ca="1">IF(ATALI[[#This Row],[ID NOTA]]="",INDIRECT(ADDRESS(ROW()-1,COLUMN())),ATALI[[#This Row],[ID NOTA]])</f>
        <v>7</v>
      </c>
    </row>
    <row r="120" spans="1:26" x14ac:dyDescent="0.25">
      <c r="A120" s="32"/>
      <c r="B120" s="48" t="str">
        <f>IF(ATALI[[#This Row],[N_ID]]="","",INDEX(Table1[ID],MATCH(ATALI[[#This Row],[N_ID]],Table1[N_ID],0)))</f>
        <v/>
      </c>
      <c r="C120" s="48" t="str">
        <f ca="1">IF(ATALI[[#This Row],[//]]="","",HYPERLINK("["&amp;SUBSTITUTE(DIR,"'","")&amp;"]NOTA!D"&amp;ATALI[[#This Row],[//]]+2,"&gt;"))</f>
        <v/>
      </c>
      <c r="D120" s="48" t="str">
        <f>IF(ATALI[[#This Row],[ID NOTA]]="","",INDEX(Table1[QB],MATCH(ATALI[[#This Row],[ID NOTA]],Table1[ID],0)))</f>
        <v/>
      </c>
      <c r="E12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20" s="48"/>
      <c r="G120" s="30" t="str">
        <f ca="1">IF(ATALI[[#This Row],[N_ID]]="","",INDEX(INDIRECT($2:$2),ATALI[[#This Row],[//]]))</f>
        <v/>
      </c>
      <c r="H120" s="30" t="str">
        <f ca="1">IF(ATALI[[#This Row],[N_ID]]="","",INDEX(INDIRECT($2:$2),ATALI[[#This Row],[//]]))</f>
        <v/>
      </c>
      <c r="I120" s="31" t="str">
        <f ca="1">IF(ATALI[[#This Row],[N_ID]]="","",INDEX(INDIRECT($2:$2),ATALI[[#This Row],[//]]))</f>
        <v/>
      </c>
      <c r="J120" s="35" t="str">
        <f ca="1">IF(ATALI[[#This Row],[//]]="","",INDEX([3]!db[NB PAJAK],ATALI[[#This Row],[stt]]-1))</f>
        <v/>
      </c>
      <c r="K120" s="48" t="str">
        <f ca="1">IF(ATALI[[#This Row],[//]]="","",INDEX(INDIRECT($2:$2),ATALI[[#This Row],[//]]))</f>
        <v/>
      </c>
      <c r="L120" s="48" t="str">
        <f ca="1">IF(ATALI[[#This Row],[//]]="","",INDEX(INDIRECT($2:$2),ATALI[[#This Row],[//]]))</f>
        <v/>
      </c>
      <c r="M120" s="48" t="str">
        <f ca="1">IF(ATALI[[#This Row],[//]]="","",INDEX(INDIRECT($2:$2),ATALI[[#This Row],[//]]))</f>
        <v/>
      </c>
      <c r="N120" s="33" t="str">
        <f ca="1">IF(ATALI[[#This Row],[//]]="","",INDEX(INDIRECT($2:$2),ATALI[[#This Row],[//]]))</f>
        <v/>
      </c>
      <c r="O120" s="44" t="str">
        <f ca="1">IF(ATALI[[#This Row],[//]]="","",INDEX(INDIRECT($2:$2),ATALI[[#This Row],[//]]))</f>
        <v/>
      </c>
      <c r="P120" s="44" t="str">
        <f ca="1">IF(ATALI[[#This Row],[//]]="","",IF(INDEX(INDIRECT($2:$2),ATALI[[#This Row],[//]])="","",INDEX(INDIRECT($2:$2),ATALI[[#This Row],[//]])))</f>
        <v/>
      </c>
      <c r="Q120" s="33" t="str">
        <f ca="1">IF(ATALI[[#This Row],[//]]="","",INDEX(INDIRECT($2:$2),ATALI[[#This Row],[//]]))</f>
        <v/>
      </c>
      <c r="R1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20" s="45" t="str">
        <f ca="1">IF(ATALI[[#This Row],[//]]="","",IF(INDEX(INDIRECT($2:$2),ATALI[[#This Row],[//]])="","",INDEX(INDIRECT($2:$2),ATALI[[#This Row],[//]])))</f>
        <v/>
      </c>
      <c r="U120" s="31" t="str">
        <f ca="1">IF(ATALI[[#This Row],[//]]="","",INDEX(INDIRECT($2:$2),ATALI[[#This Row],[//]]))</f>
        <v/>
      </c>
      <c r="V120" s="31" t="str">
        <f ca="1">LOWER(SUBSTITUTE(SUBSTITUTE(SUBSTITUTE(SUBSTITUTE(SUBSTITUTE(SUBSTITUTE(SUBSTITUTE(ATALI[[#This Row],[N.B.nota]]," ",""),"-",""),"(",""),")",""),".",""),",",""),"/",""))</f>
        <v/>
      </c>
      <c r="W120" s="31" t="str">
        <f ca="1">IF(ATALI[[#This Row],[concat]]="","",MATCH(ATALI[[#This Row],[concat]],[3]!db[NB NOTA_C],0)+1)</f>
        <v/>
      </c>
      <c r="X120" s="31" t="str">
        <f ca="1">IF(ATALI[[#This Row],[N.B.nota]]="","",ADDRESS(ROW(ATALI[QB]),COLUMN(ATALI[QB]))&amp;":"&amp;ADDRESS(ROW(),COLUMN(ATALI[QB])))</f>
        <v/>
      </c>
      <c r="Y120" s="46" t="str">
        <f ca="1">IF(ATALI[[#This Row],[//]]="","",HYPERLINK("[../DB.xlsx]DB!e"&amp;MATCH(ATALI[[#This Row],[concat]],[3]!db[NB NOTA_C],0)+1,"&gt;"))</f>
        <v/>
      </c>
      <c r="Z120" s="32">
        <f ca="1">IF(ATALI[[#This Row],[ID NOTA]]="",INDIRECT(ADDRESS(ROW()-1,COLUMN())),ATALI[[#This Row],[ID NOTA]])</f>
        <v>7</v>
      </c>
    </row>
    <row r="121" spans="1:26" x14ac:dyDescent="0.25">
      <c r="A121" s="32"/>
      <c r="B121" s="48" t="str">
        <f>IF(ATALI[[#This Row],[N_ID]]="","",INDEX(Table1[ID],MATCH(ATALI[[#This Row],[N_ID]],Table1[N_ID],0)))</f>
        <v/>
      </c>
      <c r="C121" s="48" t="str">
        <f ca="1">IF(ATALI[[#This Row],[//]]="","",HYPERLINK("["&amp;SUBSTITUTE(DIR,"'","")&amp;"]NOTA!D"&amp;ATALI[[#This Row],[//]]+2,"&gt;"))</f>
        <v/>
      </c>
      <c r="D121" s="48" t="str">
        <f>IF(ATALI[[#This Row],[ID NOTA]]="","",INDEX(Table1[QB],MATCH(ATALI[[#This Row],[ID NOTA]],Table1[ID],0)))</f>
        <v/>
      </c>
      <c r="E12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21" s="48"/>
      <c r="G121" s="30" t="str">
        <f ca="1">IF(ATALI[[#This Row],[N_ID]]="","",INDEX(INDIRECT($2:$2),ATALI[[#This Row],[//]]))</f>
        <v/>
      </c>
      <c r="H121" s="30" t="str">
        <f ca="1">IF(ATALI[[#This Row],[N_ID]]="","",INDEX(INDIRECT($2:$2),ATALI[[#This Row],[//]]))</f>
        <v/>
      </c>
      <c r="I121" s="31" t="str">
        <f ca="1">IF(ATALI[[#This Row],[N_ID]]="","",INDEX(INDIRECT($2:$2),ATALI[[#This Row],[//]]))</f>
        <v/>
      </c>
      <c r="J121" s="35" t="str">
        <f ca="1">IF(ATALI[[#This Row],[//]]="","",INDEX([3]!db[NB PAJAK],ATALI[[#This Row],[stt]]-1))</f>
        <v/>
      </c>
      <c r="K121" s="48" t="str">
        <f ca="1">IF(ATALI[[#This Row],[//]]="","",INDEX(INDIRECT($2:$2),ATALI[[#This Row],[//]]))</f>
        <v/>
      </c>
      <c r="L121" s="48" t="str">
        <f ca="1">IF(ATALI[[#This Row],[//]]="","",INDEX(INDIRECT($2:$2),ATALI[[#This Row],[//]]))</f>
        <v/>
      </c>
      <c r="M121" s="48" t="str">
        <f ca="1">IF(ATALI[[#This Row],[//]]="","",INDEX(INDIRECT($2:$2),ATALI[[#This Row],[//]]))</f>
        <v/>
      </c>
      <c r="N121" s="33" t="str">
        <f ca="1">IF(ATALI[[#This Row],[//]]="","",INDEX(INDIRECT($2:$2),ATALI[[#This Row],[//]]))</f>
        <v/>
      </c>
      <c r="O121" s="44" t="str">
        <f ca="1">IF(ATALI[[#This Row],[//]]="","",INDEX(INDIRECT($2:$2),ATALI[[#This Row],[//]]))</f>
        <v/>
      </c>
      <c r="P121" s="44" t="str">
        <f ca="1">IF(ATALI[[#This Row],[//]]="","",IF(INDEX(INDIRECT($2:$2),ATALI[[#This Row],[//]])="","",INDEX(INDIRECT($2:$2),ATALI[[#This Row],[//]])))</f>
        <v/>
      </c>
      <c r="Q121" s="33" t="str">
        <f ca="1">IF(ATALI[[#This Row],[//]]="","",INDEX(INDIRECT($2:$2),ATALI[[#This Row],[//]]))</f>
        <v/>
      </c>
      <c r="R1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21" s="45" t="str">
        <f ca="1">IF(ATALI[[#This Row],[//]]="","",IF(INDEX(INDIRECT($2:$2),ATALI[[#This Row],[//]])="","",INDEX(INDIRECT($2:$2),ATALI[[#This Row],[//]])))</f>
        <v/>
      </c>
      <c r="U121" s="31" t="str">
        <f ca="1">IF(ATALI[[#This Row],[//]]="","",INDEX(INDIRECT($2:$2),ATALI[[#This Row],[//]]))</f>
        <v/>
      </c>
      <c r="V121" s="31" t="str">
        <f ca="1">LOWER(SUBSTITUTE(SUBSTITUTE(SUBSTITUTE(SUBSTITUTE(SUBSTITUTE(SUBSTITUTE(SUBSTITUTE(ATALI[[#This Row],[N.B.nota]]," ",""),"-",""),"(",""),")",""),".",""),",",""),"/",""))</f>
        <v/>
      </c>
      <c r="W121" s="31" t="str">
        <f ca="1">IF(ATALI[[#This Row],[concat]]="","",MATCH(ATALI[[#This Row],[concat]],[3]!db[NB NOTA_C],0)+1)</f>
        <v/>
      </c>
      <c r="X121" s="31" t="str">
        <f ca="1">IF(ATALI[[#This Row],[N.B.nota]]="","",ADDRESS(ROW(ATALI[QB]),COLUMN(ATALI[QB]))&amp;":"&amp;ADDRESS(ROW(),COLUMN(ATALI[QB])))</f>
        <v/>
      </c>
      <c r="Y121" s="46" t="str">
        <f ca="1">IF(ATALI[[#This Row],[//]]="","",HYPERLINK("[../DB.xlsx]DB!e"&amp;MATCH(ATALI[[#This Row],[concat]],[3]!db[NB NOTA_C],0)+1,"&gt;"))</f>
        <v/>
      </c>
      <c r="Z121" s="32">
        <f ca="1">IF(ATALI[[#This Row],[ID NOTA]]="",INDIRECT(ADDRESS(ROW()-1,COLUMN())),ATALI[[#This Row],[ID NOTA]])</f>
        <v>7</v>
      </c>
    </row>
    <row r="122" spans="1:26" x14ac:dyDescent="0.25">
      <c r="A122" s="32"/>
      <c r="B122" s="48" t="str">
        <f>IF(ATALI[[#This Row],[N_ID]]="","",INDEX(Table1[ID],MATCH(ATALI[[#This Row],[N_ID]],Table1[N_ID],0)))</f>
        <v/>
      </c>
      <c r="C122" s="48" t="str">
        <f ca="1">IF(ATALI[[#This Row],[//]]="","",HYPERLINK("["&amp;SUBSTITUTE(DIR,"'","")&amp;"]NOTA!D"&amp;ATALI[[#This Row],[//]]+2,"&gt;"))</f>
        <v/>
      </c>
      <c r="D122" s="48" t="str">
        <f>IF(ATALI[[#This Row],[ID NOTA]]="","",INDEX(Table1[QB],MATCH(ATALI[[#This Row],[ID NOTA]],Table1[ID],0)))</f>
        <v/>
      </c>
      <c r="E12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22" s="48"/>
      <c r="G122" s="30" t="str">
        <f ca="1">IF(ATALI[[#This Row],[N_ID]]="","",INDEX(INDIRECT($2:$2),ATALI[[#This Row],[//]]))</f>
        <v/>
      </c>
      <c r="H122" s="30" t="str">
        <f ca="1">IF(ATALI[[#This Row],[N_ID]]="","",INDEX(INDIRECT($2:$2),ATALI[[#This Row],[//]]))</f>
        <v/>
      </c>
      <c r="I122" s="31" t="str">
        <f ca="1">IF(ATALI[[#This Row],[N_ID]]="","",INDEX(INDIRECT($2:$2),ATALI[[#This Row],[//]]))</f>
        <v/>
      </c>
      <c r="J122" s="35" t="str">
        <f ca="1">IF(ATALI[[#This Row],[//]]="","",INDEX([3]!db[NB PAJAK],ATALI[[#This Row],[stt]]-1))</f>
        <v/>
      </c>
      <c r="K122" s="48" t="str">
        <f ca="1">IF(ATALI[[#This Row],[//]]="","",INDEX(INDIRECT($2:$2),ATALI[[#This Row],[//]]))</f>
        <v/>
      </c>
      <c r="L122" s="48" t="str">
        <f ca="1">IF(ATALI[[#This Row],[//]]="","",INDEX(INDIRECT($2:$2),ATALI[[#This Row],[//]]))</f>
        <v/>
      </c>
      <c r="M122" s="48" t="str">
        <f ca="1">IF(ATALI[[#This Row],[//]]="","",INDEX(INDIRECT($2:$2),ATALI[[#This Row],[//]]))</f>
        <v/>
      </c>
      <c r="N122" s="33" t="str">
        <f ca="1">IF(ATALI[[#This Row],[//]]="","",INDEX(INDIRECT($2:$2),ATALI[[#This Row],[//]]))</f>
        <v/>
      </c>
      <c r="O122" s="44" t="str">
        <f ca="1">IF(ATALI[[#This Row],[//]]="","",INDEX(INDIRECT($2:$2),ATALI[[#This Row],[//]]))</f>
        <v/>
      </c>
      <c r="P122" s="44" t="str">
        <f ca="1">IF(ATALI[[#This Row],[//]]="","",IF(INDEX(INDIRECT($2:$2),ATALI[[#This Row],[//]])="","",INDEX(INDIRECT($2:$2),ATALI[[#This Row],[//]])))</f>
        <v/>
      </c>
      <c r="Q122" s="33" t="str">
        <f ca="1">IF(ATALI[[#This Row],[//]]="","",INDEX(INDIRECT($2:$2),ATALI[[#This Row],[//]]))</f>
        <v/>
      </c>
      <c r="R1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22" s="45" t="str">
        <f ca="1">IF(ATALI[[#This Row],[//]]="","",IF(INDEX(INDIRECT($2:$2),ATALI[[#This Row],[//]])="","",INDEX(INDIRECT($2:$2),ATALI[[#This Row],[//]])))</f>
        <v/>
      </c>
      <c r="U122" s="31" t="str">
        <f ca="1">IF(ATALI[[#This Row],[//]]="","",INDEX(INDIRECT($2:$2),ATALI[[#This Row],[//]]))</f>
        <v/>
      </c>
      <c r="V122" s="31" t="str">
        <f ca="1">LOWER(SUBSTITUTE(SUBSTITUTE(SUBSTITUTE(SUBSTITUTE(SUBSTITUTE(SUBSTITUTE(SUBSTITUTE(ATALI[[#This Row],[N.B.nota]]," ",""),"-",""),"(",""),")",""),".",""),",",""),"/",""))</f>
        <v/>
      </c>
      <c r="W122" s="31" t="str">
        <f ca="1">IF(ATALI[[#This Row],[concat]]="","",MATCH(ATALI[[#This Row],[concat]],[3]!db[NB NOTA_C],0)+1)</f>
        <v/>
      </c>
      <c r="X122" s="31" t="str">
        <f ca="1">IF(ATALI[[#This Row],[N.B.nota]]="","",ADDRESS(ROW(ATALI[QB]),COLUMN(ATALI[QB]))&amp;":"&amp;ADDRESS(ROW(),COLUMN(ATALI[QB])))</f>
        <v/>
      </c>
      <c r="Y122" s="46" t="str">
        <f ca="1">IF(ATALI[[#This Row],[//]]="","",HYPERLINK("[../DB.xlsx]DB!e"&amp;MATCH(ATALI[[#This Row],[concat]],[3]!db[NB NOTA_C],0)+1,"&gt;"))</f>
        <v/>
      </c>
      <c r="Z122" s="32">
        <f ca="1">IF(ATALI[[#This Row],[ID NOTA]]="",INDIRECT(ADDRESS(ROW()-1,COLUMN())),ATALI[[#This Row],[ID NOTA]])</f>
        <v>7</v>
      </c>
    </row>
    <row r="123" spans="1:26" x14ac:dyDescent="0.25">
      <c r="A123" s="32"/>
      <c r="B123" s="48" t="str">
        <f>IF(ATALI[[#This Row],[N_ID]]="","",INDEX(Table1[ID],MATCH(ATALI[[#This Row],[N_ID]],Table1[N_ID],0)))</f>
        <v/>
      </c>
      <c r="C123" s="48" t="str">
        <f ca="1">IF(ATALI[[#This Row],[//]]="","",HYPERLINK("["&amp;SUBSTITUTE(DIR,"'","")&amp;"]NOTA!D"&amp;ATALI[[#This Row],[//]]+2,"&gt;"))</f>
        <v/>
      </c>
      <c r="D123" s="48" t="str">
        <f>IF(ATALI[[#This Row],[ID NOTA]]="","",INDEX(Table1[QB],MATCH(ATALI[[#This Row],[ID NOTA]],Table1[ID],0)))</f>
        <v/>
      </c>
      <c r="E12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23" s="48"/>
      <c r="G123" s="30" t="str">
        <f ca="1">IF(ATALI[[#This Row],[N_ID]]="","",INDEX(INDIRECT($2:$2),ATALI[[#This Row],[//]]))</f>
        <v/>
      </c>
      <c r="H123" s="30" t="str">
        <f ca="1">IF(ATALI[[#This Row],[N_ID]]="","",INDEX(INDIRECT($2:$2),ATALI[[#This Row],[//]]))</f>
        <v/>
      </c>
      <c r="I123" s="31" t="str">
        <f ca="1">IF(ATALI[[#This Row],[N_ID]]="","",INDEX(INDIRECT($2:$2),ATALI[[#This Row],[//]]))</f>
        <v/>
      </c>
      <c r="J123" s="35" t="str">
        <f ca="1">IF(ATALI[[#This Row],[//]]="","",INDEX([3]!db[NB PAJAK],ATALI[[#This Row],[stt]]-1))</f>
        <v/>
      </c>
      <c r="K123" s="48" t="str">
        <f ca="1">IF(ATALI[[#This Row],[//]]="","",INDEX(INDIRECT($2:$2),ATALI[[#This Row],[//]]))</f>
        <v/>
      </c>
      <c r="L123" s="48" t="str">
        <f ca="1">IF(ATALI[[#This Row],[//]]="","",INDEX(INDIRECT($2:$2),ATALI[[#This Row],[//]]))</f>
        <v/>
      </c>
      <c r="M123" s="48" t="str">
        <f ca="1">IF(ATALI[[#This Row],[//]]="","",INDEX(INDIRECT($2:$2),ATALI[[#This Row],[//]]))</f>
        <v/>
      </c>
      <c r="N123" s="33" t="str">
        <f ca="1">IF(ATALI[[#This Row],[//]]="","",INDEX(INDIRECT($2:$2),ATALI[[#This Row],[//]]))</f>
        <v/>
      </c>
      <c r="O123" s="44" t="str">
        <f ca="1">IF(ATALI[[#This Row],[//]]="","",INDEX(INDIRECT($2:$2),ATALI[[#This Row],[//]]))</f>
        <v/>
      </c>
      <c r="P123" s="44" t="str">
        <f ca="1">IF(ATALI[[#This Row],[//]]="","",IF(INDEX(INDIRECT($2:$2),ATALI[[#This Row],[//]])="","",INDEX(INDIRECT($2:$2),ATALI[[#This Row],[//]])))</f>
        <v/>
      </c>
      <c r="Q123" s="33" t="str">
        <f ca="1">IF(ATALI[[#This Row],[//]]="","",INDEX(INDIRECT($2:$2),ATALI[[#This Row],[//]]))</f>
        <v/>
      </c>
      <c r="R1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23" s="45" t="str">
        <f ca="1">IF(ATALI[[#This Row],[//]]="","",IF(INDEX(INDIRECT($2:$2),ATALI[[#This Row],[//]])="","",INDEX(INDIRECT($2:$2),ATALI[[#This Row],[//]])))</f>
        <v/>
      </c>
      <c r="U123" s="31" t="str">
        <f ca="1">IF(ATALI[[#This Row],[//]]="","",INDEX(INDIRECT($2:$2),ATALI[[#This Row],[//]]))</f>
        <v/>
      </c>
      <c r="V123" s="31" t="str">
        <f ca="1">LOWER(SUBSTITUTE(SUBSTITUTE(SUBSTITUTE(SUBSTITUTE(SUBSTITUTE(SUBSTITUTE(SUBSTITUTE(ATALI[[#This Row],[N.B.nota]]," ",""),"-",""),"(",""),")",""),".",""),",",""),"/",""))</f>
        <v/>
      </c>
      <c r="W123" s="31" t="str">
        <f ca="1">IF(ATALI[[#This Row],[concat]]="","",MATCH(ATALI[[#This Row],[concat]],[3]!db[NB NOTA_C],0)+1)</f>
        <v/>
      </c>
      <c r="X123" s="31" t="str">
        <f ca="1">IF(ATALI[[#This Row],[N.B.nota]]="","",ADDRESS(ROW(ATALI[QB]),COLUMN(ATALI[QB]))&amp;":"&amp;ADDRESS(ROW(),COLUMN(ATALI[QB])))</f>
        <v/>
      </c>
      <c r="Y123" s="46" t="str">
        <f ca="1">IF(ATALI[[#This Row],[//]]="","",HYPERLINK("[../DB.xlsx]DB!e"&amp;MATCH(ATALI[[#This Row],[concat]],[3]!db[NB NOTA_C],0)+1,"&gt;"))</f>
        <v/>
      </c>
      <c r="Z123" s="32">
        <f ca="1">IF(ATALI[[#This Row],[ID NOTA]]="",INDIRECT(ADDRESS(ROW()-1,COLUMN())),ATALI[[#This Row],[ID NOTA]])</f>
        <v>7</v>
      </c>
    </row>
    <row r="124" spans="1:26" x14ac:dyDescent="0.25">
      <c r="A124" s="32"/>
      <c r="B124" s="48" t="str">
        <f>IF(ATALI[[#This Row],[N_ID]]="","",INDEX(Table1[ID],MATCH(ATALI[[#This Row],[N_ID]],Table1[N_ID],0)))</f>
        <v/>
      </c>
      <c r="C124" s="48" t="str">
        <f ca="1">IF(ATALI[[#This Row],[//]]="","",HYPERLINK("["&amp;SUBSTITUTE(DIR,"'","")&amp;"]NOTA!D"&amp;ATALI[[#This Row],[//]]+2,"&gt;"))</f>
        <v/>
      </c>
      <c r="D124" s="48" t="str">
        <f>IF(ATALI[[#This Row],[ID NOTA]]="","",INDEX(Table1[QB],MATCH(ATALI[[#This Row],[ID NOTA]],Table1[ID],0)))</f>
        <v/>
      </c>
      <c r="E12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24" s="48"/>
      <c r="G124" s="30" t="str">
        <f ca="1">IF(ATALI[[#This Row],[N_ID]]="","",INDEX(INDIRECT($2:$2),ATALI[[#This Row],[//]]))</f>
        <v/>
      </c>
      <c r="H124" s="30" t="str">
        <f ca="1">IF(ATALI[[#This Row],[N_ID]]="","",INDEX(INDIRECT($2:$2),ATALI[[#This Row],[//]]))</f>
        <v/>
      </c>
      <c r="I124" s="31" t="str">
        <f ca="1">IF(ATALI[[#This Row],[N_ID]]="","",INDEX(INDIRECT($2:$2),ATALI[[#This Row],[//]]))</f>
        <v/>
      </c>
      <c r="J124" s="35" t="str">
        <f ca="1">IF(ATALI[[#This Row],[//]]="","",INDEX([3]!db[NB PAJAK],ATALI[[#This Row],[stt]]-1))</f>
        <v/>
      </c>
      <c r="K124" s="48" t="str">
        <f ca="1">IF(ATALI[[#This Row],[//]]="","",INDEX(INDIRECT($2:$2),ATALI[[#This Row],[//]]))</f>
        <v/>
      </c>
      <c r="L124" s="48" t="str">
        <f ca="1">IF(ATALI[[#This Row],[//]]="","",INDEX(INDIRECT($2:$2),ATALI[[#This Row],[//]]))</f>
        <v/>
      </c>
      <c r="M124" s="48" t="str">
        <f ca="1">IF(ATALI[[#This Row],[//]]="","",INDEX(INDIRECT($2:$2),ATALI[[#This Row],[//]]))</f>
        <v/>
      </c>
      <c r="N124" s="33" t="str">
        <f ca="1">IF(ATALI[[#This Row],[//]]="","",INDEX(INDIRECT($2:$2),ATALI[[#This Row],[//]]))</f>
        <v/>
      </c>
      <c r="O124" s="44" t="str">
        <f ca="1">IF(ATALI[[#This Row],[//]]="","",INDEX(INDIRECT($2:$2),ATALI[[#This Row],[//]]))</f>
        <v/>
      </c>
      <c r="P124" s="44" t="str">
        <f ca="1">IF(ATALI[[#This Row],[//]]="","",IF(INDEX(INDIRECT($2:$2),ATALI[[#This Row],[//]])="","",INDEX(INDIRECT($2:$2),ATALI[[#This Row],[//]])))</f>
        <v/>
      </c>
      <c r="Q124" s="33" t="str">
        <f ca="1">IF(ATALI[[#This Row],[//]]="","",INDEX(INDIRECT($2:$2),ATALI[[#This Row],[//]]))</f>
        <v/>
      </c>
      <c r="R1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24" s="45" t="str">
        <f ca="1">IF(ATALI[[#This Row],[//]]="","",IF(INDEX(INDIRECT($2:$2),ATALI[[#This Row],[//]])="","",INDEX(INDIRECT($2:$2),ATALI[[#This Row],[//]])))</f>
        <v/>
      </c>
      <c r="U124" s="31" t="str">
        <f ca="1">IF(ATALI[[#This Row],[//]]="","",INDEX(INDIRECT($2:$2),ATALI[[#This Row],[//]]))</f>
        <v/>
      </c>
      <c r="V124" s="31" t="str">
        <f ca="1">LOWER(SUBSTITUTE(SUBSTITUTE(SUBSTITUTE(SUBSTITUTE(SUBSTITUTE(SUBSTITUTE(SUBSTITUTE(ATALI[[#This Row],[N.B.nota]]," ",""),"-",""),"(",""),")",""),".",""),",",""),"/",""))</f>
        <v/>
      </c>
      <c r="W124" s="31" t="str">
        <f ca="1">IF(ATALI[[#This Row],[concat]]="","",MATCH(ATALI[[#This Row],[concat]],[3]!db[NB NOTA_C],0)+1)</f>
        <v/>
      </c>
      <c r="X124" s="31" t="str">
        <f ca="1">IF(ATALI[[#This Row],[N.B.nota]]="","",ADDRESS(ROW(ATALI[QB]),COLUMN(ATALI[QB]))&amp;":"&amp;ADDRESS(ROW(),COLUMN(ATALI[QB])))</f>
        <v/>
      </c>
      <c r="Y124" s="46" t="str">
        <f ca="1">IF(ATALI[[#This Row],[//]]="","",HYPERLINK("[../DB.xlsx]DB!e"&amp;MATCH(ATALI[[#This Row],[concat]],[3]!db[NB NOTA_C],0)+1,"&gt;"))</f>
        <v/>
      </c>
      <c r="Z124" s="32">
        <f ca="1">IF(ATALI[[#This Row],[ID NOTA]]="",INDIRECT(ADDRESS(ROW()-1,COLUMN())),ATALI[[#This Row],[ID NOTA]])</f>
        <v>7</v>
      </c>
    </row>
    <row r="125" spans="1:26" x14ac:dyDescent="0.25">
      <c r="A125" s="32"/>
      <c r="B125" s="48" t="str">
        <f>IF(ATALI[[#This Row],[N_ID]]="","",INDEX(Table1[ID],MATCH(ATALI[[#This Row],[N_ID]],Table1[N_ID],0)))</f>
        <v/>
      </c>
      <c r="C125" s="48" t="str">
        <f ca="1">IF(ATALI[[#This Row],[//]]="","",HYPERLINK("["&amp;SUBSTITUTE(DIR,"'","")&amp;"]NOTA!D"&amp;ATALI[[#This Row],[//]]+2,"&gt;"))</f>
        <v/>
      </c>
      <c r="D125" s="48" t="str">
        <f>IF(ATALI[[#This Row],[ID NOTA]]="","",INDEX(Table1[QB],MATCH(ATALI[[#This Row],[ID NOTA]],Table1[ID],0)))</f>
        <v/>
      </c>
      <c r="E12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25" s="48"/>
      <c r="G125" s="30" t="str">
        <f ca="1">IF(ATALI[[#This Row],[N_ID]]="","",INDEX(INDIRECT($2:$2),ATALI[[#This Row],[//]]))</f>
        <v/>
      </c>
      <c r="H125" s="30" t="str">
        <f ca="1">IF(ATALI[[#This Row],[N_ID]]="","",INDEX(INDIRECT($2:$2),ATALI[[#This Row],[//]]))</f>
        <v/>
      </c>
      <c r="I125" s="31" t="str">
        <f ca="1">IF(ATALI[[#This Row],[N_ID]]="","",INDEX(INDIRECT($2:$2),ATALI[[#This Row],[//]]))</f>
        <v/>
      </c>
      <c r="J125" s="35" t="str">
        <f ca="1">IF(ATALI[[#This Row],[//]]="","",INDEX([3]!db[NB PAJAK],ATALI[[#This Row],[stt]]-1))</f>
        <v/>
      </c>
      <c r="K125" s="48" t="str">
        <f ca="1">IF(ATALI[[#This Row],[//]]="","",INDEX(INDIRECT($2:$2),ATALI[[#This Row],[//]]))</f>
        <v/>
      </c>
      <c r="L125" s="48" t="str">
        <f ca="1">IF(ATALI[[#This Row],[//]]="","",INDEX(INDIRECT($2:$2),ATALI[[#This Row],[//]]))</f>
        <v/>
      </c>
      <c r="M125" s="48" t="str">
        <f ca="1">IF(ATALI[[#This Row],[//]]="","",INDEX(INDIRECT($2:$2),ATALI[[#This Row],[//]]))</f>
        <v/>
      </c>
      <c r="N125" s="33" t="str">
        <f ca="1">IF(ATALI[[#This Row],[//]]="","",INDEX(INDIRECT($2:$2),ATALI[[#This Row],[//]]))</f>
        <v/>
      </c>
      <c r="O125" s="44" t="str">
        <f ca="1">IF(ATALI[[#This Row],[//]]="","",INDEX(INDIRECT($2:$2),ATALI[[#This Row],[//]]))</f>
        <v/>
      </c>
      <c r="P125" s="44" t="str">
        <f ca="1">IF(ATALI[[#This Row],[//]]="","",IF(INDEX(INDIRECT($2:$2),ATALI[[#This Row],[//]])="","",INDEX(INDIRECT($2:$2),ATALI[[#This Row],[//]])))</f>
        <v/>
      </c>
      <c r="Q125" s="33" t="str">
        <f ca="1">IF(ATALI[[#This Row],[//]]="","",INDEX(INDIRECT($2:$2),ATALI[[#This Row],[//]]))</f>
        <v/>
      </c>
      <c r="R1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25" s="45" t="str">
        <f ca="1">IF(ATALI[[#This Row],[//]]="","",IF(INDEX(INDIRECT($2:$2),ATALI[[#This Row],[//]])="","",INDEX(INDIRECT($2:$2),ATALI[[#This Row],[//]])))</f>
        <v/>
      </c>
      <c r="U125" s="31" t="str">
        <f ca="1">IF(ATALI[[#This Row],[//]]="","",INDEX(INDIRECT($2:$2),ATALI[[#This Row],[//]]))</f>
        <v/>
      </c>
      <c r="V125" s="31" t="str">
        <f ca="1">LOWER(SUBSTITUTE(SUBSTITUTE(SUBSTITUTE(SUBSTITUTE(SUBSTITUTE(SUBSTITUTE(SUBSTITUTE(ATALI[[#This Row],[N.B.nota]]," ",""),"-",""),"(",""),")",""),".",""),",",""),"/",""))</f>
        <v/>
      </c>
      <c r="W125" s="31" t="str">
        <f ca="1">IF(ATALI[[#This Row],[concat]]="","",MATCH(ATALI[[#This Row],[concat]],[3]!db[NB NOTA_C],0)+1)</f>
        <v/>
      </c>
      <c r="X125" s="31" t="str">
        <f ca="1">IF(ATALI[[#This Row],[N.B.nota]]="","",ADDRESS(ROW(ATALI[QB]),COLUMN(ATALI[QB]))&amp;":"&amp;ADDRESS(ROW(),COLUMN(ATALI[QB])))</f>
        <v/>
      </c>
      <c r="Y125" s="46" t="str">
        <f ca="1">IF(ATALI[[#This Row],[//]]="","",HYPERLINK("[../DB.xlsx]DB!e"&amp;MATCH(ATALI[[#This Row],[concat]],[3]!db[NB NOTA_C],0)+1,"&gt;"))</f>
        <v/>
      </c>
      <c r="Z125" s="32">
        <f ca="1">IF(ATALI[[#This Row],[ID NOTA]]="",INDIRECT(ADDRESS(ROW()-1,COLUMN())),ATALI[[#This Row],[ID NOTA]])</f>
        <v>7</v>
      </c>
    </row>
    <row r="126" spans="1:26" x14ac:dyDescent="0.25">
      <c r="A126" s="32"/>
      <c r="B126" s="48" t="str">
        <f>IF(ATALI[[#This Row],[N_ID]]="","",INDEX(Table1[ID],MATCH(ATALI[[#This Row],[N_ID]],Table1[N_ID],0)))</f>
        <v/>
      </c>
      <c r="C126" s="48" t="str">
        <f ca="1">IF(ATALI[[#This Row],[//]]="","",HYPERLINK("["&amp;SUBSTITUTE(DIR,"'","")&amp;"]NOTA!D"&amp;ATALI[[#This Row],[//]]+2,"&gt;"))</f>
        <v/>
      </c>
      <c r="D126" s="48" t="str">
        <f>IF(ATALI[[#This Row],[ID NOTA]]="","",INDEX(Table1[QB],MATCH(ATALI[[#This Row],[ID NOTA]],Table1[ID],0)))</f>
        <v/>
      </c>
      <c r="E12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26" s="48"/>
      <c r="G126" s="30" t="str">
        <f ca="1">IF(ATALI[[#This Row],[N_ID]]="","",INDEX(INDIRECT($2:$2),ATALI[[#This Row],[//]]))</f>
        <v/>
      </c>
      <c r="H126" s="30" t="str">
        <f ca="1">IF(ATALI[[#This Row],[N_ID]]="","",INDEX(INDIRECT($2:$2),ATALI[[#This Row],[//]]))</f>
        <v/>
      </c>
      <c r="I126" s="31" t="str">
        <f ca="1">IF(ATALI[[#This Row],[N_ID]]="","",INDEX(INDIRECT($2:$2),ATALI[[#This Row],[//]]))</f>
        <v/>
      </c>
      <c r="J126" s="35" t="str">
        <f ca="1">IF(ATALI[[#This Row],[//]]="","",INDEX([3]!db[NB PAJAK],ATALI[[#This Row],[stt]]-1))</f>
        <v/>
      </c>
      <c r="K126" s="48" t="str">
        <f ca="1">IF(ATALI[[#This Row],[//]]="","",INDEX(INDIRECT($2:$2),ATALI[[#This Row],[//]]))</f>
        <v/>
      </c>
      <c r="L126" s="48" t="str">
        <f ca="1">IF(ATALI[[#This Row],[//]]="","",INDEX(INDIRECT($2:$2),ATALI[[#This Row],[//]]))</f>
        <v/>
      </c>
      <c r="M126" s="48" t="str">
        <f ca="1">IF(ATALI[[#This Row],[//]]="","",INDEX(INDIRECT($2:$2),ATALI[[#This Row],[//]]))</f>
        <v/>
      </c>
      <c r="N126" s="33" t="str">
        <f ca="1">IF(ATALI[[#This Row],[//]]="","",INDEX(INDIRECT($2:$2),ATALI[[#This Row],[//]]))</f>
        <v/>
      </c>
      <c r="O126" s="44" t="str">
        <f ca="1">IF(ATALI[[#This Row],[//]]="","",INDEX(INDIRECT($2:$2),ATALI[[#This Row],[//]]))</f>
        <v/>
      </c>
      <c r="P126" s="44" t="str">
        <f ca="1">IF(ATALI[[#This Row],[//]]="","",IF(INDEX(INDIRECT($2:$2),ATALI[[#This Row],[//]])="","",INDEX(INDIRECT($2:$2),ATALI[[#This Row],[//]])))</f>
        <v/>
      </c>
      <c r="Q126" s="33" t="str">
        <f ca="1">IF(ATALI[[#This Row],[//]]="","",INDEX(INDIRECT($2:$2),ATALI[[#This Row],[//]]))</f>
        <v/>
      </c>
      <c r="R1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26" s="45" t="str">
        <f ca="1">IF(ATALI[[#This Row],[//]]="","",IF(INDEX(INDIRECT($2:$2),ATALI[[#This Row],[//]])="","",INDEX(INDIRECT($2:$2),ATALI[[#This Row],[//]])))</f>
        <v/>
      </c>
      <c r="U126" s="31" t="str">
        <f ca="1">IF(ATALI[[#This Row],[//]]="","",INDEX(INDIRECT($2:$2),ATALI[[#This Row],[//]]))</f>
        <v/>
      </c>
      <c r="V126" s="31" t="str">
        <f ca="1">LOWER(SUBSTITUTE(SUBSTITUTE(SUBSTITUTE(SUBSTITUTE(SUBSTITUTE(SUBSTITUTE(SUBSTITUTE(ATALI[[#This Row],[N.B.nota]]," ",""),"-",""),"(",""),")",""),".",""),",",""),"/",""))</f>
        <v/>
      </c>
      <c r="W126" s="31" t="str">
        <f ca="1">IF(ATALI[[#This Row],[concat]]="","",MATCH(ATALI[[#This Row],[concat]],[3]!db[NB NOTA_C],0)+1)</f>
        <v/>
      </c>
      <c r="X126" s="31" t="str">
        <f ca="1">IF(ATALI[[#This Row],[N.B.nota]]="","",ADDRESS(ROW(ATALI[QB]),COLUMN(ATALI[QB]))&amp;":"&amp;ADDRESS(ROW(),COLUMN(ATALI[QB])))</f>
        <v/>
      </c>
      <c r="Y126" s="46" t="str">
        <f ca="1">IF(ATALI[[#This Row],[//]]="","",HYPERLINK("[../DB.xlsx]DB!e"&amp;MATCH(ATALI[[#This Row],[concat]],[3]!db[NB NOTA_C],0)+1,"&gt;"))</f>
        <v/>
      </c>
      <c r="Z126" s="32">
        <f ca="1">IF(ATALI[[#This Row],[ID NOTA]]="",INDIRECT(ADDRESS(ROW()-1,COLUMN())),ATALI[[#This Row],[ID NOTA]])</f>
        <v>7</v>
      </c>
    </row>
    <row r="127" spans="1:26" x14ac:dyDescent="0.25">
      <c r="A127" s="32"/>
      <c r="B127" s="48" t="str">
        <f>IF(ATALI[[#This Row],[N_ID]]="","",INDEX(Table1[ID],MATCH(ATALI[[#This Row],[N_ID]],Table1[N_ID],0)))</f>
        <v/>
      </c>
      <c r="C127" s="48" t="str">
        <f ca="1">IF(ATALI[[#This Row],[//]]="","",HYPERLINK("["&amp;SUBSTITUTE(DIR,"'","")&amp;"]NOTA!D"&amp;ATALI[[#This Row],[//]]+2,"&gt;"))</f>
        <v/>
      </c>
      <c r="D127" s="48" t="str">
        <f>IF(ATALI[[#This Row],[ID NOTA]]="","",INDEX(Table1[QB],MATCH(ATALI[[#This Row],[ID NOTA]],Table1[ID],0)))</f>
        <v/>
      </c>
      <c r="E12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27" s="48"/>
      <c r="G127" s="30" t="str">
        <f ca="1">IF(ATALI[[#This Row],[N_ID]]="","",INDEX(INDIRECT($2:$2),ATALI[[#This Row],[//]]))</f>
        <v/>
      </c>
      <c r="H127" s="30" t="str">
        <f ca="1">IF(ATALI[[#This Row],[N_ID]]="","",INDEX(INDIRECT($2:$2),ATALI[[#This Row],[//]]))</f>
        <v/>
      </c>
      <c r="I127" s="31" t="str">
        <f ca="1">IF(ATALI[[#This Row],[N_ID]]="","",INDEX(INDIRECT($2:$2),ATALI[[#This Row],[//]]))</f>
        <v/>
      </c>
      <c r="J127" s="35" t="str">
        <f ca="1">IF(ATALI[[#This Row],[//]]="","",INDEX([3]!db[NB PAJAK],ATALI[[#This Row],[stt]]-1))</f>
        <v/>
      </c>
      <c r="K127" s="48" t="str">
        <f ca="1">IF(ATALI[[#This Row],[//]]="","",INDEX(INDIRECT($2:$2),ATALI[[#This Row],[//]]))</f>
        <v/>
      </c>
      <c r="L127" s="48" t="str">
        <f ca="1">IF(ATALI[[#This Row],[//]]="","",INDEX(INDIRECT($2:$2),ATALI[[#This Row],[//]]))</f>
        <v/>
      </c>
      <c r="M127" s="48" t="str">
        <f ca="1">IF(ATALI[[#This Row],[//]]="","",INDEX(INDIRECT($2:$2),ATALI[[#This Row],[//]]))</f>
        <v/>
      </c>
      <c r="N127" s="33" t="str">
        <f ca="1">IF(ATALI[[#This Row],[//]]="","",INDEX(INDIRECT($2:$2),ATALI[[#This Row],[//]]))</f>
        <v/>
      </c>
      <c r="O127" s="44" t="str">
        <f ca="1">IF(ATALI[[#This Row],[//]]="","",INDEX(INDIRECT($2:$2),ATALI[[#This Row],[//]]))</f>
        <v/>
      </c>
      <c r="P127" s="44" t="str">
        <f ca="1">IF(ATALI[[#This Row],[//]]="","",IF(INDEX(INDIRECT($2:$2),ATALI[[#This Row],[//]])="","",INDEX(INDIRECT($2:$2),ATALI[[#This Row],[//]])))</f>
        <v/>
      </c>
      <c r="Q127" s="33" t="str">
        <f ca="1">IF(ATALI[[#This Row],[//]]="","",INDEX(INDIRECT($2:$2),ATALI[[#This Row],[//]]))</f>
        <v/>
      </c>
      <c r="R1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27" s="45" t="str">
        <f ca="1">IF(ATALI[[#This Row],[//]]="","",IF(INDEX(INDIRECT($2:$2),ATALI[[#This Row],[//]])="","",INDEX(INDIRECT($2:$2),ATALI[[#This Row],[//]])))</f>
        <v/>
      </c>
      <c r="U127" s="31" t="str">
        <f ca="1">IF(ATALI[[#This Row],[//]]="","",INDEX(INDIRECT($2:$2),ATALI[[#This Row],[//]]))</f>
        <v/>
      </c>
      <c r="V127" s="31" t="str">
        <f ca="1">LOWER(SUBSTITUTE(SUBSTITUTE(SUBSTITUTE(SUBSTITUTE(SUBSTITUTE(SUBSTITUTE(SUBSTITUTE(ATALI[[#This Row],[N.B.nota]]," ",""),"-",""),"(",""),")",""),".",""),",",""),"/",""))</f>
        <v/>
      </c>
      <c r="W127" s="31" t="str">
        <f ca="1">IF(ATALI[[#This Row],[concat]]="","",MATCH(ATALI[[#This Row],[concat]],[3]!db[NB NOTA_C],0)+1)</f>
        <v/>
      </c>
      <c r="X127" s="31" t="str">
        <f ca="1">IF(ATALI[[#This Row],[N.B.nota]]="","",ADDRESS(ROW(ATALI[QB]),COLUMN(ATALI[QB]))&amp;":"&amp;ADDRESS(ROW(),COLUMN(ATALI[QB])))</f>
        <v/>
      </c>
      <c r="Y127" s="46" t="str">
        <f ca="1">IF(ATALI[[#This Row],[//]]="","",HYPERLINK("[../DB.xlsx]DB!e"&amp;MATCH(ATALI[[#This Row],[concat]],[3]!db[NB NOTA_C],0)+1,"&gt;"))</f>
        <v/>
      </c>
      <c r="Z127" s="32">
        <f ca="1">IF(ATALI[[#This Row],[ID NOTA]]="",INDIRECT(ADDRESS(ROW()-1,COLUMN())),ATALI[[#This Row],[ID NOTA]])</f>
        <v>7</v>
      </c>
    </row>
    <row r="128" spans="1:26" x14ac:dyDescent="0.25">
      <c r="A128" s="32"/>
      <c r="B128" s="48" t="str">
        <f>IF(ATALI[[#This Row],[N_ID]]="","",INDEX(Table1[ID],MATCH(ATALI[[#This Row],[N_ID]],Table1[N_ID],0)))</f>
        <v/>
      </c>
      <c r="C128" s="48" t="str">
        <f ca="1">IF(ATALI[[#This Row],[//]]="","",HYPERLINK("["&amp;SUBSTITUTE(DIR,"'","")&amp;"]NOTA!D"&amp;ATALI[[#This Row],[//]]+2,"&gt;"))</f>
        <v/>
      </c>
      <c r="D128" s="48" t="str">
        <f>IF(ATALI[[#This Row],[ID NOTA]]="","",INDEX(Table1[QB],MATCH(ATALI[[#This Row],[ID NOTA]],Table1[ID],0)))</f>
        <v/>
      </c>
      <c r="E12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28" s="48"/>
      <c r="G128" s="30" t="str">
        <f ca="1">IF(ATALI[[#This Row],[N_ID]]="","",INDEX(INDIRECT($2:$2),ATALI[[#This Row],[//]]))</f>
        <v/>
      </c>
      <c r="H128" s="30" t="str">
        <f ca="1">IF(ATALI[[#This Row],[N_ID]]="","",INDEX(INDIRECT($2:$2),ATALI[[#This Row],[//]]))</f>
        <v/>
      </c>
      <c r="I128" s="31" t="str">
        <f ca="1">IF(ATALI[[#This Row],[N_ID]]="","",INDEX(INDIRECT($2:$2),ATALI[[#This Row],[//]]))</f>
        <v/>
      </c>
      <c r="J128" s="35" t="str">
        <f ca="1">IF(ATALI[[#This Row],[//]]="","",INDEX([3]!db[NB PAJAK],ATALI[[#This Row],[stt]]-1))</f>
        <v/>
      </c>
      <c r="K128" s="48" t="str">
        <f ca="1">IF(ATALI[[#This Row],[//]]="","",INDEX(INDIRECT($2:$2),ATALI[[#This Row],[//]]))</f>
        <v/>
      </c>
      <c r="L128" s="48" t="str">
        <f ca="1">IF(ATALI[[#This Row],[//]]="","",INDEX(INDIRECT($2:$2),ATALI[[#This Row],[//]]))</f>
        <v/>
      </c>
      <c r="M128" s="48" t="str">
        <f ca="1">IF(ATALI[[#This Row],[//]]="","",INDEX(INDIRECT($2:$2),ATALI[[#This Row],[//]]))</f>
        <v/>
      </c>
      <c r="N128" s="33" t="str">
        <f ca="1">IF(ATALI[[#This Row],[//]]="","",INDEX(INDIRECT($2:$2),ATALI[[#This Row],[//]]))</f>
        <v/>
      </c>
      <c r="O128" s="44" t="str">
        <f ca="1">IF(ATALI[[#This Row],[//]]="","",INDEX(INDIRECT($2:$2),ATALI[[#This Row],[//]]))</f>
        <v/>
      </c>
      <c r="P128" s="44" t="str">
        <f ca="1">IF(ATALI[[#This Row],[//]]="","",IF(INDEX(INDIRECT($2:$2),ATALI[[#This Row],[//]])="","",INDEX(INDIRECT($2:$2),ATALI[[#This Row],[//]])))</f>
        <v/>
      </c>
      <c r="Q128" s="33" t="str">
        <f ca="1">IF(ATALI[[#This Row],[//]]="","",INDEX(INDIRECT($2:$2),ATALI[[#This Row],[//]]))</f>
        <v/>
      </c>
      <c r="R1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28" s="45" t="str">
        <f ca="1">IF(ATALI[[#This Row],[//]]="","",IF(INDEX(INDIRECT($2:$2),ATALI[[#This Row],[//]])="","",INDEX(INDIRECT($2:$2),ATALI[[#This Row],[//]])))</f>
        <v/>
      </c>
      <c r="U128" s="31" t="str">
        <f ca="1">IF(ATALI[[#This Row],[//]]="","",INDEX(INDIRECT($2:$2),ATALI[[#This Row],[//]]))</f>
        <v/>
      </c>
      <c r="V128" s="31" t="str">
        <f ca="1">LOWER(SUBSTITUTE(SUBSTITUTE(SUBSTITUTE(SUBSTITUTE(SUBSTITUTE(SUBSTITUTE(SUBSTITUTE(ATALI[[#This Row],[N.B.nota]]," ",""),"-",""),"(",""),")",""),".",""),",",""),"/",""))</f>
        <v/>
      </c>
      <c r="W128" s="31" t="str">
        <f ca="1">IF(ATALI[[#This Row],[concat]]="","",MATCH(ATALI[[#This Row],[concat]],[3]!db[NB NOTA_C],0)+1)</f>
        <v/>
      </c>
      <c r="X128" s="31" t="str">
        <f ca="1">IF(ATALI[[#This Row],[N.B.nota]]="","",ADDRESS(ROW(ATALI[QB]),COLUMN(ATALI[QB]))&amp;":"&amp;ADDRESS(ROW(),COLUMN(ATALI[QB])))</f>
        <v/>
      </c>
      <c r="Y128" s="46" t="str">
        <f ca="1">IF(ATALI[[#This Row],[//]]="","",HYPERLINK("[../DB.xlsx]DB!e"&amp;MATCH(ATALI[[#This Row],[concat]],[3]!db[NB NOTA_C],0)+1,"&gt;"))</f>
        <v/>
      </c>
      <c r="Z128" s="32">
        <f ca="1">IF(ATALI[[#This Row],[ID NOTA]]="",INDIRECT(ADDRESS(ROW()-1,COLUMN())),ATALI[[#This Row],[ID NOTA]])</f>
        <v>7</v>
      </c>
    </row>
    <row r="129" spans="1:26" x14ac:dyDescent="0.25">
      <c r="A129" s="32"/>
      <c r="B129" s="48" t="str">
        <f>IF(ATALI[[#This Row],[N_ID]]="","",INDEX(Table1[ID],MATCH(ATALI[[#This Row],[N_ID]],Table1[N_ID],0)))</f>
        <v/>
      </c>
      <c r="C129" s="48" t="str">
        <f ca="1">IF(ATALI[[#This Row],[//]]="","",HYPERLINK("["&amp;SUBSTITUTE(DIR,"'","")&amp;"]NOTA!D"&amp;ATALI[[#This Row],[//]]+2,"&gt;"))</f>
        <v/>
      </c>
      <c r="D129" s="48" t="str">
        <f>IF(ATALI[[#This Row],[ID NOTA]]="","",INDEX(Table1[QB],MATCH(ATALI[[#This Row],[ID NOTA]],Table1[ID],0)))</f>
        <v/>
      </c>
      <c r="E12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29" s="48"/>
      <c r="G129" s="30" t="str">
        <f ca="1">IF(ATALI[[#This Row],[N_ID]]="","",INDEX(INDIRECT($2:$2),ATALI[[#This Row],[//]]))</f>
        <v/>
      </c>
      <c r="H129" s="30" t="str">
        <f ca="1">IF(ATALI[[#This Row],[N_ID]]="","",INDEX(INDIRECT($2:$2),ATALI[[#This Row],[//]]))</f>
        <v/>
      </c>
      <c r="I129" s="31" t="str">
        <f ca="1">IF(ATALI[[#This Row],[N_ID]]="","",INDEX(INDIRECT($2:$2),ATALI[[#This Row],[//]]))</f>
        <v/>
      </c>
      <c r="J129" s="35" t="str">
        <f ca="1">IF(ATALI[[#This Row],[//]]="","",INDEX([3]!db[NB PAJAK],ATALI[[#This Row],[stt]]-1))</f>
        <v/>
      </c>
      <c r="K129" s="48" t="str">
        <f ca="1">IF(ATALI[[#This Row],[//]]="","",INDEX(INDIRECT($2:$2),ATALI[[#This Row],[//]]))</f>
        <v/>
      </c>
      <c r="L129" s="48" t="str">
        <f ca="1">IF(ATALI[[#This Row],[//]]="","",INDEX(INDIRECT($2:$2),ATALI[[#This Row],[//]]))</f>
        <v/>
      </c>
      <c r="M129" s="48" t="str">
        <f ca="1">IF(ATALI[[#This Row],[//]]="","",INDEX(INDIRECT($2:$2),ATALI[[#This Row],[//]]))</f>
        <v/>
      </c>
      <c r="N129" s="33" t="str">
        <f ca="1">IF(ATALI[[#This Row],[//]]="","",INDEX(INDIRECT($2:$2),ATALI[[#This Row],[//]]))</f>
        <v/>
      </c>
      <c r="O129" s="44" t="str">
        <f ca="1">IF(ATALI[[#This Row],[//]]="","",INDEX(INDIRECT($2:$2),ATALI[[#This Row],[//]]))</f>
        <v/>
      </c>
      <c r="P129" s="44" t="str">
        <f ca="1">IF(ATALI[[#This Row],[//]]="","",IF(INDEX(INDIRECT($2:$2),ATALI[[#This Row],[//]])="","",INDEX(INDIRECT($2:$2),ATALI[[#This Row],[//]])))</f>
        <v/>
      </c>
      <c r="Q129" s="33" t="str">
        <f ca="1">IF(ATALI[[#This Row],[//]]="","",INDEX(INDIRECT($2:$2),ATALI[[#This Row],[//]]))</f>
        <v/>
      </c>
      <c r="R1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29" s="45" t="str">
        <f ca="1">IF(ATALI[[#This Row],[//]]="","",IF(INDEX(INDIRECT($2:$2),ATALI[[#This Row],[//]])="","",INDEX(INDIRECT($2:$2),ATALI[[#This Row],[//]])))</f>
        <v/>
      </c>
      <c r="U129" s="31" t="str">
        <f ca="1">IF(ATALI[[#This Row],[//]]="","",INDEX(INDIRECT($2:$2),ATALI[[#This Row],[//]]))</f>
        <v/>
      </c>
      <c r="V129" s="31" t="str">
        <f ca="1">LOWER(SUBSTITUTE(SUBSTITUTE(SUBSTITUTE(SUBSTITUTE(SUBSTITUTE(SUBSTITUTE(SUBSTITUTE(ATALI[[#This Row],[N.B.nota]]," ",""),"-",""),"(",""),")",""),".",""),",",""),"/",""))</f>
        <v/>
      </c>
      <c r="W129" s="31" t="str">
        <f ca="1">IF(ATALI[[#This Row],[concat]]="","",MATCH(ATALI[[#This Row],[concat]],[3]!db[NB NOTA_C],0)+1)</f>
        <v/>
      </c>
      <c r="X129" s="31" t="str">
        <f ca="1">IF(ATALI[[#This Row],[N.B.nota]]="","",ADDRESS(ROW(ATALI[QB]),COLUMN(ATALI[QB]))&amp;":"&amp;ADDRESS(ROW(),COLUMN(ATALI[QB])))</f>
        <v/>
      </c>
      <c r="Y129" s="46" t="str">
        <f ca="1">IF(ATALI[[#This Row],[//]]="","",HYPERLINK("[../DB.xlsx]DB!e"&amp;MATCH(ATALI[[#This Row],[concat]],[3]!db[NB NOTA_C],0)+1,"&gt;"))</f>
        <v/>
      </c>
      <c r="Z129" s="32">
        <f ca="1">IF(ATALI[[#This Row],[ID NOTA]]="",INDIRECT(ADDRESS(ROW()-1,COLUMN())),ATALI[[#This Row],[ID NOTA]])</f>
        <v>7</v>
      </c>
    </row>
    <row r="130" spans="1:26" x14ac:dyDescent="0.25">
      <c r="A130" s="32"/>
      <c r="B130" s="48" t="str">
        <f>IF(ATALI[[#This Row],[N_ID]]="","",INDEX(Table1[ID],MATCH(ATALI[[#This Row],[N_ID]],Table1[N_ID],0)))</f>
        <v/>
      </c>
      <c r="C130" s="48" t="str">
        <f ca="1">IF(ATALI[[#This Row],[//]]="","",HYPERLINK("["&amp;SUBSTITUTE(DIR,"'","")&amp;"]NOTA!D"&amp;ATALI[[#This Row],[//]]+2,"&gt;"))</f>
        <v/>
      </c>
      <c r="D130" s="48" t="str">
        <f>IF(ATALI[[#This Row],[ID NOTA]]="","",INDEX(Table1[QB],MATCH(ATALI[[#This Row],[ID NOTA]],Table1[ID],0)))</f>
        <v/>
      </c>
      <c r="E13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30" s="48"/>
      <c r="G130" s="30" t="str">
        <f ca="1">IF(ATALI[[#This Row],[N_ID]]="","",INDEX(INDIRECT($2:$2),ATALI[[#This Row],[//]]))</f>
        <v/>
      </c>
      <c r="H130" s="30" t="str">
        <f ca="1">IF(ATALI[[#This Row],[N_ID]]="","",INDEX(INDIRECT($2:$2),ATALI[[#This Row],[//]]))</f>
        <v/>
      </c>
      <c r="I130" s="31" t="str">
        <f ca="1">IF(ATALI[[#This Row],[N_ID]]="","",INDEX(INDIRECT($2:$2),ATALI[[#This Row],[//]]))</f>
        <v/>
      </c>
      <c r="J130" s="35" t="str">
        <f ca="1">IF(ATALI[[#This Row],[//]]="","",INDEX([3]!db[NB PAJAK],ATALI[[#This Row],[stt]]-1))</f>
        <v/>
      </c>
      <c r="K130" s="48" t="str">
        <f ca="1">IF(ATALI[[#This Row],[//]]="","",INDEX(INDIRECT($2:$2),ATALI[[#This Row],[//]]))</f>
        <v/>
      </c>
      <c r="L130" s="48" t="str">
        <f ca="1">IF(ATALI[[#This Row],[//]]="","",INDEX(INDIRECT($2:$2),ATALI[[#This Row],[//]]))</f>
        <v/>
      </c>
      <c r="M130" s="48" t="str">
        <f ca="1">IF(ATALI[[#This Row],[//]]="","",INDEX(INDIRECT($2:$2),ATALI[[#This Row],[//]]))</f>
        <v/>
      </c>
      <c r="N130" s="33" t="str">
        <f ca="1">IF(ATALI[[#This Row],[//]]="","",INDEX(INDIRECT($2:$2),ATALI[[#This Row],[//]]))</f>
        <v/>
      </c>
      <c r="O130" s="44" t="str">
        <f ca="1">IF(ATALI[[#This Row],[//]]="","",INDEX(INDIRECT($2:$2),ATALI[[#This Row],[//]]))</f>
        <v/>
      </c>
      <c r="P130" s="44" t="str">
        <f ca="1">IF(ATALI[[#This Row],[//]]="","",IF(INDEX(INDIRECT($2:$2),ATALI[[#This Row],[//]])="","",INDEX(INDIRECT($2:$2),ATALI[[#This Row],[//]])))</f>
        <v/>
      </c>
      <c r="Q130" s="33" t="str">
        <f ca="1">IF(ATALI[[#This Row],[//]]="","",INDEX(INDIRECT($2:$2),ATALI[[#This Row],[//]]))</f>
        <v/>
      </c>
      <c r="R1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30" s="45" t="str">
        <f ca="1">IF(ATALI[[#This Row],[//]]="","",IF(INDEX(INDIRECT($2:$2),ATALI[[#This Row],[//]])="","",INDEX(INDIRECT($2:$2),ATALI[[#This Row],[//]])))</f>
        <v/>
      </c>
      <c r="U130" s="31" t="str">
        <f ca="1">IF(ATALI[[#This Row],[//]]="","",INDEX(INDIRECT($2:$2),ATALI[[#This Row],[//]]))</f>
        <v/>
      </c>
      <c r="V130" s="31" t="str">
        <f ca="1">LOWER(SUBSTITUTE(SUBSTITUTE(SUBSTITUTE(SUBSTITUTE(SUBSTITUTE(SUBSTITUTE(SUBSTITUTE(ATALI[[#This Row],[N.B.nota]]," ",""),"-",""),"(",""),")",""),".",""),",",""),"/",""))</f>
        <v/>
      </c>
      <c r="W130" s="31" t="str">
        <f ca="1">IF(ATALI[[#This Row],[concat]]="","",MATCH(ATALI[[#This Row],[concat]],[3]!db[NB NOTA_C],0)+1)</f>
        <v/>
      </c>
      <c r="X130" s="31" t="str">
        <f ca="1">IF(ATALI[[#This Row],[N.B.nota]]="","",ADDRESS(ROW(ATALI[QB]),COLUMN(ATALI[QB]))&amp;":"&amp;ADDRESS(ROW(),COLUMN(ATALI[QB])))</f>
        <v/>
      </c>
      <c r="Y130" s="46" t="str">
        <f ca="1">IF(ATALI[[#This Row],[//]]="","",HYPERLINK("[../DB.xlsx]DB!e"&amp;MATCH(ATALI[[#This Row],[concat]],[3]!db[NB NOTA_C],0)+1,"&gt;"))</f>
        <v/>
      </c>
      <c r="Z130" s="32">
        <f ca="1">IF(ATALI[[#This Row],[ID NOTA]]="",INDIRECT(ADDRESS(ROW()-1,COLUMN())),ATALI[[#This Row],[ID NOTA]])</f>
        <v>7</v>
      </c>
    </row>
    <row r="131" spans="1:26" x14ac:dyDescent="0.25">
      <c r="A131" s="32"/>
      <c r="B131" s="48" t="str">
        <f>IF(ATALI[[#This Row],[N_ID]]="","",INDEX(Table1[ID],MATCH(ATALI[[#This Row],[N_ID]],Table1[N_ID],0)))</f>
        <v/>
      </c>
      <c r="C131" s="48" t="str">
        <f ca="1">IF(ATALI[[#This Row],[//]]="","",HYPERLINK("["&amp;SUBSTITUTE(DIR,"'","")&amp;"]NOTA!D"&amp;ATALI[[#This Row],[//]]+2,"&gt;"))</f>
        <v/>
      </c>
      <c r="D131" s="48" t="str">
        <f>IF(ATALI[[#This Row],[ID NOTA]]="","",INDEX(Table1[QB],MATCH(ATALI[[#This Row],[ID NOTA]],Table1[ID],0)))</f>
        <v/>
      </c>
      <c r="E13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31" s="48"/>
      <c r="G131" s="30" t="str">
        <f ca="1">IF(ATALI[[#This Row],[N_ID]]="","",INDEX(INDIRECT($2:$2),ATALI[[#This Row],[//]]))</f>
        <v/>
      </c>
      <c r="H131" s="30" t="str">
        <f ca="1">IF(ATALI[[#This Row],[N_ID]]="","",INDEX(INDIRECT($2:$2),ATALI[[#This Row],[//]]))</f>
        <v/>
      </c>
      <c r="I131" s="31" t="str">
        <f ca="1">IF(ATALI[[#This Row],[N_ID]]="","",INDEX(INDIRECT($2:$2),ATALI[[#This Row],[//]]))</f>
        <v/>
      </c>
      <c r="J131" s="35" t="str">
        <f ca="1">IF(ATALI[[#This Row],[//]]="","",INDEX([3]!db[NB PAJAK],ATALI[[#This Row],[stt]]-1))</f>
        <v/>
      </c>
      <c r="K131" s="48" t="str">
        <f ca="1">IF(ATALI[[#This Row],[//]]="","",INDEX(INDIRECT($2:$2),ATALI[[#This Row],[//]]))</f>
        <v/>
      </c>
      <c r="L131" s="48" t="str">
        <f ca="1">IF(ATALI[[#This Row],[//]]="","",INDEX(INDIRECT($2:$2),ATALI[[#This Row],[//]]))</f>
        <v/>
      </c>
      <c r="M131" s="48" t="str">
        <f ca="1">IF(ATALI[[#This Row],[//]]="","",INDEX(INDIRECT($2:$2),ATALI[[#This Row],[//]]))</f>
        <v/>
      </c>
      <c r="N131" s="33" t="str">
        <f ca="1">IF(ATALI[[#This Row],[//]]="","",INDEX(INDIRECT($2:$2),ATALI[[#This Row],[//]]))</f>
        <v/>
      </c>
      <c r="O131" s="44" t="str">
        <f ca="1">IF(ATALI[[#This Row],[//]]="","",INDEX(INDIRECT($2:$2),ATALI[[#This Row],[//]]))</f>
        <v/>
      </c>
      <c r="P131" s="44" t="str">
        <f ca="1">IF(ATALI[[#This Row],[//]]="","",IF(INDEX(INDIRECT($2:$2),ATALI[[#This Row],[//]])="","",INDEX(INDIRECT($2:$2),ATALI[[#This Row],[//]])))</f>
        <v/>
      </c>
      <c r="Q131" s="33" t="str">
        <f ca="1">IF(ATALI[[#This Row],[//]]="","",INDEX(INDIRECT($2:$2),ATALI[[#This Row],[//]]))</f>
        <v/>
      </c>
      <c r="R1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31" s="45" t="str">
        <f ca="1">IF(ATALI[[#This Row],[//]]="","",IF(INDEX(INDIRECT($2:$2),ATALI[[#This Row],[//]])="","",INDEX(INDIRECT($2:$2),ATALI[[#This Row],[//]])))</f>
        <v/>
      </c>
      <c r="U131" s="31" t="str">
        <f ca="1">IF(ATALI[[#This Row],[//]]="","",INDEX(INDIRECT($2:$2),ATALI[[#This Row],[//]]))</f>
        <v/>
      </c>
      <c r="V131" s="31" t="str">
        <f ca="1">LOWER(SUBSTITUTE(SUBSTITUTE(SUBSTITUTE(SUBSTITUTE(SUBSTITUTE(SUBSTITUTE(SUBSTITUTE(ATALI[[#This Row],[N.B.nota]]," ",""),"-",""),"(",""),")",""),".",""),",",""),"/",""))</f>
        <v/>
      </c>
      <c r="W131" s="31" t="str">
        <f ca="1">IF(ATALI[[#This Row],[concat]]="","",MATCH(ATALI[[#This Row],[concat]],[3]!db[NB NOTA_C],0)+1)</f>
        <v/>
      </c>
      <c r="X131" s="31" t="str">
        <f ca="1">IF(ATALI[[#This Row],[N.B.nota]]="","",ADDRESS(ROW(ATALI[QB]),COLUMN(ATALI[QB]))&amp;":"&amp;ADDRESS(ROW(),COLUMN(ATALI[QB])))</f>
        <v/>
      </c>
      <c r="Y131" s="46" t="str">
        <f ca="1">IF(ATALI[[#This Row],[//]]="","",HYPERLINK("[../DB.xlsx]DB!e"&amp;MATCH(ATALI[[#This Row],[concat]],[3]!db[NB NOTA_C],0)+1,"&gt;"))</f>
        <v/>
      </c>
      <c r="Z131" s="32">
        <f ca="1">IF(ATALI[[#This Row],[ID NOTA]]="",INDIRECT(ADDRESS(ROW()-1,COLUMN())),ATALI[[#This Row],[ID NOTA]])</f>
        <v>7</v>
      </c>
    </row>
    <row r="132" spans="1:26" x14ac:dyDescent="0.25">
      <c r="A132" s="32"/>
      <c r="B132" s="48" t="str">
        <f>IF(ATALI[[#This Row],[N_ID]]="","",INDEX(Table1[ID],MATCH(ATALI[[#This Row],[N_ID]],Table1[N_ID],0)))</f>
        <v/>
      </c>
      <c r="C132" s="48" t="str">
        <f ca="1">IF(ATALI[[#This Row],[//]]="","",HYPERLINK("["&amp;SUBSTITUTE(DIR,"'","")&amp;"]NOTA!D"&amp;ATALI[[#This Row],[//]]+2,"&gt;"))</f>
        <v/>
      </c>
      <c r="D132" s="48" t="str">
        <f>IF(ATALI[[#This Row],[ID NOTA]]="","",INDEX(Table1[QB],MATCH(ATALI[[#This Row],[ID NOTA]],Table1[ID],0)))</f>
        <v/>
      </c>
      <c r="E13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32" s="48"/>
      <c r="G132" s="30" t="str">
        <f ca="1">IF(ATALI[[#This Row],[N_ID]]="","",INDEX(INDIRECT($2:$2),ATALI[[#This Row],[//]]))</f>
        <v/>
      </c>
      <c r="H132" s="30" t="str">
        <f ca="1">IF(ATALI[[#This Row],[N_ID]]="","",INDEX(INDIRECT($2:$2),ATALI[[#This Row],[//]]))</f>
        <v/>
      </c>
      <c r="I132" s="31" t="str">
        <f ca="1">IF(ATALI[[#This Row],[N_ID]]="","",INDEX(INDIRECT($2:$2),ATALI[[#This Row],[//]]))</f>
        <v/>
      </c>
      <c r="J132" s="35" t="str">
        <f ca="1">IF(ATALI[[#This Row],[//]]="","",INDEX([3]!db[NB PAJAK],ATALI[[#This Row],[stt]]-1))</f>
        <v/>
      </c>
      <c r="K132" s="48" t="str">
        <f ca="1">IF(ATALI[[#This Row],[//]]="","",INDEX(INDIRECT($2:$2),ATALI[[#This Row],[//]]))</f>
        <v/>
      </c>
      <c r="L132" s="48" t="str">
        <f ca="1">IF(ATALI[[#This Row],[//]]="","",INDEX(INDIRECT($2:$2),ATALI[[#This Row],[//]]))</f>
        <v/>
      </c>
      <c r="M132" s="48" t="str">
        <f ca="1">IF(ATALI[[#This Row],[//]]="","",INDEX(INDIRECT($2:$2),ATALI[[#This Row],[//]]))</f>
        <v/>
      </c>
      <c r="N132" s="33" t="str">
        <f ca="1">IF(ATALI[[#This Row],[//]]="","",INDEX(INDIRECT($2:$2),ATALI[[#This Row],[//]]))</f>
        <v/>
      </c>
      <c r="O132" s="44" t="str">
        <f ca="1">IF(ATALI[[#This Row],[//]]="","",INDEX(INDIRECT($2:$2),ATALI[[#This Row],[//]]))</f>
        <v/>
      </c>
      <c r="P132" s="44" t="str">
        <f ca="1">IF(ATALI[[#This Row],[//]]="","",IF(INDEX(INDIRECT($2:$2),ATALI[[#This Row],[//]])="","",INDEX(INDIRECT($2:$2),ATALI[[#This Row],[//]])))</f>
        <v/>
      </c>
      <c r="Q132" s="33" t="str">
        <f ca="1">IF(ATALI[[#This Row],[//]]="","",INDEX(INDIRECT($2:$2),ATALI[[#This Row],[//]]))</f>
        <v/>
      </c>
      <c r="R1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32" s="45" t="str">
        <f ca="1">IF(ATALI[[#This Row],[//]]="","",IF(INDEX(INDIRECT($2:$2),ATALI[[#This Row],[//]])="","",INDEX(INDIRECT($2:$2),ATALI[[#This Row],[//]])))</f>
        <v/>
      </c>
      <c r="U132" s="31" t="str">
        <f ca="1">IF(ATALI[[#This Row],[//]]="","",INDEX(INDIRECT($2:$2),ATALI[[#This Row],[//]]))</f>
        <v/>
      </c>
      <c r="V132" s="31" t="str">
        <f ca="1">LOWER(SUBSTITUTE(SUBSTITUTE(SUBSTITUTE(SUBSTITUTE(SUBSTITUTE(SUBSTITUTE(SUBSTITUTE(ATALI[[#This Row],[N.B.nota]]," ",""),"-",""),"(",""),")",""),".",""),",",""),"/",""))</f>
        <v/>
      </c>
      <c r="W132" s="31" t="str">
        <f ca="1">IF(ATALI[[#This Row],[concat]]="","",MATCH(ATALI[[#This Row],[concat]],[3]!db[NB NOTA_C],0)+1)</f>
        <v/>
      </c>
      <c r="X132" s="31" t="str">
        <f ca="1">IF(ATALI[[#This Row],[N.B.nota]]="","",ADDRESS(ROW(ATALI[QB]),COLUMN(ATALI[QB]))&amp;":"&amp;ADDRESS(ROW(),COLUMN(ATALI[QB])))</f>
        <v/>
      </c>
      <c r="Y132" s="46" t="str">
        <f ca="1">IF(ATALI[[#This Row],[//]]="","",HYPERLINK("[../DB.xlsx]DB!e"&amp;MATCH(ATALI[[#This Row],[concat]],[3]!db[NB NOTA_C],0)+1,"&gt;"))</f>
        <v/>
      </c>
      <c r="Z132" s="32">
        <f ca="1">IF(ATALI[[#This Row],[ID NOTA]]="",INDIRECT(ADDRESS(ROW()-1,COLUMN())),ATALI[[#This Row],[ID NOTA]])</f>
        <v>7</v>
      </c>
    </row>
    <row r="133" spans="1:26" x14ac:dyDescent="0.25">
      <c r="A133" s="32"/>
      <c r="B133" s="48" t="str">
        <f>IF(ATALI[[#This Row],[N_ID]]="","",INDEX(Table1[ID],MATCH(ATALI[[#This Row],[N_ID]],Table1[N_ID],0)))</f>
        <v/>
      </c>
      <c r="C133" s="48" t="str">
        <f ca="1">IF(ATALI[[#This Row],[//]]="","",HYPERLINK("["&amp;SUBSTITUTE(DIR,"'","")&amp;"]NOTA!D"&amp;ATALI[[#This Row],[//]]+2,"&gt;"))</f>
        <v/>
      </c>
      <c r="D133" s="48" t="str">
        <f>IF(ATALI[[#This Row],[ID NOTA]]="","",INDEX(Table1[QB],MATCH(ATALI[[#This Row],[ID NOTA]],Table1[ID],0)))</f>
        <v/>
      </c>
      <c r="E13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33" s="48"/>
      <c r="G133" s="30" t="str">
        <f ca="1">IF(ATALI[[#This Row],[N_ID]]="","",INDEX(INDIRECT($2:$2),ATALI[[#This Row],[//]]))</f>
        <v/>
      </c>
      <c r="H133" s="30" t="str">
        <f ca="1">IF(ATALI[[#This Row],[N_ID]]="","",INDEX(INDIRECT($2:$2),ATALI[[#This Row],[//]]))</f>
        <v/>
      </c>
      <c r="I133" s="31" t="str">
        <f ca="1">IF(ATALI[[#This Row],[N_ID]]="","",INDEX(INDIRECT($2:$2),ATALI[[#This Row],[//]]))</f>
        <v/>
      </c>
      <c r="J133" s="35" t="str">
        <f ca="1">IF(ATALI[[#This Row],[//]]="","",INDEX([3]!db[NB PAJAK],ATALI[[#This Row],[stt]]-1))</f>
        <v/>
      </c>
      <c r="K133" s="48" t="str">
        <f ca="1">IF(ATALI[[#This Row],[//]]="","",INDEX(INDIRECT($2:$2),ATALI[[#This Row],[//]]))</f>
        <v/>
      </c>
      <c r="L133" s="48" t="str">
        <f ca="1">IF(ATALI[[#This Row],[//]]="","",INDEX(INDIRECT($2:$2),ATALI[[#This Row],[//]]))</f>
        <v/>
      </c>
      <c r="M133" s="48" t="str">
        <f ca="1">IF(ATALI[[#This Row],[//]]="","",INDEX(INDIRECT($2:$2),ATALI[[#This Row],[//]]))</f>
        <v/>
      </c>
      <c r="N133" s="33" t="str">
        <f ca="1">IF(ATALI[[#This Row],[//]]="","",INDEX(INDIRECT($2:$2),ATALI[[#This Row],[//]]))</f>
        <v/>
      </c>
      <c r="O133" s="44" t="str">
        <f ca="1">IF(ATALI[[#This Row],[//]]="","",INDEX(INDIRECT($2:$2),ATALI[[#This Row],[//]]))</f>
        <v/>
      </c>
      <c r="P133" s="44" t="str">
        <f ca="1">IF(ATALI[[#This Row],[//]]="","",IF(INDEX(INDIRECT($2:$2),ATALI[[#This Row],[//]])="","",INDEX(INDIRECT($2:$2),ATALI[[#This Row],[//]])))</f>
        <v/>
      </c>
      <c r="Q133" s="33" t="str">
        <f ca="1">IF(ATALI[[#This Row],[//]]="","",INDEX(INDIRECT($2:$2),ATALI[[#This Row],[//]]))</f>
        <v/>
      </c>
      <c r="R1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33" s="45" t="str">
        <f ca="1">IF(ATALI[[#This Row],[//]]="","",IF(INDEX(INDIRECT($2:$2),ATALI[[#This Row],[//]])="","",INDEX(INDIRECT($2:$2),ATALI[[#This Row],[//]])))</f>
        <v/>
      </c>
      <c r="U133" s="31" t="str">
        <f ca="1">IF(ATALI[[#This Row],[//]]="","",INDEX(INDIRECT($2:$2),ATALI[[#This Row],[//]]))</f>
        <v/>
      </c>
      <c r="V133" s="31" t="str">
        <f ca="1">LOWER(SUBSTITUTE(SUBSTITUTE(SUBSTITUTE(SUBSTITUTE(SUBSTITUTE(SUBSTITUTE(SUBSTITUTE(ATALI[[#This Row],[N.B.nota]]," ",""),"-",""),"(",""),")",""),".",""),",",""),"/",""))</f>
        <v/>
      </c>
      <c r="W133" s="31" t="str">
        <f ca="1">IF(ATALI[[#This Row],[concat]]="","",MATCH(ATALI[[#This Row],[concat]],[3]!db[NB NOTA_C],0)+1)</f>
        <v/>
      </c>
      <c r="X133" s="31" t="str">
        <f ca="1">IF(ATALI[[#This Row],[N.B.nota]]="","",ADDRESS(ROW(ATALI[QB]),COLUMN(ATALI[QB]))&amp;":"&amp;ADDRESS(ROW(),COLUMN(ATALI[QB])))</f>
        <v/>
      </c>
      <c r="Y133" s="46" t="str">
        <f ca="1">IF(ATALI[[#This Row],[//]]="","",HYPERLINK("[../DB.xlsx]DB!e"&amp;MATCH(ATALI[[#This Row],[concat]],[3]!db[NB NOTA_C],0)+1,"&gt;"))</f>
        <v/>
      </c>
      <c r="Z133" s="32">
        <f ca="1">IF(ATALI[[#This Row],[ID NOTA]]="",INDIRECT(ADDRESS(ROW()-1,COLUMN())),ATALI[[#This Row],[ID NOTA]])</f>
        <v>7</v>
      </c>
    </row>
    <row r="134" spans="1:26" x14ac:dyDescent="0.25">
      <c r="A134" s="32"/>
      <c r="B134" s="48" t="str">
        <f>IF(ATALI[[#This Row],[N_ID]]="","",INDEX(Table1[ID],MATCH(ATALI[[#This Row],[N_ID]],Table1[N_ID],0)))</f>
        <v/>
      </c>
      <c r="C134" s="48" t="str">
        <f ca="1">IF(ATALI[[#This Row],[//]]="","",HYPERLINK("["&amp;SUBSTITUTE(DIR,"'","")&amp;"]NOTA!D"&amp;ATALI[[#This Row],[//]]+2,"&gt;"))</f>
        <v/>
      </c>
      <c r="D134" s="48" t="str">
        <f>IF(ATALI[[#This Row],[ID NOTA]]="","",INDEX(Table1[QB],MATCH(ATALI[[#This Row],[ID NOTA]],Table1[ID],0)))</f>
        <v/>
      </c>
      <c r="E13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34" s="48"/>
      <c r="G134" s="30" t="str">
        <f ca="1">IF(ATALI[[#This Row],[N_ID]]="","",INDEX(INDIRECT($2:$2),ATALI[[#This Row],[//]]))</f>
        <v/>
      </c>
      <c r="H134" s="30" t="str">
        <f ca="1">IF(ATALI[[#This Row],[N_ID]]="","",INDEX(INDIRECT($2:$2),ATALI[[#This Row],[//]]))</f>
        <v/>
      </c>
      <c r="I134" s="31" t="str">
        <f ca="1">IF(ATALI[[#This Row],[N_ID]]="","",INDEX(INDIRECT($2:$2),ATALI[[#This Row],[//]]))</f>
        <v/>
      </c>
      <c r="J134" s="35" t="str">
        <f ca="1">IF(ATALI[[#This Row],[//]]="","",INDEX([3]!db[NB PAJAK],ATALI[[#This Row],[stt]]-1))</f>
        <v/>
      </c>
      <c r="K134" s="48" t="str">
        <f ca="1">IF(ATALI[[#This Row],[//]]="","",INDEX(INDIRECT($2:$2),ATALI[[#This Row],[//]]))</f>
        <v/>
      </c>
      <c r="L134" s="48" t="str">
        <f ca="1">IF(ATALI[[#This Row],[//]]="","",INDEX(INDIRECT($2:$2),ATALI[[#This Row],[//]]))</f>
        <v/>
      </c>
      <c r="M134" s="48" t="str">
        <f ca="1">IF(ATALI[[#This Row],[//]]="","",INDEX(INDIRECT($2:$2),ATALI[[#This Row],[//]]))</f>
        <v/>
      </c>
      <c r="N134" s="33" t="str">
        <f ca="1">IF(ATALI[[#This Row],[//]]="","",INDEX(INDIRECT($2:$2),ATALI[[#This Row],[//]]))</f>
        <v/>
      </c>
      <c r="O134" s="44" t="str">
        <f ca="1">IF(ATALI[[#This Row],[//]]="","",INDEX(INDIRECT($2:$2),ATALI[[#This Row],[//]]))</f>
        <v/>
      </c>
      <c r="P134" s="44" t="str">
        <f ca="1">IF(ATALI[[#This Row],[//]]="","",IF(INDEX(INDIRECT($2:$2),ATALI[[#This Row],[//]])="","",INDEX(INDIRECT($2:$2),ATALI[[#This Row],[//]])))</f>
        <v/>
      </c>
      <c r="Q134" s="33" t="str">
        <f ca="1">IF(ATALI[[#This Row],[//]]="","",INDEX(INDIRECT($2:$2),ATALI[[#This Row],[//]]))</f>
        <v/>
      </c>
      <c r="R1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34" s="45" t="str">
        <f ca="1">IF(ATALI[[#This Row],[//]]="","",IF(INDEX(INDIRECT($2:$2),ATALI[[#This Row],[//]])="","",INDEX(INDIRECT($2:$2),ATALI[[#This Row],[//]])))</f>
        <v/>
      </c>
      <c r="U134" s="31" t="str">
        <f ca="1">IF(ATALI[[#This Row],[//]]="","",INDEX(INDIRECT($2:$2),ATALI[[#This Row],[//]]))</f>
        <v/>
      </c>
      <c r="V134" s="31" t="str">
        <f ca="1">LOWER(SUBSTITUTE(SUBSTITUTE(SUBSTITUTE(SUBSTITUTE(SUBSTITUTE(SUBSTITUTE(SUBSTITUTE(ATALI[[#This Row],[N.B.nota]]," ",""),"-",""),"(",""),")",""),".",""),",",""),"/",""))</f>
        <v/>
      </c>
      <c r="W134" s="31" t="str">
        <f ca="1">IF(ATALI[[#This Row],[concat]]="","",MATCH(ATALI[[#This Row],[concat]],[3]!db[NB NOTA_C],0)+1)</f>
        <v/>
      </c>
      <c r="X134" s="31" t="str">
        <f ca="1">IF(ATALI[[#This Row],[N.B.nota]]="","",ADDRESS(ROW(ATALI[QB]),COLUMN(ATALI[QB]))&amp;":"&amp;ADDRESS(ROW(),COLUMN(ATALI[QB])))</f>
        <v/>
      </c>
      <c r="Y134" s="46" t="str">
        <f ca="1">IF(ATALI[[#This Row],[//]]="","",HYPERLINK("[../DB.xlsx]DB!e"&amp;MATCH(ATALI[[#This Row],[concat]],[3]!db[NB NOTA_C],0)+1,"&gt;"))</f>
        <v/>
      </c>
      <c r="Z134" s="32">
        <f ca="1">IF(ATALI[[#This Row],[ID NOTA]]="",INDIRECT(ADDRESS(ROW()-1,COLUMN())),ATALI[[#This Row],[ID NOTA]])</f>
        <v>7</v>
      </c>
    </row>
    <row r="135" spans="1:26" x14ac:dyDescent="0.25">
      <c r="A135" s="32"/>
      <c r="B135" s="48" t="str">
        <f>IF(ATALI[[#This Row],[N_ID]]="","",INDEX(Table1[ID],MATCH(ATALI[[#This Row],[N_ID]],Table1[N_ID],0)))</f>
        <v/>
      </c>
      <c r="C135" s="48" t="str">
        <f ca="1">IF(ATALI[[#This Row],[//]]="","",HYPERLINK("["&amp;SUBSTITUTE(DIR,"'","")&amp;"]NOTA!D"&amp;ATALI[[#This Row],[//]]+2,"&gt;"))</f>
        <v/>
      </c>
      <c r="D135" s="48" t="str">
        <f>IF(ATALI[[#This Row],[ID NOTA]]="","",INDEX(Table1[QB],MATCH(ATALI[[#This Row],[ID NOTA]],Table1[ID],0)))</f>
        <v/>
      </c>
      <c r="E13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35" s="48"/>
      <c r="G135" s="30" t="str">
        <f ca="1">IF(ATALI[[#This Row],[N_ID]]="","",INDEX(INDIRECT($2:$2),ATALI[[#This Row],[//]]))</f>
        <v/>
      </c>
      <c r="H135" s="30" t="str">
        <f ca="1">IF(ATALI[[#This Row],[N_ID]]="","",INDEX(INDIRECT($2:$2),ATALI[[#This Row],[//]]))</f>
        <v/>
      </c>
      <c r="I135" s="31" t="str">
        <f ca="1">IF(ATALI[[#This Row],[N_ID]]="","",INDEX(INDIRECT($2:$2),ATALI[[#This Row],[//]]))</f>
        <v/>
      </c>
      <c r="J135" s="35" t="str">
        <f ca="1">IF(ATALI[[#This Row],[//]]="","",INDEX([3]!db[NB PAJAK],ATALI[[#This Row],[stt]]-1))</f>
        <v/>
      </c>
      <c r="K135" s="48" t="str">
        <f ca="1">IF(ATALI[[#This Row],[//]]="","",INDEX(INDIRECT($2:$2),ATALI[[#This Row],[//]]))</f>
        <v/>
      </c>
      <c r="L135" s="48" t="str">
        <f ca="1">IF(ATALI[[#This Row],[//]]="","",INDEX(INDIRECT($2:$2),ATALI[[#This Row],[//]]))</f>
        <v/>
      </c>
      <c r="M135" s="48" t="str">
        <f ca="1">IF(ATALI[[#This Row],[//]]="","",INDEX(INDIRECT($2:$2),ATALI[[#This Row],[//]]))</f>
        <v/>
      </c>
      <c r="N135" s="33" t="str">
        <f ca="1">IF(ATALI[[#This Row],[//]]="","",INDEX(INDIRECT($2:$2),ATALI[[#This Row],[//]]))</f>
        <v/>
      </c>
      <c r="O135" s="44" t="str">
        <f ca="1">IF(ATALI[[#This Row],[//]]="","",INDEX(INDIRECT($2:$2),ATALI[[#This Row],[//]]))</f>
        <v/>
      </c>
      <c r="P135" s="44" t="str">
        <f ca="1">IF(ATALI[[#This Row],[//]]="","",IF(INDEX(INDIRECT($2:$2),ATALI[[#This Row],[//]])="","",INDEX(INDIRECT($2:$2),ATALI[[#This Row],[//]])))</f>
        <v/>
      </c>
      <c r="Q135" s="33" t="str">
        <f ca="1">IF(ATALI[[#This Row],[//]]="","",INDEX(INDIRECT($2:$2),ATALI[[#This Row],[//]]))</f>
        <v/>
      </c>
      <c r="R1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35" s="45" t="str">
        <f ca="1">IF(ATALI[[#This Row],[//]]="","",IF(INDEX(INDIRECT($2:$2),ATALI[[#This Row],[//]])="","",INDEX(INDIRECT($2:$2),ATALI[[#This Row],[//]])))</f>
        <v/>
      </c>
      <c r="U135" s="31" t="str">
        <f ca="1">IF(ATALI[[#This Row],[//]]="","",INDEX(INDIRECT($2:$2),ATALI[[#This Row],[//]]))</f>
        <v/>
      </c>
      <c r="V135" s="31" t="str">
        <f ca="1">LOWER(SUBSTITUTE(SUBSTITUTE(SUBSTITUTE(SUBSTITUTE(SUBSTITUTE(SUBSTITUTE(SUBSTITUTE(ATALI[[#This Row],[N.B.nota]]," ",""),"-",""),"(",""),")",""),".",""),",",""),"/",""))</f>
        <v/>
      </c>
      <c r="W135" s="31" t="str">
        <f ca="1">IF(ATALI[[#This Row],[concat]]="","",MATCH(ATALI[[#This Row],[concat]],[3]!db[NB NOTA_C],0)+1)</f>
        <v/>
      </c>
      <c r="X135" s="31" t="str">
        <f ca="1">IF(ATALI[[#This Row],[N.B.nota]]="","",ADDRESS(ROW(ATALI[QB]),COLUMN(ATALI[QB]))&amp;":"&amp;ADDRESS(ROW(),COLUMN(ATALI[QB])))</f>
        <v/>
      </c>
      <c r="Y135" s="46" t="str">
        <f ca="1">IF(ATALI[[#This Row],[//]]="","",HYPERLINK("[../DB.xlsx]DB!e"&amp;MATCH(ATALI[[#This Row],[concat]],[3]!db[NB NOTA_C],0)+1,"&gt;"))</f>
        <v/>
      </c>
      <c r="Z135" s="32">
        <f ca="1">IF(ATALI[[#This Row],[ID NOTA]]="",INDIRECT(ADDRESS(ROW()-1,COLUMN())),ATALI[[#This Row],[ID NOTA]])</f>
        <v>7</v>
      </c>
    </row>
    <row r="136" spans="1:26" x14ac:dyDescent="0.25">
      <c r="A136" s="32"/>
      <c r="B136" s="48" t="str">
        <f>IF(ATALI[[#This Row],[N_ID]]="","",INDEX(Table1[ID],MATCH(ATALI[[#This Row],[N_ID]],Table1[N_ID],0)))</f>
        <v/>
      </c>
      <c r="C136" s="48" t="str">
        <f ca="1">IF(ATALI[[#This Row],[//]]="","",HYPERLINK("["&amp;SUBSTITUTE(DIR,"'","")&amp;"]NOTA!D"&amp;ATALI[[#This Row],[//]]+2,"&gt;"))</f>
        <v/>
      </c>
      <c r="D136" s="48" t="str">
        <f>IF(ATALI[[#This Row],[ID NOTA]]="","",INDEX(Table1[QB],MATCH(ATALI[[#This Row],[ID NOTA]],Table1[ID],0)))</f>
        <v/>
      </c>
      <c r="E13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36" s="48"/>
      <c r="G136" s="30" t="str">
        <f ca="1">IF(ATALI[[#This Row],[N_ID]]="","",INDEX(INDIRECT($2:$2),ATALI[[#This Row],[//]]))</f>
        <v/>
      </c>
      <c r="H136" s="30" t="str">
        <f ca="1">IF(ATALI[[#This Row],[N_ID]]="","",INDEX(INDIRECT($2:$2),ATALI[[#This Row],[//]]))</f>
        <v/>
      </c>
      <c r="I136" s="31" t="str">
        <f ca="1">IF(ATALI[[#This Row],[N_ID]]="","",INDEX(INDIRECT($2:$2),ATALI[[#This Row],[//]]))</f>
        <v/>
      </c>
      <c r="J136" s="35" t="str">
        <f ca="1">IF(ATALI[[#This Row],[//]]="","",INDEX([3]!db[NB PAJAK],ATALI[[#This Row],[stt]]-1))</f>
        <v/>
      </c>
      <c r="K136" s="48" t="str">
        <f ca="1">IF(ATALI[[#This Row],[//]]="","",INDEX(INDIRECT($2:$2),ATALI[[#This Row],[//]]))</f>
        <v/>
      </c>
      <c r="L136" s="48" t="str">
        <f ca="1">IF(ATALI[[#This Row],[//]]="","",INDEX(INDIRECT($2:$2),ATALI[[#This Row],[//]]))</f>
        <v/>
      </c>
      <c r="M136" s="48" t="str">
        <f ca="1">IF(ATALI[[#This Row],[//]]="","",INDEX(INDIRECT($2:$2),ATALI[[#This Row],[//]]))</f>
        <v/>
      </c>
      <c r="N136" s="33" t="str">
        <f ca="1">IF(ATALI[[#This Row],[//]]="","",INDEX(INDIRECT($2:$2),ATALI[[#This Row],[//]]))</f>
        <v/>
      </c>
      <c r="O136" s="44" t="str">
        <f ca="1">IF(ATALI[[#This Row],[//]]="","",INDEX(INDIRECT($2:$2),ATALI[[#This Row],[//]]))</f>
        <v/>
      </c>
      <c r="P136" s="44" t="str">
        <f ca="1">IF(ATALI[[#This Row],[//]]="","",IF(INDEX(INDIRECT($2:$2),ATALI[[#This Row],[//]])="","",INDEX(INDIRECT($2:$2),ATALI[[#This Row],[//]])))</f>
        <v/>
      </c>
      <c r="Q136" s="33" t="str">
        <f ca="1">IF(ATALI[[#This Row],[//]]="","",INDEX(INDIRECT($2:$2),ATALI[[#This Row],[//]]))</f>
        <v/>
      </c>
      <c r="R1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36" s="45" t="str">
        <f ca="1">IF(ATALI[[#This Row],[//]]="","",IF(INDEX(INDIRECT($2:$2),ATALI[[#This Row],[//]])="","",INDEX(INDIRECT($2:$2),ATALI[[#This Row],[//]])))</f>
        <v/>
      </c>
      <c r="U136" s="31" t="str">
        <f ca="1">IF(ATALI[[#This Row],[//]]="","",INDEX(INDIRECT($2:$2),ATALI[[#This Row],[//]]))</f>
        <v/>
      </c>
      <c r="V136" s="31" t="str">
        <f ca="1">LOWER(SUBSTITUTE(SUBSTITUTE(SUBSTITUTE(SUBSTITUTE(SUBSTITUTE(SUBSTITUTE(SUBSTITUTE(ATALI[[#This Row],[N.B.nota]]," ",""),"-",""),"(",""),")",""),".",""),",",""),"/",""))</f>
        <v/>
      </c>
      <c r="W136" s="31" t="str">
        <f ca="1">IF(ATALI[[#This Row],[concat]]="","",MATCH(ATALI[[#This Row],[concat]],[3]!db[NB NOTA_C],0)+1)</f>
        <v/>
      </c>
      <c r="X136" s="31" t="str">
        <f ca="1">IF(ATALI[[#This Row],[N.B.nota]]="","",ADDRESS(ROW(ATALI[QB]),COLUMN(ATALI[QB]))&amp;":"&amp;ADDRESS(ROW(),COLUMN(ATALI[QB])))</f>
        <v/>
      </c>
      <c r="Y136" s="46" t="str">
        <f ca="1">IF(ATALI[[#This Row],[//]]="","",HYPERLINK("[../DB.xlsx]DB!e"&amp;MATCH(ATALI[[#This Row],[concat]],[3]!db[NB NOTA_C],0)+1,"&gt;"))</f>
        <v/>
      </c>
      <c r="Z136" s="32">
        <f ca="1">IF(ATALI[[#This Row],[ID NOTA]]="",INDIRECT(ADDRESS(ROW()-1,COLUMN())),ATALI[[#This Row],[ID NOTA]])</f>
        <v>7</v>
      </c>
    </row>
    <row r="137" spans="1:26" x14ac:dyDescent="0.25">
      <c r="A137" s="32"/>
      <c r="B137" s="48" t="str">
        <f>IF(ATALI[[#This Row],[N_ID]]="","",INDEX(Table1[ID],MATCH(ATALI[[#This Row],[N_ID]],Table1[N_ID],0)))</f>
        <v/>
      </c>
      <c r="C137" s="48" t="str">
        <f ca="1">IF(ATALI[[#This Row],[//]]="","",HYPERLINK("["&amp;SUBSTITUTE(DIR,"'","")&amp;"]NOTA!D"&amp;ATALI[[#This Row],[//]]+2,"&gt;"))</f>
        <v/>
      </c>
      <c r="D137" s="48" t="str">
        <f>IF(ATALI[[#This Row],[ID NOTA]]="","",INDEX(Table1[QB],MATCH(ATALI[[#This Row],[ID NOTA]],Table1[ID],0)))</f>
        <v/>
      </c>
      <c r="E13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37" s="48"/>
      <c r="G137" s="30" t="str">
        <f ca="1">IF(ATALI[[#This Row],[N_ID]]="","",INDEX(INDIRECT($2:$2),ATALI[[#This Row],[//]]))</f>
        <v/>
      </c>
      <c r="H137" s="30" t="str">
        <f ca="1">IF(ATALI[[#This Row],[N_ID]]="","",INDEX(INDIRECT($2:$2),ATALI[[#This Row],[//]]))</f>
        <v/>
      </c>
      <c r="I137" s="31" t="str">
        <f ca="1">IF(ATALI[[#This Row],[N_ID]]="","",INDEX(INDIRECT($2:$2),ATALI[[#This Row],[//]]))</f>
        <v/>
      </c>
      <c r="J137" s="35" t="str">
        <f ca="1">IF(ATALI[[#This Row],[//]]="","",INDEX([3]!db[NB PAJAK],ATALI[[#This Row],[stt]]-1))</f>
        <v/>
      </c>
      <c r="K137" s="48" t="str">
        <f ca="1">IF(ATALI[[#This Row],[//]]="","",INDEX(INDIRECT($2:$2),ATALI[[#This Row],[//]]))</f>
        <v/>
      </c>
      <c r="L137" s="48" t="str">
        <f ca="1">IF(ATALI[[#This Row],[//]]="","",INDEX(INDIRECT($2:$2),ATALI[[#This Row],[//]]))</f>
        <v/>
      </c>
      <c r="M137" s="48" t="str">
        <f ca="1">IF(ATALI[[#This Row],[//]]="","",INDEX(INDIRECT($2:$2),ATALI[[#This Row],[//]]))</f>
        <v/>
      </c>
      <c r="N137" s="33" t="str">
        <f ca="1">IF(ATALI[[#This Row],[//]]="","",INDEX(INDIRECT($2:$2),ATALI[[#This Row],[//]]))</f>
        <v/>
      </c>
      <c r="O137" s="44" t="str">
        <f ca="1">IF(ATALI[[#This Row],[//]]="","",INDEX(INDIRECT($2:$2),ATALI[[#This Row],[//]]))</f>
        <v/>
      </c>
      <c r="P137" s="44" t="str">
        <f ca="1">IF(ATALI[[#This Row],[//]]="","",IF(INDEX(INDIRECT($2:$2),ATALI[[#This Row],[//]])="","",INDEX(INDIRECT($2:$2),ATALI[[#This Row],[//]])))</f>
        <v/>
      </c>
      <c r="Q137" s="33" t="str">
        <f ca="1">IF(ATALI[[#This Row],[//]]="","",INDEX(INDIRECT($2:$2),ATALI[[#This Row],[//]]))</f>
        <v/>
      </c>
      <c r="R1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37" s="45" t="str">
        <f ca="1">IF(ATALI[[#This Row],[//]]="","",IF(INDEX(INDIRECT($2:$2),ATALI[[#This Row],[//]])="","",INDEX(INDIRECT($2:$2),ATALI[[#This Row],[//]])))</f>
        <v/>
      </c>
      <c r="U137" s="31" t="str">
        <f ca="1">IF(ATALI[[#This Row],[//]]="","",INDEX(INDIRECT($2:$2),ATALI[[#This Row],[//]]))</f>
        <v/>
      </c>
      <c r="V137" s="31" t="str">
        <f ca="1">LOWER(SUBSTITUTE(SUBSTITUTE(SUBSTITUTE(SUBSTITUTE(SUBSTITUTE(SUBSTITUTE(SUBSTITUTE(ATALI[[#This Row],[N.B.nota]]," ",""),"-",""),"(",""),")",""),".",""),",",""),"/",""))</f>
        <v/>
      </c>
      <c r="W137" s="31" t="str">
        <f ca="1">IF(ATALI[[#This Row],[concat]]="","",MATCH(ATALI[[#This Row],[concat]],[3]!db[NB NOTA_C],0)+1)</f>
        <v/>
      </c>
      <c r="X137" s="31" t="str">
        <f ca="1">IF(ATALI[[#This Row],[N.B.nota]]="","",ADDRESS(ROW(ATALI[QB]),COLUMN(ATALI[QB]))&amp;":"&amp;ADDRESS(ROW(),COLUMN(ATALI[QB])))</f>
        <v/>
      </c>
      <c r="Y137" s="46" t="str">
        <f ca="1">IF(ATALI[[#This Row],[//]]="","",HYPERLINK("[../DB.xlsx]DB!e"&amp;MATCH(ATALI[[#This Row],[concat]],[3]!db[NB NOTA_C],0)+1,"&gt;"))</f>
        <v/>
      </c>
      <c r="Z137" s="32">
        <f ca="1">IF(ATALI[[#This Row],[ID NOTA]]="",INDIRECT(ADDRESS(ROW()-1,COLUMN())),ATALI[[#This Row],[ID NOTA]])</f>
        <v>7</v>
      </c>
    </row>
    <row r="138" spans="1:26" x14ac:dyDescent="0.25">
      <c r="A138" s="32"/>
      <c r="B138" s="48" t="str">
        <f>IF(ATALI[[#This Row],[N_ID]]="","",INDEX(Table1[ID],MATCH(ATALI[[#This Row],[N_ID]],Table1[N_ID],0)))</f>
        <v/>
      </c>
      <c r="C138" s="48" t="str">
        <f ca="1">IF(ATALI[[#This Row],[//]]="","",HYPERLINK("["&amp;SUBSTITUTE(DIR,"'","")&amp;"]NOTA!D"&amp;ATALI[[#This Row],[//]]+2,"&gt;"))</f>
        <v/>
      </c>
      <c r="D138" s="48" t="str">
        <f>IF(ATALI[[#This Row],[ID NOTA]]="","",INDEX(Table1[QB],MATCH(ATALI[[#This Row],[ID NOTA]],Table1[ID],0)))</f>
        <v/>
      </c>
      <c r="E13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38" s="48"/>
      <c r="G138" s="30" t="str">
        <f ca="1">IF(ATALI[[#This Row],[N_ID]]="","",INDEX(INDIRECT($2:$2),ATALI[[#This Row],[//]]))</f>
        <v/>
      </c>
      <c r="H138" s="30" t="str">
        <f ca="1">IF(ATALI[[#This Row],[N_ID]]="","",INDEX(INDIRECT($2:$2),ATALI[[#This Row],[//]]))</f>
        <v/>
      </c>
      <c r="I138" s="31" t="str">
        <f ca="1">IF(ATALI[[#This Row],[N_ID]]="","",INDEX(INDIRECT($2:$2),ATALI[[#This Row],[//]]))</f>
        <v/>
      </c>
      <c r="J138" s="35" t="str">
        <f ca="1">IF(ATALI[[#This Row],[//]]="","",INDEX([3]!db[NB PAJAK],ATALI[[#This Row],[stt]]-1))</f>
        <v/>
      </c>
      <c r="K138" s="48" t="str">
        <f ca="1">IF(ATALI[[#This Row],[//]]="","",INDEX(INDIRECT($2:$2),ATALI[[#This Row],[//]]))</f>
        <v/>
      </c>
      <c r="L138" s="48" t="str">
        <f ca="1">IF(ATALI[[#This Row],[//]]="","",INDEX(INDIRECT($2:$2),ATALI[[#This Row],[//]]))</f>
        <v/>
      </c>
      <c r="M138" s="48" t="str">
        <f ca="1">IF(ATALI[[#This Row],[//]]="","",INDEX(INDIRECT($2:$2),ATALI[[#This Row],[//]]))</f>
        <v/>
      </c>
      <c r="N138" s="33" t="str">
        <f ca="1">IF(ATALI[[#This Row],[//]]="","",INDEX(INDIRECT($2:$2),ATALI[[#This Row],[//]]))</f>
        <v/>
      </c>
      <c r="O138" s="44" t="str">
        <f ca="1">IF(ATALI[[#This Row],[//]]="","",INDEX(INDIRECT($2:$2),ATALI[[#This Row],[//]]))</f>
        <v/>
      </c>
      <c r="P138" s="44" t="str">
        <f ca="1">IF(ATALI[[#This Row],[//]]="","",IF(INDEX(INDIRECT($2:$2),ATALI[[#This Row],[//]])="","",INDEX(INDIRECT($2:$2),ATALI[[#This Row],[//]])))</f>
        <v/>
      </c>
      <c r="Q138" s="33" t="str">
        <f ca="1">IF(ATALI[[#This Row],[//]]="","",INDEX(INDIRECT($2:$2),ATALI[[#This Row],[//]]))</f>
        <v/>
      </c>
      <c r="R1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38" s="45" t="str">
        <f ca="1">IF(ATALI[[#This Row],[//]]="","",IF(INDEX(INDIRECT($2:$2),ATALI[[#This Row],[//]])="","",INDEX(INDIRECT($2:$2),ATALI[[#This Row],[//]])))</f>
        <v/>
      </c>
      <c r="U138" s="31" t="str">
        <f ca="1">IF(ATALI[[#This Row],[//]]="","",INDEX(INDIRECT($2:$2),ATALI[[#This Row],[//]]))</f>
        <v/>
      </c>
      <c r="V138" s="31" t="str">
        <f ca="1">LOWER(SUBSTITUTE(SUBSTITUTE(SUBSTITUTE(SUBSTITUTE(SUBSTITUTE(SUBSTITUTE(SUBSTITUTE(ATALI[[#This Row],[N.B.nota]]," ",""),"-",""),"(",""),")",""),".",""),",",""),"/",""))</f>
        <v/>
      </c>
      <c r="W138" s="31" t="str">
        <f ca="1">IF(ATALI[[#This Row],[concat]]="","",MATCH(ATALI[[#This Row],[concat]],[3]!db[NB NOTA_C],0)+1)</f>
        <v/>
      </c>
      <c r="X138" s="31" t="str">
        <f ca="1">IF(ATALI[[#This Row],[N.B.nota]]="","",ADDRESS(ROW(ATALI[QB]),COLUMN(ATALI[QB]))&amp;":"&amp;ADDRESS(ROW(),COLUMN(ATALI[QB])))</f>
        <v/>
      </c>
      <c r="Y138" s="46" t="str">
        <f ca="1">IF(ATALI[[#This Row],[//]]="","",HYPERLINK("[../DB.xlsx]DB!e"&amp;MATCH(ATALI[[#This Row],[concat]],[3]!db[NB NOTA_C],0)+1,"&gt;"))</f>
        <v/>
      </c>
      <c r="Z138" s="32">
        <f ca="1">IF(ATALI[[#This Row],[ID NOTA]]="",INDIRECT(ADDRESS(ROW()-1,COLUMN())),ATALI[[#This Row],[ID NOTA]])</f>
        <v>7</v>
      </c>
    </row>
    <row r="139" spans="1:26" x14ac:dyDescent="0.25">
      <c r="A139" s="32"/>
      <c r="B139" s="48" t="str">
        <f>IF(ATALI[[#This Row],[N_ID]]="","",INDEX(Table1[ID],MATCH(ATALI[[#This Row],[N_ID]],Table1[N_ID],0)))</f>
        <v/>
      </c>
      <c r="C139" s="48" t="str">
        <f ca="1">IF(ATALI[[#This Row],[//]]="","",HYPERLINK("["&amp;SUBSTITUTE(DIR,"'","")&amp;"]NOTA!D"&amp;ATALI[[#This Row],[//]]+2,"&gt;"))</f>
        <v/>
      </c>
      <c r="D139" s="48" t="str">
        <f>IF(ATALI[[#This Row],[ID NOTA]]="","",INDEX(Table1[QB],MATCH(ATALI[[#This Row],[ID NOTA]],Table1[ID],0)))</f>
        <v/>
      </c>
      <c r="E13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39" s="48"/>
      <c r="G139" s="30" t="str">
        <f ca="1">IF(ATALI[[#This Row],[N_ID]]="","",INDEX(INDIRECT($2:$2),ATALI[[#This Row],[//]]))</f>
        <v/>
      </c>
      <c r="H139" s="30" t="str">
        <f ca="1">IF(ATALI[[#This Row],[N_ID]]="","",INDEX(INDIRECT($2:$2),ATALI[[#This Row],[//]]))</f>
        <v/>
      </c>
      <c r="I139" s="31" t="str">
        <f ca="1">IF(ATALI[[#This Row],[N_ID]]="","",INDEX(INDIRECT($2:$2),ATALI[[#This Row],[//]]))</f>
        <v/>
      </c>
      <c r="J139" s="35" t="str">
        <f ca="1">IF(ATALI[[#This Row],[//]]="","",INDEX([3]!db[NB PAJAK],ATALI[[#This Row],[stt]]-1))</f>
        <v/>
      </c>
      <c r="K139" s="48" t="str">
        <f ca="1">IF(ATALI[[#This Row],[//]]="","",INDEX(INDIRECT($2:$2),ATALI[[#This Row],[//]]))</f>
        <v/>
      </c>
      <c r="L139" s="48" t="str">
        <f ca="1">IF(ATALI[[#This Row],[//]]="","",INDEX(INDIRECT($2:$2),ATALI[[#This Row],[//]]))</f>
        <v/>
      </c>
      <c r="M139" s="48" t="str">
        <f ca="1">IF(ATALI[[#This Row],[//]]="","",INDEX(INDIRECT($2:$2),ATALI[[#This Row],[//]]))</f>
        <v/>
      </c>
      <c r="N139" s="33" t="str">
        <f ca="1">IF(ATALI[[#This Row],[//]]="","",INDEX(INDIRECT($2:$2),ATALI[[#This Row],[//]]))</f>
        <v/>
      </c>
      <c r="O139" s="44" t="str">
        <f ca="1">IF(ATALI[[#This Row],[//]]="","",INDEX(INDIRECT($2:$2),ATALI[[#This Row],[//]]))</f>
        <v/>
      </c>
      <c r="P139" s="44" t="str">
        <f ca="1">IF(ATALI[[#This Row],[//]]="","",IF(INDEX(INDIRECT($2:$2),ATALI[[#This Row],[//]])="","",INDEX(INDIRECT($2:$2),ATALI[[#This Row],[//]])))</f>
        <v/>
      </c>
      <c r="Q139" s="33" t="str">
        <f ca="1">IF(ATALI[[#This Row],[//]]="","",INDEX(INDIRECT($2:$2),ATALI[[#This Row],[//]]))</f>
        <v/>
      </c>
      <c r="R1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39" s="45" t="str">
        <f ca="1">IF(ATALI[[#This Row],[//]]="","",IF(INDEX(INDIRECT($2:$2),ATALI[[#This Row],[//]])="","",INDEX(INDIRECT($2:$2),ATALI[[#This Row],[//]])))</f>
        <v/>
      </c>
      <c r="U139" s="31" t="str">
        <f ca="1">IF(ATALI[[#This Row],[//]]="","",INDEX(INDIRECT($2:$2),ATALI[[#This Row],[//]]))</f>
        <v/>
      </c>
      <c r="V139" s="31" t="str">
        <f ca="1">LOWER(SUBSTITUTE(SUBSTITUTE(SUBSTITUTE(SUBSTITUTE(SUBSTITUTE(SUBSTITUTE(SUBSTITUTE(ATALI[[#This Row],[N.B.nota]]," ",""),"-",""),"(",""),")",""),".",""),",",""),"/",""))</f>
        <v/>
      </c>
      <c r="W139" s="31" t="str">
        <f ca="1">IF(ATALI[[#This Row],[concat]]="","",MATCH(ATALI[[#This Row],[concat]],[3]!db[NB NOTA_C],0)+1)</f>
        <v/>
      </c>
      <c r="X139" s="31" t="str">
        <f ca="1">IF(ATALI[[#This Row],[N.B.nota]]="","",ADDRESS(ROW(ATALI[QB]),COLUMN(ATALI[QB]))&amp;":"&amp;ADDRESS(ROW(),COLUMN(ATALI[QB])))</f>
        <v/>
      </c>
      <c r="Y139" s="46" t="str">
        <f ca="1">IF(ATALI[[#This Row],[//]]="","",HYPERLINK("[../DB.xlsx]DB!e"&amp;MATCH(ATALI[[#This Row],[concat]],[3]!db[NB NOTA_C],0)+1,"&gt;"))</f>
        <v/>
      </c>
      <c r="Z139" s="32">
        <f ca="1">IF(ATALI[[#This Row],[ID NOTA]]="",INDIRECT(ADDRESS(ROW()-1,COLUMN())),ATALI[[#This Row],[ID NOTA]])</f>
        <v>7</v>
      </c>
    </row>
    <row r="140" spans="1:26" x14ac:dyDescent="0.25">
      <c r="A140" s="32"/>
      <c r="B140" s="48" t="str">
        <f>IF(ATALI[[#This Row],[N_ID]]="","",INDEX(Table1[ID],MATCH(ATALI[[#This Row],[N_ID]],Table1[N_ID],0)))</f>
        <v/>
      </c>
      <c r="C140" s="48" t="str">
        <f ca="1">IF(ATALI[[#This Row],[//]]="","",HYPERLINK("["&amp;SUBSTITUTE(DIR,"'","")&amp;"]NOTA!D"&amp;ATALI[[#This Row],[//]]+2,"&gt;"))</f>
        <v/>
      </c>
      <c r="D140" s="48" t="str">
        <f>IF(ATALI[[#This Row],[ID NOTA]]="","",INDEX(Table1[QB],MATCH(ATALI[[#This Row],[ID NOTA]],Table1[ID],0)))</f>
        <v/>
      </c>
      <c r="E14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40" s="48"/>
      <c r="G140" s="30" t="str">
        <f ca="1">IF(ATALI[[#This Row],[N_ID]]="","",INDEX(INDIRECT($2:$2),ATALI[[#This Row],[//]]))</f>
        <v/>
      </c>
      <c r="H140" s="30" t="str">
        <f ca="1">IF(ATALI[[#This Row],[N_ID]]="","",INDEX(INDIRECT($2:$2),ATALI[[#This Row],[//]]))</f>
        <v/>
      </c>
      <c r="I140" s="31" t="str">
        <f ca="1">IF(ATALI[[#This Row],[N_ID]]="","",INDEX(INDIRECT($2:$2),ATALI[[#This Row],[//]]))</f>
        <v/>
      </c>
      <c r="J140" s="35" t="str">
        <f ca="1">IF(ATALI[[#This Row],[//]]="","",INDEX([3]!db[NB PAJAK],ATALI[[#This Row],[stt]]-1))</f>
        <v/>
      </c>
      <c r="K140" s="48" t="str">
        <f ca="1">IF(ATALI[[#This Row],[//]]="","",INDEX(INDIRECT($2:$2),ATALI[[#This Row],[//]]))</f>
        <v/>
      </c>
      <c r="L140" s="48" t="str">
        <f ca="1">IF(ATALI[[#This Row],[//]]="","",INDEX(INDIRECT($2:$2),ATALI[[#This Row],[//]]))</f>
        <v/>
      </c>
      <c r="M140" s="48" t="str">
        <f ca="1">IF(ATALI[[#This Row],[//]]="","",INDEX(INDIRECT($2:$2),ATALI[[#This Row],[//]]))</f>
        <v/>
      </c>
      <c r="N140" s="33" t="str">
        <f ca="1">IF(ATALI[[#This Row],[//]]="","",INDEX(INDIRECT($2:$2),ATALI[[#This Row],[//]]))</f>
        <v/>
      </c>
      <c r="O140" s="44" t="str">
        <f ca="1">IF(ATALI[[#This Row],[//]]="","",INDEX(INDIRECT($2:$2),ATALI[[#This Row],[//]]))</f>
        <v/>
      </c>
      <c r="P140" s="44" t="str">
        <f ca="1">IF(ATALI[[#This Row],[//]]="","",IF(INDEX(INDIRECT($2:$2),ATALI[[#This Row],[//]])="","",INDEX(INDIRECT($2:$2),ATALI[[#This Row],[//]])))</f>
        <v/>
      </c>
      <c r="Q140" s="33" t="str">
        <f ca="1">IF(ATALI[[#This Row],[//]]="","",INDEX(INDIRECT($2:$2),ATALI[[#This Row],[//]]))</f>
        <v/>
      </c>
      <c r="R1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40" s="45" t="str">
        <f ca="1">IF(ATALI[[#This Row],[//]]="","",IF(INDEX(INDIRECT($2:$2),ATALI[[#This Row],[//]])="","",INDEX(INDIRECT($2:$2),ATALI[[#This Row],[//]])))</f>
        <v/>
      </c>
      <c r="U140" s="31" t="str">
        <f ca="1">IF(ATALI[[#This Row],[//]]="","",INDEX(INDIRECT($2:$2),ATALI[[#This Row],[//]]))</f>
        <v/>
      </c>
      <c r="V140" s="31" t="str">
        <f ca="1">LOWER(SUBSTITUTE(SUBSTITUTE(SUBSTITUTE(SUBSTITUTE(SUBSTITUTE(SUBSTITUTE(SUBSTITUTE(ATALI[[#This Row],[N.B.nota]]," ",""),"-",""),"(",""),")",""),".",""),",",""),"/",""))</f>
        <v/>
      </c>
      <c r="W140" s="31" t="str">
        <f ca="1">IF(ATALI[[#This Row],[concat]]="","",MATCH(ATALI[[#This Row],[concat]],[3]!db[NB NOTA_C],0)+1)</f>
        <v/>
      </c>
      <c r="X140" s="31" t="str">
        <f ca="1">IF(ATALI[[#This Row],[N.B.nota]]="","",ADDRESS(ROW(ATALI[QB]),COLUMN(ATALI[QB]))&amp;":"&amp;ADDRESS(ROW(),COLUMN(ATALI[QB])))</f>
        <v/>
      </c>
      <c r="Y140" s="46" t="str">
        <f ca="1">IF(ATALI[[#This Row],[//]]="","",HYPERLINK("[../DB.xlsx]DB!e"&amp;MATCH(ATALI[[#This Row],[concat]],[3]!db[NB NOTA_C],0)+1,"&gt;"))</f>
        <v/>
      </c>
      <c r="Z140" s="32">
        <f ca="1">IF(ATALI[[#This Row],[ID NOTA]]="",INDIRECT(ADDRESS(ROW()-1,COLUMN())),ATALI[[#This Row],[ID NOTA]])</f>
        <v>7</v>
      </c>
    </row>
    <row r="141" spans="1:26" x14ac:dyDescent="0.25">
      <c r="A141" s="32"/>
      <c r="B141" s="48" t="str">
        <f>IF(ATALI[[#This Row],[N_ID]]="","",INDEX(Table1[ID],MATCH(ATALI[[#This Row],[N_ID]],Table1[N_ID],0)))</f>
        <v/>
      </c>
      <c r="C141" s="48" t="str">
        <f ca="1">IF(ATALI[[#This Row],[//]]="","",HYPERLINK("["&amp;SUBSTITUTE(DIR,"'","")&amp;"]NOTA!D"&amp;ATALI[[#This Row],[//]]+2,"&gt;"))</f>
        <v/>
      </c>
      <c r="D141" s="48" t="str">
        <f>IF(ATALI[[#This Row],[ID NOTA]]="","",INDEX(Table1[QB],MATCH(ATALI[[#This Row],[ID NOTA]],Table1[ID],0)))</f>
        <v/>
      </c>
      <c r="E14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41" s="48"/>
      <c r="G141" s="30" t="str">
        <f ca="1">IF(ATALI[[#This Row],[N_ID]]="","",INDEX(INDIRECT($2:$2),ATALI[[#This Row],[//]]))</f>
        <v/>
      </c>
      <c r="H141" s="30" t="str">
        <f ca="1">IF(ATALI[[#This Row],[N_ID]]="","",INDEX(INDIRECT($2:$2),ATALI[[#This Row],[//]]))</f>
        <v/>
      </c>
      <c r="I141" s="31" t="str">
        <f ca="1">IF(ATALI[[#This Row],[N_ID]]="","",INDEX(INDIRECT($2:$2),ATALI[[#This Row],[//]]))</f>
        <v/>
      </c>
      <c r="J141" s="35" t="str">
        <f ca="1">IF(ATALI[[#This Row],[//]]="","",INDEX([3]!db[NB PAJAK],ATALI[[#This Row],[stt]]-1))</f>
        <v/>
      </c>
      <c r="K141" s="48" t="str">
        <f ca="1">IF(ATALI[[#This Row],[//]]="","",INDEX(INDIRECT($2:$2),ATALI[[#This Row],[//]]))</f>
        <v/>
      </c>
      <c r="L141" s="48" t="str">
        <f ca="1">IF(ATALI[[#This Row],[//]]="","",INDEX(INDIRECT($2:$2),ATALI[[#This Row],[//]]))</f>
        <v/>
      </c>
      <c r="M141" s="48" t="str">
        <f ca="1">IF(ATALI[[#This Row],[//]]="","",INDEX(INDIRECT($2:$2),ATALI[[#This Row],[//]]))</f>
        <v/>
      </c>
      <c r="N141" s="33" t="str">
        <f ca="1">IF(ATALI[[#This Row],[//]]="","",INDEX(INDIRECT($2:$2),ATALI[[#This Row],[//]]))</f>
        <v/>
      </c>
      <c r="O141" s="44" t="str">
        <f ca="1">IF(ATALI[[#This Row],[//]]="","",INDEX(INDIRECT($2:$2),ATALI[[#This Row],[//]]))</f>
        <v/>
      </c>
      <c r="P141" s="44" t="str">
        <f ca="1">IF(ATALI[[#This Row],[//]]="","",IF(INDEX(INDIRECT($2:$2),ATALI[[#This Row],[//]])="","",INDEX(INDIRECT($2:$2),ATALI[[#This Row],[//]])))</f>
        <v/>
      </c>
      <c r="Q141" s="33" t="str">
        <f ca="1">IF(ATALI[[#This Row],[//]]="","",INDEX(INDIRECT($2:$2),ATALI[[#This Row],[//]]))</f>
        <v/>
      </c>
      <c r="R1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41" s="45" t="str">
        <f ca="1">IF(ATALI[[#This Row],[//]]="","",IF(INDEX(INDIRECT($2:$2),ATALI[[#This Row],[//]])="","",INDEX(INDIRECT($2:$2),ATALI[[#This Row],[//]])))</f>
        <v/>
      </c>
      <c r="U141" s="31" t="str">
        <f ca="1">IF(ATALI[[#This Row],[//]]="","",INDEX(INDIRECT($2:$2),ATALI[[#This Row],[//]]))</f>
        <v/>
      </c>
      <c r="V141" s="31" t="str">
        <f ca="1">LOWER(SUBSTITUTE(SUBSTITUTE(SUBSTITUTE(SUBSTITUTE(SUBSTITUTE(SUBSTITUTE(SUBSTITUTE(ATALI[[#This Row],[N.B.nota]]," ",""),"-",""),"(",""),")",""),".",""),",",""),"/",""))</f>
        <v/>
      </c>
      <c r="W141" s="31" t="str">
        <f ca="1">IF(ATALI[[#This Row],[concat]]="","",MATCH(ATALI[[#This Row],[concat]],[3]!db[NB NOTA_C],0)+1)</f>
        <v/>
      </c>
      <c r="X141" s="31" t="str">
        <f ca="1">IF(ATALI[[#This Row],[N.B.nota]]="","",ADDRESS(ROW(ATALI[QB]),COLUMN(ATALI[QB]))&amp;":"&amp;ADDRESS(ROW(),COLUMN(ATALI[QB])))</f>
        <v/>
      </c>
      <c r="Y141" s="46" t="str">
        <f ca="1">IF(ATALI[[#This Row],[//]]="","",HYPERLINK("[../DB.xlsx]DB!e"&amp;MATCH(ATALI[[#This Row],[concat]],[3]!db[NB NOTA_C],0)+1,"&gt;"))</f>
        <v/>
      </c>
      <c r="Z141" s="32">
        <f ca="1">IF(ATALI[[#This Row],[ID NOTA]]="",INDIRECT(ADDRESS(ROW()-1,COLUMN())),ATALI[[#This Row],[ID NOTA]])</f>
        <v>7</v>
      </c>
    </row>
    <row r="142" spans="1:26" x14ac:dyDescent="0.25">
      <c r="A142" s="32"/>
      <c r="B142" s="48" t="str">
        <f>IF(ATALI[[#This Row],[N_ID]]="","",INDEX(Table1[ID],MATCH(ATALI[[#This Row],[N_ID]],Table1[N_ID],0)))</f>
        <v/>
      </c>
      <c r="C142" s="48" t="str">
        <f ca="1">IF(ATALI[[#This Row],[//]]="","",HYPERLINK("["&amp;SUBSTITUTE(DIR,"'","")&amp;"]NOTA!D"&amp;ATALI[[#This Row],[//]]+2,"&gt;"))</f>
        <v/>
      </c>
      <c r="D142" s="48" t="str">
        <f>IF(ATALI[[#This Row],[ID NOTA]]="","",INDEX(Table1[QB],MATCH(ATALI[[#This Row],[ID NOTA]],Table1[ID],0)))</f>
        <v/>
      </c>
      <c r="E14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42" s="48"/>
      <c r="G142" s="30" t="str">
        <f ca="1">IF(ATALI[[#This Row],[N_ID]]="","",INDEX(INDIRECT($2:$2),ATALI[[#This Row],[//]]))</f>
        <v/>
      </c>
      <c r="H142" s="30" t="str">
        <f ca="1">IF(ATALI[[#This Row],[N_ID]]="","",INDEX(INDIRECT($2:$2),ATALI[[#This Row],[//]]))</f>
        <v/>
      </c>
      <c r="I142" s="31" t="str">
        <f ca="1">IF(ATALI[[#This Row],[N_ID]]="","",INDEX(INDIRECT($2:$2),ATALI[[#This Row],[//]]))</f>
        <v/>
      </c>
      <c r="J142" s="35" t="str">
        <f ca="1">IF(ATALI[[#This Row],[//]]="","",INDEX([3]!db[NB PAJAK],ATALI[[#This Row],[stt]]-1))</f>
        <v/>
      </c>
      <c r="K142" s="48" t="str">
        <f ca="1">IF(ATALI[[#This Row],[//]]="","",INDEX(INDIRECT($2:$2),ATALI[[#This Row],[//]]))</f>
        <v/>
      </c>
      <c r="L142" s="48" t="str">
        <f ca="1">IF(ATALI[[#This Row],[//]]="","",INDEX(INDIRECT($2:$2),ATALI[[#This Row],[//]]))</f>
        <v/>
      </c>
      <c r="M142" s="48" t="str">
        <f ca="1">IF(ATALI[[#This Row],[//]]="","",INDEX(INDIRECT($2:$2),ATALI[[#This Row],[//]]))</f>
        <v/>
      </c>
      <c r="N142" s="33" t="str">
        <f ca="1">IF(ATALI[[#This Row],[//]]="","",INDEX(INDIRECT($2:$2),ATALI[[#This Row],[//]]))</f>
        <v/>
      </c>
      <c r="O142" s="44" t="str">
        <f ca="1">IF(ATALI[[#This Row],[//]]="","",INDEX(INDIRECT($2:$2),ATALI[[#This Row],[//]]))</f>
        <v/>
      </c>
      <c r="P142" s="44" t="str">
        <f ca="1">IF(ATALI[[#This Row],[//]]="","",IF(INDEX(INDIRECT($2:$2),ATALI[[#This Row],[//]])="","",INDEX(INDIRECT($2:$2),ATALI[[#This Row],[//]])))</f>
        <v/>
      </c>
      <c r="Q142" s="33" t="str">
        <f ca="1">IF(ATALI[[#This Row],[//]]="","",INDEX(INDIRECT($2:$2),ATALI[[#This Row],[//]]))</f>
        <v/>
      </c>
      <c r="R1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42" s="45" t="str">
        <f ca="1">IF(ATALI[[#This Row],[//]]="","",IF(INDEX(INDIRECT($2:$2),ATALI[[#This Row],[//]])="","",INDEX(INDIRECT($2:$2),ATALI[[#This Row],[//]])))</f>
        <v/>
      </c>
      <c r="U142" s="31" t="str">
        <f ca="1">IF(ATALI[[#This Row],[//]]="","",INDEX(INDIRECT($2:$2),ATALI[[#This Row],[//]]))</f>
        <v/>
      </c>
      <c r="V142" s="31" t="str">
        <f ca="1">LOWER(SUBSTITUTE(SUBSTITUTE(SUBSTITUTE(SUBSTITUTE(SUBSTITUTE(SUBSTITUTE(SUBSTITUTE(ATALI[[#This Row],[N.B.nota]]," ",""),"-",""),"(",""),")",""),".",""),",",""),"/",""))</f>
        <v/>
      </c>
      <c r="W142" s="31" t="str">
        <f ca="1">IF(ATALI[[#This Row],[concat]]="","",MATCH(ATALI[[#This Row],[concat]],[3]!db[NB NOTA_C],0)+1)</f>
        <v/>
      </c>
      <c r="X142" s="31" t="str">
        <f ca="1">IF(ATALI[[#This Row],[N.B.nota]]="","",ADDRESS(ROW(ATALI[QB]),COLUMN(ATALI[QB]))&amp;":"&amp;ADDRESS(ROW(),COLUMN(ATALI[QB])))</f>
        <v/>
      </c>
      <c r="Y142" s="46" t="str">
        <f ca="1">IF(ATALI[[#This Row],[//]]="","",HYPERLINK("[../DB.xlsx]DB!e"&amp;MATCH(ATALI[[#This Row],[concat]],[3]!db[NB NOTA_C],0)+1,"&gt;"))</f>
        <v/>
      </c>
      <c r="Z142" s="32">
        <f ca="1">IF(ATALI[[#This Row],[ID NOTA]]="",INDIRECT(ADDRESS(ROW()-1,COLUMN())),ATALI[[#This Row],[ID NOTA]])</f>
        <v>7</v>
      </c>
    </row>
    <row r="143" spans="1:26" x14ac:dyDescent="0.25">
      <c r="A143" s="32"/>
      <c r="B143" s="48" t="str">
        <f>IF(ATALI[[#This Row],[N_ID]]="","",INDEX(Table1[ID],MATCH(ATALI[[#This Row],[N_ID]],Table1[N_ID],0)))</f>
        <v/>
      </c>
      <c r="C143" s="48" t="str">
        <f ca="1">IF(ATALI[[#This Row],[//]]="","",HYPERLINK("["&amp;SUBSTITUTE(DIR,"'","")&amp;"]NOTA!D"&amp;ATALI[[#This Row],[//]]+2,"&gt;"))</f>
        <v/>
      </c>
      <c r="D143" s="48" t="str">
        <f>IF(ATALI[[#This Row],[ID NOTA]]="","",INDEX(Table1[QB],MATCH(ATALI[[#This Row],[ID NOTA]],Table1[ID],0)))</f>
        <v/>
      </c>
      <c r="E14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43" s="48"/>
      <c r="G143" s="30" t="str">
        <f ca="1">IF(ATALI[[#This Row],[N_ID]]="","",INDEX(INDIRECT($2:$2),ATALI[[#This Row],[//]]))</f>
        <v/>
      </c>
      <c r="H143" s="30" t="str">
        <f ca="1">IF(ATALI[[#This Row],[N_ID]]="","",INDEX(INDIRECT($2:$2),ATALI[[#This Row],[//]]))</f>
        <v/>
      </c>
      <c r="I143" s="31" t="str">
        <f ca="1">IF(ATALI[[#This Row],[N_ID]]="","",INDEX(INDIRECT($2:$2),ATALI[[#This Row],[//]]))</f>
        <v/>
      </c>
      <c r="J143" s="35" t="str">
        <f ca="1">IF(ATALI[[#This Row],[//]]="","",INDEX([3]!db[NB PAJAK],ATALI[[#This Row],[stt]]-1))</f>
        <v/>
      </c>
      <c r="K143" s="48" t="str">
        <f ca="1">IF(ATALI[[#This Row],[//]]="","",INDEX(INDIRECT($2:$2),ATALI[[#This Row],[//]]))</f>
        <v/>
      </c>
      <c r="L143" s="48" t="str">
        <f ca="1">IF(ATALI[[#This Row],[//]]="","",INDEX(INDIRECT($2:$2),ATALI[[#This Row],[//]]))</f>
        <v/>
      </c>
      <c r="M143" s="48" t="str">
        <f ca="1">IF(ATALI[[#This Row],[//]]="","",INDEX(INDIRECT($2:$2),ATALI[[#This Row],[//]]))</f>
        <v/>
      </c>
      <c r="N143" s="33" t="str">
        <f ca="1">IF(ATALI[[#This Row],[//]]="","",INDEX(INDIRECT($2:$2),ATALI[[#This Row],[//]]))</f>
        <v/>
      </c>
      <c r="O143" s="44" t="str">
        <f ca="1">IF(ATALI[[#This Row],[//]]="","",INDEX(INDIRECT($2:$2),ATALI[[#This Row],[//]]))</f>
        <v/>
      </c>
      <c r="P143" s="44" t="str">
        <f ca="1">IF(ATALI[[#This Row],[//]]="","",IF(INDEX(INDIRECT($2:$2),ATALI[[#This Row],[//]])="","",INDEX(INDIRECT($2:$2),ATALI[[#This Row],[//]])))</f>
        <v/>
      </c>
      <c r="Q143" s="33" t="str">
        <f ca="1">IF(ATALI[[#This Row],[//]]="","",INDEX(INDIRECT($2:$2),ATALI[[#This Row],[//]]))</f>
        <v/>
      </c>
      <c r="R1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43" s="45" t="str">
        <f ca="1">IF(ATALI[[#This Row],[//]]="","",IF(INDEX(INDIRECT($2:$2),ATALI[[#This Row],[//]])="","",INDEX(INDIRECT($2:$2),ATALI[[#This Row],[//]])))</f>
        <v/>
      </c>
      <c r="U143" s="31" t="str">
        <f ca="1">IF(ATALI[[#This Row],[//]]="","",INDEX(INDIRECT($2:$2),ATALI[[#This Row],[//]]))</f>
        <v/>
      </c>
      <c r="V143" s="31" t="str">
        <f ca="1">LOWER(SUBSTITUTE(SUBSTITUTE(SUBSTITUTE(SUBSTITUTE(SUBSTITUTE(SUBSTITUTE(SUBSTITUTE(ATALI[[#This Row],[N.B.nota]]," ",""),"-",""),"(",""),")",""),".",""),",",""),"/",""))</f>
        <v/>
      </c>
      <c r="W143" s="31" t="str">
        <f ca="1">IF(ATALI[[#This Row],[concat]]="","",MATCH(ATALI[[#This Row],[concat]],[3]!db[NB NOTA_C],0)+1)</f>
        <v/>
      </c>
      <c r="X143" s="31" t="str">
        <f ca="1">IF(ATALI[[#This Row],[N.B.nota]]="","",ADDRESS(ROW(ATALI[QB]),COLUMN(ATALI[QB]))&amp;":"&amp;ADDRESS(ROW(),COLUMN(ATALI[QB])))</f>
        <v/>
      </c>
      <c r="Y143" s="46" t="str">
        <f ca="1">IF(ATALI[[#This Row],[//]]="","",HYPERLINK("[../DB.xlsx]DB!e"&amp;MATCH(ATALI[[#This Row],[concat]],[3]!db[NB NOTA_C],0)+1,"&gt;"))</f>
        <v/>
      </c>
      <c r="Z143" s="32">
        <f ca="1">IF(ATALI[[#This Row],[ID NOTA]]="",INDIRECT(ADDRESS(ROW()-1,COLUMN())),ATALI[[#This Row],[ID NOTA]])</f>
        <v>7</v>
      </c>
    </row>
    <row r="144" spans="1:26" x14ac:dyDescent="0.25">
      <c r="A144" s="32"/>
      <c r="B144" s="48" t="str">
        <f>IF(ATALI[[#This Row],[N_ID]]="","",INDEX(Table1[ID],MATCH(ATALI[[#This Row],[N_ID]],Table1[N_ID],0)))</f>
        <v/>
      </c>
      <c r="C144" s="48" t="str">
        <f ca="1">IF(ATALI[[#This Row],[//]]="","",HYPERLINK("["&amp;SUBSTITUTE(DIR,"'","")&amp;"]NOTA!D"&amp;ATALI[[#This Row],[//]]+2,"&gt;"))</f>
        <v/>
      </c>
      <c r="D144" s="48" t="str">
        <f>IF(ATALI[[#This Row],[ID NOTA]]="","",INDEX(Table1[QB],MATCH(ATALI[[#This Row],[ID NOTA]],Table1[ID],0)))</f>
        <v/>
      </c>
      <c r="E14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44" s="48"/>
      <c r="G144" s="30" t="str">
        <f ca="1">IF(ATALI[[#This Row],[N_ID]]="","",INDEX(INDIRECT($2:$2),ATALI[[#This Row],[//]]))</f>
        <v/>
      </c>
      <c r="H144" s="30" t="str">
        <f ca="1">IF(ATALI[[#This Row],[N_ID]]="","",INDEX(INDIRECT($2:$2),ATALI[[#This Row],[//]]))</f>
        <v/>
      </c>
      <c r="I144" s="31" t="str">
        <f ca="1">IF(ATALI[[#This Row],[N_ID]]="","",INDEX(INDIRECT($2:$2),ATALI[[#This Row],[//]]))</f>
        <v/>
      </c>
      <c r="J144" s="35" t="str">
        <f ca="1">IF(ATALI[[#This Row],[//]]="","",INDEX([3]!db[NB PAJAK],ATALI[[#This Row],[stt]]-1))</f>
        <v/>
      </c>
      <c r="K144" s="48" t="str">
        <f ca="1">IF(ATALI[[#This Row],[//]]="","",INDEX(INDIRECT($2:$2),ATALI[[#This Row],[//]]))</f>
        <v/>
      </c>
      <c r="L144" s="48" t="str">
        <f ca="1">IF(ATALI[[#This Row],[//]]="","",INDEX(INDIRECT($2:$2),ATALI[[#This Row],[//]]))</f>
        <v/>
      </c>
      <c r="M144" s="48" t="str">
        <f ca="1">IF(ATALI[[#This Row],[//]]="","",INDEX(INDIRECT($2:$2),ATALI[[#This Row],[//]]))</f>
        <v/>
      </c>
      <c r="N144" s="33" t="str">
        <f ca="1">IF(ATALI[[#This Row],[//]]="","",INDEX(INDIRECT($2:$2),ATALI[[#This Row],[//]]))</f>
        <v/>
      </c>
      <c r="O144" s="44" t="str">
        <f ca="1">IF(ATALI[[#This Row],[//]]="","",INDEX(INDIRECT($2:$2),ATALI[[#This Row],[//]]))</f>
        <v/>
      </c>
      <c r="P144" s="44" t="str">
        <f ca="1">IF(ATALI[[#This Row],[//]]="","",IF(INDEX(INDIRECT($2:$2),ATALI[[#This Row],[//]])="","",INDEX(INDIRECT($2:$2),ATALI[[#This Row],[//]])))</f>
        <v/>
      </c>
      <c r="Q144" s="33" t="str">
        <f ca="1">IF(ATALI[[#This Row],[//]]="","",INDEX(INDIRECT($2:$2),ATALI[[#This Row],[//]]))</f>
        <v/>
      </c>
      <c r="R1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44" s="45" t="str">
        <f ca="1">IF(ATALI[[#This Row],[//]]="","",IF(INDEX(INDIRECT($2:$2),ATALI[[#This Row],[//]])="","",INDEX(INDIRECT($2:$2),ATALI[[#This Row],[//]])))</f>
        <v/>
      </c>
      <c r="U144" s="31" t="str">
        <f ca="1">IF(ATALI[[#This Row],[//]]="","",INDEX(INDIRECT($2:$2),ATALI[[#This Row],[//]]))</f>
        <v/>
      </c>
      <c r="V144" s="31" t="str">
        <f ca="1">LOWER(SUBSTITUTE(SUBSTITUTE(SUBSTITUTE(SUBSTITUTE(SUBSTITUTE(SUBSTITUTE(SUBSTITUTE(ATALI[[#This Row],[N.B.nota]]," ",""),"-",""),"(",""),")",""),".",""),",",""),"/",""))</f>
        <v/>
      </c>
      <c r="W144" s="31" t="str">
        <f ca="1">IF(ATALI[[#This Row],[concat]]="","",MATCH(ATALI[[#This Row],[concat]],[3]!db[NB NOTA_C],0)+1)</f>
        <v/>
      </c>
      <c r="X144" s="31" t="str">
        <f ca="1">IF(ATALI[[#This Row],[N.B.nota]]="","",ADDRESS(ROW(ATALI[QB]),COLUMN(ATALI[QB]))&amp;":"&amp;ADDRESS(ROW(),COLUMN(ATALI[QB])))</f>
        <v/>
      </c>
      <c r="Y144" s="46" t="str">
        <f ca="1">IF(ATALI[[#This Row],[//]]="","",HYPERLINK("[../DB.xlsx]DB!e"&amp;MATCH(ATALI[[#This Row],[concat]],[3]!db[NB NOTA_C],0)+1,"&gt;"))</f>
        <v/>
      </c>
      <c r="Z144" s="32">
        <f ca="1">IF(ATALI[[#This Row],[ID NOTA]]="",INDIRECT(ADDRESS(ROW()-1,COLUMN())),ATALI[[#This Row],[ID NOTA]])</f>
        <v>7</v>
      </c>
    </row>
    <row r="145" spans="1:26" x14ac:dyDescent="0.25">
      <c r="A145" s="32"/>
      <c r="B145" s="48" t="str">
        <f>IF(ATALI[[#This Row],[N_ID]]="","",INDEX(Table1[ID],MATCH(ATALI[[#This Row],[N_ID]],Table1[N_ID],0)))</f>
        <v/>
      </c>
      <c r="C145" s="48" t="str">
        <f ca="1">IF(ATALI[[#This Row],[//]]="","",HYPERLINK("["&amp;SUBSTITUTE(DIR,"'","")&amp;"]NOTA!D"&amp;ATALI[[#This Row],[//]]+2,"&gt;"))</f>
        <v/>
      </c>
      <c r="D145" s="48" t="str">
        <f>IF(ATALI[[#This Row],[ID NOTA]]="","",INDEX(Table1[QB],MATCH(ATALI[[#This Row],[ID NOTA]],Table1[ID],0)))</f>
        <v/>
      </c>
      <c r="E14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45" s="48"/>
      <c r="G145" s="30" t="str">
        <f ca="1">IF(ATALI[[#This Row],[N_ID]]="","",INDEX(INDIRECT($2:$2),ATALI[[#This Row],[//]]))</f>
        <v/>
      </c>
      <c r="H145" s="30" t="str">
        <f ca="1">IF(ATALI[[#This Row],[N_ID]]="","",INDEX(INDIRECT($2:$2),ATALI[[#This Row],[//]]))</f>
        <v/>
      </c>
      <c r="I145" s="31" t="str">
        <f ca="1">IF(ATALI[[#This Row],[N_ID]]="","",INDEX(INDIRECT($2:$2),ATALI[[#This Row],[//]]))</f>
        <v/>
      </c>
      <c r="J145" s="35" t="str">
        <f ca="1">IF(ATALI[[#This Row],[//]]="","",INDEX([3]!db[NB PAJAK],ATALI[[#This Row],[stt]]-1))</f>
        <v/>
      </c>
      <c r="K145" s="48" t="str">
        <f ca="1">IF(ATALI[[#This Row],[//]]="","",INDEX(INDIRECT($2:$2),ATALI[[#This Row],[//]]))</f>
        <v/>
      </c>
      <c r="L145" s="48" t="str">
        <f ca="1">IF(ATALI[[#This Row],[//]]="","",INDEX(INDIRECT($2:$2),ATALI[[#This Row],[//]]))</f>
        <v/>
      </c>
      <c r="M145" s="48" t="str">
        <f ca="1">IF(ATALI[[#This Row],[//]]="","",INDEX(INDIRECT($2:$2),ATALI[[#This Row],[//]]))</f>
        <v/>
      </c>
      <c r="N145" s="33" t="str">
        <f ca="1">IF(ATALI[[#This Row],[//]]="","",INDEX(INDIRECT($2:$2),ATALI[[#This Row],[//]]))</f>
        <v/>
      </c>
      <c r="O145" s="44" t="str">
        <f ca="1">IF(ATALI[[#This Row],[//]]="","",INDEX(INDIRECT($2:$2),ATALI[[#This Row],[//]]))</f>
        <v/>
      </c>
      <c r="P145" s="44" t="str">
        <f ca="1">IF(ATALI[[#This Row],[//]]="","",IF(INDEX(INDIRECT($2:$2),ATALI[[#This Row],[//]])="","",INDEX(INDIRECT($2:$2),ATALI[[#This Row],[//]])))</f>
        <v/>
      </c>
      <c r="Q145" s="33" t="str">
        <f ca="1">IF(ATALI[[#This Row],[//]]="","",INDEX(INDIRECT($2:$2),ATALI[[#This Row],[//]]))</f>
        <v/>
      </c>
      <c r="R1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45" s="45" t="str">
        <f ca="1">IF(ATALI[[#This Row],[//]]="","",IF(INDEX(INDIRECT($2:$2),ATALI[[#This Row],[//]])="","",INDEX(INDIRECT($2:$2),ATALI[[#This Row],[//]])))</f>
        <v/>
      </c>
      <c r="U145" s="31" t="str">
        <f ca="1">IF(ATALI[[#This Row],[//]]="","",INDEX(INDIRECT($2:$2),ATALI[[#This Row],[//]]))</f>
        <v/>
      </c>
      <c r="V145" s="31" t="str">
        <f ca="1">LOWER(SUBSTITUTE(SUBSTITUTE(SUBSTITUTE(SUBSTITUTE(SUBSTITUTE(SUBSTITUTE(SUBSTITUTE(ATALI[[#This Row],[N.B.nota]]," ",""),"-",""),"(",""),")",""),".",""),",",""),"/",""))</f>
        <v/>
      </c>
      <c r="W145" s="31" t="str">
        <f ca="1">IF(ATALI[[#This Row],[concat]]="","",MATCH(ATALI[[#This Row],[concat]],[3]!db[NB NOTA_C],0)+1)</f>
        <v/>
      </c>
      <c r="X145" s="31" t="str">
        <f ca="1">IF(ATALI[[#This Row],[N.B.nota]]="","",ADDRESS(ROW(ATALI[QB]),COLUMN(ATALI[QB]))&amp;":"&amp;ADDRESS(ROW(),COLUMN(ATALI[QB])))</f>
        <v/>
      </c>
      <c r="Y145" s="46" t="str">
        <f ca="1">IF(ATALI[[#This Row],[//]]="","",HYPERLINK("[../DB.xlsx]DB!e"&amp;MATCH(ATALI[[#This Row],[concat]],[3]!db[NB NOTA_C],0)+1,"&gt;"))</f>
        <v/>
      </c>
      <c r="Z145" s="32">
        <f ca="1">IF(ATALI[[#This Row],[ID NOTA]]="",INDIRECT(ADDRESS(ROW()-1,COLUMN())),ATALI[[#This Row],[ID NOTA]])</f>
        <v>7</v>
      </c>
    </row>
    <row r="146" spans="1:26" x14ac:dyDescent="0.25">
      <c r="A146" s="32"/>
      <c r="B146" s="48" t="str">
        <f>IF(ATALI[[#This Row],[N_ID]]="","",INDEX(Table1[ID],MATCH(ATALI[[#This Row],[N_ID]],Table1[N_ID],0)))</f>
        <v/>
      </c>
      <c r="C146" s="48" t="str">
        <f ca="1">IF(ATALI[[#This Row],[//]]="","",HYPERLINK("["&amp;SUBSTITUTE(DIR,"'","")&amp;"]NOTA!D"&amp;ATALI[[#This Row],[//]]+2,"&gt;"))</f>
        <v/>
      </c>
      <c r="D146" s="48" t="str">
        <f>IF(ATALI[[#This Row],[ID NOTA]]="","",INDEX(Table1[QB],MATCH(ATALI[[#This Row],[ID NOTA]],Table1[ID],0)))</f>
        <v/>
      </c>
      <c r="E14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46" s="48"/>
      <c r="G146" s="30" t="str">
        <f ca="1">IF(ATALI[[#This Row],[N_ID]]="","",INDEX(INDIRECT($2:$2),ATALI[[#This Row],[//]]))</f>
        <v/>
      </c>
      <c r="H146" s="30" t="str">
        <f ca="1">IF(ATALI[[#This Row],[N_ID]]="","",INDEX(INDIRECT($2:$2),ATALI[[#This Row],[//]]))</f>
        <v/>
      </c>
      <c r="I146" s="31" t="str">
        <f ca="1">IF(ATALI[[#This Row],[N_ID]]="","",INDEX(INDIRECT($2:$2),ATALI[[#This Row],[//]]))</f>
        <v/>
      </c>
      <c r="J146" s="35" t="str">
        <f ca="1">IF(ATALI[[#This Row],[//]]="","",INDEX([3]!db[NB PAJAK],ATALI[[#This Row],[stt]]-1))</f>
        <v/>
      </c>
      <c r="K146" s="48" t="str">
        <f ca="1">IF(ATALI[[#This Row],[//]]="","",INDEX(INDIRECT($2:$2),ATALI[[#This Row],[//]]))</f>
        <v/>
      </c>
      <c r="L146" s="48" t="str">
        <f ca="1">IF(ATALI[[#This Row],[//]]="","",INDEX(INDIRECT($2:$2),ATALI[[#This Row],[//]]))</f>
        <v/>
      </c>
      <c r="M146" s="48" t="str">
        <f ca="1">IF(ATALI[[#This Row],[//]]="","",INDEX(INDIRECT($2:$2),ATALI[[#This Row],[//]]))</f>
        <v/>
      </c>
      <c r="N146" s="33" t="str">
        <f ca="1">IF(ATALI[[#This Row],[//]]="","",INDEX(INDIRECT($2:$2),ATALI[[#This Row],[//]]))</f>
        <v/>
      </c>
      <c r="O146" s="44" t="str">
        <f ca="1">IF(ATALI[[#This Row],[//]]="","",INDEX(INDIRECT($2:$2),ATALI[[#This Row],[//]]))</f>
        <v/>
      </c>
      <c r="P146" s="44" t="str">
        <f ca="1">IF(ATALI[[#This Row],[//]]="","",IF(INDEX(INDIRECT($2:$2),ATALI[[#This Row],[//]])="","",INDEX(INDIRECT($2:$2),ATALI[[#This Row],[//]])))</f>
        <v/>
      </c>
      <c r="Q146" s="33" t="str">
        <f ca="1">IF(ATALI[[#This Row],[//]]="","",INDEX(INDIRECT($2:$2),ATALI[[#This Row],[//]]))</f>
        <v/>
      </c>
      <c r="R1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46" s="45" t="str">
        <f ca="1">IF(ATALI[[#This Row],[//]]="","",IF(INDEX(INDIRECT($2:$2),ATALI[[#This Row],[//]])="","",INDEX(INDIRECT($2:$2),ATALI[[#This Row],[//]])))</f>
        <v/>
      </c>
      <c r="U146" s="31" t="str">
        <f ca="1">IF(ATALI[[#This Row],[//]]="","",INDEX(INDIRECT($2:$2),ATALI[[#This Row],[//]]))</f>
        <v/>
      </c>
      <c r="V146" s="31" t="str">
        <f ca="1">LOWER(SUBSTITUTE(SUBSTITUTE(SUBSTITUTE(SUBSTITUTE(SUBSTITUTE(SUBSTITUTE(SUBSTITUTE(ATALI[[#This Row],[N.B.nota]]," ",""),"-",""),"(",""),")",""),".",""),",",""),"/",""))</f>
        <v/>
      </c>
      <c r="W146" s="31" t="str">
        <f ca="1">IF(ATALI[[#This Row],[concat]]="","",MATCH(ATALI[[#This Row],[concat]],[3]!db[NB NOTA_C],0)+1)</f>
        <v/>
      </c>
      <c r="X146" s="31" t="str">
        <f ca="1">IF(ATALI[[#This Row],[N.B.nota]]="","",ADDRESS(ROW(ATALI[QB]),COLUMN(ATALI[QB]))&amp;":"&amp;ADDRESS(ROW(),COLUMN(ATALI[QB])))</f>
        <v/>
      </c>
      <c r="Y146" s="46" t="str">
        <f ca="1">IF(ATALI[[#This Row],[//]]="","",HYPERLINK("[../DB.xlsx]DB!e"&amp;MATCH(ATALI[[#This Row],[concat]],[3]!db[NB NOTA_C],0)+1,"&gt;"))</f>
        <v/>
      </c>
      <c r="Z146" s="32">
        <f ca="1">IF(ATALI[[#This Row],[ID NOTA]]="",INDIRECT(ADDRESS(ROW()-1,COLUMN())),ATALI[[#This Row],[ID NOTA]])</f>
        <v>7</v>
      </c>
    </row>
    <row r="147" spans="1:26" x14ac:dyDescent="0.25">
      <c r="A147" s="32"/>
      <c r="B147" s="48" t="str">
        <f>IF(ATALI[[#This Row],[N_ID]]="","",INDEX(Table1[ID],MATCH(ATALI[[#This Row],[N_ID]],Table1[N_ID],0)))</f>
        <v/>
      </c>
      <c r="C147" s="48" t="str">
        <f ca="1">IF(ATALI[[#This Row],[//]]="","",HYPERLINK("["&amp;SUBSTITUTE(DIR,"'","")&amp;"]NOTA!D"&amp;ATALI[[#This Row],[//]]+2,"&gt;"))</f>
        <v/>
      </c>
      <c r="D147" s="48" t="str">
        <f>IF(ATALI[[#This Row],[ID NOTA]]="","",INDEX(Table1[QB],MATCH(ATALI[[#This Row],[ID NOTA]],Table1[ID],0)))</f>
        <v/>
      </c>
      <c r="E14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47" s="48"/>
      <c r="G147" s="30" t="str">
        <f ca="1">IF(ATALI[[#This Row],[N_ID]]="","",INDEX(INDIRECT($2:$2),ATALI[[#This Row],[//]]))</f>
        <v/>
      </c>
      <c r="H147" s="30" t="str">
        <f ca="1">IF(ATALI[[#This Row],[N_ID]]="","",INDEX(INDIRECT($2:$2),ATALI[[#This Row],[//]]))</f>
        <v/>
      </c>
      <c r="I147" s="31" t="str">
        <f ca="1">IF(ATALI[[#This Row],[N_ID]]="","",INDEX(INDIRECT($2:$2),ATALI[[#This Row],[//]]))</f>
        <v/>
      </c>
      <c r="J147" s="35" t="str">
        <f ca="1">IF(ATALI[[#This Row],[//]]="","",INDEX([3]!db[NB PAJAK],ATALI[[#This Row],[stt]]-1))</f>
        <v/>
      </c>
      <c r="K147" s="48" t="str">
        <f ca="1">IF(ATALI[[#This Row],[//]]="","",INDEX(INDIRECT($2:$2),ATALI[[#This Row],[//]]))</f>
        <v/>
      </c>
      <c r="L147" s="48" t="str">
        <f ca="1">IF(ATALI[[#This Row],[//]]="","",INDEX(INDIRECT($2:$2),ATALI[[#This Row],[//]]))</f>
        <v/>
      </c>
      <c r="M147" s="48" t="str">
        <f ca="1">IF(ATALI[[#This Row],[//]]="","",INDEX(INDIRECT($2:$2),ATALI[[#This Row],[//]]))</f>
        <v/>
      </c>
      <c r="N147" s="33" t="str">
        <f ca="1">IF(ATALI[[#This Row],[//]]="","",INDEX(INDIRECT($2:$2),ATALI[[#This Row],[//]]))</f>
        <v/>
      </c>
      <c r="O147" s="44" t="str">
        <f ca="1">IF(ATALI[[#This Row],[//]]="","",INDEX(INDIRECT($2:$2),ATALI[[#This Row],[//]]))</f>
        <v/>
      </c>
      <c r="P147" s="44" t="str">
        <f ca="1">IF(ATALI[[#This Row],[//]]="","",IF(INDEX(INDIRECT($2:$2),ATALI[[#This Row],[//]])="","",INDEX(INDIRECT($2:$2),ATALI[[#This Row],[//]])))</f>
        <v/>
      </c>
      <c r="Q147" s="33" t="str">
        <f ca="1">IF(ATALI[[#This Row],[//]]="","",INDEX(INDIRECT($2:$2),ATALI[[#This Row],[//]]))</f>
        <v/>
      </c>
      <c r="R1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47" s="45" t="str">
        <f ca="1">IF(ATALI[[#This Row],[//]]="","",IF(INDEX(INDIRECT($2:$2),ATALI[[#This Row],[//]])="","",INDEX(INDIRECT($2:$2),ATALI[[#This Row],[//]])))</f>
        <v/>
      </c>
      <c r="U147" s="31" t="str">
        <f ca="1">IF(ATALI[[#This Row],[//]]="","",INDEX(INDIRECT($2:$2),ATALI[[#This Row],[//]]))</f>
        <v/>
      </c>
      <c r="V147" s="31" t="str">
        <f ca="1">LOWER(SUBSTITUTE(SUBSTITUTE(SUBSTITUTE(SUBSTITUTE(SUBSTITUTE(SUBSTITUTE(SUBSTITUTE(ATALI[[#This Row],[N.B.nota]]," ",""),"-",""),"(",""),")",""),".",""),",",""),"/",""))</f>
        <v/>
      </c>
      <c r="W147" s="31" t="str">
        <f ca="1">IF(ATALI[[#This Row],[concat]]="","",MATCH(ATALI[[#This Row],[concat]],[3]!db[NB NOTA_C],0)+1)</f>
        <v/>
      </c>
      <c r="X147" s="31" t="str">
        <f ca="1">IF(ATALI[[#This Row],[N.B.nota]]="","",ADDRESS(ROW(ATALI[QB]),COLUMN(ATALI[QB]))&amp;":"&amp;ADDRESS(ROW(),COLUMN(ATALI[QB])))</f>
        <v/>
      </c>
      <c r="Y147" s="46" t="str">
        <f ca="1">IF(ATALI[[#This Row],[//]]="","",HYPERLINK("[../DB.xlsx]DB!e"&amp;MATCH(ATALI[[#This Row],[concat]],[3]!db[NB NOTA_C],0)+1,"&gt;"))</f>
        <v/>
      </c>
      <c r="Z147" s="32">
        <f ca="1">IF(ATALI[[#This Row],[ID NOTA]]="",INDIRECT(ADDRESS(ROW()-1,COLUMN())),ATALI[[#This Row],[ID NOTA]])</f>
        <v>7</v>
      </c>
    </row>
    <row r="148" spans="1:26" x14ac:dyDescent="0.25">
      <c r="A148" s="32"/>
      <c r="B148" s="48" t="str">
        <f>IF(ATALI[[#This Row],[N_ID]]="","",INDEX(Table1[ID],MATCH(ATALI[[#This Row],[N_ID]],Table1[N_ID],0)))</f>
        <v/>
      </c>
      <c r="C148" s="48" t="str">
        <f ca="1">IF(ATALI[[#This Row],[//]]="","",HYPERLINK("["&amp;SUBSTITUTE(DIR,"'","")&amp;"]NOTA!D"&amp;ATALI[[#This Row],[//]]+2,"&gt;"))</f>
        <v/>
      </c>
      <c r="D148" s="48" t="str">
        <f>IF(ATALI[[#This Row],[ID NOTA]]="","",INDEX(Table1[QB],MATCH(ATALI[[#This Row],[ID NOTA]],Table1[ID],0)))</f>
        <v/>
      </c>
      <c r="E14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48" s="48"/>
      <c r="G148" s="30" t="str">
        <f ca="1">IF(ATALI[[#This Row],[N_ID]]="","",INDEX(INDIRECT($2:$2),ATALI[[#This Row],[//]]))</f>
        <v/>
      </c>
      <c r="H148" s="30" t="str">
        <f ca="1">IF(ATALI[[#This Row],[N_ID]]="","",INDEX(INDIRECT($2:$2),ATALI[[#This Row],[//]]))</f>
        <v/>
      </c>
      <c r="I148" s="31" t="str">
        <f ca="1">IF(ATALI[[#This Row],[N_ID]]="","",INDEX(INDIRECT($2:$2),ATALI[[#This Row],[//]]))</f>
        <v/>
      </c>
      <c r="J148" s="35" t="str">
        <f ca="1">IF(ATALI[[#This Row],[//]]="","",INDEX([3]!db[NB PAJAK],ATALI[[#This Row],[stt]]-1))</f>
        <v/>
      </c>
      <c r="K148" s="48" t="str">
        <f ca="1">IF(ATALI[[#This Row],[//]]="","",INDEX(INDIRECT($2:$2),ATALI[[#This Row],[//]]))</f>
        <v/>
      </c>
      <c r="L148" s="48" t="str">
        <f ca="1">IF(ATALI[[#This Row],[//]]="","",INDEX(INDIRECT($2:$2),ATALI[[#This Row],[//]]))</f>
        <v/>
      </c>
      <c r="M148" s="48" t="str">
        <f ca="1">IF(ATALI[[#This Row],[//]]="","",INDEX(INDIRECT($2:$2),ATALI[[#This Row],[//]]))</f>
        <v/>
      </c>
      <c r="N148" s="33" t="str">
        <f ca="1">IF(ATALI[[#This Row],[//]]="","",INDEX(INDIRECT($2:$2),ATALI[[#This Row],[//]]))</f>
        <v/>
      </c>
      <c r="O148" s="44" t="str">
        <f ca="1">IF(ATALI[[#This Row],[//]]="","",INDEX(INDIRECT($2:$2),ATALI[[#This Row],[//]]))</f>
        <v/>
      </c>
      <c r="P148" s="44" t="str">
        <f ca="1">IF(ATALI[[#This Row],[//]]="","",IF(INDEX(INDIRECT($2:$2),ATALI[[#This Row],[//]])="","",INDEX(INDIRECT($2:$2),ATALI[[#This Row],[//]])))</f>
        <v/>
      </c>
      <c r="Q148" s="33" t="str">
        <f ca="1">IF(ATALI[[#This Row],[//]]="","",INDEX(INDIRECT($2:$2),ATALI[[#This Row],[//]]))</f>
        <v/>
      </c>
      <c r="R1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48" s="45" t="str">
        <f ca="1">IF(ATALI[[#This Row],[//]]="","",IF(INDEX(INDIRECT($2:$2),ATALI[[#This Row],[//]])="","",INDEX(INDIRECT($2:$2),ATALI[[#This Row],[//]])))</f>
        <v/>
      </c>
      <c r="U148" s="31" t="str">
        <f ca="1">IF(ATALI[[#This Row],[//]]="","",INDEX(INDIRECT($2:$2),ATALI[[#This Row],[//]]))</f>
        <v/>
      </c>
      <c r="V148" s="31" t="str">
        <f ca="1">LOWER(SUBSTITUTE(SUBSTITUTE(SUBSTITUTE(SUBSTITUTE(SUBSTITUTE(SUBSTITUTE(SUBSTITUTE(ATALI[[#This Row],[N.B.nota]]," ",""),"-",""),"(",""),")",""),".",""),",",""),"/",""))</f>
        <v/>
      </c>
      <c r="W148" s="31" t="str">
        <f ca="1">IF(ATALI[[#This Row],[concat]]="","",MATCH(ATALI[[#This Row],[concat]],[3]!db[NB NOTA_C],0)+1)</f>
        <v/>
      </c>
      <c r="X148" s="31" t="str">
        <f ca="1">IF(ATALI[[#This Row],[N.B.nota]]="","",ADDRESS(ROW(ATALI[QB]),COLUMN(ATALI[QB]))&amp;":"&amp;ADDRESS(ROW(),COLUMN(ATALI[QB])))</f>
        <v/>
      </c>
      <c r="Y148" s="46" t="str">
        <f ca="1">IF(ATALI[[#This Row],[//]]="","",HYPERLINK("[../DB.xlsx]DB!e"&amp;MATCH(ATALI[[#This Row],[concat]],[3]!db[NB NOTA_C],0)+1,"&gt;"))</f>
        <v/>
      </c>
      <c r="Z148" s="32">
        <f ca="1">IF(ATALI[[#This Row],[ID NOTA]]="",INDIRECT(ADDRESS(ROW()-1,COLUMN())),ATALI[[#This Row],[ID NOTA]])</f>
        <v>7</v>
      </c>
    </row>
    <row r="149" spans="1:26" x14ac:dyDescent="0.25">
      <c r="A149" s="32"/>
      <c r="B149" s="48" t="str">
        <f>IF(ATALI[[#This Row],[N_ID]]="","",INDEX(Table1[ID],MATCH(ATALI[[#This Row],[N_ID]],Table1[N_ID],0)))</f>
        <v/>
      </c>
      <c r="C149" s="48" t="str">
        <f ca="1">IF(ATALI[[#This Row],[//]]="","",HYPERLINK("["&amp;SUBSTITUTE(DIR,"'","")&amp;"]NOTA!D"&amp;ATALI[[#This Row],[//]]+2,"&gt;"))</f>
        <v/>
      </c>
      <c r="D149" s="48" t="str">
        <f>IF(ATALI[[#This Row],[ID NOTA]]="","",INDEX(Table1[QB],MATCH(ATALI[[#This Row],[ID NOTA]],Table1[ID],0)))</f>
        <v/>
      </c>
      <c r="E14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49" s="48"/>
      <c r="G149" s="30" t="str">
        <f ca="1">IF(ATALI[[#This Row],[N_ID]]="","",INDEX(INDIRECT($2:$2),ATALI[[#This Row],[//]]))</f>
        <v/>
      </c>
      <c r="H149" s="30" t="str">
        <f ca="1">IF(ATALI[[#This Row],[N_ID]]="","",INDEX(INDIRECT($2:$2),ATALI[[#This Row],[//]]))</f>
        <v/>
      </c>
      <c r="I149" s="31" t="str">
        <f ca="1">IF(ATALI[[#This Row],[N_ID]]="","",INDEX(INDIRECT($2:$2),ATALI[[#This Row],[//]]))</f>
        <v/>
      </c>
      <c r="J149" s="35" t="str">
        <f ca="1">IF(ATALI[[#This Row],[//]]="","",INDEX([3]!db[NB PAJAK],ATALI[[#This Row],[stt]]-1))</f>
        <v/>
      </c>
      <c r="K149" s="48" t="str">
        <f ca="1">IF(ATALI[[#This Row],[//]]="","",INDEX(INDIRECT($2:$2),ATALI[[#This Row],[//]]))</f>
        <v/>
      </c>
      <c r="L149" s="48" t="str">
        <f ca="1">IF(ATALI[[#This Row],[//]]="","",INDEX(INDIRECT($2:$2),ATALI[[#This Row],[//]]))</f>
        <v/>
      </c>
      <c r="M149" s="48" t="str">
        <f ca="1">IF(ATALI[[#This Row],[//]]="","",INDEX(INDIRECT($2:$2),ATALI[[#This Row],[//]]))</f>
        <v/>
      </c>
      <c r="N149" s="33" t="str">
        <f ca="1">IF(ATALI[[#This Row],[//]]="","",INDEX(INDIRECT($2:$2),ATALI[[#This Row],[//]]))</f>
        <v/>
      </c>
      <c r="O149" s="44" t="str">
        <f ca="1">IF(ATALI[[#This Row],[//]]="","",INDEX(INDIRECT($2:$2),ATALI[[#This Row],[//]]))</f>
        <v/>
      </c>
      <c r="P149" s="44" t="str">
        <f ca="1">IF(ATALI[[#This Row],[//]]="","",IF(INDEX(INDIRECT($2:$2),ATALI[[#This Row],[//]])="","",INDEX(INDIRECT($2:$2),ATALI[[#This Row],[//]])))</f>
        <v/>
      </c>
      <c r="Q149" s="33" t="str">
        <f ca="1">IF(ATALI[[#This Row],[//]]="","",INDEX(INDIRECT($2:$2),ATALI[[#This Row],[//]]))</f>
        <v/>
      </c>
      <c r="R1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49" s="45" t="str">
        <f ca="1">IF(ATALI[[#This Row],[//]]="","",IF(INDEX(INDIRECT($2:$2),ATALI[[#This Row],[//]])="","",INDEX(INDIRECT($2:$2),ATALI[[#This Row],[//]])))</f>
        <v/>
      </c>
      <c r="U149" s="31" t="str">
        <f ca="1">IF(ATALI[[#This Row],[//]]="","",INDEX(INDIRECT($2:$2),ATALI[[#This Row],[//]]))</f>
        <v/>
      </c>
      <c r="V149" s="31" t="str">
        <f ca="1">LOWER(SUBSTITUTE(SUBSTITUTE(SUBSTITUTE(SUBSTITUTE(SUBSTITUTE(SUBSTITUTE(SUBSTITUTE(ATALI[[#This Row],[N.B.nota]]," ",""),"-",""),"(",""),")",""),".",""),",",""),"/",""))</f>
        <v/>
      </c>
      <c r="W149" s="31" t="str">
        <f ca="1">IF(ATALI[[#This Row],[concat]]="","",MATCH(ATALI[[#This Row],[concat]],[3]!db[NB NOTA_C],0)+1)</f>
        <v/>
      </c>
      <c r="X149" s="31" t="str">
        <f ca="1">IF(ATALI[[#This Row],[N.B.nota]]="","",ADDRESS(ROW(ATALI[QB]),COLUMN(ATALI[QB]))&amp;":"&amp;ADDRESS(ROW(),COLUMN(ATALI[QB])))</f>
        <v/>
      </c>
      <c r="Y149" s="46" t="str">
        <f ca="1">IF(ATALI[[#This Row],[//]]="","",HYPERLINK("[../DB.xlsx]DB!e"&amp;MATCH(ATALI[[#This Row],[concat]],[3]!db[NB NOTA_C],0)+1,"&gt;"))</f>
        <v/>
      </c>
      <c r="Z149" s="32">
        <f ca="1">IF(ATALI[[#This Row],[ID NOTA]]="",INDIRECT(ADDRESS(ROW()-1,COLUMN())),ATALI[[#This Row],[ID NOTA]])</f>
        <v>7</v>
      </c>
    </row>
    <row r="150" spans="1:26" x14ac:dyDescent="0.25">
      <c r="A150" s="32"/>
      <c r="B150" s="48" t="str">
        <f>IF(ATALI[[#This Row],[N_ID]]="","",INDEX(Table1[ID],MATCH(ATALI[[#This Row],[N_ID]],Table1[N_ID],0)))</f>
        <v/>
      </c>
      <c r="C150" s="48" t="str">
        <f ca="1">IF(ATALI[[#This Row],[//]]="","",HYPERLINK("["&amp;SUBSTITUTE(DIR,"'","")&amp;"]NOTA!D"&amp;ATALI[[#This Row],[//]]+2,"&gt;"))</f>
        <v/>
      </c>
      <c r="D150" s="48" t="str">
        <f>IF(ATALI[[#This Row],[ID NOTA]]="","",INDEX(Table1[QB],MATCH(ATALI[[#This Row],[ID NOTA]],Table1[ID],0)))</f>
        <v/>
      </c>
      <c r="E15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50" s="48"/>
      <c r="G150" s="30" t="str">
        <f ca="1">IF(ATALI[[#This Row],[N_ID]]="","",INDEX(INDIRECT($2:$2),ATALI[[#This Row],[//]]))</f>
        <v/>
      </c>
      <c r="H150" s="30" t="str">
        <f ca="1">IF(ATALI[[#This Row],[N_ID]]="","",INDEX(INDIRECT($2:$2),ATALI[[#This Row],[//]]))</f>
        <v/>
      </c>
      <c r="I150" s="31" t="str">
        <f ca="1">IF(ATALI[[#This Row],[N_ID]]="","",INDEX(INDIRECT($2:$2),ATALI[[#This Row],[//]]))</f>
        <v/>
      </c>
      <c r="J150" s="35" t="str">
        <f ca="1">IF(ATALI[[#This Row],[//]]="","",INDEX([3]!db[NB PAJAK],ATALI[[#This Row],[stt]]-1))</f>
        <v/>
      </c>
      <c r="K150" s="48" t="str">
        <f ca="1">IF(ATALI[[#This Row],[//]]="","",INDEX(INDIRECT($2:$2),ATALI[[#This Row],[//]]))</f>
        <v/>
      </c>
      <c r="L150" s="48" t="str">
        <f ca="1">IF(ATALI[[#This Row],[//]]="","",INDEX(INDIRECT($2:$2),ATALI[[#This Row],[//]]))</f>
        <v/>
      </c>
      <c r="M150" s="48" t="str">
        <f ca="1">IF(ATALI[[#This Row],[//]]="","",INDEX(INDIRECT($2:$2),ATALI[[#This Row],[//]]))</f>
        <v/>
      </c>
      <c r="N150" s="33" t="str">
        <f ca="1">IF(ATALI[[#This Row],[//]]="","",INDEX(INDIRECT($2:$2),ATALI[[#This Row],[//]]))</f>
        <v/>
      </c>
      <c r="O150" s="44" t="str">
        <f ca="1">IF(ATALI[[#This Row],[//]]="","",INDEX(INDIRECT($2:$2),ATALI[[#This Row],[//]]))</f>
        <v/>
      </c>
      <c r="P150" s="44" t="str">
        <f ca="1">IF(ATALI[[#This Row],[//]]="","",IF(INDEX(INDIRECT($2:$2),ATALI[[#This Row],[//]])="","",INDEX(INDIRECT($2:$2),ATALI[[#This Row],[//]])))</f>
        <v/>
      </c>
      <c r="Q150" s="33" t="str">
        <f ca="1">IF(ATALI[[#This Row],[//]]="","",INDEX(INDIRECT($2:$2),ATALI[[#This Row],[//]]))</f>
        <v/>
      </c>
      <c r="R1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50" s="45" t="str">
        <f ca="1">IF(ATALI[[#This Row],[//]]="","",IF(INDEX(INDIRECT($2:$2),ATALI[[#This Row],[//]])="","",INDEX(INDIRECT($2:$2),ATALI[[#This Row],[//]])))</f>
        <v/>
      </c>
      <c r="U150" s="31" t="str">
        <f ca="1">IF(ATALI[[#This Row],[//]]="","",INDEX(INDIRECT($2:$2),ATALI[[#This Row],[//]]))</f>
        <v/>
      </c>
      <c r="V150" s="31" t="str">
        <f ca="1">LOWER(SUBSTITUTE(SUBSTITUTE(SUBSTITUTE(SUBSTITUTE(SUBSTITUTE(SUBSTITUTE(SUBSTITUTE(ATALI[[#This Row],[N.B.nota]]," ",""),"-",""),"(",""),")",""),".",""),",",""),"/",""))</f>
        <v/>
      </c>
      <c r="W150" s="31" t="str">
        <f ca="1">IF(ATALI[[#This Row],[concat]]="","",MATCH(ATALI[[#This Row],[concat]],[3]!db[NB NOTA_C],0)+1)</f>
        <v/>
      </c>
      <c r="X150" s="31" t="str">
        <f ca="1">IF(ATALI[[#This Row],[N.B.nota]]="","",ADDRESS(ROW(ATALI[QB]),COLUMN(ATALI[QB]))&amp;":"&amp;ADDRESS(ROW(),COLUMN(ATALI[QB])))</f>
        <v/>
      </c>
      <c r="Y150" s="46" t="str">
        <f ca="1">IF(ATALI[[#This Row],[//]]="","",HYPERLINK("[../DB.xlsx]DB!e"&amp;MATCH(ATALI[[#This Row],[concat]],[3]!db[NB NOTA_C],0)+1,"&gt;"))</f>
        <v/>
      </c>
      <c r="Z150" s="32">
        <f ca="1">IF(ATALI[[#This Row],[ID NOTA]]="",INDIRECT(ADDRESS(ROW()-1,COLUMN())),ATALI[[#This Row],[ID NOTA]])</f>
        <v>7</v>
      </c>
    </row>
    <row r="151" spans="1:26" x14ac:dyDescent="0.25">
      <c r="A151" s="32"/>
      <c r="B151" s="48" t="str">
        <f>IF(ATALI[[#This Row],[N_ID]]="","",INDEX(Table1[ID],MATCH(ATALI[[#This Row],[N_ID]],Table1[N_ID],0)))</f>
        <v/>
      </c>
      <c r="C151" s="48" t="str">
        <f ca="1">IF(ATALI[[#This Row],[//]]="","",HYPERLINK("["&amp;SUBSTITUTE(DIR,"'","")&amp;"]NOTA!D"&amp;ATALI[[#This Row],[//]]+2,"&gt;"))</f>
        <v/>
      </c>
      <c r="D151" s="48" t="str">
        <f>IF(ATALI[[#This Row],[ID NOTA]]="","",INDEX(Table1[QB],MATCH(ATALI[[#This Row],[ID NOTA]],Table1[ID],0)))</f>
        <v/>
      </c>
      <c r="E15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51" s="48"/>
      <c r="G151" s="30" t="str">
        <f ca="1">IF(ATALI[[#This Row],[N_ID]]="","",INDEX(INDIRECT($2:$2),ATALI[[#This Row],[//]]))</f>
        <v/>
      </c>
      <c r="H151" s="30" t="str">
        <f ca="1">IF(ATALI[[#This Row],[N_ID]]="","",INDEX(INDIRECT($2:$2),ATALI[[#This Row],[//]]))</f>
        <v/>
      </c>
      <c r="I151" s="31" t="str">
        <f ca="1">IF(ATALI[[#This Row],[N_ID]]="","",INDEX(INDIRECT($2:$2),ATALI[[#This Row],[//]]))</f>
        <v/>
      </c>
      <c r="J151" s="35" t="str">
        <f ca="1">IF(ATALI[[#This Row],[//]]="","",INDEX([3]!db[NB PAJAK],ATALI[[#This Row],[stt]]-1))</f>
        <v/>
      </c>
      <c r="K151" s="48" t="str">
        <f ca="1">IF(ATALI[[#This Row],[//]]="","",INDEX(INDIRECT($2:$2),ATALI[[#This Row],[//]]))</f>
        <v/>
      </c>
      <c r="L151" s="48" t="str">
        <f ca="1">IF(ATALI[[#This Row],[//]]="","",INDEX(INDIRECT($2:$2),ATALI[[#This Row],[//]]))</f>
        <v/>
      </c>
      <c r="M151" s="48" t="str">
        <f ca="1">IF(ATALI[[#This Row],[//]]="","",INDEX(INDIRECT($2:$2),ATALI[[#This Row],[//]]))</f>
        <v/>
      </c>
      <c r="N151" s="33" t="str">
        <f ca="1">IF(ATALI[[#This Row],[//]]="","",INDEX(INDIRECT($2:$2),ATALI[[#This Row],[//]]))</f>
        <v/>
      </c>
      <c r="O151" s="44" t="str">
        <f ca="1">IF(ATALI[[#This Row],[//]]="","",INDEX(INDIRECT($2:$2),ATALI[[#This Row],[//]]))</f>
        <v/>
      </c>
      <c r="P151" s="44" t="str">
        <f ca="1">IF(ATALI[[#This Row],[//]]="","",IF(INDEX(INDIRECT($2:$2),ATALI[[#This Row],[//]])="","",INDEX(INDIRECT($2:$2),ATALI[[#This Row],[//]])))</f>
        <v/>
      </c>
      <c r="Q151" s="33" t="str">
        <f ca="1">IF(ATALI[[#This Row],[//]]="","",INDEX(INDIRECT($2:$2),ATALI[[#This Row],[//]]))</f>
        <v/>
      </c>
      <c r="R1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51" s="45" t="str">
        <f ca="1">IF(ATALI[[#This Row],[//]]="","",IF(INDEX(INDIRECT($2:$2),ATALI[[#This Row],[//]])="","",INDEX(INDIRECT($2:$2),ATALI[[#This Row],[//]])))</f>
        <v/>
      </c>
      <c r="U151" s="31" t="str">
        <f ca="1">IF(ATALI[[#This Row],[//]]="","",INDEX(INDIRECT($2:$2),ATALI[[#This Row],[//]]))</f>
        <v/>
      </c>
      <c r="V151" s="31" t="str">
        <f ca="1">LOWER(SUBSTITUTE(SUBSTITUTE(SUBSTITUTE(SUBSTITUTE(SUBSTITUTE(SUBSTITUTE(SUBSTITUTE(ATALI[[#This Row],[N.B.nota]]," ",""),"-",""),"(",""),")",""),".",""),",",""),"/",""))</f>
        <v/>
      </c>
      <c r="W151" s="31" t="str">
        <f ca="1">IF(ATALI[[#This Row],[concat]]="","",MATCH(ATALI[[#This Row],[concat]],[3]!db[NB NOTA_C],0)+1)</f>
        <v/>
      </c>
      <c r="X151" s="31" t="str">
        <f ca="1">IF(ATALI[[#This Row],[N.B.nota]]="","",ADDRESS(ROW(ATALI[QB]),COLUMN(ATALI[QB]))&amp;":"&amp;ADDRESS(ROW(),COLUMN(ATALI[QB])))</f>
        <v/>
      </c>
      <c r="Y151" s="46" t="str">
        <f ca="1">IF(ATALI[[#This Row],[//]]="","",HYPERLINK("[../DB.xlsx]DB!e"&amp;MATCH(ATALI[[#This Row],[concat]],[3]!db[NB NOTA_C],0)+1,"&gt;"))</f>
        <v/>
      </c>
      <c r="Z151" s="32">
        <f ca="1">IF(ATALI[[#This Row],[ID NOTA]]="",INDIRECT(ADDRESS(ROW()-1,COLUMN())),ATALI[[#This Row],[ID NOTA]])</f>
        <v>7</v>
      </c>
    </row>
    <row r="152" spans="1:26" x14ac:dyDescent="0.25">
      <c r="A152" s="32"/>
      <c r="B152" s="48" t="str">
        <f>IF(ATALI[[#This Row],[N_ID]]="","",INDEX(Table1[ID],MATCH(ATALI[[#This Row],[N_ID]],Table1[N_ID],0)))</f>
        <v/>
      </c>
      <c r="C152" s="48" t="str">
        <f ca="1">IF(ATALI[[#This Row],[//]]="","",HYPERLINK("["&amp;SUBSTITUTE(DIR,"'","")&amp;"]NOTA!D"&amp;ATALI[[#This Row],[//]]+2,"&gt;"))</f>
        <v/>
      </c>
      <c r="D152" s="48" t="str">
        <f>IF(ATALI[[#This Row],[ID NOTA]]="","",INDEX(Table1[QB],MATCH(ATALI[[#This Row],[ID NOTA]],Table1[ID],0)))</f>
        <v/>
      </c>
      <c r="E15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52" s="48"/>
      <c r="G152" s="30" t="str">
        <f ca="1">IF(ATALI[[#This Row],[N_ID]]="","",INDEX(INDIRECT($2:$2),ATALI[[#This Row],[//]]))</f>
        <v/>
      </c>
      <c r="H152" s="30" t="str">
        <f ca="1">IF(ATALI[[#This Row],[N_ID]]="","",INDEX(INDIRECT($2:$2),ATALI[[#This Row],[//]]))</f>
        <v/>
      </c>
      <c r="I152" s="31" t="str">
        <f ca="1">IF(ATALI[[#This Row],[N_ID]]="","",INDEX(INDIRECT($2:$2),ATALI[[#This Row],[//]]))</f>
        <v/>
      </c>
      <c r="J152" s="35" t="str">
        <f ca="1">IF(ATALI[[#This Row],[//]]="","",INDEX([3]!db[NB PAJAK],ATALI[[#This Row],[stt]]-1))</f>
        <v/>
      </c>
      <c r="K152" s="48" t="str">
        <f ca="1">IF(ATALI[[#This Row],[//]]="","",INDEX(INDIRECT($2:$2),ATALI[[#This Row],[//]]))</f>
        <v/>
      </c>
      <c r="L152" s="48" t="str">
        <f ca="1">IF(ATALI[[#This Row],[//]]="","",INDEX(INDIRECT($2:$2),ATALI[[#This Row],[//]]))</f>
        <v/>
      </c>
      <c r="M152" s="48" t="str">
        <f ca="1">IF(ATALI[[#This Row],[//]]="","",INDEX(INDIRECT($2:$2),ATALI[[#This Row],[//]]))</f>
        <v/>
      </c>
      <c r="N152" s="33" t="str">
        <f ca="1">IF(ATALI[[#This Row],[//]]="","",INDEX(INDIRECT($2:$2),ATALI[[#This Row],[//]]))</f>
        <v/>
      </c>
      <c r="O152" s="44" t="str">
        <f ca="1">IF(ATALI[[#This Row],[//]]="","",INDEX(INDIRECT($2:$2),ATALI[[#This Row],[//]]))</f>
        <v/>
      </c>
      <c r="P152" s="44" t="str">
        <f ca="1">IF(ATALI[[#This Row],[//]]="","",IF(INDEX(INDIRECT($2:$2),ATALI[[#This Row],[//]])="","",INDEX(INDIRECT($2:$2),ATALI[[#This Row],[//]])))</f>
        <v/>
      </c>
      <c r="Q152" s="33" t="str">
        <f ca="1">IF(ATALI[[#This Row],[//]]="","",INDEX(INDIRECT($2:$2),ATALI[[#This Row],[//]]))</f>
        <v/>
      </c>
      <c r="R1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52" s="45" t="str">
        <f ca="1">IF(ATALI[[#This Row],[//]]="","",IF(INDEX(INDIRECT($2:$2),ATALI[[#This Row],[//]])="","",INDEX(INDIRECT($2:$2),ATALI[[#This Row],[//]])))</f>
        <v/>
      </c>
      <c r="U152" s="31" t="str">
        <f ca="1">IF(ATALI[[#This Row],[//]]="","",INDEX(INDIRECT($2:$2),ATALI[[#This Row],[//]]))</f>
        <v/>
      </c>
      <c r="V152" s="31" t="str">
        <f ca="1">LOWER(SUBSTITUTE(SUBSTITUTE(SUBSTITUTE(SUBSTITUTE(SUBSTITUTE(SUBSTITUTE(SUBSTITUTE(ATALI[[#This Row],[N.B.nota]]," ",""),"-",""),"(",""),")",""),".",""),",",""),"/",""))</f>
        <v/>
      </c>
      <c r="W152" s="31" t="str">
        <f ca="1">IF(ATALI[[#This Row],[concat]]="","",MATCH(ATALI[[#This Row],[concat]],[3]!db[NB NOTA_C],0)+1)</f>
        <v/>
      </c>
      <c r="X152" s="31" t="str">
        <f ca="1">IF(ATALI[[#This Row],[N.B.nota]]="","",ADDRESS(ROW(ATALI[QB]),COLUMN(ATALI[QB]))&amp;":"&amp;ADDRESS(ROW(),COLUMN(ATALI[QB])))</f>
        <v/>
      </c>
      <c r="Y152" s="46" t="str">
        <f ca="1">IF(ATALI[[#This Row],[//]]="","",HYPERLINK("[../DB.xlsx]DB!e"&amp;MATCH(ATALI[[#This Row],[concat]],[3]!db[NB NOTA_C],0)+1,"&gt;"))</f>
        <v/>
      </c>
      <c r="Z152" s="32">
        <f ca="1">IF(ATALI[[#This Row],[ID NOTA]]="",INDIRECT(ADDRESS(ROW()-1,COLUMN())),ATALI[[#This Row],[ID NOTA]])</f>
        <v>7</v>
      </c>
    </row>
    <row r="153" spans="1:26" x14ac:dyDescent="0.25">
      <c r="A153" s="32"/>
      <c r="B153" s="48" t="str">
        <f>IF(ATALI[[#This Row],[N_ID]]="","",INDEX(Table1[ID],MATCH(ATALI[[#This Row],[N_ID]],Table1[N_ID],0)))</f>
        <v/>
      </c>
      <c r="C153" s="48" t="str">
        <f ca="1">IF(ATALI[[#This Row],[//]]="","",HYPERLINK("["&amp;SUBSTITUTE(DIR,"'","")&amp;"]NOTA!D"&amp;ATALI[[#This Row],[//]]+2,"&gt;"))</f>
        <v/>
      </c>
      <c r="D153" s="48" t="str">
        <f>IF(ATALI[[#This Row],[ID NOTA]]="","",INDEX(Table1[QB],MATCH(ATALI[[#This Row],[ID NOTA]],Table1[ID],0)))</f>
        <v/>
      </c>
      <c r="E15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53" s="48"/>
      <c r="G153" s="30" t="str">
        <f ca="1">IF(ATALI[[#This Row],[N_ID]]="","",INDEX(INDIRECT($2:$2),ATALI[[#This Row],[//]]))</f>
        <v/>
      </c>
      <c r="H153" s="30" t="str">
        <f ca="1">IF(ATALI[[#This Row],[N_ID]]="","",INDEX(INDIRECT($2:$2),ATALI[[#This Row],[//]]))</f>
        <v/>
      </c>
      <c r="I153" s="31" t="str">
        <f ca="1">IF(ATALI[[#This Row],[N_ID]]="","",INDEX(INDIRECT($2:$2),ATALI[[#This Row],[//]]))</f>
        <v/>
      </c>
      <c r="J153" s="35" t="str">
        <f ca="1">IF(ATALI[[#This Row],[//]]="","",INDEX([3]!db[NB PAJAK],ATALI[[#This Row],[stt]]-1))</f>
        <v/>
      </c>
      <c r="K153" s="48" t="str">
        <f ca="1">IF(ATALI[[#This Row],[//]]="","",INDEX(INDIRECT($2:$2),ATALI[[#This Row],[//]]))</f>
        <v/>
      </c>
      <c r="L153" s="48" t="str">
        <f ca="1">IF(ATALI[[#This Row],[//]]="","",INDEX(INDIRECT($2:$2),ATALI[[#This Row],[//]]))</f>
        <v/>
      </c>
      <c r="M153" s="48" t="str">
        <f ca="1">IF(ATALI[[#This Row],[//]]="","",INDEX(INDIRECT($2:$2),ATALI[[#This Row],[//]]))</f>
        <v/>
      </c>
      <c r="N153" s="33" t="str">
        <f ca="1">IF(ATALI[[#This Row],[//]]="","",INDEX(INDIRECT($2:$2),ATALI[[#This Row],[//]]))</f>
        <v/>
      </c>
      <c r="O153" s="44" t="str">
        <f ca="1">IF(ATALI[[#This Row],[//]]="","",INDEX(INDIRECT($2:$2),ATALI[[#This Row],[//]]))</f>
        <v/>
      </c>
      <c r="P153" s="44" t="str">
        <f ca="1">IF(ATALI[[#This Row],[//]]="","",IF(INDEX(INDIRECT($2:$2),ATALI[[#This Row],[//]])="","",INDEX(INDIRECT($2:$2),ATALI[[#This Row],[//]])))</f>
        <v/>
      </c>
      <c r="Q153" s="33" t="str">
        <f ca="1">IF(ATALI[[#This Row],[//]]="","",INDEX(INDIRECT($2:$2),ATALI[[#This Row],[//]]))</f>
        <v/>
      </c>
      <c r="R1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53" s="45" t="str">
        <f ca="1">IF(ATALI[[#This Row],[//]]="","",IF(INDEX(INDIRECT($2:$2),ATALI[[#This Row],[//]])="","",INDEX(INDIRECT($2:$2),ATALI[[#This Row],[//]])))</f>
        <v/>
      </c>
      <c r="U153" s="31" t="str">
        <f ca="1">IF(ATALI[[#This Row],[//]]="","",INDEX(INDIRECT($2:$2),ATALI[[#This Row],[//]]))</f>
        <v/>
      </c>
      <c r="V153" s="31" t="str">
        <f ca="1">LOWER(SUBSTITUTE(SUBSTITUTE(SUBSTITUTE(SUBSTITUTE(SUBSTITUTE(SUBSTITUTE(SUBSTITUTE(ATALI[[#This Row],[N.B.nota]]," ",""),"-",""),"(",""),")",""),".",""),",",""),"/",""))</f>
        <v/>
      </c>
      <c r="W153" s="31" t="str">
        <f ca="1">IF(ATALI[[#This Row],[concat]]="","",MATCH(ATALI[[#This Row],[concat]],[3]!db[NB NOTA_C],0)+1)</f>
        <v/>
      </c>
      <c r="X153" s="31" t="str">
        <f ca="1">IF(ATALI[[#This Row],[N.B.nota]]="","",ADDRESS(ROW(ATALI[QB]),COLUMN(ATALI[QB]))&amp;":"&amp;ADDRESS(ROW(),COLUMN(ATALI[QB])))</f>
        <v/>
      </c>
      <c r="Y153" s="46" t="str">
        <f ca="1">IF(ATALI[[#This Row],[//]]="","",HYPERLINK("[../DB.xlsx]DB!e"&amp;MATCH(ATALI[[#This Row],[concat]],[3]!db[NB NOTA_C],0)+1,"&gt;"))</f>
        <v/>
      </c>
      <c r="Z153" s="32">
        <f ca="1">IF(ATALI[[#This Row],[ID NOTA]]="",INDIRECT(ADDRESS(ROW()-1,COLUMN())),ATALI[[#This Row],[ID NOTA]])</f>
        <v>7</v>
      </c>
    </row>
    <row r="154" spans="1:26" x14ac:dyDescent="0.25">
      <c r="A154" s="32"/>
      <c r="B154" s="48" t="str">
        <f>IF(ATALI[[#This Row],[N_ID]]="","",INDEX(Table1[ID],MATCH(ATALI[[#This Row],[N_ID]],Table1[N_ID],0)))</f>
        <v/>
      </c>
      <c r="C154" s="48" t="str">
        <f ca="1">IF(ATALI[[#This Row],[//]]="","",HYPERLINK("["&amp;SUBSTITUTE(DIR,"'","")&amp;"]NOTA!D"&amp;ATALI[[#This Row],[//]]+2,"&gt;"))</f>
        <v/>
      </c>
      <c r="D154" s="48" t="str">
        <f>IF(ATALI[[#This Row],[ID NOTA]]="","",INDEX(Table1[QB],MATCH(ATALI[[#This Row],[ID NOTA]],Table1[ID],0)))</f>
        <v/>
      </c>
      <c r="E15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54" s="48"/>
      <c r="G154" s="30" t="str">
        <f ca="1">IF(ATALI[[#This Row],[N_ID]]="","",INDEX(INDIRECT($2:$2),ATALI[[#This Row],[//]]))</f>
        <v/>
      </c>
      <c r="H154" s="30" t="str">
        <f ca="1">IF(ATALI[[#This Row],[N_ID]]="","",INDEX(INDIRECT($2:$2),ATALI[[#This Row],[//]]))</f>
        <v/>
      </c>
      <c r="I154" s="31" t="str">
        <f ca="1">IF(ATALI[[#This Row],[N_ID]]="","",INDEX(INDIRECT($2:$2),ATALI[[#This Row],[//]]))</f>
        <v/>
      </c>
      <c r="J154" s="35" t="str">
        <f ca="1">IF(ATALI[[#This Row],[//]]="","",INDEX([3]!db[NB PAJAK],ATALI[[#This Row],[stt]]-1))</f>
        <v/>
      </c>
      <c r="K154" s="48" t="str">
        <f ca="1">IF(ATALI[[#This Row],[//]]="","",INDEX(INDIRECT($2:$2),ATALI[[#This Row],[//]]))</f>
        <v/>
      </c>
      <c r="L154" s="48" t="str">
        <f ca="1">IF(ATALI[[#This Row],[//]]="","",INDEX(INDIRECT($2:$2),ATALI[[#This Row],[//]]))</f>
        <v/>
      </c>
      <c r="M154" s="48" t="str">
        <f ca="1">IF(ATALI[[#This Row],[//]]="","",INDEX(INDIRECT($2:$2),ATALI[[#This Row],[//]]))</f>
        <v/>
      </c>
      <c r="N154" s="33" t="str">
        <f ca="1">IF(ATALI[[#This Row],[//]]="","",INDEX(INDIRECT($2:$2),ATALI[[#This Row],[//]]))</f>
        <v/>
      </c>
      <c r="O154" s="44" t="str">
        <f ca="1">IF(ATALI[[#This Row],[//]]="","",INDEX(INDIRECT($2:$2),ATALI[[#This Row],[//]]))</f>
        <v/>
      </c>
      <c r="P154" s="44" t="str">
        <f ca="1">IF(ATALI[[#This Row],[//]]="","",IF(INDEX(INDIRECT($2:$2),ATALI[[#This Row],[//]])="","",INDEX(INDIRECT($2:$2),ATALI[[#This Row],[//]])))</f>
        <v/>
      </c>
      <c r="Q154" s="33" t="str">
        <f ca="1">IF(ATALI[[#This Row],[//]]="","",INDEX(INDIRECT($2:$2),ATALI[[#This Row],[//]]))</f>
        <v/>
      </c>
      <c r="R1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54" s="45" t="str">
        <f ca="1">IF(ATALI[[#This Row],[//]]="","",IF(INDEX(INDIRECT($2:$2),ATALI[[#This Row],[//]])="","",INDEX(INDIRECT($2:$2),ATALI[[#This Row],[//]])))</f>
        <v/>
      </c>
      <c r="U154" s="31" t="str">
        <f ca="1">IF(ATALI[[#This Row],[//]]="","",INDEX(INDIRECT($2:$2),ATALI[[#This Row],[//]]))</f>
        <v/>
      </c>
      <c r="V154" s="31" t="str">
        <f ca="1">LOWER(SUBSTITUTE(SUBSTITUTE(SUBSTITUTE(SUBSTITUTE(SUBSTITUTE(SUBSTITUTE(SUBSTITUTE(ATALI[[#This Row],[N.B.nota]]," ",""),"-",""),"(",""),")",""),".",""),",",""),"/",""))</f>
        <v/>
      </c>
      <c r="W154" s="31" t="str">
        <f ca="1">IF(ATALI[[#This Row],[concat]]="","",MATCH(ATALI[[#This Row],[concat]],[3]!db[NB NOTA_C],0)+1)</f>
        <v/>
      </c>
      <c r="X154" s="31" t="str">
        <f ca="1">IF(ATALI[[#This Row],[N.B.nota]]="","",ADDRESS(ROW(ATALI[QB]),COLUMN(ATALI[QB]))&amp;":"&amp;ADDRESS(ROW(),COLUMN(ATALI[QB])))</f>
        <v/>
      </c>
      <c r="Y154" s="46" t="str">
        <f ca="1">IF(ATALI[[#This Row],[//]]="","",HYPERLINK("[../DB.xlsx]DB!e"&amp;MATCH(ATALI[[#This Row],[concat]],[3]!db[NB NOTA_C],0)+1,"&gt;"))</f>
        <v/>
      </c>
      <c r="Z154" s="32">
        <f ca="1">IF(ATALI[[#This Row],[ID NOTA]]="",INDIRECT(ADDRESS(ROW()-1,COLUMN())),ATALI[[#This Row],[ID NOTA]])</f>
        <v>7</v>
      </c>
    </row>
    <row r="155" spans="1:26" x14ac:dyDescent="0.25">
      <c r="A155" s="32"/>
      <c r="B155" s="48" t="str">
        <f>IF(ATALI[[#This Row],[N_ID]]="","",INDEX(Table1[ID],MATCH(ATALI[[#This Row],[N_ID]],Table1[N_ID],0)))</f>
        <v/>
      </c>
      <c r="C155" s="48" t="str">
        <f ca="1">IF(ATALI[[#This Row],[//]]="","",HYPERLINK("["&amp;SUBSTITUTE(DIR,"'","")&amp;"]NOTA!D"&amp;ATALI[[#This Row],[//]]+2,"&gt;"))</f>
        <v/>
      </c>
      <c r="D155" s="48" t="str">
        <f>IF(ATALI[[#This Row],[ID NOTA]]="","",INDEX(Table1[QB],MATCH(ATALI[[#This Row],[ID NOTA]],Table1[ID],0)))</f>
        <v/>
      </c>
      <c r="E15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55" s="48"/>
      <c r="G155" s="30" t="str">
        <f ca="1">IF(ATALI[[#This Row],[N_ID]]="","",INDEX(INDIRECT($2:$2),ATALI[[#This Row],[//]]))</f>
        <v/>
      </c>
      <c r="H155" s="30" t="str">
        <f ca="1">IF(ATALI[[#This Row],[N_ID]]="","",INDEX(INDIRECT($2:$2),ATALI[[#This Row],[//]]))</f>
        <v/>
      </c>
      <c r="I155" s="31" t="str">
        <f ca="1">IF(ATALI[[#This Row],[N_ID]]="","",INDEX(INDIRECT($2:$2),ATALI[[#This Row],[//]]))</f>
        <v/>
      </c>
      <c r="J155" s="35" t="str">
        <f ca="1">IF(ATALI[[#This Row],[//]]="","",INDEX([3]!db[NB PAJAK],ATALI[[#This Row],[stt]]-1))</f>
        <v/>
      </c>
      <c r="K155" s="48" t="str">
        <f ca="1">IF(ATALI[[#This Row],[//]]="","",INDEX(INDIRECT($2:$2),ATALI[[#This Row],[//]]))</f>
        <v/>
      </c>
      <c r="L155" s="48" t="str">
        <f ca="1">IF(ATALI[[#This Row],[//]]="","",INDEX(INDIRECT($2:$2),ATALI[[#This Row],[//]]))</f>
        <v/>
      </c>
      <c r="M155" s="48" t="str">
        <f ca="1">IF(ATALI[[#This Row],[//]]="","",INDEX(INDIRECT($2:$2),ATALI[[#This Row],[//]]))</f>
        <v/>
      </c>
      <c r="N155" s="33" t="str">
        <f ca="1">IF(ATALI[[#This Row],[//]]="","",INDEX(INDIRECT($2:$2),ATALI[[#This Row],[//]]))</f>
        <v/>
      </c>
      <c r="O155" s="44" t="str">
        <f ca="1">IF(ATALI[[#This Row],[//]]="","",INDEX(INDIRECT($2:$2),ATALI[[#This Row],[//]]))</f>
        <v/>
      </c>
      <c r="P155" s="44" t="str">
        <f ca="1">IF(ATALI[[#This Row],[//]]="","",IF(INDEX(INDIRECT($2:$2),ATALI[[#This Row],[//]])="","",INDEX(INDIRECT($2:$2),ATALI[[#This Row],[//]])))</f>
        <v/>
      </c>
      <c r="Q155" s="33" t="str">
        <f ca="1">IF(ATALI[[#This Row],[//]]="","",INDEX(INDIRECT($2:$2),ATALI[[#This Row],[//]]))</f>
        <v/>
      </c>
      <c r="R1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55" s="45" t="str">
        <f ca="1">IF(ATALI[[#This Row],[//]]="","",IF(INDEX(INDIRECT($2:$2),ATALI[[#This Row],[//]])="","",INDEX(INDIRECT($2:$2),ATALI[[#This Row],[//]])))</f>
        <v/>
      </c>
      <c r="U155" s="31" t="str">
        <f ca="1">IF(ATALI[[#This Row],[//]]="","",INDEX(INDIRECT($2:$2),ATALI[[#This Row],[//]]))</f>
        <v/>
      </c>
      <c r="V155" s="31" t="str">
        <f ca="1">LOWER(SUBSTITUTE(SUBSTITUTE(SUBSTITUTE(SUBSTITUTE(SUBSTITUTE(SUBSTITUTE(SUBSTITUTE(ATALI[[#This Row],[N.B.nota]]," ",""),"-",""),"(",""),")",""),".",""),",",""),"/",""))</f>
        <v/>
      </c>
      <c r="W155" s="31" t="str">
        <f ca="1">IF(ATALI[[#This Row],[concat]]="","",MATCH(ATALI[[#This Row],[concat]],[3]!db[NB NOTA_C],0)+1)</f>
        <v/>
      </c>
      <c r="X155" s="31" t="str">
        <f ca="1">IF(ATALI[[#This Row],[N.B.nota]]="","",ADDRESS(ROW(ATALI[QB]),COLUMN(ATALI[QB]))&amp;":"&amp;ADDRESS(ROW(),COLUMN(ATALI[QB])))</f>
        <v/>
      </c>
      <c r="Y155" s="46" t="str">
        <f ca="1">IF(ATALI[[#This Row],[//]]="","",HYPERLINK("[../DB.xlsx]DB!e"&amp;MATCH(ATALI[[#This Row],[concat]],[3]!db[NB NOTA_C],0)+1,"&gt;"))</f>
        <v/>
      </c>
      <c r="Z155" s="32">
        <f ca="1">IF(ATALI[[#This Row],[ID NOTA]]="",INDIRECT(ADDRESS(ROW()-1,COLUMN())),ATALI[[#This Row],[ID NOTA]])</f>
        <v>7</v>
      </c>
    </row>
    <row r="156" spans="1:26" x14ac:dyDescent="0.25">
      <c r="A156" s="32"/>
      <c r="B156" s="48" t="str">
        <f>IF(ATALI[[#This Row],[N_ID]]="","",INDEX(Table1[ID],MATCH(ATALI[[#This Row],[N_ID]],Table1[N_ID],0)))</f>
        <v/>
      </c>
      <c r="C156" s="48" t="str">
        <f ca="1">IF(ATALI[[#This Row],[//]]="","",HYPERLINK("["&amp;SUBSTITUTE(DIR,"'","")&amp;"]NOTA!D"&amp;ATALI[[#This Row],[//]]+2,"&gt;"))</f>
        <v/>
      </c>
      <c r="D156" s="48" t="str">
        <f>IF(ATALI[[#This Row],[ID NOTA]]="","",INDEX(Table1[QB],MATCH(ATALI[[#This Row],[ID NOTA]],Table1[ID],0)))</f>
        <v/>
      </c>
      <c r="E15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56" s="48"/>
      <c r="G156" s="30" t="str">
        <f ca="1">IF(ATALI[[#This Row],[N_ID]]="","",INDEX(INDIRECT($2:$2),ATALI[[#This Row],[//]]))</f>
        <v/>
      </c>
      <c r="H156" s="30" t="str">
        <f ca="1">IF(ATALI[[#This Row],[N_ID]]="","",INDEX(INDIRECT($2:$2),ATALI[[#This Row],[//]]))</f>
        <v/>
      </c>
      <c r="I156" s="31" t="str">
        <f ca="1">IF(ATALI[[#This Row],[N_ID]]="","",INDEX(INDIRECT($2:$2),ATALI[[#This Row],[//]]))</f>
        <v/>
      </c>
      <c r="J156" s="35" t="str">
        <f ca="1">IF(ATALI[[#This Row],[//]]="","",INDEX([3]!db[NB PAJAK],ATALI[[#This Row],[stt]]-1))</f>
        <v/>
      </c>
      <c r="K156" s="48" t="str">
        <f ca="1">IF(ATALI[[#This Row],[//]]="","",INDEX(INDIRECT($2:$2),ATALI[[#This Row],[//]]))</f>
        <v/>
      </c>
      <c r="L156" s="48" t="str">
        <f ca="1">IF(ATALI[[#This Row],[//]]="","",INDEX(INDIRECT($2:$2),ATALI[[#This Row],[//]]))</f>
        <v/>
      </c>
      <c r="M156" s="48" t="str">
        <f ca="1">IF(ATALI[[#This Row],[//]]="","",INDEX(INDIRECT($2:$2),ATALI[[#This Row],[//]]))</f>
        <v/>
      </c>
      <c r="N156" s="33" t="str">
        <f ca="1">IF(ATALI[[#This Row],[//]]="","",INDEX(INDIRECT($2:$2),ATALI[[#This Row],[//]]))</f>
        <v/>
      </c>
      <c r="O156" s="44" t="str">
        <f ca="1">IF(ATALI[[#This Row],[//]]="","",INDEX(INDIRECT($2:$2),ATALI[[#This Row],[//]]))</f>
        <v/>
      </c>
      <c r="P156" s="44" t="str">
        <f ca="1">IF(ATALI[[#This Row],[//]]="","",IF(INDEX(INDIRECT($2:$2),ATALI[[#This Row],[//]])="","",INDEX(INDIRECT($2:$2),ATALI[[#This Row],[//]])))</f>
        <v/>
      </c>
      <c r="Q156" s="33" t="str">
        <f ca="1">IF(ATALI[[#This Row],[//]]="","",INDEX(INDIRECT($2:$2),ATALI[[#This Row],[//]]))</f>
        <v/>
      </c>
      <c r="R1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56" s="45" t="str">
        <f ca="1">IF(ATALI[[#This Row],[//]]="","",IF(INDEX(INDIRECT($2:$2),ATALI[[#This Row],[//]])="","",INDEX(INDIRECT($2:$2),ATALI[[#This Row],[//]])))</f>
        <v/>
      </c>
      <c r="U156" s="31" t="str">
        <f ca="1">IF(ATALI[[#This Row],[//]]="","",INDEX(INDIRECT($2:$2),ATALI[[#This Row],[//]]))</f>
        <v/>
      </c>
      <c r="V156" s="31" t="str">
        <f ca="1">LOWER(SUBSTITUTE(SUBSTITUTE(SUBSTITUTE(SUBSTITUTE(SUBSTITUTE(SUBSTITUTE(SUBSTITUTE(ATALI[[#This Row],[N.B.nota]]," ",""),"-",""),"(",""),")",""),".",""),",",""),"/",""))</f>
        <v/>
      </c>
      <c r="W156" s="31" t="str">
        <f ca="1">IF(ATALI[[#This Row],[concat]]="","",MATCH(ATALI[[#This Row],[concat]],[3]!db[NB NOTA_C],0)+1)</f>
        <v/>
      </c>
      <c r="X156" s="31" t="str">
        <f ca="1">IF(ATALI[[#This Row],[N.B.nota]]="","",ADDRESS(ROW(ATALI[QB]),COLUMN(ATALI[QB]))&amp;":"&amp;ADDRESS(ROW(),COLUMN(ATALI[QB])))</f>
        <v/>
      </c>
      <c r="Y156" s="46" t="str">
        <f ca="1">IF(ATALI[[#This Row],[//]]="","",HYPERLINK("[../DB.xlsx]DB!e"&amp;MATCH(ATALI[[#This Row],[concat]],[3]!db[NB NOTA_C],0)+1,"&gt;"))</f>
        <v/>
      </c>
      <c r="Z156" s="32">
        <f ca="1">IF(ATALI[[#This Row],[ID NOTA]]="",INDIRECT(ADDRESS(ROW()-1,COLUMN())),ATALI[[#This Row],[ID NOTA]])</f>
        <v>7</v>
      </c>
    </row>
    <row r="157" spans="1:26" x14ac:dyDescent="0.25">
      <c r="A157" s="32"/>
      <c r="B157" s="48" t="str">
        <f>IF(ATALI[[#This Row],[N_ID]]="","",INDEX(Table1[ID],MATCH(ATALI[[#This Row],[N_ID]],Table1[N_ID],0)))</f>
        <v/>
      </c>
      <c r="C157" s="48" t="str">
        <f ca="1">IF(ATALI[[#This Row],[//]]="","",HYPERLINK("["&amp;SUBSTITUTE(DIR,"'","")&amp;"]NOTA!D"&amp;ATALI[[#This Row],[//]]+2,"&gt;"))</f>
        <v/>
      </c>
      <c r="D157" s="48" t="str">
        <f>IF(ATALI[[#This Row],[ID NOTA]]="","",INDEX(Table1[QB],MATCH(ATALI[[#This Row],[ID NOTA]],Table1[ID],0)))</f>
        <v/>
      </c>
      <c r="E15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57" s="48"/>
      <c r="G157" s="30" t="str">
        <f ca="1">IF(ATALI[[#This Row],[N_ID]]="","",INDEX(INDIRECT($2:$2),ATALI[[#This Row],[//]]))</f>
        <v/>
      </c>
      <c r="H157" s="30" t="str">
        <f ca="1">IF(ATALI[[#This Row],[N_ID]]="","",INDEX(INDIRECT($2:$2),ATALI[[#This Row],[//]]))</f>
        <v/>
      </c>
      <c r="I157" s="31" t="str">
        <f ca="1">IF(ATALI[[#This Row],[N_ID]]="","",INDEX(INDIRECT($2:$2),ATALI[[#This Row],[//]]))</f>
        <v/>
      </c>
      <c r="J157" s="35" t="str">
        <f ca="1">IF(ATALI[[#This Row],[//]]="","",INDEX([3]!db[NB PAJAK],ATALI[[#This Row],[stt]]-1))</f>
        <v/>
      </c>
      <c r="K157" s="48" t="str">
        <f ca="1">IF(ATALI[[#This Row],[//]]="","",INDEX(INDIRECT($2:$2),ATALI[[#This Row],[//]]))</f>
        <v/>
      </c>
      <c r="L157" s="48" t="str">
        <f ca="1">IF(ATALI[[#This Row],[//]]="","",INDEX(INDIRECT($2:$2),ATALI[[#This Row],[//]]))</f>
        <v/>
      </c>
      <c r="M157" s="48" t="str">
        <f ca="1">IF(ATALI[[#This Row],[//]]="","",INDEX(INDIRECT($2:$2),ATALI[[#This Row],[//]]))</f>
        <v/>
      </c>
      <c r="N157" s="33" t="str">
        <f ca="1">IF(ATALI[[#This Row],[//]]="","",INDEX(INDIRECT($2:$2),ATALI[[#This Row],[//]]))</f>
        <v/>
      </c>
      <c r="O157" s="44" t="str">
        <f ca="1">IF(ATALI[[#This Row],[//]]="","",INDEX(INDIRECT($2:$2),ATALI[[#This Row],[//]]))</f>
        <v/>
      </c>
      <c r="P157" s="44" t="str">
        <f ca="1">IF(ATALI[[#This Row],[//]]="","",IF(INDEX(INDIRECT($2:$2),ATALI[[#This Row],[//]])="","",INDEX(INDIRECT($2:$2),ATALI[[#This Row],[//]])))</f>
        <v/>
      </c>
      <c r="Q157" s="33" t="str">
        <f ca="1">IF(ATALI[[#This Row],[//]]="","",INDEX(INDIRECT($2:$2),ATALI[[#This Row],[//]]))</f>
        <v/>
      </c>
      <c r="R1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57" s="45" t="str">
        <f ca="1">IF(ATALI[[#This Row],[//]]="","",IF(INDEX(INDIRECT($2:$2),ATALI[[#This Row],[//]])="","",INDEX(INDIRECT($2:$2),ATALI[[#This Row],[//]])))</f>
        <v/>
      </c>
      <c r="U157" s="31" t="str">
        <f ca="1">IF(ATALI[[#This Row],[//]]="","",INDEX(INDIRECT($2:$2),ATALI[[#This Row],[//]]))</f>
        <v/>
      </c>
      <c r="V157" s="31" t="str">
        <f ca="1">LOWER(SUBSTITUTE(SUBSTITUTE(SUBSTITUTE(SUBSTITUTE(SUBSTITUTE(SUBSTITUTE(SUBSTITUTE(ATALI[[#This Row],[N.B.nota]]," ",""),"-",""),"(",""),")",""),".",""),",",""),"/",""))</f>
        <v/>
      </c>
      <c r="W157" s="31" t="str">
        <f ca="1">IF(ATALI[[#This Row],[concat]]="","",MATCH(ATALI[[#This Row],[concat]],[3]!db[NB NOTA_C],0)+1)</f>
        <v/>
      </c>
      <c r="X157" s="31" t="str">
        <f ca="1">IF(ATALI[[#This Row],[N.B.nota]]="","",ADDRESS(ROW(ATALI[QB]),COLUMN(ATALI[QB]))&amp;":"&amp;ADDRESS(ROW(),COLUMN(ATALI[QB])))</f>
        <v/>
      </c>
      <c r="Y157" s="46" t="str">
        <f ca="1">IF(ATALI[[#This Row],[//]]="","",HYPERLINK("[../DB.xlsx]DB!e"&amp;MATCH(ATALI[[#This Row],[concat]],[3]!db[NB NOTA_C],0)+1,"&gt;"))</f>
        <v/>
      </c>
      <c r="Z157" s="32">
        <f ca="1">IF(ATALI[[#This Row],[ID NOTA]]="",INDIRECT(ADDRESS(ROW()-1,COLUMN())),ATALI[[#This Row],[ID NOTA]])</f>
        <v>7</v>
      </c>
    </row>
    <row r="158" spans="1:26" x14ac:dyDescent="0.25">
      <c r="A158" s="32"/>
      <c r="B158" s="48" t="str">
        <f>IF(ATALI[[#This Row],[N_ID]]="","",INDEX(Table1[ID],MATCH(ATALI[[#This Row],[N_ID]],Table1[N_ID],0)))</f>
        <v/>
      </c>
      <c r="C158" s="48" t="str">
        <f ca="1">IF(ATALI[[#This Row],[//]]="","",HYPERLINK("["&amp;SUBSTITUTE(DIR,"'","")&amp;"]NOTA!D"&amp;ATALI[[#This Row],[//]]+2,"&gt;"))</f>
        <v/>
      </c>
      <c r="D158" s="48" t="str">
        <f>IF(ATALI[[#This Row],[ID NOTA]]="","",INDEX(Table1[QB],MATCH(ATALI[[#This Row],[ID NOTA]],Table1[ID],0)))</f>
        <v/>
      </c>
      <c r="E15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58" s="48"/>
      <c r="G158" s="30" t="str">
        <f ca="1">IF(ATALI[[#This Row],[N_ID]]="","",INDEX(INDIRECT($2:$2),ATALI[[#This Row],[//]]))</f>
        <v/>
      </c>
      <c r="H158" s="30" t="str">
        <f ca="1">IF(ATALI[[#This Row],[N_ID]]="","",INDEX(INDIRECT($2:$2),ATALI[[#This Row],[//]]))</f>
        <v/>
      </c>
      <c r="I158" s="31" t="str">
        <f ca="1">IF(ATALI[[#This Row],[N_ID]]="","",INDEX(INDIRECT($2:$2),ATALI[[#This Row],[//]]))</f>
        <v/>
      </c>
      <c r="J158" s="35" t="str">
        <f ca="1">IF(ATALI[[#This Row],[//]]="","",INDEX([3]!db[NB PAJAK],ATALI[[#This Row],[stt]]-1))</f>
        <v/>
      </c>
      <c r="K158" s="48" t="str">
        <f ca="1">IF(ATALI[[#This Row],[//]]="","",INDEX(INDIRECT($2:$2),ATALI[[#This Row],[//]]))</f>
        <v/>
      </c>
      <c r="L158" s="48" t="str">
        <f ca="1">IF(ATALI[[#This Row],[//]]="","",INDEX(INDIRECT($2:$2),ATALI[[#This Row],[//]]))</f>
        <v/>
      </c>
      <c r="M158" s="48" t="str">
        <f ca="1">IF(ATALI[[#This Row],[//]]="","",INDEX(INDIRECT($2:$2),ATALI[[#This Row],[//]]))</f>
        <v/>
      </c>
      <c r="N158" s="33" t="str">
        <f ca="1">IF(ATALI[[#This Row],[//]]="","",INDEX(INDIRECT($2:$2),ATALI[[#This Row],[//]]))</f>
        <v/>
      </c>
      <c r="O158" s="44" t="str">
        <f ca="1">IF(ATALI[[#This Row],[//]]="","",INDEX(INDIRECT($2:$2),ATALI[[#This Row],[//]]))</f>
        <v/>
      </c>
      <c r="P158" s="44" t="str">
        <f ca="1">IF(ATALI[[#This Row],[//]]="","",IF(INDEX(INDIRECT($2:$2),ATALI[[#This Row],[//]])="","",INDEX(INDIRECT($2:$2),ATALI[[#This Row],[//]])))</f>
        <v/>
      </c>
      <c r="Q158" s="33" t="str">
        <f ca="1">IF(ATALI[[#This Row],[//]]="","",INDEX(INDIRECT($2:$2),ATALI[[#This Row],[//]]))</f>
        <v/>
      </c>
      <c r="R1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58" s="45" t="str">
        <f ca="1">IF(ATALI[[#This Row],[//]]="","",IF(INDEX(INDIRECT($2:$2),ATALI[[#This Row],[//]])="","",INDEX(INDIRECT($2:$2),ATALI[[#This Row],[//]])))</f>
        <v/>
      </c>
      <c r="U158" s="31" t="str">
        <f ca="1">IF(ATALI[[#This Row],[//]]="","",INDEX(INDIRECT($2:$2),ATALI[[#This Row],[//]]))</f>
        <v/>
      </c>
      <c r="V158" s="31" t="str">
        <f ca="1">LOWER(SUBSTITUTE(SUBSTITUTE(SUBSTITUTE(SUBSTITUTE(SUBSTITUTE(SUBSTITUTE(SUBSTITUTE(ATALI[[#This Row],[N.B.nota]]," ",""),"-",""),"(",""),")",""),".",""),",",""),"/",""))</f>
        <v/>
      </c>
      <c r="W158" s="31" t="str">
        <f ca="1">IF(ATALI[[#This Row],[concat]]="","",MATCH(ATALI[[#This Row],[concat]],[3]!db[NB NOTA_C],0)+1)</f>
        <v/>
      </c>
      <c r="X158" s="31" t="str">
        <f ca="1">IF(ATALI[[#This Row],[N.B.nota]]="","",ADDRESS(ROW(ATALI[QB]),COLUMN(ATALI[QB]))&amp;":"&amp;ADDRESS(ROW(),COLUMN(ATALI[QB])))</f>
        <v/>
      </c>
      <c r="Y158" s="46" t="str">
        <f ca="1">IF(ATALI[[#This Row],[//]]="","",HYPERLINK("[../DB.xlsx]DB!e"&amp;MATCH(ATALI[[#This Row],[concat]],[3]!db[NB NOTA_C],0)+1,"&gt;"))</f>
        <v/>
      </c>
      <c r="Z158" s="32">
        <f ca="1">IF(ATALI[[#This Row],[ID NOTA]]="",INDIRECT(ADDRESS(ROW()-1,COLUMN())),ATALI[[#This Row],[ID NOTA]])</f>
        <v>7</v>
      </c>
    </row>
    <row r="159" spans="1:26" x14ac:dyDescent="0.25">
      <c r="A159" s="32"/>
      <c r="B159" s="48" t="str">
        <f>IF(ATALI[[#This Row],[N_ID]]="","",INDEX(Table1[ID],MATCH(ATALI[[#This Row],[N_ID]],Table1[N_ID],0)))</f>
        <v/>
      </c>
      <c r="C159" s="48" t="str">
        <f ca="1">IF(ATALI[[#This Row],[//]]="","",HYPERLINK("["&amp;SUBSTITUTE(DIR,"'","")&amp;"]NOTA!D"&amp;ATALI[[#This Row],[//]]+2,"&gt;"))</f>
        <v/>
      </c>
      <c r="D159" s="48" t="str">
        <f>IF(ATALI[[#This Row],[ID NOTA]]="","",INDEX(Table1[QB],MATCH(ATALI[[#This Row],[ID NOTA]],Table1[ID],0)))</f>
        <v/>
      </c>
      <c r="E15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59" s="48"/>
      <c r="G159" s="30" t="str">
        <f ca="1">IF(ATALI[[#This Row],[N_ID]]="","",INDEX(INDIRECT($2:$2),ATALI[[#This Row],[//]]))</f>
        <v/>
      </c>
      <c r="H159" s="30" t="str">
        <f ca="1">IF(ATALI[[#This Row],[N_ID]]="","",INDEX(INDIRECT($2:$2),ATALI[[#This Row],[//]]))</f>
        <v/>
      </c>
      <c r="I159" s="31" t="str">
        <f ca="1">IF(ATALI[[#This Row],[N_ID]]="","",INDEX(INDIRECT($2:$2),ATALI[[#This Row],[//]]))</f>
        <v/>
      </c>
      <c r="J159" s="35" t="str">
        <f ca="1">IF(ATALI[[#This Row],[//]]="","",INDEX([3]!db[NB PAJAK],ATALI[[#This Row],[stt]]-1))</f>
        <v/>
      </c>
      <c r="K159" s="48" t="str">
        <f ca="1">IF(ATALI[[#This Row],[//]]="","",INDEX(INDIRECT($2:$2),ATALI[[#This Row],[//]]))</f>
        <v/>
      </c>
      <c r="L159" s="48" t="str">
        <f ca="1">IF(ATALI[[#This Row],[//]]="","",INDEX(INDIRECT($2:$2),ATALI[[#This Row],[//]]))</f>
        <v/>
      </c>
      <c r="M159" s="48" t="str">
        <f ca="1">IF(ATALI[[#This Row],[//]]="","",INDEX(INDIRECT($2:$2),ATALI[[#This Row],[//]]))</f>
        <v/>
      </c>
      <c r="N159" s="33" t="str">
        <f ca="1">IF(ATALI[[#This Row],[//]]="","",INDEX(INDIRECT($2:$2),ATALI[[#This Row],[//]]))</f>
        <v/>
      </c>
      <c r="O159" s="44" t="str">
        <f ca="1">IF(ATALI[[#This Row],[//]]="","",INDEX(INDIRECT($2:$2),ATALI[[#This Row],[//]]))</f>
        <v/>
      </c>
      <c r="P159" s="44" t="str">
        <f ca="1">IF(ATALI[[#This Row],[//]]="","",IF(INDEX(INDIRECT($2:$2),ATALI[[#This Row],[//]])="","",INDEX(INDIRECT($2:$2),ATALI[[#This Row],[//]])))</f>
        <v/>
      </c>
      <c r="Q159" s="33" t="str">
        <f ca="1">IF(ATALI[[#This Row],[//]]="","",INDEX(INDIRECT($2:$2),ATALI[[#This Row],[//]]))</f>
        <v/>
      </c>
      <c r="R1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59" s="45" t="str">
        <f ca="1">IF(ATALI[[#This Row],[//]]="","",IF(INDEX(INDIRECT($2:$2),ATALI[[#This Row],[//]])="","",INDEX(INDIRECT($2:$2),ATALI[[#This Row],[//]])))</f>
        <v/>
      </c>
      <c r="U159" s="31" t="str">
        <f ca="1">IF(ATALI[[#This Row],[//]]="","",INDEX(INDIRECT($2:$2),ATALI[[#This Row],[//]]))</f>
        <v/>
      </c>
      <c r="V159" s="31" t="str">
        <f ca="1">LOWER(SUBSTITUTE(SUBSTITUTE(SUBSTITUTE(SUBSTITUTE(SUBSTITUTE(SUBSTITUTE(SUBSTITUTE(ATALI[[#This Row],[N.B.nota]]," ",""),"-",""),"(",""),")",""),".",""),",",""),"/",""))</f>
        <v/>
      </c>
      <c r="W159" s="31" t="str">
        <f ca="1">IF(ATALI[[#This Row],[concat]]="","",MATCH(ATALI[[#This Row],[concat]],[3]!db[NB NOTA_C],0)+1)</f>
        <v/>
      </c>
      <c r="X159" s="31" t="str">
        <f ca="1">IF(ATALI[[#This Row],[N.B.nota]]="","",ADDRESS(ROW(ATALI[QB]),COLUMN(ATALI[QB]))&amp;":"&amp;ADDRESS(ROW(),COLUMN(ATALI[QB])))</f>
        <v/>
      </c>
      <c r="Y159" s="46" t="str">
        <f ca="1">IF(ATALI[[#This Row],[//]]="","",HYPERLINK("[../DB.xlsx]DB!e"&amp;MATCH(ATALI[[#This Row],[concat]],[3]!db[NB NOTA_C],0)+1,"&gt;"))</f>
        <v/>
      </c>
      <c r="Z159" s="32">
        <f ca="1">IF(ATALI[[#This Row],[ID NOTA]]="",INDIRECT(ADDRESS(ROW()-1,COLUMN())),ATALI[[#This Row],[ID NOTA]])</f>
        <v>7</v>
      </c>
    </row>
    <row r="160" spans="1:26" x14ac:dyDescent="0.25">
      <c r="A160" s="32"/>
      <c r="B160" s="48" t="str">
        <f>IF(ATALI[[#This Row],[N_ID]]="","",INDEX(Table1[ID],MATCH(ATALI[[#This Row],[N_ID]],Table1[N_ID],0)))</f>
        <v/>
      </c>
      <c r="C160" s="48" t="str">
        <f ca="1">IF(ATALI[[#This Row],[//]]="","",HYPERLINK("["&amp;SUBSTITUTE(DIR,"'","")&amp;"]NOTA!D"&amp;ATALI[[#This Row],[//]]+2,"&gt;"))</f>
        <v/>
      </c>
      <c r="D160" s="48" t="str">
        <f>IF(ATALI[[#This Row],[ID NOTA]]="","",INDEX(Table1[QB],MATCH(ATALI[[#This Row],[ID NOTA]],Table1[ID],0)))</f>
        <v/>
      </c>
      <c r="E16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60" s="48"/>
      <c r="G160" s="30" t="str">
        <f ca="1">IF(ATALI[[#This Row],[N_ID]]="","",INDEX(INDIRECT($2:$2),ATALI[[#This Row],[//]]))</f>
        <v/>
      </c>
      <c r="H160" s="30" t="str">
        <f ca="1">IF(ATALI[[#This Row],[N_ID]]="","",INDEX(INDIRECT($2:$2),ATALI[[#This Row],[//]]))</f>
        <v/>
      </c>
      <c r="I160" s="31" t="str">
        <f ca="1">IF(ATALI[[#This Row],[N_ID]]="","",INDEX(INDIRECT($2:$2),ATALI[[#This Row],[//]]))</f>
        <v/>
      </c>
      <c r="J160" s="35" t="str">
        <f ca="1">IF(ATALI[[#This Row],[//]]="","",INDEX([3]!db[NB PAJAK],ATALI[[#This Row],[stt]]-1))</f>
        <v/>
      </c>
      <c r="K160" s="48" t="str">
        <f ca="1">IF(ATALI[[#This Row],[//]]="","",INDEX(INDIRECT($2:$2),ATALI[[#This Row],[//]]))</f>
        <v/>
      </c>
      <c r="L160" s="48" t="str">
        <f ca="1">IF(ATALI[[#This Row],[//]]="","",INDEX(INDIRECT($2:$2),ATALI[[#This Row],[//]]))</f>
        <v/>
      </c>
      <c r="M160" s="48" t="str">
        <f ca="1">IF(ATALI[[#This Row],[//]]="","",INDEX(INDIRECT($2:$2),ATALI[[#This Row],[//]]))</f>
        <v/>
      </c>
      <c r="N160" s="33" t="str">
        <f ca="1">IF(ATALI[[#This Row],[//]]="","",INDEX(INDIRECT($2:$2),ATALI[[#This Row],[//]]))</f>
        <v/>
      </c>
      <c r="O160" s="44" t="str">
        <f ca="1">IF(ATALI[[#This Row],[//]]="","",INDEX(INDIRECT($2:$2),ATALI[[#This Row],[//]]))</f>
        <v/>
      </c>
      <c r="P160" s="44" t="str">
        <f ca="1">IF(ATALI[[#This Row],[//]]="","",IF(INDEX(INDIRECT($2:$2),ATALI[[#This Row],[//]])="","",INDEX(INDIRECT($2:$2),ATALI[[#This Row],[//]])))</f>
        <v/>
      </c>
      <c r="Q160" s="33" t="str">
        <f ca="1">IF(ATALI[[#This Row],[//]]="","",INDEX(INDIRECT($2:$2),ATALI[[#This Row],[//]]))</f>
        <v/>
      </c>
      <c r="R1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60" s="45" t="str">
        <f ca="1">IF(ATALI[[#This Row],[//]]="","",IF(INDEX(INDIRECT($2:$2),ATALI[[#This Row],[//]])="","",INDEX(INDIRECT($2:$2),ATALI[[#This Row],[//]])))</f>
        <v/>
      </c>
      <c r="U160" s="31" t="str">
        <f ca="1">IF(ATALI[[#This Row],[//]]="","",INDEX(INDIRECT($2:$2),ATALI[[#This Row],[//]]))</f>
        <v/>
      </c>
      <c r="V160" s="31" t="str">
        <f ca="1">LOWER(SUBSTITUTE(SUBSTITUTE(SUBSTITUTE(SUBSTITUTE(SUBSTITUTE(SUBSTITUTE(SUBSTITUTE(ATALI[[#This Row],[N.B.nota]]," ",""),"-",""),"(",""),")",""),".",""),",",""),"/",""))</f>
        <v/>
      </c>
      <c r="W160" s="31" t="str">
        <f ca="1">IF(ATALI[[#This Row],[concat]]="","",MATCH(ATALI[[#This Row],[concat]],[3]!db[NB NOTA_C],0)+1)</f>
        <v/>
      </c>
      <c r="X160" s="31" t="str">
        <f ca="1">IF(ATALI[[#This Row],[N.B.nota]]="","",ADDRESS(ROW(ATALI[QB]),COLUMN(ATALI[QB]))&amp;":"&amp;ADDRESS(ROW(),COLUMN(ATALI[QB])))</f>
        <v/>
      </c>
      <c r="Y160" s="46" t="str">
        <f ca="1">IF(ATALI[[#This Row],[//]]="","",HYPERLINK("[../DB.xlsx]DB!e"&amp;MATCH(ATALI[[#This Row],[concat]],[3]!db[NB NOTA_C],0)+1,"&gt;"))</f>
        <v/>
      </c>
      <c r="Z160" s="32">
        <f ca="1">IF(ATALI[[#This Row],[ID NOTA]]="",INDIRECT(ADDRESS(ROW()-1,COLUMN())),ATALI[[#This Row],[ID NOTA]])</f>
        <v>7</v>
      </c>
    </row>
    <row r="161" spans="1:26" x14ac:dyDescent="0.25">
      <c r="A161" s="32"/>
      <c r="B161" s="48" t="str">
        <f>IF(ATALI[[#This Row],[N_ID]]="","",INDEX(Table1[ID],MATCH(ATALI[[#This Row],[N_ID]],Table1[N_ID],0)))</f>
        <v/>
      </c>
      <c r="C161" s="48" t="str">
        <f ca="1">IF(ATALI[[#This Row],[//]]="","",HYPERLINK("["&amp;SUBSTITUTE(DIR,"'","")&amp;"]NOTA!D"&amp;ATALI[[#This Row],[//]]+2,"&gt;"))</f>
        <v/>
      </c>
      <c r="D161" s="48" t="str">
        <f>IF(ATALI[[#This Row],[ID NOTA]]="","",INDEX(Table1[QB],MATCH(ATALI[[#This Row],[ID NOTA]],Table1[ID],0)))</f>
        <v/>
      </c>
      <c r="E16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61" s="48"/>
      <c r="G161" s="30" t="str">
        <f ca="1">IF(ATALI[[#This Row],[N_ID]]="","",INDEX(INDIRECT($2:$2),ATALI[[#This Row],[//]]))</f>
        <v/>
      </c>
      <c r="H161" s="30" t="str">
        <f ca="1">IF(ATALI[[#This Row],[N_ID]]="","",INDEX(INDIRECT($2:$2),ATALI[[#This Row],[//]]))</f>
        <v/>
      </c>
      <c r="I161" s="31" t="str">
        <f ca="1">IF(ATALI[[#This Row],[N_ID]]="","",INDEX(INDIRECT($2:$2),ATALI[[#This Row],[//]]))</f>
        <v/>
      </c>
      <c r="J161" s="35" t="str">
        <f ca="1">IF(ATALI[[#This Row],[//]]="","",INDEX([3]!db[NB PAJAK],ATALI[[#This Row],[stt]]-1))</f>
        <v/>
      </c>
      <c r="K161" s="48" t="str">
        <f ca="1">IF(ATALI[[#This Row],[//]]="","",INDEX(INDIRECT($2:$2),ATALI[[#This Row],[//]]))</f>
        <v/>
      </c>
      <c r="L161" s="48" t="str">
        <f ca="1">IF(ATALI[[#This Row],[//]]="","",INDEX(INDIRECT($2:$2),ATALI[[#This Row],[//]]))</f>
        <v/>
      </c>
      <c r="M161" s="48" t="str">
        <f ca="1">IF(ATALI[[#This Row],[//]]="","",INDEX(INDIRECT($2:$2),ATALI[[#This Row],[//]]))</f>
        <v/>
      </c>
      <c r="N161" s="33" t="str">
        <f ca="1">IF(ATALI[[#This Row],[//]]="","",INDEX(INDIRECT($2:$2),ATALI[[#This Row],[//]]))</f>
        <v/>
      </c>
      <c r="O161" s="44" t="str">
        <f ca="1">IF(ATALI[[#This Row],[//]]="","",INDEX(INDIRECT($2:$2),ATALI[[#This Row],[//]]))</f>
        <v/>
      </c>
      <c r="P161" s="44" t="str">
        <f ca="1">IF(ATALI[[#This Row],[//]]="","",IF(INDEX(INDIRECT($2:$2),ATALI[[#This Row],[//]])="","",INDEX(INDIRECT($2:$2),ATALI[[#This Row],[//]])))</f>
        <v/>
      </c>
      <c r="Q161" s="33" t="str">
        <f ca="1">IF(ATALI[[#This Row],[//]]="","",INDEX(INDIRECT($2:$2),ATALI[[#This Row],[//]]))</f>
        <v/>
      </c>
      <c r="R1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61" s="45" t="str">
        <f ca="1">IF(ATALI[[#This Row],[//]]="","",IF(INDEX(INDIRECT($2:$2),ATALI[[#This Row],[//]])="","",INDEX(INDIRECT($2:$2),ATALI[[#This Row],[//]])))</f>
        <v/>
      </c>
      <c r="U161" s="31" t="str">
        <f ca="1">IF(ATALI[[#This Row],[//]]="","",INDEX(INDIRECT($2:$2),ATALI[[#This Row],[//]]))</f>
        <v/>
      </c>
      <c r="V161" s="31" t="str">
        <f ca="1">LOWER(SUBSTITUTE(SUBSTITUTE(SUBSTITUTE(SUBSTITUTE(SUBSTITUTE(SUBSTITUTE(SUBSTITUTE(ATALI[[#This Row],[N.B.nota]]," ",""),"-",""),"(",""),")",""),".",""),",",""),"/",""))</f>
        <v/>
      </c>
      <c r="W161" s="31" t="str">
        <f ca="1">IF(ATALI[[#This Row],[concat]]="","",MATCH(ATALI[[#This Row],[concat]],[3]!db[NB NOTA_C],0)+1)</f>
        <v/>
      </c>
      <c r="X161" s="31" t="str">
        <f ca="1">IF(ATALI[[#This Row],[N.B.nota]]="","",ADDRESS(ROW(ATALI[QB]),COLUMN(ATALI[QB]))&amp;":"&amp;ADDRESS(ROW(),COLUMN(ATALI[QB])))</f>
        <v/>
      </c>
      <c r="Y161" s="46" t="str">
        <f ca="1">IF(ATALI[[#This Row],[//]]="","",HYPERLINK("[../DB.xlsx]DB!e"&amp;MATCH(ATALI[[#This Row],[concat]],[3]!db[NB NOTA_C],0)+1,"&gt;"))</f>
        <v/>
      </c>
      <c r="Z161" s="32">
        <f ca="1">IF(ATALI[[#This Row],[ID NOTA]]="",INDIRECT(ADDRESS(ROW()-1,COLUMN())),ATALI[[#This Row],[ID NOTA]])</f>
        <v>7</v>
      </c>
    </row>
    <row r="162" spans="1:26" x14ac:dyDescent="0.25">
      <c r="A162" s="32"/>
      <c r="B162" s="48" t="str">
        <f>IF(ATALI[[#This Row],[N_ID]]="","",INDEX(Table1[ID],MATCH(ATALI[[#This Row],[N_ID]],Table1[N_ID],0)))</f>
        <v/>
      </c>
      <c r="C162" s="48" t="str">
        <f ca="1">IF(ATALI[[#This Row],[//]]="","",HYPERLINK("["&amp;SUBSTITUTE(DIR,"'","")&amp;"]NOTA!D"&amp;ATALI[[#This Row],[//]]+2,"&gt;"))</f>
        <v/>
      </c>
      <c r="D162" s="48" t="str">
        <f>IF(ATALI[[#This Row],[ID NOTA]]="","",INDEX(Table1[QB],MATCH(ATALI[[#This Row],[ID NOTA]],Table1[ID],0)))</f>
        <v/>
      </c>
      <c r="E16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62" s="48"/>
      <c r="G162" s="30" t="str">
        <f ca="1">IF(ATALI[[#This Row],[N_ID]]="","",INDEX(INDIRECT($2:$2),ATALI[[#This Row],[//]]))</f>
        <v/>
      </c>
      <c r="H162" s="30" t="str">
        <f ca="1">IF(ATALI[[#This Row],[N_ID]]="","",INDEX(INDIRECT($2:$2),ATALI[[#This Row],[//]]))</f>
        <v/>
      </c>
      <c r="I162" s="31" t="str">
        <f ca="1">IF(ATALI[[#This Row],[N_ID]]="","",INDEX(INDIRECT($2:$2),ATALI[[#This Row],[//]]))</f>
        <v/>
      </c>
      <c r="J162" s="35" t="str">
        <f ca="1">IF(ATALI[[#This Row],[//]]="","",INDEX([3]!db[NB PAJAK],ATALI[[#This Row],[stt]]-1))</f>
        <v/>
      </c>
      <c r="K162" s="48" t="str">
        <f ca="1">IF(ATALI[[#This Row],[//]]="","",INDEX(INDIRECT($2:$2),ATALI[[#This Row],[//]]))</f>
        <v/>
      </c>
      <c r="L162" s="48" t="str">
        <f ca="1">IF(ATALI[[#This Row],[//]]="","",INDEX(INDIRECT($2:$2),ATALI[[#This Row],[//]]))</f>
        <v/>
      </c>
      <c r="M162" s="48" t="str">
        <f ca="1">IF(ATALI[[#This Row],[//]]="","",INDEX(INDIRECT($2:$2),ATALI[[#This Row],[//]]))</f>
        <v/>
      </c>
      <c r="N162" s="33" t="str">
        <f ca="1">IF(ATALI[[#This Row],[//]]="","",INDEX(INDIRECT($2:$2),ATALI[[#This Row],[//]]))</f>
        <v/>
      </c>
      <c r="O162" s="44" t="str">
        <f ca="1">IF(ATALI[[#This Row],[//]]="","",INDEX(INDIRECT($2:$2),ATALI[[#This Row],[//]]))</f>
        <v/>
      </c>
      <c r="P162" s="44" t="str">
        <f ca="1">IF(ATALI[[#This Row],[//]]="","",IF(INDEX(INDIRECT($2:$2),ATALI[[#This Row],[//]])="","",INDEX(INDIRECT($2:$2),ATALI[[#This Row],[//]])))</f>
        <v/>
      </c>
      <c r="Q162" s="33" t="str">
        <f ca="1">IF(ATALI[[#This Row],[//]]="","",INDEX(INDIRECT($2:$2),ATALI[[#This Row],[//]]))</f>
        <v/>
      </c>
      <c r="R1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62" s="45" t="str">
        <f ca="1">IF(ATALI[[#This Row],[//]]="","",IF(INDEX(INDIRECT($2:$2),ATALI[[#This Row],[//]])="","",INDEX(INDIRECT($2:$2),ATALI[[#This Row],[//]])))</f>
        <v/>
      </c>
      <c r="U162" s="31" t="str">
        <f ca="1">IF(ATALI[[#This Row],[//]]="","",INDEX(INDIRECT($2:$2),ATALI[[#This Row],[//]]))</f>
        <v/>
      </c>
      <c r="V162" s="31" t="str">
        <f ca="1">LOWER(SUBSTITUTE(SUBSTITUTE(SUBSTITUTE(SUBSTITUTE(SUBSTITUTE(SUBSTITUTE(SUBSTITUTE(ATALI[[#This Row],[N.B.nota]]," ",""),"-",""),"(",""),")",""),".",""),",",""),"/",""))</f>
        <v/>
      </c>
      <c r="W162" s="31" t="str">
        <f ca="1">IF(ATALI[[#This Row],[concat]]="","",MATCH(ATALI[[#This Row],[concat]],[3]!db[NB NOTA_C],0)+1)</f>
        <v/>
      </c>
      <c r="X162" s="31" t="str">
        <f ca="1">IF(ATALI[[#This Row],[N.B.nota]]="","",ADDRESS(ROW(ATALI[QB]),COLUMN(ATALI[QB]))&amp;":"&amp;ADDRESS(ROW(),COLUMN(ATALI[QB])))</f>
        <v/>
      </c>
      <c r="Y162" s="46" t="str">
        <f ca="1">IF(ATALI[[#This Row],[//]]="","",HYPERLINK("[../DB.xlsx]DB!e"&amp;MATCH(ATALI[[#This Row],[concat]],[3]!db[NB NOTA_C],0)+1,"&gt;"))</f>
        <v/>
      </c>
      <c r="Z162" s="32">
        <f ca="1">IF(ATALI[[#This Row],[ID NOTA]]="",INDIRECT(ADDRESS(ROW()-1,COLUMN())),ATALI[[#This Row],[ID NOTA]])</f>
        <v>7</v>
      </c>
    </row>
    <row r="163" spans="1:26" x14ac:dyDescent="0.25">
      <c r="A163" s="32"/>
      <c r="B163" s="48" t="str">
        <f>IF(ATALI[[#This Row],[N_ID]]="","",INDEX(Table1[ID],MATCH(ATALI[[#This Row],[N_ID]],Table1[N_ID],0)))</f>
        <v/>
      </c>
      <c r="C163" s="48" t="str">
        <f ca="1">IF(ATALI[[#This Row],[//]]="","",HYPERLINK("["&amp;SUBSTITUTE(DIR,"'","")&amp;"]NOTA!D"&amp;ATALI[[#This Row],[//]]+2,"&gt;"))</f>
        <v/>
      </c>
      <c r="D163" s="48" t="str">
        <f>IF(ATALI[[#This Row],[ID NOTA]]="","",INDEX(Table1[QB],MATCH(ATALI[[#This Row],[ID NOTA]],Table1[ID],0)))</f>
        <v/>
      </c>
      <c r="E16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63" s="48"/>
      <c r="G163" s="30" t="str">
        <f ca="1">IF(ATALI[[#This Row],[N_ID]]="","",INDEX(INDIRECT($2:$2),ATALI[[#This Row],[//]]))</f>
        <v/>
      </c>
      <c r="H163" s="30" t="str">
        <f ca="1">IF(ATALI[[#This Row],[N_ID]]="","",INDEX(INDIRECT($2:$2),ATALI[[#This Row],[//]]))</f>
        <v/>
      </c>
      <c r="I163" s="31" t="str">
        <f ca="1">IF(ATALI[[#This Row],[N_ID]]="","",INDEX(INDIRECT($2:$2),ATALI[[#This Row],[//]]))</f>
        <v/>
      </c>
      <c r="J163" s="35" t="str">
        <f ca="1">IF(ATALI[[#This Row],[//]]="","",INDEX([3]!db[NB PAJAK],ATALI[[#This Row],[stt]]-1))</f>
        <v/>
      </c>
      <c r="K163" s="48" t="str">
        <f ca="1">IF(ATALI[[#This Row],[//]]="","",INDEX(INDIRECT($2:$2),ATALI[[#This Row],[//]]))</f>
        <v/>
      </c>
      <c r="L163" s="48" t="str">
        <f ca="1">IF(ATALI[[#This Row],[//]]="","",INDEX(INDIRECT($2:$2),ATALI[[#This Row],[//]]))</f>
        <v/>
      </c>
      <c r="M163" s="48" t="str">
        <f ca="1">IF(ATALI[[#This Row],[//]]="","",INDEX(INDIRECT($2:$2),ATALI[[#This Row],[//]]))</f>
        <v/>
      </c>
      <c r="N163" s="33" t="str">
        <f ca="1">IF(ATALI[[#This Row],[//]]="","",INDEX(INDIRECT($2:$2),ATALI[[#This Row],[//]]))</f>
        <v/>
      </c>
      <c r="O163" s="44" t="str">
        <f ca="1">IF(ATALI[[#This Row],[//]]="","",INDEX(INDIRECT($2:$2),ATALI[[#This Row],[//]]))</f>
        <v/>
      </c>
      <c r="P163" s="44" t="str">
        <f ca="1">IF(ATALI[[#This Row],[//]]="","",IF(INDEX(INDIRECT($2:$2),ATALI[[#This Row],[//]])="","",INDEX(INDIRECT($2:$2),ATALI[[#This Row],[//]])))</f>
        <v/>
      </c>
      <c r="Q163" s="33" t="str">
        <f ca="1">IF(ATALI[[#This Row],[//]]="","",INDEX(INDIRECT($2:$2),ATALI[[#This Row],[//]]))</f>
        <v/>
      </c>
      <c r="R1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63" s="45" t="str">
        <f ca="1">IF(ATALI[[#This Row],[//]]="","",IF(INDEX(INDIRECT($2:$2),ATALI[[#This Row],[//]])="","",INDEX(INDIRECT($2:$2),ATALI[[#This Row],[//]])))</f>
        <v/>
      </c>
      <c r="U163" s="31" t="str">
        <f ca="1">IF(ATALI[[#This Row],[//]]="","",INDEX(INDIRECT($2:$2),ATALI[[#This Row],[//]]))</f>
        <v/>
      </c>
      <c r="V163" s="31" t="str">
        <f ca="1">LOWER(SUBSTITUTE(SUBSTITUTE(SUBSTITUTE(SUBSTITUTE(SUBSTITUTE(SUBSTITUTE(SUBSTITUTE(ATALI[[#This Row],[N.B.nota]]," ",""),"-",""),"(",""),")",""),".",""),",",""),"/",""))</f>
        <v/>
      </c>
      <c r="W163" s="31" t="str">
        <f ca="1">IF(ATALI[[#This Row],[concat]]="","",MATCH(ATALI[[#This Row],[concat]],[3]!db[NB NOTA_C],0)+1)</f>
        <v/>
      </c>
      <c r="X163" s="31" t="str">
        <f ca="1">IF(ATALI[[#This Row],[N.B.nota]]="","",ADDRESS(ROW(ATALI[QB]),COLUMN(ATALI[QB]))&amp;":"&amp;ADDRESS(ROW(),COLUMN(ATALI[QB])))</f>
        <v/>
      </c>
      <c r="Y163" s="46" t="str">
        <f ca="1">IF(ATALI[[#This Row],[//]]="","",HYPERLINK("[../DB.xlsx]DB!e"&amp;MATCH(ATALI[[#This Row],[concat]],[3]!db[NB NOTA_C],0)+1,"&gt;"))</f>
        <v/>
      </c>
      <c r="Z163" s="32">
        <f ca="1">IF(ATALI[[#This Row],[ID NOTA]]="",INDIRECT(ADDRESS(ROW()-1,COLUMN())),ATALI[[#This Row],[ID NOTA]])</f>
        <v>7</v>
      </c>
    </row>
    <row r="164" spans="1:26" x14ac:dyDescent="0.25">
      <c r="A164" s="32"/>
      <c r="B164" s="48" t="str">
        <f>IF(ATALI[[#This Row],[N_ID]]="","",INDEX(Table1[ID],MATCH(ATALI[[#This Row],[N_ID]],Table1[N_ID],0)))</f>
        <v/>
      </c>
      <c r="C164" s="48" t="str">
        <f ca="1">IF(ATALI[[#This Row],[//]]="","",HYPERLINK("["&amp;SUBSTITUTE(DIR,"'","")&amp;"]NOTA!D"&amp;ATALI[[#This Row],[//]]+2,"&gt;"))</f>
        <v/>
      </c>
      <c r="D164" s="48" t="str">
        <f>IF(ATALI[[#This Row],[ID NOTA]]="","",INDEX(Table1[QB],MATCH(ATALI[[#This Row],[ID NOTA]],Table1[ID],0)))</f>
        <v/>
      </c>
      <c r="E16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64" s="48"/>
      <c r="G164" s="30" t="str">
        <f ca="1">IF(ATALI[[#This Row],[N_ID]]="","",INDEX(INDIRECT($2:$2),ATALI[[#This Row],[//]]))</f>
        <v/>
      </c>
      <c r="H164" s="30" t="str">
        <f ca="1">IF(ATALI[[#This Row],[N_ID]]="","",INDEX(INDIRECT($2:$2),ATALI[[#This Row],[//]]))</f>
        <v/>
      </c>
      <c r="I164" s="31" t="str">
        <f ca="1">IF(ATALI[[#This Row],[N_ID]]="","",INDEX(INDIRECT($2:$2),ATALI[[#This Row],[//]]))</f>
        <v/>
      </c>
      <c r="J164" s="35" t="str">
        <f ca="1">IF(ATALI[[#This Row],[//]]="","",INDEX([3]!db[NB PAJAK],ATALI[[#This Row],[stt]]-1))</f>
        <v/>
      </c>
      <c r="K164" s="48" t="str">
        <f ca="1">IF(ATALI[[#This Row],[//]]="","",INDEX(INDIRECT($2:$2),ATALI[[#This Row],[//]]))</f>
        <v/>
      </c>
      <c r="L164" s="48" t="str">
        <f ca="1">IF(ATALI[[#This Row],[//]]="","",INDEX(INDIRECT($2:$2),ATALI[[#This Row],[//]]))</f>
        <v/>
      </c>
      <c r="M164" s="48" t="str">
        <f ca="1">IF(ATALI[[#This Row],[//]]="","",INDEX(INDIRECT($2:$2),ATALI[[#This Row],[//]]))</f>
        <v/>
      </c>
      <c r="N164" s="33" t="str">
        <f ca="1">IF(ATALI[[#This Row],[//]]="","",INDEX(INDIRECT($2:$2),ATALI[[#This Row],[//]]))</f>
        <v/>
      </c>
      <c r="O164" s="44" t="str">
        <f ca="1">IF(ATALI[[#This Row],[//]]="","",INDEX(INDIRECT($2:$2),ATALI[[#This Row],[//]]))</f>
        <v/>
      </c>
      <c r="P164" s="44" t="str">
        <f ca="1">IF(ATALI[[#This Row],[//]]="","",IF(INDEX(INDIRECT($2:$2),ATALI[[#This Row],[//]])="","",INDEX(INDIRECT($2:$2),ATALI[[#This Row],[//]])))</f>
        <v/>
      </c>
      <c r="Q164" s="33" t="str">
        <f ca="1">IF(ATALI[[#This Row],[//]]="","",INDEX(INDIRECT($2:$2),ATALI[[#This Row],[//]]))</f>
        <v/>
      </c>
      <c r="R1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64" s="45" t="str">
        <f ca="1">IF(ATALI[[#This Row],[//]]="","",IF(INDEX(INDIRECT($2:$2),ATALI[[#This Row],[//]])="","",INDEX(INDIRECT($2:$2),ATALI[[#This Row],[//]])))</f>
        <v/>
      </c>
      <c r="U164" s="31" t="str">
        <f ca="1">IF(ATALI[[#This Row],[//]]="","",INDEX(INDIRECT($2:$2),ATALI[[#This Row],[//]]))</f>
        <v/>
      </c>
      <c r="V164" s="31" t="str">
        <f ca="1">LOWER(SUBSTITUTE(SUBSTITUTE(SUBSTITUTE(SUBSTITUTE(SUBSTITUTE(SUBSTITUTE(SUBSTITUTE(ATALI[[#This Row],[N.B.nota]]," ",""),"-",""),"(",""),")",""),".",""),",",""),"/",""))</f>
        <v/>
      </c>
      <c r="W164" s="31" t="str">
        <f ca="1">IF(ATALI[[#This Row],[concat]]="","",MATCH(ATALI[[#This Row],[concat]],[3]!db[NB NOTA_C],0)+1)</f>
        <v/>
      </c>
      <c r="X164" s="31" t="str">
        <f ca="1">IF(ATALI[[#This Row],[N.B.nota]]="","",ADDRESS(ROW(ATALI[QB]),COLUMN(ATALI[QB]))&amp;":"&amp;ADDRESS(ROW(),COLUMN(ATALI[QB])))</f>
        <v/>
      </c>
      <c r="Y164" s="46" t="str">
        <f ca="1">IF(ATALI[[#This Row],[//]]="","",HYPERLINK("[../DB.xlsx]DB!e"&amp;MATCH(ATALI[[#This Row],[concat]],[3]!db[NB NOTA_C],0)+1,"&gt;"))</f>
        <v/>
      </c>
      <c r="Z164" s="32">
        <f ca="1">IF(ATALI[[#This Row],[ID NOTA]]="",INDIRECT(ADDRESS(ROW()-1,COLUMN())),ATALI[[#This Row],[ID NOTA]])</f>
        <v>7</v>
      </c>
    </row>
    <row r="165" spans="1:26" x14ac:dyDescent="0.25">
      <c r="A165" s="32"/>
      <c r="B165" s="48" t="str">
        <f>IF(ATALI[[#This Row],[N_ID]]="","",INDEX(Table1[ID],MATCH(ATALI[[#This Row],[N_ID]],Table1[N_ID],0)))</f>
        <v/>
      </c>
      <c r="C165" s="48" t="str">
        <f ca="1">IF(ATALI[[#This Row],[//]]="","",HYPERLINK("["&amp;SUBSTITUTE(DIR,"'","")&amp;"]NOTA!D"&amp;ATALI[[#This Row],[//]]+2,"&gt;"))</f>
        <v/>
      </c>
      <c r="D165" s="48" t="str">
        <f>IF(ATALI[[#This Row],[ID NOTA]]="","",INDEX(Table1[QB],MATCH(ATALI[[#This Row],[ID NOTA]],Table1[ID],0)))</f>
        <v/>
      </c>
      <c r="E16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65" s="48"/>
      <c r="G165" s="30" t="str">
        <f ca="1">IF(ATALI[[#This Row],[N_ID]]="","",INDEX(INDIRECT($2:$2),ATALI[[#This Row],[//]]))</f>
        <v/>
      </c>
      <c r="H165" s="30" t="str">
        <f ca="1">IF(ATALI[[#This Row],[N_ID]]="","",INDEX(INDIRECT($2:$2),ATALI[[#This Row],[//]]))</f>
        <v/>
      </c>
      <c r="I165" s="31" t="str">
        <f ca="1">IF(ATALI[[#This Row],[N_ID]]="","",INDEX(INDIRECT($2:$2),ATALI[[#This Row],[//]]))</f>
        <v/>
      </c>
      <c r="J165" s="35" t="str">
        <f ca="1">IF(ATALI[[#This Row],[//]]="","",INDEX([3]!db[NB PAJAK],ATALI[[#This Row],[stt]]-1))</f>
        <v/>
      </c>
      <c r="K165" s="48" t="str">
        <f ca="1">IF(ATALI[[#This Row],[//]]="","",INDEX(INDIRECT($2:$2),ATALI[[#This Row],[//]]))</f>
        <v/>
      </c>
      <c r="L165" s="48" t="str">
        <f ca="1">IF(ATALI[[#This Row],[//]]="","",INDEX(INDIRECT($2:$2),ATALI[[#This Row],[//]]))</f>
        <v/>
      </c>
      <c r="M165" s="48" t="str">
        <f ca="1">IF(ATALI[[#This Row],[//]]="","",INDEX(INDIRECT($2:$2),ATALI[[#This Row],[//]]))</f>
        <v/>
      </c>
      <c r="N165" s="33" t="str">
        <f ca="1">IF(ATALI[[#This Row],[//]]="","",INDEX(INDIRECT($2:$2),ATALI[[#This Row],[//]]))</f>
        <v/>
      </c>
      <c r="O165" s="44" t="str">
        <f ca="1">IF(ATALI[[#This Row],[//]]="","",INDEX(INDIRECT($2:$2),ATALI[[#This Row],[//]]))</f>
        <v/>
      </c>
      <c r="P165" s="44" t="str">
        <f ca="1">IF(ATALI[[#This Row],[//]]="","",IF(INDEX(INDIRECT($2:$2),ATALI[[#This Row],[//]])="","",INDEX(INDIRECT($2:$2),ATALI[[#This Row],[//]])))</f>
        <v/>
      </c>
      <c r="Q165" s="33" t="str">
        <f ca="1">IF(ATALI[[#This Row],[//]]="","",INDEX(INDIRECT($2:$2),ATALI[[#This Row],[//]]))</f>
        <v/>
      </c>
      <c r="R1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65" s="45" t="str">
        <f ca="1">IF(ATALI[[#This Row],[//]]="","",IF(INDEX(INDIRECT($2:$2),ATALI[[#This Row],[//]])="","",INDEX(INDIRECT($2:$2),ATALI[[#This Row],[//]])))</f>
        <v/>
      </c>
      <c r="U165" s="31" t="str">
        <f ca="1">IF(ATALI[[#This Row],[//]]="","",INDEX(INDIRECT($2:$2),ATALI[[#This Row],[//]]))</f>
        <v/>
      </c>
      <c r="V165" s="31" t="str">
        <f ca="1">LOWER(SUBSTITUTE(SUBSTITUTE(SUBSTITUTE(SUBSTITUTE(SUBSTITUTE(SUBSTITUTE(SUBSTITUTE(ATALI[[#This Row],[N.B.nota]]," ",""),"-",""),"(",""),")",""),".",""),",",""),"/",""))</f>
        <v/>
      </c>
      <c r="W165" s="31" t="str">
        <f ca="1">IF(ATALI[[#This Row],[concat]]="","",MATCH(ATALI[[#This Row],[concat]],[3]!db[NB NOTA_C],0)+1)</f>
        <v/>
      </c>
      <c r="X165" s="31" t="str">
        <f ca="1">IF(ATALI[[#This Row],[N.B.nota]]="","",ADDRESS(ROW(ATALI[QB]),COLUMN(ATALI[QB]))&amp;":"&amp;ADDRESS(ROW(),COLUMN(ATALI[QB])))</f>
        <v/>
      </c>
      <c r="Y165" s="46" t="str">
        <f ca="1">IF(ATALI[[#This Row],[//]]="","",HYPERLINK("[../DB.xlsx]DB!e"&amp;MATCH(ATALI[[#This Row],[concat]],[3]!db[NB NOTA_C],0)+1,"&gt;"))</f>
        <v/>
      </c>
      <c r="Z165" s="32">
        <f ca="1">IF(ATALI[[#This Row],[ID NOTA]]="",INDIRECT(ADDRESS(ROW()-1,COLUMN())),ATALI[[#This Row],[ID NOTA]])</f>
        <v>7</v>
      </c>
    </row>
    <row r="166" spans="1:26" x14ac:dyDescent="0.25">
      <c r="A166" s="32"/>
      <c r="B166" s="48" t="str">
        <f>IF(ATALI[[#This Row],[N_ID]]="","",INDEX(Table1[ID],MATCH(ATALI[[#This Row],[N_ID]],Table1[N_ID],0)))</f>
        <v/>
      </c>
      <c r="C166" s="48" t="str">
        <f ca="1">IF(ATALI[[#This Row],[//]]="","",HYPERLINK("["&amp;SUBSTITUTE(DIR,"'","")&amp;"]NOTA!D"&amp;ATALI[[#This Row],[//]]+2,"&gt;"))</f>
        <v/>
      </c>
      <c r="D166" s="48" t="str">
        <f>IF(ATALI[[#This Row],[ID NOTA]]="","",INDEX(Table1[QB],MATCH(ATALI[[#This Row],[ID NOTA]],Table1[ID],0)))</f>
        <v/>
      </c>
      <c r="E16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66" s="48"/>
      <c r="G166" s="30" t="str">
        <f ca="1">IF(ATALI[[#This Row],[N_ID]]="","",INDEX(INDIRECT($2:$2),ATALI[[#This Row],[//]]))</f>
        <v/>
      </c>
      <c r="H166" s="30" t="str">
        <f ca="1">IF(ATALI[[#This Row],[N_ID]]="","",INDEX(INDIRECT($2:$2),ATALI[[#This Row],[//]]))</f>
        <v/>
      </c>
      <c r="I166" s="31" t="str">
        <f ca="1">IF(ATALI[[#This Row],[N_ID]]="","",INDEX(INDIRECT($2:$2),ATALI[[#This Row],[//]]))</f>
        <v/>
      </c>
      <c r="J166" s="35" t="str">
        <f ca="1">IF(ATALI[[#This Row],[//]]="","",INDEX([3]!db[NB PAJAK],ATALI[[#This Row],[stt]]-1))</f>
        <v/>
      </c>
      <c r="K166" s="48" t="str">
        <f ca="1">IF(ATALI[[#This Row],[//]]="","",INDEX(INDIRECT($2:$2),ATALI[[#This Row],[//]]))</f>
        <v/>
      </c>
      <c r="L166" s="48" t="str">
        <f ca="1">IF(ATALI[[#This Row],[//]]="","",INDEX(INDIRECT($2:$2),ATALI[[#This Row],[//]]))</f>
        <v/>
      </c>
      <c r="M166" s="48" t="str">
        <f ca="1">IF(ATALI[[#This Row],[//]]="","",INDEX(INDIRECT($2:$2),ATALI[[#This Row],[//]]))</f>
        <v/>
      </c>
      <c r="N166" s="33" t="str">
        <f ca="1">IF(ATALI[[#This Row],[//]]="","",INDEX(INDIRECT($2:$2),ATALI[[#This Row],[//]]))</f>
        <v/>
      </c>
      <c r="O166" s="44" t="str">
        <f ca="1">IF(ATALI[[#This Row],[//]]="","",INDEX(INDIRECT($2:$2),ATALI[[#This Row],[//]]))</f>
        <v/>
      </c>
      <c r="P166" s="44" t="str">
        <f ca="1">IF(ATALI[[#This Row],[//]]="","",IF(INDEX(INDIRECT($2:$2),ATALI[[#This Row],[//]])="","",INDEX(INDIRECT($2:$2),ATALI[[#This Row],[//]])))</f>
        <v/>
      </c>
      <c r="Q166" s="33" t="str">
        <f ca="1">IF(ATALI[[#This Row],[//]]="","",INDEX(INDIRECT($2:$2),ATALI[[#This Row],[//]]))</f>
        <v/>
      </c>
      <c r="R1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66" s="45" t="str">
        <f ca="1">IF(ATALI[[#This Row],[//]]="","",IF(INDEX(INDIRECT($2:$2),ATALI[[#This Row],[//]])="","",INDEX(INDIRECT($2:$2),ATALI[[#This Row],[//]])))</f>
        <v/>
      </c>
      <c r="U166" s="31" t="str">
        <f ca="1">IF(ATALI[[#This Row],[//]]="","",INDEX(INDIRECT($2:$2),ATALI[[#This Row],[//]]))</f>
        <v/>
      </c>
      <c r="V166" s="31" t="str">
        <f ca="1">LOWER(SUBSTITUTE(SUBSTITUTE(SUBSTITUTE(SUBSTITUTE(SUBSTITUTE(SUBSTITUTE(SUBSTITUTE(ATALI[[#This Row],[N.B.nota]]," ",""),"-",""),"(",""),")",""),".",""),",",""),"/",""))</f>
        <v/>
      </c>
      <c r="W166" s="31" t="str">
        <f ca="1">IF(ATALI[[#This Row],[concat]]="","",MATCH(ATALI[[#This Row],[concat]],[3]!db[NB NOTA_C],0)+1)</f>
        <v/>
      </c>
      <c r="X166" s="31" t="str">
        <f ca="1">IF(ATALI[[#This Row],[N.B.nota]]="","",ADDRESS(ROW(ATALI[QB]),COLUMN(ATALI[QB]))&amp;":"&amp;ADDRESS(ROW(),COLUMN(ATALI[QB])))</f>
        <v/>
      </c>
      <c r="Y166" s="46" t="str">
        <f ca="1">IF(ATALI[[#This Row],[//]]="","",HYPERLINK("[../DB.xlsx]DB!e"&amp;MATCH(ATALI[[#This Row],[concat]],[3]!db[NB NOTA_C],0)+1,"&gt;"))</f>
        <v/>
      </c>
      <c r="Z166" s="32">
        <f ca="1">IF(ATALI[[#This Row],[ID NOTA]]="",INDIRECT(ADDRESS(ROW()-1,COLUMN())),ATALI[[#This Row],[ID NOTA]])</f>
        <v>7</v>
      </c>
    </row>
    <row r="167" spans="1:26" x14ac:dyDescent="0.25">
      <c r="A167" s="32"/>
      <c r="B167" s="48" t="str">
        <f>IF(ATALI[[#This Row],[N_ID]]="","",INDEX(Table1[ID],MATCH(ATALI[[#This Row],[N_ID]],Table1[N_ID],0)))</f>
        <v/>
      </c>
      <c r="C167" s="48" t="str">
        <f ca="1">IF(ATALI[[#This Row],[//]]="","",HYPERLINK("["&amp;SUBSTITUTE(DIR,"'","")&amp;"]NOTA!D"&amp;ATALI[[#This Row],[//]]+2,"&gt;"))</f>
        <v/>
      </c>
      <c r="D167" s="48" t="str">
        <f>IF(ATALI[[#This Row],[ID NOTA]]="","",INDEX(Table1[QB],MATCH(ATALI[[#This Row],[ID NOTA]],Table1[ID],0)))</f>
        <v/>
      </c>
      <c r="E16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67" s="48"/>
      <c r="G167" s="30" t="str">
        <f ca="1">IF(ATALI[[#This Row],[N_ID]]="","",INDEX(INDIRECT($2:$2),ATALI[[#This Row],[//]]))</f>
        <v/>
      </c>
      <c r="H167" s="30" t="str">
        <f ca="1">IF(ATALI[[#This Row],[N_ID]]="","",INDEX(INDIRECT($2:$2),ATALI[[#This Row],[//]]))</f>
        <v/>
      </c>
      <c r="I167" s="31" t="str">
        <f ca="1">IF(ATALI[[#This Row],[N_ID]]="","",INDEX(INDIRECT($2:$2),ATALI[[#This Row],[//]]))</f>
        <v/>
      </c>
      <c r="J167" s="35" t="str">
        <f ca="1">IF(ATALI[[#This Row],[//]]="","",INDEX([3]!db[NB PAJAK],ATALI[[#This Row],[stt]]-1))</f>
        <v/>
      </c>
      <c r="K167" s="48" t="str">
        <f ca="1">IF(ATALI[[#This Row],[//]]="","",INDEX(INDIRECT($2:$2),ATALI[[#This Row],[//]]))</f>
        <v/>
      </c>
      <c r="L167" s="48" t="str">
        <f ca="1">IF(ATALI[[#This Row],[//]]="","",INDEX(INDIRECT($2:$2),ATALI[[#This Row],[//]]))</f>
        <v/>
      </c>
      <c r="M167" s="48" t="str">
        <f ca="1">IF(ATALI[[#This Row],[//]]="","",INDEX(INDIRECT($2:$2),ATALI[[#This Row],[//]]))</f>
        <v/>
      </c>
      <c r="N167" s="33" t="str">
        <f ca="1">IF(ATALI[[#This Row],[//]]="","",INDEX(INDIRECT($2:$2),ATALI[[#This Row],[//]]))</f>
        <v/>
      </c>
      <c r="O167" s="44" t="str">
        <f ca="1">IF(ATALI[[#This Row],[//]]="","",INDEX(INDIRECT($2:$2),ATALI[[#This Row],[//]]))</f>
        <v/>
      </c>
      <c r="P167" s="44" t="str">
        <f ca="1">IF(ATALI[[#This Row],[//]]="","",IF(INDEX(INDIRECT($2:$2),ATALI[[#This Row],[//]])="","",INDEX(INDIRECT($2:$2),ATALI[[#This Row],[//]])))</f>
        <v/>
      </c>
      <c r="Q167" s="33" t="str">
        <f ca="1">IF(ATALI[[#This Row],[//]]="","",INDEX(INDIRECT($2:$2),ATALI[[#This Row],[//]]))</f>
        <v/>
      </c>
      <c r="R1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67" s="45" t="str">
        <f ca="1">IF(ATALI[[#This Row],[//]]="","",IF(INDEX(INDIRECT($2:$2),ATALI[[#This Row],[//]])="","",INDEX(INDIRECT($2:$2),ATALI[[#This Row],[//]])))</f>
        <v/>
      </c>
      <c r="U167" s="31" t="str">
        <f ca="1">IF(ATALI[[#This Row],[//]]="","",INDEX(INDIRECT($2:$2),ATALI[[#This Row],[//]]))</f>
        <v/>
      </c>
      <c r="V167" s="31" t="str">
        <f ca="1">LOWER(SUBSTITUTE(SUBSTITUTE(SUBSTITUTE(SUBSTITUTE(SUBSTITUTE(SUBSTITUTE(SUBSTITUTE(ATALI[[#This Row],[N.B.nota]]," ",""),"-",""),"(",""),")",""),".",""),",",""),"/",""))</f>
        <v/>
      </c>
      <c r="W167" s="31" t="str">
        <f ca="1">IF(ATALI[[#This Row],[concat]]="","",MATCH(ATALI[[#This Row],[concat]],[3]!db[NB NOTA_C],0)+1)</f>
        <v/>
      </c>
      <c r="X167" s="31" t="str">
        <f ca="1">IF(ATALI[[#This Row],[N.B.nota]]="","",ADDRESS(ROW(ATALI[QB]),COLUMN(ATALI[QB]))&amp;":"&amp;ADDRESS(ROW(),COLUMN(ATALI[QB])))</f>
        <v/>
      </c>
      <c r="Y167" s="46" t="str">
        <f ca="1">IF(ATALI[[#This Row],[//]]="","",HYPERLINK("[../DB.xlsx]DB!e"&amp;MATCH(ATALI[[#This Row],[concat]],[3]!db[NB NOTA_C],0)+1,"&gt;"))</f>
        <v/>
      </c>
      <c r="Z167" s="32">
        <f ca="1">IF(ATALI[[#This Row],[ID NOTA]]="",INDIRECT(ADDRESS(ROW()-1,COLUMN())),ATALI[[#This Row],[ID NOTA]])</f>
        <v>7</v>
      </c>
    </row>
    <row r="168" spans="1:26" x14ac:dyDescent="0.25">
      <c r="A168" s="32"/>
      <c r="B168" s="48" t="str">
        <f>IF(ATALI[[#This Row],[N_ID]]="","",INDEX(Table1[ID],MATCH(ATALI[[#This Row],[N_ID]],Table1[N_ID],0)))</f>
        <v/>
      </c>
      <c r="C168" s="48" t="str">
        <f ca="1">IF(ATALI[[#This Row],[//]]="","",HYPERLINK("["&amp;SUBSTITUTE(DIR,"'","")&amp;"]NOTA!D"&amp;ATALI[[#This Row],[//]]+2,"&gt;"))</f>
        <v/>
      </c>
      <c r="D168" s="48" t="str">
        <f>IF(ATALI[[#This Row],[ID NOTA]]="","",INDEX(Table1[QB],MATCH(ATALI[[#This Row],[ID NOTA]],Table1[ID],0)))</f>
        <v/>
      </c>
      <c r="E16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68" s="48"/>
      <c r="G168" s="30" t="str">
        <f ca="1">IF(ATALI[[#This Row],[N_ID]]="","",INDEX(INDIRECT($2:$2),ATALI[[#This Row],[//]]))</f>
        <v/>
      </c>
      <c r="H168" s="30" t="str">
        <f ca="1">IF(ATALI[[#This Row],[N_ID]]="","",INDEX(INDIRECT($2:$2),ATALI[[#This Row],[//]]))</f>
        <v/>
      </c>
      <c r="I168" s="31" t="str">
        <f ca="1">IF(ATALI[[#This Row],[N_ID]]="","",INDEX(INDIRECT($2:$2),ATALI[[#This Row],[//]]))</f>
        <v/>
      </c>
      <c r="J168" s="35" t="str">
        <f ca="1">IF(ATALI[[#This Row],[//]]="","",INDEX([3]!db[NB PAJAK],ATALI[[#This Row],[stt]]-1))</f>
        <v/>
      </c>
      <c r="K168" s="48" t="str">
        <f ca="1">IF(ATALI[[#This Row],[//]]="","",INDEX(INDIRECT($2:$2),ATALI[[#This Row],[//]]))</f>
        <v/>
      </c>
      <c r="L168" s="48" t="str">
        <f ca="1">IF(ATALI[[#This Row],[//]]="","",INDEX(INDIRECT($2:$2),ATALI[[#This Row],[//]]))</f>
        <v/>
      </c>
      <c r="M168" s="48" t="str">
        <f ca="1">IF(ATALI[[#This Row],[//]]="","",INDEX(INDIRECT($2:$2),ATALI[[#This Row],[//]]))</f>
        <v/>
      </c>
      <c r="N168" s="33" t="str">
        <f ca="1">IF(ATALI[[#This Row],[//]]="","",INDEX(INDIRECT($2:$2),ATALI[[#This Row],[//]]))</f>
        <v/>
      </c>
      <c r="O168" s="44" t="str">
        <f ca="1">IF(ATALI[[#This Row],[//]]="","",INDEX(INDIRECT($2:$2),ATALI[[#This Row],[//]]))</f>
        <v/>
      </c>
      <c r="P168" s="44" t="str">
        <f ca="1">IF(ATALI[[#This Row],[//]]="","",IF(INDEX(INDIRECT($2:$2),ATALI[[#This Row],[//]])="","",INDEX(INDIRECT($2:$2),ATALI[[#This Row],[//]])))</f>
        <v/>
      </c>
      <c r="Q168" s="33" t="str">
        <f ca="1">IF(ATALI[[#This Row],[//]]="","",INDEX(INDIRECT($2:$2),ATALI[[#This Row],[//]]))</f>
        <v/>
      </c>
      <c r="R1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68" s="45" t="str">
        <f ca="1">IF(ATALI[[#This Row],[//]]="","",IF(INDEX(INDIRECT($2:$2),ATALI[[#This Row],[//]])="","",INDEX(INDIRECT($2:$2),ATALI[[#This Row],[//]])))</f>
        <v/>
      </c>
      <c r="U168" s="31" t="str">
        <f ca="1">IF(ATALI[[#This Row],[//]]="","",INDEX(INDIRECT($2:$2),ATALI[[#This Row],[//]]))</f>
        <v/>
      </c>
      <c r="V168" s="31" t="str">
        <f ca="1">LOWER(SUBSTITUTE(SUBSTITUTE(SUBSTITUTE(SUBSTITUTE(SUBSTITUTE(SUBSTITUTE(SUBSTITUTE(ATALI[[#This Row],[N.B.nota]]," ",""),"-",""),"(",""),")",""),".",""),",",""),"/",""))</f>
        <v/>
      </c>
      <c r="W168" s="31" t="str">
        <f ca="1">IF(ATALI[[#This Row],[concat]]="","",MATCH(ATALI[[#This Row],[concat]],[3]!db[NB NOTA_C],0)+1)</f>
        <v/>
      </c>
      <c r="X168" s="31" t="str">
        <f ca="1">IF(ATALI[[#This Row],[N.B.nota]]="","",ADDRESS(ROW(ATALI[QB]),COLUMN(ATALI[QB]))&amp;":"&amp;ADDRESS(ROW(),COLUMN(ATALI[QB])))</f>
        <v/>
      </c>
      <c r="Y168" s="46" t="str">
        <f ca="1">IF(ATALI[[#This Row],[//]]="","",HYPERLINK("[../DB.xlsx]DB!e"&amp;MATCH(ATALI[[#This Row],[concat]],[3]!db[NB NOTA_C],0)+1,"&gt;"))</f>
        <v/>
      </c>
      <c r="Z168" s="32">
        <f ca="1">IF(ATALI[[#This Row],[ID NOTA]]="",INDIRECT(ADDRESS(ROW()-1,COLUMN())),ATALI[[#This Row],[ID NOTA]])</f>
        <v>7</v>
      </c>
    </row>
    <row r="169" spans="1:26" x14ac:dyDescent="0.25">
      <c r="A169" s="32"/>
      <c r="B169" s="48" t="str">
        <f>IF(ATALI[[#This Row],[N_ID]]="","",INDEX(Table1[ID],MATCH(ATALI[[#This Row],[N_ID]],Table1[N_ID],0)))</f>
        <v/>
      </c>
      <c r="C169" s="48" t="str">
        <f ca="1">IF(ATALI[[#This Row],[//]]="","",HYPERLINK("["&amp;SUBSTITUTE(DIR,"'","")&amp;"]NOTA!D"&amp;ATALI[[#This Row],[//]]+2,"&gt;"))</f>
        <v/>
      </c>
      <c r="D169" s="48" t="str">
        <f>IF(ATALI[[#This Row],[ID NOTA]]="","",INDEX(Table1[QB],MATCH(ATALI[[#This Row],[ID NOTA]],Table1[ID],0)))</f>
        <v/>
      </c>
      <c r="E16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69" s="48"/>
      <c r="G169" s="30" t="str">
        <f ca="1">IF(ATALI[[#This Row],[N_ID]]="","",INDEX(INDIRECT($2:$2),ATALI[[#This Row],[//]]))</f>
        <v/>
      </c>
      <c r="H169" s="30" t="str">
        <f ca="1">IF(ATALI[[#This Row],[N_ID]]="","",INDEX(INDIRECT($2:$2),ATALI[[#This Row],[//]]))</f>
        <v/>
      </c>
      <c r="I169" s="31" t="str">
        <f ca="1">IF(ATALI[[#This Row],[N_ID]]="","",INDEX(INDIRECT($2:$2),ATALI[[#This Row],[//]]))</f>
        <v/>
      </c>
      <c r="J169" s="35" t="str">
        <f ca="1">IF(ATALI[[#This Row],[//]]="","",INDEX([3]!db[NB PAJAK],ATALI[[#This Row],[stt]]-1))</f>
        <v/>
      </c>
      <c r="K169" s="48" t="str">
        <f ca="1">IF(ATALI[[#This Row],[//]]="","",INDEX(INDIRECT($2:$2),ATALI[[#This Row],[//]]))</f>
        <v/>
      </c>
      <c r="L169" s="48" t="str">
        <f ca="1">IF(ATALI[[#This Row],[//]]="","",INDEX(INDIRECT($2:$2),ATALI[[#This Row],[//]]))</f>
        <v/>
      </c>
      <c r="M169" s="48" t="str">
        <f ca="1">IF(ATALI[[#This Row],[//]]="","",INDEX(INDIRECT($2:$2),ATALI[[#This Row],[//]]))</f>
        <v/>
      </c>
      <c r="N169" s="33" t="str">
        <f ca="1">IF(ATALI[[#This Row],[//]]="","",INDEX(INDIRECT($2:$2),ATALI[[#This Row],[//]]))</f>
        <v/>
      </c>
      <c r="O169" s="44" t="str">
        <f ca="1">IF(ATALI[[#This Row],[//]]="","",INDEX(INDIRECT($2:$2),ATALI[[#This Row],[//]]))</f>
        <v/>
      </c>
      <c r="P169" s="44" t="str">
        <f ca="1">IF(ATALI[[#This Row],[//]]="","",IF(INDEX(INDIRECT($2:$2),ATALI[[#This Row],[//]])="","",INDEX(INDIRECT($2:$2),ATALI[[#This Row],[//]])))</f>
        <v/>
      </c>
      <c r="Q169" s="33" t="str">
        <f ca="1">IF(ATALI[[#This Row],[//]]="","",INDEX(INDIRECT($2:$2),ATALI[[#This Row],[//]]))</f>
        <v/>
      </c>
      <c r="R1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69" s="45" t="str">
        <f ca="1">IF(ATALI[[#This Row],[//]]="","",IF(INDEX(INDIRECT($2:$2),ATALI[[#This Row],[//]])="","",INDEX(INDIRECT($2:$2),ATALI[[#This Row],[//]])))</f>
        <v/>
      </c>
      <c r="U169" s="31" t="str">
        <f ca="1">IF(ATALI[[#This Row],[//]]="","",INDEX(INDIRECT($2:$2),ATALI[[#This Row],[//]]))</f>
        <v/>
      </c>
      <c r="V169" s="31" t="str">
        <f ca="1">LOWER(SUBSTITUTE(SUBSTITUTE(SUBSTITUTE(SUBSTITUTE(SUBSTITUTE(SUBSTITUTE(SUBSTITUTE(ATALI[[#This Row],[N.B.nota]]," ",""),"-",""),"(",""),")",""),".",""),",",""),"/",""))</f>
        <v/>
      </c>
      <c r="W169" s="31" t="str">
        <f ca="1">IF(ATALI[[#This Row],[concat]]="","",MATCH(ATALI[[#This Row],[concat]],[3]!db[NB NOTA_C],0)+1)</f>
        <v/>
      </c>
      <c r="X169" s="31" t="str">
        <f ca="1">IF(ATALI[[#This Row],[N.B.nota]]="","",ADDRESS(ROW(ATALI[QB]),COLUMN(ATALI[QB]))&amp;":"&amp;ADDRESS(ROW(),COLUMN(ATALI[QB])))</f>
        <v/>
      </c>
      <c r="Y169" s="46" t="str">
        <f ca="1">IF(ATALI[[#This Row],[//]]="","",HYPERLINK("[../DB.xlsx]DB!e"&amp;MATCH(ATALI[[#This Row],[concat]],[3]!db[NB NOTA_C],0)+1,"&gt;"))</f>
        <v/>
      </c>
      <c r="Z169" s="32">
        <f ca="1">IF(ATALI[[#This Row],[ID NOTA]]="",INDIRECT(ADDRESS(ROW()-1,COLUMN())),ATALI[[#This Row],[ID NOTA]])</f>
        <v>7</v>
      </c>
    </row>
    <row r="170" spans="1:26" x14ac:dyDescent="0.25">
      <c r="A170" s="32"/>
      <c r="B170" s="48" t="str">
        <f>IF(ATALI[[#This Row],[N_ID]]="","",INDEX(Table1[ID],MATCH(ATALI[[#This Row],[N_ID]],Table1[N_ID],0)))</f>
        <v/>
      </c>
      <c r="C170" s="48" t="str">
        <f ca="1">IF(ATALI[[#This Row],[//]]="","",HYPERLINK("["&amp;SUBSTITUTE(DIR,"'","")&amp;"]NOTA!D"&amp;ATALI[[#This Row],[//]]+2,"&gt;"))</f>
        <v/>
      </c>
      <c r="D170" s="48" t="str">
        <f>IF(ATALI[[#This Row],[ID NOTA]]="","",INDEX(Table1[QB],MATCH(ATALI[[#This Row],[ID NOTA]],Table1[ID],0)))</f>
        <v/>
      </c>
      <c r="E17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70" s="48"/>
      <c r="G170" s="30" t="str">
        <f ca="1">IF(ATALI[[#This Row],[N_ID]]="","",INDEX(INDIRECT($2:$2),ATALI[[#This Row],[//]]))</f>
        <v/>
      </c>
      <c r="H170" s="30" t="str">
        <f ca="1">IF(ATALI[[#This Row],[N_ID]]="","",INDEX(INDIRECT($2:$2),ATALI[[#This Row],[//]]))</f>
        <v/>
      </c>
      <c r="I170" s="31" t="str">
        <f ca="1">IF(ATALI[[#This Row],[N_ID]]="","",INDEX(INDIRECT($2:$2),ATALI[[#This Row],[//]]))</f>
        <v/>
      </c>
      <c r="J170" s="35" t="str">
        <f ca="1">IF(ATALI[[#This Row],[//]]="","",INDEX([3]!db[NB PAJAK],ATALI[[#This Row],[stt]]-1))</f>
        <v/>
      </c>
      <c r="K170" s="48" t="str">
        <f ca="1">IF(ATALI[[#This Row],[//]]="","",INDEX(INDIRECT($2:$2),ATALI[[#This Row],[//]]))</f>
        <v/>
      </c>
      <c r="L170" s="48" t="str">
        <f ca="1">IF(ATALI[[#This Row],[//]]="","",INDEX(INDIRECT($2:$2),ATALI[[#This Row],[//]]))</f>
        <v/>
      </c>
      <c r="M170" s="48" t="str">
        <f ca="1">IF(ATALI[[#This Row],[//]]="","",INDEX(INDIRECT($2:$2),ATALI[[#This Row],[//]]))</f>
        <v/>
      </c>
      <c r="N170" s="33" t="str">
        <f ca="1">IF(ATALI[[#This Row],[//]]="","",INDEX(INDIRECT($2:$2),ATALI[[#This Row],[//]]))</f>
        <v/>
      </c>
      <c r="O170" s="44" t="str">
        <f ca="1">IF(ATALI[[#This Row],[//]]="","",INDEX(INDIRECT($2:$2),ATALI[[#This Row],[//]]))</f>
        <v/>
      </c>
      <c r="P170" s="44" t="str">
        <f ca="1">IF(ATALI[[#This Row],[//]]="","",IF(INDEX(INDIRECT($2:$2),ATALI[[#This Row],[//]])="","",INDEX(INDIRECT($2:$2),ATALI[[#This Row],[//]])))</f>
        <v/>
      </c>
      <c r="Q170" s="33" t="str">
        <f ca="1">IF(ATALI[[#This Row],[//]]="","",INDEX(INDIRECT($2:$2),ATALI[[#This Row],[//]]))</f>
        <v/>
      </c>
      <c r="R1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70" s="45" t="str">
        <f ca="1">IF(ATALI[[#This Row],[//]]="","",IF(INDEX(INDIRECT($2:$2),ATALI[[#This Row],[//]])="","",INDEX(INDIRECT($2:$2),ATALI[[#This Row],[//]])))</f>
        <v/>
      </c>
      <c r="U170" s="31" t="str">
        <f ca="1">IF(ATALI[[#This Row],[//]]="","",INDEX(INDIRECT($2:$2),ATALI[[#This Row],[//]]))</f>
        <v/>
      </c>
      <c r="V170" s="31" t="str">
        <f ca="1">LOWER(SUBSTITUTE(SUBSTITUTE(SUBSTITUTE(SUBSTITUTE(SUBSTITUTE(SUBSTITUTE(SUBSTITUTE(ATALI[[#This Row],[N.B.nota]]," ",""),"-",""),"(",""),")",""),".",""),",",""),"/",""))</f>
        <v/>
      </c>
      <c r="W170" s="31" t="str">
        <f ca="1">IF(ATALI[[#This Row],[concat]]="","",MATCH(ATALI[[#This Row],[concat]],[3]!db[NB NOTA_C],0)+1)</f>
        <v/>
      </c>
      <c r="X170" s="31" t="str">
        <f ca="1">IF(ATALI[[#This Row],[N.B.nota]]="","",ADDRESS(ROW(ATALI[QB]),COLUMN(ATALI[QB]))&amp;":"&amp;ADDRESS(ROW(),COLUMN(ATALI[QB])))</f>
        <v/>
      </c>
      <c r="Y170" s="46" t="str">
        <f ca="1">IF(ATALI[[#This Row],[//]]="","",HYPERLINK("[../DB.xlsx]DB!e"&amp;MATCH(ATALI[[#This Row],[concat]],[3]!db[NB NOTA_C],0)+1,"&gt;"))</f>
        <v/>
      </c>
      <c r="Z170" s="32">
        <f ca="1">IF(ATALI[[#This Row],[ID NOTA]]="",INDIRECT(ADDRESS(ROW()-1,COLUMN())),ATALI[[#This Row],[ID NOTA]])</f>
        <v>7</v>
      </c>
    </row>
    <row r="171" spans="1:26" x14ac:dyDescent="0.25">
      <c r="A171" s="32"/>
      <c r="B171" s="48" t="str">
        <f>IF(ATALI[[#This Row],[N_ID]]="","",INDEX(Table1[ID],MATCH(ATALI[[#This Row],[N_ID]],Table1[N_ID],0)))</f>
        <v/>
      </c>
      <c r="C171" s="48" t="str">
        <f ca="1">IF(ATALI[[#This Row],[//]]="","",HYPERLINK("["&amp;SUBSTITUTE(DIR,"'","")&amp;"]NOTA!D"&amp;ATALI[[#This Row],[//]]+2,"&gt;"))</f>
        <v/>
      </c>
      <c r="D171" s="48" t="str">
        <f>IF(ATALI[[#This Row],[ID NOTA]]="","",INDEX(Table1[QB],MATCH(ATALI[[#This Row],[ID NOTA]],Table1[ID],0)))</f>
        <v/>
      </c>
      <c r="E17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71" s="48"/>
      <c r="G171" s="30" t="str">
        <f ca="1">IF(ATALI[[#This Row],[N_ID]]="","",INDEX(INDIRECT($2:$2),ATALI[[#This Row],[//]]))</f>
        <v/>
      </c>
      <c r="H171" s="30" t="str">
        <f ca="1">IF(ATALI[[#This Row],[N_ID]]="","",INDEX(INDIRECT($2:$2),ATALI[[#This Row],[//]]))</f>
        <v/>
      </c>
      <c r="I171" s="31" t="str">
        <f ca="1">IF(ATALI[[#This Row],[N_ID]]="","",INDEX(INDIRECT($2:$2),ATALI[[#This Row],[//]]))</f>
        <v/>
      </c>
      <c r="J171" s="35" t="str">
        <f ca="1">IF(ATALI[[#This Row],[//]]="","",INDEX([3]!db[NB PAJAK],ATALI[[#This Row],[stt]]-1))</f>
        <v/>
      </c>
      <c r="K171" s="48" t="str">
        <f ca="1">IF(ATALI[[#This Row],[//]]="","",INDEX(INDIRECT($2:$2),ATALI[[#This Row],[//]]))</f>
        <v/>
      </c>
      <c r="L171" s="48" t="str">
        <f ca="1">IF(ATALI[[#This Row],[//]]="","",INDEX(INDIRECT($2:$2),ATALI[[#This Row],[//]]))</f>
        <v/>
      </c>
      <c r="M171" s="48" t="str">
        <f ca="1">IF(ATALI[[#This Row],[//]]="","",INDEX(INDIRECT($2:$2),ATALI[[#This Row],[//]]))</f>
        <v/>
      </c>
      <c r="N171" s="33" t="str">
        <f ca="1">IF(ATALI[[#This Row],[//]]="","",INDEX(INDIRECT($2:$2),ATALI[[#This Row],[//]]))</f>
        <v/>
      </c>
      <c r="O171" s="44" t="str">
        <f ca="1">IF(ATALI[[#This Row],[//]]="","",INDEX(INDIRECT($2:$2),ATALI[[#This Row],[//]]))</f>
        <v/>
      </c>
      <c r="P171" s="44" t="str">
        <f ca="1">IF(ATALI[[#This Row],[//]]="","",IF(INDEX(INDIRECT($2:$2),ATALI[[#This Row],[//]])="","",INDEX(INDIRECT($2:$2),ATALI[[#This Row],[//]])))</f>
        <v/>
      </c>
      <c r="Q171" s="33" t="str">
        <f ca="1">IF(ATALI[[#This Row],[//]]="","",INDEX(INDIRECT($2:$2),ATALI[[#This Row],[//]]))</f>
        <v/>
      </c>
      <c r="R1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71" s="45" t="str">
        <f ca="1">IF(ATALI[[#This Row],[//]]="","",IF(INDEX(INDIRECT($2:$2),ATALI[[#This Row],[//]])="","",INDEX(INDIRECT($2:$2),ATALI[[#This Row],[//]])))</f>
        <v/>
      </c>
      <c r="U171" s="31" t="str">
        <f ca="1">IF(ATALI[[#This Row],[//]]="","",INDEX(INDIRECT($2:$2),ATALI[[#This Row],[//]]))</f>
        <v/>
      </c>
      <c r="V171" s="31" t="str">
        <f ca="1">LOWER(SUBSTITUTE(SUBSTITUTE(SUBSTITUTE(SUBSTITUTE(SUBSTITUTE(SUBSTITUTE(SUBSTITUTE(ATALI[[#This Row],[N.B.nota]]," ",""),"-",""),"(",""),")",""),".",""),",",""),"/",""))</f>
        <v/>
      </c>
      <c r="W171" s="31" t="str">
        <f ca="1">IF(ATALI[[#This Row],[concat]]="","",MATCH(ATALI[[#This Row],[concat]],[3]!db[NB NOTA_C],0)+1)</f>
        <v/>
      </c>
      <c r="X171" s="31" t="str">
        <f ca="1">IF(ATALI[[#This Row],[N.B.nota]]="","",ADDRESS(ROW(ATALI[QB]),COLUMN(ATALI[QB]))&amp;":"&amp;ADDRESS(ROW(),COLUMN(ATALI[QB])))</f>
        <v/>
      </c>
      <c r="Y171" s="46" t="str">
        <f ca="1">IF(ATALI[[#This Row],[//]]="","",HYPERLINK("[../DB.xlsx]DB!e"&amp;MATCH(ATALI[[#This Row],[concat]],[3]!db[NB NOTA_C],0)+1,"&gt;"))</f>
        <v/>
      </c>
      <c r="Z171" s="32">
        <f ca="1">IF(ATALI[[#This Row],[ID NOTA]]="",INDIRECT(ADDRESS(ROW()-1,COLUMN())),ATALI[[#This Row],[ID NOTA]])</f>
        <v>7</v>
      </c>
    </row>
    <row r="172" spans="1:26" x14ac:dyDescent="0.25">
      <c r="A172" s="32"/>
      <c r="B172" s="48" t="str">
        <f>IF(ATALI[[#This Row],[N_ID]]="","",INDEX(Table1[ID],MATCH(ATALI[[#This Row],[N_ID]],Table1[N_ID],0)))</f>
        <v/>
      </c>
      <c r="C172" s="48" t="str">
        <f ca="1">IF(ATALI[[#This Row],[//]]="","",HYPERLINK("["&amp;SUBSTITUTE(DIR,"'","")&amp;"]NOTA!D"&amp;ATALI[[#This Row],[//]]+2,"&gt;"))</f>
        <v/>
      </c>
      <c r="D172" s="48" t="str">
        <f>IF(ATALI[[#This Row],[ID NOTA]]="","",INDEX(Table1[QB],MATCH(ATALI[[#This Row],[ID NOTA]],Table1[ID],0)))</f>
        <v/>
      </c>
      <c r="E17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72" s="48"/>
      <c r="G172" s="30" t="str">
        <f ca="1">IF(ATALI[[#This Row],[N_ID]]="","",INDEX(INDIRECT($2:$2),ATALI[[#This Row],[//]]))</f>
        <v/>
      </c>
      <c r="H172" s="30" t="str">
        <f ca="1">IF(ATALI[[#This Row],[N_ID]]="","",INDEX(INDIRECT($2:$2),ATALI[[#This Row],[//]]))</f>
        <v/>
      </c>
      <c r="I172" s="31" t="str">
        <f ca="1">IF(ATALI[[#This Row],[N_ID]]="","",INDEX(INDIRECT($2:$2),ATALI[[#This Row],[//]]))</f>
        <v/>
      </c>
      <c r="J172" s="35" t="str">
        <f ca="1">IF(ATALI[[#This Row],[//]]="","",INDEX([3]!db[NB PAJAK],ATALI[[#This Row],[stt]]-1))</f>
        <v/>
      </c>
      <c r="K172" s="48" t="str">
        <f ca="1">IF(ATALI[[#This Row],[//]]="","",INDEX(INDIRECT($2:$2),ATALI[[#This Row],[//]]))</f>
        <v/>
      </c>
      <c r="L172" s="48" t="str">
        <f ca="1">IF(ATALI[[#This Row],[//]]="","",INDEX(INDIRECT($2:$2),ATALI[[#This Row],[//]]))</f>
        <v/>
      </c>
      <c r="M172" s="48" t="str">
        <f ca="1">IF(ATALI[[#This Row],[//]]="","",INDEX(INDIRECT($2:$2),ATALI[[#This Row],[//]]))</f>
        <v/>
      </c>
      <c r="N172" s="33" t="str">
        <f ca="1">IF(ATALI[[#This Row],[//]]="","",INDEX(INDIRECT($2:$2),ATALI[[#This Row],[//]]))</f>
        <v/>
      </c>
      <c r="O172" s="44" t="str">
        <f ca="1">IF(ATALI[[#This Row],[//]]="","",INDEX(INDIRECT($2:$2),ATALI[[#This Row],[//]]))</f>
        <v/>
      </c>
      <c r="P172" s="44" t="str">
        <f ca="1">IF(ATALI[[#This Row],[//]]="","",IF(INDEX(INDIRECT($2:$2),ATALI[[#This Row],[//]])="","",INDEX(INDIRECT($2:$2),ATALI[[#This Row],[//]])))</f>
        <v/>
      </c>
      <c r="Q172" s="33" t="str">
        <f ca="1">IF(ATALI[[#This Row],[//]]="","",INDEX(INDIRECT($2:$2),ATALI[[#This Row],[//]]))</f>
        <v/>
      </c>
      <c r="R1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72" s="45" t="str">
        <f ca="1">IF(ATALI[[#This Row],[//]]="","",IF(INDEX(INDIRECT($2:$2),ATALI[[#This Row],[//]])="","",INDEX(INDIRECT($2:$2),ATALI[[#This Row],[//]])))</f>
        <v/>
      </c>
      <c r="U172" s="31" t="str">
        <f ca="1">IF(ATALI[[#This Row],[//]]="","",INDEX(INDIRECT($2:$2),ATALI[[#This Row],[//]]))</f>
        <v/>
      </c>
      <c r="V172" s="31" t="str">
        <f ca="1">LOWER(SUBSTITUTE(SUBSTITUTE(SUBSTITUTE(SUBSTITUTE(SUBSTITUTE(SUBSTITUTE(SUBSTITUTE(ATALI[[#This Row],[N.B.nota]]," ",""),"-",""),"(",""),")",""),".",""),",",""),"/",""))</f>
        <v/>
      </c>
      <c r="W172" s="31" t="str">
        <f ca="1">IF(ATALI[[#This Row],[concat]]="","",MATCH(ATALI[[#This Row],[concat]],[3]!db[NB NOTA_C],0)+1)</f>
        <v/>
      </c>
      <c r="X172" s="31" t="str">
        <f ca="1">IF(ATALI[[#This Row],[N.B.nota]]="","",ADDRESS(ROW(ATALI[QB]),COLUMN(ATALI[QB]))&amp;":"&amp;ADDRESS(ROW(),COLUMN(ATALI[QB])))</f>
        <v/>
      </c>
      <c r="Y172" s="46" t="str">
        <f ca="1">IF(ATALI[[#This Row],[//]]="","",HYPERLINK("[../DB.xlsx]DB!e"&amp;MATCH(ATALI[[#This Row],[concat]],[3]!db[NB NOTA_C],0)+1,"&gt;"))</f>
        <v/>
      </c>
      <c r="Z172" s="32">
        <f ca="1">IF(ATALI[[#This Row],[ID NOTA]]="",INDIRECT(ADDRESS(ROW()-1,COLUMN())),ATALI[[#This Row],[ID NOTA]])</f>
        <v>7</v>
      </c>
    </row>
    <row r="173" spans="1:26" x14ac:dyDescent="0.25">
      <c r="A173" s="32"/>
      <c r="B173" s="48" t="str">
        <f>IF(ATALI[[#This Row],[N_ID]]="","",INDEX(Table1[ID],MATCH(ATALI[[#This Row],[N_ID]],Table1[N_ID],0)))</f>
        <v/>
      </c>
      <c r="C173" s="48" t="str">
        <f ca="1">IF(ATALI[[#This Row],[//]]="","",HYPERLINK("["&amp;SUBSTITUTE(DIR,"'","")&amp;"]NOTA!D"&amp;ATALI[[#This Row],[//]]+2,"&gt;"))</f>
        <v/>
      </c>
      <c r="D173" s="48" t="str">
        <f>IF(ATALI[[#This Row],[ID NOTA]]="","",INDEX(Table1[QB],MATCH(ATALI[[#This Row],[ID NOTA]],Table1[ID],0)))</f>
        <v/>
      </c>
      <c r="E17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73" s="48"/>
      <c r="G173" s="30" t="str">
        <f ca="1">IF(ATALI[[#This Row],[N_ID]]="","",INDEX(INDIRECT($2:$2),ATALI[[#This Row],[//]]))</f>
        <v/>
      </c>
      <c r="H173" s="30" t="str">
        <f ca="1">IF(ATALI[[#This Row],[N_ID]]="","",INDEX(INDIRECT($2:$2),ATALI[[#This Row],[//]]))</f>
        <v/>
      </c>
      <c r="I173" s="31" t="str">
        <f ca="1">IF(ATALI[[#This Row],[N_ID]]="","",INDEX(INDIRECT($2:$2),ATALI[[#This Row],[//]]))</f>
        <v/>
      </c>
      <c r="J173" s="35" t="str">
        <f ca="1">IF(ATALI[[#This Row],[//]]="","",INDEX([3]!db[NB PAJAK],ATALI[[#This Row],[stt]]-1))</f>
        <v/>
      </c>
      <c r="K173" s="48" t="str">
        <f ca="1">IF(ATALI[[#This Row],[//]]="","",INDEX(INDIRECT($2:$2),ATALI[[#This Row],[//]]))</f>
        <v/>
      </c>
      <c r="L173" s="48" t="str">
        <f ca="1">IF(ATALI[[#This Row],[//]]="","",INDEX(INDIRECT($2:$2),ATALI[[#This Row],[//]]))</f>
        <v/>
      </c>
      <c r="M173" s="48" t="str">
        <f ca="1">IF(ATALI[[#This Row],[//]]="","",INDEX(INDIRECT($2:$2),ATALI[[#This Row],[//]]))</f>
        <v/>
      </c>
      <c r="N173" s="33" t="str">
        <f ca="1">IF(ATALI[[#This Row],[//]]="","",INDEX(INDIRECT($2:$2),ATALI[[#This Row],[//]]))</f>
        <v/>
      </c>
      <c r="O173" s="44" t="str">
        <f ca="1">IF(ATALI[[#This Row],[//]]="","",INDEX(INDIRECT($2:$2),ATALI[[#This Row],[//]]))</f>
        <v/>
      </c>
      <c r="P173" s="44" t="str">
        <f ca="1">IF(ATALI[[#This Row],[//]]="","",IF(INDEX(INDIRECT($2:$2),ATALI[[#This Row],[//]])="","",INDEX(INDIRECT($2:$2),ATALI[[#This Row],[//]])))</f>
        <v/>
      </c>
      <c r="Q173" s="33" t="str">
        <f ca="1">IF(ATALI[[#This Row],[//]]="","",INDEX(INDIRECT($2:$2),ATALI[[#This Row],[//]]))</f>
        <v/>
      </c>
      <c r="R1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73" s="45" t="str">
        <f ca="1">IF(ATALI[[#This Row],[//]]="","",IF(INDEX(INDIRECT($2:$2),ATALI[[#This Row],[//]])="","",INDEX(INDIRECT($2:$2),ATALI[[#This Row],[//]])))</f>
        <v/>
      </c>
      <c r="U173" s="31" t="str">
        <f ca="1">IF(ATALI[[#This Row],[//]]="","",INDEX(INDIRECT($2:$2),ATALI[[#This Row],[//]]))</f>
        <v/>
      </c>
      <c r="V173" s="31" t="str">
        <f ca="1">LOWER(SUBSTITUTE(SUBSTITUTE(SUBSTITUTE(SUBSTITUTE(SUBSTITUTE(SUBSTITUTE(SUBSTITUTE(ATALI[[#This Row],[N.B.nota]]," ",""),"-",""),"(",""),")",""),".",""),",",""),"/",""))</f>
        <v/>
      </c>
      <c r="W173" s="31" t="str">
        <f ca="1">IF(ATALI[[#This Row],[concat]]="","",MATCH(ATALI[[#This Row],[concat]],[3]!db[NB NOTA_C],0)+1)</f>
        <v/>
      </c>
      <c r="X173" s="31" t="str">
        <f ca="1">IF(ATALI[[#This Row],[N.B.nota]]="","",ADDRESS(ROW(ATALI[QB]),COLUMN(ATALI[QB]))&amp;":"&amp;ADDRESS(ROW(),COLUMN(ATALI[QB])))</f>
        <v/>
      </c>
      <c r="Y173" s="46" t="str">
        <f ca="1">IF(ATALI[[#This Row],[//]]="","",HYPERLINK("[../DB.xlsx]DB!e"&amp;MATCH(ATALI[[#This Row],[concat]],[3]!db[NB NOTA_C],0)+1,"&gt;"))</f>
        <v/>
      </c>
      <c r="Z173" s="32">
        <f ca="1">IF(ATALI[[#This Row],[ID NOTA]]="",INDIRECT(ADDRESS(ROW()-1,COLUMN())),ATALI[[#This Row],[ID NOTA]])</f>
        <v>7</v>
      </c>
    </row>
    <row r="174" spans="1:26" x14ac:dyDescent="0.25">
      <c r="A174" s="32"/>
      <c r="B174" s="48" t="str">
        <f>IF(ATALI[[#This Row],[N_ID]]="","",INDEX(Table1[ID],MATCH(ATALI[[#This Row],[N_ID]],Table1[N_ID],0)))</f>
        <v/>
      </c>
      <c r="C174" s="48" t="str">
        <f ca="1">IF(ATALI[[#This Row],[//]]="","",HYPERLINK("["&amp;SUBSTITUTE(DIR,"'","")&amp;"]NOTA!D"&amp;ATALI[[#This Row],[//]]+2,"&gt;"))</f>
        <v/>
      </c>
      <c r="D174" s="48" t="str">
        <f>IF(ATALI[[#This Row],[ID NOTA]]="","",INDEX(Table1[QB],MATCH(ATALI[[#This Row],[ID NOTA]],Table1[ID],0)))</f>
        <v/>
      </c>
      <c r="E17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74" s="48"/>
      <c r="G174" s="30" t="str">
        <f ca="1">IF(ATALI[[#This Row],[N_ID]]="","",INDEX(INDIRECT($2:$2),ATALI[[#This Row],[//]]))</f>
        <v/>
      </c>
      <c r="H174" s="30" t="str">
        <f ca="1">IF(ATALI[[#This Row],[N_ID]]="","",INDEX(INDIRECT($2:$2),ATALI[[#This Row],[//]]))</f>
        <v/>
      </c>
      <c r="I174" s="31" t="str">
        <f ca="1">IF(ATALI[[#This Row],[N_ID]]="","",INDEX(INDIRECT($2:$2),ATALI[[#This Row],[//]]))</f>
        <v/>
      </c>
      <c r="J174" s="35" t="str">
        <f ca="1">IF(ATALI[[#This Row],[//]]="","",INDEX([3]!db[NB PAJAK],ATALI[[#This Row],[stt]]-1))</f>
        <v/>
      </c>
      <c r="K174" s="48" t="str">
        <f ca="1">IF(ATALI[[#This Row],[//]]="","",INDEX(INDIRECT($2:$2),ATALI[[#This Row],[//]]))</f>
        <v/>
      </c>
      <c r="L174" s="48" t="str">
        <f ca="1">IF(ATALI[[#This Row],[//]]="","",INDEX(INDIRECT($2:$2),ATALI[[#This Row],[//]]))</f>
        <v/>
      </c>
      <c r="M174" s="48" t="str">
        <f ca="1">IF(ATALI[[#This Row],[//]]="","",INDEX(INDIRECT($2:$2),ATALI[[#This Row],[//]]))</f>
        <v/>
      </c>
      <c r="N174" s="33" t="str">
        <f ca="1">IF(ATALI[[#This Row],[//]]="","",INDEX(INDIRECT($2:$2),ATALI[[#This Row],[//]]))</f>
        <v/>
      </c>
      <c r="O174" s="44" t="str">
        <f ca="1">IF(ATALI[[#This Row],[//]]="","",INDEX(INDIRECT($2:$2),ATALI[[#This Row],[//]]))</f>
        <v/>
      </c>
      <c r="P174" s="44" t="str">
        <f ca="1">IF(ATALI[[#This Row],[//]]="","",IF(INDEX(INDIRECT($2:$2),ATALI[[#This Row],[//]])="","",INDEX(INDIRECT($2:$2),ATALI[[#This Row],[//]])))</f>
        <v/>
      </c>
      <c r="Q174" s="33" t="str">
        <f ca="1">IF(ATALI[[#This Row],[//]]="","",INDEX(INDIRECT($2:$2),ATALI[[#This Row],[//]]))</f>
        <v/>
      </c>
      <c r="R1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74" s="45" t="str">
        <f ca="1">IF(ATALI[[#This Row],[//]]="","",IF(INDEX(INDIRECT($2:$2),ATALI[[#This Row],[//]])="","",INDEX(INDIRECT($2:$2),ATALI[[#This Row],[//]])))</f>
        <v/>
      </c>
      <c r="U174" s="31" t="str">
        <f ca="1">IF(ATALI[[#This Row],[//]]="","",INDEX(INDIRECT($2:$2),ATALI[[#This Row],[//]]))</f>
        <v/>
      </c>
      <c r="V174" s="31" t="str">
        <f ca="1">LOWER(SUBSTITUTE(SUBSTITUTE(SUBSTITUTE(SUBSTITUTE(SUBSTITUTE(SUBSTITUTE(SUBSTITUTE(ATALI[[#This Row],[N.B.nota]]," ",""),"-",""),"(",""),")",""),".",""),",",""),"/",""))</f>
        <v/>
      </c>
      <c r="W174" s="31" t="str">
        <f ca="1">IF(ATALI[[#This Row],[concat]]="","",MATCH(ATALI[[#This Row],[concat]],[3]!db[NB NOTA_C],0)+1)</f>
        <v/>
      </c>
      <c r="X174" s="31" t="str">
        <f ca="1">IF(ATALI[[#This Row],[N.B.nota]]="","",ADDRESS(ROW(ATALI[QB]),COLUMN(ATALI[QB]))&amp;":"&amp;ADDRESS(ROW(),COLUMN(ATALI[QB])))</f>
        <v/>
      </c>
      <c r="Y174" s="46" t="str">
        <f ca="1">IF(ATALI[[#This Row],[//]]="","",HYPERLINK("[../DB.xlsx]DB!e"&amp;MATCH(ATALI[[#This Row],[concat]],[3]!db[NB NOTA_C],0)+1,"&gt;"))</f>
        <v/>
      </c>
      <c r="Z174" s="32">
        <f ca="1">IF(ATALI[[#This Row],[ID NOTA]]="",INDIRECT(ADDRESS(ROW()-1,COLUMN())),ATALI[[#This Row],[ID NOTA]])</f>
        <v>7</v>
      </c>
    </row>
    <row r="175" spans="1:26" x14ac:dyDescent="0.25">
      <c r="A175" s="32"/>
      <c r="B175" s="48" t="str">
        <f>IF(ATALI[[#This Row],[N_ID]]="","",INDEX(Table1[ID],MATCH(ATALI[[#This Row],[N_ID]],Table1[N_ID],0)))</f>
        <v/>
      </c>
      <c r="C175" s="48" t="str">
        <f ca="1">IF(ATALI[[#This Row],[//]]="","",HYPERLINK("["&amp;SUBSTITUTE(DIR,"'","")&amp;"]NOTA!D"&amp;ATALI[[#This Row],[//]]+2,"&gt;"))</f>
        <v/>
      </c>
      <c r="D175" s="48" t="str">
        <f>IF(ATALI[[#This Row],[ID NOTA]]="","",INDEX(Table1[QB],MATCH(ATALI[[#This Row],[ID NOTA]],Table1[ID],0)))</f>
        <v/>
      </c>
      <c r="E17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75" s="48"/>
      <c r="G175" s="30" t="str">
        <f ca="1">IF(ATALI[[#This Row],[N_ID]]="","",INDEX(INDIRECT($2:$2),ATALI[[#This Row],[//]]))</f>
        <v/>
      </c>
      <c r="H175" s="30" t="str">
        <f ca="1">IF(ATALI[[#This Row],[N_ID]]="","",INDEX(INDIRECT($2:$2),ATALI[[#This Row],[//]]))</f>
        <v/>
      </c>
      <c r="I175" s="31" t="str">
        <f ca="1">IF(ATALI[[#This Row],[N_ID]]="","",INDEX(INDIRECT($2:$2),ATALI[[#This Row],[//]]))</f>
        <v/>
      </c>
      <c r="J175" s="35" t="str">
        <f ca="1">IF(ATALI[[#This Row],[//]]="","",INDEX([3]!db[NB PAJAK],ATALI[[#This Row],[stt]]-1))</f>
        <v/>
      </c>
      <c r="K175" s="48" t="str">
        <f ca="1">IF(ATALI[[#This Row],[//]]="","",INDEX(INDIRECT($2:$2),ATALI[[#This Row],[//]]))</f>
        <v/>
      </c>
      <c r="L175" s="48" t="str">
        <f ca="1">IF(ATALI[[#This Row],[//]]="","",INDEX(INDIRECT($2:$2),ATALI[[#This Row],[//]]))</f>
        <v/>
      </c>
      <c r="M175" s="48" t="str">
        <f ca="1">IF(ATALI[[#This Row],[//]]="","",INDEX(INDIRECT($2:$2),ATALI[[#This Row],[//]]))</f>
        <v/>
      </c>
      <c r="N175" s="33" t="str">
        <f ca="1">IF(ATALI[[#This Row],[//]]="","",INDEX(INDIRECT($2:$2),ATALI[[#This Row],[//]]))</f>
        <v/>
      </c>
      <c r="O175" s="44" t="str">
        <f ca="1">IF(ATALI[[#This Row],[//]]="","",INDEX(INDIRECT($2:$2),ATALI[[#This Row],[//]]))</f>
        <v/>
      </c>
      <c r="P175" s="44" t="str">
        <f ca="1">IF(ATALI[[#This Row],[//]]="","",IF(INDEX(INDIRECT($2:$2),ATALI[[#This Row],[//]])="","",INDEX(INDIRECT($2:$2),ATALI[[#This Row],[//]])))</f>
        <v/>
      </c>
      <c r="Q175" s="33" t="str">
        <f ca="1">IF(ATALI[[#This Row],[//]]="","",INDEX(INDIRECT($2:$2),ATALI[[#This Row],[//]]))</f>
        <v/>
      </c>
      <c r="R1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75" s="45" t="str">
        <f ca="1">IF(ATALI[[#This Row],[//]]="","",IF(INDEX(INDIRECT($2:$2),ATALI[[#This Row],[//]])="","",INDEX(INDIRECT($2:$2),ATALI[[#This Row],[//]])))</f>
        <v/>
      </c>
      <c r="U175" s="31" t="str">
        <f ca="1">IF(ATALI[[#This Row],[//]]="","",INDEX(INDIRECT($2:$2),ATALI[[#This Row],[//]]))</f>
        <v/>
      </c>
      <c r="V175" s="31" t="str">
        <f ca="1">LOWER(SUBSTITUTE(SUBSTITUTE(SUBSTITUTE(SUBSTITUTE(SUBSTITUTE(SUBSTITUTE(SUBSTITUTE(ATALI[[#This Row],[N.B.nota]]," ",""),"-",""),"(",""),")",""),".",""),",",""),"/",""))</f>
        <v/>
      </c>
      <c r="W175" s="31" t="str">
        <f ca="1">IF(ATALI[[#This Row],[concat]]="","",MATCH(ATALI[[#This Row],[concat]],[3]!db[NB NOTA_C],0)+1)</f>
        <v/>
      </c>
      <c r="X175" s="31" t="str">
        <f ca="1">IF(ATALI[[#This Row],[N.B.nota]]="","",ADDRESS(ROW(ATALI[QB]),COLUMN(ATALI[QB]))&amp;":"&amp;ADDRESS(ROW(),COLUMN(ATALI[QB])))</f>
        <v/>
      </c>
      <c r="Y175" s="46" t="str">
        <f ca="1">IF(ATALI[[#This Row],[//]]="","",HYPERLINK("[../DB.xlsx]DB!e"&amp;MATCH(ATALI[[#This Row],[concat]],[3]!db[NB NOTA_C],0)+1,"&gt;"))</f>
        <v/>
      </c>
      <c r="Z175" s="32">
        <f ca="1">IF(ATALI[[#This Row],[ID NOTA]]="",INDIRECT(ADDRESS(ROW()-1,COLUMN())),ATALI[[#This Row],[ID NOTA]])</f>
        <v>7</v>
      </c>
    </row>
    <row r="176" spans="1:26" x14ac:dyDescent="0.25">
      <c r="A176" s="32"/>
      <c r="B176" s="48" t="str">
        <f>IF(ATALI[[#This Row],[N_ID]]="","",INDEX(Table1[ID],MATCH(ATALI[[#This Row],[N_ID]],Table1[N_ID],0)))</f>
        <v/>
      </c>
      <c r="C176" s="48" t="str">
        <f ca="1">IF(ATALI[[#This Row],[//]]="","",HYPERLINK("["&amp;SUBSTITUTE(DIR,"'","")&amp;"]NOTA!D"&amp;ATALI[[#This Row],[//]]+2,"&gt;"))</f>
        <v/>
      </c>
      <c r="D176" s="48" t="str">
        <f>IF(ATALI[[#This Row],[ID NOTA]]="","",INDEX(Table1[QB],MATCH(ATALI[[#This Row],[ID NOTA]],Table1[ID],0)))</f>
        <v/>
      </c>
      <c r="E17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76" s="48"/>
      <c r="G176" s="30" t="str">
        <f ca="1">IF(ATALI[[#This Row],[N_ID]]="","",INDEX(INDIRECT($2:$2),ATALI[[#This Row],[//]]))</f>
        <v/>
      </c>
      <c r="H176" s="30" t="str">
        <f ca="1">IF(ATALI[[#This Row],[N_ID]]="","",INDEX(INDIRECT($2:$2),ATALI[[#This Row],[//]]))</f>
        <v/>
      </c>
      <c r="I176" s="31" t="str">
        <f ca="1">IF(ATALI[[#This Row],[N_ID]]="","",INDEX(INDIRECT($2:$2),ATALI[[#This Row],[//]]))</f>
        <v/>
      </c>
      <c r="J176" s="35" t="str">
        <f ca="1">IF(ATALI[[#This Row],[//]]="","",INDEX([3]!db[NB PAJAK],ATALI[[#This Row],[stt]]-1))</f>
        <v/>
      </c>
      <c r="K176" s="48" t="str">
        <f ca="1">IF(ATALI[[#This Row],[//]]="","",INDEX(INDIRECT($2:$2),ATALI[[#This Row],[//]]))</f>
        <v/>
      </c>
      <c r="L176" s="48" t="str">
        <f ca="1">IF(ATALI[[#This Row],[//]]="","",INDEX(INDIRECT($2:$2),ATALI[[#This Row],[//]]))</f>
        <v/>
      </c>
      <c r="M176" s="48" t="str">
        <f ca="1">IF(ATALI[[#This Row],[//]]="","",INDEX(INDIRECT($2:$2),ATALI[[#This Row],[//]]))</f>
        <v/>
      </c>
      <c r="N176" s="33" t="str">
        <f ca="1">IF(ATALI[[#This Row],[//]]="","",INDEX(INDIRECT($2:$2),ATALI[[#This Row],[//]]))</f>
        <v/>
      </c>
      <c r="O176" s="44" t="str">
        <f ca="1">IF(ATALI[[#This Row],[//]]="","",INDEX(INDIRECT($2:$2),ATALI[[#This Row],[//]]))</f>
        <v/>
      </c>
      <c r="P176" s="44" t="str">
        <f ca="1">IF(ATALI[[#This Row],[//]]="","",IF(INDEX(INDIRECT($2:$2),ATALI[[#This Row],[//]])="","",INDEX(INDIRECT($2:$2),ATALI[[#This Row],[//]])))</f>
        <v/>
      </c>
      <c r="Q176" s="33" t="str">
        <f ca="1">IF(ATALI[[#This Row],[//]]="","",INDEX(INDIRECT($2:$2),ATALI[[#This Row],[//]]))</f>
        <v/>
      </c>
      <c r="R1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76" s="45" t="str">
        <f ca="1">IF(ATALI[[#This Row],[//]]="","",IF(INDEX(INDIRECT($2:$2),ATALI[[#This Row],[//]])="","",INDEX(INDIRECT($2:$2),ATALI[[#This Row],[//]])))</f>
        <v/>
      </c>
      <c r="U176" s="31" t="str">
        <f ca="1">IF(ATALI[[#This Row],[//]]="","",INDEX(INDIRECT($2:$2),ATALI[[#This Row],[//]]))</f>
        <v/>
      </c>
      <c r="V176" s="31" t="str">
        <f ca="1">LOWER(SUBSTITUTE(SUBSTITUTE(SUBSTITUTE(SUBSTITUTE(SUBSTITUTE(SUBSTITUTE(SUBSTITUTE(ATALI[[#This Row],[N.B.nota]]," ",""),"-",""),"(",""),")",""),".",""),",",""),"/",""))</f>
        <v/>
      </c>
      <c r="W176" s="31" t="str">
        <f ca="1">IF(ATALI[[#This Row],[concat]]="","",MATCH(ATALI[[#This Row],[concat]],[3]!db[NB NOTA_C],0)+1)</f>
        <v/>
      </c>
      <c r="X176" s="31" t="str">
        <f ca="1">IF(ATALI[[#This Row],[N.B.nota]]="","",ADDRESS(ROW(ATALI[QB]),COLUMN(ATALI[QB]))&amp;":"&amp;ADDRESS(ROW(),COLUMN(ATALI[QB])))</f>
        <v/>
      </c>
      <c r="Y176" s="46" t="str">
        <f ca="1">IF(ATALI[[#This Row],[//]]="","",HYPERLINK("[../DB.xlsx]DB!e"&amp;MATCH(ATALI[[#This Row],[concat]],[3]!db[NB NOTA_C],0)+1,"&gt;"))</f>
        <v/>
      </c>
      <c r="Z176" s="32">
        <f ca="1">IF(ATALI[[#This Row],[ID NOTA]]="",INDIRECT(ADDRESS(ROW()-1,COLUMN())),ATALI[[#This Row],[ID NOTA]])</f>
        <v>7</v>
      </c>
    </row>
    <row r="177" spans="1:26" x14ac:dyDescent="0.25">
      <c r="A177" s="32"/>
      <c r="B177" s="48" t="str">
        <f>IF(ATALI[[#This Row],[N_ID]]="","",INDEX(Table1[ID],MATCH(ATALI[[#This Row],[N_ID]],Table1[N_ID],0)))</f>
        <v/>
      </c>
      <c r="C177" s="48" t="str">
        <f ca="1">IF(ATALI[[#This Row],[//]]="","",HYPERLINK("["&amp;SUBSTITUTE(DIR,"'","")&amp;"]NOTA!D"&amp;ATALI[[#This Row],[//]]+2,"&gt;"))</f>
        <v/>
      </c>
      <c r="D177" s="48" t="str">
        <f>IF(ATALI[[#This Row],[ID NOTA]]="","",INDEX(Table1[QB],MATCH(ATALI[[#This Row],[ID NOTA]],Table1[ID],0)))</f>
        <v/>
      </c>
      <c r="E17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77" s="48"/>
      <c r="G177" s="30" t="str">
        <f ca="1">IF(ATALI[[#This Row],[N_ID]]="","",INDEX(INDIRECT($2:$2),ATALI[[#This Row],[//]]))</f>
        <v/>
      </c>
      <c r="H177" s="30" t="str">
        <f ca="1">IF(ATALI[[#This Row],[N_ID]]="","",INDEX(INDIRECT($2:$2),ATALI[[#This Row],[//]]))</f>
        <v/>
      </c>
      <c r="I177" s="31" t="str">
        <f ca="1">IF(ATALI[[#This Row],[N_ID]]="","",INDEX(INDIRECT($2:$2),ATALI[[#This Row],[//]]))</f>
        <v/>
      </c>
      <c r="J177" s="35" t="str">
        <f ca="1">IF(ATALI[[#This Row],[//]]="","",INDEX([3]!db[NB PAJAK],ATALI[[#This Row],[stt]]-1))</f>
        <v/>
      </c>
      <c r="K177" s="48" t="str">
        <f ca="1">IF(ATALI[[#This Row],[//]]="","",INDEX(INDIRECT($2:$2),ATALI[[#This Row],[//]]))</f>
        <v/>
      </c>
      <c r="L177" s="48" t="str">
        <f ca="1">IF(ATALI[[#This Row],[//]]="","",INDEX(INDIRECT($2:$2),ATALI[[#This Row],[//]]))</f>
        <v/>
      </c>
      <c r="M177" s="48" t="str">
        <f ca="1">IF(ATALI[[#This Row],[//]]="","",INDEX(INDIRECT($2:$2),ATALI[[#This Row],[//]]))</f>
        <v/>
      </c>
      <c r="N177" s="33" t="str">
        <f ca="1">IF(ATALI[[#This Row],[//]]="","",INDEX(INDIRECT($2:$2),ATALI[[#This Row],[//]]))</f>
        <v/>
      </c>
      <c r="O177" s="44" t="str">
        <f ca="1">IF(ATALI[[#This Row],[//]]="","",INDEX(INDIRECT($2:$2),ATALI[[#This Row],[//]]))</f>
        <v/>
      </c>
      <c r="P177" s="44" t="str">
        <f ca="1">IF(ATALI[[#This Row],[//]]="","",IF(INDEX(INDIRECT($2:$2),ATALI[[#This Row],[//]])="","",INDEX(INDIRECT($2:$2),ATALI[[#This Row],[//]])))</f>
        <v/>
      </c>
      <c r="Q177" s="33" t="str">
        <f ca="1">IF(ATALI[[#This Row],[//]]="","",INDEX(INDIRECT($2:$2),ATALI[[#This Row],[//]]))</f>
        <v/>
      </c>
      <c r="R1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77" s="45" t="str">
        <f ca="1">IF(ATALI[[#This Row],[//]]="","",IF(INDEX(INDIRECT($2:$2),ATALI[[#This Row],[//]])="","",INDEX(INDIRECT($2:$2),ATALI[[#This Row],[//]])))</f>
        <v/>
      </c>
      <c r="U177" s="31" t="str">
        <f ca="1">IF(ATALI[[#This Row],[//]]="","",INDEX(INDIRECT($2:$2),ATALI[[#This Row],[//]]))</f>
        <v/>
      </c>
      <c r="V177" s="31" t="str">
        <f ca="1">LOWER(SUBSTITUTE(SUBSTITUTE(SUBSTITUTE(SUBSTITUTE(SUBSTITUTE(SUBSTITUTE(SUBSTITUTE(ATALI[[#This Row],[N.B.nota]]," ",""),"-",""),"(",""),")",""),".",""),",",""),"/",""))</f>
        <v/>
      </c>
      <c r="W177" s="31" t="str">
        <f ca="1">IF(ATALI[[#This Row],[concat]]="","",MATCH(ATALI[[#This Row],[concat]],[3]!db[NB NOTA_C],0)+1)</f>
        <v/>
      </c>
      <c r="X177" s="31" t="str">
        <f ca="1">IF(ATALI[[#This Row],[N.B.nota]]="","",ADDRESS(ROW(ATALI[QB]),COLUMN(ATALI[QB]))&amp;":"&amp;ADDRESS(ROW(),COLUMN(ATALI[QB])))</f>
        <v/>
      </c>
      <c r="Y177" s="46" t="str">
        <f ca="1">IF(ATALI[[#This Row],[//]]="","",HYPERLINK("[../DB.xlsx]DB!e"&amp;MATCH(ATALI[[#This Row],[concat]],[3]!db[NB NOTA_C],0)+1,"&gt;"))</f>
        <v/>
      </c>
      <c r="Z177" s="32">
        <f ca="1">IF(ATALI[[#This Row],[ID NOTA]]="",INDIRECT(ADDRESS(ROW()-1,COLUMN())),ATALI[[#This Row],[ID NOTA]])</f>
        <v>7</v>
      </c>
    </row>
    <row r="178" spans="1:26" x14ac:dyDescent="0.25">
      <c r="A178" s="32"/>
      <c r="B178" s="29" t="str">
        <f>IF(ATALI[[#This Row],[N_ID]]="","",INDEX(Table1[ID],MATCH(ATALI[[#This Row],[N_ID]],Table1[N_ID],0)))</f>
        <v/>
      </c>
      <c r="C178" s="29" t="str">
        <f ca="1">IF(ATALI[[#This Row],[//]]="","",HYPERLINK("["&amp;SUBSTITUTE(DIR,"'","")&amp;"]NOTA!D"&amp;ATALI[[#This Row],[//]]+2,"&gt;"))</f>
        <v/>
      </c>
      <c r="D178" s="29" t="str">
        <f>IF(ATALI[[#This Row],[ID NOTA]]="","",INDEX(Table1[QB],MATCH(ATALI[[#This Row],[ID NOTA]],Table1[ID],0)))</f>
        <v/>
      </c>
      <c r="E17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78" s="29"/>
      <c r="G178" s="30" t="str">
        <f ca="1">IF(ATALI[[#This Row],[N_ID]]="","",INDEX(INDIRECT($2:$2),ATALI[[#This Row],[//]]))</f>
        <v/>
      </c>
      <c r="H178" s="30" t="str">
        <f ca="1">IF(ATALI[[#This Row],[N_ID]]="","",INDEX(INDIRECT($2:$2),ATALI[[#This Row],[//]]))</f>
        <v/>
      </c>
      <c r="I178" s="32" t="str">
        <f ca="1">IF(ATALI[[#This Row],[N_ID]]="","",INDEX(INDIRECT($2:$2),ATALI[[#This Row],[//]]))</f>
        <v/>
      </c>
      <c r="J178" s="47" t="str">
        <f ca="1">IF(ATALI[[#This Row],[//]]="","",INDEX([3]!db[NB PAJAK],ATALI[[#This Row],[stt]]-1))</f>
        <v/>
      </c>
      <c r="K178" s="29" t="str">
        <f ca="1">IF(ATALI[[#This Row],[//]]="","",INDEX(INDIRECT($2:$2),ATALI[[#This Row],[//]]))</f>
        <v/>
      </c>
      <c r="L178" s="29" t="str">
        <f ca="1">IF(ATALI[[#This Row],[//]]="","",INDEX(INDIRECT($2:$2),ATALI[[#This Row],[//]]))</f>
        <v/>
      </c>
      <c r="M178" s="29" t="str">
        <f ca="1">IF(ATALI[[#This Row],[//]]="","",INDEX(INDIRECT($2:$2),ATALI[[#This Row],[//]]))</f>
        <v/>
      </c>
      <c r="N178" s="33" t="str">
        <f ca="1">IF(ATALI[[#This Row],[//]]="","",INDEX(INDIRECT($2:$2),ATALI[[#This Row],[//]]))</f>
        <v/>
      </c>
      <c r="O178" s="44" t="str">
        <f ca="1">IF(ATALI[[#This Row],[//]]="","",INDEX(INDIRECT($2:$2),ATALI[[#This Row],[//]]))</f>
        <v/>
      </c>
      <c r="P178" s="44" t="str">
        <f ca="1">IF(ATALI[[#This Row],[//]]="","",IF(INDEX(INDIRECT($2:$2),ATALI[[#This Row],[//]])="","",INDEX(INDIRECT($2:$2),ATALI[[#This Row],[//]])))</f>
        <v/>
      </c>
      <c r="Q178" s="33" t="str">
        <f ca="1">IF(ATALI[[#This Row],[//]]="","",INDEX(INDIRECT($2:$2),ATALI[[#This Row],[//]]))</f>
        <v/>
      </c>
      <c r="R1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78" s="45" t="str">
        <f ca="1">IF(ATALI[[#This Row],[//]]="","",IF(INDEX(INDIRECT($2:$2),ATALI[[#This Row],[//]])="","",INDEX(INDIRECT($2:$2),ATALI[[#This Row],[//]])))</f>
        <v/>
      </c>
      <c r="U178" s="32" t="str">
        <f ca="1">IF(ATALI[[#This Row],[//]]="","",INDEX(INDIRECT($2:$2),ATALI[[#This Row],[//]]))</f>
        <v/>
      </c>
      <c r="V178" s="32" t="str">
        <f ca="1">LOWER(SUBSTITUTE(SUBSTITUTE(SUBSTITUTE(SUBSTITUTE(SUBSTITUTE(SUBSTITUTE(SUBSTITUTE(ATALI[[#This Row],[N.B.nota]]," ",""),"-",""),"(",""),")",""),".",""),",",""),"/",""))</f>
        <v/>
      </c>
      <c r="W178" s="32" t="str">
        <f ca="1">IF(ATALI[[#This Row],[concat]]="","",MATCH(ATALI[[#This Row],[concat]],[3]!db[NB NOTA_C],0)+1)</f>
        <v/>
      </c>
      <c r="X178" s="32" t="str">
        <f ca="1">IF(ATALI[[#This Row],[N.B.nota]]="","",ADDRESS(ROW(ATALI[QB]),COLUMN(ATALI[QB]))&amp;":"&amp;ADDRESS(ROW(),COLUMN(ATALI[QB])))</f>
        <v/>
      </c>
      <c r="Y178" s="46" t="str">
        <f ca="1">IF(ATALI[[#This Row],[//]]="","",HYPERLINK("[../DB.xlsx]DB!e"&amp;MATCH(ATALI[[#This Row],[concat]],[3]!db[NB NOTA_C],0)+1,"&gt;"))</f>
        <v/>
      </c>
      <c r="Z178" s="32">
        <f ca="1">IF(ATALI[[#This Row],[ID NOTA]]="",INDIRECT(ADDRESS(ROW()-1,COLUMN())),ATALI[[#This Row],[ID NOTA]])</f>
        <v>7</v>
      </c>
    </row>
    <row r="179" spans="1:26" x14ac:dyDescent="0.25">
      <c r="A179" s="32"/>
      <c r="B179" s="29" t="str">
        <f>IF(ATALI[[#This Row],[N_ID]]="","",INDEX(Table1[ID],MATCH(ATALI[[#This Row],[N_ID]],Table1[N_ID],0)))</f>
        <v/>
      </c>
      <c r="C179" s="29" t="str">
        <f ca="1">IF(ATALI[[#This Row],[//]]="","",HYPERLINK("["&amp;SUBSTITUTE(DIR,"'","")&amp;"]NOTA!D"&amp;ATALI[[#This Row],[//]]+2,"&gt;"))</f>
        <v/>
      </c>
      <c r="D179" s="29" t="str">
        <f>IF(ATALI[[#This Row],[ID NOTA]]="","",INDEX(Table1[QB],MATCH(ATALI[[#This Row],[ID NOTA]],Table1[ID],0)))</f>
        <v/>
      </c>
      <c r="E17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79" s="29"/>
      <c r="G179" s="30" t="str">
        <f ca="1">IF(ATALI[[#This Row],[N_ID]]="","",INDEX(INDIRECT($2:$2),ATALI[[#This Row],[//]]))</f>
        <v/>
      </c>
      <c r="H179" s="30" t="str">
        <f ca="1">IF(ATALI[[#This Row],[N_ID]]="","",INDEX(INDIRECT($2:$2),ATALI[[#This Row],[//]]))</f>
        <v/>
      </c>
      <c r="I179" s="32" t="str">
        <f ca="1">IF(ATALI[[#This Row],[N_ID]]="","",INDEX(INDIRECT($2:$2),ATALI[[#This Row],[//]]))</f>
        <v/>
      </c>
      <c r="J179" s="47" t="str">
        <f ca="1">IF(ATALI[[#This Row],[//]]="","",INDEX([3]!db[NB PAJAK],ATALI[[#This Row],[stt]]-1))</f>
        <v/>
      </c>
      <c r="K179" s="29" t="str">
        <f ca="1">IF(ATALI[[#This Row],[//]]="","",INDEX(INDIRECT($2:$2),ATALI[[#This Row],[//]]))</f>
        <v/>
      </c>
      <c r="L179" s="29" t="str">
        <f ca="1">IF(ATALI[[#This Row],[//]]="","",INDEX(INDIRECT($2:$2),ATALI[[#This Row],[//]]))</f>
        <v/>
      </c>
      <c r="M179" s="29" t="str">
        <f ca="1">IF(ATALI[[#This Row],[//]]="","",INDEX(INDIRECT($2:$2),ATALI[[#This Row],[//]]))</f>
        <v/>
      </c>
      <c r="N179" s="33" t="str">
        <f ca="1">IF(ATALI[[#This Row],[//]]="","",INDEX(INDIRECT($2:$2),ATALI[[#This Row],[//]]))</f>
        <v/>
      </c>
      <c r="O179" s="44" t="str">
        <f ca="1">IF(ATALI[[#This Row],[//]]="","",INDEX(INDIRECT($2:$2),ATALI[[#This Row],[//]]))</f>
        <v/>
      </c>
      <c r="P179" s="44" t="str">
        <f ca="1">IF(ATALI[[#This Row],[//]]="","",IF(INDEX(INDIRECT($2:$2),ATALI[[#This Row],[//]])="","",INDEX(INDIRECT($2:$2),ATALI[[#This Row],[//]])))</f>
        <v/>
      </c>
      <c r="Q179" s="33" t="str">
        <f ca="1">IF(ATALI[[#This Row],[//]]="","",INDEX(INDIRECT($2:$2),ATALI[[#This Row],[//]]))</f>
        <v/>
      </c>
      <c r="R1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79" s="45" t="str">
        <f ca="1">IF(ATALI[[#This Row],[//]]="","",IF(INDEX(INDIRECT($2:$2),ATALI[[#This Row],[//]])="","",INDEX(INDIRECT($2:$2),ATALI[[#This Row],[//]])))</f>
        <v/>
      </c>
      <c r="U179" s="32" t="str">
        <f ca="1">IF(ATALI[[#This Row],[//]]="","",INDEX(INDIRECT($2:$2),ATALI[[#This Row],[//]]))</f>
        <v/>
      </c>
      <c r="V179" s="32" t="str">
        <f ca="1">LOWER(SUBSTITUTE(SUBSTITUTE(SUBSTITUTE(SUBSTITUTE(SUBSTITUTE(SUBSTITUTE(SUBSTITUTE(ATALI[[#This Row],[N.B.nota]]," ",""),"-",""),"(",""),")",""),".",""),",",""),"/",""))</f>
        <v/>
      </c>
      <c r="W179" s="32" t="str">
        <f ca="1">IF(ATALI[[#This Row],[concat]]="","",MATCH(ATALI[[#This Row],[concat]],[3]!db[NB NOTA_C],0)+1)</f>
        <v/>
      </c>
      <c r="X179" s="32" t="str">
        <f ca="1">IF(ATALI[[#This Row],[N.B.nota]]="","",ADDRESS(ROW(ATALI[QB]),COLUMN(ATALI[QB]))&amp;":"&amp;ADDRESS(ROW(),COLUMN(ATALI[QB])))</f>
        <v/>
      </c>
      <c r="Y179" s="46" t="str">
        <f ca="1">IF(ATALI[[#This Row],[//]]="","",HYPERLINK("[../DB.xlsx]DB!e"&amp;MATCH(ATALI[[#This Row],[concat]],[3]!db[NB NOTA_C],0)+1,"&gt;"))</f>
        <v/>
      </c>
      <c r="Z179" s="32">
        <f ca="1">IF(ATALI[[#This Row],[ID NOTA]]="",INDIRECT(ADDRESS(ROW()-1,COLUMN())),ATALI[[#This Row],[ID NOTA]])</f>
        <v>7</v>
      </c>
    </row>
    <row r="180" spans="1:26" x14ac:dyDescent="0.25">
      <c r="A180" s="32"/>
      <c r="B180" s="29" t="str">
        <f>IF(ATALI[[#This Row],[N_ID]]="","",INDEX(Table1[ID],MATCH(ATALI[[#This Row],[N_ID]],Table1[N_ID],0)))</f>
        <v/>
      </c>
      <c r="C180" s="29" t="str">
        <f ca="1">IF(ATALI[[#This Row],[//]]="","",HYPERLINK("["&amp;SUBSTITUTE(DIR,"'","")&amp;"]NOTA!D"&amp;ATALI[[#This Row],[//]]+2,"&gt;"))</f>
        <v/>
      </c>
      <c r="D180" s="29" t="str">
        <f>IF(ATALI[[#This Row],[ID NOTA]]="","",INDEX(Table1[QB],MATCH(ATALI[[#This Row],[ID NOTA]],Table1[ID],0)))</f>
        <v/>
      </c>
      <c r="E18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80" s="29"/>
      <c r="G180" s="30" t="str">
        <f ca="1">IF(ATALI[[#This Row],[N_ID]]="","",INDEX(INDIRECT($2:$2),ATALI[[#This Row],[//]]))</f>
        <v/>
      </c>
      <c r="H180" s="30" t="str">
        <f ca="1">IF(ATALI[[#This Row],[N_ID]]="","",INDEX(INDIRECT($2:$2),ATALI[[#This Row],[//]]))</f>
        <v/>
      </c>
      <c r="I180" s="32" t="str">
        <f ca="1">IF(ATALI[[#This Row],[N_ID]]="","",INDEX(INDIRECT($2:$2),ATALI[[#This Row],[//]]))</f>
        <v/>
      </c>
      <c r="J180" s="47" t="str">
        <f ca="1">IF(ATALI[[#This Row],[//]]="","",INDEX([3]!db[NB PAJAK],ATALI[[#This Row],[stt]]-1))</f>
        <v/>
      </c>
      <c r="K180" s="29" t="str">
        <f ca="1">IF(ATALI[[#This Row],[//]]="","",INDEX(INDIRECT($2:$2),ATALI[[#This Row],[//]]))</f>
        <v/>
      </c>
      <c r="L180" s="29" t="str">
        <f ca="1">IF(ATALI[[#This Row],[//]]="","",INDEX(INDIRECT($2:$2),ATALI[[#This Row],[//]]))</f>
        <v/>
      </c>
      <c r="M180" s="29" t="str">
        <f ca="1">IF(ATALI[[#This Row],[//]]="","",INDEX(INDIRECT($2:$2),ATALI[[#This Row],[//]]))</f>
        <v/>
      </c>
      <c r="N180" s="33" t="str">
        <f ca="1">IF(ATALI[[#This Row],[//]]="","",INDEX(INDIRECT($2:$2),ATALI[[#This Row],[//]]))</f>
        <v/>
      </c>
      <c r="O180" s="44" t="str">
        <f ca="1">IF(ATALI[[#This Row],[//]]="","",INDEX(INDIRECT($2:$2),ATALI[[#This Row],[//]]))</f>
        <v/>
      </c>
      <c r="P180" s="44" t="str">
        <f ca="1">IF(ATALI[[#This Row],[//]]="","",IF(INDEX(INDIRECT($2:$2),ATALI[[#This Row],[//]])="","",INDEX(INDIRECT($2:$2),ATALI[[#This Row],[//]])))</f>
        <v/>
      </c>
      <c r="Q180" s="33" t="str">
        <f ca="1">IF(ATALI[[#This Row],[//]]="","",INDEX(INDIRECT($2:$2),ATALI[[#This Row],[//]]))</f>
        <v/>
      </c>
      <c r="R1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80" s="45" t="str">
        <f ca="1">IF(ATALI[[#This Row],[//]]="","",IF(INDEX(INDIRECT($2:$2),ATALI[[#This Row],[//]])="","",INDEX(INDIRECT($2:$2),ATALI[[#This Row],[//]])))</f>
        <v/>
      </c>
      <c r="U180" s="32" t="str">
        <f ca="1">IF(ATALI[[#This Row],[//]]="","",INDEX(INDIRECT($2:$2),ATALI[[#This Row],[//]]))</f>
        <v/>
      </c>
      <c r="V180" s="32" t="str">
        <f ca="1">LOWER(SUBSTITUTE(SUBSTITUTE(SUBSTITUTE(SUBSTITUTE(SUBSTITUTE(SUBSTITUTE(SUBSTITUTE(ATALI[[#This Row],[N.B.nota]]," ",""),"-",""),"(",""),")",""),".",""),",",""),"/",""))</f>
        <v/>
      </c>
      <c r="W180" s="32" t="str">
        <f ca="1">IF(ATALI[[#This Row],[concat]]="","",MATCH(ATALI[[#This Row],[concat]],[3]!db[NB NOTA_C],0)+1)</f>
        <v/>
      </c>
      <c r="X180" s="32" t="str">
        <f ca="1">IF(ATALI[[#This Row],[N.B.nota]]="","",ADDRESS(ROW(ATALI[QB]),COLUMN(ATALI[QB]))&amp;":"&amp;ADDRESS(ROW(),COLUMN(ATALI[QB])))</f>
        <v/>
      </c>
      <c r="Y180" s="46" t="str">
        <f ca="1">IF(ATALI[[#This Row],[//]]="","",HYPERLINK("[../DB.xlsx]DB!e"&amp;MATCH(ATALI[[#This Row],[concat]],[3]!db[NB NOTA_C],0)+1,"&gt;"))</f>
        <v/>
      </c>
      <c r="Z180" s="32">
        <f ca="1">IF(ATALI[[#This Row],[ID NOTA]]="",INDIRECT(ADDRESS(ROW()-1,COLUMN())),ATALI[[#This Row],[ID NOTA]])</f>
        <v>7</v>
      </c>
    </row>
    <row r="181" spans="1:26" x14ac:dyDescent="0.25">
      <c r="A181" s="32"/>
      <c r="B181" s="48" t="str">
        <f>IF(ATALI[[#This Row],[N_ID]]="","",INDEX(Table1[ID],MATCH(ATALI[[#This Row],[N_ID]],Table1[N_ID],0)))</f>
        <v/>
      </c>
      <c r="C181" s="48" t="str">
        <f ca="1">IF(ATALI[[#This Row],[//]]="","",HYPERLINK("["&amp;SUBSTITUTE(DIR,"'","")&amp;"]NOTA!D"&amp;ATALI[[#This Row],[//]]+2,"&gt;"))</f>
        <v/>
      </c>
      <c r="D181" s="48" t="str">
        <f>IF(ATALI[[#This Row],[ID NOTA]]="","",INDEX(Table1[QB],MATCH(ATALI[[#This Row],[ID NOTA]],Table1[ID],0)))</f>
        <v/>
      </c>
      <c r="E18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81" s="48"/>
      <c r="G181" s="30" t="str">
        <f ca="1">IF(ATALI[[#This Row],[N_ID]]="","",INDEX(INDIRECT($2:$2),ATALI[[#This Row],[//]]))</f>
        <v/>
      </c>
      <c r="H181" s="30" t="str">
        <f ca="1">IF(ATALI[[#This Row],[N_ID]]="","",INDEX(INDIRECT($2:$2),ATALI[[#This Row],[//]]))</f>
        <v/>
      </c>
      <c r="I181" s="31" t="str">
        <f ca="1">IF(ATALI[[#This Row],[N_ID]]="","",INDEX(INDIRECT($2:$2),ATALI[[#This Row],[//]]))</f>
        <v/>
      </c>
      <c r="J181" s="35" t="str">
        <f ca="1">IF(ATALI[[#This Row],[//]]="","",INDEX([3]!db[NB PAJAK],ATALI[[#This Row],[stt]]-1))</f>
        <v/>
      </c>
      <c r="K181" s="48" t="str">
        <f ca="1">IF(ATALI[[#This Row],[//]]="","",INDEX(INDIRECT($2:$2),ATALI[[#This Row],[//]]))</f>
        <v/>
      </c>
      <c r="L181" s="48" t="str">
        <f ca="1">IF(ATALI[[#This Row],[//]]="","",INDEX(INDIRECT($2:$2),ATALI[[#This Row],[//]]))</f>
        <v/>
      </c>
      <c r="M181" s="48" t="str">
        <f ca="1">IF(ATALI[[#This Row],[//]]="","",INDEX(INDIRECT($2:$2),ATALI[[#This Row],[//]]))</f>
        <v/>
      </c>
      <c r="N181" s="33" t="str">
        <f ca="1">IF(ATALI[[#This Row],[//]]="","",INDEX(INDIRECT($2:$2),ATALI[[#This Row],[//]]))</f>
        <v/>
      </c>
      <c r="O181" s="44" t="str">
        <f ca="1">IF(ATALI[[#This Row],[//]]="","",INDEX(INDIRECT($2:$2),ATALI[[#This Row],[//]]))</f>
        <v/>
      </c>
      <c r="P181" s="44" t="str">
        <f ca="1">IF(ATALI[[#This Row],[//]]="","",IF(INDEX(INDIRECT($2:$2),ATALI[[#This Row],[//]])="","",INDEX(INDIRECT($2:$2),ATALI[[#This Row],[//]])))</f>
        <v/>
      </c>
      <c r="Q181" s="33" t="str">
        <f ca="1">IF(ATALI[[#This Row],[//]]="","",INDEX(INDIRECT($2:$2),ATALI[[#This Row],[//]]))</f>
        <v/>
      </c>
      <c r="R1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81" s="45" t="str">
        <f ca="1">IF(ATALI[[#This Row],[//]]="","",IF(INDEX(INDIRECT($2:$2),ATALI[[#This Row],[//]])="","",INDEX(INDIRECT($2:$2),ATALI[[#This Row],[//]])))</f>
        <v/>
      </c>
      <c r="U181" s="31" t="str">
        <f ca="1">IF(ATALI[[#This Row],[//]]="","",INDEX(INDIRECT($2:$2),ATALI[[#This Row],[//]]))</f>
        <v/>
      </c>
      <c r="V181" s="31" t="str">
        <f ca="1">LOWER(SUBSTITUTE(SUBSTITUTE(SUBSTITUTE(SUBSTITUTE(SUBSTITUTE(SUBSTITUTE(SUBSTITUTE(ATALI[[#This Row],[N.B.nota]]," ",""),"-",""),"(",""),")",""),".",""),",",""),"/",""))</f>
        <v/>
      </c>
      <c r="W181" s="31" t="str">
        <f ca="1">IF(ATALI[[#This Row],[concat]]="","",MATCH(ATALI[[#This Row],[concat]],[3]!db[NB NOTA_C],0)+1)</f>
        <v/>
      </c>
      <c r="X181" s="31" t="str">
        <f ca="1">IF(ATALI[[#This Row],[N.B.nota]]="","",ADDRESS(ROW(ATALI[QB]),COLUMN(ATALI[QB]))&amp;":"&amp;ADDRESS(ROW(),COLUMN(ATALI[QB])))</f>
        <v/>
      </c>
      <c r="Y181" s="46" t="str">
        <f ca="1">IF(ATALI[[#This Row],[//]]="","",HYPERLINK("[../DB.xlsx]DB!e"&amp;MATCH(ATALI[[#This Row],[concat]],[3]!db[NB NOTA_C],0)+1,"&gt;"))</f>
        <v/>
      </c>
      <c r="Z181" s="32">
        <f ca="1">IF(ATALI[[#This Row],[ID NOTA]]="",INDIRECT(ADDRESS(ROW()-1,COLUMN())),ATALI[[#This Row],[ID NOTA]])</f>
        <v>7</v>
      </c>
    </row>
    <row r="182" spans="1:26" x14ac:dyDescent="0.25">
      <c r="A182" s="32"/>
      <c r="B182" s="29" t="str">
        <f>IF(ATALI[[#This Row],[N_ID]]="","",INDEX(Table1[ID],MATCH(ATALI[[#This Row],[N_ID]],Table1[N_ID],0)))</f>
        <v/>
      </c>
      <c r="C182" s="29" t="str">
        <f ca="1">IF(ATALI[[#This Row],[//]]="","",HYPERLINK("["&amp;SUBSTITUTE(DIR,"'","")&amp;"]NOTA!D"&amp;ATALI[[#This Row],[//]]+2,"&gt;"))</f>
        <v/>
      </c>
      <c r="D182" s="29" t="str">
        <f>IF(ATALI[[#This Row],[ID NOTA]]="","",INDEX(Table1[QB],MATCH(ATALI[[#This Row],[ID NOTA]],Table1[ID],0)))</f>
        <v/>
      </c>
      <c r="E18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82" s="29"/>
      <c r="G182" s="30" t="str">
        <f ca="1">IF(ATALI[[#This Row],[N_ID]]="","",INDEX(INDIRECT($2:$2),ATALI[[#This Row],[//]]))</f>
        <v/>
      </c>
      <c r="H182" s="30" t="str">
        <f ca="1">IF(ATALI[[#This Row],[N_ID]]="","",INDEX(INDIRECT($2:$2),ATALI[[#This Row],[//]]))</f>
        <v/>
      </c>
      <c r="I182" s="32" t="str">
        <f ca="1">IF(ATALI[[#This Row],[N_ID]]="","",INDEX(INDIRECT($2:$2),ATALI[[#This Row],[//]]))</f>
        <v/>
      </c>
      <c r="J182" s="47" t="str">
        <f ca="1">IF(ATALI[[#This Row],[//]]="","",INDEX([3]!db[NB PAJAK],ATALI[[#This Row],[stt]]-1))</f>
        <v/>
      </c>
      <c r="K182" s="29" t="str">
        <f ca="1">IF(ATALI[[#This Row],[//]]="","",INDEX(INDIRECT($2:$2),ATALI[[#This Row],[//]]))</f>
        <v/>
      </c>
      <c r="L182" s="29" t="str">
        <f ca="1">IF(ATALI[[#This Row],[//]]="","",INDEX(INDIRECT($2:$2),ATALI[[#This Row],[//]]))</f>
        <v/>
      </c>
      <c r="M182" s="29" t="str">
        <f ca="1">IF(ATALI[[#This Row],[//]]="","",INDEX(INDIRECT($2:$2),ATALI[[#This Row],[//]]))</f>
        <v/>
      </c>
      <c r="N182" s="33" t="str">
        <f ca="1">IF(ATALI[[#This Row],[//]]="","",INDEX(INDIRECT($2:$2),ATALI[[#This Row],[//]]))</f>
        <v/>
      </c>
      <c r="O182" s="44" t="str">
        <f ca="1">IF(ATALI[[#This Row],[//]]="","",INDEX(INDIRECT($2:$2),ATALI[[#This Row],[//]]))</f>
        <v/>
      </c>
      <c r="P182" s="44" t="str">
        <f ca="1">IF(ATALI[[#This Row],[//]]="","",IF(INDEX(INDIRECT($2:$2),ATALI[[#This Row],[//]])="","",INDEX(INDIRECT($2:$2),ATALI[[#This Row],[//]])))</f>
        <v/>
      </c>
      <c r="Q182" s="33" t="str">
        <f ca="1">IF(ATALI[[#This Row],[//]]="","",INDEX(INDIRECT($2:$2),ATALI[[#This Row],[//]]))</f>
        <v/>
      </c>
      <c r="R1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82" s="45" t="str">
        <f ca="1">IF(ATALI[[#This Row],[//]]="","",IF(INDEX(INDIRECT($2:$2),ATALI[[#This Row],[//]])="","",INDEX(INDIRECT($2:$2),ATALI[[#This Row],[//]])))</f>
        <v/>
      </c>
      <c r="U182" s="32" t="str">
        <f ca="1">IF(ATALI[[#This Row],[//]]="","",INDEX(INDIRECT($2:$2),ATALI[[#This Row],[//]]))</f>
        <v/>
      </c>
      <c r="V182" s="32" t="str">
        <f ca="1">LOWER(SUBSTITUTE(SUBSTITUTE(SUBSTITUTE(SUBSTITUTE(SUBSTITUTE(SUBSTITUTE(SUBSTITUTE(ATALI[[#This Row],[N.B.nota]]," ",""),"-",""),"(",""),")",""),".",""),",",""),"/",""))</f>
        <v/>
      </c>
      <c r="W182" s="32" t="str">
        <f ca="1">IF(ATALI[[#This Row],[concat]]="","",MATCH(ATALI[[#This Row],[concat]],[3]!db[NB NOTA_C],0)+1)</f>
        <v/>
      </c>
      <c r="X182" s="32" t="str">
        <f ca="1">IF(ATALI[[#This Row],[N.B.nota]]="","",ADDRESS(ROW(ATALI[QB]),COLUMN(ATALI[QB]))&amp;":"&amp;ADDRESS(ROW(),COLUMN(ATALI[QB])))</f>
        <v/>
      </c>
      <c r="Y182" s="46" t="str">
        <f ca="1">IF(ATALI[[#This Row],[//]]="","",HYPERLINK("[../DB.xlsx]DB!e"&amp;MATCH(ATALI[[#This Row],[concat]],[3]!db[NB NOTA_C],0)+1,"&gt;"))</f>
        <v/>
      </c>
      <c r="Z182" s="32">
        <f ca="1">IF(ATALI[[#This Row],[ID NOTA]]="",INDIRECT(ADDRESS(ROW()-1,COLUMN())),ATALI[[#This Row],[ID NOTA]])</f>
        <v>7</v>
      </c>
    </row>
    <row r="183" spans="1:26" x14ac:dyDescent="0.25">
      <c r="A183" s="32"/>
      <c r="B183" s="48" t="str">
        <f>IF(ATALI[[#This Row],[N_ID]]="","",INDEX(Table1[ID],MATCH(ATALI[[#This Row],[N_ID]],Table1[N_ID],0)))</f>
        <v/>
      </c>
      <c r="C183" s="48" t="str">
        <f ca="1">IF(ATALI[[#This Row],[//]]="","",HYPERLINK("["&amp;SUBSTITUTE(DIR,"'","")&amp;"]NOTA!D"&amp;ATALI[[#This Row],[//]]+2,"&gt;"))</f>
        <v/>
      </c>
      <c r="D183" s="48" t="str">
        <f>IF(ATALI[[#This Row],[ID NOTA]]="","",INDEX(Table1[QB],MATCH(ATALI[[#This Row],[ID NOTA]],Table1[ID],0)))</f>
        <v/>
      </c>
      <c r="E18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83" s="48"/>
      <c r="G183" s="30" t="str">
        <f ca="1">IF(ATALI[[#This Row],[N_ID]]="","",INDEX(INDIRECT($2:$2),ATALI[[#This Row],[//]]))</f>
        <v/>
      </c>
      <c r="H183" s="30" t="str">
        <f ca="1">IF(ATALI[[#This Row],[N_ID]]="","",INDEX(INDIRECT($2:$2),ATALI[[#This Row],[//]]))</f>
        <v/>
      </c>
      <c r="I183" s="31" t="str">
        <f ca="1">IF(ATALI[[#This Row],[N_ID]]="","",INDEX(INDIRECT($2:$2),ATALI[[#This Row],[//]]))</f>
        <v/>
      </c>
      <c r="J183" s="35" t="str">
        <f ca="1">IF(ATALI[[#This Row],[//]]="","",INDEX([3]!db[NB PAJAK],ATALI[[#This Row],[stt]]-1))</f>
        <v/>
      </c>
      <c r="K183" s="48" t="str">
        <f ca="1">IF(ATALI[[#This Row],[//]]="","",INDEX(INDIRECT($2:$2),ATALI[[#This Row],[//]]))</f>
        <v/>
      </c>
      <c r="L183" s="48" t="str">
        <f ca="1">IF(ATALI[[#This Row],[//]]="","",INDEX(INDIRECT($2:$2),ATALI[[#This Row],[//]]))</f>
        <v/>
      </c>
      <c r="M183" s="48" t="str">
        <f ca="1">IF(ATALI[[#This Row],[//]]="","",INDEX(INDIRECT($2:$2),ATALI[[#This Row],[//]]))</f>
        <v/>
      </c>
      <c r="N183" s="33" t="str">
        <f ca="1">IF(ATALI[[#This Row],[//]]="","",INDEX(INDIRECT($2:$2),ATALI[[#This Row],[//]]))</f>
        <v/>
      </c>
      <c r="O183" s="44" t="str">
        <f ca="1">IF(ATALI[[#This Row],[//]]="","",INDEX(INDIRECT($2:$2),ATALI[[#This Row],[//]]))</f>
        <v/>
      </c>
      <c r="P183" s="44" t="str">
        <f ca="1">IF(ATALI[[#This Row],[//]]="","",IF(INDEX(INDIRECT($2:$2),ATALI[[#This Row],[//]])="","",INDEX(INDIRECT($2:$2),ATALI[[#This Row],[//]])))</f>
        <v/>
      </c>
      <c r="Q183" s="33" t="str">
        <f ca="1">IF(ATALI[[#This Row],[//]]="","",INDEX(INDIRECT($2:$2),ATALI[[#This Row],[//]]))</f>
        <v/>
      </c>
      <c r="R1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83" s="45" t="str">
        <f ca="1">IF(ATALI[[#This Row],[//]]="","",IF(INDEX(INDIRECT($2:$2),ATALI[[#This Row],[//]])="","",INDEX(INDIRECT($2:$2),ATALI[[#This Row],[//]])))</f>
        <v/>
      </c>
      <c r="U183" s="31" t="str">
        <f ca="1">IF(ATALI[[#This Row],[//]]="","",INDEX(INDIRECT($2:$2),ATALI[[#This Row],[//]]))</f>
        <v/>
      </c>
      <c r="V183" s="31" t="str">
        <f ca="1">LOWER(SUBSTITUTE(SUBSTITUTE(SUBSTITUTE(SUBSTITUTE(SUBSTITUTE(SUBSTITUTE(SUBSTITUTE(ATALI[[#This Row],[N.B.nota]]," ",""),"-",""),"(",""),")",""),".",""),",",""),"/",""))</f>
        <v/>
      </c>
      <c r="W183" s="31" t="str">
        <f ca="1">IF(ATALI[[#This Row],[concat]]="","",MATCH(ATALI[[#This Row],[concat]],[3]!db[NB NOTA_C],0)+1)</f>
        <v/>
      </c>
      <c r="X183" s="31" t="str">
        <f ca="1">IF(ATALI[[#This Row],[N.B.nota]]="","",ADDRESS(ROW(ATALI[QB]),COLUMN(ATALI[QB]))&amp;":"&amp;ADDRESS(ROW(),COLUMN(ATALI[QB])))</f>
        <v/>
      </c>
      <c r="Y183" s="46" t="str">
        <f ca="1">IF(ATALI[[#This Row],[//]]="","",HYPERLINK("[../DB.xlsx]DB!e"&amp;MATCH(ATALI[[#This Row],[concat]],[3]!db[NB NOTA_C],0)+1,"&gt;"))</f>
        <v/>
      </c>
      <c r="Z183" s="32">
        <f ca="1">IF(ATALI[[#This Row],[ID NOTA]]="",INDIRECT(ADDRESS(ROW()-1,COLUMN())),ATALI[[#This Row],[ID NOTA]])</f>
        <v>7</v>
      </c>
    </row>
    <row r="184" spans="1:26" x14ac:dyDescent="0.25">
      <c r="A184" s="32"/>
      <c r="B184" s="29" t="str">
        <f>IF(ATALI[[#This Row],[N_ID]]="","",INDEX(Table1[ID],MATCH(ATALI[[#This Row],[N_ID]],Table1[N_ID],0)))</f>
        <v/>
      </c>
      <c r="C184" s="29" t="str">
        <f ca="1">IF(ATALI[[#This Row],[//]]="","",HYPERLINK("["&amp;SUBSTITUTE(DIR,"'","")&amp;"]NOTA!D"&amp;ATALI[[#This Row],[//]]+2,"&gt;"))</f>
        <v/>
      </c>
      <c r="D184" s="29" t="str">
        <f>IF(ATALI[[#This Row],[ID NOTA]]="","",INDEX(Table1[QB],MATCH(ATALI[[#This Row],[ID NOTA]],Table1[ID],0)))</f>
        <v/>
      </c>
      <c r="E18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84" s="29"/>
      <c r="G184" s="30" t="str">
        <f ca="1">IF(ATALI[[#This Row],[N_ID]]="","",INDEX(INDIRECT($2:$2),ATALI[[#This Row],[//]]))</f>
        <v/>
      </c>
      <c r="H184" s="30" t="str">
        <f ca="1">IF(ATALI[[#This Row],[N_ID]]="","",INDEX(INDIRECT($2:$2),ATALI[[#This Row],[//]]))</f>
        <v/>
      </c>
      <c r="I184" s="32" t="str">
        <f ca="1">IF(ATALI[[#This Row],[N_ID]]="","",INDEX(INDIRECT($2:$2),ATALI[[#This Row],[//]]))</f>
        <v/>
      </c>
      <c r="J184" s="47" t="str">
        <f ca="1">IF(ATALI[[#This Row],[//]]="","",INDEX([3]!db[NB PAJAK],ATALI[[#This Row],[stt]]-1))</f>
        <v/>
      </c>
      <c r="K184" s="29" t="str">
        <f ca="1">IF(ATALI[[#This Row],[//]]="","",INDEX(INDIRECT($2:$2),ATALI[[#This Row],[//]]))</f>
        <v/>
      </c>
      <c r="L184" s="29" t="str">
        <f ca="1">IF(ATALI[[#This Row],[//]]="","",INDEX(INDIRECT($2:$2),ATALI[[#This Row],[//]]))</f>
        <v/>
      </c>
      <c r="M184" s="29" t="str">
        <f ca="1">IF(ATALI[[#This Row],[//]]="","",INDEX(INDIRECT($2:$2),ATALI[[#This Row],[//]]))</f>
        <v/>
      </c>
      <c r="N184" s="33" t="str">
        <f ca="1">IF(ATALI[[#This Row],[//]]="","",INDEX(INDIRECT($2:$2),ATALI[[#This Row],[//]]))</f>
        <v/>
      </c>
      <c r="O184" s="44" t="str">
        <f ca="1">IF(ATALI[[#This Row],[//]]="","",INDEX(INDIRECT($2:$2),ATALI[[#This Row],[//]]))</f>
        <v/>
      </c>
      <c r="P184" s="44" t="str">
        <f ca="1">IF(ATALI[[#This Row],[//]]="","",IF(INDEX(INDIRECT($2:$2),ATALI[[#This Row],[//]])="","",INDEX(INDIRECT($2:$2),ATALI[[#This Row],[//]])))</f>
        <v/>
      </c>
      <c r="Q184" s="33" t="str">
        <f ca="1">IF(ATALI[[#This Row],[//]]="","",INDEX(INDIRECT($2:$2),ATALI[[#This Row],[//]]))</f>
        <v/>
      </c>
      <c r="R1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84" s="45" t="str">
        <f ca="1">IF(ATALI[[#This Row],[//]]="","",IF(INDEX(INDIRECT($2:$2),ATALI[[#This Row],[//]])="","",INDEX(INDIRECT($2:$2),ATALI[[#This Row],[//]])))</f>
        <v/>
      </c>
      <c r="U184" s="32" t="str">
        <f ca="1">IF(ATALI[[#This Row],[//]]="","",INDEX(INDIRECT($2:$2),ATALI[[#This Row],[//]]))</f>
        <v/>
      </c>
      <c r="V184" s="32" t="str">
        <f ca="1">LOWER(SUBSTITUTE(SUBSTITUTE(SUBSTITUTE(SUBSTITUTE(SUBSTITUTE(SUBSTITUTE(SUBSTITUTE(ATALI[[#This Row],[N.B.nota]]," ",""),"-",""),"(",""),")",""),".",""),",",""),"/",""))</f>
        <v/>
      </c>
      <c r="W184" s="32" t="str">
        <f ca="1">IF(ATALI[[#This Row],[concat]]="","",MATCH(ATALI[[#This Row],[concat]],[3]!db[NB NOTA_C],0)+1)</f>
        <v/>
      </c>
      <c r="X184" s="32" t="str">
        <f ca="1">IF(ATALI[[#This Row],[N.B.nota]]="","",ADDRESS(ROW(ATALI[QB]),COLUMN(ATALI[QB]))&amp;":"&amp;ADDRESS(ROW(),COLUMN(ATALI[QB])))</f>
        <v/>
      </c>
      <c r="Y184" s="46" t="str">
        <f ca="1">IF(ATALI[[#This Row],[//]]="","",HYPERLINK("[../DB.xlsx]DB!e"&amp;MATCH(ATALI[[#This Row],[concat]],[3]!db[NB NOTA_C],0)+1,"&gt;"))</f>
        <v/>
      </c>
      <c r="Z184" s="32">
        <f ca="1">IF(ATALI[[#This Row],[ID NOTA]]="",INDIRECT(ADDRESS(ROW()-1,COLUMN())),ATALI[[#This Row],[ID NOTA]])</f>
        <v>7</v>
      </c>
    </row>
    <row r="185" spans="1:26" x14ac:dyDescent="0.25">
      <c r="A185" s="32"/>
      <c r="B185" s="48" t="str">
        <f>IF(ATALI[[#This Row],[N_ID]]="","",INDEX(Table1[ID],MATCH(ATALI[[#This Row],[N_ID]],Table1[N_ID],0)))</f>
        <v/>
      </c>
      <c r="C185" s="48" t="str">
        <f ca="1">IF(ATALI[[#This Row],[//]]="","",HYPERLINK("["&amp;SUBSTITUTE(DIR,"'","")&amp;"]NOTA!D"&amp;ATALI[[#This Row],[//]]+2,"&gt;"))</f>
        <v/>
      </c>
      <c r="D185" s="48" t="str">
        <f>IF(ATALI[[#This Row],[ID NOTA]]="","",INDEX(Table1[QB],MATCH(ATALI[[#This Row],[ID NOTA]],Table1[ID],0)))</f>
        <v/>
      </c>
      <c r="E18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85" s="48"/>
      <c r="G185" s="30" t="str">
        <f ca="1">IF(ATALI[[#This Row],[N_ID]]="","",INDEX(INDIRECT($2:$2),ATALI[[#This Row],[//]]))</f>
        <v/>
      </c>
      <c r="H185" s="30" t="str">
        <f ca="1">IF(ATALI[[#This Row],[N_ID]]="","",INDEX(INDIRECT($2:$2),ATALI[[#This Row],[//]]))</f>
        <v/>
      </c>
      <c r="I185" s="31" t="str">
        <f ca="1">IF(ATALI[[#This Row],[N_ID]]="","",INDEX(INDIRECT($2:$2),ATALI[[#This Row],[//]]))</f>
        <v/>
      </c>
      <c r="J185" s="35" t="str">
        <f ca="1">IF(ATALI[[#This Row],[//]]="","",INDEX([3]!db[NB PAJAK],ATALI[[#This Row],[stt]]-1))</f>
        <v/>
      </c>
      <c r="K185" s="48" t="str">
        <f ca="1">IF(ATALI[[#This Row],[//]]="","",INDEX(INDIRECT($2:$2),ATALI[[#This Row],[//]]))</f>
        <v/>
      </c>
      <c r="L185" s="48" t="str">
        <f ca="1">IF(ATALI[[#This Row],[//]]="","",INDEX(INDIRECT($2:$2),ATALI[[#This Row],[//]]))</f>
        <v/>
      </c>
      <c r="M185" s="48" t="str">
        <f ca="1">IF(ATALI[[#This Row],[//]]="","",INDEX(INDIRECT($2:$2),ATALI[[#This Row],[//]]))</f>
        <v/>
      </c>
      <c r="N185" s="33" t="str">
        <f ca="1">IF(ATALI[[#This Row],[//]]="","",INDEX(INDIRECT($2:$2),ATALI[[#This Row],[//]]))</f>
        <v/>
      </c>
      <c r="O185" s="44" t="str">
        <f ca="1">IF(ATALI[[#This Row],[//]]="","",INDEX(INDIRECT($2:$2),ATALI[[#This Row],[//]]))</f>
        <v/>
      </c>
      <c r="P185" s="44" t="str">
        <f ca="1">IF(ATALI[[#This Row],[//]]="","",IF(INDEX(INDIRECT($2:$2),ATALI[[#This Row],[//]])="","",INDEX(INDIRECT($2:$2),ATALI[[#This Row],[//]])))</f>
        <v/>
      </c>
      <c r="Q185" s="33" t="str">
        <f ca="1">IF(ATALI[[#This Row],[//]]="","",INDEX(INDIRECT($2:$2),ATALI[[#This Row],[//]]))</f>
        <v/>
      </c>
      <c r="R1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85" s="45" t="str">
        <f ca="1">IF(ATALI[[#This Row],[//]]="","",IF(INDEX(INDIRECT($2:$2),ATALI[[#This Row],[//]])="","",INDEX(INDIRECT($2:$2),ATALI[[#This Row],[//]])))</f>
        <v/>
      </c>
      <c r="U185" s="31" t="str">
        <f ca="1">IF(ATALI[[#This Row],[//]]="","",INDEX(INDIRECT($2:$2),ATALI[[#This Row],[//]]))</f>
        <v/>
      </c>
      <c r="V185" s="31" t="str">
        <f ca="1">LOWER(SUBSTITUTE(SUBSTITUTE(SUBSTITUTE(SUBSTITUTE(SUBSTITUTE(SUBSTITUTE(SUBSTITUTE(ATALI[[#This Row],[N.B.nota]]," ",""),"-",""),"(",""),")",""),".",""),",",""),"/",""))</f>
        <v/>
      </c>
      <c r="W185" s="31" t="str">
        <f ca="1">IF(ATALI[[#This Row],[concat]]="","",MATCH(ATALI[[#This Row],[concat]],[3]!db[NB NOTA_C],0)+1)</f>
        <v/>
      </c>
      <c r="X185" s="31" t="str">
        <f ca="1">IF(ATALI[[#This Row],[N.B.nota]]="","",ADDRESS(ROW(ATALI[QB]),COLUMN(ATALI[QB]))&amp;":"&amp;ADDRESS(ROW(),COLUMN(ATALI[QB])))</f>
        <v/>
      </c>
      <c r="Y185" s="46" t="str">
        <f ca="1">IF(ATALI[[#This Row],[//]]="","",HYPERLINK("[../DB.xlsx]DB!e"&amp;MATCH(ATALI[[#This Row],[concat]],[3]!db[NB NOTA_C],0)+1,"&gt;"))</f>
        <v/>
      </c>
      <c r="Z185" s="32">
        <f ca="1">IF(ATALI[[#This Row],[ID NOTA]]="",INDIRECT(ADDRESS(ROW()-1,COLUMN())),ATALI[[#This Row],[ID NOTA]])</f>
        <v>7</v>
      </c>
    </row>
    <row r="186" spans="1:26" x14ac:dyDescent="0.25">
      <c r="A186" s="32"/>
      <c r="B186" s="48" t="str">
        <f>IF(ATALI[[#This Row],[N_ID]]="","",INDEX(Table1[ID],MATCH(ATALI[[#This Row],[N_ID]],Table1[N_ID],0)))</f>
        <v/>
      </c>
      <c r="C186" s="48" t="str">
        <f ca="1">IF(ATALI[[#This Row],[//]]="","",HYPERLINK("["&amp;SUBSTITUTE(DIR,"'","")&amp;"]NOTA!D"&amp;ATALI[[#This Row],[//]]+2,"&gt;"))</f>
        <v/>
      </c>
      <c r="D186" s="48" t="str">
        <f>IF(ATALI[[#This Row],[ID NOTA]]="","",INDEX(Table1[QB],MATCH(ATALI[[#This Row],[ID NOTA]],Table1[ID],0)))</f>
        <v/>
      </c>
      <c r="E18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86" s="48"/>
      <c r="G186" s="30" t="str">
        <f ca="1">IF(ATALI[[#This Row],[N_ID]]="","",INDEX(INDIRECT($2:$2),ATALI[[#This Row],[//]]))</f>
        <v/>
      </c>
      <c r="H186" s="30" t="str">
        <f ca="1">IF(ATALI[[#This Row],[N_ID]]="","",INDEX(INDIRECT($2:$2),ATALI[[#This Row],[//]]))</f>
        <v/>
      </c>
      <c r="I186" s="31" t="str">
        <f ca="1">IF(ATALI[[#This Row],[N_ID]]="","",INDEX(INDIRECT($2:$2),ATALI[[#This Row],[//]]))</f>
        <v/>
      </c>
      <c r="J186" s="35" t="str">
        <f ca="1">IF(ATALI[[#This Row],[//]]="","",INDEX([3]!db[NB PAJAK],ATALI[[#This Row],[stt]]-1))</f>
        <v/>
      </c>
      <c r="K186" s="48" t="str">
        <f ca="1">IF(ATALI[[#This Row],[//]]="","",INDEX(INDIRECT($2:$2),ATALI[[#This Row],[//]]))</f>
        <v/>
      </c>
      <c r="L186" s="48" t="str">
        <f ca="1">IF(ATALI[[#This Row],[//]]="","",INDEX(INDIRECT($2:$2),ATALI[[#This Row],[//]]))</f>
        <v/>
      </c>
      <c r="M186" s="48" t="str">
        <f ca="1">IF(ATALI[[#This Row],[//]]="","",INDEX(INDIRECT($2:$2),ATALI[[#This Row],[//]]))</f>
        <v/>
      </c>
      <c r="N186" s="33" t="str">
        <f ca="1">IF(ATALI[[#This Row],[//]]="","",INDEX(INDIRECT($2:$2),ATALI[[#This Row],[//]]))</f>
        <v/>
      </c>
      <c r="O186" s="44" t="str">
        <f ca="1">IF(ATALI[[#This Row],[//]]="","",INDEX(INDIRECT($2:$2),ATALI[[#This Row],[//]]))</f>
        <v/>
      </c>
      <c r="P186" s="44" t="str">
        <f ca="1">IF(ATALI[[#This Row],[//]]="","",IF(INDEX(INDIRECT($2:$2),ATALI[[#This Row],[//]])="","",INDEX(INDIRECT($2:$2),ATALI[[#This Row],[//]])))</f>
        <v/>
      </c>
      <c r="Q186" s="33" t="str">
        <f ca="1">IF(ATALI[[#This Row],[//]]="","",INDEX(INDIRECT($2:$2),ATALI[[#This Row],[//]]))</f>
        <v/>
      </c>
      <c r="R1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86" s="45" t="str">
        <f ca="1">IF(ATALI[[#This Row],[//]]="","",IF(INDEX(INDIRECT($2:$2),ATALI[[#This Row],[//]])="","",INDEX(INDIRECT($2:$2),ATALI[[#This Row],[//]])))</f>
        <v/>
      </c>
      <c r="U186" s="31" t="str">
        <f ca="1">IF(ATALI[[#This Row],[//]]="","",INDEX(INDIRECT($2:$2),ATALI[[#This Row],[//]]))</f>
        <v/>
      </c>
      <c r="V186" s="31" t="str">
        <f ca="1">LOWER(SUBSTITUTE(SUBSTITUTE(SUBSTITUTE(SUBSTITUTE(SUBSTITUTE(SUBSTITUTE(SUBSTITUTE(ATALI[[#This Row],[N.B.nota]]," ",""),"-",""),"(",""),")",""),".",""),",",""),"/",""))</f>
        <v/>
      </c>
      <c r="W186" s="31" t="str">
        <f ca="1">IF(ATALI[[#This Row],[concat]]="","",MATCH(ATALI[[#This Row],[concat]],[3]!db[NB NOTA_C],0)+1)</f>
        <v/>
      </c>
      <c r="X186" s="31" t="str">
        <f ca="1">IF(ATALI[[#This Row],[N.B.nota]]="","",ADDRESS(ROW(ATALI[QB]),COLUMN(ATALI[QB]))&amp;":"&amp;ADDRESS(ROW(),COLUMN(ATALI[QB])))</f>
        <v/>
      </c>
      <c r="Y186" s="46" t="str">
        <f ca="1">IF(ATALI[[#This Row],[//]]="","",HYPERLINK("[../DB.xlsx]DB!e"&amp;MATCH(ATALI[[#This Row],[concat]],[3]!db[NB NOTA_C],0)+1,"&gt;"))</f>
        <v/>
      </c>
      <c r="Z186" s="32">
        <f ca="1">IF(ATALI[[#This Row],[ID NOTA]]="",INDIRECT(ADDRESS(ROW()-1,COLUMN())),ATALI[[#This Row],[ID NOTA]])</f>
        <v>7</v>
      </c>
    </row>
    <row r="187" spans="1:26" x14ac:dyDescent="0.25">
      <c r="A187" s="32"/>
      <c r="B187" s="48" t="str">
        <f>IF(ATALI[[#This Row],[N_ID]]="","",INDEX(Table1[ID],MATCH(ATALI[[#This Row],[N_ID]],Table1[N_ID],0)))</f>
        <v/>
      </c>
      <c r="C187" s="48" t="str">
        <f ca="1">IF(ATALI[[#This Row],[//]]="","",HYPERLINK("["&amp;SUBSTITUTE(DIR,"'","")&amp;"]NOTA!D"&amp;ATALI[[#This Row],[//]]+2,"&gt;"))</f>
        <v/>
      </c>
      <c r="D187" s="48" t="str">
        <f>IF(ATALI[[#This Row],[ID NOTA]]="","",INDEX(Table1[QB],MATCH(ATALI[[#This Row],[ID NOTA]],Table1[ID],0)))</f>
        <v/>
      </c>
      <c r="E18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87" s="48"/>
      <c r="G187" s="30" t="str">
        <f ca="1">IF(ATALI[[#This Row],[N_ID]]="","",INDEX(INDIRECT($2:$2),ATALI[[#This Row],[//]]))</f>
        <v/>
      </c>
      <c r="H187" s="30" t="str">
        <f ca="1">IF(ATALI[[#This Row],[N_ID]]="","",INDEX(INDIRECT($2:$2),ATALI[[#This Row],[//]]))</f>
        <v/>
      </c>
      <c r="I187" s="31" t="str">
        <f ca="1">IF(ATALI[[#This Row],[N_ID]]="","",INDEX(INDIRECT($2:$2),ATALI[[#This Row],[//]]))</f>
        <v/>
      </c>
      <c r="J187" s="35" t="str">
        <f ca="1">IF(ATALI[[#This Row],[//]]="","",INDEX([3]!db[NB PAJAK],ATALI[[#This Row],[stt]]-1))</f>
        <v/>
      </c>
      <c r="K187" s="48" t="str">
        <f ca="1">IF(ATALI[[#This Row],[//]]="","",INDEX(INDIRECT($2:$2),ATALI[[#This Row],[//]]))</f>
        <v/>
      </c>
      <c r="L187" s="48" t="str">
        <f ca="1">IF(ATALI[[#This Row],[//]]="","",INDEX(INDIRECT($2:$2),ATALI[[#This Row],[//]]))</f>
        <v/>
      </c>
      <c r="M187" s="48" t="str">
        <f ca="1">IF(ATALI[[#This Row],[//]]="","",INDEX(INDIRECT($2:$2),ATALI[[#This Row],[//]]))</f>
        <v/>
      </c>
      <c r="N187" s="33" t="str">
        <f ca="1">IF(ATALI[[#This Row],[//]]="","",INDEX(INDIRECT($2:$2),ATALI[[#This Row],[//]]))</f>
        <v/>
      </c>
      <c r="O187" s="44" t="str">
        <f ca="1">IF(ATALI[[#This Row],[//]]="","",INDEX(INDIRECT($2:$2),ATALI[[#This Row],[//]]))</f>
        <v/>
      </c>
      <c r="P187" s="44" t="str">
        <f ca="1">IF(ATALI[[#This Row],[//]]="","",IF(INDEX(INDIRECT($2:$2),ATALI[[#This Row],[//]])="","",INDEX(INDIRECT($2:$2),ATALI[[#This Row],[//]])))</f>
        <v/>
      </c>
      <c r="Q187" s="33" t="str">
        <f ca="1">IF(ATALI[[#This Row],[//]]="","",INDEX(INDIRECT($2:$2),ATALI[[#This Row],[//]]))</f>
        <v/>
      </c>
      <c r="R1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87" s="45" t="str">
        <f ca="1">IF(ATALI[[#This Row],[//]]="","",IF(INDEX(INDIRECT($2:$2),ATALI[[#This Row],[//]])="","",INDEX(INDIRECT($2:$2),ATALI[[#This Row],[//]])))</f>
        <v/>
      </c>
      <c r="U187" s="31" t="str">
        <f ca="1">IF(ATALI[[#This Row],[//]]="","",INDEX(INDIRECT($2:$2),ATALI[[#This Row],[//]]))</f>
        <v/>
      </c>
      <c r="V187" s="31" t="str">
        <f ca="1">LOWER(SUBSTITUTE(SUBSTITUTE(SUBSTITUTE(SUBSTITUTE(SUBSTITUTE(SUBSTITUTE(SUBSTITUTE(ATALI[[#This Row],[N.B.nota]]," ",""),"-",""),"(",""),")",""),".",""),",",""),"/",""))</f>
        <v/>
      </c>
      <c r="W187" s="31" t="str">
        <f ca="1">IF(ATALI[[#This Row],[concat]]="","",MATCH(ATALI[[#This Row],[concat]],[3]!db[NB NOTA_C],0)+1)</f>
        <v/>
      </c>
      <c r="X187" s="31" t="str">
        <f ca="1">IF(ATALI[[#This Row],[N.B.nota]]="","",ADDRESS(ROW(ATALI[QB]),COLUMN(ATALI[QB]))&amp;":"&amp;ADDRESS(ROW(),COLUMN(ATALI[QB])))</f>
        <v/>
      </c>
      <c r="Y187" s="46" t="str">
        <f ca="1">IF(ATALI[[#This Row],[//]]="","",HYPERLINK("[../DB.xlsx]DB!e"&amp;MATCH(ATALI[[#This Row],[concat]],[3]!db[NB NOTA_C],0)+1,"&gt;"))</f>
        <v/>
      </c>
      <c r="Z187" s="32">
        <f ca="1">IF(ATALI[[#This Row],[ID NOTA]]="",INDIRECT(ADDRESS(ROW()-1,COLUMN())),ATALI[[#This Row],[ID NOTA]])</f>
        <v>7</v>
      </c>
    </row>
    <row r="188" spans="1:26" x14ac:dyDescent="0.25">
      <c r="A188" s="32"/>
      <c r="B188" s="48" t="str">
        <f>IF(ATALI[[#This Row],[N_ID]]="","",INDEX(Table1[ID],MATCH(ATALI[[#This Row],[N_ID]],Table1[N_ID],0)))</f>
        <v/>
      </c>
      <c r="C188" s="48" t="str">
        <f ca="1">IF(ATALI[[#This Row],[//]]="","",HYPERLINK("["&amp;SUBSTITUTE(DIR,"'","")&amp;"]NOTA!D"&amp;ATALI[[#This Row],[//]]+2,"&gt;"))</f>
        <v/>
      </c>
      <c r="D188" s="48" t="str">
        <f>IF(ATALI[[#This Row],[ID NOTA]]="","",INDEX(Table1[QB],MATCH(ATALI[[#This Row],[ID NOTA]],Table1[ID],0)))</f>
        <v/>
      </c>
      <c r="E18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88" s="48"/>
      <c r="G188" s="30" t="str">
        <f ca="1">IF(ATALI[[#This Row],[N_ID]]="","",INDEX(INDIRECT($2:$2),ATALI[[#This Row],[//]]))</f>
        <v/>
      </c>
      <c r="H188" s="30" t="str">
        <f ca="1">IF(ATALI[[#This Row],[N_ID]]="","",INDEX(INDIRECT($2:$2),ATALI[[#This Row],[//]]))</f>
        <v/>
      </c>
      <c r="I188" s="31" t="str">
        <f ca="1">IF(ATALI[[#This Row],[N_ID]]="","",INDEX(INDIRECT($2:$2),ATALI[[#This Row],[//]]))</f>
        <v/>
      </c>
      <c r="J188" s="35" t="str">
        <f ca="1">IF(ATALI[[#This Row],[//]]="","",INDEX([3]!db[NB PAJAK],ATALI[[#This Row],[stt]]-1))</f>
        <v/>
      </c>
      <c r="K188" s="48" t="str">
        <f ca="1">IF(ATALI[[#This Row],[//]]="","",INDEX(INDIRECT($2:$2),ATALI[[#This Row],[//]]))</f>
        <v/>
      </c>
      <c r="L188" s="48" t="str">
        <f ca="1">IF(ATALI[[#This Row],[//]]="","",INDEX(INDIRECT($2:$2),ATALI[[#This Row],[//]]))</f>
        <v/>
      </c>
      <c r="M188" s="48" t="str">
        <f ca="1">IF(ATALI[[#This Row],[//]]="","",INDEX(INDIRECT($2:$2),ATALI[[#This Row],[//]]))</f>
        <v/>
      </c>
      <c r="N188" s="33" t="str">
        <f ca="1">IF(ATALI[[#This Row],[//]]="","",INDEX(INDIRECT($2:$2),ATALI[[#This Row],[//]]))</f>
        <v/>
      </c>
      <c r="O188" s="44" t="str">
        <f ca="1">IF(ATALI[[#This Row],[//]]="","",INDEX(INDIRECT($2:$2),ATALI[[#This Row],[//]]))</f>
        <v/>
      </c>
      <c r="P188" s="44" t="str">
        <f ca="1">IF(ATALI[[#This Row],[//]]="","",IF(INDEX(INDIRECT($2:$2),ATALI[[#This Row],[//]])="","",INDEX(INDIRECT($2:$2),ATALI[[#This Row],[//]])))</f>
        <v/>
      </c>
      <c r="Q188" s="33" t="str">
        <f ca="1">IF(ATALI[[#This Row],[//]]="","",INDEX(INDIRECT($2:$2),ATALI[[#This Row],[//]]))</f>
        <v/>
      </c>
      <c r="R1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88" s="45" t="str">
        <f ca="1">IF(ATALI[[#This Row],[//]]="","",IF(INDEX(INDIRECT($2:$2),ATALI[[#This Row],[//]])="","",INDEX(INDIRECT($2:$2),ATALI[[#This Row],[//]])))</f>
        <v/>
      </c>
      <c r="U188" s="31" t="str">
        <f ca="1">IF(ATALI[[#This Row],[//]]="","",INDEX(INDIRECT($2:$2),ATALI[[#This Row],[//]]))</f>
        <v/>
      </c>
      <c r="V188" s="31" t="str">
        <f ca="1">LOWER(SUBSTITUTE(SUBSTITUTE(SUBSTITUTE(SUBSTITUTE(SUBSTITUTE(SUBSTITUTE(SUBSTITUTE(ATALI[[#This Row],[N.B.nota]]," ",""),"-",""),"(",""),")",""),".",""),",",""),"/",""))</f>
        <v/>
      </c>
      <c r="W188" s="31" t="str">
        <f ca="1">IF(ATALI[[#This Row],[concat]]="","",MATCH(ATALI[[#This Row],[concat]],[3]!db[NB NOTA_C],0)+1)</f>
        <v/>
      </c>
      <c r="X188" s="31" t="str">
        <f ca="1">IF(ATALI[[#This Row],[N.B.nota]]="","",ADDRESS(ROW(ATALI[QB]),COLUMN(ATALI[QB]))&amp;":"&amp;ADDRESS(ROW(),COLUMN(ATALI[QB])))</f>
        <v/>
      </c>
      <c r="Y188" s="46" t="str">
        <f ca="1">IF(ATALI[[#This Row],[//]]="","",HYPERLINK("[../DB.xlsx]DB!e"&amp;MATCH(ATALI[[#This Row],[concat]],[3]!db[NB NOTA_C],0)+1,"&gt;"))</f>
        <v/>
      </c>
      <c r="Z188" s="32">
        <f ca="1">IF(ATALI[[#This Row],[ID NOTA]]="",INDIRECT(ADDRESS(ROW()-1,COLUMN())),ATALI[[#This Row],[ID NOTA]])</f>
        <v>7</v>
      </c>
    </row>
    <row r="189" spans="1:26" x14ac:dyDescent="0.25">
      <c r="A189" s="32"/>
      <c r="B189" s="48" t="str">
        <f>IF(ATALI[[#This Row],[N_ID]]="","",INDEX(Table1[ID],MATCH(ATALI[[#This Row],[N_ID]],Table1[N_ID],0)))</f>
        <v/>
      </c>
      <c r="C189" s="48" t="str">
        <f ca="1">IF(ATALI[[#This Row],[//]]="","",HYPERLINK("["&amp;SUBSTITUTE(DIR,"'","")&amp;"]NOTA!D"&amp;ATALI[[#This Row],[//]]+2,"&gt;"))</f>
        <v/>
      </c>
      <c r="D189" s="48" t="str">
        <f>IF(ATALI[[#This Row],[ID NOTA]]="","",INDEX(Table1[QB],MATCH(ATALI[[#This Row],[ID NOTA]],Table1[ID],0)))</f>
        <v/>
      </c>
      <c r="E18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89" s="48"/>
      <c r="G189" s="30" t="str">
        <f ca="1">IF(ATALI[[#This Row],[N_ID]]="","",INDEX(INDIRECT($2:$2),ATALI[[#This Row],[//]]))</f>
        <v/>
      </c>
      <c r="H189" s="30" t="str">
        <f ca="1">IF(ATALI[[#This Row],[N_ID]]="","",INDEX(INDIRECT($2:$2),ATALI[[#This Row],[//]]))</f>
        <v/>
      </c>
      <c r="I189" s="31" t="str">
        <f ca="1">IF(ATALI[[#This Row],[N_ID]]="","",INDEX(INDIRECT($2:$2),ATALI[[#This Row],[//]]))</f>
        <v/>
      </c>
      <c r="J189" s="35" t="str">
        <f ca="1">IF(ATALI[[#This Row],[//]]="","",INDEX([3]!db[NB PAJAK],ATALI[[#This Row],[stt]]-1))</f>
        <v/>
      </c>
      <c r="K189" s="48" t="str">
        <f ca="1">IF(ATALI[[#This Row],[//]]="","",INDEX(INDIRECT($2:$2),ATALI[[#This Row],[//]]))</f>
        <v/>
      </c>
      <c r="L189" s="48" t="str">
        <f ca="1">IF(ATALI[[#This Row],[//]]="","",INDEX(INDIRECT($2:$2),ATALI[[#This Row],[//]]))</f>
        <v/>
      </c>
      <c r="M189" s="48" t="str">
        <f ca="1">IF(ATALI[[#This Row],[//]]="","",INDEX(INDIRECT($2:$2),ATALI[[#This Row],[//]]))</f>
        <v/>
      </c>
      <c r="N189" s="33" t="str">
        <f ca="1">IF(ATALI[[#This Row],[//]]="","",INDEX(INDIRECT($2:$2),ATALI[[#This Row],[//]]))</f>
        <v/>
      </c>
      <c r="O189" s="44" t="str">
        <f ca="1">IF(ATALI[[#This Row],[//]]="","",INDEX(INDIRECT($2:$2),ATALI[[#This Row],[//]]))</f>
        <v/>
      </c>
      <c r="P189" s="44" t="str">
        <f ca="1">IF(ATALI[[#This Row],[//]]="","",IF(INDEX(INDIRECT($2:$2),ATALI[[#This Row],[//]])="","",INDEX(INDIRECT($2:$2),ATALI[[#This Row],[//]])))</f>
        <v/>
      </c>
      <c r="Q189" s="33" t="str">
        <f ca="1">IF(ATALI[[#This Row],[//]]="","",INDEX(INDIRECT($2:$2),ATALI[[#This Row],[//]]))</f>
        <v/>
      </c>
      <c r="R1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89" s="45" t="str">
        <f ca="1">IF(ATALI[[#This Row],[//]]="","",IF(INDEX(INDIRECT($2:$2),ATALI[[#This Row],[//]])="","",INDEX(INDIRECT($2:$2),ATALI[[#This Row],[//]])))</f>
        <v/>
      </c>
      <c r="U189" s="31" t="str">
        <f ca="1">IF(ATALI[[#This Row],[//]]="","",INDEX(INDIRECT($2:$2),ATALI[[#This Row],[//]]))</f>
        <v/>
      </c>
      <c r="V189" s="31" t="str">
        <f ca="1">LOWER(SUBSTITUTE(SUBSTITUTE(SUBSTITUTE(SUBSTITUTE(SUBSTITUTE(SUBSTITUTE(SUBSTITUTE(ATALI[[#This Row],[N.B.nota]]," ",""),"-",""),"(",""),")",""),".",""),",",""),"/",""))</f>
        <v/>
      </c>
      <c r="W189" s="31" t="str">
        <f ca="1">IF(ATALI[[#This Row],[concat]]="","",MATCH(ATALI[[#This Row],[concat]],[3]!db[NB NOTA_C],0)+1)</f>
        <v/>
      </c>
      <c r="X189" s="31" t="str">
        <f ca="1">IF(ATALI[[#This Row],[N.B.nota]]="","",ADDRESS(ROW(ATALI[QB]),COLUMN(ATALI[QB]))&amp;":"&amp;ADDRESS(ROW(),COLUMN(ATALI[QB])))</f>
        <v/>
      </c>
      <c r="Y189" s="46" t="str">
        <f ca="1">IF(ATALI[[#This Row],[//]]="","",HYPERLINK("[../DB.xlsx]DB!e"&amp;MATCH(ATALI[[#This Row],[concat]],[3]!db[NB NOTA_C],0)+1,"&gt;"))</f>
        <v/>
      </c>
      <c r="Z189" s="32">
        <f ca="1">IF(ATALI[[#This Row],[ID NOTA]]="",INDIRECT(ADDRESS(ROW()-1,COLUMN())),ATALI[[#This Row],[ID NOTA]])</f>
        <v>7</v>
      </c>
    </row>
    <row r="190" spans="1:26" x14ac:dyDescent="0.25">
      <c r="A190" s="32"/>
      <c r="B190" s="48" t="str">
        <f>IF(ATALI[[#This Row],[N_ID]]="","",INDEX(Table1[ID],MATCH(ATALI[[#This Row],[N_ID]],Table1[N_ID],0)))</f>
        <v/>
      </c>
      <c r="C190" s="48" t="str">
        <f ca="1">IF(ATALI[[#This Row],[//]]="","",HYPERLINK("["&amp;SUBSTITUTE(DIR,"'","")&amp;"]NOTA!D"&amp;ATALI[[#This Row],[//]]+2,"&gt;"))</f>
        <v/>
      </c>
      <c r="D190" s="48" t="str">
        <f>IF(ATALI[[#This Row],[ID NOTA]]="","",INDEX(Table1[QB],MATCH(ATALI[[#This Row],[ID NOTA]],Table1[ID],0)))</f>
        <v/>
      </c>
      <c r="E19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90" s="48"/>
      <c r="G190" s="30" t="str">
        <f ca="1">IF(ATALI[[#This Row],[N_ID]]="","",INDEX(INDIRECT($2:$2),ATALI[[#This Row],[//]]))</f>
        <v/>
      </c>
      <c r="H190" s="30" t="str">
        <f ca="1">IF(ATALI[[#This Row],[N_ID]]="","",INDEX(INDIRECT($2:$2),ATALI[[#This Row],[//]]))</f>
        <v/>
      </c>
      <c r="I190" s="31" t="str">
        <f ca="1">IF(ATALI[[#This Row],[N_ID]]="","",INDEX(INDIRECT($2:$2),ATALI[[#This Row],[//]]))</f>
        <v/>
      </c>
      <c r="J190" s="35" t="str">
        <f ca="1">IF(ATALI[[#This Row],[//]]="","",INDEX([3]!db[NB PAJAK],ATALI[[#This Row],[stt]]-1))</f>
        <v/>
      </c>
      <c r="K190" s="48" t="str">
        <f ca="1">IF(ATALI[[#This Row],[//]]="","",INDEX(INDIRECT($2:$2),ATALI[[#This Row],[//]]))</f>
        <v/>
      </c>
      <c r="L190" s="48" t="str">
        <f ca="1">IF(ATALI[[#This Row],[//]]="","",INDEX(INDIRECT($2:$2),ATALI[[#This Row],[//]]))</f>
        <v/>
      </c>
      <c r="M190" s="48" t="str">
        <f ca="1">IF(ATALI[[#This Row],[//]]="","",INDEX(INDIRECT($2:$2),ATALI[[#This Row],[//]]))</f>
        <v/>
      </c>
      <c r="N190" s="33" t="str">
        <f ca="1">IF(ATALI[[#This Row],[//]]="","",INDEX(INDIRECT($2:$2),ATALI[[#This Row],[//]]))</f>
        <v/>
      </c>
      <c r="O190" s="44" t="str">
        <f ca="1">IF(ATALI[[#This Row],[//]]="","",INDEX(INDIRECT($2:$2),ATALI[[#This Row],[//]]))</f>
        <v/>
      </c>
      <c r="P190" s="44" t="str">
        <f ca="1">IF(ATALI[[#This Row],[//]]="","",IF(INDEX(INDIRECT($2:$2),ATALI[[#This Row],[//]])="","",INDEX(INDIRECT($2:$2),ATALI[[#This Row],[//]])))</f>
        <v/>
      </c>
      <c r="Q190" s="33" t="str">
        <f ca="1">IF(ATALI[[#This Row],[//]]="","",INDEX(INDIRECT($2:$2),ATALI[[#This Row],[//]]))</f>
        <v/>
      </c>
      <c r="R1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90" s="45" t="str">
        <f ca="1">IF(ATALI[[#This Row],[//]]="","",IF(INDEX(INDIRECT($2:$2),ATALI[[#This Row],[//]])="","",INDEX(INDIRECT($2:$2),ATALI[[#This Row],[//]])))</f>
        <v/>
      </c>
      <c r="U190" s="31" t="str">
        <f ca="1">IF(ATALI[[#This Row],[//]]="","",INDEX(INDIRECT($2:$2),ATALI[[#This Row],[//]]))</f>
        <v/>
      </c>
      <c r="V190" s="31" t="str">
        <f ca="1">LOWER(SUBSTITUTE(SUBSTITUTE(SUBSTITUTE(SUBSTITUTE(SUBSTITUTE(SUBSTITUTE(SUBSTITUTE(ATALI[[#This Row],[N.B.nota]]," ",""),"-",""),"(",""),")",""),".",""),",",""),"/",""))</f>
        <v/>
      </c>
      <c r="W190" s="31" t="str">
        <f ca="1">IF(ATALI[[#This Row],[concat]]="","",MATCH(ATALI[[#This Row],[concat]],[3]!db[NB NOTA_C],0)+1)</f>
        <v/>
      </c>
      <c r="X190" s="31" t="str">
        <f ca="1">IF(ATALI[[#This Row],[N.B.nota]]="","",ADDRESS(ROW(ATALI[QB]),COLUMN(ATALI[QB]))&amp;":"&amp;ADDRESS(ROW(),COLUMN(ATALI[QB])))</f>
        <v/>
      </c>
      <c r="Y190" s="46" t="str">
        <f ca="1">IF(ATALI[[#This Row],[//]]="","",HYPERLINK("[../DB.xlsx]DB!e"&amp;MATCH(ATALI[[#This Row],[concat]],[3]!db[NB NOTA_C],0)+1,"&gt;"))</f>
        <v/>
      </c>
      <c r="Z190" s="32">
        <f ca="1">IF(ATALI[[#This Row],[ID NOTA]]="",INDIRECT(ADDRESS(ROW()-1,COLUMN())),ATALI[[#This Row],[ID NOTA]])</f>
        <v>7</v>
      </c>
    </row>
    <row r="191" spans="1:26" x14ac:dyDescent="0.25">
      <c r="A191" s="32"/>
      <c r="B191" s="48" t="str">
        <f>IF(ATALI[[#This Row],[N_ID]]="","",INDEX(Table1[ID],MATCH(ATALI[[#This Row],[N_ID]],Table1[N_ID],0)))</f>
        <v/>
      </c>
      <c r="C191" s="48" t="str">
        <f ca="1">IF(ATALI[[#This Row],[//]]="","",HYPERLINK("["&amp;SUBSTITUTE(DIR,"'","")&amp;"]NOTA!D"&amp;ATALI[[#This Row],[//]]+2,"&gt;"))</f>
        <v/>
      </c>
      <c r="D191" s="48" t="str">
        <f>IF(ATALI[[#This Row],[ID NOTA]]="","",INDEX(Table1[QB],MATCH(ATALI[[#This Row],[ID NOTA]],Table1[ID],0)))</f>
        <v/>
      </c>
      <c r="E19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91" s="48"/>
      <c r="G191" s="30" t="str">
        <f ca="1">IF(ATALI[[#This Row],[N_ID]]="","",INDEX(INDIRECT($2:$2),ATALI[[#This Row],[//]]))</f>
        <v/>
      </c>
      <c r="H191" s="30" t="str">
        <f ca="1">IF(ATALI[[#This Row],[N_ID]]="","",INDEX(INDIRECT($2:$2),ATALI[[#This Row],[//]]))</f>
        <v/>
      </c>
      <c r="I191" s="31" t="str">
        <f ca="1">IF(ATALI[[#This Row],[N_ID]]="","",INDEX(INDIRECT($2:$2),ATALI[[#This Row],[//]]))</f>
        <v/>
      </c>
      <c r="J191" s="35" t="str">
        <f ca="1">IF(ATALI[[#This Row],[//]]="","",INDEX([3]!db[NB PAJAK],ATALI[[#This Row],[stt]]-1))</f>
        <v/>
      </c>
      <c r="K191" s="48" t="str">
        <f ca="1">IF(ATALI[[#This Row],[//]]="","",INDEX(INDIRECT($2:$2),ATALI[[#This Row],[//]]))</f>
        <v/>
      </c>
      <c r="L191" s="48" t="str">
        <f ca="1">IF(ATALI[[#This Row],[//]]="","",INDEX(INDIRECT($2:$2),ATALI[[#This Row],[//]]))</f>
        <v/>
      </c>
      <c r="M191" s="48" t="str">
        <f ca="1">IF(ATALI[[#This Row],[//]]="","",INDEX(INDIRECT($2:$2),ATALI[[#This Row],[//]]))</f>
        <v/>
      </c>
      <c r="N191" s="33" t="str">
        <f ca="1">IF(ATALI[[#This Row],[//]]="","",INDEX(INDIRECT($2:$2),ATALI[[#This Row],[//]]))</f>
        <v/>
      </c>
      <c r="O191" s="44" t="str">
        <f ca="1">IF(ATALI[[#This Row],[//]]="","",INDEX(INDIRECT($2:$2),ATALI[[#This Row],[//]]))</f>
        <v/>
      </c>
      <c r="P191" s="44" t="str">
        <f ca="1">IF(ATALI[[#This Row],[//]]="","",IF(INDEX(INDIRECT($2:$2),ATALI[[#This Row],[//]])="","",INDEX(INDIRECT($2:$2),ATALI[[#This Row],[//]])))</f>
        <v/>
      </c>
      <c r="Q191" s="33" t="str">
        <f ca="1">IF(ATALI[[#This Row],[//]]="","",INDEX(INDIRECT($2:$2),ATALI[[#This Row],[//]]))</f>
        <v/>
      </c>
      <c r="R1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91" s="45" t="str">
        <f ca="1">IF(ATALI[[#This Row],[//]]="","",IF(INDEX(INDIRECT($2:$2),ATALI[[#This Row],[//]])="","",INDEX(INDIRECT($2:$2),ATALI[[#This Row],[//]])))</f>
        <v/>
      </c>
      <c r="U191" s="31" t="str">
        <f ca="1">IF(ATALI[[#This Row],[//]]="","",INDEX(INDIRECT($2:$2),ATALI[[#This Row],[//]]))</f>
        <v/>
      </c>
      <c r="V191" s="31" t="str">
        <f ca="1">LOWER(SUBSTITUTE(SUBSTITUTE(SUBSTITUTE(SUBSTITUTE(SUBSTITUTE(SUBSTITUTE(SUBSTITUTE(ATALI[[#This Row],[N.B.nota]]," ",""),"-",""),"(",""),")",""),".",""),",",""),"/",""))</f>
        <v/>
      </c>
      <c r="W191" s="31" t="str">
        <f ca="1">IF(ATALI[[#This Row],[concat]]="","",MATCH(ATALI[[#This Row],[concat]],[3]!db[NB NOTA_C],0)+1)</f>
        <v/>
      </c>
      <c r="X191" s="31" t="str">
        <f ca="1">IF(ATALI[[#This Row],[N.B.nota]]="","",ADDRESS(ROW(ATALI[QB]),COLUMN(ATALI[QB]))&amp;":"&amp;ADDRESS(ROW(),COLUMN(ATALI[QB])))</f>
        <v/>
      </c>
      <c r="Y191" s="46" t="str">
        <f ca="1">IF(ATALI[[#This Row],[//]]="","",HYPERLINK("[../DB.xlsx]DB!e"&amp;MATCH(ATALI[[#This Row],[concat]],[3]!db[NB NOTA_C],0)+1,"&gt;"))</f>
        <v/>
      </c>
      <c r="Z191" s="32">
        <f ca="1">IF(ATALI[[#This Row],[ID NOTA]]="",INDIRECT(ADDRESS(ROW()-1,COLUMN())),ATALI[[#This Row],[ID NOTA]])</f>
        <v>7</v>
      </c>
    </row>
    <row r="192" spans="1:26" x14ac:dyDescent="0.25">
      <c r="A192" s="32"/>
      <c r="B192" s="48" t="str">
        <f>IF(ATALI[[#This Row],[N_ID]]="","",INDEX(Table1[ID],MATCH(ATALI[[#This Row],[N_ID]],Table1[N_ID],0)))</f>
        <v/>
      </c>
      <c r="C192" s="48" t="str">
        <f ca="1">IF(ATALI[[#This Row],[//]]="","",HYPERLINK("["&amp;SUBSTITUTE(DIR,"'","")&amp;"]NOTA!D"&amp;ATALI[[#This Row],[//]]+2,"&gt;"))</f>
        <v/>
      </c>
      <c r="D192" s="48" t="str">
        <f>IF(ATALI[[#This Row],[ID NOTA]]="","",INDEX(Table1[QB],MATCH(ATALI[[#This Row],[ID NOTA]],Table1[ID],0)))</f>
        <v/>
      </c>
      <c r="E19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92" s="48"/>
      <c r="G192" s="30" t="str">
        <f ca="1">IF(ATALI[[#This Row],[N_ID]]="","",INDEX(INDIRECT($2:$2),ATALI[[#This Row],[//]]))</f>
        <v/>
      </c>
      <c r="H192" s="30" t="str">
        <f ca="1">IF(ATALI[[#This Row],[N_ID]]="","",INDEX(INDIRECT($2:$2),ATALI[[#This Row],[//]]))</f>
        <v/>
      </c>
      <c r="I192" s="31" t="str">
        <f ca="1">IF(ATALI[[#This Row],[N_ID]]="","",INDEX(INDIRECT($2:$2),ATALI[[#This Row],[//]]))</f>
        <v/>
      </c>
      <c r="J192" s="35" t="str">
        <f ca="1">IF(ATALI[[#This Row],[//]]="","",INDEX([3]!db[NB PAJAK],ATALI[[#This Row],[stt]]-1))</f>
        <v/>
      </c>
      <c r="K192" s="48" t="str">
        <f ca="1">IF(ATALI[[#This Row],[//]]="","",INDEX(INDIRECT($2:$2),ATALI[[#This Row],[//]]))</f>
        <v/>
      </c>
      <c r="L192" s="48" t="str">
        <f ca="1">IF(ATALI[[#This Row],[//]]="","",INDEX(INDIRECT($2:$2),ATALI[[#This Row],[//]]))</f>
        <v/>
      </c>
      <c r="M192" s="48" t="str">
        <f ca="1">IF(ATALI[[#This Row],[//]]="","",INDEX(INDIRECT($2:$2),ATALI[[#This Row],[//]]))</f>
        <v/>
      </c>
      <c r="N192" s="33" t="str">
        <f ca="1">IF(ATALI[[#This Row],[//]]="","",INDEX(INDIRECT($2:$2),ATALI[[#This Row],[//]]))</f>
        <v/>
      </c>
      <c r="O192" s="44" t="str">
        <f ca="1">IF(ATALI[[#This Row],[//]]="","",INDEX(INDIRECT($2:$2),ATALI[[#This Row],[//]]))</f>
        <v/>
      </c>
      <c r="P192" s="44" t="str">
        <f ca="1">IF(ATALI[[#This Row],[//]]="","",IF(INDEX(INDIRECT($2:$2),ATALI[[#This Row],[//]])="","",INDEX(INDIRECT($2:$2),ATALI[[#This Row],[//]])))</f>
        <v/>
      </c>
      <c r="Q192" s="33" t="str">
        <f ca="1">IF(ATALI[[#This Row],[//]]="","",INDEX(INDIRECT($2:$2),ATALI[[#This Row],[//]]))</f>
        <v/>
      </c>
      <c r="R1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92" s="45" t="str">
        <f ca="1">IF(ATALI[[#This Row],[//]]="","",IF(INDEX(INDIRECT($2:$2),ATALI[[#This Row],[//]])="","",INDEX(INDIRECT($2:$2),ATALI[[#This Row],[//]])))</f>
        <v/>
      </c>
      <c r="U192" s="31" t="str">
        <f ca="1">IF(ATALI[[#This Row],[//]]="","",INDEX(INDIRECT($2:$2),ATALI[[#This Row],[//]]))</f>
        <v/>
      </c>
      <c r="V192" s="31" t="str">
        <f ca="1">LOWER(SUBSTITUTE(SUBSTITUTE(SUBSTITUTE(SUBSTITUTE(SUBSTITUTE(SUBSTITUTE(SUBSTITUTE(ATALI[[#This Row],[N.B.nota]]," ",""),"-",""),"(",""),")",""),".",""),",",""),"/",""))</f>
        <v/>
      </c>
      <c r="W192" s="31" t="str">
        <f ca="1">IF(ATALI[[#This Row],[concat]]="","",MATCH(ATALI[[#This Row],[concat]],[3]!db[NB NOTA_C],0)+1)</f>
        <v/>
      </c>
      <c r="X192" s="31" t="str">
        <f ca="1">IF(ATALI[[#This Row],[N.B.nota]]="","",ADDRESS(ROW(ATALI[QB]),COLUMN(ATALI[QB]))&amp;":"&amp;ADDRESS(ROW(),COLUMN(ATALI[QB])))</f>
        <v/>
      </c>
      <c r="Y192" s="46" t="str">
        <f ca="1">IF(ATALI[[#This Row],[//]]="","",HYPERLINK("[../DB.xlsx]DB!e"&amp;MATCH(ATALI[[#This Row],[concat]],[3]!db[NB NOTA_C],0)+1,"&gt;"))</f>
        <v/>
      </c>
      <c r="Z192" s="32">
        <f ca="1">IF(ATALI[[#This Row],[ID NOTA]]="",INDIRECT(ADDRESS(ROW()-1,COLUMN())),ATALI[[#This Row],[ID NOTA]])</f>
        <v>7</v>
      </c>
    </row>
    <row r="193" spans="1:26" x14ac:dyDescent="0.25">
      <c r="A193" s="32"/>
      <c r="B193" s="48" t="str">
        <f>IF(ATALI[[#This Row],[N_ID]]="","",INDEX(Table1[ID],MATCH(ATALI[[#This Row],[N_ID]],Table1[N_ID],0)))</f>
        <v/>
      </c>
      <c r="C193" s="48" t="str">
        <f ca="1">IF(ATALI[[#This Row],[//]]="","",HYPERLINK("["&amp;SUBSTITUTE(DIR,"'","")&amp;"]NOTA!D"&amp;ATALI[[#This Row],[//]]+2,"&gt;"))</f>
        <v/>
      </c>
      <c r="D193" s="48" t="str">
        <f>IF(ATALI[[#This Row],[ID NOTA]]="","",INDEX(Table1[QB],MATCH(ATALI[[#This Row],[ID NOTA]],Table1[ID],0)))</f>
        <v/>
      </c>
      <c r="E19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93" s="48"/>
      <c r="G193" s="30" t="str">
        <f ca="1">IF(ATALI[[#This Row],[N_ID]]="","",INDEX(INDIRECT($2:$2),ATALI[[#This Row],[//]]))</f>
        <v/>
      </c>
      <c r="H193" s="30" t="str">
        <f ca="1">IF(ATALI[[#This Row],[N_ID]]="","",INDEX(INDIRECT($2:$2),ATALI[[#This Row],[//]]))</f>
        <v/>
      </c>
      <c r="I193" s="31" t="str">
        <f ca="1">IF(ATALI[[#This Row],[N_ID]]="","",INDEX(INDIRECT($2:$2),ATALI[[#This Row],[//]]))</f>
        <v/>
      </c>
      <c r="J193" s="35" t="str">
        <f ca="1">IF(ATALI[[#This Row],[//]]="","",INDEX([3]!db[NB PAJAK],ATALI[[#This Row],[stt]]-1))</f>
        <v/>
      </c>
      <c r="K193" s="48" t="str">
        <f ca="1">IF(ATALI[[#This Row],[//]]="","",INDEX(INDIRECT($2:$2),ATALI[[#This Row],[//]]))</f>
        <v/>
      </c>
      <c r="L193" s="48" t="str">
        <f ca="1">IF(ATALI[[#This Row],[//]]="","",INDEX(INDIRECT($2:$2),ATALI[[#This Row],[//]]))</f>
        <v/>
      </c>
      <c r="M193" s="48" t="str">
        <f ca="1">IF(ATALI[[#This Row],[//]]="","",INDEX(INDIRECT($2:$2),ATALI[[#This Row],[//]]))</f>
        <v/>
      </c>
      <c r="N193" s="33" t="str">
        <f ca="1">IF(ATALI[[#This Row],[//]]="","",INDEX(INDIRECT($2:$2),ATALI[[#This Row],[//]]))</f>
        <v/>
      </c>
      <c r="O193" s="44" t="str">
        <f ca="1">IF(ATALI[[#This Row],[//]]="","",INDEX(INDIRECT($2:$2),ATALI[[#This Row],[//]]))</f>
        <v/>
      </c>
      <c r="P193" s="44" t="str">
        <f ca="1">IF(ATALI[[#This Row],[//]]="","",IF(INDEX(INDIRECT($2:$2),ATALI[[#This Row],[//]])="","",INDEX(INDIRECT($2:$2),ATALI[[#This Row],[//]])))</f>
        <v/>
      </c>
      <c r="Q193" s="33" t="str">
        <f ca="1">IF(ATALI[[#This Row],[//]]="","",INDEX(INDIRECT($2:$2),ATALI[[#This Row],[//]]))</f>
        <v/>
      </c>
      <c r="R1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93" s="45" t="str">
        <f ca="1">IF(ATALI[[#This Row],[//]]="","",IF(INDEX(INDIRECT($2:$2),ATALI[[#This Row],[//]])="","",INDEX(INDIRECT($2:$2),ATALI[[#This Row],[//]])))</f>
        <v/>
      </c>
      <c r="U193" s="31" t="str">
        <f ca="1">IF(ATALI[[#This Row],[//]]="","",INDEX(INDIRECT($2:$2),ATALI[[#This Row],[//]]))</f>
        <v/>
      </c>
      <c r="V193" s="31" t="str">
        <f ca="1">LOWER(SUBSTITUTE(SUBSTITUTE(SUBSTITUTE(SUBSTITUTE(SUBSTITUTE(SUBSTITUTE(SUBSTITUTE(ATALI[[#This Row],[N.B.nota]]," ",""),"-",""),"(",""),")",""),".",""),",",""),"/",""))</f>
        <v/>
      </c>
      <c r="W193" s="31" t="str">
        <f ca="1">IF(ATALI[[#This Row],[concat]]="","",MATCH(ATALI[[#This Row],[concat]],[3]!db[NB NOTA_C],0)+1)</f>
        <v/>
      </c>
      <c r="X193" s="31" t="str">
        <f ca="1">IF(ATALI[[#This Row],[N.B.nota]]="","",ADDRESS(ROW(ATALI[QB]),COLUMN(ATALI[QB]))&amp;":"&amp;ADDRESS(ROW(),COLUMN(ATALI[QB])))</f>
        <v/>
      </c>
      <c r="Y193" s="46" t="str">
        <f ca="1">IF(ATALI[[#This Row],[//]]="","",HYPERLINK("[../DB.xlsx]DB!e"&amp;MATCH(ATALI[[#This Row],[concat]],[3]!db[NB NOTA_C],0)+1,"&gt;"))</f>
        <v/>
      </c>
      <c r="Z193" s="32">
        <f ca="1">IF(ATALI[[#This Row],[ID NOTA]]="",INDIRECT(ADDRESS(ROW()-1,COLUMN())),ATALI[[#This Row],[ID NOTA]])</f>
        <v>7</v>
      </c>
    </row>
    <row r="194" spans="1:26" x14ac:dyDescent="0.25">
      <c r="A194" s="32"/>
      <c r="B194" s="48" t="str">
        <f>IF(ATALI[[#This Row],[N_ID]]="","",INDEX(Table1[ID],MATCH(ATALI[[#This Row],[N_ID]],Table1[N_ID],0)))</f>
        <v/>
      </c>
      <c r="C194" s="48" t="str">
        <f ca="1">IF(ATALI[[#This Row],[//]]="","",HYPERLINK("["&amp;SUBSTITUTE(DIR,"'","")&amp;"]NOTA!D"&amp;ATALI[[#This Row],[//]]+2,"&gt;"))</f>
        <v/>
      </c>
      <c r="D194" s="48" t="str">
        <f>IF(ATALI[[#This Row],[ID NOTA]]="","",INDEX(Table1[QB],MATCH(ATALI[[#This Row],[ID NOTA]],Table1[ID],0)))</f>
        <v/>
      </c>
      <c r="E19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94" s="48"/>
      <c r="G194" s="30" t="str">
        <f ca="1">IF(ATALI[[#This Row],[N_ID]]="","",INDEX(INDIRECT($2:$2),ATALI[[#This Row],[//]]))</f>
        <v/>
      </c>
      <c r="H194" s="30" t="str">
        <f ca="1">IF(ATALI[[#This Row],[N_ID]]="","",INDEX(INDIRECT($2:$2),ATALI[[#This Row],[//]]))</f>
        <v/>
      </c>
      <c r="I194" s="31" t="str">
        <f ca="1">IF(ATALI[[#This Row],[N_ID]]="","",INDEX(INDIRECT($2:$2),ATALI[[#This Row],[//]]))</f>
        <v/>
      </c>
      <c r="J194" s="35" t="str">
        <f ca="1">IF(ATALI[[#This Row],[//]]="","",INDEX([3]!db[NB PAJAK],ATALI[[#This Row],[stt]]-1))</f>
        <v/>
      </c>
      <c r="K194" s="48" t="str">
        <f ca="1">IF(ATALI[[#This Row],[//]]="","",INDEX(INDIRECT($2:$2),ATALI[[#This Row],[//]]))</f>
        <v/>
      </c>
      <c r="L194" s="48" t="str">
        <f ca="1">IF(ATALI[[#This Row],[//]]="","",INDEX(INDIRECT($2:$2),ATALI[[#This Row],[//]]))</f>
        <v/>
      </c>
      <c r="M194" s="48" t="str">
        <f ca="1">IF(ATALI[[#This Row],[//]]="","",INDEX(INDIRECT($2:$2),ATALI[[#This Row],[//]]))</f>
        <v/>
      </c>
      <c r="N194" s="33" t="str">
        <f ca="1">IF(ATALI[[#This Row],[//]]="","",INDEX(INDIRECT($2:$2),ATALI[[#This Row],[//]]))</f>
        <v/>
      </c>
      <c r="O194" s="44" t="str">
        <f ca="1">IF(ATALI[[#This Row],[//]]="","",INDEX(INDIRECT($2:$2),ATALI[[#This Row],[//]]))</f>
        <v/>
      </c>
      <c r="P194" s="44" t="str">
        <f ca="1">IF(ATALI[[#This Row],[//]]="","",IF(INDEX(INDIRECT($2:$2),ATALI[[#This Row],[//]])="","",INDEX(INDIRECT($2:$2),ATALI[[#This Row],[//]])))</f>
        <v/>
      </c>
      <c r="Q194" s="33" t="str">
        <f ca="1">IF(ATALI[[#This Row],[//]]="","",INDEX(INDIRECT($2:$2),ATALI[[#This Row],[//]]))</f>
        <v/>
      </c>
      <c r="R1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94" s="45" t="str">
        <f ca="1">IF(ATALI[[#This Row],[//]]="","",IF(INDEX(INDIRECT($2:$2),ATALI[[#This Row],[//]])="","",INDEX(INDIRECT($2:$2),ATALI[[#This Row],[//]])))</f>
        <v/>
      </c>
      <c r="U194" s="31" t="str">
        <f ca="1">IF(ATALI[[#This Row],[//]]="","",INDEX(INDIRECT($2:$2),ATALI[[#This Row],[//]]))</f>
        <v/>
      </c>
      <c r="V194" s="31" t="str">
        <f ca="1">LOWER(SUBSTITUTE(SUBSTITUTE(SUBSTITUTE(SUBSTITUTE(SUBSTITUTE(SUBSTITUTE(SUBSTITUTE(ATALI[[#This Row],[N.B.nota]]," ",""),"-",""),"(",""),")",""),".",""),",",""),"/",""))</f>
        <v/>
      </c>
      <c r="W194" s="31" t="str">
        <f ca="1">IF(ATALI[[#This Row],[concat]]="","",MATCH(ATALI[[#This Row],[concat]],[3]!db[NB NOTA_C],0)+1)</f>
        <v/>
      </c>
      <c r="X194" s="31" t="str">
        <f ca="1">IF(ATALI[[#This Row],[N.B.nota]]="","",ADDRESS(ROW(ATALI[QB]),COLUMN(ATALI[QB]))&amp;":"&amp;ADDRESS(ROW(),COLUMN(ATALI[QB])))</f>
        <v/>
      </c>
      <c r="Y194" s="46" t="str">
        <f ca="1">IF(ATALI[[#This Row],[//]]="","",HYPERLINK("[../DB.xlsx]DB!e"&amp;MATCH(ATALI[[#This Row],[concat]],[3]!db[NB NOTA_C],0)+1,"&gt;"))</f>
        <v/>
      </c>
      <c r="Z194" s="32">
        <f ca="1">IF(ATALI[[#This Row],[ID NOTA]]="",INDIRECT(ADDRESS(ROW()-1,COLUMN())),ATALI[[#This Row],[ID NOTA]])</f>
        <v>7</v>
      </c>
    </row>
    <row r="195" spans="1:26" x14ac:dyDescent="0.25">
      <c r="A195" s="32"/>
      <c r="B195" s="48" t="str">
        <f>IF(ATALI[[#This Row],[N_ID]]="","",INDEX(Table1[ID],MATCH(ATALI[[#This Row],[N_ID]],Table1[N_ID],0)))</f>
        <v/>
      </c>
      <c r="C195" s="48" t="str">
        <f ca="1">IF(ATALI[[#This Row],[//]]="","",HYPERLINK("["&amp;SUBSTITUTE(DIR,"'","")&amp;"]NOTA!D"&amp;ATALI[[#This Row],[//]]+2,"&gt;"))</f>
        <v/>
      </c>
      <c r="D195" s="48" t="str">
        <f>IF(ATALI[[#This Row],[ID NOTA]]="","",INDEX(Table1[QB],MATCH(ATALI[[#This Row],[ID NOTA]],Table1[ID],0)))</f>
        <v/>
      </c>
      <c r="E19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95" s="48"/>
      <c r="G195" s="30" t="str">
        <f ca="1">IF(ATALI[[#This Row],[N_ID]]="","",INDEX(INDIRECT($2:$2),ATALI[[#This Row],[//]]))</f>
        <v/>
      </c>
      <c r="H195" s="30" t="str">
        <f ca="1">IF(ATALI[[#This Row],[N_ID]]="","",INDEX(INDIRECT($2:$2),ATALI[[#This Row],[//]]))</f>
        <v/>
      </c>
      <c r="I195" s="31" t="str">
        <f ca="1">IF(ATALI[[#This Row],[N_ID]]="","",INDEX(INDIRECT($2:$2),ATALI[[#This Row],[//]]))</f>
        <v/>
      </c>
      <c r="J195" s="35" t="str">
        <f ca="1">IF(ATALI[[#This Row],[//]]="","",INDEX([3]!db[NB PAJAK],ATALI[[#This Row],[stt]]-1))</f>
        <v/>
      </c>
      <c r="K195" s="48" t="str">
        <f ca="1">IF(ATALI[[#This Row],[//]]="","",INDEX(INDIRECT($2:$2),ATALI[[#This Row],[//]]))</f>
        <v/>
      </c>
      <c r="L195" s="48" t="str">
        <f ca="1">IF(ATALI[[#This Row],[//]]="","",INDEX(INDIRECT($2:$2),ATALI[[#This Row],[//]]))</f>
        <v/>
      </c>
      <c r="M195" s="48" t="str">
        <f ca="1">IF(ATALI[[#This Row],[//]]="","",INDEX(INDIRECT($2:$2),ATALI[[#This Row],[//]]))</f>
        <v/>
      </c>
      <c r="N195" s="33" t="str">
        <f ca="1">IF(ATALI[[#This Row],[//]]="","",INDEX(INDIRECT($2:$2),ATALI[[#This Row],[//]]))</f>
        <v/>
      </c>
      <c r="O195" s="44" t="str">
        <f ca="1">IF(ATALI[[#This Row],[//]]="","",INDEX(INDIRECT($2:$2),ATALI[[#This Row],[//]]))</f>
        <v/>
      </c>
      <c r="P195" s="44" t="str">
        <f ca="1">IF(ATALI[[#This Row],[//]]="","",IF(INDEX(INDIRECT($2:$2),ATALI[[#This Row],[//]])="","",INDEX(INDIRECT($2:$2),ATALI[[#This Row],[//]])))</f>
        <v/>
      </c>
      <c r="Q195" s="33" t="str">
        <f ca="1">IF(ATALI[[#This Row],[//]]="","",INDEX(INDIRECT($2:$2),ATALI[[#This Row],[//]]))</f>
        <v/>
      </c>
      <c r="R1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95" s="45" t="str">
        <f ca="1">IF(ATALI[[#This Row],[//]]="","",IF(INDEX(INDIRECT($2:$2),ATALI[[#This Row],[//]])="","",INDEX(INDIRECT($2:$2),ATALI[[#This Row],[//]])))</f>
        <v/>
      </c>
      <c r="U195" s="31" t="str">
        <f ca="1">IF(ATALI[[#This Row],[//]]="","",INDEX(INDIRECT($2:$2),ATALI[[#This Row],[//]]))</f>
        <v/>
      </c>
      <c r="V195" s="31" t="str">
        <f ca="1">LOWER(SUBSTITUTE(SUBSTITUTE(SUBSTITUTE(SUBSTITUTE(SUBSTITUTE(SUBSTITUTE(SUBSTITUTE(ATALI[[#This Row],[N.B.nota]]," ",""),"-",""),"(",""),")",""),".",""),",",""),"/",""))</f>
        <v/>
      </c>
      <c r="W195" s="31" t="str">
        <f ca="1">IF(ATALI[[#This Row],[concat]]="","",MATCH(ATALI[[#This Row],[concat]],[3]!db[NB NOTA_C],0)+1)</f>
        <v/>
      </c>
      <c r="X195" s="31" t="str">
        <f ca="1">IF(ATALI[[#This Row],[N.B.nota]]="","",ADDRESS(ROW(ATALI[QB]),COLUMN(ATALI[QB]))&amp;":"&amp;ADDRESS(ROW(),COLUMN(ATALI[QB])))</f>
        <v/>
      </c>
      <c r="Y195" s="46" t="str">
        <f ca="1">IF(ATALI[[#This Row],[//]]="","",HYPERLINK("[../DB.xlsx]DB!e"&amp;MATCH(ATALI[[#This Row],[concat]],[3]!db[NB NOTA_C],0)+1,"&gt;"))</f>
        <v/>
      </c>
      <c r="Z195" s="32">
        <f ca="1">IF(ATALI[[#This Row],[ID NOTA]]="",INDIRECT(ADDRESS(ROW()-1,COLUMN())),ATALI[[#This Row],[ID NOTA]])</f>
        <v>7</v>
      </c>
    </row>
    <row r="196" spans="1:26" x14ac:dyDescent="0.25">
      <c r="A196" s="32"/>
      <c r="B196" s="48" t="str">
        <f>IF(ATALI[[#This Row],[N_ID]]="","",INDEX(Table1[ID],MATCH(ATALI[[#This Row],[N_ID]],Table1[N_ID],0)))</f>
        <v/>
      </c>
      <c r="C196" s="48" t="str">
        <f ca="1">IF(ATALI[[#This Row],[//]]="","",HYPERLINK("["&amp;SUBSTITUTE(DIR,"'","")&amp;"]NOTA!D"&amp;ATALI[[#This Row],[//]]+2,"&gt;"))</f>
        <v/>
      </c>
      <c r="D196" s="48" t="str">
        <f>IF(ATALI[[#This Row],[ID NOTA]]="","",INDEX(Table1[QB],MATCH(ATALI[[#This Row],[ID NOTA]],Table1[ID],0)))</f>
        <v/>
      </c>
      <c r="E19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96" s="48"/>
      <c r="G196" s="30" t="str">
        <f ca="1">IF(ATALI[[#This Row],[N_ID]]="","",INDEX(INDIRECT($2:$2),ATALI[[#This Row],[//]]))</f>
        <v/>
      </c>
      <c r="H196" s="30" t="str">
        <f ca="1">IF(ATALI[[#This Row],[N_ID]]="","",INDEX(INDIRECT($2:$2),ATALI[[#This Row],[//]]))</f>
        <v/>
      </c>
      <c r="I196" s="31" t="str">
        <f ca="1">IF(ATALI[[#This Row],[N_ID]]="","",INDEX(INDIRECT($2:$2),ATALI[[#This Row],[//]]))</f>
        <v/>
      </c>
      <c r="J196" s="35" t="str">
        <f ca="1">IF(ATALI[[#This Row],[//]]="","",INDEX([3]!db[NB PAJAK],ATALI[[#This Row],[stt]]-1))</f>
        <v/>
      </c>
      <c r="K196" s="48" t="str">
        <f ca="1">IF(ATALI[[#This Row],[//]]="","",INDEX(INDIRECT($2:$2),ATALI[[#This Row],[//]]))</f>
        <v/>
      </c>
      <c r="L196" s="48" t="str">
        <f ca="1">IF(ATALI[[#This Row],[//]]="","",INDEX(INDIRECT($2:$2),ATALI[[#This Row],[//]]))</f>
        <v/>
      </c>
      <c r="M196" s="48" t="str">
        <f ca="1">IF(ATALI[[#This Row],[//]]="","",INDEX(INDIRECT($2:$2),ATALI[[#This Row],[//]]))</f>
        <v/>
      </c>
      <c r="N196" s="33" t="str">
        <f ca="1">IF(ATALI[[#This Row],[//]]="","",INDEX(INDIRECT($2:$2),ATALI[[#This Row],[//]]))</f>
        <v/>
      </c>
      <c r="O196" s="44" t="str">
        <f ca="1">IF(ATALI[[#This Row],[//]]="","",INDEX(INDIRECT($2:$2),ATALI[[#This Row],[//]]))</f>
        <v/>
      </c>
      <c r="P196" s="44" t="str">
        <f ca="1">IF(ATALI[[#This Row],[//]]="","",IF(INDEX(INDIRECT($2:$2),ATALI[[#This Row],[//]])="","",INDEX(INDIRECT($2:$2),ATALI[[#This Row],[//]])))</f>
        <v/>
      </c>
      <c r="Q196" s="33" t="str">
        <f ca="1">IF(ATALI[[#This Row],[//]]="","",INDEX(INDIRECT($2:$2),ATALI[[#This Row],[//]]))</f>
        <v/>
      </c>
      <c r="R1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96" s="45" t="str">
        <f ca="1">IF(ATALI[[#This Row],[//]]="","",IF(INDEX(INDIRECT($2:$2),ATALI[[#This Row],[//]])="","",INDEX(INDIRECT($2:$2),ATALI[[#This Row],[//]])))</f>
        <v/>
      </c>
      <c r="U196" s="31" t="str">
        <f ca="1">IF(ATALI[[#This Row],[//]]="","",INDEX(INDIRECT($2:$2),ATALI[[#This Row],[//]]))</f>
        <v/>
      </c>
      <c r="V196" s="31" t="str">
        <f ca="1">LOWER(SUBSTITUTE(SUBSTITUTE(SUBSTITUTE(SUBSTITUTE(SUBSTITUTE(SUBSTITUTE(SUBSTITUTE(ATALI[[#This Row],[N.B.nota]]," ",""),"-",""),"(",""),")",""),".",""),",",""),"/",""))</f>
        <v/>
      </c>
      <c r="W196" s="31" t="str">
        <f ca="1">IF(ATALI[[#This Row],[concat]]="","",MATCH(ATALI[[#This Row],[concat]],[3]!db[NB NOTA_C],0)+1)</f>
        <v/>
      </c>
      <c r="X196" s="31" t="str">
        <f ca="1">IF(ATALI[[#This Row],[N.B.nota]]="","",ADDRESS(ROW(ATALI[QB]),COLUMN(ATALI[QB]))&amp;":"&amp;ADDRESS(ROW(),COLUMN(ATALI[QB])))</f>
        <v/>
      </c>
      <c r="Y196" s="46" t="str">
        <f ca="1">IF(ATALI[[#This Row],[//]]="","",HYPERLINK("[../DB.xlsx]DB!e"&amp;MATCH(ATALI[[#This Row],[concat]],[3]!db[NB NOTA_C],0)+1,"&gt;"))</f>
        <v/>
      </c>
      <c r="Z196" s="32">
        <f ca="1">IF(ATALI[[#This Row],[ID NOTA]]="",INDIRECT(ADDRESS(ROW()-1,COLUMN())),ATALI[[#This Row],[ID NOTA]])</f>
        <v>7</v>
      </c>
    </row>
    <row r="197" spans="1:26" x14ac:dyDescent="0.25">
      <c r="A197" s="32"/>
      <c r="B197" s="48" t="str">
        <f>IF(ATALI[[#This Row],[N_ID]]="","",INDEX(Table1[ID],MATCH(ATALI[[#This Row],[N_ID]],Table1[N_ID],0)))</f>
        <v/>
      </c>
      <c r="C197" s="48" t="str">
        <f ca="1">IF(ATALI[[#This Row],[//]]="","",HYPERLINK("["&amp;SUBSTITUTE(DIR,"'","")&amp;"]NOTA!D"&amp;ATALI[[#This Row],[//]]+2,"&gt;"))</f>
        <v/>
      </c>
      <c r="D197" s="48" t="str">
        <f>IF(ATALI[[#This Row],[ID NOTA]]="","",INDEX(Table1[QB],MATCH(ATALI[[#This Row],[ID NOTA]],Table1[ID],0)))</f>
        <v/>
      </c>
      <c r="E19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97" s="48"/>
      <c r="G197" s="30" t="str">
        <f ca="1">IF(ATALI[[#This Row],[N_ID]]="","",INDEX(INDIRECT($2:$2),ATALI[[#This Row],[//]]))</f>
        <v/>
      </c>
      <c r="H197" s="30" t="str">
        <f ca="1">IF(ATALI[[#This Row],[N_ID]]="","",INDEX(INDIRECT($2:$2),ATALI[[#This Row],[//]]))</f>
        <v/>
      </c>
      <c r="I197" s="31" t="str">
        <f ca="1">IF(ATALI[[#This Row],[N_ID]]="","",INDEX(INDIRECT($2:$2),ATALI[[#This Row],[//]]))</f>
        <v/>
      </c>
      <c r="J197" s="35" t="str">
        <f ca="1">IF(ATALI[[#This Row],[//]]="","",INDEX([3]!db[NB PAJAK],ATALI[[#This Row],[stt]]-1))</f>
        <v/>
      </c>
      <c r="K197" s="48" t="str">
        <f ca="1">IF(ATALI[[#This Row],[//]]="","",INDEX(INDIRECT($2:$2),ATALI[[#This Row],[//]]))</f>
        <v/>
      </c>
      <c r="L197" s="48" t="str">
        <f ca="1">IF(ATALI[[#This Row],[//]]="","",INDEX(INDIRECT($2:$2),ATALI[[#This Row],[//]]))</f>
        <v/>
      </c>
      <c r="M197" s="48" t="str">
        <f ca="1">IF(ATALI[[#This Row],[//]]="","",INDEX(INDIRECT($2:$2),ATALI[[#This Row],[//]]))</f>
        <v/>
      </c>
      <c r="N197" s="33" t="str">
        <f ca="1">IF(ATALI[[#This Row],[//]]="","",INDEX(INDIRECT($2:$2),ATALI[[#This Row],[//]]))</f>
        <v/>
      </c>
      <c r="O197" s="44" t="str">
        <f ca="1">IF(ATALI[[#This Row],[//]]="","",INDEX(INDIRECT($2:$2),ATALI[[#This Row],[//]]))</f>
        <v/>
      </c>
      <c r="P197" s="44" t="str">
        <f ca="1">IF(ATALI[[#This Row],[//]]="","",IF(INDEX(INDIRECT($2:$2),ATALI[[#This Row],[//]])="","",INDEX(INDIRECT($2:$2),ATALI[[#This Row],[//]])))</f>
        <v/>
      </c>
      <c r="Q197" s="33" t="str">
        <f ca="1">IF(ATALI[[#This Row],[//]]="","",INDEX(INDIRECT($2:$2),ATALI[[#This Row],[//]]))</f>
        <v/>
      </c>
      <c r="R1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97" s="45" t="str">
        <f ca="1">IF(ATALI[[#This Row],[//]]="","",IF(INDEX(INDIRECT($2:$2),ATALI[[#This Row],[//]])="","",INDEX(INDIRECT($2:$2),ATALI[[#This Row],[//]])))</f>
        <v/>
      </c>
      <c r="U197" s="31" t="str">
        <f ca="1">IF(ATALI[[#This Row],[//]]="","",INDEX(INDIRECT($2:$2),ATALI[[#This Row],[//]]))</f>
        <v/>
      </c>
      <c r="V197" s="31" t="str">
        <f ca="1">LOWER(SUBSTITUTE(SUBSTITUTE(SUBSTITUTE(SUBSTITUTE(SUBSTITUTE(SUBSTITUTE(SUBSTITUTE(ATALI[[#This Row],[N.B.nota]]," ",""),"-",""),"(",""),")",""),".",""),",",""),"/",""))</f>
        <v/>
      </c>
      <c r="W197" s="31" t="str">
        <f ca="1">IF(ATALI[[#This Row],[concat]]="","",MATCH(ATALI[[#This Row],[concat]],[3]!db[NB NOTA_C],0)+1)</f>
        <v/>
      </c>
      <c r="X197" s="31" t="str">
        <f ca="1">IF(ATALI[[#This Row],[N.B.nota]]="","",ADDRESS(ROW(ATALI[QB]),COLUMN(ATALI[QB]))&amp;":"&amp;ADDRESS(ROW(),COLUMN(ATALI[QB])))</f>
        <v/>
      </c>
      <c r="Y197" s="46" t="str">
        <f ca="1">IF(ATALI[[#This Row],[//]]="","",HYPERLINK("[../DB.xlsx]DB!e"&amp;MATCH(ATALI[[#This Row],[concat]],[3]!db[NB NOTA_C],0)+1,"&gt;"))</f>
        <v/>
      </c>
      <c r="Z197" s="32">
        <f ca="1">IF(ATALI[[#This Row],[ID NOTA]]="",INDIRECT(ADDRESS(ROW()-1,COLUMN())),ATALI[[#This Row],[ID NOTA]])</f>
        <v>7</v>
      </c>
    </row>
    <row r="198" spans="1:26" x14ac:dyDescent="0.25">
      <c r="A198" s="32"/>
      <c r="B198" s="48" t="str">
        <f>IF(ATALI[[#This Row],[N_ID]]="","",INDEX(Table1[ID],MATCH(ATALI[[#This Row],[N_ID]],Table1[N_ID],0)))</f>
        <v/>
      </c>
      <c r="C198" s="48" t="str">
        <f ca="1">IF(ATALI[[#This Row],[//]]="","",HYPERLINK("["&amp;SUBSTITUTE(DIR,"'","")&amp;"]NOTA!D"&amp;ATALI[[#This Row],[//]]+2,"&gt;"))</f>
        <v/>
      </c>
      <c r="D198" s="48" t="str">
        <f>IF(ATALI[[#This Row],[ID NOTA]]="","",INDEX(Table1[QB],MATCH(ATALI[[#This Row],[ID NOTA]],Table1[ID],0)))</f>
        <v/>
      </c>
      <c r="E19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98" s="48"/>
      <c r="G198" s="30" t="str">
        <f ca="1">IF(ATALI[[#This Row],[N_ID]]="","",INDEX(INDIRECT($2:$2),ATALI[[#This Row],[//]]))</f>
        <v/>
      </c>
      <c r="H198" s="30" t="str">
        <f ca="1">IF(ATALI[[#This Row],[N_ID]]="","",INDEX(INDIRECT($2:$2),ATALI[[#This Row],[//]]))</f>
        <v/>
      </c>
      <c r="I198" s="31" t="str">
        <f ca="1">IF(ATALI[[#This Row],[N_ID]]="","",INDEX(INDIRECT($2:$2),ATALI[[#This Row],[//]]))</f>
        <v/>
      </c>
      <c r="J198" s="35" t="str">
        <f ca="1">IF(ATALI[[#This Row],[//]]="","",INDEX([3]!db[NB PAJAK],ATALI[[#This Row],[stt]]-1))</f>
        <v/>
      </c>
      <c r="K198" s="48" t="str">
        <f ca="1">IF(ATALI[[#This Row],[//]]="","",INDEX(INDIRECT($2:$2),ATALI[[#This Row],[//]]))</f>
        <v/>
      </c>
      <c r="L198" s="48" t="str">
        <f ca="1">IF(ATALI[[#This Row],[//]]="","",INDEX(INDIRECT($2:$2),ATALI[[#This Row],[//]]))</f>
        <v/>
      </c>
      <c r="M198" s="48" t="str">
        <f ca="1">IF(ATALI[[#This Row],[//]]="","",INDEX(INDIRECT($2:$2),ATALI[[#This Row],[//]]))</f>
        <v/>
      </c>
      <c r="N198" s="33" t="str">
        <f ca="1">IF(ATALI[[#This Row],[//]]="","",INDEX(INDIRECT($2:$2),ATALI[[#This Row],[//]]))</f>
        <v/>
      </c>
      <c r="O198" s="44" t="str">
        <f ca="1">IF(ATALI[[#This Row],[//]]="","",INDEX(INDIRECT($2:$2),ATALI[[#This Row],[//]]))</f>
        <v/>
      </c>
      <c r="P198" s="44" t="str">
        <f ca="1">IF(ATALI[[#This Row],[//]]="","",IF(INDEX(INDIRECT($2:$2),ATALI[[#This Row],[//]])="","",INDEX(INDIRECT($2:$2),ATALI[[#This Row],[//]])))</f>
        <v/>
      </c>
      <c r="Q198" s="33" t="str">
        <f ca="1">IF(ATALI[[#This Row],[//]]="","",INDEX(INDIRECT($2:$2),ATALI[[#This Row],[//]]))</f>
        <v/>
      </c>
      <c r="R1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98" s="45" t="str">
        <f ca="1">IF(ATALI[[#This Row],[//]]="","",IF(INDEX(INDIRECT($2:$2),ATALI[[#This Row],[//]])="","",INDEX(INDIRECT($2:$2),ATALI[[#This Row],[//]])))</f>
        <v/>
      </c>
      <c r="U198" s="31" t="str">
        <f ca="1">IF(ATALI[[#This Row],[//]]="","",INDEX(INDIRECT($2:$2),ATALI[[#This Row],[//]]))</f>
        <v/>
      </c>
      <c r="V198" s="31" t="str">
        <f ca="1">LOWER(SUBSTITUTE(SUBSTITUTE(SUBSTITUTE(SUBSTITUTE(SUBSTITUTE(SUBSTITUTE(SUBSTITUTE(ATALI[[#This Row],[N.B.nota]]," ",""),"-",""),"(",""),")",""),".",""),",",""),"/",""))</f>
        <v/>
      </c>
      <c r="W198" s="31" t="str">
        <f ca="1">IF(ATALI[[#This Row],[concat]]="","",MATCH(ATALI[[#This Row],[concat]],[3]!db[NB NOTA_C],0)+1)</f>
        <v/>
      </c>
      <c r="X198" s="31" t="str">
        <f ca="1">IF(ATALI[[#This Row],[N.B.nota]]="","",ADDRESS(ROW(ATALI[QB]),COLUMN(ATALI[QB]))&amp;":"&amp;ADDRESS(ROW(),COLUMN(ATALI[QB])))</f>
        <v/>
      </c>
      <c r="Y198" s="46" t="str">
        <f ca="1">IF(ATALI[[#This Row],[//]]="","",HYPERLINK("[../DB.xlsx]DB!e"&amp;MATCH(ATALI[[#This Row],[concat]],[3]!db[NB NOTA_C],0)+1,"&gt;"))</f>
        <v/>
      </c>
      <c r="Z198" s="32">
        <f ca="1">IF(ATALI[[#This Row],[ID NOTA]]="",INDIRECT(ADDRESS(ROW()-1,COLUMN())),ATALI[[#This Row],[ID NOTA]])</f>
        <v>7</v>
      </c>
    </row>
    <row r="199" spans="1:26" x14ac:dyDescent="0.25">
      <c r="A199" s="32"/>
      <c r="B199" s="48" t="str">
        <f>IF(ATALI[[#This Row],[N_ID]]="","",INDEX(Table1[ID],MATCH(ATALI[[#This Row],[N_ID]],Table1[N_ID],0)))</f>
        <v/>
      </c>
      <c r="C199" s="48" t="str">
        <f ca="1">IF(ATALI[[#This Row],[//]]="","",HYPERLINK("["&amp;SUBSTITUTE(DIR,"'","")&amp;"]NOTA!D"&amp;ATALI[[#This Row],[//]]+2,"&gt;"))</f>
        <v/>
      </c>
      <c r="D199" s="48" t="str">
        <f>IF(ATALI[[#This Row],[ID NOTA]]="","",INDEX(Table1[QB],MATCH(ATALI[[#This Row],[ID NOTA]],Table1[ID],0)))</f>
        <v/>
      </c>
      <c r="E19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99" s="48"/>
      <c r="G199" s="30" t="str">
        <f ca="1">IF(ATALI[[#This Row],[N_ID]]="","",INDEX(INDIRECT($2:$2),ATALI[[#This Row],[//]]))</f>
        <v/>
      </c>
      <c r="H199" s="30" t="str">
        <f ca="1">IF(ATALI[[#This Row],[N_ID]]="","",INDEX(INDIRECT($2:$2),ATALI[[#This Row],[//]]))</f>
        <v/>
      </c>
      <c r="I199" s="31" t="str">
        <f ca="1">IF(ATALI[[#This Row],[N_ID]]="","",INDEX(INDIRECT($2:$2),ATALI[[#This Row],[//]]))</f>
        <v/>
      </c>
      <c r="J199" s="35" t="str">
        <f ca="1">IF(ATALI[[#This Row],[//]]="","",INDEX([3]!db[NB PAJAK],ATALI[[#This Row],[stt]]-1))</f>
        <v/>
      </c>
      <c r="K199" s="48" t="str">
        <f ca="1">IF(ATALI[[#This Row],[//]]="","",INDEX(INDIRECT($2:$2),ATALI[[#This Row],[//]]))</f>
        <v/>
      </c>
      <c r="L199" s="48" t="str">
        <f ca="1">IF(ATALI[[#This Row],[//]]="","",INDEX(INDIRECT($2:$2),ATALI[[#This Row],[//]]))</f>
        <v/>
      </c>
      <c r="M199" s="48" t="str">
        <f ca="1">IF(ATALI[[#This Row],[//]]="","",INDEX(INDIRECT($2:$2),ATALI[[#This Row],[//]]))</f>
        <v/>
      </c>
      <c r="N199" s="33" t="str">
        <f ca="1">IF(ATALI[[#This Row],[//]]="","",INDEX(INDIRECT($2:$2),ATALI[[#This Row],[//]]))</f>
        <v/>
      </c>
      <c r="O199" s="44" t="str">
        <f ca="1">IF(ATALI[[#This Row],[//]]="","",INDEX(INDIRECT($2:$2),ATALI[[#This Row],[//]]))</f>
        <v/>
      </c>
      <c r="P199" s="44" t="str">
        <f ca="1">IF(ATALI[[#This Row],[//]]="","",IF(INDEX(INDIRECT($2:$2),ATALI[[#This Row],[//]])="","",INDEX(INDIRECT($2:$2),ATALI[[#This Row],[//]])))</f>
        <v/>
      </c>
      <c r="Q199" s="33" t="str">
        <f ca="1">IF(ATALI[[#This Row],[//]]="","",INDEX(INDIRECT($2:$2),ATALI[[#This Row],[//]]))</f>
        <v/>
      </c>
      <c r="R1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99" s="45" t="str">
        <f ca="1">IF(ATALI[[#This Row],[//]]="","",IF(INDEX(INDIRECT($2:$2),ATALI[[#This Row],[//]])="","",INDEX(INDIRECT($2:$2),ATALI[[#This Row],[//]])))</f>
        <v/>
      </c>
      <c r="U199" s="31" t="str">
        <f ca="1">IF(ATALI[[#This Row],[//]]="","",INDEX(INDIRECT($2:$2),ATALI[[#This Row],[//]]))</f>
        <v/>
      </c>
      <c r="V199" s="31" t="str">
        <f ca="1">LOWER(SUBSTITUTE(SUBSTITUTE(SUBSTITUTE(SUBSTITUTE(SUBSTITUTE(SUBSTITUTE(SUBSTITUTE(ATALI[[#This Row],[N.B.nota]]," ",""),"-",""),"(",""),")",""),".",""),",",""),"/",""))</f>
        <v/>
      </c>
      <c r="W199" s="31" t="str">
        <f ca="1">IF(ATALI[[#This Row],[concat]]="","",MATCH(ATALI[[#This Row],[concat]],[3]!db[NB NOTA_C],0)+1)</f>
        <v/>
      </c>
      <c r="X199" s="31" t="str">
        <f ca="1">IF(ATALI[[#This Row],[N.B.nota]]="","",ADDRESS(ROW(ATALI[QB]),COLUMN(ATALI[QB]))&amp;":"&amp;ADDRESS(ROW(),COLUMN(ATALI[QB])))</f>
        <v/>
      </c>
      <c r="Y199" s="46" t="str">
        <f ca="1">IF(ATALI[[#This Row],[//]]="","",HYPERLINK("[../DB.xlsx]DB!e"&amp;MATCH(ATALI[[#This Row],[concat]],[3]!db[NB NOTA_C],0)+1,"&gt;"))</f>
        <v/>
      </c>
      <c r="Z199" s="32">
        <f ca="1">IF(ATALI[[#This Row],[ID NOTA]]="",INDIRECT(ADDRESS(ROW()-1,COLUMN())),ATALI[[#This Row],[ID NOTA]])</f>
        <v>7</v>
      </c>
    </row>
    <row r="200" spans="1:26" x14ac:dyDescent="0.25">
      <c r="A200" s="32"/>
      <c r="B200" s="48" t="str">
        <f>IF(ATALI[[#This Row],[N_ID]]="","",INDEX(Table1[ID],MATCH(ATALI[[#This Row],[N_ID]],Table1[N_ID],0)))</f>
        <v/>
      </c>
      <c r="C200" s="48" t="str">
        <f ca="1">IF(ATALI[[#This Row],[//]]="","",HYPERLINK("["&amp;SUBSTITUTE(DIR,"'","")&amp;"]NOTA!D"&amp;ATALI[[#This Row],[//]]+2,"&gt;"))</f>
        <v/>
      </c>
      <c r="D200" s="48" t="str">
        <f>IF(ATALI[[#This Row],[ID NOTA]]="","",INDEX(Table1[QB],MATCH(ATALI[[#This Row],[ID NOTA]],Table1[ID],0)))</f>
        <v/>
      </c>
      <c r="E20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00" s="48"/>
      <c r="G200" s="30" t="str">
        <f ca="1">IF(ATALI[[#This Row],[N_ID]]="","",INDEX(INDIRECT($2:$2),ATALI[[#This Row],[//]]))</f>
        <v/>
      </c>
      <c r="H200" s="30" t="str">
        <f ca="1">IF(ATALI[[#This Row],[N_ID]]="","",INDEX(INDIRECT($2:$2),ATALI[[#This Row],[//]]))</f>
        <v/>
      </c>
      <c r="I200" s="31" t="str">
        <f ca="1">IF(ATALI[[#This Row],[N_ID]]="","",INDEX(INDIRECT($2:$2),ATALI[[#This Row],[//]]))</f>
        <v/>
      </c>
      <c r="J200" s="35" t="str">
        <f ca="1">IF(ATALI[[#This Row],[//]]="","",INDEX([3]!db[NB PAJAK],ATALI[[#This Row],[stt]]-1))</f>
        <v/>
      </c>
      <c r="K200" s="48" t="str">
        <f ca="1">IF(ATALI[[#This Row],[//]]="","",INDEX(INDIRECT($2:$2),ATALI[[#This Row],[//]]))</f>
        <v/>
      </c>
      <c r="L200" s="48" t="str">
        <f ca="1">IF(ATALI[[#This Row],[//]]="","",INDEX(INDIRECT($2:$2),ATALI[[#This Row],[//]]))</f>
        <v/>
      </c>
      <c r="M200" s="48" t="str">
        <f ca="1">IF(ATALI[[#This Row],[//]]="","",INDEX(INDIRECT($2:$2),ATALI[[#This Row],[//]]))</f>
        <v/>
      </c>
      <c r="N200" s="33" t="str">
        <f ca="1">IF(ATALI[[#This Row],[//]]="","",INDEX(INDIRECT($2:$2),ATALI[[#This Row],[//]]))</f>
        <v/>
      </c>
      <c r="O200" s="44" t="str">
        <f ca="1">IF(ATALI[[#This Row],[//]]="","",INDEX(INDIRECT($2:$2),ATALI[[#This Row],[//]]))</f>
        <v/>
      </c>
      <c r="P200" s="44" t="str">
        <f ca="1">IF(ATALI[[#This Row],[//]]="","",IF(INDEX(INDIRECT($2:$2),ATALI[[#This Row],[//]])="","",INDEX(INDIRECT($2:$2),ATALI[[#This Row],[//]])))</f>
        <v/>
      </c>
      <c r="Q200" s="33" t="str">
        <f ca="1">IF(ATALI[[#This Row],[//]]="","",INDEX(INDIRECT($2:$2),ATALI[[#This Row],[//]]))</f>
        <v/>
      </c>
      <c r="R2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00" s="45" t="str">
        <f ca="1">IF(ATALI[[#This Row],[//]]="","",IF(INDEX(INDIRECT($2:$2),ATALI[[#This Row],[//]])="","",INDEX(INDIRECT($2:$2),ATALI[[#This Row],[//]])))</f>
        <v/>
      </c>
      <c r="U200" s="31" t="str">
        <f ca="1">IF(ATALI[[#This Row],[//]]="","",INDEX(INDIRECT($2:$2),ATALI[[#This Row],[//]]))</f>
        <v/>
      </c>
      <c r="V200" s="31" t="str">
        <f ca="1">LOWER(SUBSTITUTE(SUBSTITUTE(SUBSTITUTE(SUBSTITUTE(SUBSTITUTE(SUBSTITUTE(SUBSTITUTE(ATALI[[#This Row],[N.B.nota]]," ",""),"-",""),"(",""),")",""),".",""),",",""),"/",""))</f>
        <v/>
      </c>
      <c r="W200" s="31" t="str">
        <f ca="1">IF(ATALI[[#This Row],[concat]]="","",MATCH(ATALI[[#This Row],[concat]],[3]!db[NB NOTA_C],0)+1)</f>
        <v/>
      </c>
      <c r="X200" s="31" t="str">
        <f ca="1">IF(ATALI[[#This Row],[N.B.nota]]="","",ADDRESS(ROW(ATALI[QB]),COLUMN(ATALI[QB]))&amp;":"&amp;ADDRESS(ROW(),COLUMN(ATALI[QB])))</f>
        <v/>
      </c>
      <c r="Y200" s="46" t="str">
        <f ca="1">IF(ATALI[[#This Row],[//]]="","",HYPERLINK("[../DB.xlsx]DB!e"&amp;MATCH(ATALI[[#This Row],[concat]],[3]!db[NB NOTA_C],0)+1,"&gt;"))</f>
        <v/>
      </c>
      <c r="Z200" s="32">
        <f ca="1">IF(ATALI[[#This Row],[ID NOTA]]="",INDIRECT(ADDRESS(ROW()-1,COLUMN())),ATALI[[#This Row],[ID NOTA]])</f>
        <v>7</v>
      </c>
    </row>
    <row r="201" spans="1:26" x14ac:dyDescent="0.25">
      <c r="A201" s="32"/>
      <c r="B201" s="48" t="str">
        <f>IF(ATALI[[#This Row],[N_ID]]="","",INDEX(Table1[ID],MATCH(ATALI[[#This Row],[N_ID]],Table1[N_ID],0)))</f>
        <v/>
      </c>
      <c r="C201" s="48" t="str">
        <f ca="1">IF(ATALI[[#This Row],[//]]="","",HYPERLINK("["&amp;SUBSTITUTE(DIR,"'","")&amp;"]NOTA!D"&amp;ATALI[[#This Row],[//]]+2,"&gt;"))</f>
        <v/>
      </c>
      <c r="D201" s="48" t="str">
        <f>IF(ATALI[[#This Row],[ID NOTA]]="","",INDEX(Table1[QB],MATCH(ATALI[[#This Row],[ID NOTA]],Table1[ID],0)))</f>
        <v/>
      </c>
      <c r="E20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01" s="48"/>
      <c r="G201" s="30" t="str">
        <f ca="1">IF(ATALI[[#This Row],[N_ID]]="","",INDEX(INDIRECT($2:$2),ATALI[[#This Row],[//]]))</f>
        <v/>
      </c>
      <c r="H201" s="30" t="str">
        <f ca="1">IF(ATALI[[#This Row],[N_ID]]="","",INDEX(INDIRECT($2:$2),ATALI[[#This Row],[//]]))</f>
        <v/>
      </c>
      <c r="I201" s="31" t="str">
        <f ca="1">IF(ATALI[[#This Row],[N_ID]]="","",INDEX(INDIRECT($2:$2),ATALI[[#This Row],[//]]))</f>
        <v/>
      </c>
      <c r="J201" s="35" t="str">
        <f ca="1">IF(ATALI[[#This Row],[//]]="","",INDEX([3]!db[NB PAJAK],ATALI[[#This Row],[stt]]-1))</f>
        <v/>
      </c>
      <c r="K201" s="48" t="str">
        <f ca="1">IF(ATALI[[#This Row],[//]]="","",INDEX(INDIRECT($2:$2),ATALI[[#This Row],[//]]))</f>
        <v/>
      </c>
      <c r="L201" s="48" t="str">
        <f ca="1">IF(ATALI[[#This Row],[//]]="","",INDEX(INDIRECT($2:$2),ATALI[[#This Row],[//]]))</f>
        <v/>
      </c>
      <c r="M201" s="48" t="str">
        <f ca="1">IF(ATALI[[#This Row],[//]]="","",INDEX(INDIRECT($2:$2),ATALI[[#This Row],[//]]))</f>
        <v/>
      </c>
      <c r="N201" s="33" t="str">
        <f ca="1">IF(ATALI[[#This Row],[//]]="","",INDEX(INDIRECT($2:$2),ATALI[[#This Row],[//]]))</f>
        <v/>
      </c>
      <c r="O201" s="44" t="str">
        <f ca="1">IF(ATALI[[#This Row],[//]]="","",INDEX(INDIRECT($2:$2),ATALI[[#This Row],[//]]))</f>
        <v/>
      </c>
      <c r="P201" s="44" t="str">
        <f ca="1">IF(ATALI[[#This Row],[//]]="","",IF(INDEX(INDIRECT($2:$2),ATALI[[#This Row],[//]])="","",INDEX(INDIRECT($2:$2),ATALI[[#This Row],[//]])))</f>
        <v/>
      </c>
      <c r="Q201" s="33" t="str">
        <f ca="1">IF(ATALI[[#This Row],[//]]="","",INDEX(INDIRECT($2:$2),ATALI[[#This Row],[//]]))</f>
        <v/>
      </c>
      <c r="R2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01" s="45" t="str">
        <f ca="1">IF(ATALI[[#This Row],[//]]="","",IF(INDEX(INDIRECT($2:$2),ATALI[[#This Row],[//]])="","",INDEX(INDIRECT($2:$2),ATALI[[#This Row],[//]])))</f>
        <v/>
      </c>
      <c r="U201" s="31" t="str">
        <f ca="1">IF(ATALI[[#This Row],[//]]="","",INDEX(INDIRECT($2:$2),ATALI[[#This Row],[//]]))</f>
        <v/>
      </c>
      <c r="V201" s="31" t="str">
        <f ca="1">LOWER(SUBSTITUTE(SUBSTITUTE(SUBSTITUTE(SUBSTITUTE(SUBSTITUTE(SUBSTITUTE(SUBSTITUTE(ATALI[[#This Row],[N.B.nota]]," ",""),"-",""),"(",""),")",""),".",""),",",""),"/",""))</f>
        <v/>
      </c>
      <c r="W201" s="31" t="str">
        <f ca="1">IF(ATALI[[#This Row],[concat]]="","",MATCH(ATALI[[#This Row],[concat]],[3]!db[NB NOTA_C],0)+1)</f>
        <v/>
      </c>
      <c r="X201" s="31" t="str">
        <f ca="1">IF(ATALI[[#This Row],[N.B.nota]]="","",ADDRESS(ROW(ATALI[QB]),COLUMN(ATALI[QB]))&amp;":"&amp;ADDRESS(ROW(),COLUMN(ATALI[QB])))</f>
        <v/>
      </c>
      <c r="Y201" s="46" t="str">
        <f ca="1">IF(ATALI[[#This Row],[//]]="","",HYPERLINK("[../DB.xlsx]DB!e"&amp;MATCH(ATALI[[#This Row],[concat]],[3]!db[NB NOTA_C],0)+1,"&gt;"))</f>
        <v/>
      </c>
      <c r="Z201" s="32">
        <f ca="1">IF(ATALI[[#This Row],[ID NOTA]]="",INDIRECT(ADDRESS(ROW()-1,COLUMN())),ATALI[[#This Row],[ID NOTA]])</f>
        <v>7</v>
      </c>
    </row>
    <row r="202" spans="1:26" x14ac:dyDescent="0.25">
      <c r="A202" s="32"/>
      <c r="B202" s="48" t="str">
        <f>IF(ATALI[[#This Row],[N_ID]]="","",INDEX(Table1[ID],MATCH(ATALI[[#This Row],[N_ID]],Table1[N_ID],0)))</f>
        <v/>
      </c>
      <c r="C202" s="48" t="str">
        <f ca="1">IF(ATALI[[#This Row],[//]]="","",HYPERLINK("["&amp;SUBSTITUTE(DIR,"'","")&amp;"]NOTA!D"&amp;ATALI[[#This Row],[//]]+2,"&gt;"))</f>
        <v/>
      </c>
      <c r="D202" s="48" t="str">
        <f>IF(ATALI[[#This Row],[ID NOTA]]="","",INDEX(Table1[QB],MATCH(ATALI[[#This Row],[ID NOTA]],Table1[ID],0)))</f>
        <v/>
      </c>
      <c r="E20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02" s="48"/>
      <c r="G202" s="30" t="str">
        <f ca="1">IF(ATALI[[#This Row],[N_ID]]="","",INDEX(INDIRECT($2:$2),ATALI[[#This Row],[//]]))</f>
        <v/>
      </c>
      <c r="H202" s="30" t="str">
        <f ca="1">IF(ATALI[[#This Row],[N_ID]]="","",INDEX(INDIRECT($2:$2),ATALI[[#This Row],[//]]))</f>
        <v/>
      </c>
      <c r="I202" s="31" t="str">
        <f ca="1">IF(ATALI[[#This Row],[N_ID]]="","",INDEX(INDIRECT($2:$2),ATALI[[#This Row],[//]]))</f>
        <v/>
      </c>
      <c r="J202" s="35" t="str">
        <f ca="1">IF(ATALI[[#This Row],[//]]="","",INDEX([3]!db[NB PAJAK],ATALI[[#This Row],[stt]]-1))</f>
        <v/>
      </c>
      <c r="K202" s="48" t="str">
        <f ca="1">IF(ATALI[[#This Row],[//]]="","",INDEX(INDIRECT($2:$2),ATALI[[#This Row],[//]]))</f>
        <v/>
      </c>
      <c r="L202" s="48" t="str">
        <f ca="1">IF(ATALI[[#This Row],[//]]="","",INDEX(INDIRECT($2:$2),ATALI[[#This Row],[//]]))</f>
        <v/>
      </c>
      <c r="M202" s="48" t="str">
        <f ca="1">IF(ATALI[[#This Row],[//]]="","",INDEX(INDIRECT($2:$2),ATALI[[#This Row],[//]]))</f>
        <v/>
      </c>
      <c r="N202" s="33" t="str">
        <f ca="1">IF(ATALI[[#This Row],[//]]="","",INDEX(INDIRECT($2:$2),ATALI[[#This Row],[//]]))</f>
        <v/>
      </c>
      <c r="O202" s="44" t="str">
        <f ca="1">IF(ATALI[[#This Row],[//]]="","",INDEX(INDIRECT($2:$2),ATALI[[#This Row],[//]]))</f>
        <v/>
      </c>
      <c r="P202" s="44" t="str">
        <f ca="1">IF(ATALI[[#This Row],[//]]="","",IF(INDEX(INDIRECT($2:$2),ATALI[[#This Row],[//]])="","",INDEX(INDIRECT($2:$2),ATALI[[#This Row],[//]])))</f>
        <v/>
      </c>
      <c r="Q202" s="33" t="str">
        <f ca="1">IF(ATALI[[#This Row],[//]]="","",INDEX(INDIRECT($2:$2),ATALI[[#This Row],[//]]))</f>
        <v/>
      </c>
      <c r="R2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02" s="45" t="str">
        <f ca="1">IF(ATALI[[#This Row],[//]]="","",IF(INDEX(INDIRECT($2:$2),ATALI[[#This Row],[//]])="","",INDEX(INDIRECT($2:$2),ATALI[[#This Row],[//]])))</f>
        <v/>
      </c>
      <c r="U202" s="31" t="str">
        <f ca="1">IF(ATALI[[#This Row],[//]]="","",INDEX(INDIRECT($2:$2),ATALI[[#This Row],[//]]))</f>
        <v/>
      </c>
      <c r="V202" s="31" t="str">
        <f ca="1">LOWER(SUBSTITUTE(SUBSTITUTE(SUBSTITUTE(SUBSTITUTE(SUBSTITUTE(SUBSTITUTE(SUBSTITUTE(ATALI[[#This Row],[N.B.nota]]," ",""),"-",""),"(",""),")",""),".",""),",",""),"/",""))</f>
        <v/>
      </c>
      <c r="W202" s="31" t="str">
        <f ca="1">IF(ATALI[[#This Row],[concat]]="","",MATCH(ATALI[[#This Row],[concat]],[3]!db[NB NOTA_C],0)+1)</f>
        <v/>
      </c>
      <c r="X202" s="31" t="str">
        <f ca="1">IF(ATALI[[#This Row],[N.B.nota]]="","",ADDRESS(ROW(ATALI[QB]),COLUMN(ATALI[QB]))&amp;":"&amp;ADDRESS(ROW(),COLUMN(ATALI[QB])))</f>
        <v/>
      </c>
      <c r="Y202" s="46" t="str">
        <f ca="1">IF(ATALI[[#This Row],[//]]="","",HYPERLINK("[../DB.xlsx]DB!e"&amp;MATCH(ATALI[[#This Row],[concat]],[3]!db[NB NOTA_C],0)+1,"&gt;"))</f>
        <v/>
      </c>
      <c r="Z202" s="32">
        <f ca="1">IF(ATALI[[#This Row],[ID NOTA]]="",INDIRECT(ADDRESS(ROW()-1,COLUMN())),ATALI[[#This Row],[ID NOTA]])</f>
        <v>7</v>
      </c>
    </row>
    <row r="203" spans="1:26" x14ac:dyDescent="0.25">
      <c r="A203" s="32"/>
      <c r="B203" s="48" t="str">
        <f>IF(ATALI[[#This Row],[N_ID]]="","",INDEX(Table1[ID],MATCH(ATALI[[#This Row],[N_ID]],Table1[N_ID],0)))</f>
        <v/>
      </c>
      <c r="C203" s="48" t="str">
        <f ca="1">IF(ATALI[[#This Row],[//]]="","",HYPERLINK("["&amp;SUBSTITUTE(DIR,"'","")&amp;"]NOTA!D"&amp;ATALI[[#This Row],[//]]+2,"&gt;"))</f>
        <v/>
      </c>
      <c r="D203" s="48" t="str">
        <f>IF(ATALI[[#This Row],[ID NOTA]]="","",INDEX(Table1[QB],MATCH(ATALI[[#This Row],[ID NOTA]],Table1[ID],0)))</f>
        <v/>
      </c>
      <c r="E20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03" s="48"/>
      <c r="G203" s="30" t="str">
        <f ca="1">IF(ATALI[[#This Row],[N_ID]]="","",INDEX(INDIRECT($2:$2),ATALI[[#This Row],[//]]))</f>
        <v/>
      </c>
      <c r="H203" s="30" t="str">
        <f ca="1">IF(ATALI[[#This Row],[N_ID]]="","",INDEX(INDIRECT($2:$2),ATALI[[#This Row],[//]]))</f>
        <v/>
      </c>
      <c r="I203" s="31" t="str">
        <f ca="1">IF(ATALI[[#This Row],[N_ID]]="","",INDEX(INDIRECT($2:$2),ATALI[[#This Row],[//]]))</f>
        <v/>
      </c>
      <c r="J203" s="35" t="str">
        <f ca="1">IF(ATALI[[#This Row],[//]]="","",INDEX([3]!db[NB PAJAK],ATALI[[#This Row],[stt]]-1))</f>
        <v/>
      </c>
      <c r="K203" s="48" t="str">
        <f ca="1">IF(ATALI[[#This Row],[//]]="","",INDEX(INDIRECT($2:$2),ATALI[[#This Row],[//]]))</f>
        <v/>
      </c>
      <c r="L203" s="48" t="str">
        <f ca="1">IF(ATALI[[#This Row],[//]]="","",INDEX(INDIRECT($2:$2),ATALI[[#This Row],[//]]))</f>
        <v/>
      </c>
      <c r="M203" s="48" t="str">
        <f ca="1">IF(ATALI[[#This Row],[//]]="","",INDEX(INDIRECT($2:$2),ATALI[[#This Row],[//]]))</f>
        <v/>
      </c>
      <c r="N203" s="33" t="str">
        <f ca="1">IF(ATALI[[#This Row],[//]]="","",INDEX(INDIRECT($2:$2),ATALI[[#This Row],[//]]))</f>
        <v/>
      </c>
      <c r="O203" s="44" t="str">
        <f ca="1">IF(ATALI[[#This Row],[//]]="","",INDEX(INDIRECT($2:$2),ATALI[[#This Row],[//]]))</f>
        <v/>
      </c>
      <c r="P203" s="44" t="str">
        <f ca="1">IF(ATALI[[#This Row],[//]]="","",IF(INDEX(INDIRECT($2:$2),ATALI[[#This Row],[//]])="","",INDEX(INDIRECT($2:$2),ATALI[[#This Row],[//]])))</f>
        <v/>
      </c>
      <c r="Q203" s="33" t="str">
        <f ca="1">IF(ATALI[[#This Row],[//]]="","",INDEX(INDIRECT($2:$2),ATALI[[#This Row],[//]]))</f>
        <v/>
      </c>
      <c r="R2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03" s="45" t="str">
        <f ca="1">IF(ATALI[[#This Row],[//]]="","",IF(INDEX(INDIRECT($2:$2),ATALI[[#This Row],[//]])="","",INDEX(INDIRECT($2:$2),ATALI[[#This Row],[//]])))</f>
        <v/>
      </c>
      <c r="U203" s="31" t="str">
        <f ca="1">IF(ATALI[[#This Row],[//]]="","",INDEX(INDIRECT($2:$2),ATALI[[#This Row],[//]]))</f>
        <v/>
      </c>
      <c r="V203" s="31" t="str">
        <f ca="1">LOWER(SUBSTITUTE(SUBSTITUTE(SUBSTITUTE(SUBSTITUTE(SUBSTITUTE(SUBSTITUTE(SUBSTITUTE(ATALI[[#This Row],[N.B.nota]]," ",""),"-",""),"(",""),")",""),".",""),",",""),"/",""))</f>
        <v/>
      </c>
      <c r="W203" s="31" t="str">
        <f ca="1">IF(ATALI[[#This Row],[concat]]="","",MATCH(ATALI[[#This Row],[concat]],[3]!db[NB NOTA_C],0)+1)</f>
        <v/>
      </c>
      <c r="X203" s="31" t="str">
        <f ca="1">IF(ATALI[[#This Row],[N.B.nota]]="","",ADDRESS(ROW(ATALI[QB]),COLUMN(ATALI[QB]))&amp;":"&amp;ADDRESS(ROW(),COLUMN(ATALI[QB])))</f>
        <v/>
      </c>
      <c r="Y203" s="46" t="str">
        <f ca="1">IF(ATALI[[#This Row],[//]]="","",HYPERLINK("[../DB.xlsx]DB!e"&amp;MATCH(ATALI[[#This Row],[concat]],[3]!db[NB NOTA_C],0)+1,"&gt;"))</f>
        <v/>
      </c>
      <c r="Z203" s="32">
        <f ca="1">IF(ATALI[[#This Row],[ID NOTA]]="",INDIRECT(ADDRESS(ROW()-1,COLUMN())),ATALI[[#This Row],[ID NOTA]])</f>
        <v>7</v>
      </c>
    </row>
    <row r="204" spans="1:26" x14ac:dyDescent="0.25">
      <c r="A204" s="32"/>
      <c r="B204" s="48" t="str">
        <f>IF(ATALI[[#This Row],[N_ID]]="","",INDEX(Table1[ID],MATCH(ATALI[[#This Row],[N_ID]],Table1[N_ID],0)))</f>
        <v/>
      </c>
      <c r="C204" s="48" t="str">
        <f ca="1">IF(ATALI[[#This Row],[//]]="","",HYPERLINK("["&amp;SUBSTITUTE(DIR,"'","")&amp;"]NOTA!D"&amp;ATALI[[#This Row],[//]]+2,"&gt;"))</f>
        <v/>
      </c>
      <c r="D204" s="48" t="str">
        <f>IF(ATALI[[#This Row],[ID NOTA]]="","",INDEX(Table1[QB],MATCH(ATALI[[#This Row],[ID NOTA]],Table1[ID],0)))</f>
        <v/>
      </c>
      <c r="E20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04" s="48"/>
      <c r="G204" s="30" t="str">
        <f ca="1">IF(ATALI[[#This Row],[N_ID]]="","",INDEX(INDIRECT($2:$2),ATALI[[#This Row],[//]]))</f>
        <v/>
      </c>
      <c r="H204" s="30" t="str">
        <f ca="1">IF(ATALI[[#This Row],[N_ID]]="","",INDEX(INDIRECT($2:$2),ATALI[[#This Row],[//]]))</f>
        <v/>
      </c>
      <c r="I204" s="31" t="str">
        <f ca="1">IF(ATALI[[#This Row],[N_ID]]="","",INDEX(INDIRECT($2:$2),ATALI[[#This Row],[//]]))</f>
        <v/>
      </c>
      <c r="J204" s="35" t="str">
        <f ca="1">IF(ATALI[[#This Row],[//]]="","",INDEX([3]!db[NB PAJAK],ATALI[[#This Row],[stt]]-1))</f>
        <v/>
      </c>
      <c r="K204" s="48" t="str">
        <f ca="1">IF(ATALI[[#This Row],[//]]="","",INDEX(INDIRECT($2:$2),ATALI[[#This Row],[//]]))</f>
        <v/>
      </c>
      <c r="L204" s="48" t="str">
        <f ca="1">IF(ATALI[[#This Row],[//]]="","",INDEX(INDIRECT($2:$2),ATALI[[#This Row],[//]]))</f>
        <v/>
      </c>
      <c r="M204" s="48" t="str">
        <f ca="1">IF(ATALI[[#This Row],[//]]="","",INDEX(INDIRECT($2:$2),ATALI[[#This Row],[//]]))</f>
        <v/>
      </c>
      <c r="N204" s="33" t="str">
        <f ca="1">IF(ATALI[[#This Row],[//]]="","",INDEX(INDIRECT($2:$2),ATALI[[#This Row],[//]]))</f>
        <v/>
      </c>
      <c r="O204" s="44" t="str">
        <f ca="1">IF(ATALI[[#This Row],[//]]="","",INDEX(INDIRECT($2:$2),ATALI[[#This Row],[//]]))</f>
        <v/>
      </c>
      <c r="P204" s="44" t="str">
        <f ca="1">IF(ATALI[[#This Row],[//]]="","",IF(INDEX(INDIRECT($2:$2),ATALI[[#This Row],[//]])="","",INDEX(INDIRECT($2:$2),ATALI[[#This Row],[//]])))</f>
        <v/>
      </c>
      <c r="Q204" s="33" t="str">
        <f ca="1">IF(ATALI[[#This Row],[//]]="","",INDEX(INDIRECT($2:$2),ATALI[[#This Row],[//]]))</f>
        <v/>
      </c>
      <c r="R2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04" s="45" t="str">
        <f ca="1">IF(ATALI[[#This Row],[//]]="","",IF(INDEX(INDIRECT($2:$2),ATALI[[#This Row],[//]])="","",INDEX(INDIRECT($2:$2),ATALI[[#This Row],[//]])))</f>
        <v/>
      </c>
      <c r="U204" s="31" t="str">
        <f ca="1">IF(ATALI[[#This Row],[//]]="","",INDEX(INDIRECT($2:$2),ATALI[[#This Row],[//]]))</f>
        <v/>
      </c>
      <c r="V204" s="31" t="str">
        <f ca="1">LOWER(SUBSTITUTE(SUBSTITUTE(SUBSTITUTE(SUBSTITUTE(SUBSTITUTE(SUBSTITUTE(SUBSTITUTE(ATALI[[#This Row],[N.B.nota]]," ",""),"-",""),"(",""),")",""),".",""),",",""),"/",""))</f>
        <v/>
      </c>
      <c r="W204" s="31" t="str">
        <f ca="1">IF(ATALI[[#This Row],[concat]]="","",MATCH(ATALI[[#This Row],[concat]],[3]!db[NB NOTA_C],0)+1)</f>
        <v/>
      </c>
      <c r="X204" s="31" t="str">
        <f ca="1">IF(ATALI[[#This Row],[N.B.nota]]="","",ADDRESS(ROW(ATALI[QB]),COLUMN(ATALI[QB]))&amp;":"&amp;ADDRESS(ROW(),COLUMN(ATALI[QB])))</f>
        <v/>
      </c>
      <c r="Y204" s="46" t="str">
        <f ca="1">IF(ATALI[[#This Row],[//]]="","",HYPERLINK("[../DB.xlsx]DB!e"&amp;MATCH(ATALI[[#This Row],[concat]],[3]!db[NB NOTA_C],0)+1,"&gt;"))</f>
        <v/>
      </c>
      <c r="Z204" s="32">
        <f ca="1">IF(ATALI[[#This Row],[ID NOTA]]="",INDIRECT(ADDRESS(ROW()-1,COLUMN())),ATALI[[#This Row],[ID NOTA]])</f>
        <v>7</v>
      </c>
    </row>
    <row r="205" spans="1:26" x14ac:dyDescent="0.25">
      <c r="A205" s="32"/>
      <c r="B205" s="48" t="str">
        <f>IF(ATALI[[#This Row],[N_ID]]="","",INDEX(Table1[ID],MATCH(ATALI[[#This Row],[N_ID]],Table1[N_ID],0)))</f>
        <v/>
      </c>
      <c r="C205" s="48" t="str">
        <f ca="1">IF(ATALI[[#This Row],[//]]="","",HYPERLINK("["&amp;SUBSTITUTE(DIR,"'","")&amp;"]NOTA!D"&amp;ATALI[[#This Row],[//]]+2,"&gt;"))</f>
        <v/>
      </c>
      <c r="D205" s="48" t="str">
        <f>IF(ATALI[[#This Row],[ID NOTA]]="","",INDEX(Table1[QB],MATCH(ATALI[[#This Row],[ID NOTA]],Table1[ID],0)))</f>
        <v/>
      </c>
      <c r="E20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05" s="48"/>
      <c r="G205" s="30" t="str">
        <f ca="1">IF(ATALI[[#This Row],[N_ID]]="","",INDEX(INDIRECT($2:$2),ATALI[[#This Row],[//]]))</f>
        <v/>
      </c>
      <c r="H205" s="30" t="str">
        <f ca="1">IF(ATALI[[#This Row],[N_ID]]="","",INDEX(INDIRECT($2:$2),ATALI[[#This Row],[//]]))</f>
        <v/>
      </c>
      <c r="I205" s="31" t="str">
        <f ca="1">IF(ATALI[[#This Row],[N_ID]]="","",INDEX(INDIRECT($2:$2),ATALI[[#This Row],[//]]))</f>
        <v/>
      </c>
      <c r="J205" s="35" t="str">
        <f ca="1">IF(ATALI[[#This Row],[//]]="","",INDEX([3]!db[NB PAJAK],ATALI[[#This Row],[stt]]-1))</f>
        <v/>
      </c>
      <c r="K205" s="48" t="str">
        <f ca="1">IF(ATALI[[#This Row],[//]]="","",INDEX(INDIRECT($2:$2),ATALI[[#This Row],[//]]))</f>
        <v/>
      </c>
      <c r="L205" s="48" t="str">
        <f ca="1">IF(ATALI[[#This Row],[//]]="","",INDEX(INDIRECT($2:$2),ATALI[[#This Row],[//]]))</f>
        <v/>
      </c>
      <c r="M205" s="48" t="str">
        <f ca="1">IF(ATALI[[#This Row],[//]]="","",INDEX(INDIRECT($2:$2),ATALI[[#This Row],[//]]))</f>
        <v/>
      </c>
      <c r="N205" s="33" t="str">
        <f ca="1">IF(ATALI[[#This Row],[//]]="","",INDEX(INDIRECT($2:$2),ATALI[[#This Row],[//]]))</f>
        <v/>
      </c>
      <c r="O205" s="44" t="str">
        <f ca="1">IF(ATALI[[#This Row],[//]]="","",INDEX(INDIRECT($2:$2),ATALI[[#This Row],[//]]))</f>
        <v/>
      </c>
      <c r="P205" s="44" t="str">
        <f ca="1">IF(ATALI[[#This Row],[//]]="","",IF(INDEX(INDIRECT($2:$2),ATALI[[#This Row],[//]])="","",INDEX(INDIRECT($2:$2),ATALI[[#This Row],[//]])))</f>
        <v/>
      </c>
      <c r="Q205" s="33" t="str">
        <f ca="1">IF(ATALI[[#This Row],[//]]="","",INDEX(INDIRECT($2:$2),ATALI[[#This Row],[//]]))</f>
        <v/>
      </c>
      <c r="R2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05" s="45" t="str">
        <f ca="1">IF(ATALI[[#This Row],[//]]="","",IF(INDEX(INDIRECT($2:$2),ATALI[[#This Row],[//]])="","",INDEX(INDIRECT($2:$2),ATALI[[#This Row],[//]])))</f>
        <v/>
      </c>
      <c r="U205" s="31" t="str">
        <f ca="1">IF(ATALI[[#This Row],[//]]="","",INDEX(INDIRECT($2:$2),ATALI[[#This Row],[//]]))</f>
        <v/>
      </c>
      <c r="V205" s="31" t="str">
        <f ca="1">LOWER(SUBSTITUTE(SUBSTITUTE(SUBSTITUTE(SUBSTITUTE(SUBSTITUTE(SUBSTITUTE(SUBSTITUTE(ATALI[[#This Row],[N.B.nota]]," ",""),"-",""),"(",""),")",""),".",""),",",""),"/",""))</f>
        <v/>
      </c>
      <c r="W205" s="31" t="str">
        <f ca="1">IF(ATALI[[#This Row],[concat]]="","",MATCH(ATALI[[#This Row],[concat]],[3]!db[NB NOTA_C],0)+1)</f>
        <v/>
      </c>
      <c r="X205" s="31" t="str">
        <f ca="1">IF(ATALI[[#This Row],[N.B.nota]]="","",ADDRESS(ROW(ATALI[QB]),COLUMN(ATALI[QB]))&amp;":"&amp;ADDRESS(ROW(),COLUMN(ATALI[QB])))</f>
        <v/>
      </c>
      <c r="Y205" s="46" t="str">
        <f ca="1">IF(ATALI[[#This Row],[//]]="","",HYPERLINK("[../DB.xlsx]DB!e"&amp;MATCH(ATALI[[#This Row],[concat]],[3]!db[NB NOTA_C],0)+1,"&gt;"))</f>
        <v/>
      </c>
      <c r="Z205" s="32">
        <f ca="1">IF(ATALI[[#This Row],[ID NOTA]]="",INDIRECT(ADDRESS(ROW()-1,COLUMN())),ATALI[[#This Row],[ID NOTA]])</f>
        <v>7</v>
      </c>
    </row>
    <row r="206" spans="1:26" x14ac:dyDescent="0.25">
      <c r="A206" s="32"/>
      <c r="B206" s="48" t="str">
        <f>IF(ATALI[[#This Row],[N_ID]]="","",INDEX(Table1[ID],MATCH(ATALI[[#This Row],[N_ID]],Table1[N_ID],0)))</f>
        <v/>
      </c>
      <c r="C206" s="48" t="str">
        <f ca="1">IF(ATALI[[#This Row],[//]]="","",HYPERLINK("["&amp;SUBSTITUTE(DIR,"'","")&amp;"]NOTA!D"&amp;ATALI[[#This Row],[//]]+2,"&gt;"))</f>
        <v/>
      </c>
      <c r="D206" s="48" t="str">
        <f>IF(ATALI[[#This Row],[ID NOTA]]="","",INDEX(Table1[QB],MATCH(ATALI[[#This Row],[ID NOTA]],Table1[ID],0)))</f>
        <v/>
      </c>
      <c r="E20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06" s="48"/>
      <c r="G206" s="30" t="str">
        <f ca="1">IF(ATALI[[#This Row],[N_ID]]="","",INDEX(INDIRECT($2:$2),ATALI[[#This Row],[//]]))</f>
        <v/>
      </c>
      <c r="H206" s="30" t="str">
        <f ca="1">IF(ATALI[[#This Row],[N_ID]]="","",INDEX(INDIRECT($2:$2),ATALI[[#This Row],[//]]))</f>
        <v/>
      </c>
      <c r="I206" s="31" t="str">
        <f ca="1">IF(ATALI[[#This Row],[N_ID]]="","",INDEX(INDIRECT($2:$2),ATALI[[#This Row],[//]]))</f>
        <v/>
      </c>
      <c r="J206" s="35" t="str">
        <f ca="1">IF(ATALI[[#This Row],[//]]="","",INDEX([3]!db[NB PAJAK],ATALI[[#This Row],[stt]]-1))</f>
        <v/>
      </c>
      <c r="K206" s="48" t="str">
        <f ca="1">IF(ATALI[[#This Row],[//]]="","",INDEX(INDIRECT($2:$2),ATALI[[#This Row],[//]]))</f>
        <v/>
      </c>
      <c r="L206" s="48" t="str">
        <f ca="1">IF(ATALI[[#This Row],[//]]="","",INDEX(INDIRECT($2:$2),ATALI[[#This Row],[//]]))</f>
        <v/>
      </c>
      <c r="M206" s="48" t="str">
        <f ca="1">IF(ATALI[[#This Row],[//]]="","",INDEX(INDIRECT($2:$2),ATALI[[#This Row],[//]]))</f>
        <v/>
      </c>
      <c r="N206" s="33" t="str">
        <f ca="1">IF(ATALI[[#This Row],[//]]="","",INDEX(INDIRECT($2:$2),ATALI[[#This Row],[//]]))</f>
        <v/>
      </c>
      <c r="O206" s="44" t="str">
        <f ca="1">IF(ATALI[[#This Row],[//]]="","",INDEX(INDIRECT($2:$2),ATALI[[#This Row],[//]]))</f>
        <v/>
      </c>
      <c r="P206" s="44" t="str">
        <f ca="1">IF(ATALI[[#This Row],[//]]="","",IF(INDEX(INDIRECT($2:$2),ATALI[[#This Row],[//]])="","",INDEX(INDIRECT($2:$2),ATALI[[#This Row],[//]])))</f>
        <v/>
      </c>
      <c r="Q206" s="33" t="str">
        <f ca="1">IF(ATALI[[#This Row],[//]]="","",INDEX(INDIRECT($2:$2),ATALI[[#This Row],[//]]))</f>
        <v/>
      </c>
      <c r="R2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06" s="45" t="str">
        <f ca="1">IF(ATALI[[#This Row],[//]]="","",IF(INDEX(INDIRECT($2:$2),ATALI[[#This Row],[//]])="","",INDEX(INDIRECT($2:$2),ATALI[[#This Row],[//]])))</f>
        <v/>
      </c>
      <c r="U206" s="31" t="str">
        <f ca="1">IF(ATALI[[#This Row],[//]]="","",INDEX(INDIRECT($2:$2),ATALI[[#This Row],[//]]))</f>
        <v/>
      </c>
      <c r="V206" s="31" t="str">
        <f ca="1">LOWER(SUBSTITUTE(SUBSTITUTE(SUBSTITUTE(SUBSTITUTE(SUBSTITUTE(SUBSTITUTE(SUBSTITUTE(ATALI[[#This Row],[N.B.nota]]," ",""),"-",""),"(",""),")",""),".",""),",",""),"/",""))</f>
        <v/>
      </c>
      <c r="W206" s="31" t="str">
        <f ca="1">IF(ATALI[[#This Row],[concat]]="","",MATCH(ATALI[[#This Row],[concat]],[3]!db[NB NOTA_C],0)+1)</f>
        <v/>
      </c>
      <c r="X206" s="31" t="str">
        <f ca="1">IF(ATALI[[#This Row],[N.B.nota]]="","",ADDRESS(ROW(ATALI[QB]),COLUMN(ATALI[QB]))&amp;":"&amp;ADDRESS(ROW(),COLUMN(ATALI[QB])))</f>
        <v/>
      </c>
      <c r="Y206" s="46" t="str">
        <f ca="1">IF(ATALI[[#This Row],[//]]="","",HYPERLINK("[../DB.xlsx]DB!e"&amp;MATCH(ATALI[[#This Row],[concat]],[3]!db[NB NOTA_C],0)+1,"&gt;"))</f>
        <v/>
      </c>
      <c r="Z206" s="32">
        <f ca="1">IF(ATALI[[#This Row],[ID NOTA]]="",INDIRECT(ADDRESS(ROW()-1,COLUMN())),ATALI[[#This Row],[ID NOTA]])</f>
        <v>7</v>
      </c>
    </row>
    <row r="207" spans="1:26" x14ac:dyDescent="0.25">
      <c r="A207" s="32"/>
      <c r="B207" s="48" t="str">
        <f>IF(ATALI[[#This Row],[N_ID]]="","",INDEX(Table1[ID],MATCH(ATALI[[#This Row],[N_ID]],Table1[N_ID],0)))</f>
        <v/>
      </c>
      <c r="C207" s="48" t="str">
        <f ca="1">IF(ATALI[[#This Row],[//]]="","",HYPERLINK("["&amp;SUBSTITUTE(DIR,"'","")&amp;"]NOTA!D"&amp;ATALI[[#This Row],[//]]+2,"&gt;"))</f>
        <v/>
      </c>
      <c r="D207" s="48" t="str">
        <f>IF(ATALI[[#This Row],[ID NOTA]]="","",INDEX(Table1[QB],MATCH(ATALI[[#This Row],[ID NOTA]],Table1[ID],0)))</f>
        <v/>
      </c>
      <c r="E20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07" s="48"/>
      <c r="G207" s="30" t="str">
        <f ca="1">IF(ATALI[[#This Row],[N_ID]]="","",INDEX(INDIRECT($2:$2),ATALI[[#This Row],[//]]))</f>
        <v/>
      </c>
      <c r="H207" s="30" t="str">
        <f ca="1">IF(ATALI[[#This Row],[N_ID]]="","",INDEX(INDIRECT($2:$2),ATALI[[#This Row],[//]]))</f>
        <v/>
      </c>
      <c r="I207" s="31" t="str">
        <f ca="1">IF(ATALI[[#This Row],[N_ID]]="","",INDEX(INDIRECT($2:$2),ATALI[[#This Row],[//]]))</f>
        <v/>
      </c>
      <c r="J207" s="35" t="str">
        <f ca="1">IF(ATALI[[#This Row],[//]]="","",INDEX([3]!db[NB PAJAK],ATALI[[#This Row],[stt]]-1))</f>
        <v/>
      </c>
      <c r="K207" s="48" t="str">
        <f ca="1">IF(ATALI[[#This Row],[//]]="","",INDEX(INDIRECT($2:$2),ATALI[[#This Row],[//]]))</f>
        <v/>
      </c>
      <c r="L207" s="48" t="str">
        <f ca="1">IF(ATALI[[#This Row],[//]]="","",INDEX(INDIRECT($2:$2),ATALI[[#This Row],[//]]))</f>
        <v/>
      </c>
      <c r="M207" s="48" t="str">
        <f ca="1">IF(ATALI[[#This Row],[//]]="","",INDEX(INDIRECT($2:$2),ATALI[[#This Row],[//]]))</f>
        <v/>
      </c>
      <c r="N207" s="33" t="str">
        <f ca="1">IF(ATALI[[#This Row],[//]]="","",INDEX(INDIRECT($2:$2),ATALI[[#This Row],[//]]))</f>
        <v/>
      </c>
      <c r="O207" s="44" t="str">
        <f ca="1">IF(ATALI[[#This Row],[//]]="","",INDEX(INDIRECT($2:$2),ATALI[[#This Row],[//]]))</f>
        <v/>
      </c>
      <c r="P207" s="44" t="str">
        <f ca="1">IF(ATALI[[#This Row],[//]]="","",IF(INDEX(INDIRECT($2:$2),ATALI[[#This Row],[//]])="","",INDEX(INDIRECT($2:$2),ATALI[[#This Row],[//]])))</f>
        <v/>
      </c>
      <c r="Q207" s="33" t="str">
        <f ca="1">IF(ATALI[[#This Row],[//]]="","",INDEX(INDIRECT($2:$2),ATALI[[#This Row],[//]]))</f>
        <v/>
      </c>
      <c r="R2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07" s="45" t="str">
        <f ca="1">IF(ATALI[[#This Row],[//]]="","",IF(INDEX(INDIRECT($2:$2),ATALI[[#This Row],[//]])="","",INDEX(INDIRECT($2:$2),ATALI[[#This Row],[//]])))</f>
        <v/>
      </c>
      <c r="U207" s="31" t="str">
        <f ca="1">IF(ATALI[[#This Row],[//]]="","",INDEX(INDIRECT($2:$2),ATALI[[#This Row],[//]]))</f>
        <v/>
      </c>
      <c r="V207" s="31" t="str">
        <f ca="1">LOWER(SUBSTITUTE(SUBSTITUTE(SUBSTITUTE(SUBSTITUTE(SUBSTITUTE(SUBSTITUTE(SUBSTITUTE(ATALI[[#This Row],[N.B.nota]]," ",""),"-",""),"(",""),")",""),".",""),",",""),"/",""))</f>
        <v/>
      </c>
      <c r="W207" s="31" t="str">
        <f ca="1">IF(ATALI[[#This Row],[concat]]="","",MATCH(ATALI[[#This Row],[concat]],[3]!db[NB NOTA_C],0)+1)</f>
        <v/>
      </c>
      <c r="X207" s="31" t="str">
        <f ca="1">IF(ATALI[[#This Row],[N.B.nota]]="","",ADDRESS(ROW(ATALI[QB]),COLUMN(ATALI[QB]))&amp;":"&amp;ADDRESS(ROW(),COLUMN(ATALI[QB])))</f>
        <v/>
      </c>
      <c r="Y207" s="46" t="str">
        <f ca="1">IF(ATALI[[#This Row],[//]]="","",HYPERLINK("[../DB.xlsx]DB!e"&amp;MATCH(ATALI[[#This Row],[concat]],[3]!db[NB NOTA_C],0)+1,"&gt;"))</f>
        <v/>
      </c>
      <c r="Z207" s="32">
        <f ca="1">IF(ATALI[[#This Row],[ID NOTA]]="",INDIRECT(ADDRESS(ROW()-1,COLUMN())),ATALI[[#This Row],[ID NOTA]])</f>
        <v>7</v>
      </c>
    </row>
    <row r="208" spans="1:26" x14ac:dyDescent="0.25">
      <c r="A208" s="32"/>
      <c r="B208" s="48" t="str">
        <f>IF(ATALI[[#This Row],[N_ID]]="","",INDEX(Table1[ID],MATCH(ATALI[[#This Row],[N_ID]],Table1[N_ID],0)))</f>
        <v/>
      </c>
      <c r="C208" s="48" t="str">
        <f ca="1">IF(ATALI[[#This Row],[//]]="","",HYPERLINK("["&amp;SUBSTITUTE(DIR,"'","")&amp;"]NOTA!D"&amp;ATALI[[#This Row],[//]]+2,"&gt;"))</f>
        <v/>
      </c>
      <c r="D208" s="48" t="str">
        <f>IF(ATALI[[#This Row],[ID NOTA]]="","",INDEX(Table1[QB],MATCH(ATALI[[#This Row],[ID NOTA]],Table1[ID],0)))</f>
        <v/>
      </c>
      <c r="E20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08" s="48"/>
      <c r="G208" s="30" t="str">
        <f ca="1">IF(ATALI[[#This Row],[N_ID]]="","",INDEX(INDIRECT($2:$2),ATALI[[#This Row],[//]]))</f>
        <v/>
      </c>
      <c r="H208" s="30" t="str">
        <f ca="1">IF(ATALI[[#This Row],[N_ID]]="","",INDEX(INDIRECT($2:$2),ATALI[[#This Row],[//]]))</f>
        <v/>
      </c>
      <c r="I208" s="31" t="str">
        <f ca="1">IF(ATALI[[#This Row],[N_ID]]="","",INDEX(INDIRECT($2:$2),ATALI[[#This Row],[//]]))</f>
        <v/>
      </c>
      <c r="J208" s="35" t="str">
        <f ca="1">IF(ATALI[[#This Row],[//]]="","",INDEX([3]!db[NB PAJAK],ATALI[[#This Row],[stt]]-1))</f>
        <v/>
      </c>
      <c r="K208" s="48" t="str">
        <f ca="1">IF(ATALI[[#This Row],[//]]="","",INDEX(INDIRECT($2:$2),ATALI[[#This Row],[//]]))</f>
        <v/>
      </c>
      <c r="L208" s="48" t="str">
        <f ca="1">IF(ATALI[[#This Row],[//]]="","",INDEX(INDIRECT($2:$2),ATALI[[#This Row],[//]]))</f>
        <v/>
      </c>
      <c r="M208" s="48" t="str">
        <f ca="1">IF(ATALI[[#This Row],[//]]="","",INDEX(INDIRECT($2:$2),ATALI[[#This Row],[//]]))</f>
        <v/>
      </c>
      <c r="N208" s="33" t="str">
        <f ca="1">IF(ATALI[[#This Row],[//]]="","",INDEX(INDIRECT($2:$2),ATALI[[#This Row],[//]]))</f>
        <v/>
      </c>
      <c r="O208" s="44" t="str">
        <f ca="1">IF(ATALI[[#This Row],[//]]="","",INDEX(INDIRECT($2:$2),ATALI[[#This Row],[//]]))</f>
        <v/>
      </c>
      <c r="P208" s="44" t="str">
        <f ca="1">IF(ATALI[[#This Row],[//]]="","",IF(INDEX(INDIRECT($2:$2),ATALI[[#This Row],[//]])="","",INDEX(INDIRECT($2:$2),ATALI[[#This Row],[//]])))</f>
        <v/>
      </c>
      <c r="Q208" s="33" t="str">
        <f ca="1">IF(ATALI[[#This Row],[//]]="","",INDEX(INDIRECT($2:$2),ATALI[[#This Row],[//]]))</f>
        <v/>
      </c>
      <c r="R2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08" s="45" t="str">
        <f ca="1">IF(ATALI[[#This Row],[//]]="","",IF(INDEX(INDIRECT($2:$2),ATALI[[#This Row],[//]])="","",INDEX(INDIRECT($2:$2),ATALI[[#This Row],[//]])))</f>
        <v/>
      </c>
      <c r="U208" s="31" t="str">
        <f ca="1">IF(ATALI[[#This Row],[//]]="","",INDEX(INDIRECT($2:$2),ATALI[[#This Row],[//]]))</f>
        <v/>
      </c>
      <c r="V208" s="31" t="str">
        <f ca="1">LOWER(SUBSTITUTE(SUBSTITUTE(SUBSTITUTE(SUBSTITUTE(SUBSTITUTE(SUBSTITUTE(SUBSTITUTE(ATALI[[#This Row],[N.B.nota]]," ",""),"-",""),"(",""),")",""),".",""),",",""),"/",""))</f>
        <v/>
      </c>
      <c r="W208" s="31" t="str">
        <f ca="1">IF(ATALI[[#This Row],[concat]]="","",MATCH(ATALI[[#This Row],[concat]],[3]!db[NB NOTA_C],0)+1)</f>
        <v/>
      </c>
      <c r="X208" s="31" t="str">
        <f ca="1">IF(ATALI[[#This Row],[N.B.nota]]="","",ADDRESS(ROW(ATALI[QB]),COLUMN(ATALI[QB]))&amp;":"&amp;ADDRESS(ROW(),COLUMN(ATALI[QB])))</f>
        <v/>
      </c>
      <c r="Y208" s="46" t="str">
        <f ca="1">IF(ATALI[[#This Row],[//]]="","",HYPERLINK("[../DB.xlsx]DB!e"&amp;MATCH(ATALI[[#This Row],[concat]],[3]!db[NB NOTA_C],0)+1,"&gt;"))</f>
        <v/>
      </c>
      <c r="Z208" s="32">
        <f ca="1">IF(ATALI[[#This Row],[ID NOTA]]="",INDIRECT(ADDRESS(ROW()-1,COLUMN())),ATALI[[#This Row],[ID NOTA]])</f>
        <v>7</v>
      </c>
    </row>
    <row r="209" spans="1:26" x14ac:dyDescent="0.25">
      <c r="A209" s="32"/>
      <c r="B209" s="48" t="str">
        <f>IF(ATALI[[#This Row],[N_ID]]="","",INDEX(Table1[ID],MATCH(ATALI[[#This Row],[N_ID]],Table1[N_ID],0)))</f>
        <v/>
      </c>
      <c r="C209" s="48" t="str">
        <f ca="1">IF(ATALI[[#This Row],[//]]="","",HYPERLINK("["&amp;SUBSTITUTE(DIR,"'","")&amp;"]NOTA!D"&amp;ATALI[[#This Row],[//]]+2,"&gt;"))</f>
        <v/>
      </c>
      <c r="D209" s="48" t="str">
        <f>IF(ATALI[[#This Row],[ID NOTA]]="","",INDEX(Table1[QB],MATCH(ATALI[[#This Row],[ID NOTA]],Table1[ID],0)))</f>
        <v/>
      </c>
      <c r="E20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09" s="48"/>
      <c r="G209" s="30" t="str">
        <f ca="1">IF(ATALI[[#This Row],[N_ID]]="","",INDEX(INDIRECT($2:$2),ATALI[[#This Row],[//]]))</f>
        <v/>
      </c>
      <c r="H209" s="30" t="str">
        <f ca="1">IF(ATALI[[#This Row],[N_ID]]="","",INDEX(INDIRECT($2:$2),ATALI[[#This Row],[//]]))</f>
        <v/>
      </c>
      <c r="I209" s="31" t="str">
        <f ca="1">IF(ATALI[[#This Row],[N_ID]]="","",INDEX(INDIRECT($2:$2),ATALI[[#This Row],[//]]))</f>
        <v/>
      </c>
      <c r="J209" s="35" t="str">
        <f ca="1">IF(ATALI[[#This Row],[//]]="","",INDEX([3]!db[NB PAJAK],ATALI[[#This Row],[stt]]-1))</f>
        <v/>
      </c>
      <c r="K209" s="48" t="str">
        <f ca="1">IF(ATALI[[#This Row],[//]]="","",INDEX(INDIRECT($2:$2),ATALI[[#This Row],[//]]))</f>
        <v/>
      </c>
      <c r="L209" s="48" t="str">
        <f ca="1">IF(ATALI[[#This Row],[//]]="","",INDEX(INDIRECT($2:$2),ATALI[[#This Row],[//]]))</f>
        <v/>
      </c>
      <c r="M209" s="48" t="str">
        <f ca="1">IF(ATALI[[#This Row],[//]]="","",INDEX(INDIRECT($2:$2),ATALI[[#This Row],[//]]))</f>
        <v/>
      </c>
      <c r="N209" s="33" t="str">
        <f ca="1">IF(ATALI[[#This Row],[//]]="","",INDEX(INDIRECT($2:$2),ATALI[[#This Row],[//]]))</f>
        <v/>
      </c>
      <c r="O209" s="44" t="str">
        <f ca="1">IF(ATALI[[#This Row],[//]]="","",INDEX(INDIRECT($2:$2),ATALI[[#This Row],[//]]))</f>
        <v/>
      </c>
      <c r="P209" s="44" t="str">
        <f ca="1">IF(ATALI[[#This Row],[//]]="","",IF(INDEX(INDIRECT($2:$2),ATALI[[#This Row],[//]])="","",INDEX(INDIRECT($2:$2),ATALI[[#This Row],[//]])))</f>
        <v/>
      </c>
      <c r="Q209" s="33" t="str">
        <f ca="1">IF(ATALI[[#This Row],[//]]="","",INDEX(INDIRECT($2:$2),ATALI[[#This Row],[//]]))</f>
        <v/>
      </c>
      <c r="R2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09" s="45" t="str">
        <f ca="1">IF(ATALI[[#This Row],[//]]="","",IF(INDEX(INDIRECT($2:$2),ATALI[[#This Row],[//]])="","",INDEX(INDIRECT($2:$2),ATALI[[#This Row],[//]])))</f>
        <v/>
      </c>
      <c r="U209" s="31" t="str">
        <f ca="1">IF(ATALI[[#This Row],[//]]="","",INDEX(INDIRECT($2:$2),ATALI[[#This Row],[//]]))</f>
        <v/>
      </c>
      <c r="V209" s="31" t="str">
        <f ca="1">LOWER(SUBSTITUTE(SUBSTITUTE(SUBSTITUTE(SUBSTITUTE(SUBSTITUTE(SUBSTITUTE(SUBSTITUTE(ATALI[[#This Row],[N.B.nota]]," ",""),"-",""),"(",""),")",""),".",""),",",""),"/",""))</f>
        <v/>
      </c>
      <c r="W209" s="31" t="str">
        <f ca="1">IF(ATALI[[#This Row],[concat]]="","",MATCH(ATALI[[#This Row],[concat]],[3]!db[NB NOTA_C],0)+1)</f>
        <v/>
      </c>
      <c r="X209" s="31" t="str">
        <f ca="1">IF(ATALI[[#This Row],[N.B.nota]]="","",ADDRESS(ROW(ATALI[QB]),COLUMN(ATALI[QB]))&amp;":"&amp;ADDRESS(ROW(),COLUMN(ATALI[QB])))</f>
        <v/>
      </c>
      <c r="Y209" s="46" t="str">
        <f ca="1">IF(ATALI[[#This Row],[//]]="","",HYPERLINK("[../DB.xlsx]DB!e"&amp;MATCH(ATALI[[#This Row],[concat]],[3]!db[NB NOTA_C],0)+1,"&gt;"))</f>
        <v/>
      </c>
      <c r="Z209" s="32">
        <f ca="1">IF(ATALI[[#This Row],[ID NOTA]]="",INDIRECT(ADDRESS(ROW()-1,COLUMN())),ATALI[[#This Row],[ID NOTA]])</f>
        <v>7</v>
      </c>
    </row>
    <row r="210" spans="1:26" x14ac:dyDescent="0.25">
      <c r="A210" s="32"/>
      <c r="B210" s="48" t="str">
        <f>IF(ATALI[[#This Row],[N_ID]]="","",INDEX(Table1[ID],MATCH(ATALI[[#This Row],[N_ID]],Table1[N_ID],0)))</f>
        <v/>
      </c>
      <c r="C210" s="48" t="str">
        <f ca="1">IF(ATALI[[#This Row],[//]]="","",HYPERLINK("["&amp;SUBSTITUTE(DIR,"'","")&amp;"]NOTA!D"&amp;ATALI[[#This Row],[//]]+2,"&gt;"))</f>
        <v/>
      </c>
      <c r="D210" s="48" t="str">
        <f>IF(ATALI[[#This Row],[ID NOTA]]="","",INDEX(Table1[QB],MATCH(ATALI[[#This Row],[ID NOTA]],Table1[ID],0)))</f>
        <v/>
      </c>
      <c r="E21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10" s="48"/>
      <c r="G210" s="30" t="str">
        <f ca="1">IF(ATALI[[#This Row],[N_ID]]="","",INDEX(INDIRECT($2:$2),ATALI[[#This Row],[//]]))</f>
        <v/>
      </c>
      <c r="H210" s="30" t="str">
        <f ca="1">IF(ATALI[[#This Row],[N_ID]]="","",INDEX(INDIRECT($2:$2),ATALI[[#This Row],[//]]))</f>
        <v/>
      </c>
      <c r="I210" s="31" t="str">
        <f ca="1">IF(ATALI[[#This Row],[N_ID]]="","",INDEX(INDIRECT($2:$2),ATALI[[#This Row],[//]]))</f>
        <v/>
      </c>
      <c r="J210" s="35" t="str">
        <f ca="1">IF(ATALI[[#This Row],[//]]="","",INDEX([3]!db[NB PAJAK],ATALI[[#This Row],[stt]]-1))</f>
        <v/>
      </c>
      <c r="K210" s="48" t="str">
        <f ca="1">IF(ATALI[[#This Row],[//]]="","",INDEX(INDIRECT($2:$2),ATALI[[#This Row],[//]]))</f>
        <v/>
      </c>
      <c r="L210" s="48" t="str">
        <f ca="1">IF(ATALI[[#This Row],[//]]="","",INDEX(INDIRECT($2:$2),ATALI[[#This Row],[//]]))</f>
        <v/>
      </c>
      <c r="M210" s="48" t="str">
        <f ca="1">IF(ATALI[[#This Row],[//]]="","",INDEX(INDIRECT($2:$2),ATALI[[#This Row],[//]]))</f>
        <v/>
      </c>
      <c r="N210" s="33" t="str">
        <f ca="1">IF(ATALI[[#This Row],[//]]="","",INDEX(INDIRECT($2:$2),ATALI[[#This Row],[//]]))</f>
        <v/>
      </c>
      <c r="O210" s="44" t="str">
        <f ca="1">IF(ATALI[[#This Row],[//]]="","",INDEX(INDIRECT($2:$2),ATALI[[#This Row],[//]]))</f>
        <v/>
      </c>
      <c r="P210" s="44" t="str">
        <f ca="1">IF(ATALI[[#This Row],[//]]="","",IF(INDEX(INDIRECT($2:$2),ATALI[[#This Row],[//]])="","",INDEX(INDIRECT($2:$2),ATALI[[#This Row],[//]])))</f>
        <v/>
      </c>
      <c r="Q210" s="33" t="str">
        <f ca="1">IF(ATALI[[#This Row],[//]]="","",INDEX(INDIRECT($2:$2),ATALI[[#This Row],[//]]))</f>
        <v/>
      </c>
      <c r="R2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10" s="45" t="str">
        <f ca="1">IF(ATALI[[#This Row],[//]]="","",IF(INDEX(INDIRECT($2:$2),ATALI[[#This Row],[//]])="","",INDEX(INDIRECT($2:$2),ATALI[[#This Row],[//]])))</f>
        <v/>
      </c>
      <c r="U210" s="31" t="str">
        <f ca="1">IF(ATALI[[#This Row],[//]]="","",INDEX(INDIRECT($2:$2),ATALI[[#This Row],[//]]))</f>
        <v/>
      </c>
      <c r="V210" s="31" t="str">
        <f ca="1">LOWER(SUBSTITUTE(SUBSTITUTE(SUBSTITUTE(SUBSTITUTE(SUBSTITUTE(SUBSTITUTE(SUBSTITUTE(ATALI[[#This Row],[N.B.nota]]," ",""),"-",""),"(",""),")",""),".",""),",",""),"/",""))</f>
        <v/>
      </c>
      <c r="W210" s="31" t="str">
        <f ca="1">IF(ATALI[[#This Row],[concat]]="","",MATCH(ATALI[[#This Row],[concat]],[3]!db[NB NOTA_C],0)+1)</f>
        <v/>
      </c>
      <c r="X210" s="31" t="str">
        <f ca="1">IF(ATALI[[#This Row],[N.B.nota]]="","",ADDRESS(ROW(ATALI[QB]),COLUMN(ATALI[QB]))&amp;":"&amp;ADDRESS(ROW(),COLUMN(ATALI[QB])))</f>
        <v/>
      </c>
      <c r="Y210" s="46" t="str">
        <f ca="1">IF(ATALI[[#This Row],[//]]="","",HYPERLINK("[../DB.xlsx]DB!e"&amp;MATCH(ATALI[[#This Row],[concat]],[3]!db[NB NOTA_C],0)+1,"&gt;"))</f>
        <v/>
      </c>
      <c r="Z210" s="32">
        <f ca="1">IF(ATALI[[#This Row],[ID NOTA]]="",INDIRECT(ADDRESS(ROW()-1,COLUMN())),ATALI[[#This Row],[ID NOTA]])</f>
        <v>7</v>
      </c>
    </row>
    <row r="211" spans="1:26" x14ac:dyDescent="0.25">
      <c r="A211" s="32"/>
      <c r="B211" s="48" t="str">
        <f>IF(ATALI[[#This Row],[N_ID]]="","",INDEX(Table1[ID],MATCH(ATALI[[#This Row],[N_ID]],Table1[N_ID],0)))</f>
        <v/>
      </c>
      <c r="C211" s="48" t="str">
        <f ca="1">IF(ATALI[[#This Row],[//]]="","",HYPERLINK("["&amp;SUBSTITUTE(DIR,"'","")&amp;"]NOTA!D"&amp;ATALI[[#This Row],[//]]+2,"&gt;"))</f>
        <v/>
      </c>
      <c r="D211" s="48" t="str">
        <f>IF(ATALI[[#This Row],[ID NOTA]]="","",INDEX(Table1[QB],MATCH(ATALI[[#This Row],[ID NOTA]],Table1[ID],0)))</f>
        <v/>
      </c>
      <c r="E21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11" s="48"/>
      <c r="G211" s="30" t="str">
        <f ca="1">IF(ATALI[[#This Row],[N_ID]]="","",INDEX(INDIRECT($2:$2),ATALI[[#This Row],[//]]))</f>
        <v/>
      </c>
      <c r="H211" s="30" t="str">
        <f ca="1">IF(ATALI[[#This Row],[N_ID]]="","",INDEX(INDIRECT($2:$2),ATALI[[#This Row],[//]]))</f>
        <v/>
      </c>
      <c r="I211" s="31" t="str">
        <f ca="1">IF(ATALI[[#This Row],[N_ID]]="","",INDEX(INDIRECT($2:$2),ATALI[[#This Row],[//]]))</f>
        <v/>
      </c>
      <c r="J211" s="35" t="str">
        <f ca="1">IF(ATALI[[#This Row],[//]]="","",INDEX([3]!db[NB PAJAK],ATALI[[#This Row],[stt]]-1))</f>
        <v/>
      </c>
      <c r="K211" s="48" t="str">
        <f ca="1">IF(ATALI[[#This Row],[//]]="","",INDEX(INDIRECT($2:$2),ATALI[[#This Row],[//]]))</f>
        <v/>
      </c>
      <c r="L211" s="48" t="str">
        <f ca="1">IF(ATALI[[#This Row],[//]]="","",INDEX(INDIRECT($2:$2),ATALI[[#This Row],[//]]))</f>
        <v/>
      </c>
      <c r="M211" s="48" t="str">
        <f ca="1">IF(ATALI[[#This Row],[//]]="","",INDEX(INDIRECT($2:$2),ATALI[[#This Row],[//]]))</f>
        <v/>
      </c>
      <c r="N211" s="33" t="str">
        <f ca="1">IF(ATALI[[#This Row],[//]]="","",INDEX(INDIRECT($2:$2),ATALI[[#This Row],[//]]))</f>
        <v/>
      </c>
      <c r="O211" s="44" t="str">
        <f ca="1">IF(ATALI[[#This Row],[//]]="","",INDEX(INDIRECT($2:$2),ATALI[[#This Row],[//]]))</f>
        <v/>
      </c>
      <c r="P211" s="44" t="str">
        <f ca="1">IF(ATALI[[#This Row],[//]]="","",IF(INDEX(INDIRECT($2:$2),ATALI[[#This Row],[//]])="","",INDEX(INDIRECT($2:$2),ATALI[[#This Row],[//]])))</f>
        <v/>
      </c>
      <c r="Q211" s="33" t="str">
        <f ca="1">IF(ATALI[[#This Row],[//]]="","",INDEX(INDIRECT($2:$2),ATALI[[#This Row],[//]]))</f>
        <v/>
      </c>
      <c r="R2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11" s="45" t="str">
        <f ca="1">IF(ATALI[[#This Row],[//]]="","",IF(INDEX(INDIRECT($2:$2),ATALI[[#This Row],[//]])="","",INDEX(INDIRECT($2:$2),ATALI[[#This Row],[//]])))</f>
        <v/>
      </c>
      <c r="U211" s="31" t="str">
        <f ca="1">IF(ATALI[[#This Row],[//]]="","",INDEX(INDIRECT($2:$2),ATALI[[#This Row],[//]]))</f>
        <v/>
      </c>
      <c r="V211" s="31" t="str">
        <f ca="1">LOWER(SUBSTITUTE(SUBSTITUTE(SUBSTITUTE(SUBSTITUTE(SUBSTITUTE(SUBSTITUTE(SUBSTITUTE(ATALI[[#This Row],[N.B.nota]]," ",""),"-",""),"(",""),")",""),".",""),",",""),"/",""))</f>
        <v/>
      </c>
      <c r="W211" s="31" t="str">
        <f ca="1">IF(ATALI[[#This Row],[concat]]="","",MATCH(ATALI[[#This Row],[concat]],[3]!db[NB NOTA_C],0)+1)</f>
        <v/>
      </c>
      <c r="X211" s="31" t="str">
        <f ca="1">IF(ATALI[[#This Row],[N.B.nota]]="","",ADDRESS(ROW(ATALI[QB]),COLUMN(ATALI[QB]))&amp;":"&amp;ADDRESS(ROW(),COLUMN(ATALI[QB])))</f>
        <v/>
      </c>
      <c r="Y211" s="46" t="str">
        <f ca="1">IF(ATALI[[#This Row],[//]]="","",HYPERLINK("[../DB.xlsx]DB!e"&amp;MATCH(ATALI[[#This Row],[concat]],[3]!db[NB NOTA_C],0)+1,"&gt;"))</f>
        <v/>
      </c>
      <c r="Z211" s="32">
        <f ca="1">IF(ATALI[[#This Row],[ID NOTA]]="",INDIRECT(ADDRESS(ROW()-1,COLUMN())),ATALI[[#This Row],[ID NOTA]])</f>
        <v>7</v>
      </c>
    </row>
    <row r="212" spans="1:26" x14ac:dyDescent="0.25">
      <c r="A212" s="32"/>
      <c r="B212" s="48" t="str">
        <f>IF(ATALI[[#This Row],[N_ID]]="","",INDEX(Table1[ID],MATCH(ATALI[[#This Row],[N_ID]],Table1[N_ID],0)))</f>
        <v/>
      </c>
      <c r="C212" s="48" t="str">
        <f ca="1">IF(ATALI[[#This Row],[//]]="","",HYPERLINK("["&amp;SUBSTITUTE(DIR,"'","")&amp;"]NOTA!D"&amp;ATALI[[#This Row],[//]]+2,"&gt;"))</f>
        <v/>
      </c>
      <c r="D212" s="48" t="str">
        <f>IF(ATALI[[#This Row],[ID NOTA]]="","",INDEX(Table1[QB],MATCH(ATALI[[#This Row],[ID NOTA]],Table1[ID],0)))</f>
        <v/>
      </c>
      <c r="E21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12" s="48"/>
      <c r="G212" s="30" t="str">
        <f ca="1">IF(ATALI[[#This Row],[N_ID]]="","",INDEX(INDIRECT($2:$2),ATALI[[#This Row],[//]]))</f>
        <v/>
      </c>
      <c r="H212" s="30" t="str">
        <f ca="1">IF(ATALI[[#This Row],[N_ID]]="","",INDEX(INDIRECT($2:$2),ATALI[[#This Row],[//]]))</f>
        <v/>
      </c>
      <c r="I212" s="31" t="str">
        <f ca="1">IF(ATALI[[#This Row],[N_ID]]="","",INDEX(INDIRECT($2:$2),ATALI[[#This Row],[//]]))</f>
        <v/>
      </c>
      <c r="J212" s="35" t="str">
        <f ca="1">IF(ATALI[[#This Row],[//]]="","",INDEX([3]!db[NB PAJAK],ATALI[[#This Row],[stt]]-1))</f>
        <v/>
      </c>
      <c r="K212" s="48" t="str">
        <f ca="1">IF(ATALI[[#This Row],[//]]="","",INDEX(INDIRECT($2:$2),ATALI[[#This Row],[//]]))</f>
        <v/>
      </c>
      <c r="L212" s="48" t="str">
        <f ca="1">IF(ATALI[[#This Row],[//]]="","",INDEX(INDIRECT($2:$2),ATALI[[#This Row],[//]]))</f>
        <v/>
      </c>
      <c r="M212" s="48" t="str">
        <f ca="1">IF(ATALI[[#This Row],[//]]="","",INDEX(INDIRECT($2:$2),ATALI[[#This Row],[//]]))</f>
        <v/>
      </c>
      <c r="N212" s="33" t="str">
        <f ca="1">IF(ATALI[[#This Row],[//]]="","",INDEX(INDIRECT($2:$2),ATALI[[#This Row],[//]]))</f>
        <v/>
      </c>
      <c r="O212" s="44" t="str">
        <f ca="1">IF(ATALI[[#This Row],[//]]="","",INDEX(INDIRECT($2:$2),ATALI[[#This Row],[//]]))</f>
        <v/>
      </c>
      <c r="P212" s="44" t="str">
        <f ca="1">IF(ATALI[[#This Row],[//]]="","",IF(INDEX(INDIRECT($2:$2),ATALI[[#This Row],[//]])="","",INDEX(INDIRECT($2:$2),ATALI[[#This Row],[//]])))</f>
        <v/>
      </c>
      <c r="Q212" s="33" t="str">
        <f ca="1">IF(ATALI[[#This Row],[//]]="","",INDEX(INDIRECT($2:$2),ATALI[[#This Row],[//]]))</f>
        <v/>
      </c>
      <c r="R2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12" s="45" t="str">
        <f ca="1">IF(ATALI[[#This Row],[//]]="","",IF(INDEX(INDIRECT($2:$2),ATALI[[#This Row],[//]])="","",INDEX(INDIRECT($2:$2),ATALI[[#This Row],[//]])))</f>
        <v/>
      </c>
      <c r="U212" s="31" t="str">
        <f ca="1">IF(ATALI[[#This Row],[//]]="","",INDEX(INDIRECT($2:$2),ATALI[[#This Row],[//]]))</f>
        <v/>
      </c>
      <c r="V212" s="31" t="str">
        <f ca="1">LOWER(SUBSTITUTE(SUBSTITUTE(SUBSTITUTE(SUBSTITUTE(SUBSTITUTE(SUBSTITUTE(SUBSTITUTE(ATALI[[#This Row],[N.B.nota]]," ",""),"-",""),"(",""),")",""),".",""),",",""),"/",""))</f>
        <v/>
      </c>
      <c r="W212" s="31" t="str">
        <f ca="1">IF(ATALI[[#This Row],[concat]]="","",MATCH(ATALI[[#This Row],[concat]],[3]!db[NB NOTA_C],0)+1)</f>
        <v/>
      </c>
      <c r="X212" s="31" t="str">
        <f ca="1">IF(ATALI[[#This Row],[N.B.nota]]="","",ADDRESS(ROW(ATALI[QB]),COLUMN(ATALI[QB]))&amp;":"&amp;ADDRESS(ROW(),COLUMN(ATALI[QB])))</f>
        <v/>
      </c>
      <c r="Y212" s="46" t="str">
        <f ca="1">IF(ATALI[[#This Row],[//]]="","",HYPERLINK("[../DB.xlsx]DB!e"&amp;MATCH(ATALI[[#This Row],[concat]],[3]!db[NB NOTA_C],0)+1,"&gt;"))</f>
        <v/>
      </c>
      <c r="Z212" s="32">
        <f ca="1">IF(ATALI[[#This Row],[ID NOTA]]="",INDIRECT(ADDRESS(ROW()-1,COLUMN())),ATALI[[#This Row],[ID NOTA]])</f>
        <v>7</v>
      </c>
    </row>
    <row r="213" spans="1:26" x14ac:dyDescent="0.25">
      <c r="A213" s="32"/>
      <c r="B213" s="48" t="str">
        <f>IF(ATALI[[#This Row],[N_ID]]="","",INDEX(Table1[ID],MATCH(ATALI[[#This Row],[N_ID]],Table1[N_ID],0)))</f>
        <v/>
      </c>
      <c r="C213" s="48" t="str">
        <f ca="1">IF(ATALI[[#This Row],[//]]="","",HYPERLINK("["&amp;SUBSTITUTE(DIR,"'","")&amp;"]NOTA!D"&amp;ATALI[[#This Row],[//]]+2,"&gt;"))</f>
        <v/>
      </c>
      <c r="D213" s="48" t="str">
        <f>IF(ATALI[[#This Row],[ID NOTA]]="","",INDEX(Table1[QB],MATCH(ATALI[[#This Row],[ID NOTA]],Table1[ID],0)))</f>
        <v/>
      </c>
      <c r="E21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13" s="48"/>
      <c r="G213" s="30" t="str">
        <f ca="1">IF(ATALI[[#This Row],[N_ID]]="","",INDEX(INDIRECT($2:$2),ATALI[[#This Row],[//]]))</f>
        <v/>
      </c>
      <c r="H213" s="30" t="str">
        <f ca="1">IF(ATALI[[#This Row],[N_ID]]="","",INDEX(INDIRECT($2:$2),ATALI[[#This Row],[//]]))</f>
        <v/>
      </c>
      <c r="I213" s="31" t="str">
        <f ca="1">IF(ATALI[[#This Row],[N_ID]]="","",INDEX(INDIRECT($2:$2),ATALI[[#This Row],[//]]))</f>
        <v/>
      </c>
      <c r="J213" s="35" t="str">
        <f ca="1">IF(ATALI[[#This Row],[//]]="","",INDEX([3]!db[NB PAJAK],ATALI[[#This Row],[stt]]-1))</f>
        <v/>
      </c>
      <c r="K213" s="48" t="str">
        <f ca="1">IF(ATALI[[#This Row],[//]]="","",INDEX(INDIRECT($2:$2),ATALI[[#This Row],[//]]))</f>
        <v/>
      </c>
      <c r="L213" s="48" t="str">
        <f ca="1">IF(ATALI[[#This Row],[//]]="","",INDEX(INDIRECT($2:$2),ATALI[[#This Row],[//]]))</f>
        <v/>
      </c>
      <c r="M213" s="48" t="str">
        <f ca="1">IF(ATALI[[#This Row],[//]]="","",INDEX(INDIRECT($2:$2),ATALI[[#This Row],[//]]))</f>
        <v/>
      </c>
      <c r="N213" s="33" t="str">
        <f ca="1">IF(ATALI[[#This Row],[//]]="","",INDEX(INDIRECT($2:$2),ATALI[[#This Row],[//]]))</f>
        <v/>
      </c>
      <c r="O213" s="44" t="str">
        <f ca="1">IF(ATALI[[#This Row],[//]]="","",INDEX(INDIRECT($2:$2),ATALI[[#This Row],[//]]))</f>
        <v/>
      </c>
      <c r="P213" s="44" t="str">
        <f ca="1">IF(ATALI[[#This Row],[//]]="","",IF(INDEX(INDIRECT($2:$2),ATALI[[#This Row],[//]])="","",INDEX(INDIRECT($2:$2),ATALI[[#This Row],[//]])))</f>
        <v/>
      </c>
      <c r="Q213" s="33" t="str">
        <f ca="1">IF(ATALI[[#This Row],[//]]="","",INDEX(INDIRECT($2:$2),ATALI[[#This Row],[//]]))</f>
        <v/>
      </c>
      <c r="R2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13" s="45" t="str">
        <f ca="1">IF(ATALI[[#This Row],[//]]="","",IF(INDEX(INDIRECT($2:$2),ATALI[[#This Row],[//]])="","",INDEX(INDIRECT($2:$2),ATALI[[#This Row],[//]])))</f>
        <v/>
      </c>
      <c r="U213" s="31" t="str">
        <f ca="1">IF(ATALI[[#This Row],[//]]="","",INDEX(INDIRECT($2:$2),ATALI[[#This Row],[//]]))</f>
        <v/>
      </c>
      <c r="V213" s="31" t="str">
        <f ca="1">LOWER(SUBSTITUTE(SUBSTITUTE(SUBSTITUTE(SUBSTITUTE(SUBSTITUTE(SUBSTITUTE(SUBSTITUTE(ATALI[[#This Row],[N.B.nota]]," ",""),"-",""),"(",""),")",""),".",""),",",""),"/",""))</f>
        <v/>
      </c>
      <c r="W213" s="31" t="str">
        <f ca="1">IF(ATALI[[#This Row],[concat]]="","",MATCH(ATALI[[#This Row],[concat]],[3]!db[NB NOTA_C],0)+1)</f>
        <v/>
      </c>
      <c r="X213" s="31" t="str">
        <f ca="1">IF(ATALI[[#This Row],[N.B.nota]]="","",ADDRESS(ROW(ATALI[QB]),COLUMN(ATALI[QB]))&amp;":"&amp;ADDRESS(ROW(),COLUMN(ATALI[QB])))</f>
        <v/>
      </c>
      <c r="Y213" s="46" t="str">
        <f ca="1">IF(ATALI[[#This Row],[//]]="","",HYPERLINK("[../DB.xlsx]DB!e"&amp;MATCH(ATALI[[#This Row],[concat]],[3]!db[NB NOTA_C],0)+1,"&gt;"))</f>
        <v/>
      </c>
      <c r="Z213" s="32">
        <f ca="1">IF(ATALI[[#This Row],[ID NOTA]]="",INDIRECT(ADDRESS(ROW()-1,COLUMN())),ATALI[[#This Row],[ID NOTA]])</f>
        <v>7</v>
      </c>
    </row>
    <row r="214" spans="1:26" x14ac:dyDescent="0.25">
      <c r="A214" s="32"/>
      <c r="B214" s="48" t="str">
        <f>IF(ATALI[[#This Row],[N_ID]]="","",INDEX(Table1[ID],MATCH(ATALI[[#This Row],[N_ID]],Table1[N_ID],0)))</f>
        <v/>
      </c>
      <c r="C214" s="48" t="str">
        <f ca="1">IF(ATALI[[#This Row],[//]]="","",HYPERLINK("["&amp;SUBSTITUTE(DIR,"'","")&amp;"]NOTA!D"&amp;ATALI[[#This Row],[//]]+2,"&gt;"))</f>
        <v/>
      </c>
      <c r="D214" s="48" t="str">
        <f>IF(ATALI[[#This Row],[ID NOTA]]="","",INDEX(Table1[QB],MATCH(ATALI[[#This Row],[ID NOTA]],Table1[ID],0)))</f>
        <v/>
      </c>
      <c r="E21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14" s="48"/>
      <c r="G214" s="30" t="str">
        <f ca="1">IF(ATALI[[#This Row],[N_ID]]="","",INDEX(INDIRECT($2:$2),ATALI[[#This Row],[//]]))</f>
        <v/>
      </c>
      <c r="H214" s="30" t="str">
        <f ca="1">IF(ATALI[[#This Row],[N_ID]]="","",INDEX(INDIRECT($2:$2),ATALI[[#This Row],[//]]))</f>
        <v/>
      </c>
      <c r="I214" s="31" t="str">
        <f ca="1">IF(ATALI[[#This Row],[N_ID]]="","",INDEX(INDIRECT($2:$2),ATALI[[#This Row],[//]]))</f>
        <v/>
      </c>
      <c r="J214" s="35" t="str">
        <f ca="1">IF(ATALI[[#This Row],[//]]="","",INDEX([3]!db[NB PAJAK],ATALI[[#This Row],[stt]]-1))</f>
        <v/>
      </c>
      <c r="K214" s="48" t="str">
        <f ca="1">IF(ATALI[[#This Row],[//]]="","",INDEX(INDIRECT($2:$2),ATALI[[#This Row],[//]]))</f>
        <v/>
      </c>
      <c r="L214" s="48" t="str">
        <f ca="1">IF(ATALI[[#This Row],[//]]="","",INDEX(INDIRECT($2:$2),ATALI[[#This Row],[//]]))</f>
        <v/>
      </c>
      <c r="M214" s="48" t="str">
        <f ca="1">IF(ATALI[[#This Row],[//]]="","",INDEX(INDIRECT($2:$2),ATALI[[#This Row],[//]]))</f>
        <v/>
      </c>
      <c r="N214" s="33" t="str">
        <f ca="1">IF(ATALI[[#This Row],[//]]="","",INDEX(INDIRECT($2:$2),ATALI[[#This Row],[//]]))</f>
        <v/>
      </c>
      <c r="O214" s="44" t="str">
        <f ca="1">IF(ATALI[[#This Row],[//]]="","",INDEX(INDIRECT($2:$2),ATALI[[#This Row],[//]]))</f>
        <v/>
      </c>
      <c r="P214" s="44" t="str">
        <f ca="1">IF(ATALI[[#This Row],[//]]="","",IF(INDEX(INDIRECT($2:$2),ATALI[[#This Row],[//]])="","",INDEX(INDIRECT($2:$2),ATALI[[#This Row],[//]])))</f>
        <v/>
      </c>
      <c r="Q214" s="33" t="str">
        <f ca="1">IF(ATALI[[#This Row],[//]]="","",INDEX(INDIRECT($2:$2),ATALI[[#This Row],[//]]))</f>
        <v/>
      </c>
      <c r="R2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14" s="45" t="str">
        <f ca="1">IF(ATALI[[#This Row],[//]]="","",IF(INDEX(INDIRECT($2:$2),ATALI[[#This Row],[//]])="","",INDEX(INDIRECT($2:$2),ATALI[[#This Row],[//]])))</f>
        <v/>
      </c>
      <c r="U214" s="31" t="str">
        <f ca="1">IF(ATALI[[#This Row],[//]]="","",INDEX(INDIRECT($2:$2),ATALI[[#This Row],[//]]))</f>
        <v/>
      </c>
      <c r="V214" s="31" t="str">
        <f ca="1">LOWER(SUBSTITUTE(SUBSTITUTE(SUBSTITUTE(SUBSTITUTE(SUBSTITUTE(SUBSTITUTE(SUBSTITUTE(ATALI[[#This Row],[N.B.nota]]," ",""),"-",""),"(",""),")",""),".",""),",",""),"/",""))</f>
        <v/>
      </c>
      <c r="W214" s="31" t="str">
        <f ca="1">IF(ATALI[[#This Row],[concat]]="","",MATCH(ATALI[[#This Row],[concat]],[3]!db[NB NOTA_C],0)+1)</f>
        <v/>
      </c>
      <c r="X214" s="31" t="str">
        <f ca="1">IF(ATALI[[#This Row],[N.B.nota]]="","",ADDRESS(ROW(ATALI[QB]),COLUMN(ATALI[QB]))&amp;":"&amp;ADDRESS(ROW(),COLUMN(ATALI[QB])))</f>
        <v/>
      </c>
      <c r="Y214" s="46" t="str">
        <f ca="1">IF(ATALI[[#This Row],[//]]="","",HYPERLINK("[../DB.xlsx]DB!e"&amp;MATCH(ATALI[[#This Row],[concat]],[3]!db[NB NOTA_C],0)+1,"&gt;"))</f>
        <v/>
      </c>
      <c r="Z214" s="32">
        <f ca="1">IF(ATALI[[#This Row],[ID NOTA]]="",INDIRECT(ADDRESS(ROW()-1,COLUMN())),ATALI[[#This Row],[ID NOTA]])</f>
        <v>7</v>
      </c>
    </row>
    <row r="215" spans="1:26" x14ac:dyDescent="0.25">
      <c r="A215" s="32"/>
      <c r="B215" s="48" t="str">
        <f>IF(ATALI[[#This Row],[N_ID]]="","",INDEX(Table1[ID],MATCH(ATALI[[#This Row],[N_ID]],Table1[N_ID],0)))</f>
        <v/>
      </c>
      <c r="C215" s="48" t="str">
        <f ca="1">IF(ATALI[[#This Row],[//]]="","",HYPERLINK("["&amp;SUBSTITUTE(DIR,"'","")&amp;"]NOTA!D"&amp;ATALI[[#This Row],[//]]+2,"&gt;"))</f>
        <v/>
      </c>
      <c r="D215" s="48" t="str">
        <f>IF(ATALI[[#This Row],[ID NOTA]]="","",INDEX(Table1[QB],MATCH(ATALI[[#This Row],[ID NOTA]],Table1[ID],0)))</f>
        <v/>
      </c>
      <c r="E21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15" s="48"/>
      <c r="G215" s="30" t="str">
        <f ca="1">IF(ATALI[[#This Row],[N_ID]]="","",INDEX(INDIRECT($2:$2),ATALI[[#This Row],[//]]))</f>
        <v/>
      </c>
      <c r="H215" s="30" t="str">
        <f ca="1">IF(ATALI[[#This Row],[N_ID]]="","",INDEX(INDIRECT($2:$2),ATALI[[#This Row],[//]]))</f>
        <v/>
      </c>
      <c r="I215" s="31" t="str">
        <f ca="1">IF(ATALI[[#This Row],[N_ID]]="","",INDEX(INDIRECT($2:$2),ATALI[[#This Row],[//]]))</f>
        <v/>
      </c>
      <c r="J215" s="35" t="str">
        <f ca="1">IF(ATALI[[#This Row],[//]]="","",INDEX([3]!db[NB PAJAK],ATALI[[#This Row],[stt]]-1))</f>
        <v/>
      </c>
      <c r="K215" s="48" t="str">
        <f ca="1">IF(ATALI[[#This Row],[//]]="","",INDEX(INDIRECT($2:$2),ATALI[[#This Row],[//]]))</f>
        <v/>
      </c>
      <c r="L215" s="48" t="str">
        <f ca="1">IF(ATALI[[#This Row],[//]]="","",INDEX(INDIRECT($2:$2),ATALI[[#This Row],[//]]))</f>
        <v/>
      </c>
      <c r="M215" s="48" t="str">
        <f ca="1">IF(ATALI[[#This Row],[//]]="","",INDEX(INDIRECT($2:$2),ATALI[[#This Row],[//]]))</f>
        <v/>
      </c>
      <c r="N215" s="33" t="str">
        <f ca="1">IF(ATALI[[#This Row],[//]]="","",INDEX(INDIRECT($2:$2),ATALI[[#This Row],[//]]))</f>
        <v/>
      </c>
      <c r="O215" s="44" t="str">
        <f ca="1">IF(ATALI[[#This Row],[//]]="","",INDEX(INDIRECT($2:$2),ATALI[[#This Row],[//]]))</f>
        <v/>
      </c>
      <c r="P215" s="44" t="str">
        <f ca="1">IF(ATALI[[#This Row],[//]]="","",IF(INDEX(INDIRECT($2:$2),ATALI[[#This Row],[//]])="","",INDEX(INDIRECT($2:$2),ATALI[[#This Row],[//]])))</f>
        <v/>
      </c>
      <c r="Q215" s="33" t="str">
        <f ca="1">IF(ATALI[[#This Row],[//]]="","",INDEX(INDIRECT($2:$2),ATALI[[#This Row],[//]]))</f>
        <v/>
      </c>
      <c r="R2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15" s="45" t="str">
        <f ca="1">IF(ATALI[[#This Row],[//]]="","",IF(INDEX(INDIRECT($2:$2),ATALI[[#This Row],[//]])="","",INDEX(INDIRECT($2:$2),ATALI[[#This Row],[//]])))</f>
        <v/>
      </c>
      <c r="U215" s="31" t="str">
        <f ca="1">IF(ATALI[[#This Row],[//]]="","",INDEX(INDIRECT($2:$2),ATALI[[#This Row],[//]]))</f>
        <v/>
      </c>
      <c r="V215" s="31" t="str">
        <f ca="1">LOWER(SUBSTITUTE(SUBSTITUTE(SUBSTITUTE(SUBSTITUTE(SUBSTITUTE(SUBSTITUTE(SUBSTITUTE(ATALI[[#This Row],[N.B.nota]]," ",""),"-",""),"(",""),")",""),".",""),",",""),"/",""))</f>
        <v/>
      </c>
      <c r="W215" s="31" t="str">
        <f ca="1">IF(ATALI[[#This Row],[concat]]="","",MATCH(ATALI[[#This Row],[concat]],[3]!db[NB NOTA_C],0)+1)</f>
        <v/>
      </c>
      <c r="X215" s="31" t="str">
        <f ca="1">IF(ATALI[[#This Row],[N.B.nota]]="","",ADDRESS(ROW(ATALI[QB]),COLUMN(ATALI[QB]))&amp;":"&amp;ADDRESS(ROW(),COLUMN(ATALI[QB])))</f>
        <v/>
      </c>
      <c r="Y215" s="46" t="str">
        <f ca="1">IF(ATALI[[#This Row],[//]]="","",HYPERLINK("[../DB.xlsx]DB!e"&amp;MATCH(ATALI[[#This Row],[concat]],[3]!db[NB NOTA_C],0)+1,"&gt;"))</f>
        <v/>
      </c>
      <c r="Z215" s="32">
        <f ca="1">IF(ATALI[[#This Row],[ID NOTA]]="",INDIRECT(ADDRESS(ROW()-1,COLUMN())),ATALI[[#This Row],[ID NOTA]])</f>
        <v>7</v>
      </c>
    </row>
    <row r="216" spans="1:26" x14ac:dyDescent="0.25">
      <c r="A216" s="32"/>
      <c r="B216" s="48" t="str">
        <f>IF(ATALI[[#This Row],[N_ID]]="","",INDEX(Table1[ID],MATCH(ATALI[[#This Row],[N_ID]],Table1[N_ID],0)))</f>
        <v/>
      </c>
      <c r="C216" s="48" t="str">
        <f ca="1">IF(ATALI[[#This Row],[//]]="","",HYPERLINK("["&amp;SUBSTITUTE(DIR,"'","")&amp;"]NOTA!D"&amp;ATALI[[#This Row],[//]]+2,"&gt;"))</f>
        <v/>
      </c>
      <c r="D216" s="48" t="str">
        <f>IF(ATALI[[#This Row],[ID NOTA]]="","",INDEX(Table1[QB],MATCH(ATALI[[#This Row],[ID NOTA]],Table1[ID],0)))</f>
        <v/>
      </c>
      <c r="E21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16" s="48"/>
      <c r="G216" s="30" t="str">
        <f ca="1">IF(ATALI[[#This Row],[N_ID]]="","",INDEX(INDIRECT($2:$2),ATALI[[#This Row],[//]]))</f>
        <v/>
      </c>
      <c r="H216" s="30" t="str">
        <f ca="1">IF(ATALI[[#This Row],[N_ID]]="","",INDEX(INDIRECT($2:$2),ATALI[[#This Row],[//]]))</f>
        <v/>
      </c>
      <c r="I216" s="31" t="str">
        <f ca="1">IF(ATALI[[#This Row],[N_ID]]="","",INDEX(INDIRECT($2:$2),ATALI[[#This Row],[//]]))</f>
        <v/>
      </c>
      <c r="J216" s="35" t="str">
        <f ca="1">IF(ATALI[[#This Row],[//]]="","",INDEX([3]!db[NB PAJAK],ATALI[[#This Row],[stt]]-1))</f>
        <v/>
      </c>
      <c r="K216" s="48" t="str">
        <f ca="1">IF(ATALI[[#This Row],[//]]="","",INDEX(INDIRECT($2:$2),ATALI[[#This Row],[//]]))</f>
        <v/>
      </c>
      <c r="L216" s="48" t="str">
        <f ca="1">IF(ATALI[[#This Row],[//]]="","",INDEX(INDIRECT($2:$2),ATALI[[#This Row],[//]]))</f>
        <v/>
      </c>
      <c r="M216" s="48" t="str">
        <f ca="1">IF(ATALI[[#This Row],[//]]="","",INDEX(INDIRECT($2:$2),ATALI[[#This Row],[//]]))</f>
        <v/>
      </c>
      <c r="N216" s="33" t="str">
        <f ca="1">IF(ATALI[[#This Row],[//]]="","",INDEX(INDIRECT($2:$2),ATALI[[#This Row],[//]]))</f>
        <v/>
      </c>
      <c r="O216" s="44" t="str">
        <f ca="1">IF(ATALI[[#This Row],[//]]="","",INDEX(INDIRECT($2:$2),ATALI[[#This Row],[//]]))</f>
        <v/>
      </c>
      <c r="P216" s="44" t="str">
        <f ca="1">IF(ATALI[[#This Row],[//]]="","",IF(INDEX(INDIRECT($2:$2),ATALI[[#This Row],[//]])="","",INDEX(INDIRECT($2:$2),ATALI[[#This Row],[//]])))</f>
        <v/>
      </c>
      <c r="Q216" s="33" t="str">
        <f ca="1">IF(ATALI[[#This Row],[//]]="","",INDEX(INDIRECT($2:$2),ATALI[[#This Row],[//]]))</f>
        <v/>
      </c>
      <c r="R2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16" s="45" t="str">
        <f ca="1">IF(ATALI[[#This Row],[//]]="","",IF(INDEX(INDIRECT($2:$2),ATALI[[#This Row],[//]])="","",INDEX(INDIRECT($2:$2),ATALI[[#This Row],[//]])))</f>
        <v/>
      </c>
      <c r="U216" s="31" t="str">
        <f ca="1">IF(ATALI[[#This Row],[//]]="","",INDEX(INDIRECT($2:$2),ATALI[[#This Row],[//]]))</f>
        <v/>
      </c>
      <c r="V216" s="31" t="str">
        <f ca="1">LOWER(SUBSTITUTE(SUBSTITUTE(SUBSTITUTE(SUBSTITUTE(SUBSTITUTE(SUBSTITUTE(SUBSTITUTE(ATALI[[#This Row],[N.B.nota]]," ",""),"-",""),"(",""),")",""),".",""),",",""),"/",""))</f>
        <v/>
      </c>
      <c r="W216" s="31" t="str">
        <f ca="1">IF(ATALI[[#This Row],[concat]]="","",MATCH(ATALI[[#This Row],[concat]],[3]!db[NB NOTA_C],0)+1)</f>
        <v/>
      </c>
      <c r="X216" s="31" t="str">
        <f ca="1">IF(ATALI[[#This Row],[N.B.nota]]="","",ADDRESS(ROW(ATALI[QB]),COLUMN(ATALI[QB]))&amp;":"&amp;ADDRESS(ROW(),COLUMN(ATALI[QB])))</f>
        <v/>
      </c>
      <c r="Y216" s="46" t="str">
        <f ca="1">IF(ATALI[[#This Row],[//]]="","",HYPERLINK("[../DB.xlsx]DB!e"&amp;MATCH(ATALI[[#This Row],[concat]],[3]!db[NB NOTA_C],0)+1,"&gt;"))</f>
        <v/>
      </c>
      <c r="Z216" s="32">
        <f ca="1">IF(ATALI[[#This Row],[ID NOTA]]="",INDIRECT(ADDRESS(ROW()-1,COLUMN())),ATALI[[#This Row],[ID NOTA]])</f>
        <v>7</v>
      </c>
    </row>
    <row r="217" spans="1:26" x14ac:dyDescent="0.25">
      <c r="A217" s="32"/>
      <c r="B217" s="48" t="str">
        <f>IF(ATALI[[#This Row],[N_ID]]="","",INDEX(Table1[ID],MATCH(ATALI[[#This Row],[N_ID]],Table1[N_ID],0)))</f>
        <v/>
      </c>
      <c r="C217" s="48" t="str">
        <f ca="1">IF(ATALI[[#This Row],[//]]="","",HYPERLINK("["&amp;SUBSTITUTE(DIR,"'","")&amp;"]NOTA!D"&amp;ATALI[[#This Row],[//]]+2,"&gt;"))</f>
        <v/>
      </c>
      <c r="D217" s="48" t="str">
        <f>IF(ATALI[[#This Row],[ID NOTA]]="","",INDEX(Table1[QB],MATCH(ATALI[[#This Row],[ID NOTA]],Table1[ID],0)))</f>
        <v/>
      </c>
      <c r="E21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17" s="48"/>
      <c r="G217" s="30" t="str">
        <f ca="1">IF(ATALI[[#This Row],[N_ID]]="","",INDEX(INDIRECT($2:$2),ATALI[[#This Row],[//]]))</f>
        <v/>
      </c>
      <c r="H217" s="30" t="str">
        <f ca="1">IF(ATALI[[#This Row],[N_ID]]="","",INDEX(INDIRECT($2:$2),ATALI[[#This Row],[//]]))</f>
        <v/>
      </c>
      <c r="I217" s="31" t="str">
        <f ca="1">IF(ATALI[[#This Row],[N_ID]]="","",INDEX(INDIRECT($2:$2),ATALI[[#This Row],[//]]))</f>
        <v/>
      </c>
      <c r="J217" s="35" t="str">
        <f ca="1">IF(ATALI[[#This Row],[//]]="","",INDEX([3]!db[NB PAJAK],ATALI[[#This Row],[stt]]-1))</f>
        <v/>
      </c>
      <c r="K217" s="48" t="str">
        <f ca="1">IF(ATALI[[#This Row],[//]]="","",INDEX(INDIRECT($2:$2),ATALI[[#This Row],[//]]))</f>
        <v/>
      </c>
      <c r="L217" s="48" t="str">
        <f ca="1">IF(ATALI[[#This Row],[//]]="","",INDEX(INDIRECT($2:$2),ATALI[[#This Row],[//]]))</f>
        <v/>
      </c>
      <c r="M217" s="48" t="str">
        <f ca="1">IF(ATALI[[#This Row],[//]]="","",INDEX(INDIRECT($2:$2),ATALI[[#This Row],[//]]))</f>
        <v/>
      </c>
      <c r="N217" s="33" t="str">
        <f ca="1">IF(ATALI[[#This Row],[//]]="","",INDEX(INDIRECT($2:$2),ATALI[[#This Row],[//]]))</f>
        <v/>
      </c>
      <c r="O217" s="44" t="str">
        <f ca="1">IF(ATALI[[#This Row],[//]]="","",INDEX(INDIRECT($2:$2),ATALI[[#This Row],[//]]))</f>
        <v/>
      </c>
      <c r="P217" s="44" t="str">
        <f ca="1">IF(ATALI[[#This Row],[//]]="","",IF(INDEX(INDIRECT($2:$2),ATALI[[#This Row],[//]])="","",INDEX(INDIRECT($2:$2),ATALI[[#This Row],[//]])))</f>
        <v/>
      </c>
      <c r="Q217" s="33" t="str">
        <f ca="1">IF(ATALI[[#This Row],[//]]="","",INDEX(INDIRECT($2:$2),ATALI[[#This Row],[//]]))</f>
        <v/>
      </c>
      <c r="R2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17" s="45" t="str">
        <f ca="1">IF(ATALI[[#This Row],[//]]="","",IF(INDEX(INDIRECT($2:$2),ATALI[[#This Row],[//]])="","",INDEX(INDIRECT($2:$2),ATALI[[#This Row],[//]])))</f>
        <v/>
      </c>
      <c r="U217" s="31" t="str">
        <f ca="1">IF(ATALI[[#This Row],[//]]="","",INDEX(INDIRECT($2:$2),ATALI[[#This Row],[//]]))</f>
        <v/>
      </c>
      <c r="V217" s="31" t="str">
        <f ca="1">LOWER(SUBSTITUTE(SUBSTITUTE(SUBSTITUTE(SUBSTITUTE(SUBSTITUTE(SUBSTITUTE(SUBSTITUTE(ATALI[[#This Row],[N.B.nota]]," ",""),"-",""),"(",""),")",""),".",""),",",""),"/",""))</f>
        <v/>
      </c>
      <c r="W217" s="31" t="str">
        <f ca="1">IF(ATALI[[#This Row],[concat]]="","",MATCH(ATALI[[#This Row],[concat]],[3]!db[NB NOTA_C],0)+1)</f>
        <v/>
      </c>
      <c r="X217" s="31" t="str">
        <f ca="1">IF(ATALI[[#This Row],[N.B.nota]]="","",ADDRESS(ROW(ATALI[QB]),COLUMN(ATALI[QB]))&amp;":"&amp;ADDRESS(ROW(),COLUMN(ATALI[QB])))</f>
        <v/>
      </c>
      <c r="Y217" s="46" t="str">
        <f ca="1">IF(ATALI[[#This Row],[//]]="","",HYPERLINK("[../DB.xlsx]DB!e"&amp;MATCH(ATALI[[#This Row],[concat]],[3]!db[NB NOTA_C],0)+1,"&gt;"))</f>
        <v/>
      </c>
      <c r="Z217" s="32">
        <f ca="1">IF(ATALI[[#This Row],[ID NOTA]]="",INDIRECT(ADDRESS(ROW()-1,COLUMN())),ATALI[[#This Row],[ID NOTA]])</f>
        <v>7</v>
      </c>
    </row>
    <row r="218" spans="1:26" x14ac:dyDescent="0.25">
      <c r="A218" s="32"/>
      <c r="B218" s="48" t="str">
        <f>IF(ATALI[[#This Row],[N_ID]]="","",INDEX(Table1[ID],MATCH(ATALI[[#This Row],[N_ID]],Table1[N_ID],0)))</f>
        <v/>
      </c>
      <c r="C218" s="48" t="str">
        <f ca="1">IF(ATALI[[#This Row],[//]]="","",HYPERLINK("["&amp;SUBSTITUTE(DIR,"'","")&amp;"]NOTA!D"&amp;ATALI[[#This Row],[//]]+2,"&gt;"))</f>
        <v/>
      </c>
      <c r="D218" s="48" t="str">
        <f>IF(ATALI[[#This Row],[ID NOTA]]="","",INDEX(Table1[QB],MATCH(ATALI[[#This Row],[ID NOTA]],Table1[ID],0)))</f>
        <v/>
      </c>
      <c r="E21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18" s="48"/>
      <c r="G218" s="30" t="str">
        <f ca="1">IF(ATALI[[#This Row],[N_ID]]="","",INDEX(INDIRECT($2:$2),ATALI[[#This Row],[//]]))</f>
        <v/>
      </c>
      <c r="H218" s="30" t="str">
        <f ca="1">IF(ATALI[[#This Row],[N_ID]]="","",INDEX(INDIRECT($2:$2),ATALI[[#This Row],[//]]))</f>
        <v/>
      </c>
      <c r="I218" s="31" t="str">
        <f ca="1">IF(ATALI[[#This Row],[N_ID]]="","",INDEX(INDIRECT($2:$2),ATALI[[#This Row],[//]]))</f>
        <v/>
      </c>
      <c r="J218" s="35" t="str">
        <f ca="1">IF(ATALI[[#This Row],[//]]="","",INDEX([3]!db[NB PAJAK],ATALI[[#This Row],[stt]]-1))</f>
        <v/>
      </c>
      <c r="K218" s="48" t="str">
        <f ca="1">IF(ATALI[[#This Row],[//]]="","",INDEX(INDIRECT($2:$2),ATALI[[#This Row],[//]]))</f>
        <v/>
      </c>
      <c r="L218" s="48" t="str">
        <f ca="1">IF(ATALI[[#This Row],[//]]="","",INDEX(INDIRECT($2:$2),ATALI[[#This Row],[//]]))</f>
        <v/>
      </c>
      <c r="M218" s="48" t="str">
        <f ca="1">IF(ATALI[[#This Row],[//]]="","",INDEX(INDIRECT($2:$2),ATALI[[#This Row],[//]]))</f>
        <v/>
      </c>
      <c r="N218" s="33" t="str">
        <f ca="1">IF(ATALI[[#This Row],[//]]="","",INDEX(INDIRECT($2:$2),ATALI[[#This Row],[//]]))</f>
        <v/>
      </c>
      <c r="O218" s="44" t="str">
        <f ca="1">IF(ATALI[[#This Row],[//]]="","",INDEX(INDIRECT($2:$2),ATALI[[#This Row],[//]]))</f>
        <v/>
      </c>
      <c r="P218" s="44" t="str">
        <f ca="1">IF(ATALI[[#This Row],[//]]="","",IF(INDEX(INDIRECT($2:$2),ATALI[[#This Row],[//]])="","",INDEX(INDIRECT($2:$2),ATALI[[#This Row],[//]])))</f>
        <v/>
      </c>
      <c r="Q218" s="33" t="str">
        <f ca="1">IF(ATALI[[#This Row],[//]]="","",INDEX(INDIRECT($2:$2),ATALI[[#This Row],[//]]))</f>
        <v/>
      </c>
      <c r="R2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18" s="45" t="str">
        <f ca="1">IF(ATALI[[#This Row],[//]]="","",IF(INDEX(INDIRECT($2:$2),ATALI[[#This Row],[//]])="","",INDEX(INDIRECT($2:$2),ATALI[[#This Row],[//]])))</f>
        <v/>
      </c>
      <c r="U218" s="31" t="str">
        <f ca="1">IF(ATALI[[#This Row],[//]]="","",INDEX(INDIRECT($2:$2),ATALI[[#This Row],[//]]))</f>
        <v/>
      </c>
      <c r="V218" s="31" t="str">
        <f ca="1">LOWER(SUBSTITUTE(SUBSTITUTE(SUBSTITUTE(SUBSTITUTE(SUBSTITUTE(SUBSTITUTE(SUBSTITUTE(ATALI[[#This Row],[N.B.nota]]," ",""),"-",""),"(",""),")",""),".",""),",",""),"/",""))</f>
        <v/>
      </c>
      <c r="W218" s="31" t="str">
        <f ca="1">IF(ATALI[[#This Row],[concat]]="","",MATCH(ATALI[[#This Row],[concat]],[3]!db[NB NOTA_C],0)+1)</f>
        <v/>
      </c>
      <c r="X218" s="31" t="str">
        <f ca="1">IF(ATALI[[#This Row],[N.B.nota]]="","",ADDRESS(ROW(ATALI[QB]),COLUMN(ATALI[QB]))&amp;":"&amp;ADDRESS(ROW(),COLUMN(ATALI[QB])))</f>
        <v/>
      </c>
      <c r="Y218" s="46" t="str">
        <f ca="1">IF(ATALI[[#This Row],[//]]="","",HYPERLINK("[../DB.xlsx]DB!e"&amp;MATCH(ATALI[[#This Row],[concat]],[3]!db[NB NOTA_C],0)+1,"&gt;"))</f>
        <v/>
      </c>
      <c r="Z218" s="32">
        <f ca="1">IF(ATALI[[#This Row],[ID NOTA]]="",INDIRECT(ADDRESS(ROW()-1,COLUMN())),ATALI[[#This Row],[ID NOTA]])</f>
        <v>7</v>
      </c>
    </row>
    <row r="219" spans="1:26" x14ac:dyDescent="0.25">
      <c r="A219" s="32"/>
      <c r="B219" s="48" t="str">
        <f>IF(ATALI[[#This Row],[N_ID]]="","",INDEX(Table1[ID],MATCH(ATALI[[#This Row],[N_ID]],Table1[N_ID],0)))</f>
        <v/>
      </c>
      <c r="C219" s="48" t="str">
        <f ca="1">IF(ATALI[[#This Row],[//]]="","",HYPERLINK("["&amp;SUBSTITUTE(DIR,"'","")&amp;"]NOTA!D"&amp;ATALI[[#This Row],[//]]+2,"&gt;"))</f>
        <v/>
      </c>
      <c r="D219" s="48" t="str">
        <f>IF(ATALI[[#This Row],[ID NOTA]]="","",INDEX(Table1[QB],MATCH(ATALI[[#This Row],[ID NOTA]],Table1[ID],0)))</f>
        <v/>
      </c>
      <c r="E21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19" s="48"/>
      <c r="G219" s="30" t="str">
        <f ca="1">IF(ATALI[[#This Row],[N_ID]]="","",INDEX(INDIRECT($2:$2),ATALI[[#This Row],[//]]))</f>
        <v/>
      </c>
      <c r="H219" s="30" t="str">
        <f ca="1">IF(ATALI[[#This Row],[N_ID]]="","",INDEX(INDIRECT($2:$2),ATALI[[#This Row],[//]]))</f>
        <v/>
      </c>
      <c r="I219" s="31" t="str">
        <f ca="1">IF(ATALI[[#This Row],[N_ID]]="","",INDEX(INDIRECT($2:$2),ATALI[[#This Row],[//]]))</f>
        <v/>
      </c>
      <c r="J219" s="35" t="str">
        <f ca="1">IF(ATALI[[#This Row],[//]]="","",INDEX([3]!db[NB PAJAK],ATALI[[#This Row],[stt]]-1))</f>
        <v/>
      </c>
      <c r="K219" s="48" t="str">
        <f ca="1">IF(ATALI[[#This Row],[//]]="","",INDEX(INDIRECT($2:$2),ATALI[[#This Row],[//]]))</f>
        <v/>
      </c>
      <c r="L219" s="48" t="str">
        <f ca="1">IF(ATALI[[#This Row],[//]]="","",INDEX(INDIRECT($2:$2),ATALI[[#This Row],[//]]))</f>
        <v/>
      </c>
      <c r="M219" s="48" t="str">
        <f ca="1">IF(ATALI[[#This Row],[//]]="","",INDEX(INDIRECT($2:$2),ATALI[[#This Row],[//]]))</f>
        <v/>
      </c>
      <c r="N219" s="33" t="str">
        <f ca="1">IF(ATALI[[#This Row],[//]]="","",INDEX(INDIRECT($2:$2),ATALI[[#This Row],[//]]))</f>
        <v/>
      </c>
      <c r="O219" s="44" t="str">
        <f ca="1">IF(ATALI[[#This Row],[//]]="","",INDEX(INDIRECT($2:$2),ATALI[[#This Row],[//]]))</f>
        <v/>
      </c>
      <c r="P219" s="44" t="str">
        <f ca="1">IF(ATALI[[#This Row],[//]]="","",IF(INDEX(INDIRECT($2:$2),ATALI[[#This Row],[//]])="","",INDEX(INDIRECT($2:$2),ATALI[[#This Row],[//]])))</f>
        <v/>
      </c>
      <c r="Q219" s="33" t="str">
        <f ca="1">IF(ATALI[[#This Row],[//]]="","",INDEX(INDIRECT($2:$2),ATALI[[#This Row],[//]]))</f>
        <v/>
      </c>
      <c r="R2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19" s="45" t="str">
        <f ca="1">IF(ATALI[[#This Row],[//]]="","",IF(INDEX(INDIRECT($2:$2),ATALI[[#This Row],[//]])="","",INDEX(INDIRECT($2:$2),ATALI[[#This Row],[//]])))</f>
        <v/>
      </c>
      <c r="U219" s="31" t="str">
        <f ca="1">IF(ATALI[[#This Row],[//]]="","",INDEX(INDIRECT($2:$2),ATALI[[#This Row],[//]]))</f>
        <v/>
      </c>
      <c r="V219" s="31" t="str">
        <f ca="1">LOWER(SUBSTITUTE(SUBSTITUTE(SUBSTITUTE(SUBSTITUTE(SUBSTITUTE(SUBSTITUTE(SUBSTITUTE(ATALI[[#This Row],[N.B.nota]]," ",""),"-",""),"(",""),")",""),".",""),",",""),"/",""))</f>
        <v/>
      </c>
      <c r="W219" s="31" t="str">
        <f ca="1">IF(ATALI[[#This Row],[concat]]="","",MATCH(ATALI[[#This Row],[concat]],[3]!db[NB NOTA_C],0)+1)</f>
        <v/>
      </c>
      <c r="X219" s="31" t="str">
        <f ca="1">IF(ATALI[[#This Row],[N.B.nota]]="","",ADDRESS(ROW(ATALI[QB]),COLUMN(ATALI[QB]))&amp;":"&amp;ADDRESS(ROW(),COLUMN(ATALI[QB])))</f>
        <v/>
      </c>
      <c r="Y219" s="46" t="str">
        <f ca="1">IF(ATALI[[#This Row],[//]]="","",HYPERLINK("[../DB.xlsx]DB!e"&amp;MATCH(ATALI[[#This Row],[concat]],[3]!db[NB NOTA_C],0)+1,"&gt;"))</f>
        <v/>
      </c>
      <c r="Z219" s="32">
        <f ca="1">IF(ATALI[[#This Row],[ID NOTA]]="",INDIRECT(ADDRESS(ROW()-1,COLUMN())),ATALI[[#This Row],[ID NOTA]])</f>
        <v>7</v>
      </c>
    </row>
    <row r="220" spans="1:26" x14ac:dyDescent="0.25">
      <c r="A220" s="32"/>
      <c r="B220" s="48" t="str">
        <f>IF(ATALI[[#This Row],[N_ID]]="","",INDEX(Table1[ID],MATCH(ATALI[[#This Row],[N_ID]],Table1[N_ID],0)))</f>
        <v/>
      </c>
      <c r="C220" s="48" t="str">
        <f ca="1">IF(ATALI[[#This Row],[//]]="","",HYPERLINK("["&amp;SUBSTITUTE(DIR,"'","")&amp;"]NOTA!D"&amp;ATALI[[#This Row],[//]]+2,"&gt;"))</f>
        <v/>
      </c>
      <c r="D220" s="48" t="str">
        <f>IF(ATALI[[#This Row],[ID NOTA]]="","",INDEX(Table1[QB],MATCH(ATALI[[#This Row],[ID NOTA]],Table1[ID],0)))</f>
        <v/>
      </c>
      <c r="E22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20" s="48"/>
      <c r="G220" s="30" t="str">
        <f ca="1">IF(ATALI[[#This Row],[N_ID]]="","",INDEX(INDIRECT($2:$2),ATALI[[#This Row],[//]]))</f>
        <v/>
      </c>
      <c r="H220" s="30" t="str">
        <f ca="1">IF(ATALI[[#This Row],[N_ID]]="","",INDEX(INDIRECT($2:$2),ATALI[[#This Row],[//]]))</f>
        <v/>
      </c>
      <c r="I220" s="31" t="str">
        <f ca="1">IF(ATALI[[#This Row],[N_ID]]="","",INDEX(INDIRECT($2:$2),ATALI[[#This Row],[//]]))</f>
        <v/>
      </c>
      <c r="J220" s="31" t="str">
        <f ca="1">IF(ATALI[[#This Row],[//]]="","",INDEX([3]!db[NB PAJAK],ATALI[[#This Row],[stt]]-1))</f>
        <v/>
      </c>
      <c r="K220" s="48" t="str">
        <f ca="1">IF(ATALI[[#This Row],[//]]="","",INDEX(INDIRECT($2:$2),ATALI[[#This Row],[//]]))</f>
        <v/>
      </c>
      <c r="L220" s="48" t="str">
        <f ca="1">IF(ATALI[[#This Row],[//]]="","",INDEX(INDIRECT($2:$2),ATALI[[#This Row],[//]]))</f>
        <v/>
      </c>
      <c r="M220" s="48" t="str">
        <f ca="1">IF(ATALI[[#This Row],[//]]="","",INDEX(INDIRECT($2:$2),ATALI[[#This Row],[//]]))</f>
        <v/>
      </c>
      <c r="N220" s="33" t="str">
        <f ca="1">IF(ATALI[[#This Row],[//]]="","",INDEX(INDIRECT($2:$2),ATALI[[#This Row],[//]]))</f>
        <v/>
      </c>
      <c r="O220" s="44" t="str">
        <f ca="1">IF(ATALI[[#This Row],[//]]="","",INDEX(INDIRECT($2:$2),ATALI[[#This Row],[//]]))</f>
        <v/>
      </c>
      <c r="P220" s="44" t="str">
        <f ca="1">IF(ATALI[[#This Row],[//]]="","",IF(INDEX(INDIRECT($2:$2),ATALI[[#This Row],[//]])="","",INDEX(INDIRECT($2:$2),ATALI[[#This Row],[//]])))</f>
        <v/>
      </c>
      <c r="Q220" s="33" t="str">
        <f ca="1">IF(ATALI[[#This Row],[//]]="","",INDEX(INDIRECT($2:$2),ATALI[[#This Row],[//]]))</f>
        <v/>
      </c>
      <c r="R2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20" s="45" t="str">
        <f ca="1">IF(ATALI[[#This Row],[//]]="","",IF(INDEX(INDIRECT($2:$2),ATALI[[#This Row],[//]])="","",INDEX(INDIRECT($2:$2),ATALI[[#This Row],[//]])))</f>
        <v/>
      </c>
      <c r="U220" s="31" t="str">
        <f ca="1">IF(ATALI[[#This Row],[//]]="","",INDEX(INDIRECT($2:$2),ATALI[[#This Row],[//]]))</f>
        <v/>
      </c>
      <c r="V220" s="31" t="str">
        <f ca="1">LOWER(SUBSTITUTE(SUBSTITUTE(SUBSTITUTE(SUBSTITUTE(SUBSTITUTE(SUBSTITUTE(SUBSTITUTE(ATALI[[#This Row],[N.B.nota]]," ",""),"-",""),"(",""),")",""),".",""),",",""),"/",""))</f>
        <v/>
      </c>
      <c r="W220" s="31" t="str">
        <f ca="1">IF(ATALI[[#This Row],[concat]]="","",MATCH(ATALI[[#This Row],[concat]],[3]!db[NB NOTA_C],0)+1)</f>
        <v/>
      </c>
      <c r="X220" s="31" t="str">
        <f ca="1">IF(ATALI[[#This Row],[N.B.nota]]="","",ADDRESS(ROW(ATALI[QB]),COLUMN(ATALI[QB]))&amp;":"&amp;ADDRESS(ROW(),COLUMN(ATALI[QB])))</f>
        <v/>
      </c>
      <c r="Y220" s="46" t="str">
        <f ca="1">IF(ATALI[[#This Row],[//]]="","",HYPERLINK("[../DB.xlsx]DB!e"&amp;MATCH(ATALI[[#This Row],[concat]],[3]!db[NB NOTA_C],0)+1,"&gt;"))</f>
        <v/>
      </c>
      <c r="Z220" s="32">
        <f ca="1">IF(ATALI[[#This Row],[ID NOTA]]="",INDIRECT(ADDRESS(ROW()-1,COLUMN())),ATALI[[#This Row],[ID NOTA]])</f>
        <v>7</v>
      </c>
    </row>
    <row r="221" spans="1:26" x14ac:dyDescent="0.25">
      <c r="A221" s="32"/>
      <c r="B221" s="48" t="str">
        <f>IF(ATALI[[#This Row],[N_ID]]="","",INDEX(Table1[ID],MATCH(ATALI[[#This Row],[N_ID]],Table1[N_ID],0)))</f>
        <v/>
      </c>
      <c r="C221" s="48" t="str">
        <f ca="1">IF(ATALI[[#This Row],[//]]="","",HYPERLINK("["&amp;SUBSTITUTE(DIR,"'","")&amp;"]NOTA!D"&amp;ATALI[[#This Row],[//]]+2,"&gt;"))</f>
        <v/>
      </c>
      <c r="D221" s="48" t="str">
        <f>IF(ATALI[[#This Row],[ID NOTA]]="","",INDEX(Table1[QB],MATCH(ATALI[[#This Row],[ID NOTA]],Table1[ID],0)))</f>
        <v/>
      </c>
      <c r="E22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21" s="48"/>
      <c r="G221" s="30" t="str">
        <f ca="1">IF(ATALI[[#This Row],[N_ID]]="","",INDEX(INDIRECT($2:$2),ATALI[[#This Row],[//]]))</f>
        <v/>
      </c>
      <c r="H221" s="30" t="str">
        <f ca="1">IF(ATALI[[#This Row],[N_ID]]="","",INDEX(INDIRECT($2:$2),ATALI[[#This Row],[//]]))</f>
        <v/>
      </c>
      <c r="I221" s="31" t="str">
        <f ca="1">IF(ATALI[[#This Row],[N_ID]]="","",INDEX(INDIRECT($2:$2),ATALI[[#This Row],[//]]))</f>
        <v/>
      </c>
      <c r="J221" s="31" t="str">
        <f ca="1">IF(ATALI[[#This Row],[//]]="","",INDEX([3]!db[NB PAJAK],ATALI[[#This Row],[stt]]-1))</f>
        <v/>
      </c>
      <c r="K221" s="48" t="str">
        <f ca="1">IF(ATALI[[#This Row],[//]]="","",INDEX(INDIRECT($2:$2),ATALI[[#This Row],[//]]))</f>
        <v/>
      </c>
      <c r="L221" s="48" t="str">
        <f ca="1">IF(ATALI[[#This Row],[//]]="","",INDEX(INDIRECT($2:$2),ATALI[[#This Row],[//]]))</f>
        <v/>
      </c>
      <c r="M221" s="48" t="str">
        <f ca="1">IF(ATALI[[#This Row],[//]]="","",INDEX(INDIRECT($2:$2),ATALI[[#This Row],[//]]))</f>
        <v/>
      </c>
      <c r="N221" s="33" t="str">
        <f ca="1">IF(ATALI[[#This Row],[//]]="","",INDEX(INDIRECT($2:$2),ATALI[[#This Row],[//]]))</f>
        <v/>
      </c>
      <c r="O221" s="44" t="str">
        <f ca="1">IF(ATALI[[#This Row],[//]]="","",INDEX(INDIRECT($2:$2),ATALI[[#This Row],[//]]))</f>
        <v/>
      </c>
      <c r="P221" s="44" t="str">
        <f ca="1">IF(ATALI[[#This Row],[//]]="","",IF(INDEX(INDIRECT($2:$2),ATALI[[#This Row],[//]])="","",INDEX(INDIRECT($2:$2),ATALI[[#This Row],[//]])))</f>
        <v/>
      </c>
      <c r="Q221" s="33" t="str">
        <f ca="1">IF(ATALI[[#This Row],[//]]="","",INDEX(INDIRECT($2:$2),ATALI[[#This Row],[//]]))</f>
        <v/>
      </c>
      <c r="R2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21" s="45" t="str">
        <f ca="1">IF(ATALI[[#This Row],[//]]="","",IF(INDEX(INDIRECT($2:$2),ATALI[[#This Row],[//]])="","",INDEX(INDIRECT($2:$2),ATALI[[#This Row],[//]])))</f>
        <v/>
      </c>
      <c r="U221" s="31" t="str">
        <f ca="1">IF(ATALI[[#This Row],[//]]="","",INDEX(INDIRECT($2:$2),ATALI[[#This Row],[//]]))</f>
        <v/>
      </c>
      <c r="V221" s="31" t="str">
        <f ca="1">LOWER(SUBSTITUTE(SUBSTITUTE(SUBSTITUTE(SUBSTITUTE(SUBSTITUTE(SUBSTITUTE(SUBSTITUTE(ATALI[[#This Row],[N.B.nota]]," ",""),"-",""),"(",""),")",""),".",""),",",""),"/",""))</f>
        <v/>
      </c>
      <c r="W221" s="31" t="str">
        <f ca="1">IF(ATALI[[#This Row],[concat]]="","",MATCH(ATALI[[#This Row],[concat]],[3]!db[NB NOTA_C],0)+1)</f>
        <v/>
      </c>
      <c r="X221" s="31" t="str">
        <f ca="1">IF(ATALI[[#This Row],[N.B.nota]]="","",ADDRESS(ROW(ATALI[QB]),COLUMN(ATALI[QB]))&amp;":"&amp;ADDRESS(ROW(),COLUMN(ATALI[QB])))</f>
        <v/>
      </c>
      <c r="Y221" s="46" t="str">
        <f ca="1">IF(ATALI[[#This Row],[//]]="","",HYPERLINK("[../DB.xlsx]DB!e"&amp;MATCH(ATALI[[#This Row],[concat]],[3]!db[NB NOTA_C],0)+1,"&gt;"))</f>
        <v/>
      </c>
      <c r="Z221" s="32">
        <f ca="1">IF(ATALI[[#This Row],[ID NOTA]]="",INDIRECT(ADDRESS(ROW()-1,COLUMN())),ATALI[[#This Row],[ID NOTA]])</f>
        <v>7</v>
      </c>
    </row>
    <row r="222" spans="1:26" x14ac:dyDescent="0.25">
      <c r="A222" s="32"/>
      <c r="B222" s="48" t="str">
        <f>IF(ATALI[[#This Row],[N_ID]]="","",INDEX(Table1[ID],MATCH(ATALI[[#This Row],[N_ID]],Table1[N_ID],0)))</f>
        <v/>
      </c>
      <c r="C222" s="48" t="str">
        <f ca="1">IF(ATALI[[#This Row],[//]]="","",HYPERLINK("["&amp;SUBSTITUTE(DIR,"'","")&amp;"]NOTA!D"&amp;ATALI[[#This Row],[//]]+2,"&gt;"))</f>
        <v/>
      </c>
      <c r="D222" s="48" t="str">
        <f>IF(ATALI[[#This Row],[ID NOTA]]="","",INDEX(Table1[QB],MATCH(ATALI[[#This Row],[ID NOTA]],Table1[ID],0)))</f>
        <v/>
      </c>
      <c r="E22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22" s="48"/>
      <c r="G222" s="30" t="str">
        <f ca="1">IF(ATALI[[#This Row],[N_ID]]="","",INDEX(INDIRECT($2:$2),ATALI[[#This Row],[//]]))</f>
        <v/>
      </c>
      <c r="H222" s="30" t="str">
        <f ca="1">IF(ATALI[[#This Row],[N_ID]]="","",INDEX(INDIRECT($2:$2),ATALI[[#This Row],[//]]))</f>
        <v/>
      </c>
      <c r="I222" s="31" t="str">
        <f ca="1">IF(ATALI[[#This Row],[N_ID]]="","",INDEX(INDIRECT($2:$2),ATALI[[#This Row],[//]]))</f>
        <v/>
      </c>
      <c r="J222" s="31" t="str">
        <f ca="1">IF(ATALI[[#This Row],[//]]="","",INDEX([3]!db[NB PAJAK],ATALI[[#This Row],[stt]]-1))</f>
        <v/>
      </c>
      <c r="K222" s="48" t="str">
        <f ca="1">IF(ATALI[[#This Row],[//]]="","",INDEX(INDIRECT($2:$2),ATALI[[#This Row],[//]]))</f>
        <v/>
      </c>
      <c r="L222" s="48" t="str">
        <f ca="1">IF(ATALI[[#This Row],[//]]="","",INDEX(INDIRECT($2:$2),ATALI[[#This Row],[//]]))</f>
        <v/>
      </c>
      <c r="M222" s="48" t="str">
        <f ca="1">IF(ATALI[[#This Row],[//]]="","",INDEX(INDIRECT($2:$2),ATALI[[#This Row],[//]]))</f>
        <v/>
      </c>
      <c r="N222" s="33" t="str">
        <f ca="1">IF(ATALI[[#This Row],[//]]="","",INDEX(INDIRECT($2:$2),ATALI[[#This Row],[//]]))</f>
        <v/>
      </c>
      <c r="O222" s="44" t="str">
        <f ca="1">IF(ATALI[[#This Row],[//]]="","",INDEX(INDIRECT($2:$2),ATALI[[#This Row],[//]]))</f>
        <v/>
      </c>
      <c r="P222" s="44" t="str">
        <f ca="1">IF(ATALI[[#This Row],[//]]="","",IF(INDEX(INDIRECT($2:$2),ATALI[[#This Row],[//]])="","",INDEX(INDIRECT($2:$2),ATALI[[#This Row],[//]])))</f>
        <v/>
      </c>
      <c r="Q222" s="33" t="str">
        <f ca="1">IF(ATALI[[#This Row],[//]]="","",INDEX(INDIRECT($2:$2),ATALI[[#This Row],[//]]))</f>
        <v/>
      </c>
      <c r="R2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22" s="45" t="str">
        <f ca="1">IF(ATALI[[#This Row],[//]]="","",IF(INDEX(INDIRECT($2:$2),ATALI[[#This Row],[//]])="","",INDEX(INDIRECT($2:$2),ATALI[[#This Row],[//]])))</f>
        <v/>
      </c>
      <c r="U222" s="31" t="str">
        <f ca="1">IF(ATALI[[#This Row],[//]]="","",INDEX(INDIRECT($2:$2),ATALI[[#This Row],[//]]))</f>
        <v/>
      </c>
      <c r="V222" s="31" t="str">
        <f ca="1">LOWER(SUBSTITUTE(SUBSTITUTE(SUBSTITUTE(SUBSTITUTE(SUBSTITUTE(SUBSTITUTE(SUBSTITUTE(ATALI[[#This Row],[N.B.nota]]," ",""),"-",""),"(",""),")",""),".",""),",",""),"/",""))</f>
        <v/>
      </c>
      <c r="W222" s="31" t="str">
        <f ca="1">IF(ATALI[[#This Row],[concat]]="","",MATCH(ATALI[[#This Row],[concat]],[3]!db[NB NOTA_C],0)+1)</f>
        <v/>
      </c>
      <c r="X222" s="31" t="str">
        <f ca="1">IF(ATALI[[#This Row],[N.B.nota]]="","",ADDRESS(ROW(ATALI[QB]),COLUMN(ATALI[QB]))&amp;":"&amp;ADDRESS(ROW(),COLUMN(ATALI[QB])))</f>
        <v/>
      </c>
      <c r="Y222" s="46" t="str">
        <f ca="1">IF(ATALI[[#This Row],[//]]="","",HYPERLINK("[../DB.xlsx]DB!e"&amp;MATCH(ATALI[[#This Row],[concat]],[3]!db[NB NOTA_C],0)+1,"&gt;"))</f>
        <v/>
      </c>
      <c r="Z222" s="32">
        <f ca="1">IF(ATALI[[#This Row],[ID NOTA]]="",INDIRECT(ADDRESS(ROW()-1,COLUMN())),ATALI[[#This Row],[ID NOTA]])</f>
        <v>7</v>
      </c>
    </row>
    <row r="223" spans="1:26" x14ac:dyDescent="0.25">
      <c r="A223" s="32"/>
      <c r="B223" s="48" t="str">
        <f>IF(ATALI[[#This Row],[N_ID]]="","",INDEX(Table1[ID],MATCH(ATALI[[#This Row],[N_ID]],Table1[N_ID],0)))</f>
        <v/>
      </c>
      <c r="C223" s="48" t="str">
        <f ca="1">IF(ATALI[[#This Row],[//]]="","",HYPERLINK("["&amp;SUBSTITUTE(DIR,"'","")&amp;"]NOTA!D"&amp;ATALI[[#This Row],[//]]+2,"&gt;"))</f>
        <v/>
      </c>
      <c r="D223" s="48" t="str">
        <f>IF(ATALI[[#This Row],[ID NOTA]]="","",INDEX(Table1[QB],MATCH(ATALI[[#This Row],[ID NOTA]],Table1[ID],0)))</f>
        <v/>
      </c>
      <c r="E22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23" s="48"/>
      <c r="G223" s="30" t="str">
        <f ca="1">IF(ATALI[[#This Row],[N_ID]]="","",INDEX(INDIRECT($2:$2),ATALI[[#This Row],[//]]))</f>
        <v/>
      </c>
      <c r="H223" s="30" t="str">
        <f ca="1">IF(ATALI[[#This Row],[N_ID]]="","",INDEX(INDIRECT($2:$2),ATALI[[#This Row],[//]]))</f>
        <v/>
      </c>
      <c r="I223" s="31" t="str">
        <f ca="1">IF(ATALI[[#This Row],[N_ID]]="","",INDEX(INDIRECT($2:$2),ATALI[[#This Row],[//]]))</f>
        <v/>
      </c>
      <c r="J223" s="31" t="str">
        <f ca="1">IF(ATALI[[#This Row],[//]]="","",INDEX([3]!db[NB PAJAK],ATALI[[#This Row],[stt]]-1))</f>
        <v/>
      </c>
      <c r="K223" s="48" t="str">
        <f ca="1">IF(ATALI[[#This Row],[//]]="","",INDEX(INDIRECT($2:$2),ATALI[[#This Row],[//]]))</f>
        <v/>
      </c>
      <c r="L223" s="48" t="str">
        <f ca="1">IF(ATALI[[#This Row],[//]]="","",INDEX(INDIRECT($2:$2),ATALI[[#This Row],[//]]))</f>
        <v/>
      </c>
      <c r="M223" s="48" t="str">
        <f ca="1">IF(ATALI[[#This Row],[//]]="","",INDEX(INDIRECT($2:$2),ATALI[[#This Row],[//]]))</f>
        <v/>
      </c>
      <c r="N223" s="33" t="str">
        <f ca="1">IF(ATALI[[#This Row],[//]]="","",INDEX(INDIRECT($2:$2),ATALI[[#This Row],[//]]))</f>
        <v/>
      </c>
      <c r="O223" s="44" t="str">
        <f ca="1">IF(ATALI[[#This Row],[//]]="","",INDEX(INDIRECT($2:$2),ATALI[[#This Row],[//]]))</f>
        <v/>
      </c>
      <c r="P223" s="44" t="str">
        <f ca="1">IF(ATALI[[#This Row],[//]]="","",IF(INDEX(INDIRECT($2:$2),ATALI[[#This Row],[//]])="","",INDEX(INDIRECT($2:$2),ATALI[[#This Row],[//]])))</f>
        <v/>
      </c>
      <c r="Q223" s="33" t="str">
        <f ca="1">IF(ATALI[[#This Row],[//]]="","",INDEX(INDIRECT($2:$2),ATALI[[#This Row],[//]]))</f>
        <v/>
      </c>
      <c r="R2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23" s="45" t="str">
        <f ca="1">IF(ATALI[[#This Row],[//]]="","",IF(INDEX(INDIRECT($2:$2),ATALI[[#This Row],[//]])="","",INDEX(INDIRECT($2:$2),ATALI[[#This Row],[//]])))</f>
        <v/>
      </c>
      <c r="U223" s="31" t="str">
        <f ca="1">IF(ATALI[[#This Row],[//]]="","",INDEX(INDIRECT($2:$2),ATALI[[#This Row],[//]]))</f>
        <v/>
      </c>
      <c r="V223" s="31" t="str">
        <f ca="1">LOWER(SUBSTITUTE(SUBSTITUTE(SUBSTITUTE(SUBSTITUTE(SUBSTITUTE(SUBSTITUTE(SUBSTITUTE(ATALI[[#This Row],[N.B.nota]]," ",""),"-",""),"(",""),")",""),".",""),",",""),"/",""))</f>
        <v/>
      </c>
      <c r="W223" s="31" t="str">
        <f ca="1">IF(ATALI[[#This Row],[concat]]="","",MATCH(ATALI[[#This Row],[concat]],[3]!db[NB NOTA_C],0)+1)</f>
        <v/>
      </c>
      <c r="X223" s="31" t="str">
        <f ca="1">IF(ATALI[[#This Row],[N.B.nota]]="","",ADDRESS(ROW(ATALI[QB]),COLUMN(ATALI[QB]))&amp;":"&amp;ADDRESS(ROW(),COLUMN(ATALI[QB])))</f>
        <v/>
      </c>
      <c r="Y223" s="46" t="str">
        <f ca="1">IF(ATALI[[#This Row],[//]]="","",HYPERLINK("[../DB.xlsx]DB!e"&amp;MATCH(ATALI[[#This Row],[concat]],[3]!db[NB NOTA_C],0)+1,"&gt;"))</f>
        <v/>
      </c>
      <c r="Z223" s="32">
        <f ca="1">IF(ATALI[[#This Row],[ID NOTA]]="",INDIRECT(ADDRESS(ROW()-1,COLUMN())),ATALI[[#This Row],[ID NOTA]])</f>
        <v>7</v>
      </c>
    </row>
    <row r="224" spans="1:26" x14ac:dyDescent="0.25">
      <c r="A224" s="32"/>
      <c r="B224" s="48" t="str">
        <f>IF(ATALI[[#This Row],[N_ID]]="","",INDEX(Table1[ID],MATCH(ATALI[[#This Row],[N_ID]],Table1[N_ID],0)))</f>
        <v/>
      </c>
      <c r="C224" s="48" t="str">
        <f ca="1">IF(ATALI[[#This Row],[//]]="","",HYPERLINK("["&amp;SUBSTITUTE(DIR,"'","")&amp;"]NOTA!D"&amp;ATALI[[#This Row],[//]]+2,"&gt;"))</f>
        <v/>
      </c>
      <c r="D224" s="48" t="str">
        <f>IF(ATALI[[#This Row],[ID NOTA]]="","",INDEX(Table1[QB],MATCH(ATALI[[#This Row],[ID NOTA]],Table1[ID],0)))</f>
        <v/>
      </c>
      <c r="E22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24" s="48"/>
      <c r="G224" s="30" t="str">
        <f ca="1">IF(ATALI[[#This Row],[N_ID]]="","",INDEX(INDIRECT($2:$2),ATALI[[#This Row],[//]]))</f>
        <v/>
      </c>
      <c r="H224" s="30" t="str">
        <f ca="1">IF(ATALI[[#This Row],[N_ID]]="","",INDEX(INDIRECT($2:$2),ATALI[[#This Row],[//]]))</f>
        <v/>
      </c>
      <c r="I224" s="31" t="str">
        <f ca="1">IF(ATALI[[#This Row],[N_ID]]="","",INDEX(INDIRECT($2:$2),ATALI[[#This Row],[//]]))</f>
        <v/>
      </c>
      <c r="J224" s="31" t="str">
        <f ca="1">IF(ATALI[[#This Row],[//]]="","",INDEX([3]!db[NB PAJAK],ATALI[[#This Row],[stt]]-1))</f>
        <v/>
      </c>
      <c r="K224" s="48" t="str">
        <f ca="1">IF(ATALI[[#This Row],[//]]="","",INDEX(INDIRECT($2:$2),ATALI[[#This Row],[//]]))</f>
        <v/>
      </c>
      <c r="L224" s="48" t="str">
        <f ca="1">IF(ATALI[[#This Row],[//]]="","",INDEX(INDIRECT($2:$2),ATALI[[#This Row],[//]]))</f>
        <v/>
      </c>
      <c r="M224" s="48" t="str">
        <f ca="1">IF(ATALI[[#This Row],[//]]="","",INDEX(INDIRECT($2:$2),ATALI[[#This Row],[//]]))</f>
        <v/>
      </c>
      <c r="N224" s="33" t="str">
        <f ca="1">IF(ATALI[[#This Row],[//]]="","",INDEX(INDIRECT($2:$2),ATALI[[#This Row],[//]]))</f>
        <v/>
      </c>
      <c r="O224" s="44" t="str">
        <f ca="1">IF(ATALI[[#This Row],[//]]="","",INDEX(INDIRECT($2:$2),ATALI[[#This Row],[//]]))</f>
        <v/>
      </c>
      <c r="P224" s="44" t="str">
        <f ca="1">IF(ATALI[[#This Row],[//]]="","",IF(INDEX(INDIRECT($2:$2),ATALI[[#This Row],[//]])="","",INDEX(INDIRECT($2:$2),ATALI[[#This Row],[//]])))</f>
        <v/>
      </c>
      <c r="Q224" s="33" t="str">
        <f ca="1">IF(ATALI[[#This Row],[//]]="","",INDEX(INDIRECT($2:$2),ATALI[[#This Row],[//]]))</f>
        <v/>
      </c>
      <c r="R2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24" s="45" t="str">
        <f ca="1">IF(ATALI[[#This Row],[//]]="","",IF(INDEX(INDIRECT($2:$2),ATALI[[#This Row],[//]])="","",INDEX(INDIRECT($2:$2),ATALI[[#This Row],[//]])))</f>
        <v/>
      </c>
      <c r="U224" s="31" t="str">
        <f ca="1">IF(ATALI[[#This Row],[//]]="","",INDEX(INDIRECT($2:$2),ATALI[[#This Row],[//]]))</f>
        <v/>
      </c>
      <c r="V224" s="31" t="str">
        <f ca="1">LOWER(SUBSTITUTE(SUBSTITUTE(SUBSTITUTE(SUBSTITUTE(SUBSTITUTE(SUBSTITUTE(SUBSTITUTE(ATALI[[#This Row],[N.B.nota]]," ",""),"-",""),"(",""),")",""),".",""),",",""),"/",""))</f>
        <v/>
      </c>
      <c r="W224" s="31" t="str">
        <f ca="1">IF(ATALI[[#This Row],[concat]]="","",MATCH(ATALI[[#This Row],[concat]],[3]!db[NB NOTA_C],0)+1)</f>
        <v/>
      </c>
      <c r="X224" s="31" t="str">
        <f ca="1">IF(ATALI[[#This Row],[N.B.nota]]="","",ADDRESS(ROW(ATALI[QB]),COLUMN(ATALI[QB]))&amp;":"&amp;ADDRESS(ROW(),COLUMN(ATALI[QB])))</f>
        <v/>
      </c>
      <c r="Y224" s="46" t="str">
        <f ca="1">IF(ATALI[[#This Row],[//]]="","",HYPERLINK("[../DB.xlsx]DB!e"&amp;MATCH(ATALI[[#This Row],[concat]],[3]!db[NB NOTA_C],0)+1,"&gt;"))</f>
        <v/>
      </c>
      <c r="Z224" s="32">
        <f ca="1">IF(ATALI[[#This Row],[ID NOTA]]="",INDIRECT(ADDRESS(ROW()-1,COLUMN())),ATALI[[#This Row],[ID NOTA]])</f>
        <v>7</v>
      </c>
    </row>
    <row r="225" spans="1:26" x14ac:dyDescent="0.25">
      <c r="A225" s="32"/>
      <c r="B225" s="48" t="str">
        <f>IF(ATALI[[#This Row],[N_ID]]="","",INDEX(Table1[ID],MATCH(ATALI[[#This Row],[N_ID]],Table1[N_ID],0)))</f>
        <v/>
      </c>
      <c r="C225" s="48" t="str">
        <f ca="1">IF(ATALI[[#This Row],[//]]="","",HYPERLINK("["&amp;SUBSTITUTE(DIR,"'","")&amp;"]NOTA!D"&amp;ATALI[[#This Row],[//]]+2,"&gt;"))</f>
        <v/>
      </c>
      <c r="D225" s="48" t="str">
        <f>IF(ATALI[[#This Row],[ID NOTA]]="","",INDEX(Table1[QB],MATCH(ATALI[[#This Row],[ID NOTA]],Table1[ID],0)))</f>
        <v/>
      </c>
      <c r="E22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25" s="48"/>
      <c r="G225" s="30" t="str">
        <f ca="1">IF(ATALI[[#This Row],[N_ID]]="","",INDEX(INDIRECT($2:$2),ATALI[[#This Row],[//]]))</f>
        <v/>
      </c>
      <c r="H225" s="30" t="str">
        <f ca="1">IF(ATALI[[#This Row],[N_ID]]="","",INDEX(INDIRECT($2:$2),ATALI[[#This Row],[//]]))</f>
        <v/>
      </c>
      <c r="I225" s="31" t="str">
        <f ca="1">IF(ATALI[[#This Row],[N_ID]]="","",INDEX(INDIRECT($2:$2),ATALI[[#This Row],[//]]))</f>
        <v/>
      </c>
      <c r="J225" s="31" t="str">
        <f ca="1">IF(ATALI[[#This Row],[//]]="","",INDEX([3]!db[NB PAJAK],ATALI[[#This Row],[stt]]-1))</f>
        <v/>
      </c>
      <c r="K225" s="48" t="str">
        <f ca="1">IF(ATALI[[#This Row],[//]]="","",INDEX(INDIRECT($2:$2),ATALI[[#This Row],[//]]))</f>
        <v/>
      </c>
      <c r="L225" s="48" t="str">
        <f ca="1">IF(ATALI[[#This Row],[//]]="","",INDEX(INDIRECT($2:$2),ATALI[[#This Row],[//]]))</f>
        <v/>
      </c>
      <c r="M225" s="48" t="str">
        <f ca="1">IF(ATALI[[#This Row],[//]]="","",INDEX(INDIRECT($2:$2),ATALI[[#This Row],[//]]))</f>
        <v/>
      </c>
      <c r="N225" s="33" t="str">
        <f ca="1">IF(ATALI[[#This Row],[//]]="","",INDEX(INDIRECT($2:$2),ATALI[[#This Row],[//]]))</f>
        <v/>
      </c>
      <c r="O225" s="44" t="str">
        <f ca="1">IF(ATALI[[#This Row],[//]]="","",INDEX(INDIRECT($2:$2),ATALI[[#This Row],[//]]))</f>
        <v/>
      </c>
      <c r="P225" s="44" t="str">
        <f ca="1">IF(ATALI[[#This Row],[//]]="","",IF(INDEX(INDIRECT($2:$2),ATALI[[#This Row],[//]])="","",INDEX(INDIRECT($2:$2),ATALI[[#This Row],[//]])))</f>
        <v/>
      </c>
      <c r="Q225" s="33" t="str">
        <f ca="1">IF(ATALI[[#This Row],[//]]="","",INDEX(INDIRECT($2:$2),ATALI[[#This Row],[//]]))</f>
        <v/>
      </c>
      <c r="R2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25" s="45" t="str">
        <f ca="1">IF(ATALI[[#This Row],[//]]="","",IF(INDEX(INDIRECT($2:$2),ATALI[[#This Row],[//]])="","",INDEX(INDIRECT($2:$2),ATALI[[#This Row],[//]])))</f>
        <v/>
      </c>
      <c r="U225" s="31" t="str">
        <f ca="1">IF(ATALI[[#This Row],[//]]="","",INDEX(INDIRECT($2:$2),ATALI[[#This Row],[//]]))</f>
        <v/>
      </c>
      <c r="V225" s="31" t="str">
        <f ca="1">LOWER(SUBSTITUTE(SUBSTITUTE(SUBSTITUTE(SUBSTITUTE(SUBSTITUTE(SUBSTITUTE(SUBSTITUTE(ATALI[[#This Row],[N.B.nota]]," ",""),"-",""),"(",""),")",""),".",""),",",""),"/",""))</f>
        <v/>
      </c>
      <c r="W225" s="31" t="str">
        <f ca="1">IF(ATALI[[#This Row],[concat]]="","",MATCH(ATALI[[#This Row],[concat]],[3]!db[NB NOTA_C],0)+1)</f>
        <v/>
      </c>
      <c r="X225" s="31" t="str">
        <f ca="1">IF(ATALI[[#This Row],[N.B.nota]]="","",ADDRESS(ROW(ATALI[QB]),COLUMN(ATALI[QB]))&amp;":"&amp;ADDRESS(ROW(),COLUMN(ATALI[QB])))</f>
        <v/>
      </c>
      <c r="Y225" s="46" t="str">
        <f ca="1">IF(ATALI[[#This Row],[//]]="","",HYPERLINK("[../DB.xlsx]DB!e"&amp;MATCH(ATALI[[#This Row],[concat]],[3]!db[NB NOTA_C],0)+1,"&gt;"))</f>
        <v/>
      </c>
      <c r="Z225" s="32">
        <f ca="1">IF(ATALI[[#This Row],[ID NOTA]]="",INDIRECT(ADDRESS(ROW()-1,COLUMN())),ATALI[[#This Row],[ID NOTA]])</f>
        <v>7</v>
      </c>
    </row>
    <row r="226" spans="1:26" x14ac:dyDescent="0.25">
      <c r="A226" s="32"/>
      <c r="B226" s="48" t="str">
        <f>IF(ATALI[[#This Row],[N_ID]]="","",INDEX(Table1[ID],MATCH(ATALI[[#This Row],[N_ID]],Table1[N_ID],0)))</f>
        <v/>
      </c>
      <c r="C226" s="48" t="str">
        <f ca="1">IF(ATALI[[#This Row],[//]]="","",HYPERLINK("["&amp;SUBSTITUTE(DIR,"'","")&amp;"]NOTA!D"&amp;ATALI[[#This Row],[//]]+2,"&gt;"))</f>
        <v/>
      </c>
      <c r="D226" s="48" t="str">
        <f>IF(ATALI[[#This Row],[ID NOTA]]="","",INDEX(Table1[QB],MATCH(ATALI[[#This Row],[ID NOTA]],Table1[ID],0)))</f>
        <v/>
      </c>
      <c r="E22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26" s="48"/>
      <c r="G226" s="30" t="str">
        <f ca="1">IF(ATALI[[#This Row],[N_ID]]="","",INDEX(INDIRECT($2:$2),ATALI[[#This Row],[//]]))</f>
        <v/>
      </c>
      <c r="H226" s="30" t="str">
        <f ca="1">IF(ATALI[[#This Row],[N_ID]]="","",INDEX(INDIRECT($2:$2),ATALI[[#This Row],[//]]))</f>
        <v/>
      </c>
      <c r="I226" s="31" t="str">
        <f ca="1">IF(ATALI[[#This Row],[N_ID]]="","",INDEX(INDIRECT($2:$2),ATALI[[#This Row],[//]]))</f>
        <v/>
      </c>
      <c r="J226" s="31" t="str">
        <f ca="1">IF(ATALI[[#This Row],[//]]="","",INDEX([3]!db[NB PAJAK],ATALI[[#This Row],[stt]]-1))</f>
        <v/>
      </c>
      <c r="K226" s="48" t="str">
        <f ca="1">IF(ATALI[[#This Row],[//]]="","",INDEX(INDIRECT($2:$2),ATALI[[#This Row],[//]]))</f>
        <v/>
      </c>
      <c r="L226" s="48" t="str">
        <f ca="1">IF(ATALI[[#This Row],[//]]="","",INDEX(INDIRECT($2:$2),ATALI[[#This Row],[//]]))</f>
        <v/>
      </c>
      <c r="M226" s="48" t="str">
        <f ca="1">IF(ATALI[[#This Row],[//]]="","",INDEX(INDIRECT($2:$2),ATALI[[#This Row],[//]]))</f>
        <v/>
      </c>
      <c r="N226" s="33" t="str">
        <f ca="1">IF(ATALI[[#This Row],[//]]="","",INDEX(INDIRECT($2:$2),ATALI[[#This Row],[//]]))</f>
        <v/>
      </c>
      <c r="O226" s="44" t="str">
        <f ca="1">IF(ATALI[[#This Row],[//]]="","",INDEX(INDIRECT($2:$2),ATALI[[#This Row],[//]]))</f>
        <v/>
      </c>
      <c r="P226" s="44" t="str">
        <f ca="1">IF(ATALI[[#This Row],[//]]="","",IF(INDEX(INDIRECT($2:$2),ATALI[[#This Row],[//]])="","",INDEX(INDIRECT($2:$2),ATALI[[#This Row],[//]])))</f>
        <v/>
      </c>
      <c r="Q226" s="33" t="str">
        <f ca="1">IF(ATALI[[#This Row],[//]]="","",INDEX(INDIRECT($2:$2),ATALI[[#This Row],[//]]))</f>
        <v/>
      </c>
      <c r="R2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26" s="45" t="str">
        <f ca="1">IF(ATALI[[#This Row],[//]]="","",IF(INDEX(INDIRECT($2:$2),ATALI[[#This Row],[//]])="","",INDEX(INDIRECT($2:$2),ATALI[[#This Row],[//]])))</f>
        <v/>
      </c>
      <c r="U226" s="31" t="str">
        <f ca="1">IF(ATALI[[#This Row],[//]]="","",INDEX(INDIRECT($2:$2),ATALI[[#This Row],[//]]))</f>
        <v/>
      </c>
      <c r="V226" s="31" t="str">
        <f ca="1">LOWER(SUBSTITUTE(SUBSTITUTE(SUBSTITUTE(SUBSTITUTE(SUBSTITUTE(SUBSTITUTE(SUBSTITUTE(ATALI[[#This Row],[N.B.nota]]," ",""),"-",""),"(",""),")",""),".",""),",",""),"/",""))</f>
        <v/>
      </c>
      <c r="W226" s="31" t="str">
        <f ca="1">IF(ATALI[[#This Row],[concat]]="","",MATCH(ATALI[[#This Row],[concat]],[3]!db[NB NOTA_C],0)+1)</f>
        <v/>
      </c>
      <c r="X226" s="31" t="str">
        <f ca="1">IF(ATALI[[#This Row],[N.B.nota]]="","",ADDRESS(ROW(ATALI[QB]),COLUMN(ATALI[QB]))&amp;":"&amp;ADDRESS(ROW(),COLUMN(ATALI[QB])))</f>
        <v/>
      </c>
      <c r="Y226" s="46" t="str">
        <f ca="1">IF(ATALI[[#This Row],[//]]="","",HYPERLINK("[../DB.xlsx]DB!e"&amp;MATCH(ATALI[[#This Row],[concat]],[3]!db[NB NOTA_C],0)+1,"&gt;"))</f>
        <v/>
      </c>
      <c r="Z226" s="32">
        <f ca="1">IF(ATALI[[#This Row],[ID NOTA]]="",INDIRECT(ADDRESS(ROW()-1,COLUMN())),ATALI[[#This Row],[ID NOTA]])</f>
        <v>7</v>
      </c>
    </row>
    <row r="227" spans="1:26" x14ac:dyDescent="0.25">
      <c r="A227" s="32"/>
      <c r="B227" s="48" t="str">
        <f>IF(ATALI[[#This Row],[N_ID]]="","",INDEX(Table1[ID],MATCH(ATALI[[#This Row],[N_ID]],Table1[N_ID],0)))</f>
        <v/>
      </c>
      <c r="C227" s="48" t="str">
        <f ca="1">IF(ATALI[[#This Row],[//]]="","",HYPERLINK("["&amp;SUBSTITUTE(DIR,"'","")&amp;"]NOTA!D"&amp;ATALI[[#This Row],[//]]+2,"&gt;"))</f>
        <v/>
      </c>
      <c r="D227" s="48" t="str">
        <f>IF(ATALI[[#This Row],[ID NOTA]]="","",INDEX(Table1[QB],MATCH(ATALI[[#This Row],[ID NOTA]],Table1[ID],0)))</f>
        <v/>
      </c>
      <c r="E22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27" s="48"/>
      <c r="G227" s="30" t="str">
        <f ca="1">IF(ATALI[[#This Row],[N_ID]]="","",INDEX(INDIRECT($2:$2),ATALI[[#This Row],[//]]))</f>
        <v/>
      </c>
      <c r="H227" s="30" t="str">
        <f ca="1">IF(ATALI[[#This Row],[N_ID]]="","",INDEX(INDIRECT($2:$2),ATALI[[#This Row],[//]]))</f>
        <v/>
      </c>
      <c r="I227" s="31" t="str">
        <f ca="1">IF(ATALI[[#This Row],[N_ID]]="","",INDEX(INDIRECT($2:$2),ATALI[[#This Row],[//]]))</f>
        <v/>
      </c>
      <c r="J227" s="31" t="str">
        <f ca="1">IF(ATALI[[#This Row],[//]]="","",INDEX([3]!db[NB PAJAK],ATALI[[#This Row],[stt]]-1))</f>
        <v/>
      </c>
      <c r="K227" s="48" t="str">
        <f ca="1">IF(ATALI[[#This Row],[//]]="","",INDEX(INDIRECT($2:$2),ATALI[[#This Row],[//]]))</f>
        <v/>
      </c>
      <c r="L227" s="48" t="str">
        <f ca="1">IF(ATALI[[#This Row],[//]]="","",INDEX(INDIRECT($2:$2),ATALI[[#This Row],[//]]))</f>
        <v/>
      </c>
      <c r="M227" s="48" t="str">
        <f ca="1">IF(ATALI[[#This Row],[//]]="","",INDEX(INDIRECT($2:$2),ATALI[[#This Row],[//]]))</f>
        <v/>
      </c>
      <c r="N227" s="33" t="str">
        <f ca="1">IF(ATALI[[#This Row],[//]]="","",INDEX(INDIRECT($2:$2),ATALI[[#This Row],[//]]))</f>
        <v/>
      </c>
      <c r="O227" s="44" t="str">
        <f ca="1">IF(ATALI[[#This Row],[//]]="","",INDEX(INDIRECT($2:$2),ATALI[[#This Row],[//]]))</f>
        <v/>
      </c>
      <c r="P227" s="44" t="str">
        <f ca="1">IF(ATALI[[#This Row],[//]]="","",IF(INDEX(INDIRECT($2:$2),ATALI[[#This Row],[//]])="","",INDEX(INDIRECT($2:$2),ATALI[[#This Row],[//]])))</f>
        <v/>
      </c>
      <c r="Q227" s="33" t="str">
        <f ca="1">IF(ATALI[[#This Row],[//]]="","",INDEX(INDIRECT($2:$2),ATALI[[#This Row],[//]]))</f>
        <v/>
      </c>
      <c r="R2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27" s="45" t="str">
        <f ca="1">IF(ATALI[[#This Row],[//]]="","",IF(INDEX(INDIRECT($2:$2),ATALI[[#This Row],[//]])="","",INDEX(INDIRECT($2:$2),ATALI[[#This Row],[//]])))</f>
        <v/>
      </c>
      <c r="U227" s="31" t="str">
        <f ca="1">IF(ATALI[[#This Row],[//]]="","",INDEX(INDIRECT($2:$2),ATALI[[#This Row],[//]]))</f>
        <v/>
      </c>
      <c r="V227" s="31" t="str">
        <f ca="1">LOWER(SUBSTITUTE(SUBSTITUTE(SUBSTITUTE(SUBSTITUTE(SUBSTITUTE(SUBSTITUTE(SUBSTITUTE(ATALI[[#This Row],[N.B.nota]]," ",""),"-",""),"(",""),")",""),".",""),",",""),"/",""))</f>
        <v/>
      </c>
      <c r="W227" s="31" t="str">
        <f ca="1">IF(ATALI[[#This Row],[concat]]="","",MATCH(ATALI[[#This Row],[concat]],[3]!db[NB NOTA_C],0)+1)</f>
        <v/>
      </c>
      <c r="X227" s="31" t="str">
        <f ca="1">IF(ATALI[[#This Row],[N.B.nota]]="","",ADDRESS(ROW(ATALI[QB]),COLUMN(ATALI[QB]))&amp;":"&amp;ADDRESS(ROW(),COLUMN(ATALI[QB])))</f>
        <v/>
      </c>
      <c r="Y227" s="46" t="str">
        <f ca="1">IF(ATALI[[#This Row],[//]]="","",HYPERLINK("[../DB.xlsx]DB!e"&amp;MATCH(ATALI[[#This Row],[concat]],[3]!db[NB NOTA_C],0)+1,"&gt;"))</f>
        <v/>
      </c>
      <c r="Z227" s="32">
        <f ca="1">IF(ATALI[[#This Row],[ID NOTA]]="",INDIRECT(ADDRESS(ROW()-1,COLUMN())),ATALI[[#This Row],[ID NOTA]])</f>
        <v>7</v>
      </c>
    </row>
    <row r="228" spans="1:26" x14ac:dyDescent="0.25">
      <c r="A228" s="32"/>
      <c r="B228" s="48" t="str">
        <f>IF(ATALI[[#This Row],[N_ID]]="","",INDEX(Table1[ID],MATCH(ATALI[[#This Row],[N_ID]],Table1[N_ID],0)))</f>
        <v/>
      </c>
      <c r="C228" s="48" t="str">
        <f ca="1">IF(ATALI[[#This Row],[//]]="","",HYPERLINK("["&amp;SUBSTITUTE(DIR,"'","")&amp;"]NOTA!D"&amp;ATALI[[#This Row],[//]]+2,"&gt;"))</f>
        <v/>
      </c>
      <c r="D228" s="48" t="str">
        <f>IF(ATALI[[#This Row],[ID NOTA]]="","",INDEX(Table1[QB],MATCH(ATALI[[#This Row],[ID NOTA]],Table1[ID],0)))</f>
        <v/>
      </c>
      <c r="E22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28" s="48"/>
      <c r="G228" s="30" t="str">
        <f ca="1">IF(ATALI[[#This Row],[N_ID]]="","",INDEX(INDIRECT($2:$2),ATALI[[#This Row],[//]]))</f>
        <v/>
      </c>
      <c r="H228" s="30" t="str">
        <f ca="1">IF(ATALI[[#This Row],[N_ID]]="","",INDEX(INDIRECT($2:$2),ATALI[[#This Row],[//]]))</f>
        <v/>
      </c>
      <c r="I228" s="31" t="str">
        <f ca="1">IF(ATALI[[#This Row],[N_ID]]="","",INDEX(INDIRECT($2:$2),ATALI[[#This Row],[//]]))</f>
        <v/>
      </c>
      <c r="J228" s="31" t="str">
        <f ca="1">IF(ATALI[[#This Row],[//]]="","",INDEX([3]!db[NB PAJAK],ATALI[[#This Row],[stt]]-1))</f>
        <v/>
      </c>
      <c r="K228" s="48" t="str">
        <f ca="1">IF(ATALI[[#This Row],[//]]="","",INDEX(INDIRECT($2:$2),ATALI[[#This Row],[//]]))</f>
        <v/>
      </c>
      <c r="L228" s="48" t="str">
        <f ca="1">IF(ATALI[[#This Row],[//]]="","",INDEX(INDIRECT($2:$2),ATALI[[#This Row],[//]]))</f>
        <v/>
      </c>
      <c r="M228" s="48" t="str">
        <f ca="1">IF(ATALI[[#This Row],[//]]="","",INDEX(INDIRECT($2:$2),ATALI[[#This Row],[//]]))</f>
        <v/>
      </c>
      <c r="N228" s="33" t="str">
        <f ca="1">IF(ATALI[[#This Row],[//]]="","",INDEX(INDIRECT($2:$2),ATALI[[#This Row],[//]]))</f>
        <v/>
      </c>
      <c r="O228" s="44" t="str">
        <f ca="1">IF(ATALI[[#This Row],[//]]="","",INDEX(INDIRECT($2:$2),ATALI[[#This Row],[//]]))</f>
        <v/>
      </c>
      <c r="P228" s="44" t="str">
        <f ca="1">IF(ATALI[[#This Row],[//]]="","",IF(INDEX(INDIRECT($2:$2),ATALI[[#This Row],[//]])="","",INDEX(INDIRECT($2:$2),ATALI[[#This Row],[//]])))</f>
        <v/>
      </c>
      <c r="Q228" s="33" t="str">
        <f ca="1">IF(ATALI[[#This Row],[//]]="","",INDEX(INDIRECT($2:$2),ATALI[[#This Row],[//]]))</f>
        <v/>
      </c>
      <c r="R2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28" s="45" t="str">
        <f ca="1">IF(ATALI[[#This Row],[//]]="","",IF(INDEX(INDIRECT($2:$2),ATALI[[#This Row],[//]])="","",INDEX(INDIRECT($2:$2),ATALI[[#This Row],[//]])))</f>
        <v/>
      </c>
      <c r="U228" s="31" t="str">
        <f ca="1">IF(ATALI[[#This Row],[//]]="","",INDEX(INDIRECT($2:$2),ATALI[[#This Row],[//]]))</f>
        <v/>
      </c>
      <c r="V228" s="31" t="str">
        <f ca="1">LOWER(SUBSTITUTE(SUBSTITUTE(SUBSTITUTE(SUBSTITUTE(SUBSTITUTE(SUBSTITUTE(SUBSTITUTE(ATALI[[#This Row],[N.B.nota]]," ",""),"-",""),"(",""),")",""),".",""),",",""),"/",""))</f>
        <v/>
      </c>
      <c r="W228" s="31" t="str">
        <f ca="1">IF(ATALI[[#This Row],[concat]]="","",MATCH(ATALI[[#This Row],[concat]],[3]!db[NB NOTA_C],0)+1)</f>
        <v/>
      </c>
      <c r="X228" s="31" t="str">
        <f ca="1">IF(ATALI[[#This Row],[N.B.nota]]="","",ADDRESS(ROW(ATALI[QB]),COLUMN(ATALI[QB]))&amp;":"&amp;ADDRESS(ROW(),COLUMN(ATALI[QB])))</f>
        <v/>
      </c>
      <c r="Y228" s="46" t="str">
        <f ca="1">IF(ATALI[[#This Row],[//]]="","",HYPERLINK("[../DB.xlsx]DB!e"&amp;MATCH(ATALI[[#This Row],[concat]],[3]!db[NB NOTA_C],0)+1,"&gt;"))</f>
        <v/>
      </c>
      <c r="Z228" s="32">
        <f ca="1">IF(ATALI[[#This Row],[ID NOTA]]="",INDIRECT(ADDRESS(ROW()-1,COLUMN())),ATALI[[#This Row],[ID NOTA]])</f>
        <v>7</v>
      </c>
    </row>
    <row r="229" spans="1:26" x14ac:dyDescent="0.25">
      <c r="A229" s="32"/>
      <c r="B229" s="48" t="str">
        <f>IF(ATALI[[#This Row],[N_ID]]="","",INDEX(Table1[ID],MATCH(ATALI[[#This Row],[N_ID]],Table1[N_ID],0)))</f>
        <v/>
      </c>
      <c r="C229" s="48" t="str">
        <f ca="1">IF(ATALI[[#This Row],[//]]="","",HYPERLINK("["&amp;SUBSTITUTE(DIR,"'","")&amp;"]NOTA!D"&amp;ATALI[[#This Row],[//]]+2,"&gt;"))</f>
        <v/>
      </c>
      <c r="D229" s="48" t="str">
        <f>IF(ATALI[[#This Row],[ID NOTA]]="","",INDEX(Table1[QB],MATCH(ATALI[[#This Row],[ID NOTA]],Table1[ID],0)))</f>
        <v/>
      </c>
      <c r="E22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29" s="48"/>
      <c r="G229" s="30" t="str">
        <f ca="1">IF(ATALI[[#This Row],[N_ID]]="","",INDEX(INDIRECT($2:$2),ATALI[[#This Row],[//]]))</f>
        <v/>
      </c>
      <c r="H229" s="30" t="str">
        <f ca="1">IF(ATALI[[#This Row],[N_ID]]="","",INDEX(INDIRECT($2:$2),ATALI[[#This Row],[//]]))</f>
        <v/>
      </c>
      <c r="I229" s="31" t="str">
        <f ca="1">IF(ATALI[[#This Row],[N_ID]]="","",INDEX(INDIRECT($2:$2),ATALI[[#This Row],[//]]))</f>
        <v/>
      </c>
      <c r="J229" s="31" t="str">
        <f ca="1">IF(ATALI[[#This Row],[//]]="","",INDEX([3]!db[NB PAJAK],ATALI[[#This Row],[stt]]-1))</f>
        <v/>
      </c>
      <c r="K229" s="48" t="str">
        <f ca="1">IF(ATALI[[#This Row],[//]]="","",INDEX(INDIRECT($2:$2),ATALI[[#This Row],[//]]))</f>
        <v/>
      </c>
      <c r="L229" s="48" t="str">
        <f ca="1">IF(ATALI[[#This Row],[//]]="","",INDEX(INDIRECT($2:$2),ATALI[[#This Row],[//]]))</f>
        <v/>
      </c>
      <c r="M229" s="48" t="str">
        <f ca="1">IF(ATALI[[#This Row],[//]]="","",INDEX(INDIRECT($2:$2),ATALI[[#This Row],[//]]))</f>
        <v/>
      </c>
      <c r="N229" s="33" t="str">
        <f ca="1">IF(ATALI[[#This Row],[//]]="","",INDEX(INDIRECT($2:$2),ATALI[[#This Row],[//]]))</f>
        <v/>
      </c>
      <c r="O229" s="44" t="str">
        <f ca="1">IF(ATALI[[#This Row],[//]]="","",INDEX(INDIRECT($2:$2),ATALI[[#This Row],[//]]))</f>
        <v/>
      </c>
      <c r="P229" s="44" t="str">
        <f ca="1">IF(ATALI[[#This Row],[//]]="","",IF(INDEX(INDIRECT($2:$2),ATALI[[#This Row],[//]])="","",INDEX(INDIRECT($2:$2),ATALI[[#This Row],[//]])))</f>
        <v/>
      </c>
      <c r="Q229" s="33" t="str">
        <f ca="1">IF(ATALI[[#This Row],[//]]="","",INDEX(INDIRECT($2:$2),ATALI[[#This Row],[//]]))</f>
        <v/>
      </c>
      <c r="R2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29" s="45" t="str">
        <f ca="1">IF(ATALI[[#This Row],[//]]="","",IF(INDEX(INDIRECT($2:$2),ATALI[[#This Row],[//]])="","",INDEX(INDIRECT($2:$2),ATALI[[#This Row],[//]])))</f>
        <v/>
      </c>
      <c r="U229" s="31" t="str">
        <f ca="1">IF(ATALI[[#This Row],[//]]="","",INDEX(INDIRECT($2:$2),ATALI[[#This Row],[//]]))</f>
        <v/>
      </c>
      <c r="V229" s="31" t="str">
        <f ca="1">LOWER(SUBSTITUTE(SUBSTITUTE(SUBSTITUTE(SUBSTITUTE(SUBSTITUTE(SUBSTITUTE(SUBSTITUTE(ATALI[[#This Row],[N.B.nota]]," ",""),"-",""),"(",""),")",""),".",""),",",""),"/",""))</f>
        <v/>
      </c>
      <c r="W229" s="31" t="str">
        <f ca="1">IF(ATALI[[#This Row],[concat]]="","",MATCH(ATALI[[#This Row],[concat]],[3]!db[NB NOTA_C],0)+1)</f>
        <v/>
      </c>
      <c r="X229" s="31" t="str">
        <f ca="1">IF(ATALI[[#This Row],[N.B.nota]]="","",ADDRESS(ROW(ATALI[QB]),COLUMN(ATALI[QB]))&amp;":"&amp;ADDRESS(ROW(),COLUMN(ATALI[QB])))</f>
        <v/>
      </c>
      <c r="Y229" s="46" t="str">
        <f ca="1">IF(ATALI[[#This Row],[//]]="","",HYPERLINK("[../DB.xlsx]DB!e"&amp;MATCH(ATALI[[#This Row],[concat]],[3]!db[NB NOTA_C],0)+1,"&gt;"))</f>
        <v/>
      </c>
      <c r="Z229" s="32">
        <f ca="1">IF(ATALI[[#This Row],[ID NOTA]]="",INDIRECT(ADDRESS(ROW()-1,COLUMN())),ATALI[[#This Row],[ID NOTA]])</f>
        <v>7</v>
      </c>
    </row>
    <row r="230" spans="1:26" x14ac:dyDescent="0.25">
      <c r="A230" s="32"/>
      <c r="B230" s="48" t="str">
        <f>IF(ATALI[[#This Row],[N_ID]]="","",INDEX(Table1[ID],MATCH(ATALI[[#This Row],[N_ID]],Table1[N_ID],0)))</f>
        <v/>
      </c>
      <c r="C230" s="48" t="str">
        <f ca="1">IF(ATALI[[#This Row],[//]]="","",HYPERLINK("["&amp;SUBSTITUTE(DIR,"'","")&amp;"]NOTA!D"&amp;ATALI[[#This Row],[//]]+2,"&gt;"))</f>
        <v/>
      </c>
      <c r="D230" s="48" t="str">
        <f>IF(ATALI[[#This Row],[ID NOTA]]="","",INDEX(Table1[QB],MATCH(ATALI[[#This Row],[ID NOTA]],Table1[ID],0)))</f>
        <v/>
      </c>
      <c r="E23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30" s="48"/>
      <c r="G230" s="30" t="str">
        <f ca="1">IF(ATALI[[#This Row],[N_ID]]="","",INDEX(INDIRECT($2:$2),ATALI[[#This Row],[//]]))</f>
        <v/>
      </c>
      <c r="H230" s="30" t="str">
        <f ca="1">IF(ATALI[[#This Row],[N_ID]]="","",INDEX(INDIRECT($2:$2),ATALI[[#This Row],[//]]))</f>
        <v/>
      </c>
      <c r="I230" s="31" t="str">
        <f ca="1">IF(ATALI[[#This Row],[N_ID]]="","",INDEX(INDIRECT($2:$2),ATALI[[#This Row],[//]]))</f>
        <v/>
      </c>
      <c r="J230" s="31" t="str">
        <f ca="1">IF(ATALI[[#This Row],[//]]="","",INDEX([3]!db[NB PAJAK],ATALI[[#This Row],[stt]]-1))</f>
        <v/>
      </c>
      <c r="K230" s="48" t="str">
        <f ca="1">IF(ATALI[[#This Row],[//]]="","",INDEX(INDIRECT($2:$2),ATALI[[#This Row],[//]]))</f>
        <v/>
      </c>
      <c r="L230" s="48" t="str">
        <f ca="1">IF(ATALI[[#This Row],[//]]="","",INDEX(INDIRECT($2:$2),ATALI[[#This Row],[//]]))</f>
        <v/>
      </c>
      <c r="M230" s="48" t="str">
        <f ca="1">IF(ATALI[[#This Row],[//]]="","",INDEX(INDIRECT($2:$2),ATALI[[#This Row],[//]]))</f>
        <v/>
      </c>
      <c r="N230" s="33" t="str">
        <f ca="1">IF(ATALI[[#This Row],[//]]="","",INDEX(INDIRECT($2:$2),ATALI[[#This Row],[//]]))</f>
        <v/>
      </c>
      <c r="O230" s="44" t="str">
        <f ca="1">IF(ATALI[[#This Row],[//]]="","",INDEX(INDIRECT($2:$2),ATALI[[#This Row],[//]]))</f>
        <v/>
      </c>
      <c r="P230" s="44" t="str">
        <f ca="1">IF(ATALI[[#This Row],[//]]="","",IF(INDEX(INDIRECT($2:$2),ATALI[[#This Row],[//]])="","",INDEX(INDIRECT($2:$2),ATALI[[#This Row],[//]])))</f>
        <v/>
      </c>
      <c r="Q230" s="33" t="str">
        <f ca="1">IF(ATALI[[#This Row],[//]]="","",INDEX(INDIRECT($2:$2),ATALI[[#This Row],[//]]))</f>
        <v/>
      </c>
      <c r="R2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30" s="45" t="str">
        <f ca="1">IF(ATALI[[#This Row],[//]]="","",IF(INDEX(INDIRECT($2:$2),ATALI[[#This Row],[//]])="","",INDEX(INDIRECT($2:$2),ATALI[[#This Row],[//]])))</f>
        <v/>
      </c>
      <c r="U230" s="31" t="str">
        <f ca="1">IF(ATALI[[#This Row],[//]]="","",INDEX(INDIRECT($2:$2),ATALI[[#This Row],[//]]))</f>
        <v/>
      </c>
      <c r="V230" s="31" t="str">
        <f ca="1">LOWER(SUBSTITUTE(SUBSTITUTE(SUBSTITUTE(SUBSTITUTE(SUBSTITUTE(SUBSTITUTE(SUBSTITUTE(ATALI[[#This Row],[N.B.nota]]," ",""),"-",""),"(",""),")",""),".",""),",",""),"/",""))</f>
        <v/>
      </c>
      <c r="W230" s="31" t="str">
        <f ca="1">IF(ATALI[[#This Row],[concat]]="","",MATCH(ATALI[[#This Row],[concat]],[3]!db[NB NOTA_C],0)+1)</f>
        <v/>
      </c>
      <c r="X230" s="31" t="str">
        <f ca="1">IF(ATALI[[#This Row],[N.B.nota]]="","",ADDRESS(ROW(ATALI[QB]),COLUMN(ATALI[QB]))&amp;":"&amp;ADDRESS(ROW(),COLUMN(ATALI[QB])))</f>
        <v/>
      </c>
      <c r="Y230" s="46" t="str">
        <f ca="1">IF(ATALI[[#This Row],[//]]="","",HYPERLINK("[../DB.xlsx]DB!e"&amp;MATCH(ATALI[[#This Row],[concat]],[3]!db[NB NOTA_C],0)+1,"&gt;"))</f>
        <v/>
      </c>
      <c r="Z230" s="32">
        <f ca="1">IF(ATALI[[#This Row],[ID NOTA]]="",INDIRECT(ADDRESS(ROW()-1,COLUMN())),ATALI[[#This Row],[ID NOTA]])</f>
        <v>7</v>
      </c>
    </row>
    <row r="231" spans="1:26" x14ac:dyDescent="0.25">
      <c r="A231" s="32"/>
      <c r="B231" s="48" t="str">
        <f>IF(ATALI[[#This Row],[N_ID]]="","",INDEX(Table1[ID],MATCH(ATALI[[#This Row],[N_ID]],Table1[N_ID],0)))</f>
        <v/>
      </c>
      <c r="C231" s="48" t="str">
        <f ca="1">IF(ATALI[[#This Row],[//]]="","",HYPERLINK("["&amp;SUBSTITUTE(DIR,"'","")&amp;"]NOTA!D"&amp;ATALI[[#This Row],[//]]+2,"&gt;"))</f>
        <v/>
      </c>
      <c r="D231" s="48" t="str">
        <f>IF(ATALI[[#This Row],[ID NOTA]]="","",INDEX(Table1[QB],MATCH(ATALI[[#This Row],[ID NOTA]],Table1[ID],0)))</f>
        <v/>
      </c>
      <c r="E23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31" s="48"/>
      <c r="G231" s="30" t="str">
        <f ca="1">IF(ATALI[[#This Row],[N_ID]]="","",INDEX(INDIRECT($2:$2),ATALI[[#This Row],[//]]))</f>
        <v/>
      </c>
      <c r="H231" s="30" t="str">
        <f ca="1">IF(ATALI[[#This Row],[N_ID]]="","",INDEX(INDIRECT($2:$2),ATALI[[#This Row],[//]]))</f>
        <v/>
      </c>
      <c r="I231" s="31" t="str">
        <f ca="1">IF(ATALI[[#This Row],[N_ID]]="","",INDEX(INDIRECT($2:$2),ATALI[[#This Row],[//]]))</f>
        <v/>
      </c>
      <c r="J231" s="31" t="str">
        <f ca="1">IF(ATALI[[#This Row],[//]]="","",INDEX([3]!db[NB PAJAK],ATALI[[#This Row],[stt]]-1))</f>
        <v/>
      </c>
      <c r="K231" s="48" t="str">
        <f ca="1">IF(ATALI[[#This Row],[//]]="","",INDEX(INDIRECT($2:$2),ATALI[[#This Row],[//]]))</f>
        <v/>
      </c>
      <c r="L231" s="48" t="str">
        <f ca="1">IF(ATALI[[#This Row],[//]]="","",INDEX(INDIRECT($2:$2),ATALI[[#This Row],[//]]))</f>
        <v/>
      </c>
      <c r="M231" s="48" t="str">
        <f ca="1">IF(ATALI[[#This Row],[//]]="","",INDEX(INDIRECT($2:$2),ATALI[[#This Row],[//]]))</f>
        <v/>
      </c>
      <c r="N231" s="33" t="str">
        <f ca="1">IF(ATALI[[#This Row],[//]]="","",INDEX(INDIRECT($2:$2),ATALI[[#This Row],[//]]))</f>
        <v/>
      </c>
      <c r="O231" s="44" t="str">
        <f ca="1">IF(ATALI[[#This Row],[//]]="","",INDEX(INDIRECT($2:$2),ATALI[[#This Row],[//]]))</f>
        <v/>
      </c>
      <c r="P231" s="44" t="str">
        <f ca="1">IF(ATALI[[#This Row],[//]]="","",IF(INDEX(INDIRECT($2:$2),ATALI[[#This Row],[//]])="","",INDEX(INDIRECT($2:$2),ATALI[[#This Row],[//]])))</f>
        <v/>
      </c>
      <c r="Q231" s="33" t="str">
        <f ca="1">IF(ATALI[[#This Row],[//]]="","",INDEX(INDIRECT($2:$2),ATALI[[#This Row],[//]]))</f>
        <v/>
      </c>
      <c r="R2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31" s="45" t="str">
        <f ca="1">IF(ATALI[[#This Row],[//]]="","",IF(INDEX(INDIRECT($2:$2),ATALI[[#This Row],[//]])="","",INDEX(INDIRECT($2:$2),ATALI[[#This Row],[//]])))</f>
        <v/>
      </c>
      <c r="U231" s="31" t="str">
        <f ca="1">IF(ATALI[[#This Row],[//]]="","",INDEX(INDIRECT($2:$2),ATALI[[#This Row],[//]]))</f>
        <v/>
      </c>
      <c r="V231" s="31" t="str">
        <f ca="1">LOWER(SUBSTITUTE(SUBSTITUTE(SUBSTITUTE(SUBSTITUTE(SUBSTITUTE(SUBSTITUTE(SUBSTITUTE(ATALI[[#This Row],[N.B.nota]]," ",""),"-",""),"(",""),")",""),".",""),",",""),"/",""))</f>
        <v/>
      </c>
      <c r="W231" s="31" t="str">
        <f ca="1">IF(ATALI[[#This Row],[concat]]="","",MATCH(ATALI[[#This Row],[concat]],[3]!db[NB NOTA_C],0)+1)</f>
        <v/>
      </c>
      <c r="X231" s="31" t="str">
        <f ca="1">IF(ATALI[[#This Row],[N.B.nota]]="","",ADDRESS(ROW(ATALI[QB]),COLUMN(ATALI[QB]))&amp;":"&amp;ADDRESS(ROW(),COLUMN(ATALI[QB])))</f>
        <v/>
      </c>
      <c r="Y231" s="46" t="str">
        <f ca="1">IF(ATALI[[#This Row],[//]]="","",HYPERLINK("[../DB.xlsx]DB!e"&amp;MATCH(ATALI[[#This Row],[concat]],[3]!db[NB NOTA_C],0)+1,"&gt;"))</f>
        <v/>
      </c>
      <c r="Z231" s="32">
        <f ca="1">IF(ATALI[[#This Row],[ID NOTA]]="",INDIRECT(ADDRESS(ROW()-1,COLUMN())),ATALI[[#This Row],[ID NOTA]])</f>
        <v>7</v>
      </c>
    </row>
    <row r="232" spans="1:26" x14ac:dyDescent="0.25">
      <c r="A232" s="32"/>
      <c r="B232" s="48" t="str">
        <f>IF(ATALI[[#This Row],[N_ID]]="","",INDEX(Table1[ID],MATCH(ATALI[[#This Row],[N_ID]],Table1[N_ID],0)))</f>
        <v/>
      </c>
      <c r="C232" s="48" t="str">
        <f ca="1">IF(ATALI[[#This Row],[//]]="","",HYPERLINK("["&amp;SUBSTITUTE(DIR,"'","")&amp;"]NOTA!D"&amp;ATALI[[#This Row],[//]]+2,"&gt;"))</f>
        <v/>
      </c>
      <c r="D232" s="48" t="str">
        <f>IF(ATALI[[#This Row],[ID NOTA]]="","",INDEX(Table1[QB],MATCH(ATALI[[#This Row],[ID NOTA]],Table1[ID],0)))</f>
        <v/>
      </c>
      <c r="E23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32" s="48"/>
      <c r="G232" s="30" t="str">
        <f ca="1">IF(ATALI[[#This Row],[N_ID]]="","",INDEX(INDIRECT($2:$2),ATALI[[#This Row],[//]]))</f>
        <v/>
      </c>
      <c r="H232" s="30" t="str">
        <f ca="1">IF(ATALI[[#This Row],[N_ID]]="","",INDEX(INDIRECT($2:$2),ATALI[[#This Row],[//]]))</f>
        <v/>
      </c>
      <c r="I232" s="31" t="str">
        <f ca="1">IF(ATALI[[#This Row],[N_ID]]="","",INDEX(INDIRECT($2:$2),ATALI[[#This Row],[//]]))</f>
        <v/>
      </c>
      <c r="J232" s="31" t="str">
        <f ca="1">IF(ATALI[[#This Row],[//]]="","",INDEX([3]!db[NB PAJAK],ATALI[[#This Row],[stt]]-1))</f>
        <v/>
      </c>
      <c r="K232" s="48" t="str">
        <f ca="1">IF(ATALI[[#This Row],[//]]="","",INDEX(INDIRECT($2:$2),ATALI[[#This Row],[//]]))</f>
        <v/>
      </c>
      <c r="L232" s="48" t="str">
        <f ca="1">IF(ATALI[[#This Row],[//]]="","",INDEX(INDIRECT($2:$2),ATALI[[#This Row],[//]]))</f>
        <v/>
      </c>
      <c r="M232" s="48" t="str">
        <f ca="1">IF(ATALI[[#This Row],[//]]="","",INDEX(INDIRECT($2:$2),ATALI[[#This Row],[//]]))</f>
        <v/>
      </c>
      <c r="N232" s="33" t="str">
        <f ca="1">IF(ATALI[[#This Row],[//]]="","",INDEX(INDIRECT($2:$2),ATALI[[#This Row],[//]]))</f>
        <v/>
      </c>
      <c r="O232" s="44" t="str">
        <f ca="1">IF(ATALI[[#This Row],[//]]="","",INDEX(INDIRECT($2:$2),ATALI[[#This Row],[//]]))</f>
        <v/>
      </c>
      <c r="P232" s="44" t="str">
        <f ca="1">IF(ATALI[[#This Row],[//]]="","",IF(INDEX(INDIRECT($2:$2),ATALI[[#This Row],[//]])="","",INDEX(INDIRECT($2:$2),ATALI[[#This Row],[//]])))</f>
        <v/>
      </c>
      <c r="Q232" s="33" t="str">
        <f ca="1">IF(ATALI[[#This Row],[//]]="","",INDEX(INDIRECT($2:$2),ATALI[[#This Row],[//]]))</f>
        <v/>
      </c>
      <c r="R2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32" s="45" t="str">
        <f ca="1">IF(ATALI[[#This Row],[//]]="","",IF(INDEX(INDIRECT($2:$2),ATALI[[#This Row],[//]])="","",INDEX(INDIRECT($2:$2),ATALI[[#This Row],[//]])))</f>
        <v/>
      </c>
      <c r="U232" s="31" t="str">
        <f ca="1">IF(ATALI[[#This Row],[//]]="","",INDEX(INDIRECT($2:$2),ATALI[[#This Row],[//]]))</f>
        <v/>
      </c>
      <c r="V232" s="31" t="str">
        <f ca="1">LOWER(SUBSTITUTE(SUBSTITUTE(SUBSTITUTE(SUBSTITUTE(SUBSTITUTE(SUBSTITUTE(SUBSTITUTE(ATALI[[#This Row],[N.B.nota]]," ",""),"-",""),"(",""),")",""),".",""),",",""),"/",""))</f>
        <v/>
      </c>
      <c r="W232" s="31" t="str">
        <f ca="1">IF(ATALI[[#This Row],[concat]]="","",MATCH(ATALI[[#This Row],[concat]],[3]!db[NB NOTA_C],0)+1)</f>
        <v/>
      </c>
      <c r="X232" s="31" t="str">
        <f ca="1">IF(ATALI[[#This Row],[N.B.nota]]="","",ADDRESS(ROW(ATALI[QB]),COLUMN(ATALI[QB]))&amp;":"&amp;ADDRESS(ROW(),COLUMN(ATALI[QB])))</f>
        <v/>
      </c>
      <c r="Y232" s="46" t="str">
        <f ca="1">IF(ATALI[[#This Row],[//]]="","",HYPERLINK("[../DB.xlsx]DB!e"&amp;MATCH(ATALI[[#This Row],[concat]],[3]!db[NB NOTA_C],0)+1,"&gt;"))</f>
        <v/>
      </c>
      <c r="Z232" s="32">
        <f ca="1">IF(ATALI[[#This Row],[ID NOTA]]="",INDIRECT(ADDRESS(ROW()-1,COLUMN())),ATALI[[#This Row],[ID NOTA]])</f>
        <v>7</v>
      </c>
    </row>
    <row r="233" spans="1:26" x14ac:dyDescent="0.25">
      <c r="A233" s="32"/>
      <c r="B233" s="48" t="str">
        <f>IF(ATALI[[#This Row],[N_ID]]="","",INDEX(Table1[ID],MATCH(ATALI[[#This Row],[N_ID]],Table1[N_ID],0)))</f>
        <v/>
      </c>
      <c r="C233" s="48" t="str">
        <f ca="1">IF(ATALI[[#This Row],[//]]="","",HYPERLINK("["&amp;SUBSTITUTE(DIR,"'","")&amp;"]NOTA!D"&amp;ATALI[[#This Row],[//]]+2,"&gt;"))</f>
        <v/>
      </c>
      <c r="D233" s="48" t="str">
        <f>IF(ATALI[[#This Row],[ID NOTA]]="","",INDEX(Table1[QB],MATCH(ATALI[[#This Row],[ID NOTA]],Table1[ID],0)))</f>
        <v/>
      </c>
      <c r="E23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33" s="48"/>
      <c r="G233" s="30" t="str">
        <f ca="1">IF(ATALI[[#This Row],[N_ID]]="","",INDEX(INDIRECT($2:$2),ATALI[[#This Row],[//]]))</f>
        <v/>
      </c>
      <c r="H233" s="30" t="str">
        <f ca="1">IF(ATALI[[#This Row],[N_ID]]="","",INDEX(INDIRECT($2:$2),ATALI[[#This Row],[//]]))</f>
        <v/>
      </c>
      <c r="I233" s="31" t="str">
        <f ca="1">IF(ATALI[[#This Row],[N_ID]]="","",INDEX(INDIRECT($2:$2),ATALI[[#This Row],[//]]))</f>
        <v/>
      </c>
      <c r="J233" s="31" t="str">
        <f ca="1">IF(ATALI[[#This Row],[//]]="","",INDEX([3]!db[NB PAJAK],ATALI[[#This Row],[stt]]-1))</f>
        <v/>
      </c>
      <c r="K233" s="48" t="str">
        <f ca="1">IF(ATALI[[#This Row],[//]]="","",INDEX(INDIRECT($2:$2),ATALI[[#This Row],[//]]))</f>
        <v/>
      </c>
      <c r="L233" s="48" t="str">
        <f ca="1">IF(ATALI[[#This Row],[//]]="","",INDEX(INDIRECT($2:$2),ATALI[[#This Row],[//]]))</f>
        <v/>
      </c>
      <c r="M233" s="48" t="str">
        <f ca="1">IF(ATALI[[#This Row],[//]]="","",INDEX(INDIRECT($2:$2),ATALI[[#This Row],[//]]))</f>
        <v/>
      </c>
      <c r="N233" s="33" t="str">
        <f ca="1">IF(ATALI[[#This Row],[//]]="","",INDEX(INDIRECT($2:$2),ATALI[[#This Row],[//]]))</f>
        <v/>
      </c>
      <c r="O233" s="44" t="str">
        <f ca="1">IF(ATALI[[#This Row],[//]]="","",INDEX(INDIRECT($2:$2),ATALI[[#This Row],[//]]))</f>
        <v/>
      </c>
      <c r="P233" s="44" t="str">
        <f ca="1">IF(ATALI[[#This Row],[//]]="","",IF(INDEX(INDIRECT($2:$2),ATALI[[#This Row],[//]])="","",INDEX(INDIRECT($2:$2),ATALI[[#This Row],[//]])))</f>
        <v/>
      </c>
      <c r="Q233" s="33" t="str">
        <f ca="1">IF(ATALI[[#This Row],[//]]="","",INDEX(INDIRECT($2:$2),ATALI[[#This Row],[//]]))</f>
        <v/>
      </c>
      <c r="R2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33" s="45" t="str">
        <f ca="1">IF(ATALI[[#This Row],[//]]="","",IF(INDEX(INDIRECT($2:$2),ATALI[[#This Row],[//]])="","",INDEX(INDIRECT($2:$2),ATALI[[#This Row],[//]])))</f>
        <v/>
      </c>
      <c r="U233" s="31" t="str">
        <f ca="1">IF(ATALI[[#This Row],[//]]="","",INDEX(INDIRECT($2:$2),ATALI[[#This Row],[//]]))</f>
        <v/>
      </c>
      <c r="V233" s="31" t="str">
        <f ca="1">LOWER(SUBSTITUTE(SUBSTITUTE(SUBSTITUTE(SUBSTITUTE(SUBSTITUTE(SUBSTITUTE(SUBSTITUTE(ATALI[[#This Row],[N.B.nota]]," ",""),"-",""),"(",""),")",""),".",""),",",""),"/",""))</f>
        <v/>
      </c>
      <c r="W233" s="31" t="str">
        <f ca="1">IF(ATALI[[#This Row],[concat]]="","",MATCH(ATALI[[#This Row],[concat]],[3]!db[NB NOTA_C],0)+1)</f>
        <v/>
      </c>
      <c r="X233" s="31" t="str">
        <f ca="1">IF(ATALI[[#This Row],[N.B.nota]]="","",ADDRESS(ROW(ATALI[QB]),COLUMN(ATALI[QB]))&amp;":"&amp;ADDRESS(ROW(),COLUMN(ATALI[QB])))</f>
        <v/>
      </c>
      <c r="Y233" s="46" t="str">
        <f ca="1">IF(ATALI[[#This Row],[//]]="","",HYPERLINK("[../DB.xlsx]DB!e"&amp;MATCH(ATALI[[#This Row],[concat]],[3]!db[NB NOTA_C],0)+1,"&gt;"))</f>
        <v/>
      </c>
      <c r="Z233" s="32">
        <f ca="1">IF(ATALI[[#This Row],[ID NOTA]]="",INDIRECT(ADDRESS(ROW()-1,COLUMN())),ATALI[[#This Row],[ID NOTA]])</f>
        <v>7</v>
      </c>
    </row>
    <row r="234" spans="1:26" x14ac:dyDescent="0.25">
      <c r="A234" s="32"/>
      <c r="B234" s="48" t="str">
        <f>IF(ATALI[[#This Row],[N_ID]]="","",INDEX(Table1[ID],MATCH(ATALI[[#This Row],[N_ID]],Table1[N_ID],0)))</f>
        <v/>
      </c>
      <c r="C234" s="48" t="str">
        <f ca="1">IF(ATALI[[#This Row],[//]]="","",HYPERLINK("["&amp;SUBSTITUTE(DIR,"'","")&amp;"]NOTA!D"&amp;ATALI[[#This Row],[//]]+2,"&gt;"))</f>
        <v/>
      </c>
      <c r="D234" s="48" t="str">
        <f>IF(ATALI[[#This Row],[ID NOTA]]="","",INDEX(Table1[QB],MATCH(ATALI[[#This Row],[ID NOTA]],Table1[ID],0)))</f>
        <v/>
      </c>
      <c r="E23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34" s="48"/>
      <c r="G234" s="30" t="str">
        <f ca="1">IF(ATALI[[#This Row],[N_ID]]="","",INDEX(INDIRECT($2:$2),ATALI[[#This Row],[//]]))</f>
        <v/>
      </c>
      <c r="H234" s="30" t="str">
        <f ca="1">IF(ATALI[[#This Row],[N_ID]]="","",INDEX(INDIRECT($2:$2),ATALI[[#This Row],[//]]))</f>
        <v/>
      </c>
      <c r="I234" s="31" t="str">
        <f ca="1">IF(ATALI[[#This Row],[N_ID]]="","",INDEX(INDIRECT($2:$2),ATALI[[#This Row],[//]]))</f>
        <v/>
      </c>
      <c r="J234" s="31" t="str">
        <f ca="1">IF(ATALI[[#This Row],[//]]="","",INDEX([3]!db[NB PAJAK],ATALI[[#This Row],[stt]]-1))</f>
        <v/>
      </c>
      <c r="K234" s="48" t="str">
        <f ca="1">IF(ATALI[[#This Row],[//]]="","",INDEX(INDIRECT($2:$2),ATALI[[#This Row],[//]]))</f>
        <v/>
      </c>
      <c r="L234" s="48" t="str">
        <f ca="1">IF(ATALI[[#This Row],[//]]="","",INDEX(INDIRECT($2:$2),ATALI[[#This Row],[//]]))</f>
        <v/>
      </c>
      <c r="M234" s="48" t="str">
        <f ca="1">IF(ATALI[[#This Row],[//]]="","",INDEX(INDIRECT($2:$2),ATALI[[#This Row],[//]]))</f>
        <v/>
      </c>
      <c r="N234" s="33" t="str">
        <f ca="1">IF(ATALI[[#This Row],[//]]="","",INDEX(INDIRECT($2:$2),ATALI[[#This Row],[//]]))</f>
        <v/>
      </c>
      <c r="O234" s="44" t="str">
        <f ca="1">IF(ATALI[[#This Row],[//]]="","",INDEX(INDIRECT($2:$2),ATALI[[#This Row],[//]]))</f>
        <v/>
      </c>
      <c r="P234" s="44" t="str">
        <f ca="1">IF(ATALI[[#This Row],[//]]="","",IF(INDEX(INDIRECT($2:$2),ATALI[[#This Row],[//]])="","",INDEX(INDIRECT($2:$2),ATALI[[#This Row],[//]])))</f>
        <v/>
      </c>
      <c r="Q234" s="33" t="str">
        <f ca="1">IF(ATALI[[#This Row],[//]]="","",INDEX(INDIRECT($2:$2),ATALI[[#This Row],[//]]))</f>
        <v/>
      </c>
      <c r="R2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34" s="45" t="str">
        <f ca="1">IF(ATALI[[#This Row],[//]]="","",IF(INDEX(INDIRECT($2:$2),ATALI[[#This Row],[//]])="","",INDEX(INDIRECT($2:$2),ATALI[[#This Row],[//]])))</f>
        <v/>
      </c>
      <c r="U234" s="31" t="str">
        <f ca="1">IF(ATALI[[#This Row],[//]]="","",INDEX(INDIRECT($2:$2),ATALI[[#This Row],[//]]))</f>
        <v/>
      </c>
      <c r="V234" s="31" t="str">
        <f ca="1">LOWER(SUBSTITUTE(SUBSTITUTE(SUBSTITUTE(SUBSTITUTE(SUBSTITUTE(SUBSTITUTE(SUBSTITUTE(ATALI[[#This Row],[N.B.nota]]," ",""),"-",""),"(",""),")",""),".",""),",",""),"/",""))</f>
        <v/>
      </c>
      <c r="W234" s="31" t="str">
        <f ca="1">IF(ATALI[[#This Row],[concat]]="","",MATCH(ATALI[[#This Row],[concat]],[3]!db[NB NOTA_C],0)+1)</f>
        <v/>
      </c>
      <c r="X234" s="31" t="str">
        <f ca="1">IF(ATALI[[#This Row],[N.B.nota]]="","",ADDRESS(ROW(ATALI[QB]),COLUMN(ATALI[QB]))&amp;":"&amp;ADDRESS(ROW(),COLUMN(ATALI[QB])))</f>
        <v/>
      </c>
      <c r="Y234" s="46" t="str">
        <f ca="1">IF(ATALI[[#This Row],[//]]="","",HYPERLINK("[../DB.xlsx]DB!e"&amp;MATCH(ATALI[[#This Row],[concat]],[3]!db[NB NOTA_C],0)+1,"&gt;"))</f>
        <v/>
      </c>
      <c r="Z234" s="32">
        <f ca="1">IF(ATALI[[#This Row],[ID NOTA]]="",INDIRECT(ADDRESS(ROW()-1,COLUMN())),ATALI[[#This Row],[ID NOTA]])</f>
        <v>7</v>
      </c>
    </row>
    <row r="235" spans="1:26" x14ac:dyDescent="0.25">
      <c r="A235" s="32"/>
      <c r="B235" s="48" t="str">
        <f>IF(ATALI[[#This Row],[N_ID]]="","",INDEX(Table1[ID],MATCH(ATALI[[#This Row],[N_ID]],Table1[N_ID],0)))</f>
        <v/>
      </c>
      <c r="C235" s="48" t="str">
        <f ca="1">IF(ATALI[[#This Row],[//]]="","",HYPERLINK("["&amp;SUBSTITUTE(DIR,"'","")&amp;"]NOTA!D"&amp;ATALI[[#This Row],[//]]+2,"&gt;"))</f>
        <v/>
      </c>
      <c r="D235" s="48" t="str">
        <f>IF(ATALI[[#This Row],[ID NOTA]]="","",INDEX(Table1[QB],MATCH(ATALI[[#This Row],[ID NOTA]],Table1[ID],0)))</f>
        <v/>
      </c>
      <c r="E23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35" s="48"/>
      <c r="G235" s="30" t="str">
        <f ca="1">IF(ATALI[[#This Row],[N_ID]]="","",INDEX(INDIRECT($2:$2),ATALI[[#This Row],[//]]))</f>
        <v/>
      </c>
      <c r="H235" s="30" t="str">
        <f ca="1">IF(ATALI[[#This Row],[N_ID]]="","",INDEX(INDIRECT($2:$2),ATALI[[#This Row],[//]]))</f>
        <v/>
      </c>
      <c r="I235" s="31" t="str">
        <f ca="1">IF(ATALI[[#This Row],[N_ID]]="","",INDEX(INDIRECT($2:$2),ATALI[[#This Row],[//]]))</f>
        <v/>
      </c>
      <c r="J235" s="31" t="str">
        <f ca="1">IF(ATALI[[#This Row],[//]]="","",INDEX([3]!db[NB PAJAK],ATALI[[#This Row],[stt]]-1))</f>
        <v/>
      </c>
      <c r="K235" s="48" t="str">
        <f ca="1">IF(ATALI[[#This Row],[//]]="","",INDEX(INDIRECT($2:$2),ATALI[[#This Row],[//]]))</f>
        <v/>
      </c>
      <c r="L235" s="48" t="str">
        <f ca="1">IF(ATALI[[#This Row],[//]]="","",INDEX(INDIRECT($2:$2),ATALI[[#This Row],[//]]))</f>
        <v/>
      </c>
      <c r="M235" s="48" t="str">
        <f ca="1">IF(ATALI[[#This Row],[//]]="","",INDEX(INDIRECT($2:$2),ATALI[[#This Row],[//]]))</f>
        <v/>
      </c>
      <c r="N235" s="33" t="str">
        <f ca="1">IF(ATALI[[#This Row],[//]]="","",INDEX(INDIRECT($2:$2),ATALI[[#This Row],[//]]))</f>
        <v/>
      </c>
      <c r="O235" s="44" t="str">
        <f ca="1">IF(ATALI[[#This Row],[//]]="","",INDEX(INDIRECT($2:$2),ATALI[[#This Row],[//]]))</f>
        <v/>
      </c>
      <c r="P235" s="44" t="str">
        <f ca="1">IF(ATALI[[#This Row],[//]]="","",IF(INDEX(INDIRECT($2:$2),ATALI[[#This Row],[//]])="","",INDEX(INDIRECT($2:$2),ATALI[[#This Row],[//]])))</f>
        <v/>
      </c>
      <c r="Q235" s="33" t="str">
        <f ca="1">IF(ATALI[[#This Row],[//]]="","",INDEX(INDIRECT($2:$2),ATALI[[#This Row],[//]]))</f>
        <v/>
      </c>
      <c r="R2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35" s="45" t="str">
        <f ca="1">IF(ATALI[[#This Row],[//]]="","",IF(INDEX(INDIRECT($2:$2),ATALI[[#This Row],[//]])="","",INDEX(INDIRECT($2:$2),ATALI[[#This Row],[//]])))</f>
        <v/>
      </c>
      <c r="U235" s="31" t="str">
        <f ca="1">IF(ATALI[[#This Row],[//]]="","",INDEX(INDIRECT($2:$2),ATALI[[#This Row],[//]]))</f>
        <v/>
      </c>
      <c r="V235" s="31" t="str">
        <f ca="1">LOWER(SUBSTITUTE(SUBSTITUTE(SUBSTITUTE(SUBSTITUTE(SUBSTITUTE(SUBSTITUTE(SUBSTITUTE(ATALI[[#This Row],[N.B.nota]]," ",""),"-",""),"(",""),")",""),".",""),",",""),"/",""))</f>
        <v/>
      </c>
      <c r="W235" s="31" t="str">
        <f ca="1">IF(ATALI[[#This Row],[concat]]="","",MATCH(ATALI[[#This Row],[concat]],[3]!db[NB NOTA_C],0)+1)</f>
        <v/>
      </c>
      <c r="X235" s="31" t="str">
        <f ca="1">IF(ATALI[[#This Row],[N.B.nota]]="","",ADDRESS(ROW(ATALI[QB]),COLUMN(ATALI[QB]))&amp;":"&amp;ADDRESS(ROW(),COLUMN(ATALI[QB])))</f>
        <v/>
      </c>
      <c r="Y235" s="46" t="str">
        <f ca="1">IF(ATALI[[#This Row],[//]]="","",HYPERLINK("[../DB.xlsx]DB!e"&amp;MATCH(ATALI[[#This Row],[concat]],[3]!db[NB NOTA_C],0)+1,"&gt;"))</f>
        <v/>
      </c>
      <c r="Z235" s="32">
        <f ca="1">IF(ATALI[[#This Row],[ID NOTA]]="",INDIRECT(ADDRESS(ROW()-1,COLUMN())),ATALI[[#This Row],[ID NOTA]])</f>
        <v>7</v>
      </c>
    </row>
    <row r="236" spans="1:26" x14ac:dyDescent="0.25">
      <c r="A236" s="32"/>
      <c r="B236" s="48" t="str">
        <f>IF(ATALI[[#This Row],[N_ID]]="","",INDEX(Table1[ID],MATCH(ATALI[[#This Row],[N_ID]],Table1[N_ID],0)))</f>
        <v/>
      </c>
      <c r="C236" s="48" t="str">
        <f ca="1">IF(ATALI[[#This Row],[//]]="","",HYPERLINK("["&amp;SUBSTITUTE(DIR,"'","")&amp;"]NOTA!D"&amp;ATALI[[#This Row],[//]]+2,"&gt;"))</f>
        <v/>
      </c>
      <c r="D236" s="48" t="str">
        <f>IF(ATALI[[#This Row],[ID NOTA]]="","",INDEX(Table1[QB],MATCH(ATALI[[#This Row],[ID NOTA]],Table1[ID],0)))</f>
        <v/>
      </c>
      <c r="E23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36" s="48"/>
      <c r="G236" s="30" t="str">
        <f ca="1">IF(ATALI[[#This Row],[N_ID]]="","",INDEX(INDIRECT($2:$2),ATALI[[#This Row],[//]]))</f>
        <v/>
      </c>
      <c r="H236" s="30" t="str">
        <f ca="1">IF(ATALI[[#This Row],[N_ID]]="","",INDEX(INDIRECT($2:$2),ATALI[[#This Row],[//]]))</f>
        <v/>
      </c>
      <c r="I236" s="31" t="str">
        <f ca="1">IF(ATALI[[#This Row],[N_ID]]="","",INDEX(INDIRECT($2:$2),ATALI[[#This Row],[//]]))</f>
        <v/>
      </c>
      <c r="J236" s="31" t="str">
        <f ca="1">IF(ATALI[[#This Row],[//]]="","",INDEX([3]!db[NB PAJAK],ATALI[[#This Row],[stt]]-1))</f>
        <v/>
      </c>
      <c r="K236" s="48" t="str">
        <f ca="1">IF(ATALI[[#This Row],[//]]="","",INDEX(INDIRECT($2:$2),ATALI[[#This Row],[//]]))</f>
        <v/>
      </c>
      <c r="L236" s="48" t="str">
        <f ca="1">IF(ATALI[[#This Row],[//]]="","",INDEX(INDIRECT($2:$2),ATALI[[#This Row],[//]]))</f>
        <v/>
      </c>
      <c r="M236" s="48" t="str">
        <f ca="1">IF(ATALI[[#This Row],[//]]="","",INDEX(INDIRECT($2:$2),ATALI[[#This Row],[//]]))</f>
        <v/>
      </c>
      <c r="N236" s="33" t="str">
        <f ca="1">IF(ATALI[[#This Row],[//]]="","",INDEX(INDIRECT($2:$2),ATALI[[#This Row],[//]]))</f>
        <v/>
      </c>
      <c r="O236" s="44" t="str">
        <f ca="1">IF(ATALI[[#This Row],[//]]="","",INDEX(INDIRECT($2:$2),ATALI[[#This Row],[//]]))</f>
        <v/>
      </c>
      <c r="P236" s="44" t="str">
        <f ca="1">IF(ATALI[[#This Row],[//]]="","",IF(INDEX(INDIRECT($2:$2),ATALI[[#This Row],[//]])="","",INDEX(INDIRECT($2:$2),ATALI[[#This Row],[//]])))</f>
        <v/>
      </c>
      <c r="Q236" s="33" t="str">
        <f ca="1">IF(ATALI[[#This Row],[//]]="","",INDEX(INDIRECT($2:$2),ATALI[[#This Row],[//]]))</f>
        <v/>
      </c>
      <c r="R2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36" s="45" t="str">
        <f ca="1">IF(ATALI[[#This Row],[//]]="","",IF(INDEX(INDIRECT($2:$2),ATALI[[#This Row],[//]])="","",INDEX(INDIRECT($2:$2),ATALI[[#This Row],[//]])))</f>
        <v/>
      </c>
      <c r="U236" s="31" t="str">
        <f ca="1">IF(ATALI[[#This Row],[//]]="","",INDEX(INDIRECT($2:$2),ATALI[[#This Row],[//]]))</f>
        <v/>
      </c>
      <c r="V236" s="31" t="str">
        <f ca="1">LOWER(SUBSTITUTE(SUBSTITUTE(SUBSTITUTE(SUBSTITUTE(SUBSTITUTE(SUBSTITUTE(SUBSTITUTE(ATALI[[#This Row],[N.B.nota]]," ",""),"-",""),"(",""),")",""),".",""),",",""),"/",""))</f>
        <v/>
      </c>
      <c r="W236" s="31" t="str">
        <f ca="1">IF(ATALI[[#This Row],[concat]]="","",MATCH(ATALI[[#This Row],[concat]],[3]!db[NB NOTA_C],0)+1)</f>
        <v/>
      </c>
      <c r="X236" s="31" t="str">
        <f ca="1">IF(ATALI[[#This Row],[N.B.nota]]="","",ADDRESS(ROW(ATALI[QB]),COLUMN(ATALI[QB]))&amp;":"&amp;ADDRESS(ROW(),COLUMN(ATALI[QB])))</f>
        <v/>
      </c>
      <c r="Y236" s="46" t="str">
        <f ca="1">IF(ATALI[[#This Row],[//]]="","",HYPERLINK("[../DB.xlsx]DB!e"&amp;MATCH(ATALI[[#This Row],[concat]],[3]!db[NB NOTA_C],0)+1,"&gt;"))</f>
        <v/>
      </c>
      <c r="Z236" s="32">
        <f ca="1">IF(ATALI[[#This Row],[ID NOTA]]="",INDIRECT(ADDRESS(ROW()-1,COLUMN())),ATALI[[#This Row],[ID NOTA]])</f>
        <v>7</v>
      </c>
    </row>
    <row r="237" spans="1:26" x14ac:dyDescent="0.25">
      <c r="A237" s="32"/>
      <c r="B237" s="48" t="str">
        <f>IF(ATALI[[#This Row],[N_ID]]="","",INDEX(Table1[ID],MATCH(ATALI[[#This Row],[N_ID]],Table1[N_ID],0)))</f>
        <v/>
      </c>
      <c r="C237" s="48" t="str">
        <f ca="1">IF(ATALI[[#This Row],[//]]="","",HYPERLINK("["&amp;SUBSTITUTE(DIR,"'","")&amp;"]NOTA!D"&amp;ATALI[[#This Row],[//]]+2,"&gt;"))</f>
        <v/>
      </c>
      <c r="D237" s="48" t="str">
        <f>IF(ATALI[[#This Row],[ID NOTA]]="","",INDEX(Table1[QB],MATCH(ATALI[[#This Row],[ID NOTA]],Table1[ID],0)))</f>
        <v/>
      </c>
      <c r="E23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37" s="48"/>
      <c r="G237" s="30" t="str">
        <f ca="1">IF(ATALI[[#This Row],[N_ID]]="","",INDEX(INDIRECT($2:$2),ATALI[[#This Row],[//]]))</f>
        <v/>
      </c>
      <c r="H237" s="30" t="str">
        <f ca="1">IF(ATALI[[#This Row],[N_ID]]="","",INDEX(INDIRECT($2:$2),ATALI[[#This Row],[//]]))</f>
        <v/>
      </c>
      <c r="I237" s="31" t="str">
        <f ca="1">IF(ATALI[[#This Row],[N_ID]]="","",INDEX(INDIRECT($2:$2),ATALI[[#This Row],[//]]))</f>
        <v/>
      </c>
      <c r="J237" s="31" t="str">
        <f ca="1">IF(ATALI[[#This Row],[//]]="","",INDEX([3]!db[NB PAJAK],ATALI[[#This Row],[stt]]-1))</f>
        <v/>
      </c>
      <c r="K237" s="48" t="str">
        <f ca="1">IF(ATALI[[#This Row],[//]]="","",INDEX(INDIRECT($2:$2),ATALI[[#This Row],[//]]))</f>
        <v/>
      </c>
      <c r="L237" s="48" t="str">
        <f ca="1">IF(ATALI[[#This Row],[//]]="","",INDEX(INDIRECT($2:$2),ATALI[[#This Row],[//]]))</f>
        <v/>
      </c>
      <c r="M237" s="48" t="str">
        <f ca="1">IF(ATALI[[#This Row],[//]]="","",INDEX(INDIRECT($2:$2),ATALI[[#This Row],[//]]))</f>
        <v/>
      </c>
      <c r="N237" s="33" t="str">
        <f ca="1">IF(ATALI[[#This Row],[//]]="","",INDEX(INDIRECT($2:$2),ATALI[[#This Row],[//]]))</f>
        <v/>
      </c>
      <c r="O237" s="44" t="str">
        <f ca="1">IF(ATALI[[#This Row],[//]]="","",INDEX(INDIRECT($2:$2),ATALI[[#This Row],[//]]))</f>
        <v/>
      </c>
      <c r="P237" s="44" t="str">
        <f ca="1">IF(ATALI[[#This Row],[//]]="","",IF(INDEX(INDIRECT($2:$2),ATALI[[#This Row],[//]])="","",INDEX(INDIRECT($2:$2),ATALI[[#This Row],[//]])))</f>
        <v/>
      </c>
      <c r="Q237" s="33" t="str">
        <f ca="1">IF(ATALI[[#This Row],[//]]="","",INDEX(INDIRECT($2:$2),ATALI[[#This Row],[//]]))</f>
        <v/>
      </c>
      <c r="R2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37" s="45" t="str">
        <f ca="1">IF(ATALI[[#This Row],[//]]="","",IF(INDEX(INDIRECT($2:$2),ATALI[[#This Row],[//]])="","",INDEX(INDIRECT($2:$2),ATALI[[#This Row],[//]])))</f>
        <v/>
      </c>
      <c r="U237" s="31" t="str">
        <f ca="1">IF(ATALI[[#This Row],[//]]="","",INDEX(INDIRECT($2:$2),ATALI[[#This Row],[//]]))</f>
        <v/>
      </c>
      <c r="V237" s="31" t="str">
        <f ca="1">LOWER(SUBSTITUTE(SUBSTITUTE(SUBSTITUTE(SUBSTITUTE(SUBSTITUTE(SUBSTITUTE(SUBSTITUTE(ATALI[[#This Row],[N.B.nota]]," ",""),"-",""),"(",""),")",""),".",""),",",""),"/",""))</f>
        <v/>
      </c>
      <c r="W237" s="31" t="str">
        <f ca="1">IF(ATALI[[#This Row],[concat]]="","",MATCH(ATALI[[#This Row],[concat]],[3]!db[NB NOTA_C],0)+1)</f>
        <v/>
      </c>
      <c r="X237" s="31" t="str">
        <f ca="1">IF(ATALI[[#This Row],[N.B.nota]]="","",ADDRESS(ROW(ATALI[QB]),COLUMN(ATALI[QB]))&amp;":"&amp;ADDRESS(ROW(),COLUMN(ATALI[QB])))</f>
        <v/>
      </c>
      <c r="Y237" s="46" t="str">
        <f ca="1">IF(ATALI[[#This Row],[//]]="","",HYPERLINK("[../DB.xlsx]DB!e"&amp;MATCH(ATALI[[#This Row],[concat]],[3]!db[NB NOTA_C],0)+1,"&gt;"))</f>
        <v/>
      </c>
      <c r="Z237" s="32">
        <f ca="1">IF(ATALI[[#This Row],[ID NOTA]]="",INDIRECT(ADDRESS(ROW()-1,COLUMN())),ATALI[[#This Row],[ID NOTA]])</f>
        <v>7</v>
      </c>
    </row>
    <row r="238" spans="1:26" x14ac:dyDescent="0.25">
      <c r="A238" s="32"/>
      <c r="B238" s="48" t="str">
        <f>IF(ATALI[[#This Row],[N_ID]]="","",INDEX(Table1[ID],MATCH(ATALI[[#This Row],[N_ID]],Table1[N_ID],0)))</f>
        <v/>
      </c>
      <c r="C238" s="48" t="str">
        <f ca="1">IF(ATALI[[#This Row],[//]]="","",HYPERLINK("["&amp;SUBSTITUTE(DIR,"'","")&amp;"]NOTA!D"&amp;ATALI[[#This Row],[//]]+2,"&gt;"))</f>
        <v/>
      </c>
      <c r="D238" s="48" t="str">
        <f>IF(ATALI[[#This Row],[ID NOTA]]="","",INDEX(Table1[QB],MATCH(ATALI[[#This Row],[ID NOTA]],Table1[ID],0)))</f>
        <v/>
      </c>
      <c r="E23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38" s="48"/>
      <c r="G238" s="30" t="str">
        <f ca="1">IF(ATALI[[#This Row],[N_ID]]="","",INDEX(INDIRECT($2:$2),ATALI[[#This Row],[//]]))</f>
        <v/>
      </c>
      <c r="H238" s="30" t="str">
        <f ca="1">IF(ATALI[[#This Row],[N_ID]]="","",INDEX(INDIRECT($2:$2),ATALI[[#This Row],[//]]))</f>
        <v/>
      </c>
      <c r="I238" s="31" t="str">
        <f ca="1">IF(ATALI[[#This Row],[N_ID]]="","",INDEX(INDIRECT($2:$2),ATALI[[#This Row],[//]]))</f>
        <v/>
      </c>
      <c r="J238" s="31" t="str">
        <f ca="1">IF(ATALI[[#This Row],[//]]="","",INDEX([3]!db[NB PAJAK],ATALI[[#This Row],[stt]]-1))</f>
        <v/>
      </c>
      <c r="K238" s="48" t="str">
        <f ca="1">IF(ATALI[[#This Row],[//]]="","",INDEX(INDIRECT($2:$2),ATALI[[#This Row],[//]]))</f>
        <v/>
      </c>
      <c r="L238" s="48" t="str">
        <f ca="1">IF(ATALI[[#This Row],[//]]="","",INDEX(INDIRECT($2:$2),ATALI[[#This Row],[//]]))</f>
        <v/>
      </c>
      <c r="M238" s="48" t="str">
        <f ca="1">IF(ATALI[[#This Row],[//]]="","",INDEX(INDIRECT($2:$2),ATALI[[#This Row],[//]]))</f>
        <v/>
      </c>
      <c r="N238" s="33" t="str">
        <f ca="1">IF(ATALI[[#This Row],[//]]="","",INDEX(INDIRECT($2:$2),ATALI[[#This Row],[//]]))</f>
        <v/>
      </c>
      <c r="O238" s="44" t="str">
        <f ca="1">IF(ATALI[[#This Row],[//]]="","",INDEX(INDIRECT($2:$2),ATALI[[#This Row],[//]]))</f>
        <v/>
      </c>
      <c r="P238" s="44" t="str">
        <f ca="1">IF(ATALI[[#This Row],[//]]="","",IF(INDEX(INDIRECT($2:$2),ATALI[[#This Row],[//]])="","",INDEX(INDIRECT($2:$2),ATALI[[#This Row],[//]])))</f>
        <v/>
      </c>
      <c r="Q238" s="33" t="str">
        <f ca="1">IF(ATALI[[#This Row],[//]]="","",INDEX(INDIRECT($2:$2),ATALI[[#This Row],[//]]))</f>
        <v/>
      </c>
      <c r="R2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38" s="45" t="str">
        <f ca="1">IF(ATALI[[#This Row],[//]]="","",IF(INDEX(INDIRECT($2:$2),ATALI[[#This Row],[//]])="","",INDEX(INDIRECT($2:$2),ATALI[[#This Row],[//]])))</f>
        <v/>
      </c>
      <c r="U238" s="31" t="str">
        <f ca="1">IF(ATALI[[#This Row],[//]]="","",INDEX(INDIRECT($2:$2),ATALI[[#This Row],[//]]))</f>
        <v/>
      </c>
      <c r="V238" s="31" t="str">
        <f ca="1">LOWER(SUBSTITUTE(SUBSTITUTE(SUBSTITUTE(SUBSTITUTE(SUBSTITUTE(SUBSTITUTE(SUBSTITUTE(ATALI[[#This Row],[N.B.nota]]," ",""),"-",""),"(",""),")",""),".",""),",",""),"/",""))</f>
        <v/>
      </c>
      <c r="W238" s="31" t="str">
        <f ca="1">IF(ATALI[[#This Row],[concat]]="","",MATCH(ATALI[[#This Row],[concat]],[3]!db[NB NOTA_C],0)+1)</f>
        <v/>
      </c>
      <c r="X238" s="31" t="str">
        <f ca="1">IF(ATALI[[#This Row],[N.B.nota]]="","",ADDRESS(ROW(ATALI[QB]),COLUMN(ATALI[QB]))&amp;":"&amp;ADDRESS(ROW(),COLUMN(ATALI[QB])))</f>
        <v/>
      </c>
      <c r="Y238" s="46" t="str">
        <f ca="1">IF(ATALI[[#This Row],[//]]="","",HYPERLINK("[../DB.xlsx]DB!e"&amp;MATCH(ATALI[[#This Row],[concat]],[3]!db[NB NOTA_C],0)+1,"&gt;"))</f>
        <v/>
      </c>
      <c r="Z238" s="32">
        <f ca="1">IF(ATALI[[#This Row],[ID NOTA]]="",INDIRECT(ADDRESS(ROW()-1,COLUMN())),ATALI[[#This Row],[ID NOTA]])</f>
        <v>7</v>
      </c>
    </row>
    <row r="239" spans="1:26" x14ac:dyDescent="0.25">
      <c r="A239" s="32"/>
      <c r="B239" s="48" t="str">
        <f>IF(ATALI[[#This Row],[N_ID]]="","",INDEX(Table1[ID],MATCH(ATALI[[#This Row],[N_ID]],Table1[N_ID],0)))</f>
        <v/>
      </c>
      <c r="C239" s="48" t="str">
        <f ca="1">IF(ATALI[[#This Row],[//]]="","",HYPERLINK("["&amp;SUBSTITUTE(DIR,"'","")&amp;"]NOTA!D"&amp;ATALI[[#This Row],[//]]+2,"&gt;"))</f>
        <v/>
      </c>
      <c r="D239" s="48" t="str">
        <f>IF(ATALI[[#This Row],[ID NOTA]]="","",INDEX(Table1[QB],MATCH(ATALI[[#This Row],[ID NOTA]],Table1[ID],0)))</f>
        <v/>
      </c>
      <c r="E23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39" s="48"/>
      <c r="G239" s="30" t="str">
        <f ca="1">IF(ATALI[[#This Row],[N_ID]]="","",INDEX(INDIRECT($2:$2),ATALI[[#This Row],[//]]))</f>
        <v/>
      </c>
      <c r="H239" s="30" t="str">
        <f ca="1">IF(ATALI[[#This Row],[N_ID]]="","",INDEX(INDIRECT($2:$2),ATALI[[#This Row],[//]]))</f>
        <v/>
      </c>
      <c r="I239" s="31" t="str">
        <f ca="1">IF(ATALI[[#This Row],[N_ID]]="","",INDEX(INDIRECT($2:$2),ATALI[[#This Row],[//]]))</f>
        <v/>
      </c>
      <c r="J239" s="31" t="str">
        <f ca="1">IF(ATALI[[#This Row],[//]]="","",INDEX([3]!db[NB PAJAK],ATALI[[#This Row],[stt]]-1))</f>
        <v/>
      </c>
      <c r="K239" s="48" t="str">
        <f ca="1">IF(ATALI[[#This Row],[//]]="","",INDEX(INDIRECT($2:$2),ATALI[[#This Row],[//]]))</f>
        <v/>
      </c>
      <c r="L239" s="48" t="str">
        <f ca="1">IF(ATALI[[#This Row],[//]]="","",INDEX(INDIRECT($2:$2),ATALI[[#This Row],[//]]))</f>
        <v/>
      </c>
      <c r="M239" s="48" t="str">
        <f ca="1">IF(ATALI[[#This Row],[//]]="","",INDEX(INDIRECT($2:$2),ATALI[[#This Row],[//]]))</f>
        <v/>
      </c>
      <c r="N239" s="33" t="str">
        <f ca="1">IF(ATALI[[#This Row],[//]]="","",INDEX(INDIRECT($2:$2),ATALI[[#This Row],[//]]))</f>
        <v/>
      </c>
      <c r="O239" s="44" t="str">
        <f ca="1">IF(ATALI[[#This Row],[//]]="","",INDEX(INDIRECT($2:$2),ATALI[[#This Row],[//]]))</f>
        <v/>
      </c>
      <c r="P239" s="44" t="str">
        <f ca="1">IF(ATALI[[#This Row],[//]]="","",IF(INDEX(INDIRECT($2:$2),ATALI[[#This Row],[//]])="","",INDEX(INDIRECT($2:$2),ATALI[[#This Row],[//]])))</f>
        <v/>
      </c>
      <c r="Q239" s="33" t="str">
        <f ca="1">IF(ATALI[[#This Row],[//]]="","",INDEX(INDIRECT($2:$2),ATALI[[#This Row],[//]]))</f>
        <v/>
      </c>
      <c r="R2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39" s="45" t="str">
        <f ca="1">IF(ATALI[[#This Row],[//]]="","",IF(INDEX(INDIRECT($2:$2),ATALI[[#This Row],[//]])="","",INDEX(INDIRECT($2:$2),ATALI[[#This Row],[//]])))</f>
        <v/>
      </c>
      <c r="U239" s="31" t="str">
        <f ca="1">IF(ATALI[[#This Row],[//]]="","",INDEX(INDIRECT($2:$2),ATALI[[#This Row],[//]]))</f>
        <v/>
      </c>
      <c r="V239" s="31" t="str">
        <f ca="1">LOWER(SUBSTITUTE(SUBSTITUTE(SUBSTITUTE(SUBSTITUTE(SUBSTITUTE(SUBSTITUTE(SUBSTITUTE(ATALI[[#This Row],[N.B.nota]]," ",""),"-",""),"(",""),")",""),".",""),",",""),"/",""))</f>
        <v/>
      </c>
      <c r="W239" s="31" t="str">
        <f ca="1">IF(ATALI[[#This Row],[concat]]="","",MATCH(ATALI[[#This Row],[concat]],[3]!db[NB NOTA_C],0)+1)</f>
        <v/>
      </c>
      <c r="X239" s="31" t="str">
        <f ca="1">IF(ATALI[[#This Row],[N.B.nota]]="","",ADDRESS(ROW(ATALI[QB]),COLUMN(ATALI[QB]))&amp;":"&amp;ADDRESS(ROW(),COLUMN(ATALI[QB])))</f>
        <v/>
      </c>
      <c r="Y239" s="46" t="str">
        <f ca="1">IF(ATALI[[#This Row],[//]]="","",HYPERLINK("[../DB.xlsx]DB!e"&amp;MATCH(ATALI[[#This Row],[concat]],[3]!db[NB NOTA_C],0)+1,"&gt;"))</f>
        <v/>
      </c>
      <c r="Z239" s="32">
        <f ca="1">IF(ATALI[[#This Row],[ID NOTA]]="",INDIRECT(ADDRESS(ROW()-1,COLUMN())),ATALI[[#This Row],[ID NOTA]])</f>
        <v>7</v>
      </c>
    </row>
    <row r="240" spans="1:26" x14ac:dyDescent="0.25">
      <c r="A240" s="32"/>
      <c r="B240" s="48" t="str">
        <f>IF(ATALI[[#This Row],[N_ID]]="","",INDEX(Table1[ID],MATCH(ATALI[[#This Row],[N_ID]],Table1[N_ID],0)))</f>
        <v/>
      </c>
      <c r="C240" s="48" t="str">
        <f ca="1">IF(ATALI[[#This Row],[//]]="","",HYPERLINK("["&amp;SUBSTITUTE(DIR,"'","")&amp;"]NOTA!D"&amp;ATALI[[#This Row],[//]]+2,"&gt;"))</f>
        <v/>
      </c>
      <c r="D240" s="48" t="str">
        <f>IF(ATALI[[#This Row],[ID NOTA]]="","",INDEX(Table1[QB],MATCH(ATALI[[#This Row],[ID NOTA]],Table1[ID],0)))</f>
        <v/>
      </c>
      <c r="E24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40" s="48"/>
      <c r="G240" s="30" t="str">
        <f ca="1">IF(ATALI[[#This Row],[N_ID]]="","",INDEX(INDIRECT($2:$2),ATALI[[#This Row],[//]]))</f>
        <v/>
      </c>
      <c r="H240" s="30" t="str">
        <f ca="1">IF(ATALI[[#This Row],[N_ID]]="","",INDEX(INDIRECT($2:$2),ATALI[[#This Row],[//]]))</f>
        <v/>
      </c>
      <c r="I240" s="31" t="str">
        <f ca="1">IF(ATALI[[#This Row],[N_ID]]="","",INDEX(INDIRECT($2:$2),ATALI[[#This Row],[//]]))</f>
        <v/>
      </c>
      <c r="J240" s="31" t="str">
        <f ca="1">IF(ATALI[[#This Row],[//]]="","",INDEX([3]!db[NB PAJAK],ATALI[[#This Row],[stt]]-1))</f>
        <v/>
      </c>
      <c r="K240" s="48" t="str">
        <f ca="1">IF(ATALI[[#This Row],[//]]="","",INDEX(INDIRECT($2:$2),ATALI[[#This Row],[//]]))</f>
        <v/>
      </c>
      <c r="L240" s="48" t="str">
        <f ca="1">IF(ATALI[[#This Row],[//]]="","",INDEX(INDIRECT($2:$2),ATALI[[#This Row],[//]]))</f>
        <v/>
      </c>
      <c r="M240" s="48" t="str">
        <f ca="1">IF(ATALI[[#This Row],[//]]="","",INDEX(INDIRECT($2:$2),ATALI[[#This Row],[//]]))</f>
        <v/>
      </c>
      <c r="N240" s="33" t="str">
        <f ca="1">IF(ATALI[[#This Row],[//]]="","",INDEX(INDIRECT($2:$2),ATALI[[#This Row],[//]]))</f>
        <v/>
      </c>
      <c r="O240" s="44" t="str">
        <f ca="1">IF(ATALI[[#This Row],[//]]="","",INDEX(INDIRECT($2:$2),ATALI[[#This Row],[//]]))</f>
        <v/>
      </c>
      <c r="P240" s="44" t="str">
        <f ca="1">IF(ATALI[[#This Row],[//]]="","",IF(INDEX(INDIRECT($2:$2),ATALI[[#This Row],[//]])="","",INDEX(INDIRECT($2:$2),ATALI[[#This Row],[//]])))</f>
        <v/>
      </c>
      <c r="Q240" s="33" t="str">
        <f ca="1">IF(ATALI[[#This Row],[//]]="","",INDEX(INDIRECT($2:$2),ATALI[[#This Row],[//]]))</f>
        <v/>
      </c>
      <c r="R2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40" s="45" t="str">
        <f ca="1">IF(ATALI[[#This Row],[//]]="","",IF(INDEX(INDIRECT($2:$2),ATALI[[#This Row],[//]])="","",INDEX(INDIRECT($2:$2),ATALI[[#This Row],[//]])))</f>
        <v/>
      </c>
      <c r="U240" s="31" t="str">
        <f ca="1">IF(ATALI[[#This Row],[//]]="","",INDEX(INDIRECT($2:$2),ATALI[[#This Row],[//]]))</f>
        <v/>
      </c>
      <c r="V240" s="31" t="str">
        <f ca="1">LOWER(SUBSTITUTE(SUBSTITUTE(SUBSTITUTE(SUBSTITUTE(SUBSTITUTE(SUBSTITUTE(SUBSTITUTE(ATALI[[#This Row],[N.B.nota]]," ",""),"-",""),"(",""),")",""),".",""),",",""),"/",""))</f>
        <v/>
      </c>
      <c r="W240" s="31" t="str">
        <f ca="1">IF(ATALI[[#This Row],[concat]]="","",MATCH(ATALI[[#This Row],[concat]],[3]!db[NB NOTA_C],0)+1)</f>
        <v/>
      </c>
      <c r="X240" s="31" t="str">
        <f ca="1">IF(ATALI[[#This Row],[N.B.nota]]="","",ADDRESS(ROW(ATALI[QB]),COLUMN(ATALI[QB]))&amp;":"&amp;ADDRESS(ROW(),COLUMN(ATALI[QB])))</f>
        <v/>
      </c>
      <c r="Y240" s="46" t="str">
        <f ca="1">IF(ATALI[[#This Row],[//]]="","",HYPERLINK("[../DB.xlsx]DB!e"&amp;MATCH(ATALI[[#This Row],[concat]],[3]!db[NB NOTA_C],0)+1,"&gt;"))</f>
        <v/>
      </c>
      <c r="Z240" s="32">
        <f ca="1">IF(ATALI[[#This Row],[ID NOTA]]="",INDIRECT(ADDRESS(ROW()-1,COLUMN())),ATALI[[#This Row],[ID NOTA]])</f>
        <v>7</v>
      </c>
    </row>
    <row r="241" spans="1:26" x14ac:dyDescent="0.25">
      <c r="A241" s="32"/>
      <c r="B241" s="48" t="str">
        <f>IF(ATALI[[#This Row],[N_ID]]="","",INDEX(Table1[ID],MATCH(ATALI[[#This Row],[N_ID]],Table1[N_ID],0)))</f>
        <v/>
      </c>
      <c r="C241" s="48" t="str">
        <f ca="1">IF(ATALI[[#This Row],[//]]="","",HYPERLINK("["&amp;SUBSTITUTE(DIR,"'","")&amp;"]NOTA!D"&amp;ATALI[[#This Row],[//]]+2,"&gt;"))</f>
        <v/>
      </c>
      <c r="D241" s="48" t="str">
        <f>IF(ATALI[[#This Row],[ID NOTA]]="","",INDEX(Table1[QB],MATCH(ATALI[[#This Row],[ID NOTA]],Table1[ID],0)))</f>
        <v/>
      </c>
      <c r="E24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41" s="48"/>
      <c r="G241" s="30" t="str">
        <f ca="1">IF(ATALI[[#This Row],[N_ID]]="","",INDEX(INDIRECT($2:$2),ATALI[[#This Row],[//]]))</f>
        <v/>
      </c>
      <c r="H241" s="30" t="str">
        <f ca="1">IF(ATALI[[#This Row],[N_ID]]="","",INDEX(INDIRECT($2:$2),ATALI[[#This Row],[//]]))</f>
        <v/>
      </c>
      <c r="I241" s="31" t="str">
        <f ca="1">IF(ATALI[[#This Row],[N_ID]]="","",INDEX(INDIRECT($2:$2),ATALI[[#This Row],[//]]))</f>
        <v/>
      </c>
      <c r="J241" s="31" t="str">
        <f ca="1">IF(ATALI[[#This Row],[//]]="","",INDEX([3]!db[NB PAJAK],ATALI[[#This Row],[stt]]-1))</f>
        <v/>
      </c>
      <c r="K241" s="48" t="str">
        <f ca="1">IF(ATALI[[#This Row],[//]]="","",INDEX(INDIRECT($2:$2),ATALI[[#This Row],[//]]))</f>
        <v/>
      </c>
      <c r="L241" s="48" t="str">
        <f ca="1">IF(ATALI[[#This Row],[//]]="","",INDEX(INDIRECT($2:$2),ATALI[[#This Row],[//]]))</f>
        <v/>
      </c>
      <c r="M241" s="48" t="str">
        <f ca="1">IF(ATALI[[#This Row],[//]]="","",INDEX(INDIRECT($2:$2),ATALI[[#This Row],[//]]))</f>
        <v/>
      </c>
      <c r="N241" s="33" t="str">
        <f ca="1">IF(ATALI[[#This Row],[//]]="","",INDEX(INDIRECT($2:$2),ATALI[[#This Row],[//]]))</f>
        <v/>
      </c>
      <c r="O241" s="44" t="str">
        <f ca="1">IF(ATALI[[#This Row],[//]]="","",INDEX(INDIRECT($2:$2),ATALI[[#This Row],[//]]))</f>
        <v/>
      </c>
      <c r="P241" s="44" t="str">
        <f ca="1">IF(ATALI[[#This Row],[//]]="","",IF(INDEX(INDIRECT($2:$2),ATALI[[#This Row],[//]])="","",INDEX(INDIRECT($2:$2),ATALI[[#This Row],[//]])))</f>
        <v/>
      </c>
      <c r="Q241" s="33" t="str">
        <f ca="1">IF(ATALI[[#This Row],[//]]="","",INDEX(INDIRECT($2:$2),ATALI[[#This Row],[//]]))</f>
        <v/>
      </c>
      <c r="R2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41" s="45" t="str">
        <f ca="1">IF(ATALI[[#This Row],[//]]="","",IF(INDEX(INDIRECT($2:$2),ATALI[[#This Row],[//]])="","",INDEX(INDIRECT($2:$2),ATALI[[#This Row],[//]])))</f>
        <v/>
      </c>
      <c r="U241" s="31" t="str">
        <f ca="1">IF(ATALI[[#This Row],[//]]="","",INDEX(INDIRECT($2:$2),ATALI[[#This Row],[//]]))</f>
        <v/>
      </c>
      <c r="V241" s="31" t="str">
        <f ca="1">LOWER(SUBSTITUTE(SUBSTITUTE(SUBSTITUTE(SUBSTITUTE(SUBSTITUTE(SUBSTITUTE(SUBSTITUTE(ATALI[[#This Row],[N.B.nota]]," ",""),"-",""),"(",""),")",""),".",""),",",""),"/",""))</f>
        <v/>
      </c>
      <c r="W241" s="31" t="str">
        <f ca="1">IF(ATALI[[#This Row],[concat]]="","",MATCH(ATALI[[#This Row],[concat]],[3]!db[NB NOTA_C],0)+1)</f>
        <v/>
      </c>
      <c r="X241" s="31" t="str">
        <f ca="1">IF(ATALI[[#This Row],[N.B.nota]]="","",ADDRESS(ROW(ATALI[QB]),COLUMN(ATALI[QB]))&amp;":"&amp;ADDRESS(ROW(),COLUMN(ATALI[QB])))</f>
        <v/>
      </c>
      <c r="Y241" s="46" t="str">
        <f ca="1">IF(ATALI[[#This Row],[//]]="","",HYPERLINK("[../DB.xlsx]DB!e"&amp;MATCH(ATALI[[#This Row],[concat]],[3]!db[NB NOTA_C],0)+1,"&gt;"))</f>
        <v/>
      </c>
      <c r="Z241" s="32">
        <f ca="1">IF(ATALI[[#This Row],[ID NOTA]]="",INDIRECT(ADDRESS(ROW()-1,COLUMN())),ATALI[[#This Row],[ID NOTA]])</f>
        <v>7</v>
      </c>
    </row>
    <row r="242" spans="1:26" x14ac:dyDescent="0.25">
      <c r="A242" s="32"/>
      <c r="B242" s="48" t="str">
        <f>IF(ATALI[[#This Row],[N_ID]]="","",INDEX(Table1[ID],MATCH(ATALI[[#This Row],[N_ID]],Table1[N_ID],0)))</f>
        <v/>
      </c>
      <c r="C242" s="48" t="str">
        <f ca="1">IF(ATALI[[#This Row],[//]]="","",HYPERLINK("["&amp;SUBSTITUTE(DIR,"'","")&amp;"]NOTA!D"&amp;ATALI[[#This Row],[//]]+2,"&gt;"))</f>
        <v/>
      </c>
      <c r="D242" s="48" t="str">
        <f>IF(ATALI[[#This Row],[ID NOTA]]="","",INDEX(Table1[QB],MATCH(ATALI[[#This Row],[ID NOTA]],Table1[ID],0)))</f>
        <v/>
      </c>
      <c r="E24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42" s="48"/>
      <c r="G242" s="30" t="str">
        <f ca="1">IF(ATALI[[#This Row],[N_ID]]="","",INDEX(INDIRECT($2:$2),ATALI[[#This Row],[//]]))</f>
        <v/>
      </c>
      <c r="H242" s="30" t="str">
        <f ca="1">IF(ATALI[[#This Row],[N_ID]]="","",INDEX(INDIRECT($2:$2),ATALI[[#This Row],[//]]))</f>
        <v/>
      </c>
      <c r="I242" s="31" t="str">
        <f ca="1">IF(ATALI[[#This Row],[N_ID]]="","",INDEX(INDIRECT($2:$2),ATALI[[#This Row],[//]]))</f>
        <v/>
      </c>
      <c r="J242" s="31" t="str">
        <f ca="1">IF(ATALI[[#This Row],[//]]="","",INDEX([3]!db[NB PAJAK],ATALI[[#This Row],[stt]]-1))</f>
        <v/>
      </c>
      <c r="K242" s="48" t="str">
        <f ca="1">IF(ATALI[[#This Row],[//]]="","",INDEX(INDIRECT($2:$2),ATALI[[#This Row],[//]]))</f>
        <v/>
      </c>
      <c r="L242" s="48" t="str">
        <f ca="1">IF(ATALI[[#This Row],[//]]="","",INDEX(INDIRECT($2:$2),ATALI[[#This Row],[//]]))</f>
        <v/>
      </c>
      <c r="M242" s="48" t="str">
        <f ca="1">IF(ATALI[[#This Row],[//]]="","",INDEX(INDIRECT($2:$2),ATALI[[#This Row],[//]]))</f>
        <v/>
      </c>
      <c r="N242" s="33" t="str">
        <f ca="1">IF(ATALI[[#This Row],[//]]="","",INDEX(INDIRECT($2:$2),ATALI[[#This Row],[//]]))</f>
        <v/>
      </c>
      <c r="O242" s="44" t="str">
        <f ca="1">IF(ATALI[[#This Row],[//]]="","",INDEX(INDIRECT($2:$2),ATALI[[#This Row],[//]]))</f>
        <v/>
      </c>
      <c r="P242" s="44" t="str">
        <f ca="1">IF(ATALI[[#This Row],[//]]="","",IF(INDEX(INDIRECT($2:$2),ATALI[[#This Row],[//]])="","",INDEX(INDIRECT($2:$2),ATALI[[#This Row],[//]])))</f>
        <v/>
      </c>
      <c r="Q242" s="33" t="str">
        <f ca="1">IF(ATALI[[#This Row],[//]]="","",INDEX(INDIRECT($2:$2),ATALI[[#This Row],[//]]))</f>
        <v/>
      </c>
      <c r="R2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42" s="45" t="str">
        <f ca="1">IF(ATALI[[#This Row],[//]]="","",IF(INDEX(INDIRECT($2:$2),ATALI[[#This Row],[//]])="","",INDEX(INDIRECT($2:$2),ATALI[[#This Row],[//]])))</f>
        <v/>
      </c>
      <c r="U242" s="31" t="str">
        <f ca="1">IF(ATALI[[#This Row],[//]]="","",INDEX(INDIRECT($2:$2),ATALI[[#This Row],[//]]))</f>
        <v/>
      </c>
      <c r="V242" s="31" t="str">
        <f ca="1">LOWER(SUBSTITUTE(SUBSTITUTE(SUBSTITUTE(SUBSTITUTE(SUBSTITUTE(SUBSTITUTE(SUBSTITUTE(ATALI[[#This Row],[N.B.nota]]," ",""),"-",""),"(",""),")",""),".",""),",",""),"/",""))</f>
        <v/>
      </c>
      <c r="W242" s="31" t="str">
        <f ca="1">IF(ATALI[[#This Row],[concat]]="","",MATCH(ATALI[[#This Row],[concat]],[3]!db[NB NOTA_C],0)+1)</f>
        <v/>
      </c>
      <c r="X242" s="31" t="str">
        <f ca="1">IF(ATALI[[#This Row],[N.B.nota]]="","",ADDRESS(ROW(ATALI[QB]),COLUMN(ATALI[QB]))&amp;":"&amp;ADDRESS(ROW(),COLUMN(ATALI[QB])))</f>
        <v/>
      </c>
      <c r="Y242" s="46" t="str">
        <f ca="1">IF(ATALI[[#This Row],[//]]="","",HYPERLINK("[../DB.xlsx]DB!e"&amp;MATCH(ATALI[[#This Row],[concat]],[3]!db[NB NOTA_C],0)+1,"&gt;"))</f>
        <v/>
      </c>
      <c r="Z242" s="32">
        <f ca="1">IF(ATALI[[#This Row],[ID NOTA]]="",INDIRECT(ADDRESS(ROW()-1,COLUMN())),ATALI[[#This Row],[ID NOTA]])</f>
        <v>7</v>
      </c>
    </row>
    <row r="243" spans="1:26" x14ac:dyDescent="0.25">
      <c r="A243" s="32"/>
      <c r="B243" s="48" t="str">
        <f>IF(ATALI[[#This Row],[N_ID]]="","",INDEX(Table1[ID],MATCH(ATALI[[#This Row],[N_ID]],Table1[N_ID],0)))</f>
        <v/>
      </c>
      <c r="C243" s="48" t="str">
        <f ca="1">IF(ATALI[[#This Row],[//]]="","",HYPERLINK("["&amp;SUBSTITUTE(DIR,"'","")&amp;"]NOTA!D"&amp;ATALI[[#This Row],[//]]+2,"&gt;"))</f>
        <v/>
      </c>
      <c r="D243" s="48" t="str">
        <f>IF(ATALI[[#This Row],[ID NOTA]]="","",INDEX(Table1[QB],MATCH(ATALI[[#This Row],[ID NOTA]],Table1[ID],0)))</f>
        <v/>
      </c>
      <c r="E24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43" s="48"/>
      <c r="G243" s="30" t="str">
        <f ca="1">IF(ATALI[[#This Row],[N_ID]]="","",INDEX(INDIRECT($2:$2),ATALI[[#This Row],[//]]))</f>
        <v/>
      </c>
      <c r="H243" s="30" t="str">
        <f ca="1">IF(ATALI[[#This Row],[N_ID]]="","",INDEX(INDIRECT($2:$2),ATALI[[#This Row],[//]]))</f>
        <v/>
      </c>
      <c r="I243" s="31" t="str">
        <f ca="1">IF(ATALI[[#This Row],[N_ID]]="","",INDEX(INDIRECT($2:$2),ATALI[[#This Row],[//]]))</f>
        <v/>
      </c>
      <c r="J243" s="31" t="str">
        <f ca="1">IF(ATALI[[#This Row],[//]]="","",INDEX([3]!db[NB PAJAK],ATALI[[#This Row],[stt]]-1))</f>
        <v/>
      </c>
      <c r="K243" s="48" t="str">
        <f ca="1">IF(ATALI[[#This Row],[//]]="","",INDEX(INDIRECT($2:$2),ATALI[[#This Row],[//]]))</f>
        <v/>
      </c>
      <c r="L243" s="48" t="str">
        <f ca="1">IF(ATALI[[#This Row],[//]]="","",INDEX(INDIRECT($2:$2),ATALI[[#This Row],[//]]))</f>
        <v/>
      </c>
      <c r="M243" s="48" t="str">
        <f ca="1">IF(ATALI[[#This Row],[//]]="","",INDEX(INDIRECT($2:$2),ATALI[[#This Row],[//]]))</f>
        <v/>
      </c>
      <c r="N243" s="33" t="str">
        <f ca="1">IF(ATALI[[#This Row],[//]]="","",INDEX(INDIRECT($2:$2),ATALI[[#This Row],[//]]))</f>
        <v/>
      </c>
      <c r="O243" s="44" t="str">
        <f ca="1">IF(ATALI[[#This Row],[//]]="","",INDEX(INDIRECT($2:$2),ATALI[[#This Row],[//]]))</f>
        <v/>
      </c>
      <c r="P243" s="44" t="str">
        <f ca="1">IF(ATALI[[#This Row],[//]]="","",IF(INDEX(INDIRECT($2:$2),ATALI[[#This Row],[//]])="","",INDEX(INDIRECT($2:$2),ATALI[[#This Row],[//]])))</f>
        <v/>
      </c>
      <c r="Q243" s="33" t="str">
        <f ca="1">IF(ATALI[[#This Row],[//]]="","",INDEX(INDIRECT($2:$2),ATALI[[#This Row],[//]]))</f>
        <v/>
      </c>
      <c r="R2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43" s="45" t="str">
        <f ca="1">IF(ATALI[[#This Row],[//]]="","",IF(INDEX(INDIRECT($2:$2),ATALI[[#This Row],[//]])="","",INDEX(INDIRECT($2:$2),ATALI[[#This Row],[//]])))</f>
        <v/>
      </c>
      <c r="U243" s="31" t="str">
        <f ca="1">IF(ATALI[[#This Row],[//]]="","",INDEX(INDIRECT($2:$2),ATALI[[#This Row],[//]]))</f>
        <v/>
      </c>
      <c r="V243" s="31" t="str">
        <f ca="1">LOWER(SUBSTITUTE(SUBSTITUTE(SUBSTITUTE(SUBSTITUTE(SUBSTITUTE(SUBSTITUTE(SUBSTITUTE(ATALI[[#This Row],[N.B.nota]]," ",""),"-",""),"(",""),")",""),".",""),",",""),"/",""))</f>
        <v/>
      </c>
      <c r="W243" s="31" t="str">
        <f ca="1">IF(ATALI[[#This Row],[concat]]="","",MATCH(ATALI[[#This Row],[concat]],[3]!db[NB NOTA_C],0)+1)</f>
        <v/>
      </c>
      <c r="X243" s="31" t="str">
        <f ca="1">IF(ATALI[[#This Row],[N.B.nota]]="","",ADDRESS(ROW(ATALI[QB]),COLUMN(ATALI[QB]))&amp;":"&amp;ADDRESS(ROW(),COLUMN(ATALI[QB])))</f>
        <v/>
      </c>
      <c r="Y243" s="46" t="str">
        <f ca="1">IF(ATALI[[#This Row],[//]]="","",HYPERLINK("[../DB.xlsx]DB!e"&amp;MATCH(ATALI[[#This Row],[concat]],[3]!db[NB NOTA_C],0)+1,"&gt;"))</f>
        <v/>
      </c>
      <c r="Z243" s="32">
        <f ca="1">IF(ATALI[[#This Row],[ID NOTA]]="",INDIRECT(ADDRESS(ROW()-1,COLUMN())),ATALI[[#This Row],[ID NOTA]])</f>
        <v>7</v>
      </c>
    </row>
    <row r="244" spans="1:26" x14ac:dyDescent="0.25">
      <c r="A244" s="32"/>
      <c r="B244" s="48" t="str">
        <f>IF(ATALI[[#This Row],[N_ID]]="","",INDEX(Table1[ID],MATCH(ATALI[[#This Row],[N_ID]],Table1[N_ID],0)))</f>
        <v/>
      </c>
      <c r="C244" s="48" t="str">
        <f ca="1">IF(ATALI[[#This Row],[//]]="","",HYPERLINK("["&amp;SUBSTITUTE(DIR,"'","")&amp;"]NOTA!D"&amp;ATALI[[#This Row],[//]]+2,"&gt;"))</f>
        <v/>
      </c>
      <c r="D244" s="48" t="str">
        <f>IF(ATALI[[#This Row],[ID NOTA]]="","",INDEX(Table1[QB],MATCH(ATALI[[#This Row],[ID NOTA]],Table1[ID],0)))</f>
        <v/>
      </c>
      <c r="E24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44" s="48"/>
      <c r="G244" s="30" t="str">
        <f ca="1">IF(ATALI[[#This Row],[N_ID]]="","",INDEX(INDIRECT($2:$2),ATALI[[#This Row],[//]]))</f>
        <v/>
      </c>
      <c r="H244" s="30" t="str">
        <f ca="1">IF(ATALI[[#This Row],[N_ID]]="","",INDEX(INDIRECT($2:$2),ATALI[[#This Row],[//]]))</f>
        <v/>
      </c>
      <c r="I244" s="31" t="str">
        <f ca="1">IF(ATALI[[#This Row],[N_ID]]="","",INDEX(INDIRECT($2:$2),ATALI[[#This Row],[//]]))</f>
        <v/>
      </c>
      <c r="J244" s="31" t="str">
        <f ca="1">IF(ATALI[[#This Row],[//]]="","",INDEX([3]!db[NB PAJAK],ATALI[[#This Row],[stt]]-1))</f>
        <v/>
      </c>
      <c r="K244" s="48" t="str">
        <f ca="1">IF(ATALI[[#This Row],[//]]="","",INDEX(INDIRECT($2:$2),ATALI[[#This Row],[//]]))</f>
        <v/>
      </c>
      <c r="L244" s="48" t="str">
        <f ca="1">IF(ATALI[[#This Row],[//]]="","",INDEX(INDIRECT($2:$2),ATALI[[#This Row],[//]]))</f>
        <v/>
      </c>
      <c r="M244" s="48" t="str">
        <f ca="1">IF(ATALI[[#This Row],[//]]="","",INDEX(INDIRECT($2:$2),ATALI[[#This Row],[//]]))</f>
        <v/>
      </c>
      <c r="N244" s="33" t="str">
        <f ca="1">IF(ATALI[[#This Row],[//]]="","",INDEX(INDIRECT($2:$2),ATALI[[#This Row],[//]]))</f>
        <v/>
      </c>
      <c r="O244" s="44" t="str">
        <f ca="1">IF(ATALI[[#This Row],[//]]="","",INDEX(INDIRECT($2:$2),ATALI[[#This Row],[//]]))</f>
        <v/>
      </c>
      <c r="P244" s="44" t="str">
        <f ca="1">IF(ATALI[[#This Row],[//]]="","",IF(INDEX(INDIRECT($2:$2),ATALI[[#This Row],[//]])="","",INDEX(INDIRECT($2:$2),ATALI[[#This Row],[//]])))</f>
        <v/>
      </c>
      <c r="Q244" s="33" t="str">
        <f ca="1">IF(ATALI[[#This Row],[//]]="","",INDEX(INDIRECT($2:$2),ATALI[[#This Row],[//]]))</f>
        <v/>
      </c>
      <c r="R2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44" s="45" t="str">
        <f ca="1">IF(ATALI[[#This Row],[//]]="","",IF(INDEX(INDIRECT($2:$2),ATALI[[#This Row],[//]])="","",INDEX(INDIRECT($2:$2),ATALI[[#This Row],[//]])))</f>
        <v/>
      </c>
      <c r="U244" s="31" t="str">
        <f ca="1">IF(ATALI[[#This Row],[//]]="","",INDEX(INDIRECT($2:$2),ATALI[[#This Row],[//]]))</f>
        <v/>
      </c>
      <c r="V244" s="31" t="str">
        <f ca="1">LOWER(SUBSTITUTE(SUBSTITUTE(SUBSTITUTE(SUBSTITUTE(SUBSTITUTE(SUBSTITUTE(SUBSTITUTE(ATALI[[#This Row],[N.B.nota]]," ",""),"-",""),"(",""),")",""),".",""),",",""),"/",""))</f>
        <v/>
      </c>
      <c r="W244" s="31" t="str">
        <f ca="1">IF(ATALI[[#This Row],[concat]]="","",MATCH(ATALI[[#This Row],[concat]],[3]!db[NB NOTA_C],0)+1)</f>
        <v/>
      </c>
      <c r="X244" s="31" t="str">
        <f ca="1">IF(ATALI[[#This Row],[N.B.nota]]="","",ADDRESS(ROW(ATALI[QB]),COLUMN(ATALI[QB]))&amp;":"&amp;ADDRESS(ROW(),COLUMN(ATALI[QB])))</f>
        <v/>
      </c>
      <c r="Y244" s="46" t="str">
        <f ca="1">IF(ATALI[[#This Row],[//]]="","",HYPERLINK("[../DB.xlsx]DB!e"&amp;MATCH(ATALI[[#This Row],[concat]],[3]!db[NB NOTA_C],0)+1,"&gt;"))</f>
        <v/>
      </c>
      <c r="Z244" s="32">
        <f ca="1">IF(ATALI[[#This Row],[ID NOTA]]="",INDIRECT(ADDRESS(ROW()-1,COLUMN())),ATALI[[#This Row],[ID NOTA]])</f>
        <v>7</v>
      </c>
    </row>
    <row r="245" spans="1:26" x14ac:dyDescent="0.25">
      <c r="A245" s="32"/>
      <c r="B245" s="48" t="str">
        <f>IF(ATALI[[#This Row],[N_ID]]="","",INDEX(Table1[ID],MATCH(ATALI[[#This Row],[N_ID]],Table1[N_ID],0)))</f>
        <v/>
      </c>
      <c r="C245" s="48" t="str">
        <f ca="1">IF(ATALI[[#This Row],[//]]="","",HYPERLINK("["&amp;SUBSTITUTE(DIR,"'","")&amp;"]NOTA!D"&amp;ATALI[[#This Row],[//]]+2,"&gt;"))</f>
        <v/>
      </c>
      <c r="D245" s="48" t="str">
        <f>IF(ATALI[[#This Row],[ID NOTA]]="","",INDEX(Table1[QB],MATCH(ATALI[[#This Row],[ID NOTA]],Table1[ID],0)))</f>
        <v/>
      </c>
      <c r="E24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45" s="48"/>
      <c r="G245" s="30" t="str">
        <f ca="1">IF(ATALI[[#This Row],[N_ID]]="","",INDEX(INDIRECT($2:$2),ATALI[[#This Row],[//]]))</f>
        <v/>
      </c>
      <c r="H245" s="30" t="str">
        <f ca="1">IF(ATALI[[#This Row],[N_ID]]="","",INDEX(INDIRECT($2:$2),ATALI[[#This Row],[//]]))</f>
        <v/>
      </c>
      <c r="I245" s="31" t="str">
        <f ca="1">IF(ATALI[[#This Row],[N_ID]]="","",INDEX(INDIRECT($2:$2),ATALI[[#This Row],[//]]))</f>
        <v/>
      </c>
      <c r="J245" s="31" t="str">
        <f ca="1">IF(ATALI[[#This Row],[//]]="","",INDEX([3]!db[NB PAJAK],ATALI[[#This Row],[stt]]-1))</f>
        <v/>
      </c>
      <c r="K245" s="48" t="str">
        <f ca="1">IF(ATALI[[#This Row],[//]]="","",INDEX(INDIRECT($2:$2),ATALI[[#This Row],[//]]))</f>
        <v/>
      </c>
      <c r="L245" s="48" t="str">
        <f ca="1">IF(ATALI[[#This Row],[//]]="","",INDEX(INDIRECT($2:$2),ATALI[[#This Row],[//]]))</f>
        <v/>
      </c>
      <c r="M245" s="48" t="str">
        <f ca="1">IF(ATALI[[#This Row],[//]]="","",INDEX(INDIRECT($2:$2),ATALI[[#This Row],[//]]))</f>
        <v/>
      </c>
      <c r="N245" s="33" t="str">
        <f ca="1">IF(ATALI[[#This Row],[//]]="","",INDEX(INDIRECT($2:$2),ATALI[[#This Row],[//]]))</f>
        <v/>
      </c>
      <c r="O245" s="44" t="str">
        <f ca="1">IF(ATALI[[#This Row],[//]]="","",INDEX(INDIRECT($2:$2),ATALI[[#This Row],[//]]))</f>
        <v/>
      </c>
      <c r="P245" s="44" t="str">
        <f ca="1">IF(ATALI[[#This Row],[//]]="","",IF(INDEX(INDIRECT($2:$2),ATALI[[#This Row],[//]])="","",INDEX(INDIRECT($2:$2),ATALI[[#This Row],[//]])))</f>
        <v/>
      </c>
      <c r="Q245" s="33" t="str">
        <f ca="1">IF(ATALI[[#This Row],[//]]="","",INDEX(INDIRECT($2:$2),ATALI[[#This Row],[//]]))</f>
        <v/>
      </c>
      <c r="R2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45" s="45" t="str">
        <f ca="1">IF(ATALI[[#This Row],[//]]="","",IF(INDEX(INDIRECT($2:$2),ATALI[[#This Row],[//]])="","",INDEX(INDIRECT($2:$2),ATALI[[#This Row],[//]])))</f>
        <v/>
      </c>
      <c r="U245" s="31" t="str">
        <f ca="1">IF(ATALI[[#This Row],[//]]="","",INDEX(INDIRECT($2:$2),ATALI[[#This Row],[//]]))</f>
        <v/>
      </c>
      <c r="V245" s="31" t="str">
        <f ca="1">LOWER(SUBSTITUTE(SUBSTITUTE(SUBSTITUTE(SUBSTITUTE(SUBSTITUTE(SUBSTITUTE(SUBSTITUTE(ATALI[[#This Row],[N.B.nota]]," ",""),"-",""),"(",""),")",""),".",""),",",""),"/",""))</f>
        <v/>
      </c>
      <c r="W245" s="31" t="str">
        <f ca="1">IF(ATALI[[#This Row],[concat]]="","",MATCH(ATALI[[#This Row],[concat]],[3]!db[NB NOTA_C],0)+1)</f>
        <v/>
      </c>
      <c r="X245" s="31" t="str">
        <f ca="1">IF(ATALI[[#This Row],[N.B.nota]]="","",ADDRESS(ROW(ATALI[QB]),COLUMN(ATALI[QB]))&amp;":"&amp;ADDRESS(ROW(),COLUMN(ATALI[QB])))</f>
        <v/>
      </c>
      <c r="Y245" s="46" t="str">
        <f ca="1">IF(ATALI[[#This Row],[//]]="","",HYPERLINK("[../DB.xlsx]DB!e"&amp;MATCH(ATALI[[#This Row],[concat]],[3]!db[NB NOTA_C],0)+1,"&gt;"))</f>
        <v/>
      </c>
      <c r="Z245" s="32">
        <f ca="1">IF(ATALI[[#This Row],[ID NOTA]]="",INDIRECT(ADDRESS(ROW()-1,COLUMN())),ATALI[[#This Row],[ID NOTA]])</f>
        <v>7</v>
      </c>
    </row>
    <row r="246" spans="1:26" x14ac:dyDescent="0.25">
      <c r="A246" s="32"/>
      <c r="B246" s="48" t="str">
        <f>IF(ATALI[[#This Row],[N_ID]]="","",INDEX(Table1[ID],MATCH(ATALI[[#This Row],[N_ID]],Table1[N_ID],0)))</f>
        <v/>
      </c>
      <c r="C246" s="48" t="str">
        <f ca="1">IF(ATALI[[#This Row],[//]]="","",HYPERLINK("["&amp;SUBSTITUTE(DIR,"'","")&amp;"]NOTA!D"&amp;ATALI[[#This Row],[//]]+2,"&gt;"))</f>
        <v/>
      </c>
      <c r="D246" s="48" t="str">
        <f>IF(ATALI[[#This Row],[ID NOTA]]="","",INDEX(Table1[QB],MATCH(ATALI[[#This Row],[ID NOTA]],Table1[ID],0)))</f>
        <v/>
      </c>
      <c r="E24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46" s="48"/>
      <c r="G246" s="30" t="str">
        <f ca="1">IF(ATALI[[#This Row],[N_ID]]="","",INDEX(INDIRECT($2:$2),ATALI[[#This Row],[//]]))</f>
        <v/>
      </c>
      <c r="H246" s="30" t="str">
        <f ca="1">IF(ATALI[[#This Row],[N_ID]]="","",INDEX(INDIRECT($2:$2),ATALI[[#This Row],[//]]))</f>
        <v/>
      </c>
      <c r="I246" s="31" t="str">
        <f ca="1">IF(ATALI[[#This Row],[N_ID]]="","",INDEX(INDIRECT($2:$2),ATALI[[#This Row],[//]]))</f>
        <v/>
      </c>
      <c r="J246" s="31" t="str">
        <f ca="1">IF(ATALI[[#This Row],[//]]="","",INDEX([3]!db[NB PAJAK],ATALI[[#This Row],[stt]]-1))</f>
        <v/>
      </c>
      <c r="K246" s="48" t="str">
        <f ca="1">IF(ATALI[[#This Row],[//]]="","",INDEX(INDIRECT($2:$2),ATALI[[#This Row],[//]]))</f>
        <v/>
      </c>
      <c r="L246" s="48" t="str">
        <f ca="1">IF(ATALI[[#This Row],[//]]="","",INDEX(INDIRECT($2:$2),ATALI[[#This Row],[//]]))</f>
        <v/>
      </c>
      <c r="M246" s="48" t="str">
        <f ca="1">IF(ATALI[[#This Row],[//]]="","",INDEX(INDIRECT($2:$2),ATALI[[#This Row],[//]]))</f>
        <v/>
      </c>
      <c r="N246" s="33" t="str">
        <f ca="1">IF(ATALI[[#This Row],[//]]="","",INDEX(INDIRECT($2:$2),ATALI[[#This Row],[//]]))</f>
        <v/>
      </c>
      <c r="O246" s="44" t="str">
        <f ca="1">IF(ATALI[[#This Row],[//]]="","",INDEX(INDIRECT($2:$2),ATALI[[#This Row],[//]]))</f>
        <v/>
      </c>
      <c r="P246" s="44" t="str">
        <f ca="1">IF(ATALI[[#This Row],[//]]="","",IF(INDEX(INDIRECT($2:$2),ATALI[[#This Row],[//]])="","",INDEX(INDIRECT($2:$2),ATALI[[#This Row],[//]])))</f>
        <v/>
      </c>
      <c r="Q246" s="33" t="str">
        <f ca="1">IF(ATALI[[#This Row],[//]]="","",INDEX(INDIRECT($2:$2),ATALI[[#This Row],[//]]))</f>
        <v/>
      </c>
      <c r="R2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46" s="45" t="str">
        <f ca="1">IF(ATALI[[#This Row],[//]]="","",IF(INDEX(INDIRECT($2:$2),ATALI[[#This Row],[//]])="","",INDEX(INDIRECT($2:$2),ATALI[[#This Row],[//]])))</f>
        <v/>
      </c>
      <c r="U246" s="31" t="str">
        <f ca="1">IF(ATALI[[#This Row],[//]]="","",INDEX(INDIRECT($2:$2),ATALI[[#This Row],[//]]))</f>
        <v/>
      </c>
      <c r="V246" s="31" t="str">
        <f ca="1">LOWER(SUBSTITUTE(SUBSTITUTE(SUBSTITUTE(SUBSTITUTE(SUBSTITUTE(SUBSTITUTE(SUBSTITUTE(ATALI[[#This Row],[N.B.nota]]," ",""),"-",""),"(",""),")",""),".",""),",",""),"/",""))</f>
        <v/>
      </c>
      <c r="W246" s="31" t="str">
        <f ca="1">IF(ATALI[[#This Row],[concat]]="","",MATCH(ATALI[[#This Row],[concat]],[3]!db[NB NOTA_C],0)+1)</f>
        <v/>
      </c>
      <c r="X246" s="31" t="str">
        <f ca="1">IF(ATALI[[#This Row],[N.B.nota]]="","",ADDRESS(ROW(ATALI[QB]),COLUMN(ATALI[QB]))&amp;":"&amp;ADDRESS(ROW(),COLUMN(ATALI[QB])))</f>
        <v/>
      </c>
      <c r="Y246" s="46" t="str">
        <f ca="1">IF(ATALI[[#This Row],[//]]="","",HYPERLINK("[../DB.xlsx]DB!e"&amp;MATCH(ATALI[[#This Row],[concat]],[3]!db[NB NOTA_C],0)+1,"&gt;"))</f>
        <v/>
      </c>
      <c r="Z246" s="32">
        <f ca="1">IF(ATALI[[#This Row],[ID NOTA]]="",INDIRECT(ADDRESS(ROW()-1,COLUMN())),ATALI[[#This Row],[ID NOTA]])</f>
        <v>7</v>
      </c>
    </row>
    <row r="247" spans="1:26" x14ac:dyDescent="0.25">
      <c r="A247" s="32"/>
      <c r="B247" s="48" t="str">
        <f>IF(ATALI[[#This Row],[N_ID]]="","",INDEX(Table1[ID],MATCH(ATALI[[#This Row],[N_ID]],Table1[N_ID],0)))</f>
        <v/>
      </c>
      <c r="C247" s="48" t="str">
        <f ca="1">IF(ATALI[[#This Row],[//]]="","",HYPERLINK("["&amp;SUBSTITUTE(DIR,"'","")&amp;"]NOTA!D"&amp;ATALI[[#This Row],[//]]+2,"&gt;"))</f>
        <v/>
      </c>
      <c r="D247" s="48" t="str">
        <f>IF(ATALI[[#This Row],[ID NOTA]]="","",INDEX(Table1[QB],MATCH(ATALI[[#This Row],[ID NOTA]],Table1[ID],0)))</f>
        <v/>
      </c>
      <c r="E24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47" s="48"/>
      <c r="G247" s="30" t="str">
        <f ca="1">IF(ATALI[[#This Row],[N_ID]]="","",INDEX(INDIRECT($2:$2),ATALI[[#This Row],[//]]))</f>
        <v/>
      </c>
      <c r="H247" s="30" t="str">
        <f ca="1">IF(ATALI[[#This Row],[N_ID]]="","",INDEX(INDIRECT($2:$2),ATALI[[#This Row],[//]]))</f>
        <v/>
      </c>
      <c r="I247" s="31" t="str">
        <f ca="1">IF(ATALI[[#This Row],[N_ID]]="","",INDEX(INDIRECT($2:$2),ATALI[[#This Row],[//]]))</f>
        <v/>
      </c>
      <c r="J247" s="31" t="str">
        <f ca="1">IF(ATALI[[#This Row],[//]]="","",INDEX([3]!db[NB PAJAK],ATALI[[#This Row],[stt]]-1))</f>
        <v/>
      </c>
      <c r="K247" s="48" t="str">
        <f ca="1">IF(ATALI[[#This Row],[//]]="","",INDEX(INDIRECT($2:$2),ATALI[[#This Row],[//]]))</f>
        <v/>
      </c>
      <c r="L247" s="48" t="str">
        <f ca="1">IF(ATALI[[#This Row],[//]]="","",INDEX(INDIRECT($2:$2),ATALI[[#This Row],[//]]))</f>
        <v/>
      </c>
      <c r="M247" s="48" t="str">
        <f ca="1">IF(ATALI[[#This Row],[//]]="","",INDEX(INDIRECT($2:$2),ATALI[[#This Row],[//]]))</f>
        <v/>
      </c>
      <c r="N247" s="33" t="str">
        <f ca="1">IF(ATALI[[#This Row],[//]]="","",INDEX(INDIRECT($2:$2),ATALI[[#This Row],[//]]))</f>
        <v/>
      </c>
      <c r="O247" s="44" t="str">
        <f ca="1">IF(ATALI[[#This Row],[//]]="","",INDEX(INDIRECT($2:$2),ATALI[[#This Row],[//]]))</f>
        <v/>
      </c>
      <c r="P247" s="44" t="str">
        <f ca="1">IF(ATALI[[#This Row],[//]]="","",IF(INDEX(INDIRECT($2:$2),ATALI[[#This Row],[//]])="","",INDEX(INDIRECT($2:$2),ATALI[[#This Row],[//]])))</f>
        <v/>
      </c>
      <c r="Q247" s="33" t="str">
        <f ca="1">IF(ATALI[[#This Row],[//]]="","",INDEX(INDIRECT($2:$2),ATALI[[#This Row],[//]]))</f>
        <v/>
      </c>
      <c r="R2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47" s="45" t="str">
        <f ca="1">IF(ATALI[[#This Row],[//]]="","",IF(INDEX(INDIRECT($2:$2),ATALI[[#This Row],[//]])="","",INDEX(INDIRECT($2:$2),ATALI[[#This Row],[//]])))</f>
        <v/>
      </c>
      <c r="U247" s="31" t="str">
        <f ca="1">IF(ATALI[[#This Row],[//]]="","",INDEX(INDIRECT($2:$2),ATALI[[#This Row],[//]]))</f>
        <v/>
      </c>
      <c r="V247" s="31" t="str">
        <f ca="1">LOWER(SUBSTITUTE(SUBSTITUTE(SUBSTITUTE(SUBSTITUTE(SUBSTITUTE(SUBSTITUTE(SUBSTITUTE(ATALI[[#This Row],[N.B.nota]]," ",""),"-",""),"(",""),")",""),".",""),",",""),"/",""))</f>
        <v/>
      </c>
      <c r="W247" s="31" t="str">
        <f ca="1">IF(ATALI[[#This Row],[concat]]="","",MATCH(ATALI[[#This Row],[concat]],[3]!db[NB NOTA_C],0)+1)</f>
        <v/>
      </c>
      <c r="X247" s="31" t="str">
        <f ca="1">IF(ATALI[[#This Row],[N.B.nota]]="","",ADDRESS(ROW(ATALI[QB]),COLUMN(ATALI[QB]))&amp;":"&amp;ADDRESS(ROW(),COLUMN(ATALI[QB])))</f>
        <v/>
      </c>
      <c r="Y247" s="46" t="str">
        <f ca="1">IF(ATALI[[#This Row],[//]]="","",HYPERLINK("[../DB.xlsx]DB!e"&amp;MATCH(ATALI[[#This Row],[concat]],[3]!db[NB NOTA_C],0)+1,"&gt;"))</f>
        <v/>
      </c>
      <c r="Z247" s="32">
        <f ca="1">IF(ATALI[[#This Row],[ID NOTA]]="",INDIRECT(ADDRESS(ROW()-1,COLUMN())),ATALI[[#This Row],[ID NOTA]])</f>
        <v>7</v>
      </c>
    </row>
    <row r="248" spans="1:26" x14ac:dyDescent="0.25">
      <c r="A248" s="32"/>
      <c r="B248" s="48" t="str">
        <f>IF(ATALI[[#This Row],[N_ID]]="","",INDEX(Table1[ID],MATCH(ATALI[[#This Row],[N_ID]],Table1[N_ID],0)))</f>
        <v/>
      </c>
      <c r="C248" s="48" t="str">
        <f ca="1">IF(ATALI[[#This Row],[//]]="","",HYPERLINK("["&amp;SUBSTITUTE(DIR,"'","")&amp;"]NOTA!D"&amp;ATALI[[#This Row],[//]]+2,"&gt;"))</f>
        <v/>
      </c>
      <c r="D248" s="48" t="str">
        <f>IF(ATALI[[#This Row],[ID NOTA]]="","",INDEX(Table1[QB],MATCH(ATALI[[#This Row],[ID NOTA]],Table1[ID],0)))</f>
        <v/>
      </c>
      <c r="E24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48" s="48"/>
      <c r="G248" s="30" t="str">
        <f ca="1">IF(ATALI[[#This Row],[N_ID]]="","",INDEX(INDIRECT($2:$2),ATALI[[#This Row],[//]]))</f>
        <v/>
      </c>
      <c r="H248" s="30" t="str">
        <f ca="1">IF(ATALI[[#This Row],[N_ID]]="","",INDEX(INDIRECT($2:$2),ATALI[[#This Row],[//]]))</f>
        <v/>
      </c>
      <c r="I248" s="31" t="str">
        <f ca="1">IF(ATALI[[#This Row],[N_ID]]="","",INDEX(INDIRECT($2:$2),ATALI[[#This Row],[//]]))</f>
        <v/>
      </c>
      <c r="J248" s="31" t="str">
        <f ca="1">IF(ATALI[[#This Row],[//]]="","",INDEX([3]!db[NB PAJAK],ATALI[[#This Row],[stt]]-1))</f>
        <v/>
      </c>
      <c r="K248" s="48" t="str">
        <f ca="1">IF(ATALI[[#This Row],[//]]="","",INDEX(INDIRECT($2:$2),ATALI[[#This Row],[//]]))</f>
        <v/>
      </c>
      <c r="L248" s="48" t="str">
        <f ca="1">IF(ATALI[[#This Row],[//]]="","",INDEX(INDIRECT($2:$2),ATALI[[#This Row],[//]]))</f>
        <v/>
      </c>
      <c r="M248" s="48" t="str">
        <f ca="1">IF(ATALI[[#This Row],[//]]="","",INDEX(INDIRECT($2:$2),ATALI[[#This Row],[//]]))</f>
        <v/>
      </c>
      <c r="N248" s="33" t="str">
        <f ca="1">IF(ATALI[[#This Row],[//]]="","",INDEX(INDIRECT($2:$2),ATALI[[#This Row],[//]]))</f>
        <v/>
      </c>
      <c r="O248" s="44" t="str">
        <f ca="1">IF(ATALI[[#This Row],[//]]="","",INDEX(INDIRECT($2:$2),ATALI[[#This Row],[//]]))</f>
        <v/>
      </c>
      <c r="P248" s="44" t="str">
        <f ca="1">IF(ATALI[[#This Row],[//]]="","",IF(INDEX(INDIRECT($2:$2),ATALI[[#This Row],[//]])="","",INDEX(INDIRECT($2:$2),ATALI[[#This Row],[//]])))</f>
        <v/>
      </c>
      <c r="Q248" s="33" t="str">
        <f ca="1">IF(ATALI[[#This Row],[//]]="","",INDEX(INDIRECT($2:$2),ATALI[[#This Row],[//]]))</f>
        <v/>
      </c>
      <c r="R2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48" s="45" t="str">
        <f ca="1">IF(ATALI[[#This Row],[//]]="","",IF(INDEX(INDIRECT($2:$2),ATALI[[#This Row],[//]])="","",INDEX(INDIRECT($2:$2),ATALI[[#This Row],[//]])))</f>
        <v/>
      </c>
      <c r="U248" s="31" t="str">
        <f ca="1">IF(ATALI[[#This Row],[//]]="","",INDEX(INDIRECT($2:$2),ATALI[[#This Row],[//]]))</f>
        <v/>
      </c>
      <c r="V248" s="31" t="str">
        <f ca="1">LOWER(SUBSTITUTE(SUBSTITUTE(SUBSTITUTE(SUBSTITUTE(SUBSTITUTE(SUBSTITUTE(SUBSTITUTE(ATALI[[#This Row],[N.B.nota]]," ",""),"-",""),"(",""),")",""),".",""),",",""),"/",""))</f>
        <v/>
      </c>
      <c r="W248" s="31" t="str">
        <f ca="1">IF(ATALI[[#This Row],[concat]]="","",MATCH(ATALI[[#This Row],[concat]],[3]!db[NB NOTA_C],0)+1)</f>
        <v/>
      </c>
      <c r="X248" s="31" t="str">
        <f ca="1">IF(ATALI[[#This Row],[N.B.nota]]="","",ADDRESS(ROW(ATALI[QB]),COLUMN(ATALI[QB]))&amp;":"&amp;ADDRESS(ROW(),COLUMN(ATALI[QB])))</f>
        <v/>
      </c>
      <c r="Y248" s="46" t="str">
        <f ca="1">IF(ATALI[[#This Row],[//]]="","",HYPERLINK("[../DB.xlsx]DB!e"&amp;MATCH(ATALI[[#This Row],[concat]],[3]!db[NB NOTA_C],0)+1,"&gt;"))</f>
        <v/>
      </c>
      <c r="Z248" s="32">
        <f ca="1">IF(ATALI[[#This Row],[ID NOTA]]="",INDIRECT(ADDRESS(ROW()-1,COLUMN())),ATALI[[#This Row],[ID NOTA]])</f>
        <v>7</v>
      </c>
    </row>
    <row r="249" spans="1:26" x14ac:dyDescent="0.25">
      <c r="A249" s="32"/>
      <c r="B249" s="48" t="str">
        <f>IF(ATALI[[#This Row],[N_ID]]="","",INDEX(Table1[ID],MATCH(ATALI[[#This Row],[N_ID]],Table1[N_ID],0)))</f>
        <v/>
      </c>
      <c r="C249" s="48" t="str">
        <f ca="1">IF(ATALI[[#This Row],[//]]="","",HYPERLINK("["&amp;SUBSTITUTE(DIR,"'","")&amp;"]NOTA!D"&amp;ATALI[[#This Row],[//]]+2,"&gt;"))</f>
        <v/>
      </c>
      <c r="D249" s="48" t="str">
        <f>IF(ATALI[[#This Row],[ID NOTA]]="","",INDEX(Table1[QB],MATCH(ATALI[[#This Row],[ID NOTA]],Table1[ID],0)))</f>
        <v/>
      </c>
      <c r="E24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49" s="48"/>
      <c r="G249" s="30" t="str">
        <f ca="1">IF(ATALI[[#This Row],[N_ID]]="","",INDEX(INDIRECT($2:$2),ATALI[[#This Row],[//]]))</f>
        <v/>
      </c>
      <c r="H249" s="30" t="str">
        <f ca="1">IF(ATALI[[#This Row],[N_ID]]="","",INDEX(INDIRECT($2:$2),ATALI[[#This Row],[//]]))</f>
        <v/>
      </c>
      <c r="I249" s="31" t="str">
        <f ca="1">IF(ATALI[[#This Row],[N_ID]]="","",INDEX(INDIRECT($2:$2),ATALI[[#This Row],[//]]))</f>
        <v/>
      </c>
      <c r="J249" s="31" t="str">
        <f ca="1">IF(ATALI[[#This Row],[//]]="","",INDEX([3]!db[NB PAJAK],ATALI[[#This Row],[stt]]-1))</f>
        <v/>
      </c>
      <c r="K249" s="48" t="str">
        <f ca="1">IF(ATALI[[#This Row],[//]]="","",INDEX(INDIRECT($2:$2),ATALI[[#This Row],[//]]))</f>
        <v/>
      </c>
      <c r="L249" s="48" t="str">
        <f ca="1">IF(ATALI[[#This Row],[//]]="","",INDEX(INDIRECT($2:$2),ATALI[[#This Row],[//]]))</f>
        <v/>
      </c>
      <c r="M249" s="48" t="str">
        <f ca="1">IF(ATALI[[#This Row],[//]]="","",INDEX(INDIRECT($2:$2),ATALI[[#This Row],[//]]))</f>
        <v/>
      </c>
      <c r="N249" s="33" t="str">
        <f ca="1">IF(ATALI[[#This Row],[//]]="","",INDEX(INDIRECT($2:$2),ATALI[[#This Row],[//]]))</f>
        <v/>
      </c>
      <c r="O249" s="44" t="str">
        <f ca="1">IF(ATALI[[#This Row],[//]]="","",INDEX(INDIRECT($2:$2),ATALI[[#This Row],[//]]))</f>
        <v/>
      </c>
      <c r="P249" s="44" t="str">
        <f ca="1">IF(ATALI[[#This Row],[//]]="","",IF(INDEX(INDIRECT($2:$2),ATALI[[#This Row],[//]])="","",INDEX(INDIRECT($2:$2),ATALI[[#This Row],[//]])))</f>
        <v/>
      </c>
      <c r="Q249" s="33" t="str">
        <f ca="1">IF(ATALI[[#This Row],[//]]="","",INDEX(INDIRECT($2:$2),ATALI[[#This Row],[//]]))</f>
        <v/>
      </c>
      <c r="R2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49" s="45" t="str">
        <f ca="1">IF(ATALI[[#This Row],[//]]="","",IF(INDEX(INDIRECT($2:$2),ATALI[[#This Row],[//]])="","",INDEX(INDIRECT($2:$2),ATALI[[#This Row],[//]])))</f>
        <v/>
      </c>
      <c r="U249" s="31" t="str">
        <f ca="1">IF(ATALI[[#This Row],[//]]="","",INDEX(INDIRECT($2:$2),ATALI[[#This Row],[//]]))</f>
        <v/>
      </c>
      <c r="V249" s="31" t="str">
        <f ca="1">LOWER(SUBSTITUTE(SUBSTITUTE(SUBSTITUTE(SUBSTITUTE(SUBSTITUTE(SUBSTITUTE(SUBSTITUTE(ATALI[[#This Row],[N.B.nota]]," ",""),"-",""),"(",""),")",""),".",""),",",""),"/",""))</f>
        <v/>
      </c>
      <c r="W249" s="31" t="str">
        <f ca="1">IF(ATALI[[#This Row],[concat]]="","",MATCH(ATALI[[#This Row],[concat]],[3]!db[NB NOTA_C],0)+1)</f>
        <v/>
      </c>
      <c r="X249" s="31" t="str">
        <f ca="1">IF(ATALI[[#This Row],[N.B.nota]]="","",ADDRESS(ROW(ATALI[QB]),COLUMN(ATALI[QB]))&amp;":"&amp;ADDRESS(ROW(),COLUMN(ATALI[QB])))</f>
        <v/>
      </c>
      <c r="Y249" s="46" t="str">
        <f ca="1">IF(ATALI[[#This Row],[//]]="","",HYPERLINK("[../DB.xlsx]DB!e"&amp;MATCH(ATALI[[#This Row],[concat]],[3]!db[NB NOTA_C],0)+1,"&gt;"))</f>
        <v/>
      </c>
      <c r="Z249" s="32">
        <f ca="1">IF(ATALI[[#This Row],[ID NOTA]]="",INDIRECT(ADDRESS(ROW()-1,COLUMN())),ATALI[[#This Row],[ID NOTA]])</f>
        <v>7</v>
      </c>
    </row>
    <row r="250" spans="1:26" x14ac:dyDescent="0.25">
      <c r="A250" s="32"/>
      <c r="B250" s="48" t="str">
        <f>IF(ATALI[[#This Row],[N_ID]]="","",INDEX(Table1[ID],MATCH(ATALI[[#This Row],[N_ID]],Table1[N_ID],0)))</f>
        <v/>
      </c>
      <c r="C250" s="48" t="str">
        <f ca="1">IF(ATALI[[#This Row],[//]]="","",HYPERLINK("["&amp;SUBSTITUTE(DIR,"'","")&amp;"]NOTA!D"&amp;ATALI[[#This Row],[//]]+2,"&gt;"))</f>
        <v/>
      </c>
      <c r="D250" s="48" t="str">
        <f>IF(ATALI[[#This Row],[ID NOTA]]="","",INDEX(Table1[QB],MATCH(ATALI[[#This Row],[ID NOTA]],Table1[ID],0)))</f>
        <v/>
      </c>
      <c r="E25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50" s="48"/>
      <c r="G250" s="30" t="str">
        <f ca="1">IF(ATALI[[#This Row],[N_ID]]="","",INDEX(INDIRECT($2:$2),ATALI[[#This Row],[//]]))</f>
        <v/>
      </c>
      <c r="H250" s="30" t="str">
        <f ca="1">IF(ATALI[[#This Row],[N_ID]]="","",INDEX(INDIRECT($2:$2),ATALI[[#This Row],[//]]))</f>
        <v/>
      </c>
      <c r="I250" s="31" t="str">
        <f ca="1">IF(ATALI[[#This Row],[N_ID]]="","",INDEX(INDIRECT($2:$2),ATALI[[#This Row],[//]]))</f>
        <v/>
      </c>
      <c r="J250" s="31" t="str">
        <f ca="1">IF(ATALI[[#This Row],[//]]="","",INDEX([3]!db[NB PAJAK],ATALI[[#This Row],[stt]]-1))</f>
        <v/>
      </c>
      <c r="K250" s="48" t="str">
        <f ca="1">IF(ATALI[[#This Row],[//]]="","",INDEX(INDIRECT($2:$2),ATALI[[#This Row],[//]]))</f>
        <v/>
      </c>
      <c r="L250" s="48" t="str">
        <f ca="1">IF(ATALI[[#This Row],[//]]="","",INDEX(INDIRECT($2:$2),ATALI[[#This Row],[//]]))</f>
        <v/>
      </c>
      <c r="M250" s="48" t="str">
        <f ca="1">IF(ATALI[[#This Row],[//]]="","",INDEX(INDIRECT($2:$2),ATALI[[#This Row],[//]]))</f>
        <v/>
      </c>
      <c r="N250" s="33" t="str">
        <f ca="1">IF(ATALI[[#This Row],[//]]="","",INDEX(INDIRECT($2:$2),ATALI[[#This Row],[//]]))</f>
        <v/>
      </c>
      <c r="O250" s="44" t="str">
        <f ca="1">IF(ATALI[[#This Row],[//]]="","",INDEX(INDIRECT($2:$2),ATALI[[#This Row],[//]]))</f>
        <v/>
      </c>
      <c r="P250" s="44" t="str">
        <f ca="1">IF(ATALI[[#This Row],[//]]="","",IF(INDEX(INDIRECT($2:$2),ATALI[[#This Row],[//]])="","",INDEX(INDIRECT($2:$2),ATALI[[#This Row],[//]])))</f>
        <v/>
      </c>
      <c r="Q250" s="33" t="str">
        <f ca="1">IF(ATALI[[#This Row],[//]]="","",INDEX(INDIRECT($2:$2),ATALI[[#This Row],[//]]))</f>
        <v/>
      </c>
      <c r="R2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50" s="45" t="str">
        <f ca="1">IF(ATALI[[#This Row],[//]]="","",IF(INDEX(INDIRECT($2:$2),ATALI[[#This Row],[//]])="","",INDEX(INDIRECT($2:$2),ATALI[[#This Row],[//]])))</f>
        <v/>
      </c>
      <c r="U250" s="31" t="str">
        <f ca="1">IF(ATALI[[#This Row],[//]]="","",INDEX(INDIRECT($2:$2),ATALI[[#This Row],[//]]))</f>
        <v/>
      </c>
      <c r="V250" s="31" t="str">
        <f ca="1">LOWER(SUBSTITUTE(SUBSTITUTE(SUBSTITUTE(SUBSTITUTE(SUBSTITUTE(SUBSTITUTE(SUBSTITUTE(ATALI[[#This Row],[N.B.nota]]," ",""),"-",""),"(",""),")",""),".",""),",",""),"/",""))</f>
        <v/>
      </c>
      <c r="W250" s="31" t="str">
        <f ca="1">IF(ATALI[[#This Row],[concat]]="","",MATCH(ATALI[[#This Row],[concat]],[3]!db[NB NOTA_C],0)+1)</f>
        <v/>
      </c>
      <c r="X250" s="31" t="str">
        <f ca="1">IF(ATALI[[#This Row],[N.B.nota]]="","",ADDRESS(ROW(ATALI[QB]),COLUMN(ATALI[QB]))&amp;":"&amp;ADDRESS(ROW(),COLUMN(ATALI[QB])))</f>
        <v/>
      </c>
      <c r="Y250" s="46" t="str">
        <f ca="1">IF(ATALI[[#This Row],[//]]="","",HYPERLINK("[../DB.xlsx]DB!e"&amp;MATCH(ATALI[[#This Row],[concat]],[3]!db[NB NOTA_C],0)+1,"&gt;"))</f>
        <v/>
      </c>
      <c r="Z250" s="32">
        <f ca="1">IF(ATALI[[#This Row],[ID NOTA]]="",INDIRECT(ADDRESS(ROW()-1,COLUMN())),ATALI[[#This Row],[ID NOTA]])</f>
        <v>7</v>
      </c>
    </row>
    <row r="251" spans="1:26" x14ac:dyDescent="0.25">
      <c r="A251" s="32"/>
      <c r="B251" s="48" t="str">
        <f>IF(ATALI[[#This Row],[N_ID]]="","",INDEX(Table1[ID],MATCH(ATALI[[#This Row],[N_ID]],Table1[N_ID],0)))</f>
        <v/>
      </c>
      <c r="C251" s="48" t="str">
        <f ca="1">IF(ATALI[[#This Row],[//]]="","",HYPERLINK("["&amp;SUBSTITUTE(DIR,"'","")&amp;"]NOTA!D"&amp;ATALI[[#This Row],[//]]+2,"&gt;"))</f>
        <v/>
      </c>
      <c r="D251" s="48" t="str">
        <f>IF(ATALI[[#This Row],[ID NOTA]]="","",INDEX(Table1[QB],MATCH(ATALI[[#This Row],[ID NOTA]],Table1[ID],0)))</f>
        <v/>
      </c>
      <c r="E25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51" s="48"/>
      <c r="G251" s="30" t="str">
        <f ca="1">IF(ATALI[[#This Row],[N_ID]]="","",INDEX(INDIRECT($2:$2),ATALI[[#This Row],[//]]))</f>
        <v/>
      </c>
      <c r="H251" s="30" t="str">
        <f ca="1">IF(ATALI[[#This Row],[N_ID]]="","",INDEX(INDIRECT($2:$2),ATALI[[#This Row],[//]]))</f>
        <v/>
      </c>
      <c r="I251" s="31" t="str">
        <f ca="1">IF(ATALI[[#This Row],[N_ID]]="","",INDEX(INDIRECT($2:$2),ATALI[[#This Row],[//]]))</f>
        <v/>
      </c>
      <c r="J251" s="31" t="str">
        <f ca="1">IF(ATALI[[#This Row],[//]]="","",INDEX([3]!db[NB PAJAK],ATALI[[#This Row],[stt]]-1))</f>
        <v/>
      </c>
      <c r="K251" s="48" t="str">
        <f ca="1">IF(ATALI[[#This Row],[//]]="","",INDEX(INDIRECT($2:$2),ATALI[[#This Row],[//]]))</f>
        <v/>
      </c>
      <c r="L251" s="48" t="str">
        <f ca="1">IF(ATALI[[#This Row],[//]]="","",INDEX(INDIRECT($2:$2),ATALI[[#This Row],[//]]))</f>
        <v/>
      </c>
      <c r="M251" s="48" t="str">
        <f ca="1">IF(ATALI[[#This Row],[//]]="","",INDEX(INDIRECT($2:$2),ATALI[[#This Row],[//]]))</f>
        <v/>
      </c>
      <c r="N251" s="33" t="str">
        <f ca="1">IF(ATALI[[#This Row],[//]]="","",INDEX(INDIRECT($2:$2),ATALI[[#This Row],[//]]))</f>
        <v/>
      </c>
      <c r="O251" s="44" t="str">
        <f ca="1">IF(ATALI[[#This Row],[//]]="","",INDEX(INDIRECT($2:$2),ATALI[[#This Row],[//]]))</f>
        <v/>
      </c>
      <c r="P251" s="44" t="str">
        <f ca="1">IF(ATALI[[#This Row],[//]]="","",IF(INDEX(INDIRECT($2:$2),ATALI[[#This Row],[//]])="","",INDEX(INDIRECT($2:$2),ATALI[[#This Row],[//]])))</f>
        <v/>
      </c>
      <c r="Q251" s="33" t="str">
        <f ca="1">IF(ATALI[[#This Row],[//]]="","",INDEX(INDIRECT($2:$2),ATALI[[#This Row],[//]]))</f>
        <v/>
      </c>
      <c r="R2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51" s="45" t="str">
        <f ca="1">IF(ATALI[[#This Row],[//]]="","",IF(INDEX(INDIRECT($2:$2),ATALI[[#This Row],[//]])="","",INDEX(INDIRECT($2:$2),ATALI[[#This Row],[//]])))</f>
        <v/>
      </c>
      <c r="U251" s="31" t="str">
        <f ca="1">IF(ATALI[[#This Row],[//]]="","",INDEX(INDIRECT($2:$2),ATALI[[#This Row],[//]]))</f>
        <v/>
      </c>
      <c r="V251" s="31" t="str">
        <f ca="1">LOWER(SUBSTITUTE(SUBSTITUTE(SUBSTITUTE(SUBSTITUTE(SUBSTITUTE(SUBSTITUTE(SUBSTITUTE(ATALI[[#This Row],[N.B.nota]]," ",""),"-",""),"(",""),")",""),".",""),",",""),"/",""))</f>
        <v/>
      </c>
      <c r="W251" s="31" t="str">
        <f ca="1">IF(ATALI[[#This Row],[concat]]="","",MATCH(ATALI[[#This Row],[concat]],[3]!db[NB NOTA_C],0)+1)</f>
        <v/>
      </c>
      <c r="X251" s="31" t="str">
        <f ca="1">IF(ATALI[[#This Row],[N.B.nota]]="","",ADDRESS(ROW(ATALI[QB]),COLUMN(ATALI[QB]))&amp;":"&amp;ADDRESS(ROW(),COLUMN(ATALI[QB])))</f>
        <v/>
      </c>
      <c r="Y251" s="46" t="str">
        <f ca="1">IF(ATALI[[#This Row],[//]]="","",HYPERLINK("[../DB.xlsx]DB!e"&amp;MATCH(ATALI[[#This Row],[concat]],[3]!db[NB NOTA_C],0)+1,"&gt;"))</f>
        <v/>
      </c>
      <c r="Z251" s="32">
        <f ca="1">IF(ATALI[[#This Row],[ID NOTA]]="",INDIRECT(ADDRESS(ROW()-1,COLUMN())),ATALI[[#This Row],[ID NOTA]])</f>
        <v>7</v>
      </c>
    </row>
    <row r="252" spans="1:26" x14ac:dyDescent="0.25">
      <c r="A252" s="32"/>
      <c r="B252" s="48" t="str">
        <f>IF(ATALI[[#This Row],[N_ID]]="","",INDEX(Table1[ID],MATCH(ATALI[[#This Row],[N_ID]],Table1[N_ID],0)))</f>
        <v/>
      </c>
      <c r="C252" s="48" t="str">
        <f ca="1">IF(ATALI[[#This Row],[//]]="","",HYPERLINK("["&amp;SUBSTITUTE(DIR,"'","")&amp;"]NOTA!D"&amp;ATALI[[#This Row],[//]]+2,"&gt;"))</f>
        <v/>
      </c>
      <c r="D252" s="48" t="str">
        <f>IF(ATALI[[#This Row],[ID NOTA]]="","",INDEX(Table1[QB],MATCH(ATALI[[#This Row],[ID NOTA]],Table1[ID],0)))</f>
        <v/>
      </c>
      <c r="E25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52" s="48"/>
      <c r="G252" s="30" t="str">
        <f ca="1">IF(ATALI[[#This Row],[N_ID]]="","",INDEX(INDIRECT($2:$2),ATALI[[#This Row],[//]]))</f>
        <v/>
      </c>
      <c r="H252" s="30" t="str">
        <f ca="1">IF(ATALI[[#This Row],[N_ID]]="","",INDEX(INDIRECT($2:$2),ATALI[[#This Row],[//]]))</f>
        <v/>
      </c>
      <c r="I252" s="31" t="str">
        <f ca="1">IF(ATALI[[#This Row],[N_ID]]="","",INDEX(INDIRECT($2:$2),ATALI[[#This Row],[//]]))</f>
        <v/>
      </c>
      <c r="J252" s="31" t="str">
        <f ca="1">IF(ATALI[[#This Row],[//]]="","",INDEX([3]!db[NB PAJAK],ATALI[[#This Row],[stt]]-1))</f>
        <v/>
      </c>
      <c r="K252" s="48" t="str">
        <f ca="1">IF(ATALI[[#This Row],[//]]="","",INDEX(INDIRECT($2:$2),ATALI[[#This Row],[//]]))</f>
        <v/>
      </c>
      <c r="L252" s="48" t="str">
        <f ca="1">IF(ATALI[[#This Row],[//]]="","",INDEX(INDIRECT($2:$2),ATALI[[#This Row],[//]]))</f>
        <v/>
      </c>
      <c r="M252" s="48" t="str">
        <f ca="1">IF(ATALI[[#This Row],[//]]="","",INDEX(INDIRECT($2:$2),ATALI[[#This Row],[//]]))</f>
        <v/>
      </c>
      <c r="N252" s="33" t="str">
        <f ca="1">IF(ATALI[[#This Row],[//]]="","",INDEX(INDIRECT($2:$2),ATALI[[#This Row],[//]]))</f>
        <v/>
      </c>
      <c r="O252" s="44" t="str">
        <f ca="1">IF(ATALI[[#This Row],[//]]="","",INDEX(INDIRECT($2:$2),ATALI[[#This Row],[//]]))</f>
        <v/>
      </c>
      <c r="P252" s="44" t="str">
        <f ca="1">IF(ATALI[[#This Row],[//]]="","",IF(INDEX(INDIRECT($2:$2),ATALI[[#This Row],[//]])="","",INDEX(INDIRECT($2:$2),ATALI[[#This Row],[//]])))</f>
        <v/>
      </c>
      <c r="Q252" s="33" t="str">
        <f ca="1">IF(ATALI[[#This Row],[//]]="","",INDEX(INDIRECT($2:$2),ATALI[[#This Row],[//]]))</f>
        <v/>
      </c>
      <c r="R2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52" s="45" t="str">
        <f ca="1">IF(ATALI[[#This Row],[//]]="","",IF(INDEX(INDIRECT($2:$2),ATALI[[#This Row],[//]])="","",INDEX(INDIRECT($2:$2),ATALI[[#This Row],[//]])))</f>
        <v/>
      </c>
      <c r="U252" s="31" t="str">
        <f ca="1">IF(ATALI[[#This Row],[//]]="","",INDEX(INDIRECT($2:$2),ATALI[[#This Row],[//]]))</f>
        <v/>
      </c>
      <c r="V252" s="31" t="str">
        <f ca="1">LOWER(SUBSTITUTE(SUBSTITUTE(SUBSTITUTE(SUBSTITUTE(SUBSTITUTE(SUBSTITUTE(SUBSTITUTE(ATALI[[#This Row],[N.B.nota]]," ",""),"-",""),"(",""),")",""),".",""),",",""),"/",""))</f>
        <v/>
      </c>
      <c r="W252" s="31" t="str">
        <f ca="1">IF(ATALI[[#This Row],[concat]]="","",MATCH(ATALI[[#This Row],[concat]],[3]!db[NB NOTA_C],0)+1)</f>
        <v/>
      </c>
      <c r="X252" s="31" t="str">
        <f ca="1">IF(ATALI[[#This Row],[N.B.nota]]="","",ADDRESS(ROW(ATALI[QB]),COLUMN(ATALI[QB]))&amp;":"&amp;ADDRESS(ROW(),COLUMN(ATALI[QB])))</f>
        <v/>
      </c>
      <c r="Y252" s="46" t="str">
        <f ca="1">IF(ATALI[[#This Row],[//]]="","",HYPERLINK("[../DB.xlsx]DB!e"&amp;MATCH(ATALI[[#This Row],[concat]],[3]!db[NB NOTA_C],0)+1,"&gt;"))</f>
        <v/>
      </c>
      <c r="Z252" s="32">
        <f ca="1">IF(ATALI[[#This Row],[ID NOTA]]="",INDIRECT(ADDRESS(ROW()-1,COLUMN())),ATALI[[#This Row],[ID NOTA]])</f>
        <v>7</v>
      </c>
    </row>
    <row r="253" spans="1:26" x14ac:dyDescent="0.25">
      <c r="A253" s="32"/>
      <c r="B253" s="48" t="str">
        <f>IF(ATALI[[#This Row],[N_ID]]="","",INDEX(Table1[ID],MATCH(ATALI[[#This Row],[N_ID]],Table1[N_ID],0)))</f>
        <v/>
      </c>
      <c r="C253" s="48" t="str">
        <f ca="1">IF(ATALI[[#This Row],[//]]="","",HYPERLINK("["&amp;SUBSTITUTE(DIR,"'","")&amp;"]NOTA!D"&amp;ATALI[[#This Row],[//]]+2,"&gt;"))</f>
        <v/>
      </c>
      <c r="D253" s="48" t="str">
        <f>IF(ATALI[[#This Row],[ID NOTA]]="","",INDEX(Table1[QB],MATCH(ATALI[[#This Row],[ID NOTA]],Table1[ID],0)))</f>
        <v/>
      </c>
      <c r="E25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53" s="48"/>
      <c r="G253" s="30" t="str">
        <f ca="1">IF(ATALI[[#This Row],[N_ID]]="","",INDEX(INDIRECT($2:$2),ATALI[[#This Row],[//]]))</f>
        <v/>
      </c>
      <c r="H253" s="30" t="str">
        <f ca="1">IF(ATALI[[#This Row],[N_ID]]="","",INDEX(INDIRECT($2:$2),ATALI[[#This Row],[//]]))</f>
        <v/>
      </c>
      <c r="I253" s="31" t="str">
        <f ca="1">IF(ATALI[[#This Row],[N_ID]]="","",INDEX(INDIRECT($2:$2),ATALI[[#This Row],[//]]))</f>
        <v/>
      </c>
      <c r="J253" s="31" t="str">
        <f ca="1">IF(ATALI[[#This Row],[//]]="","",INDEX([3]!db[NB PAJAK],ATALI[[#This Row],[stt]]-1))</f>
        <v/>
      </c>
      <c r="K253" s="48" t="str">
        <f ca="1">IF(ATALI[[#This Row],[//]]="","",INDEX(INDIRECT($2:$2),ATALI[[#This Row],[//]]))</f>
        <v/>
      </c>
      <c r="L253" s="48" t="str">
        <f ca="1">IF(ATALI[[#This Row],[//]]="","",INDEX(INDIRECT($2:$2),ATALI[[#This Row],[//]]))</f>
        <v/>
      </c>
      <c r="M253" s="48" t="str">
        <f ca="1">IF(ATALI[[#This Row],[//]]="","",INDEX(INDIRECT($2:$2),ATALI[[#This Row],[//]]))</f>
        <v/>
      </c>
      <c r="N253" s="33" t="str">
        <f ca="1">IF(ATALI[[#This Row],[//]]="","",INDEX(INDIRECT($2:$2),ATALI[[#This Row],[//]]))</f>
        <v/>
      </c>
      <c r="O253" s="44" t="str">
        <f ca="1">IF(ATALI[[#This Row],[//]]="","",INDEX(INDIRECT($2:$2),ATALI[[#This Row],[//]]))</f>
        <v/>
      </c>
      <c r="P253" s="44" t="str">
        <f ca="1">IF(ATALI[[#This Row],[//]]="","",IF(INDEX(INDIRECT($2:$2),ATALI[[#This Row],[//]])="","",INDEX(INDIRECT($2:$2),ATALI[[#This Row],[//]])))</f>
        <v/>
      </c>
      <c r="Q253" s="33" t="str">
        <f ca="1">IF(ATALI[[#This Row],[//]]="","",INDEX(INDIRECT($2:$2),ATALI[[#This Row],[//]]))</f>
        <v/>
      </c>
      <c r="R2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53" s="45" t="str">
        <f ca="1">IF(ATALI[[#This Row],[//]]="","",IF(INDEX(INDIRECT($2:$2),ATALI[[#This Row],[//]])="","",INDEX(INDIRECT($2:$2),ATALI[[#This Row],[//]])))</f>
        <v/>
      </c>
      <c r="U253" s="31" t="str">
        <f ca="1">IF(ATALI[[#This Row],[//]]="","",INDEX(INDIRECT($2:$2),ATALI[[#This Row],[//]]))</f>
        <v/>
      </c>
      <c r="V253" s="31" t="str">
        <f ca="1">LOWER(SUBSTITUTE(SUBSTITUTE(SUBSTITUTE(SUBSTITUTE(SUBSTITUTE(SUBSTITUTE(SUBSTITUTE(ATALI[[#This Row],[N.B.nota]]," ",""),"-",""),"(",""),")",""),".",""),",",""),"/",""))</f>
        <v/>
      </c>
      <c r="W253" s="31" t="str">
        <f ca="1">IF(ATALI[[#This Row],[concat]]="","",MATCH(ATALI[[#This Row],[concat]],[3]!db[NB NOTA_C],0)+1)</f>
        <v/>
      </c>
      <c r="X253" s="31" t="str">
        <f ca="1">IF(ATALI[[#This Row],[N.B.nota]]="","",ADDRESS(ROW(ATALI[QB]),COLUMN(ATALI[QB]))&amp;":"&amp;ADDRESS(ROW(),COLUMN(ATALI[QB])))</f>
        <v/>
      </c>
      <c r="Y253" s="46" t="str">
        <f ca="1">IF(ATALI[[#This Row],[//]]="","",HYPERLINK("[../DB.xlsx]DB!e"&amp;MATCH(ATALI[[#This Row],[concat]],[3]!db[NB NOTA_C],0)+1,"&gt;"))</f>
        <v/>
      </c>
      <c r="Z253" s="32">
        <f ca="1">IF(ATALI[[#This Row],[ID NOTA]]="",INDIRECT(ADDRESS(ROW()-1,COLUMN())),ATALI[[#This Row],[ID NOTA]])</f>
        <v>7</v>
      </c>
    </row>
    <row r="254" spans="1:26" x14ac:dyDescent="0.25">
      <c r="A254" s="32"/>
      <c r="B254" s="48" t="str">
        <f>IF(ATALI[[#This Row],[N_ID]]="","",INDEX(Table1[ID],MATCH(ATALI[[#This Row],[N_ID]],Table1[N_ID],0)))</f>
        <v/>
      </c>
      <c r="C254" s="48" t="str">
        <f ca="1">IF(ATALI[[#This Row],[//]]="","",HYPERLINK("["&amp;SUBSTITUTE(DIR,"'","")&amp;"]NOTA!D"&amp;ATALI[[#This Row],[//]]+2,"&gt;"))</f>
        <v/>
      </c>
      <c r="D254" s="48" t="str">
        <f>IF(ATALI[[#This Row],[ID NOTA]]="","",INDEX(Table1[QB],MATCH(ATALI[[#This Row],[ID NOTA]],Table1[ID],0)))</f>
        <v/>
      </c>
      <c r="E25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54" s="48"/>
      <c r="G254" s="30" t="str">
        <f ca="1">IF(ATALI[[#This Row],[N_ID]]="","",INDEX(INDIRECT($2:$2),ATALI[[#This Row],[//]]))</f>
        <v/>
      </c>
      <c r="H254" s="30" t="str">
        <f ca="1">IF(ATALI[[#This Row],[N_ID]]="","",INDEX(INDIRECT($2:$2),ATALI[[#This Row],[//]]))</f>
        <v/>
      </c>
      <c r="I254" s="31" t="str">
        <f ca="1">IF(ATALI[[#This Row],[N_ID]]="","",INDEX(INDIRECT($2:$2),ATALI[[#This Row],[//]]))</f>
        <v/>
      </c>
      <c r="J254" s="31" t="str">
        <f ca="1">IF(ATALI[[#This Row],[//]]="","",INDEX([3]!db[NB PAJAK],ATALI[[#This Row],[stt]]-1))</f>
        <v/>
      </c>
      <c r="K254" s="48" t="str">
        <f ca="1">IF(ATALI[[#This Row],[//]]="","",INDEX(INDIRECT($2:$2),ATALI[[#This Row],[//]]))</f>
        <v/>
      </c>
      <c r="L254" s="48" t="str">
        <f ca="1">IF(ATALI[[#This Row],[//]]="","",INDEX(INDIRECT($2:$2),ATALI[[#This Row],[//]]))</f>
        <v/>
      </c>
      <c r="M254" s="48" t="str">
        <f ca="1">IF(ATALI[[#This Row],[//]]="","",INDEX(INDIRECT($2:$2),ATALI[[#This Row],[//]]))</f>
        <v/>
      </c>
      <c r="N254" s="33" t="str">
        <f ca="1">IF(ATALI[[#This Row],[//]]="","",INDEX(INDIRECT($2:$2),ATALI[[#This Row],[//]]))</f>
        <v/>
      </c>
      <c r="O254" s="44" t="str">
        <f ca="1">IF(ATALI[[#This Row],[//]]="","",INDEX(INDIRECT($2:$2),ATALI[[#This Row],[//]]))</f>
        <v/>
      </c>
      <c r="P254" s="44" t="str">
        <f ca="1">IF(ATALI[[#This Row],[//]]="","",IF(INDEX(INDIRECT($2:$2),ATALI[[#This Row],[//]])="","",INDEX(INDIRECT($2:$2),ATALI[[#This Row],[//]])))</f>
        <v/>
      </c>
      <c r="Q254" s="33" t="str">
        <f ca="1">IF(ATALI[[#This Row],[//]]="","",INDEX(INDIRECT($2:$2),ATALI[[#This Row],[//]]))</f>
        <v/>
      </c>
      <c r="R2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54" s="45" t="str">
        <f ca="1">IF(ATALI[[#This Row],[//]]="","",IF(INDEX(INDIRECT($2:$2),ATALI[[#This Row],[//]])="","",INDEX(INDIRECT($2:$2),ATALI[[#This Row],[//]])))</f>
        <v/>
      </c>
      <c r="U254" s="31" t="str">
        <f ca="1">IF(ATALI[[#This Row],[//]]="","",INDEX(INDIRECT($2:$2),ATALI[[#This Row],[//]]))</f>
        <v/>
      </c>
      <c r="V254" s="31" t="str">
        <f ca="1">LOWER(SUBSTITUTE(SUBSTITUTE(SUBSTITUTE(SUBSTITUTE(SUBSTITUTE(SUBSTITUTE(SUBSTITUTE(ATALI[[#This Row],[N.B.nota]]," ",""),"-",""),"(",""),")",""),".",""),",",""),"/",""))</f>
        <v/>
      </c>
      <c r="W254" s="31" t="str">
        <f ca="1">IF(ATALI[[#This Row],[concat]]="","",MATCH(ATALI[[#This Row],[concat]],[3]!db[NB NOTA_C],0)+1)</f>
        <v/>
      </c>
      <c r="X254" s="31" t="str">
        <f ca="1">IF(ATALI[[#This Row],[N.B.nota]]="","",ADDRESS(ROW(ATALI[QB]),COLUMN(ATALI[QB]))&amp;":"&amp;ADDRESS(ROW(),COLUMN(ATALI[QB])))</f>
        <v/>
      </c>
      <c r="Y254" s="46" t="str">
        <f ca="1">IF(ATALI[[#This Row],[//]]="","",HYPERLINK("[../DB.xlsx]DB!e"&amp;MATCH(ATALI[[#This Row],[concat]],[3]!db[NB NOTA_C],0)+1,"&gt;"))</f>
        <v/>
      </c>
      <c r="Z254" s="32">
        <f ca="1">IF(ATALI[[#This Row],[ID NOTA]]="",INDIRECT(ADDRESS(ROW()-1,COLUMN())),ATALI[[#This Row],[ID NOTA]])</f>
        <v>7</v>
      </c>
    </row>
    <row r="255" spans="1:26" x14ac:dyDescent="0.25">
      <c r="A255" s="32"/>
      <c r="B255" s="48" t="str">
        <f>IF(ATALI[[#This Row],[N_ID]]="","",INDEX(Table1[ID],MATCH(ATALI[[#This Row],[N_ID]],Table1[N_ID],0)))</f>
        <v/>
      </c>
      <c r="C255" s="48" t="str">
        <f ca="1">IF(ATALI[[#This Row],[//]]="","",HYPERLINK("["&amp;SUBSTITUTE(DIR,"'","")&amp;"]NOTA!D"&amp;ATALI[[#This Row],[//]]+2,"&gt;"))</f>
        <v/>
      </c>
      <c r="D255" s="48" t="str">
        <f>IF(ATALI[[#This Row],[ID NOTA]]="","",INDEX(Table1[QB],MATCH(ATALI[[#This Row],[ID NOTA]],Table1[ID],0)))</f>
        <v/>
      </c>
      <c r="E25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55" s="48"/>
      <c r="G255" s="30" t="str">
        <f ca="1">IF(ATALI[[#This Row],[N_ID]]="","",INDEX(INDIRECT($2:$2),ATALI[[#This Row],[//]]))</f>
        <v/>
      </c>
      <c r="H255" s="30" t="str">
        <f ca="1">IF(ATALI[[#This Row],[N_ID]]="","",INDEX(INDIRECT($2:$2),ATALI[[#This Row],[//]]))</f>
        <v/>
      </c>
      <c r="I255" s="31" t="str">
        <f ca="1">IF(ATALI[[#This Row],[N_ID]]="","",INDEX(INDIRECT($2:$2),ATALI[[#This Row],[//]]))</f>
        <v/>
      </c>
      <c r="J255" s="31" t="str">
        <f ca="1">IF(ATALI[[#This Row],[//]]="","",INDEX([3]!db[NB PAJAK],ATALI[[#This Row],[stt]]-1))</f>
        <v/>
      </c>
      <c r="K255" s="48" t="str">
        <f ca="1">IF(ATALI[[#This Row],[//]]="","",INDEX(INDIRECT($2:$2),ATALI[[#This Row],[//]]))</f>
        <v/>
      </c>
      <c r="L255" s="48" t="str">
        <f ca="1">IF(ATALI[[#This Row],[//]]="","",INDEX(INDIRECT($2:$2),ATALI[[#This Row],[//]]))</f>
        <v/>
      </c>
      <c r="M255" s="48" t="str">
        <f ca="1">IF(ATALI[[#This Row],[//]]="","",INDEX(INDIRECT($2:$2),ATALI[[#This Row],[//]]))</f>
        <v/>
      </c>
      <c r="N255" s="33" t="str">
        <f ca="1">IF(ATALI[[#This Row],[//]]="","",INDEX(INDIRECT($2:$2),ATALI[[#This Row],[//]]))</f>
        <v/>
      </c>
      <c r="O255" s="44" t="str">
        <f ca="1">IF(ATALI[[#This Row],[//]]="","",INDEX(INDIRECT($2:$2),ATALI[[#This Row],[//]]))</f>
        <v/>
      </c>
      <c r="P255" s="44" t="str">
        <f ca="1">IF(ATALI[[#This Row],[//]]="","",IF(INDEX(INDIRECT($2:$2),ATALI[[#This Row],[//]])="","",INDEX(INDIRECT($2:$2),ATALI[[#This Row],[//]])))</f>
        <v/>
      </c>
      <c r="Q255" s="33" t="str">
        <f ca="1">IF(ATALI[[#This Row],[//]]="","",INDEX(INDIRECT($2:$2),ATALI[[#This Row],[//]]))</f>
        <v/>
      </c>
      <c r="R2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55" s="45" t="str">
        <f ca="1">IF(ATALI[[#This Row],[//]]="","",IF(INDEX(INDIRECT($2:$2),ATALI[[#This Row],[//]])="","",INDEX(INDIRECT($2:$2),ATALI[[#This Row],[//]])))</f>
        <v/>
      </c>
      <c r="U255" s="31" t="str">
        <f ca="1">IF(ATALI[[#This Row],[//]]="","",INDEX(INDIRECT($2:$2),ATALI[[#This Row],[//]]))</f>
        <v/>
      </c>
      <c r="V255" s="31" t="str">
        <f ca="1">LOWER(SUBSTITUTE(SUBSTITUTE(SUBSTITUTE(SUBSTITUTE(SUBSTITUTE(SUBSTITUTE(SUBSTITUTE(ATALI[[#This Row],[N.B.nota]]," ",""),"-",""),"(",""),")",""),".",""),",",""),"/",""))</f>
        <v/>
      </c>
      <c r="W255" s="31" t="str">
        <f ca="1">IF(ATALI[[#This Row],[concat]]="","",MATCH(ATALI[[#This Row],[concat]],[3]!db[NB NOTA_C],0)+1)</f>
        <v/>
      </c>
      <c r="X255" s="31" t="str">
        <f ca="1">IF(ATALI[[#This Row],[N.B.nota]]="","",ADDRESS(ROW(ATALI[QB]),COLUMN(ATALI[QB]))&amp;":"&amp;ADDRESS(ROW(),COLUMN(ATALI[QB])))</f>
        <v/>
      </c>
      <c r="Y255" s="46" t="str">
        <f ca="1">IF(ATALI[[#This Row],[//]]="","",HYPERLINK("[../DB.xlsx]DB!e"&amp;MATCH(ATALI[[#This Row],[concat]],[3]!db[NB NOTA_C],0)+1,"&gt;"))</f>
        <v/>
      </c>
      <c r="Z255" s="32">
        <f ca="1">IF(ATALI[[#This Row],[ID NOTA]]="",INDIRECT(ADDRESS(ROW()-1,COLUMN())),ATALI[[#This Row],[ID NOTA]])</f>
        <v>7</v>
      </c>
    </row>
    <row r="256" spans="1:26" x14ac:dyDescent="0.25">
      <c r="A256" s="32"/>
      <c r="B256" s="48" t="str">
        <f>IF(ATALI[[#This Row],[N_ID]]="","",INDEX(Table1[ID],MATCH(ATALI[[#This Row],[N_ID]],Table1[N_ID],0)))</f>
        <v/>
      </c>
      <c r="C256" s="48" t="str">
        <f ca="1">IF(ATALI[[#This Row],[//]]="","",HYPERLINK("["&amp;SUBSTITUTE(DIR,"'","")&amp;"]NOTA!D"&amp;ATALI[[#This Row],[//]]+2,"&gt;"))</f>
        <v/>
      </c>
      <c r="D256" s="48" t="str">
        <f>IF(ATALI[[#This Row],[ID NOTA]]="","",INDEX(Table1[QB],MATCH(ATALI[[#This Row],[ID NOTA]],Table1[ID],0)))</f>
        <v/>
      </c>
      <c r="E25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56" s="48"/>
      <c r="G256" s="30" t="str">
        <f ca="1">IF(ATALI[[#This Row],[N_ID]]="","",INDEX(INDIRECT($2:$2),ATALI[[#This Row],[//]]))</f>
        <v/>
      </c>
      <c r="H256" s="30" t="str">
        <f ca="1">IF(ATALI[[#This Row],[N_ID]]="","",INDEX(INDIRECT($2:$2),ATALI[[#This Row],[//]]))</f>
        <v/>
      </c>
      <c r="I256" s="31" t="str">
        <f ca="1">IF(ATALI[[#This Row],[N_ID]]="","",INDEX(INDIRECT($2:$2),ATALI[[#This Row],[//]]))</f>
        <v/>
      </c>
      <c r="J256" s="31" t="str">
        <f ca="1">IF(ATALI[[#This Row],[//]]="","",INDEX([3]!db[NB PAJAK],ATALI[[#This Row],[stt]]-1))</f>
        <v/>
      </c>
      <c r="K256" s="48" t="str">
        <f ca="1">IF(ATALI[[#This Row],[//]]="","",INDEX(INDIRECT($2:$2),ATALI[[#This Row],[//]]))</f>
        <v/>
      </c>
      <c r="L256" s="48" t="str">
        <f ca="1">IF(ATALI[[#This Row],[//]]="","",INDEX(INDIRECT($2:$2),ATALI[[#This Row],[//]]))</f>
        <v/>
      </c>
      <c r="M256" s="48" t="str">
        <f ca="1">IF(ATALI[[#This Row],[//]]="","",INDEX(INDIRECT($2:$2),ATALI[[#This Row],[//]]))</f>
        <v/>
      </c>
      <c r="N256" s="33" t="str">
        <f ca="1">IF(ATALI[[#This Row],[//]]="","",INDEX(INDIRECT($2:$2),ATALI[[#This Row],[//]]))</f>
        <v/>
      </c>
      <c r="O256" s="44" t="str">
        <f ca="1">IF(ATALI[[#This Row],[//]]="","",INDEX(INDIRECT($2:$2),ATALI[[#This Row],[//]]))</f>
        <v/>
      </c>
      <c r="P256" s="44" t="str">
        <f ca="1">IF(ATALI[[#This Row],[//]]="","",IF(INDEX(INDIRECT($2:$2),ATALI[[#This Row],[//]])="","",INDEX(INDIRECT($2:$2),ATALI[[#This Row],[//]])))</f>
        <v/>
      </c>
      <c r="Q256" s="33" t="str">
        <f ca="1">IF(ATALI[[#This Row],[//]]="","",INDEX(INDIRECT($2:$2),ATALI[[#This Row],[//]]))</f>
        <v/>
      </c>
      <c r="R2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56" s="45" t="str">
        <f ca="1">IF(ATALI[[#This Row],[//]]="","",IF(INDEX(INDIRECT($2:$2),ATALI[[#This Row],[//]])="","",INDEX(INDIRECT($2:$2),ATALI[[#This Row],[//]])))</f>
        <v/>
      </c>
      <c r="U256" s="31" t="str">
        <f ca="1">IF(ATALI[[#This Row],[//]]="","",INDEX(INDIRECT($2:$2),ATALI[[#This Row],[//]]))</f>
        <v/>
      </c>
      <c r="V256" s="31" t="str">
        <f ca="1">LOWER(SUBSTITUTE(SUBSTITUTE(SUBSTITUTE(SUBSTITUTE(SUBSTITUTE(SUBSTITUTE(SUBSTITUTE(ATALI[[#This Row],[N.B.nota]]," ",""),"-",""),"(",""),")",""),".",""),",",""),"/",""))</f>
        <v/>
      </c>
      <c r="W256" s="31" t="str">
        <f ca="1">IF(ATALI[[#This Row],[concat]]="","",MATCH(ATALI[[#This Row],[concat]],[3]!db[NB NOTA_C],0)+1)</f>
        <v/>
      </c>
      <c r="X256" s="31" t="str">
        <f ca="1">IF(ATALI[[#This Row],[N.B.nota]]="","",ADDRESS(ROW(ATALI[QB]),COLUMN(ATALI[QB]))&amp;":"&amp;ADDRESS(ROW(),COLUMN(ATALI[QB])))</f>
        <v/>
      </c>
      <c r="Y256" s="46" t="str">
        <f ca="1">IF(ATALI[[#This Row],[//]]="","",HYPERLINK("[../DB.xlsx]DB!e"&amp;MATCH(ATALI[[#This Row],[concat]],[3]!db[NB NOTA_C],0)+1,"&gt;"))</f>
        <v/>
      </c>
      <c r="Z256" s="32">
        <f ca="1">IF(ATALI[[#This Row],[ID NOTA]]="",INDIRECT(ADDRESS(ROW()-1,COLUMN())),ATALI[[#This Row],[ID NOTA]])</f>
        <v>7</v>
      </c>
    </row>
    <row r="257" spans="1:26" x14ac:dyDescent="0.25">
      <c r="A257" s="32"/>
      <c r="B257" s="48" t="str">
        <f>IF(ATALI[[#This Row],[N_ID]]="","",INDEX(Table1[ID],MATCH(ATALI[[#This Row],[N_ID]],Table1[N_ID],0)))</f>
        <v/>
      </c>
      <c r="C257" s="48" t="str">
        <f ca="1">IF(ATALI[[#This Row],[//]]="","",HYPERLINK("["&amp;SUBSTITUTE(DIR,"'","")&amp;"]NOTA!D"&amp;ATALI[[#This Row],[//]]+2,"&gt;"))</f>
        <v/>
      </c>
      <c r="D257" s="48" t="str">
        <f>IF(ATALI[[#This Row],[ID NOTA]]="","",INDEX(Table1[QB],MATCH(ATALI[[#This Row],[ID NOTA]],Table1[ID],0)))</f>
        <v/>
      </c>
      <c r="E25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57" s="48"/>
      <c r="G257" s="30" t="str">
        <f ca="1">IF(ATALI[[#This Row],[N_ID]]="","",INDEX(INDIRECT($2:$2),ATALI[[#This Row],[//]]))</f>
        <v/>
      </c>
      <c r="H257" s="30" t="str">
        <f ca="1">IF(ATALI[[#This Row],[N_ID]]="","",INDEX(INDIRECT($2:$2),ATALI[[#This Row],[//]]))</f>
        <v/>
      </c>
      <c r="I257" s="31" t="str">
        <f ca="1">IF(ATALI[[#This Row],[N_ID]]="","",INDEX(INDIRECT($2:$2),ATALI[[#This Row],[//]]))</f>
        <v/>
      </c>
      <c r="J257" s="31" t="str">
        <f ca="1">IF(ATALI[[#This Row],[//]]="","",INDEX([3]!db[NB PAJAK],ATALI[[#This Row],[stt]]-1))</f>
        <v/>
      </c>
      <c r="K257" s="48" t="str">
        <f ca="1">IF(ATALI[[#This Row],[//]]="","",INDEX(INDIRECT($2:$2),ATALI[[#This Row],[//]]))</f>
        <v/>
      </c>
      <c r="L257" s="48" t="str">
        <f ca="1">IF(ATALI[[#This Row],[//]]="","",INDEX(INDIRECT($2:$2),ATALI[[#This Row],[//]]))</f>
        <v/>
      </c>
      <c r="M257" s="48" t="str">
        <f ca="1">IF(ATALI[[#This Row],[//]]="","",INDEX(INDIRECT($2:$2),ATALI[[#This Row],[//]]))</f>
        <v/>
      </c>
      <c r="N257" s="33" t="str">
        <f ca="1">IF(ATALI[[#This Row],[//]]="","",INDEX(INDIRECT($2:$2),ATALI[[#This Row],[//]]))</f>
        <v/>
      </c>
      <c r="O257" s="44" t="str">
        <f ca="1">IF(ATALI[[#This Row],[//]]="","",INDEX(INDIRECT($2:$2),ATALI[[#This Row],[//]]))</f>
        <v/>
      </c>
      <c r="P257" s="44" t="str">
        <f ca="1">IF(ATALI[[#This Row],[//]]="","",IF(INDEX(INDIRECT($2:$2),ATALI[[#This Row],[//]])="","",INDEX(INDIRECT($2:$2),ATALI[[#This Row],[//]])))</f>
        <v/>
      </c>
      <c r="Q257" s="33" t="str">
        <f ca="1">IF(ATALI[[#This Row],[//]]="","",INDEX(INDIRECT($2:$2),ATALI[[#This Row],[//]]))</f>
        <v/>
      </c>
      <c r="R2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57" s="45" t="str">
        <f ca="1">IF(ATALI[[#This Row],[//]]="","",IF(INDEX(INDIRECT($2:$2),ATALI[[#This Row],[//]])="","",INDEX(INDIRECT($2:$2),ATALI[[#This Row],[//]])))</f>
        <v/>
      </c>
      <c r="U257" s="31" t="str">
        <f ca="1">IF(ATALI[[#This Row],[//]]="","",INDEX(INDIRECT($2:$2),ATALI[[#This Row],[//]]))</f>
        <v/>
      </c>
      <c r="V257" s="31" t="str">
        <f ca="1">LOWER(SUBSTITUTE(SUBSTITUTE(SUBSTITUTE(SUBSTITUTE(SUBSTITUTE(SUBSTITUTE(SUBSTITUTE(ATALI[[#This Row],[N.B.nota]]," ",""),"-",""),"(",""),")",""),".",""),",",""),"/",""))</f>
        <v/>
      </c>
      <c r="W257" s="31" t="str">
        <f ca="1">IF(ATALI[[#This Row],[concat]]="","",MATCH(ATALI[[#This Row],[concat]],[3]!db[NB NOTA_C],0)+1)</f>
        <v/>
      </c>
      <c r="X257" s="31" t="str">
        <f ca="1">IF(ATALI[[#This Row],[N.B.nota]]="","",ADDRESS(ROW(ATALI[QB]),COLUMN(ATALI[QB]))&amp;":"&amp;ADDRESS(ROW(),COLUMN(ATALI[QB])))</f>
        <v/>
      </c>
      <c r="Y257" s="46" t="str">
        <f ca="1">IF(ATALI[[#This Row],[//]]="","",HYPERLINK("[../DB.xlsx]DB!e"&amp;MATCH(ATALI[[#This Row],[concat]],[3]!db[NB NOTA_C],0)+1,"&gt;"))</f>
        <v/>
      </c>
      <c r="Z257" s="32">
        <f ca="1">IF(ATALI[[#This Row],[ID NOTA]]="",INDIRECT(ADDRESS(ROW()-1,COLUMN())),ATALI[[#This Row],[ID NOTA]])</f>
        <v>7</v>
      </c>
    </row>
    <row r="258" spans="1:26" x14ac:dyDescent="0.25">
      <c r="A258" s="32"/>
      <c r="B258" s="48" t="str">
        <f>IF(ATALI[[#This Row],[N_ID]]="","",INDEX(Table1[ID],MATCH(ATALI[[#This Row],[N_ID]],Table1[N_ID],0)))</f>
        <v/>
      </c>
      <c r="C258" s="48" t="str">
        <f ca="1">IF(ATALI[[#This Row],[//]]="","",HYPERLINK("["&amp;SUBSTITUTE(DIR,"'","")&amp;"]NOTA!D"&amp;ATALI[[#This Row],[//]]+2,"&gt;"))</f>
        <v/>
      </c>
      <c r="D258" s="48" t="str">
        <f>IF(ATALI[[#This Row],[ID NOTA]]="","",INDEX(Table1[QB],MATCH(ATALI[[#This Row],[ID NOTA]],Table1[ID],0)))</f>
        <v/>
      </c>
      <c r="E25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58" s="48"/>
      <c r="G258" s="30" t="str">
        <f ca="1">IF(ATALI[[#This Row],[N_ID]]="","",INDEX(INDIRECT($2:$2),ATALI[[#This Row],[//]]))</f>
        <v/>
      </c>
      <c r="H258" s="30" t="str">
        <f ca="1">IF(ATALI[[#This Row],[N_ID]]="","",INDEX(INDIRECT($2:$2),ATALI[[#This Row],[//]]))</f>
        <v/>
      </c>
      <c r="I258" s="31" t="str">
        <f ca="1">IF(ATALI[[#This Row],[N_ID]]="","",INDEX(INDIRECT($2:$2),ATALI[[#This Row],[//]]))</f>
        <v/>
      </c>
      <c r="J258" s="31" t="str">
        <f ca="1">IF(ATALI[[#This Row],[//]]="","",INDEX([3]!db[NB PAJAK],ATALI[[#This Row],[stt]]-1))</f>
        <v/>
      </c>
      <c r="K258" s="48" t="str">
        <f ca="1">IF(ATALI[[#This Row],[//]]="","",INDEX(INDIRECT($2:$2),ATALI[[#This Row],[//]]))</f>
        <v/>
      </c>
      <c r="L258" s="48" t="str">
        <f ca="1">IF(ATALI[[#This Row],[//]]="","",INDEX(INDIRECT($2:$2),ATALI[[#This Row],[//]]))</f>
        <v/>
      </c>
      <c r="M258" s="48" t="str">
        <f ca="1">IF(ATALI[[#This Row],[//]]="","",INDEX(INDIRECT($2:$2),ATALI[[#This Row],[//]]))</f>
        <v/>
      </c>
      <c r="N258" s="33" t="str">
        <f ca="1">IF(ATALI[[#This Row],[//]]="","",INDEX(INDIRECT($2:$2),ATALI[[#This Row],[//]]))</f>
        <v/>
      </c>
      <c r="O258" s="44" t="str">
        <f ca="1">IF(ATALI[[#This Row],[//]]="","",INDEX(INDIRECT($2:$2),ATALI[[#This Row],[//]]))</f>
        <v/>
      </c>
      <c r="P258" s="44" t="str">
        <f ca="1">IF(ATALI[[#This Row],[//]]="","",IF(INDEX(INDIRECT($2:$2),ATALI[[#This Row],[//]])="","",INDEX(INDIRECT($2:$2),ATALI[[#This Row],[//]])))</f>
        <v/>
      </c>
      <c r="Q258" s="33" t="str">
        <f ca="1">IF(ATALI[[#This Row],[//]]="","",INDEX(INDIRECT($2:$2),ATALI[[#This Row],[//]]))</f>
        <v/>
      </c>
      <c r="R2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58" s="45" t="str">
        <f ca="1">IF(ATALI[[#This Row],[//]]="","",IF(INDEX(INDIRECT($2:$2),ATALI[[#This Row],[//]])="","",INDEX(INDIRECT($2:$2),ATALI[[#This Row],[//]])))</f>
        <v/>
      </c>
      <c r="U258" s="31" t="str">
        <f ca="1">IF(ATALI[[#This Row],[//]]="","",INDEX(INDIRECT($2:$2),ATALI[[#This Row],[//]]))</f>
        <v/>
      </c>
      <c r="V258" s="31" t="str">
        <f ca="1">LOWER(SUBSTITUTE(SUBSTITUTE(SUBSTITUTE(SUBSTITUTE(SUBSTITUTE(SUBSTITUTE(SUBSTITUTE(ATALI[[#This Row],[N.B.nota]]," ",""),"-",""),"(",""),")",""),".",""),",",""),"/",""))</f>
        <v/>
      </c>
      <c r="W258" s="31" t="str">
        <f ca="1">IF(ATALI[[#This Row],[concat]]="","",MATCH(ATALI[[#This Row],[concat]],[3]!db[NB NOTA_C],0)+1)</f>
        <v/>
      </c>
      <c r="X258" s="31" t="str">
        <f ca="1">IF(ATALI[[#This Row],[N.B.nota]]="","",ADDRESS(ROW(ATALI[QB]),COLUMN(ATALI[QB]))&amp;":"&amp;ADDRESS(ROW(),COLUMN(ATALI[QB])))</f>
        <v/>
      </c>
      <c r="Y258" s="46" t="str">
        <f ca="1">IF(ATALI[[#This Row],[//]]="","",HYPERLINK("[../DB.xlsx]DB!e"&amp;MATCH(ATALI[[#This Row],[concat]],[3]!db[NB NOTA_C],0)+1,"&gt;"))</f>
        <v/>
      </c>
      <c r="Z258" s="32">
        <f ca="1">IF(ATALI[[#This Row],[ID NOTA]]="",INDIRECT(ADDRESS(ROW()-1,COLUMN())),ATALI[[#This Row],[ID NOTA]])</f>
        <v>7</v>
      </c>
    </row>
    <row r="259" spans="1:26" x14ac:dyDescent="0.25">
      <c r="A259" s="32"/>
      <c r="B259" s="48" t="str">
        <f>IF(ATALI[[#This Row],[N_ID]]="","",INDEX(Table1[ID],MATCH(ATALI[[#This Row],[N_ID]],Table1[N_ID],0)))</f>
        <v/>
      </c>
      <c r="C259" s="48" t="str">
        <f ca="1">IF(ATALI[[#This Row],[//]]="","",HYPERLINK("["&amp;SUBSTITUTE(DIR,"'","")&amp;"]NOTA!D"&amp;ATALI[[#This Row],[//]]+2,"&gt;"))</f>
        <v/>
      </c>
      <c r="D259" s="48" t="str">
        <f>IF(ATALI[[#This Row],[ID NOTA]]="","",INDEX(Table1[QB],MATCH(ATALI[[#This Row],[ID NOTA]],Table1[ID],0)))</f>
        <v/>
      </c>
      <c r="E25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59" s="48"/>
      <c r="G259" s="30" t="str">
        <f ca="1">IF(ATALI[[#This Row],[N_ID]]="","",INDEX(INDIRECT($2:$2),ATALI[[#This Row],[//]]))</f>
        <v/>
      </c>
      <c r="H259" s="30" t="str">
        <f ca="1">IF(ATALI[[#This Row],[N_ID]]="","",INDEX(INDIRECT($2:$2),ATALI[[#This Row],[//]]))</f>
        <v/>
      </c>
      <c r="I259" s="31" t="str">
        <f ca="1">IF(ATALI[[#This Row],[N_ID]]="","",INDEX(INDIRECT($2:$2),ATALI[[#This Row],[//]]))</f>
        <v/>
      </c>
      <c r="J259" s="31" t="str">
        <f ca="1">IF(ATALI[[#This Row],[//]]="","",INDEX([3]!db[NB PAJAK],ATALI[[#This Row],[stt]]-1))</f>
        <v/>
      </c>
      <c r="K259" s="48" t="str">
        <f ca="1">IF(ATALI[[#This Row],[//]]="","",INDEX(INDIRECT($2:$2),ATALI[[#This Row],[//]]))</f>
        <v/>
      </c>
      <c r="L259" s="48" t="str">
        <f ca="1">IF(ATALI[[#This Row],[//]]="","",INDEX(INDIRECT($2:$2),ATALI[[#This Row],[//]]))</f>
        <v/>
      </c>
      <c r="M259" s="48" t="str">
        <f ca="1">IF(ATALI[[#This Row],[//]]="","",INDEX(INDIRECT($2:$2),ATALI[[#This Row],[//]]))</f>
        <v/>
      </c>
      <c r="N259" s="33" t="str">
        <f ca="1">IF(ATALI[[#This Row],[//]]="","",INDEX(INDIRECT($2:$2),ATALI[[#This Row],[//]]))</f>
        <v/>
      </c>
      <c r="O259" s="44" t="str">
        <f ca="1">IF(ATALI[[#This Row],[//]]="","",INDEX(INDIRECT($2:$2),ATALI[[#This Row],[//]]))</f>
        <v/>
      </c>
      <c r="P259" s="44" t="str">
        <f ca="1">IF(ATALI[[#This Row],[//]]="","",IF(INDEX(INDIRECT($2:$2),ATALI[[#This Row],[//]])="","",INDEX(INDIRECT($2:$2),ATALI[[#This Row],[//]])))</f>
        <v/>
      </c>
      <c r="Q259" s="33" t="str">
        <f ca="1">IF(ATALI[[#This Row],[//]]="","",INDEX(INDIRECT($2:$2),ATALI[[#This Row],[//]]))</f>
        <v/>
      </c>
      <c r="R2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59" s="45" t="str">
        <f ca="1">IF(ATALI[[#This Row],[//]]="","",IF(INDEX(INDIRECT($2:$2),ATALI[[#This Row],[//]])="","",INDEX(INDIRECT($2:$2),ATALI[[#This Row],[//]])))</f>
        <v/>
      </c>
      <c r="U259" s="31" t="str">
        <f ca="1">IF(ATALI[[#This Row],[//]]="","",INDEX(INDIRECT($2:$2),ATALI[[#This Row],[//]]))</f>
        <v/>
      </c>
      <c r="V259" s="31" t="str">
        <f ca="1">LOWER(SUBSTITUTE(SUBSTITUTE(SUBSTITUTE(SUBSTITUTE(SUBSTITUTE(SUBSTITUTE(SUBSTITUTE(ATALI[[#This Row],[N.B.nota]]," ",""),"-",""),"(",""),")",""),".",""),",",""),"/",""))</f>
        <v/>
      </c>
      <c r="W259" s="31" t="str">
        <f ca="1">IF(ATALI[[#This Row],[concat]]="","",MATCH(ATALI[[#This Row],[concat]],[3]!db[NB NOTA_C],0)+1)</f>
        <v/>
      </c>
      <c r="X259" s="31" t="str">
        <f ca="1">IF(ATALI[[#This Row],[N.B.nota]]="","",ADDRESS(ROW(ATALI[QB]),COLUMN(ATALI[QB]))&amp;":"&amp;ADDRESS(ROW(),COLUMN(ATALI[QB])))</f>
        <v/>
      </c>
      <c r="Y259" s="46" t="str">
        <f ca="1">IF(ATALI[[#This Row],[//]]="","",HYPERLINK("[../DB.xlsx]DB!e"&amp;MATCH(ATALI[[#This Row],[concat]],[3]!db[NB NOTA_C],0)+1,"&gt;"))</f>
        <v/>
      </c>
      <c r="Z259" s="32">
        <f ca="1">IF(ATALI[[#This Row],[ID NOTA]]="",INDIRECT(ADDRESS(ROW()-1,COLUMN())),ATALI[[#This Row],[ID NOTA]])</f>
        <v>7</v>
      </c>
    </row>
    <row r="260" spans="1:26" x14ac:dyDescent="0.25">
      <c r="A260" s="32"/>
      <c r="B260" s="48" t="str">
        <f>IF(ATALI[[#This Row],[N_ID]]="","",INDEX(Table1[ID],MATCH(ATALI[[#This Row],[N_ID]],Table1[N_ID],0)))</f>
        <v/>
      </c>
      <c r="C260" s="48" t="str">
        <f ca="1">IF(ATALI[[#This Row],[//]]="","",HYPERLINK("["&amp;SUBSTITUTE(DIR,"'","")&amp;"]NOTA!D"&amp;ATALI[[#This Row],[//]]+2,"&gt;"))</f>
        <v/>
      </c>
      <c r="D260" s="48" t="str">
        <f>IF(ATALI[[#This Row],[ID NOTA]]="","",INDEX(Table1[QB],MATCH(ATALI[[#This Row],[ID NOTA]],Table1[ID],0)))</f>
        <v/>
      </c>
      <c r="E26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60" s="48"/>
      <c r="G260" s="30" t="str">
        <f ca="1">IF(ATALI[[#This Row],[N_ID]]="","",INDEX(INDIRECT($2:$2),ATALI[[#This Row],[//]]))</f>
        <v/>
      </c>
      <c r="H260" s="30" t="str">
        <f ca="1">IF(ATALI[[#This Row],[N_ID]]="","",INDEX(INDIRECT($2:$2),ATALI[[#This Row],[//]]))</f>
        <v/>
      </c>
      <c r="I260" s="31" t="str">
        <f ca="1">IF(ATALI[[#This Row],[N_ID]]="","",INDEX(INDIRECT($2:$2),ATALI[[#This Row],[//]]))</f>
        <v/>
      </c>
      <c r="J260" s="31" t="str">
        <f ca="1">IF(ATALI[[#This Row],[//]]="","",INDEX([3]!db[NB PAJAK],ATALI[[#This Row],[stt]]-1))</f>
        <v/>
      </c>
      <c r="K260" s="48" t="str">
        <f ca="1">IF(ATALI[[#This Row],[//]]="","",INDEX(INDIRECT($2:$2),ATALI[[#This Row],[//]]))</f>
        <v/>
      </c>
      <c r="L260" s="48" t="str">
        <f ca="1">IF(ATALI[[#This Row],[//]]="","",INDEX(INDIRECT($2:$2),ATALI[[#This Row],[//]]))</f>
        <v/>
      </c>
      <c r="M260" s="48" t="str">
        <f ca="1">IF(ATALI[[#This Row],[//]]="","",INDEX(INDIRECT($2:$2),ATALI[[#This Row],[//]]))</f>
        <v/>
      </c>
      <c r="N260" s="33" t="str">
        <f ca="1">IF(ATALI[[#This Row],[//]]="","",INDEX(INDIRECT($2:$2),ATALI[[#This Row],[//]]))</f>
        <v/>
      </c>
      <c r="O260" s="44" t="str">
        <f ca="1">IF(ATALI[[#This Row],[//]]="","",INDEX(INDIRECT($2:$2),ATALI[[#This Row],[//]]))</f>
        <v/>
      </c>
      <c r="P260" s="44" t="str">
        <f ca="1">IF(ATALI[[#This Row],[//]]="","",IF(INDEX(INDIRECT($2:$2),ATALI[[#This Row],[//]])="","",INDEX(INDIRECT($2:$2),ATALI[[#This Row],[//]])))</f>
        <v/>
      </c>
      <c r="Q260" s="33" t="str">
        <f ca="1">IF(ATALI[[#This Row],[//]]="","",INDEX(INDIRECT($2:$2),ATALI[[#This Row],[//]]))</f>
        <v/>
      </c>
      <c r="R2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60" s="45" t="str">
        <f ca="1">IF(ATALI[[#This Row],[//]]="","",IF(INDEX(INDIRECT($2:$2),ATALI[[#This Row],[//]])="","",INDEX(INDIRECT($2:$2),ATALI[[#This Row],[//]])))</f>
        <v/>
      </c>
      <c r="U260" s="31" t="str">
        <f ca="1">IF(ATALI[[#This Row],[//]]="","",INDEX(INDIRECT($2:$2),ATALI[[#This Row],[//]]))</f>
        <v/>
      </c>
      <c r="V260" s="31" t="str">
        <f ca="1">LOWER(SUBSTITUTE(SUBSTITUTE(SUBSTITUTE(SUBSTITUTE(SUBSTITUTE(SUBSTITUTE(SUBSTITUTE(ATALI[[#This Row],[N.B.nota]]," ",""),"-",""),"(",""),")",""),".",""),",",""),"/",""))</f>
        <v/>
      </c>
      <c r="W260" s="31" t="str">
        <f ca="1">IF(ATALI[[#This Row],[concat]]="","",MATCH(ATALI[[#This Row],[concat]],[3]!db[NB NOTA_C],0)+1)</f>
        <v/>
      </c>
      <c r="X260" s="31" t="str">
        <f ca="1">IF(ATALI[[#This Row],[N.B.nota]]="","",ADDRESS(ROW(ATALI[QB]),COLUMN(ATALI[QB]))&amp;":"&amp;ADDRESS(ROW(),COLUMN(ATALI[QB])))</f>
        <v/>
      </c>
      <c r="Y260" s="46" t="str">
        <f ca="1">IF(ATALI[[#This Row],[//]]="","",HYPERLINK("[../DB.xlsx]DB!e"&amp;MATCH(ATALI[[#This Row],[concat]],[3]!db[NB NOTA_C],0)+1,"&gt;"))</f>
        <v/>
      </c>
      <c r="Z260" s="32">
        <f ca="1">IF(ATALI[[#This Row],[ID NOTA]]="",INDIRECT(ADDRESS(ROW()-1,COLUMN())),ATALI[[#This Row],[ID NOTA]])</f>
        <v>7</v>
      </c>
    </row>
    <row r="261" spans="1:26" x14ac:dyDescent="0.25">
      <c r="A261" s="32"/>
      <c r="B261" s="48" t="str">
        <f>IF(ATALI[[#This Row],[N_ID]]="","",INDEX(Table1[ID],MATCH(ATALI[[#This Row],[N_ID]],Table1[N_ID],0)))</f>
        <v/>
      </c>
      <c r="C261" s="48" t="str">
        <f ca="1">IF(ATALI[[#This Row],[//]]="","",HYPERLINK("["&amp;SUBSTITUTE(DIR,"'","")&amp;"]NOTA!D"&amp;ATALI[[#This Row],[//]]+2,"&gt;"))</f>
        <v/>
      </c>
      <c r="D261" s="48" t="str">
        <f>IF(ATALI[[#This Row],[ID NOTA]]="","",INDEX(Table1[QB],MATCH(ATALI[[#This Row],[ID NOTA]],Table1[ID],0)))</f>
        <v/>
      </c>
      <c r="E26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61" s="48"/>
      <c r="G261" s="30" t="str">
        <f ca="1">IF(ATALI[[#This Row],[N_ID]]="","",INDEX(INDIRECT($2:$2),ATALI[[#This Row],[//]]))</f>
        <v/>
      </c>
      <c r="H261" s="30" t="str">
        <f ca="1">IF(ATALI[[#This Row],[N_ID]]="","",INDEX(INDIRECT($2:$2),ATALI[[#This Row],[//]]))</f>
        <v/>
      </c>
      <c r="I261" s="31" t="str">
        <f ca="1">IF(ATALI[[#This Row],[N_ID]]="","",INDEX(INDIRECT($2:$2),ATALI[[#This Row],[//]]))</f>
        <v/>
      </c>
      <c r="J261" s="31" t="str">
        <f ca="1">IF(ATALI[[#This Row],[//]]="","",INDEX([3]!db[NB PAJAK],ATALI[[#This Row],[stt]]-1))</f>
        <v/>
      </c>
      <c r="K261" s="48" t="str">
        <f ca="1">IF(ATALI[[#This Row],[//]]="","",INDEX(INDIRECT($2:$2),ATALI[[#This Row],[//]]))</f>
        <v/>
      </c>
      <c r="L261" s="48" t="str">
        <f ca="1">IF(ATALI[[#This Row],[//]]="","",INDEX(INDIRECT($2:$2),ATALI[[#This Row],[//]]))</f>
        <v/>
      </c>
      <c r="M261" s="48" t="str">
        <f ca="1">IF(ATALI[[#This Row],[//]]="","",INDEX(INDIRECT($2:$2),ATALI[[#This Row],[//]]))</f>
        <v/>
      </c>
      <c r="N261" s="33" t="str">
        <f ca="1">IF(ATALI[[#This Row],[//]]="","",INDEX(INDIRECT($2:$2),ATALI[[#This Row],[//]]))</f>
        <v/>
      </c>
      <c r="O261" s="44" t="str">
        <f ca="1">IF(ATALI[[#This Row],[//]]="","",INDEX(INDIRECT($2:$2),ATALI[[#This Row],[//]]))</f>
        <v/>
      </c>
      <c r="P261" s="44" t="str">
        <f ca="1">IF(ATALI[[#This Row],[//]]="","",IF(INDEX(INDIRECT($2:$2),ATALI[[#This Row],[//]])="","",INDEX(INDIRECT($2:$2),ATALI[[#This Row],[//]])))</f>
        <v/>
      </c>
      <c r="Q261" s="33" t="str">
        <f ca="1">IF(ATALI[[#This Row],[//]]="","",INDEX(INDIRECT($2:$2),ATALI[[#This Row],[//]]))</f>
        <v/>
      </c>
      <c r="R2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61" s="45" t="str">
        <f ca="1">IF(ATALI[[#This Row],[//]]="","",IF(INDEX(INDIRECT($2:$2),ATALI[[#This Row],[//]])="","",INDEX(INDIRECT($2:$2),ATALI[[#This Row],[//]])))</f>
        <v/>
      </c>
      <c r="U261" s="31" t="str">
        <f ca="1">IF(ATALI[[#This Row],[//]]="","",INDEX(INDIRECT($2:$2),ATALI[[#This Row],[//]]))</f>
        <v/>
      </c>
      <c r="V261" s="31" t="str">
        <f ca="1">LOWER(SUBSTITUTE(SUBSTITUTE(SUBSTITUTE(SUBSTITUTE(SUBSTITUTE(SUBSTITUTE(SUBSTITUTE(ATALI[[#This Row],[N.B.nota]]," ",""),"-",""),"(",""),")",""),".",""),",",""),"/",""))</f>
        <v/>
      </c>
      <c r="W261" s="31" t="str">
        <f ca="1">IF(ATALI[[#This Row],[concat]]="","",MATCH(ATALI[[#This Row],[concat]],[3]!db[NB NOTA_C],0)+1)</f>
        <v/>
      </c>
      <c r="X261" s="31" t="str">
        <f ca="1">IF(ATALI[[#This Row],[N.B.nota]]="","",ADDRESS(ROW(ATALI[QB]),COLUMN(ATALI[QB]))&amp;":"&amp;ADDRESS(ROW(),COLUMN(ATALI[QB])))</f>
        <v/>
      </c>
      <c r="Y261" s="46" t="str">
        <f ca="1">IF(ATALI[[#This Row],[//]]="","",HYPERLINK("[../DB.xlsx]DB!e"&amp;MATCH(ATALI[[#This Row],[concat]],[3]!db[NB NOTA_C],0)+1,"&gt;"))</f>
        <v/>
      </c>
      <c r="Z261" s="32">
        <f ca="1">IF(ATALI[[#This Row],[ID NOTA]]="",INDIRECT(ADDRESS(ROW()-1,COLUMN())),ATALI[[#This Row],[ID NOTA]])</f>
        <v>7</v>
      </c>
    </row>
    <row r="262" spans="1:26" x14ac:dyDescent="0.25">
      <c r="A262" s="32"/>
      <c r="B262" s="48" t="str">
        <f>IF(ATALI[[#This Row],[N_ID]]="","",INDEX(Table1[ID],MATCH(ATALI[[#This Row],[N_ID]],Table1[N_ID],0)))</f>
        <v/>
      </c>
      <c r="C262" s="48" t="str">
        <f ca="1">IF(ATALI[[#This Row],[//]]="","",HYPERLINK("["&amp;SUBSTITUTE(DIR,"'","")&amp;"]NOTA!D"&amp;ATALI[[#This Row],[//]]+2,"&gt;"))</f>
        <v/>
      </c>
      <c r="D262" s="48" t="str">
        <f>IF(ATALI[[#This Row],[ID NOTA]]="","",INDEX(Table1[QB],MATCH(ATALI[[#This Row],[ID NOTA]],Table1[ID],0)))</f>
        <v/>
      </c>
      <c r="E26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62" s="48"/>
      <c r="G262" s="30" t="str">
        <f ca="1">IF(ATALI[[#This Row],[N_ID]]="","",INDEX(INDIRECT($2:$2),ATALI[[#This Row],[//]]))</f>
        <v/>
      </c>
      <c r="H262" s="30" t="str">
        <f ca="1">IF(ATALI[[#This Row],[N_ID]]="","",INDEX(INDIRECT($2:$2),ATALI[[#This Row],[//]]))</f>
        <v/>
      </c>
      <c r="I262" s="31" t="str">
        <f ca="1">IF(ATALI[[#This Row],[N_ID]]="","",INDEX(INDIRECT($2:$2),ATALI[[#This Row],[//]]))</f>
        <v/>
      </c>
      <c r="J262" s="31" t="str">
        <f ca="1">IF(ATALI[[#This Row],[//]]="","",INDEX([3]!db[NB PAJAK],ATALI[[#This Row],[stt]]-1))</f>
        <v/>
      </c>
      <c r="K262" s="48" t="str">
        <f ca="1">IF(ATALI[[#This Row],[//]]="","",INDEX(INDIRECT($2:$2),ATALI[[#This Row],[//]]))</f>
        <v/>
      </c>
      <c r="L262" s="48" t="str">
        <f ca="1">IF(ATALI[[#This Row],[//]]="","",INDEX(INDIRECT($2:$2),ATALI[[#This Row],[//]]))</f>
        <v/>
      </c>
      <c r="M262" s="48" t="str">
        <f ca="1">IF(ATALI[[#This Row],[//]]="","",INDEX(INDIRECT($2:$2),ATALI[[#This Row],[//]]))</f>
        <v/>
      </c>
      <c r="N262" s="33" t="str">
        <f ca="1">IF(ATALI[[#This Row],[//]]="","",INDEX(INDIRECT($2:$2),ATALI[[#This Row],[//]]))</f>
        <v/>
      </c>
      <c r="O262" s="44" t="str">
        <f ca="1">IF(ATALI[[#This Row],[//]]="","",INDEX(INDIRECT($2:$2),ATALI[[#This Row],[//]]))</f>
        <v/>
      </c>
      <c r="P262" s="44" t="str">
        <f ca="1">IF(ATALI[[#This Row],[//]]="","",IF(INDEX(INDIRECT($2:$2),ATALI[[#This Row],[//]])="","",INDEX(INDIRECT($2:$2),ATALI[[#This Row],[//]])))</f>
        <v/>
      </c>
      <c r="Q262" s="33" t="str">
        <f ca="1">IF(ATALI[[#This Row],[//]]="","",INDEX(INDIRECT($2:$2),ATALI[[#This Row],[//]]))</f>
        <v/>
      </c>
      <c r="R2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62" s="45" t="str">
        <f ca="1">IF(ATALI[[#This Row],[//]]="","",IF(INDEX(INDIRECT($2:$2),ATALI[[#This Row],[//]])="","",INDEX(INDIRECT($2:$2),ATALI[[#This Row],[//]])))</f>
        <v/>
      </c>
      <c r="U262" s="31" t="str">
        <f ca="1">IF(ATALI[[#This Row],[//]]="","",INDEX(INDIRECT($2:$2),ATALI[[#This Row],[//]]))</f>
        <v/>
      </c>
      <c r="V262" s="31" t="str">
        <f ca="1">LOWER(SUBSTITUTE(SUBSTITUTE(SUBSTITUTE(SUBSTITUTE(SUBSTITUTE(SUBSTITUTE(SUBSTITUTE(ATALI[[#This Row],[N.B.nota]]," ",""),"-",""),"(",""),")",""),".",""),",",""),"/",""))</f>
        <v/>
      </c>
      <c r="W262" s="31" t="str">
        <f ca="1">IF(ATALI[[#This Row],[concat]]="","",MATCH(ATALI[[#This Row],[concat]],[3]!db[NB NOTA_C],0)+1)</f>
        <v/>
      </c>
      <c r="X262" s="31" t="str">
        <f ca="1">IF(ATALI[[#This Row],[N.B.nota]]="","",ADDRESS(ROW(ATALI[QB]),COLUMN(ATALI[QB]))&amp;":"&amp;ADDRESS(ROW(),COLUMN(ATALI[QB])))</f>
        <v/>
      </c>
      <c r="Y262" s="46" t="str">
        <f ca="1">IF(ATALI[[#This Row],[//]]="","",HYPERLINK("[../DB.xlsx]DB!e"&amp;MATCH(ATALI[[#This Row],[concat]],[3]!db[NB NOTA_C],0)+1,"&gt;"))</f>
        <v/>
      </c>
      <c r="Z262" s="32">
        <f ca="1">IF(ATALI[[#This Row],[ID NOTA]]="",INDIRECT(ADDRESS(ROW()-1,COLUMN())),ATALI[[#This Row],[ID NOTA]])</f>
        <v>7</v>
      </c>
    </row>
    <row r="263" spans="1:26" x14ac:dyDescent="0.25">
      <c r="A263" s="32"/>
      <c r="B263" s="48" t="str">
        <f>IF(ATALI[[#This Row],[N_ID]]="","",INDEX(Table1[ID],MATCH(ATALI[[#This Row],[N_ID]],Table1[N_ID],0)))</f>
        <v/>
      </c>
      <c r="C263" s="48" t="str">
        <f ca="1">IF(ATALI[[#This Row],[//]]="","",HYPERLINK("["&amp;SUBSTITUTE(DIR,"'","")&amp;"]NOTA!D"&amp;ATALI[[#This Row],[//]]+2,"&gt;"))</f>
        <v/>
      </c>
      <c r="D263" s="48" t="str">
        <f>IF(ATALI[[#This Row],[ID NOTA]]="","",INDEX(Table1[QB],MATCH(ATALI[[#This Row],[ID NOTA]],Table1[ID],0)))</f>
        <v/>
      </c>
      <c r="E26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63" s="48"/>
      <c r="G263" s="30" t="str">
        <f ca="1">IF(ATALI[[#This Row],[N_ID]]="","",INDEX(INDIRECT($2:$2),ATALI[[#This Row],[//]]))</f>
        <v/>
      </c>
      <c r="H263" s="30" t="str">
        <f ca="1">IF(ATALI[[#This Row],[N_ID]]="","",INDEX(INDIRECT($2:$2),ATALI[[#This Row],[//]]))</f>
        <v/>
      </c>
      <c r="I263" s="31" t="str">
        <f ca="1">IF(ATALI[[#This Row],[N_ID]]="","",INDEX(INDIRECT($2:$2),ATALI[[#This Row],[//]]))</f>
        <v/>
      </c>
      <c r="J263" s="31" t="str">
        <f ca="1">IF(ATALI[[#This Row],[//]]="","",INDEX([3]!db[NB PAJAK],ATALI[[#This Row],[stt]]-1))</f>
        <v/>
      </c>
      <c r="K263" s="48" t="str">
        <f ca="1">IF(ATALI[[#This Row],[//]]="","",INDEX(INDIRECT($2:$2),ATALI[[#This Row],[//]]))</f>
        <v/>
      </c>
      <c r="L263" s="48" t="str">
        <f ca="1">IF(ATALI[[#This Row],[//]]="","",INDEX(INDIRECT($2:$2),ATALI[[#This Row],[//]]))</f>
        <v/>
      </c>
      <c r="M263" s="48" t="str">
        <f ca="1">IF(ATALI[[#This Row],[//]]="","",INDEX(INDIRECT($2:$2),ATALI[[#This Row],[//]]))</f>
        <v/>
      </c>
      <c r="N263" s="33" t="str">
        <f ca="1">IF(ATALI[[#This Row],[//]]="","",INDEX(INDIRECT($2:$2),ATALI[[#This Row],[//]]))</f>
        <v/>
      </c>
      <c r="O263" s="44" t="str">
        <f ca="1">IF(ATALI[[#This Row],[//]]="","",INDEX(INDIRECT($2:$2),ATALI[[#This Row],[//]]))</f>
        <v/>
      </c>
      <c r="P263" s="44" t="str">
        <f ca="1">IF(ATALI[[#This Row],[//]]="","",IF(INDEX(INDIRECT($2:$2),ATALI[[#This Row],[//]])="","",INDEX(INDIRECT($2:$2),ATALI[[#This Row],[//]])))</f>
        <v/>
      </c>
      <c r="Q263" s="33" t="str">
        <f ca="1">IF(ATALI[[#This Row],[//]]="","",INDEX(INDIRECT($2:$2),ATALI[[#This Row],[//]]))</f>
        <v/>
      </c>
      <c r="R2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63" s="45" t="str">
        <f ca="1">IF(ATALI[[#This Row],[//]]="","",IF(INDEX(INDIRECT($2:$2),ATALI[[#This Row],[//]])="","",INDEX(INDIRECT($2:$2),ATALI[[#This Row],[//]])))</f>
        <v/>
      </c>
      <c r="U263" s="31" t="str">
        <f ca="1">IF(ATALI[[#This Row],[//]]="","",INDEX(INDIRECT($2:$2),ATALI[[#This Row],[//]]))</f>
        <v/>
      </c>
      <c r="V263" s="31" t="str">
        <f ca="1">LOWER(SUBSTITUTE(SUBSTITUTE(SUBSTITUTE(SUBSTITUTE(SUBSTITUTE(SUBSTITUTE(SUBSTITUTE(ATALI[[#This Row],[N.B.nota]]," ",""),"-",""),"(",""),")",""),".",""),",",""),"/",""))</f>
        <v/>
      </c>
      <c r="W263" s="31" t="str">
        <f ca="1">IF(ATALI[[#This Row],[concat]]="","",MATCH(ATALI[[#This Row],[concat]],[3]!db[NB NOTA_C],0)+1)</f>
        <v/>
      </c>
      <c r="X263" s="31" t="str">
        <f ca="1">IF(ATALI[[#This Row],[N.B.nota]]="","",ADDRESS(ROW(ATALI[QB]),COLUMN(ATALI[QB]))&amp;":"&amp;ADDRESS(ROW(),COLUMN(ATALI[QB])))</f>
        <v/>
      </c>
      <c r="Y263" s="46" t="str">
        <f ca="1">IF(ATALI[[#This Row],[//]]="","",HYPERLINK("[../DB.xlsx]DB!e"&amp;MATCH(ATALI[[#This Row],[concat]],[3]!db[NB NOTA_C],0)+1,"&gt;"))</f>
        <v/>
      </c>
      <c r="Z263" s="32">
        <f ca="1">IF(ATALI[[#This Row],[ID NOTA]]="",INDIRECT(ADDRESS(ROW()-1,COLUMN())),ATALI[[#This Row],[ID NOTA]])</f>
        <v>7</v>
      </c>
    </row>
    <row r="264" spans="1:26" x14ac:dyDescent="0.25">
      <c r="A264" s="32"/>
      <c r="B264" s="48" t="str">
        <f>IF(ATALI[[#This Row],[N_ID]]="","",INDEX(Table1[ID],MATCH(ATALI[[#This Row],[N_ID]],Table1[N_ID],0)))</f>
        <v/>
      </c>
      <c r="C264" s="48" t="str">
        <f ca="1">IF(ATALI[[#This Row],[//]]="","",HYPERLINK("["&amp;SUBSTITUTE(DIR,"'","")&amp;"]NOTA!D"&amp;ATALI[[#This Row],[//]]+2,"&gt;"))</f>
        <v/>
      </c>
      <c r="D264" s="48" t="str">
        <f>IF(ATALI[[#This Row],[ID NOTA]]="","",INDEX(Table1[QB],MATCH(ATALI[[#This Row],[ID NOTA]],Table1[ID],0)))</f>
        <v/>
      </c>
      <c r="E26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64" s="48"/>
      <c r="G264" s="30" t="str">
        <f ca="1">IF(ATALI[[#This Row],[N_ID]]="","",INDEX(INDIRECT($2:$2),ATALI[[#This Row],[//]]))</f>
        <v/>
      </c>
      <c r="H264" s="30" t="str">
        <f ca="1">IF(ATALI[[#This Row],[N_ID]]="","",INDEX(INDIRECT($2:$2),ATALI[[#This Row],[//]]))</f>
        <v/>
      </c>
      <c r="I264" s="31" t="str">
        <f ca="1">IF(ATALI[[#This Row],[N_ID]]="","",INDEX(INDIRECT($2:$2),ATALI[[#This Row],[//]]))</f>
        <v/>
      </c>
      <c r="J264" s="31" t="str">
        <f ca="1">IF(ATALI[[#This Row],[//]]="","",INDEX([3]!db[NB PAJAK],ATALI[[#This Row],[stt]]-1))</f>
        <v/>
      </c>
      <c r="K264" s="48" t="str">
        <f ca="1">IF(ATALI[[#This Row],[//]]="","",INDEX(INDIRECT($2:$2),ATALI[[#This Row],[//]]))</f>
        <v/>
      </c>
      <c r="L264" s="48" t="str">
        <f ca="1">IF(ATALI[[#This Row],[//]]="","",INDEX(INDIRECT($2:$2),ATALI[[#This Row],[//]]))</f>
        <v/>
      </c>
      <c r="M264" s="48" t="str">
        <f ca="1">IF(ATALI[[#This Row],[//]]="","",INDEX(INDIRECT($2:$2),ATALI[[#This Row],[//]]))</f>
        <v/>
      </c>
      <c r="N264" s="33" t="str">
        <f ca="1">IF(ATALI[[#This Row],[//]]="","",INDEX(INDIRECT($2:$2),ATALI[[#This Row],[//]]))</f>
        <v/>
      </c>
      <c r="O264" s="44" t="str">
        <f ca="1">IF(ATALI[[#This Row],[//]]="","",INDEX(INDIRECT($2:$2),ATALI[[#This Row],[//]]))</f>
        <v/>
      </c>
      <c r="P264" s="44" t="str">
        <f ca="1">IF(ATALI[[#This Row],[//]]="","",IF(INDEX(INDIRECT($2:$2),ATALI[[#This Row],[//]])="","",INDEX(INDIRECT($2:$2),ATALI[[#This Row],[//]])))</f>
        <v/>
      </c>
      <c r="Q264" s="33" t="str">
        <f ca="1">IF(ATALI[[#This Row],[//]]="","",INDEX(INDIRECT($2:$2),ATALI[[#This Row],[//]]))</f>
        <v/>
      </c>
      <c r="R2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64" s="45" t="str">
        <f ca="1">IF(ATALI[[#This Row],[//]]="","",IF(INDEX(INDIRECT($2:$2),ATALI[[#This Row],[//]])="","",INDEX(INDIRECT($2:$2),ATALI[[#This Row],[//]])))</f>
        <v/>
      </c>
      <c r="U264" s="31" t="str">
        <f ca="1">IF(ATALI[[#This Row],[//]]="","",INDEX(INDIRECT($2:$2),ATALI[[#This Row],[//]]))</f>
        <v/>
      </c>
      <c r="V264" s="31" t="str">
        <f ca="1">LOWER(SUBSTITUTE(SUBSTITUTE(SUBSTITUTE(SUBSTITUTE(SUBSTITUTE(SUBSTITUTE(SUBSTITUTE(ATALI[[#This Row],[N.B.nota]]," ",""),"-",""),"(",""),")",""),".",""),",",""),"/",""))</f>
        <v/>
      </c>
      <c r="W264" s="31" t="str">
        <f ca="1">IF(ATALI[[#This Row],[concat]]="","",MATCH(ATALI[[#This Row],[concat]],[3]!db[NB NOTA_C],0)+1)</f>
        <v/>
      </c>
      <c r="X264" s="31" t="str">
        <f ca="1">IF(ATALI[[#This Row],[N.B.nota]]="","",ADDRESS(ROW(ATALI[QB]),COLUMN(ATALI[QB]))&amp;":"&amp;ADDRESS(ROW(),COLUMN(ATALI[QB])))</f>
        <v/>
      </c>
      <c r="Y264" s="46" t="str">
        <f ca="1">IF(ATALI[[#This Row],[//]]="","",HYPERLINK("[../DB.xlsx]DB!e"&amp;MATCH(ATALI[[#This Row],[concat]],[3]!db[NB NOTA_C],0)+1,"&gt;"))</f>
        <v/>
      </c>
      <c r="Z264" s="32">
        <f ca="1">IF(ATALI[[#This Row],[ID NOTA]]="",INDIRECT(ADDRESS(ROW()-1,COLUMN())),ATALI[[#This Row],[ID NOTA]])</f>
        <v>7</v>
      </c>
    </row>
    <row r="265" spans="1:26" x14ac:dyDescent="0.25">
      <c r="A265" s="32"/>
      <c r="B265" s="48" t="str">
        <f>IF(ATALI[[#This Row],[N_ID]]="","",INDEX(Table1[ID],MATCH(ATALI[[#This Row],[N_ID]],Table1[N_ID],0)))</f>
        <v/>
      </c>
      <c r="C265" s="48" t="str">
        <f ca="1">IF(ATALI[[#This Row],[//]]="","",HYPERLINK("["&amp;SUBSTITUTE(DIR,"'","")&amp;"]NOTA!D"&amp;ATALI[[#This Row],[//]]+2,"&gt;"))</f>
        <v/>
      </c>
      <c r="D265" s="48" t="str">
        <f>IF(ATALI[[#This Row],[ID NOTA]]="","",INDEX(Table1[QB],MATCH(ATALI[[#This Row],[ID NOTA]],Table1[ID],0)))</f>
        <v/>
      </c>
      <c r="E26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65" s="48"/>
      <c r="G265" s="30" t="str">
        <f ca="1">IF(ATALI[[#This Row],[N_ID]]="","",INDEX(INDIRECT($2:$2),ATALI[[#This Row],[//]]))</f>
        <v/>
      </c>
      <c r="H265" s="30" t="str">
        <f ca="1">IF(ATALI[[#This Row],[N_ID]]="","",INDEX(INDIRECT($2:$2),ATALI[[#This Row],[//]]))</f>
        <v/>
      </c>
      <c r="I265" s="31" t="str">
        <f ca="1">IF(ATALI[[#This Row],[N_ID]]="","",INDEX(INDIRECT($2:$2),ATALI[[#This Row],[//]]))</f>
        <v/>
      </c>
      <c r="J265" s="31" t="str">
        <f ca="1">IF(ATALI[[#This Row],[//]]="","",INDEX([3]!db[NB PAJAK],ATALI[[#This Row],[stt]]-1))</f>
        <v/>
      </c>
      <c r="K265" s="48" t="str">
        <f ca="1">IF(ATALI[[#This Row],[//]]="","",INDEX(INDIRECT($2:$2),ATALI[[#This Row],[//]]))</f>
        <v/>
      </c>
      <c r="L265" s="48" t="str">
        <f ca="1">IF(ATALI[[#This Row],[//]]="","",INDEX(INDIRECT($2:$2),ATALI[[#This Row],[//]]))</f>
        <v/>
      </c>
      <c r="M265" s="48" t="str">
        <f ca="1">IF(ATALI[[#This Row],[//]]="","",INDEX(INDIRECT($2:$2),ATALI[[#This Row],[//]]))</f>
        <v/>
      </c>
      <c r="N265" s="33" t="str">
        <f ca="1">IF(ATALI[[#This Row],[//]]="","",INDEX(INDIRECT($2:$2),ATALI[[#This Row],[//]]))</f>
        <v/>
      </c>
      <c r="O265" s="44" t="str">
        <f ca="1">IF(ATALI[[#This Row],[//]]="","",INDEX(INDIRECT($2:$2),ATALI[[#This Row],[//]]))</f>
        <v/>
      </c>
      <c r="P265" s="44" t="str">
        <f ca="1">IF(ATALI[[#This Row],[//]]="","",IF(INDEX(INDIRECT($2:$2),ATALI[[#This Row],[//]])="","",INDEX(INDIRECT($2:$2),ATALI[[#This Row],[//]])))</f>
        <v/>
      </c>
      <c r="Q265" s="33" t="str">
        <f ca="1">IF(ATALI[[#This Row],[//]]="","",INDEX(INDIRECT($2:$2),ATALI[[#This Row],[//]]))</f>
        <v/>
      </c>
      <c r="R2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65" s="45" t="str">
        <f ca="1">IF(ATALI[[#This Row],[//]]="","",IF(INDEX(INDIRECT($2:$2),ATALI[[#This Row],[//]])="","",INDEX(INDIRECT($2:$2),ATALI[[#This Row],[//]])))</f>
        <v/>
      </c>
      <c r="U265" s="31" t="str">
        <f ca="1">IF(ATALI[[#This Row],[//]]="","",INDEX(INDIRECT($2:$2),ATALI[[#This Row],[//]]))</f>
        <v/>
      </c>
      <c r="V265" s="31" t="str">
        <f ca="1">LOWER(SUBSTITUTE(SUBSTITUTE(SUBSTITUTE(SUBSTITUTE(SUBSTITUTE(SUBSTITUTE(SUBSTITUTE(ATALI[[#This Row],[N.B.nota]]," ",""),"-",""),"(",""),")",""),".",""),",",""),"/",""))</f>
        <v/>
      </c>
      <c r="W265" s="31" t="str">
        <f ca="1">IF(ATALI[[#This Row],[concat]]="","",MATCH(ATALI[[#This Row],[concat]],[3]!db[NB NOTA_C],0)+1)</f>
        <v/>
      </c>
      <c r="X265" s="31" t="str">
        <f ca="1">IF(ATALI[[#This Row],[N.B.nota]]="","",ADDRESS(ROW(ATALI[QB]),COLUMN(ATALI[QB]))&amp;":"&amp;ADDRESS(ROW(),COLUMN(ATALI[QB])))</f>
        <v/>
      </c>
      <c r="Y265" s="46" t="str">
        <f ca="1">IF(ATALI[[#This Row],[//]]="","",HYPERLINK("[../DB.xlsx]DB!e"&amp;MATCH(ATALI[[#This Row],[concat]],[3]!db[NB NOTA_C],0)+1,"&gt;"))</f>
        <v/>
      </c>
      <c r="Z265" s="32">
        <f ca="1">IF(ATALI[[#This Row],[ID NOTA]]="",INDIRECT(ADDRESS(ROW()-1,COLUMN())),ATALI[[#This Row],[ID NOTA]])</f>
        <v>7</v>
      </c>
    </row>
    <row r="266" spans="1:26" x14ac:dyDescent="0.25">
      <c r="A266" s="32"/>
      <c r="B266" s="48" t="str">
        <f>IF(ATALI[[#This Row],[N_ID]]="","",INDEX(Table1[ID],MATCH(ATALI[[#This Row],[N_ID]],Table1[N_ID],0)))</f>
        <v/>
      </c>
      <c r="C266" s="48" t="str">
        <f ca="1">IF(ATALI[[#This Row],[//]]="","",HYPERLINK("["&amp;SUBSTITUTE(DIR,"'","")&amp;"]NOTA!D"&amp;ATALI[[#This Row],[//]]+2,"&gt;"))</f>
        <v/>
      </c>
      <c r="D266" s="48" t="str">
        <f>IF(ATALI[[#This Row],[ID NOTA]]="","",INDEX(Table1[QB],MATCH(ATALI[[#This Row],[ID NOTA]],Table1[ID],0)))</f>
        <v/>
      </c>
      <c r="E26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66" s="48"/>
      <c r="G266" s="30" t="str">
        <f ca="1">IF(ATALI[[#This Row],[N_ID]]="","",INDEX(INDIRECT($2:$2),ATALI[[#This Row],[//]]))</f>
        <v/>
      </c>
      <c r="H266" s="30" t="str">
        <f ca="1">IF(ATALI[[#This Row],[N_ID]]="","",INDEX(INDIRECT($2:$2),ATALI[[#This Row],[//]]))</f>
        <v/>
      </c>
      <c r="I266" s="31" t="str">
        <f ca="1">IF(ATALI[[#This Row],[N_ID]]="","",INDEX(INDIRECT($2:$2),ATALI[[#This Row],[//]]))</f>
        <v/>
      </c>
      <c r="J266" s="31" t="str">
        <f ca="1">IF(ATALI[[#This Row],[//]]="","",INDEX([3]!db[NB PAJAK],ATALI[[#This Row],[stt]]-1))</f>
        <v/>
      </c>
      <c r="K266" s="48" t="str">
        <f ca="1">IF(ATALI[[#This Row],[//]]="","",INDEX(INDIRECT($2:$2),ATALI[[#This Row],[//]]))</f>
        <v/>
      </c>
      <c r="L266" s="48" t="str">
        <f ca="1">IF(ATALI[[#This Row],[//]]="","",INDEX(INDIRECT($2:$2),ATALI[[#This Row],[//]]))</f>
        <v/>
      </c>
      <c r="M266" s="48" t="str">
        <f ca="1">IF(ATALI[[#This Row],[//]]="","",INDEX(INDIRECT($2:$2),ATALI[[#This Row],[//]]))</f>
        <v/>
      </c>
      <c r="N266" s="33" t="str">
        <f ca="1">IF(ATALI[[#This Row],[//]]="","",INDEX(INDIRECT($2:$2),ATALI[[#This Row],[//]]))</f>
        <v/>
      </c>
      <c r="O266" s="44" t="str">
        <f ca="1">IF(ATALI[[#This Row],[//]]="","",INDEX(INDIRECT($2:$2),ATALI[[#This Row],[//]]))</f>
        <v/>
      </c>
      <c r="P266" s="44" t="str">
        <f ca="1">IF(ATALI[[#This Row],[//]]="","",IF(INDEX(INDIRECT($2:$2),ATALI[[#This Row],[//]])="","",INDEX(INDIRECT($2:$2),ATALI[[#This Row],[//]])))</f>
        <v/>
      </c>
      <c r="Q266" s="33" t="str">
        <f ca="1">IF(ATALI[[#This Row],[//]]="","",INDEX(INDIRECT($2:$2),ATALI[[#This Row],[//]]))</f>
        <v/>
      </c>
      <c r="R2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66" s="45" t="str">
        <f ca="1">IF(ATALI[[#This Row],[//]]="","",IF(INDEX(INDIRECT($2:$2),ATALI[[#This Row],[//]])="","",INDEX(INDIRECT($2:$2),ATALI[[#This Row],[//]])))</f>
        <v/>
      </c>
      <c r="U266" s="31" t="str">
        <f ca="1">IF(ATALI[[#This Row],[//]]="","",INDEX(INDIRECT($2:$2),ATALI[[#This Row],[//]]))</f>
        <v/>
      </c>
      <c r="V266" s="31" t="str">
        <f ca="1">LOWER(SUBSTITUTE(SUBSTITUTE(SUBSTITUTE(SUBSTITUTE(SUBSTITUTE(SUBSTITUTE(SUBSTITUTE(ATALI[[#This Row],[N.B.nota]]," ",""),"-",""),"(",""),")",""),".",""),",",""),"/",""))</f>
        <v/>
      </c>
      <c r="W266" s="31" t="str">
        <f ca="1">IF(ATALI[[#This Row],[concat]]="","",MATCH(ATALI[[#This Row],[concat]],[3]!db[NB NOTA_C],0)+1)</f>
        <v/>
      </c>
      <c r="X266" s="31" t="str">
        <f ca="1">IF(ATALI[[#This Row],[N.B.nota]]="","",ADDRESS(ROW(ATALI[QB]),COLUMN(ATALI[QB]))&amp;":"&amp;ADDRESS(ROW(),COLUMN(ATALI[QB])))</f>
        <v/>
      </c>
      <c r="Y266" s="46" t="str">
        <f ca="1">IF(ATALI[[#This Row],[//]]="","",HYPERLINK("[../DB.xlsx]DB!e"&amp;MATCH(ATALI[[#This Row],[concat]],[3]!db[NB NOTA_C],0)+1,"&gt;"))</f>
        <v/>
      </c>
      <c r="Z266" s="32">
        <f ca="1">IF(ATALI[[#This Row],[ID NOTA]]="",INDIRECT(ADDRESS(ROW()-1,COLUMN())),ATALI[[#This Row],[ID NOTA]])</f>
        <v>7</v>
      </c>
    </row>
    <row r="267" spans="1:26" x14ac:dyDescent="0.25">
      <c r="A267" s="32"/>
      <c r="B267" s="48" t="str">
        <f>IF(ATALI[[#This Row],[N_ID]]="","",INDEX(Table1[ID],MATCH(ATALI[[#This Row],[N_ID]],Table1[N_ID],0)))</f>
        <v/>
      </c>
      <c r="C267" s="48" t="str">
        <f ca="1">IF(ATALI[[#This Row],[//]]="","",HYPERLINK("["&amp;SUBSTITUTE(DIR,"'","")&amp;"]NOTA!D"&amp;ATALI[[#This Row],[//]]+2,"&gt;"))</f>
        <v/>
      </c>
      <c r="D267" s="48" t="str">
        <f>IF(ATALI[[#This Row],[ID NOTA]]="","",INDEX(Table1[QB],MATCH(ATALI[[#This Row],[ID NOTA]],Table1[ID],0)))</f>
        <v/>
      </c>
      <c r="E26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67" s="48"/>
      <c r="G267" s="30" t="str">
        <f ca="1">IF(ATALI[[#This Row],[N_ID]]="","",INDEX(INDIRECT($2:$2),ATALI[[#This Row],[//]]))</f>
        <v/>
      </c>
      <c r="H267" s="30" t="str">
        <f ca="1">IF(ATALI[[#This Row],[N_ID]]="","",INDEX(INDIRECT($2:$2),ATALI[[#This Row],[//]]))</f>
        <v/>
      </c>
      <c r="I267" s="31" t="str">
        <f ca="1">IF(ATALI[[#This Row],[N_ID]]="","",INDEX(INDIRECT($2:$2),ATALI[[#This Row],[//]]))</f>
        <v/>
      </c>
      <c r="J267" s="31" t="str">
        <f ca="1">IF(ATALI[[#This Row],[//]]="","",INDEX([3]!db[NB PAJAK],ATALI[[#This Row],[stt]]-1))</f>
        <v/>
      </c>
      <c r="K267" s="48" t="str">
        <f ca="1">IF(ATALI[[#This Row],[//]]="","",INDEX(INDIRECT($2:$2),ATALI[[#This Row],[//]]))</f>
        <v/>
      </c>
      <c r="L267" s="48" t="str">
        <f ca="1">IF(ATALI[[#This Row],[//]]="","",INDEX(INDIRECT($2:$2),ATALI[[#This Row],[//]]))</f>
        <v/>
      </c>
      <c r="M267" s="48" t="str">
        <f ca="1">IF(ATALI[[#This Row],[//]]="","",INDEX(INDIRECT($2:$2),ATALI[[#This Row],[//]]))</f>
        <v/>
      </c>
      <c r="N267" s="33" t="str">
        <f ca="1">IF(ATALI[[#This Row],[//]]="","",INDEX(INDIRECT($2:$2),ATALI[[#This Row],[//]]))</f>
        <v/>
      </c>
      <c r="O267" s="44" t="str">
        <f ca="1">IF(ATALI[[#This Row],[//]]="","",INDEX(INDIRECT($2:$2),ATALI[[#This Row],[//]]))</f>
        <v/>
      </c>
      <c r="P267" s="44" t="str">
        <f ca="1">IF(ATALI[[#This Row],[//]]="","",IF(INDEX(INDIRECT($2:$2),ATALI[[#This Row],[//]])="","",INDEX(INDIRECT($2:$2),ATALI[[#This Row],[//]])))</f>
        <v/>
      </c>
      <c r="Q267" s="33" t="str">
        <f ca="1">IF(ATALI[[#This Row],[//]]="","",INDEX(INDIRECT($2:$2),ATALI[[#This Row],[//]]))</f>
        <v/>
      </c>
      <c r="R2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67" s="45" t="str">
        <f ca="1">IF(ATALI[[#This Row],[//]]="","",IF(INDEX(INDIRECT($2:$2),ATALI[[#This Row],[//]])="","",INDEX(INDIRECT($2:$2),ATALI[[#This Row],[//]])))</f>
        <v/>
      </c>
      <c r="U267" s="31" t="str">
        <f ca="1">IF(ATALI[[#This Row],[//]]="","",INDEX(INDIRECT($2:$2),ATALI[[#This Row],[//]]))</f>
        <v/>
      </c>
      <c r="V267" s="31" t="str">
        <f ca="1">LOWER(SUBSTITUTE(SUBSTITUTE(SUBSTITUTE(SUBSTITUTE(SUBSTITUTE(SUBSTITUTE(SUBSTITUTE(ATALI[[#This Row],[N.B.nota]]," ",""),"-",""),"(",""),")",""),".",""),",",""),"/",""))</f>
        <v/>
      </c>
      <c r="W267" s="31" t="str">
        <f ca="1">IF(ATALI[[#This Row],[concat]]="","",MATCH(ATALI[[#This Row],[concat]],[3]!db[NB NOTA_C],0)+1)</f>
        <v/>
      </c>
      <c r="X267" s="31" t="str">
        <f ca="1">IF(ATALI[[#This Row],[N.B.nota]]="","",ADDRESS(ROW(ATALI[QB]),COLUMN(ATALI[QB]))&amp;":"&amp;ADDRESS(ROW(),COLUMN(ATALI[QB])))</f>
        <v/>
      </c>
      <c r="Y267" s="46" t="str">
        <f ca="1">IF(ATALI[[#This Row],[//]]="","",HYPERLINK("[../DB.xlsx]DB!e"&amp;MATCH(ATALI[[#This Row],[concat]],[3]!db[NB NOTA_C],0)+1,"&gt;"))</f>
        <v/>
      </c>
      <c r="Z267" s="32">
        <f ca="1">IF(ATALI[[#This Row],[ID NOTA]]="",INDIRECT(ADDRESS(ROW()-1,COLUMN())),ATALI[[#This Row],[ID NOTA]])</f>
        <v>7</v>
      </c>
    </row>
    <row r="268" spans="1:26" x14ac:dyDescent="0.25">
      <c r="A268" s="32"/>
      <c r="B268" s="48" t="str">
        <f>IF(ATALI[[#This Row],[N_ID]]="","",INDEX(Table1[ID],MATCH(ATALI[[#This Row],[N_ID]],Table1[N_ID],0)))</f>
        <v/>
      </c>
      <c r="C268" s="48" t="str">
        <f ca="1">IF(ATALI[[#This Row],[//]]="","",HYPERLINK("["&amp;SUBSTITUTE(DIR,"'","")&amp;"]NOTA!D"&amp;ATALI[[#This Row],[//]]+2,"&gt;"))</f>
        <v/>
      </c>
      <c r="D268" s="48" t="str">
        <f>IF(ATALI[[#This Row],[ID NOTA]]="","",INDEX(Table1[QB],MATCH(ATALI[[#This Row],[ID NOTA]],Table1[ID],0)))</f>
        <v/>
      </c>
      <c r="E26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68" s="48"/>
      <c r="G268" s="30" t="str">
        <f ca="1">IF(ATALI[[#This Row],[N_ID]]="","",INDEX(INDIRECT($2:$2),ATALI[[#This Row],[//]]))</f>
        <v/>
      </c>
      <c r="H268" s="30" t="str">
        <f ca="1">IF(ATALI[[#This Row],[N_ID]]="","",INDEX(INDIRECT($2:$2),ATALI[[#This Row],[//]]))</f>
        <v/>
      </c>
      <c r="I268" s="31" t="str">
        <f ca="1">IF(ATALI[[#This Row],[N_ID]]="","",INDEX(INDIRECT($2:$2),ATALI[[#This Row],[//]]))</f>
        <v/>
      </c>
      <c r="J268" s="31" t="str">
        <f ca="1">IF(ATALI[[#This Row],[//]]="","",INDEX([3]!db[NB PAJAK],ATALI[[#This Row],[stt]]-1))</f>
        <v/>
      </c>
      <c r="K268" s="48" t="str">
        <f ca="1">IF(ATALI[[#This Row],[//]]="","",INDEX(INDIRECT($2:$2),ATALI[[#This Row],[//]]))</f>
        <v/>
      </c>
      <c r="L268" s="48" t="str">
        <f ca="1">IF(ATALI[[#This Row],[//]]="","",INDEX(INDIRECT($2:$2),ATALI[[#This Row],[//]]))</f>
        <v/>
      </c>
      <c r="M268" s="48" t="str">
        <f ca="1">IF(ATALI[[#This Row],[//]]="","",INDEX(INDIRECT($2:$2),ATALI[[#This Row],[//]]))</f>
        <v/>
      </c>
      <c r="N268" s="33" t="str">
        <f ca="1">IF(ATALI[[#This Row],[//]]="","",INDEX(INDIRECT($2:$2),ATALI[[#This Row],[//]]))</f>
        <v/>
      </c>
      <c r="O268" s="44" t="str">
        <f ca="1">IF(ATALI[[#This Row],[//]]="","",INDEX(INDIRECT($2:$2),ATALI[[#This Row],[//]]))</f>
        <v/>
      </c>
      <c r="P268" s="44" t="str">
        <f ca="1">IF(ATALI[[#This Row],[//]]="","",IF(INDEX(INDIRECT($2:$2),ATALI[[#This Row],[//]])="","",INDEX(INDIRECT($2:$2),ATALI[[#This Row],[//]])))</f>
        <v/>
      </c>
      <c r="Q268" s="33" t="str">
        <f ca="1">IF(ATALI[[#This Row],[//]]="","",INDEX(INDIRECT($2:$2),ATALI[[#This Row],[//]]))</f>
        <v/>
      </c>
      <c r="R2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68" s="45" t="str">
        <f ca="1">IF(ATALI[[#This Row],[//]]="","",IF(INDEX(INDIRECT($2:$2),ATALI[[#This Row],[//]])="","",INDEX(INDIRECT($2:$2),ATALI[[#This Row],[//]])))</f>
        <v/>
      </c>
      <c r="U268" s="31" t="str">
        <f ca="1">IF(ATALI[[#This Row],[//]]="","",INDEX(INDIRECT($2:$2),ATALI[[#This Row],[//]]))</f>
        <v/>
      </c>
      <c r="V268" s="31" t="str">
        <f ca="1">LOWER(SUBSTITUTE(SUBSTITUTE(SUBSTITUTE(SUBSTITUTE(SUBSTITUTE(SUBSTITUTE(SUBSTITUTE(ATALI[[#This Row],[N.B.nota]]," ",""),"-",""),"(",""),")",""),".",""),",",""),"/",""))</f>
        <v/>
      </c>
      <c r="W268" s="31" t="str">
        <f ca="1">IF(ATALI[[#This Row],[concat]]="","",MATCH(ATALI[[#This Row],[concat]],[3]!db[NB NOTA_C],0)+1)</f>
        <v/>
      </c>
      <c r="X268" s="31" t="str">
        <f ca="1">IF(ATALI[[#This Row],[N.B.nota]]="","",ADDRESS(ROW(ATALI[QB]),COLUMN(ATALI[QB]))&amp;":"&amp;ADDRESS(ROW(),COLUMN(ATALI[QB])))</f>
        <v/>
      </c>
      <c r="Y268" s="46" t="str">
        <f ca="1">IF(ATALI[[#This Row],[//]]="","",HYPERLINK("[../DB.xlsx]DB!e"&amp;MATCH(ATALI[[#This Row],[concat]],[3]!db[NB NOTA_C],0)+1,"&gt;"))</f>
        <v/>
      </c>
      <c r="Z268" s="32">
        <f ca="1">IF(ATALI[[#This Row],[ID NOTA]]="",INDIRECT(ADDRESS(ROW()-1,COLUMN())),ATALI[[#This Row],[ID NOTA]])</f>
        <v>7</v>
      </c>
    </row>
    <row r="269" spans="1:26" x14ac:dyDescent="0.25">
      <c r="A269" s="32"/>
      <c r="B269" s="48" t="str">
        <f>IF(ATALI[[#This Row],[N_ID]]="","",INDEX(Table1[ID],MATCH(ATALI[[#This Row],[N_ID]],Table1[N_ID],0)))</f>
        <v/>
      </c>
      <c r="C269" s="48" t="str">
        <f ca="1">IF(ATALI[[#This Row],[//]]="","",HYPERLINK("["&amp;SUBSTITUTE(DIR,"'","")&amp;"]NOTA!D"&amp;ATALI[[#This Row],[//]]+2,"&gt;"))</f>
        <v/>
      </c>
      <c r="D269" s="48" t="str">
        <f>IF(ATALI[[#This Row],[ID NOTA]]="","",INDEX(Table1[QB],MATCH(ATALI[[#This Row],[ID NOTA]],Table1[ID],0)))</f>
        <v/>
      </c>
      <c r="E26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69" s="48"/>
      <c r="G269" s="30" t="str">
        <f ca="1">IF(ATALI[[#This Row],[N_ID]]="","",INDEX(INDIRECT($2:$2),ATALI[[#This Row],[//]]))</f>
        <v/>
      </c>
      <c r="H269" s="30" t="str">
        <f ca="1">IF(ATALI[[#This Row],[N_ID]]="","",INDEX(INDIRECT($2:$2),ATALI[[#This Row],[//]]))</f>
        <v/>
      </c>
      <c r="I269" s="31" t="str">
        <f ca="1">IF(ATALI[[#This Row],[N_ID]]="","",INDEX(INDIRECT($2:$2),ATALI[[#This Row],[//]]))</f>
        <v/>
      </c>
      <c r="J269" s="31" t="str">
        <f ca="1">IF(ATALI[[#This Row],[//]]="","",INDEX([3]!db[NB PAJAK],ATALI[[#This Row],[stt]]-1))</f>
        <v/>
      </c>
      <c r="K269" s="48" t="str">
        <f ca="1">IF(ATALI[[#This Row],[//]]="","",INDEX(INDIRECT($2:$2),ATALI[[#This Row],[//]]))</f>
        <v/>
      </c>
      <c r="L269" s="48" t="str">
        <f ca="1">IF(ATALI[[#This Row],[//]]="","",INDEX(INDIRECT($2:$2),ATALI[[#This Row],[//]]))</f>
        <v/>
      </c>
      <c r="M269" s="48" t="str">
        <f ca="1">IF(ATALI[[#This Row],[//]]="","",INDEX(INDIRECT($2:$2),ATALI[[#This Row],[//]]))</f>
        <v/>
      </c>
      <c r="N269" s="33" t="str">
        <f ca="1">IF(ATALI[[#This Row],[//]]="","",INDEX(INDIRECT($2:$2),ATALI[[#This Row],[//]]))</f>
        <v/>
      </c>
      <c r="O269" s="44" t="str">
        <f ca="1">IF(ATALI[[#This Row],[//]]="","",INDEX(INDIRECT($2:$2),ATALI[[#This Row],[//]]))</f>
        <v/>
      </c>
      <c r="P269" s="44" t="str">
        <f ca="1">IF(ATALI[[#This Row],[//]]="","",IF(INDEX(INDIRECT($2:$2),ATALI[[#This Row],[//]])="","",INDEX(INDIRECT($2:$2),ATALI[[#This Row],[//]])))</f>
        <v/>
      </c>
      <c r="Q269" s="33" t="str">
        <f ca="1">IF(ATALI[[#This Row],[//]]="","",INDEX(INDIRECT($2:$2),ATALI[[#This Row],[//]]))</f>
        <v/>
      </c>
      <c r="R2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69" s="45" t="str">
        <f ca="1">IF(ATALI[[#This Row],[//]]="","",IF(INDEX(INDIRECT($2:$2),ATALI[[#This Row],[//]])="","",INDEX(INDIRECT($2:$2),ATALI[[#This Row],[//]])))</f>
        <v/>
      </c>
      <c r="U269" s="31" t="str">
        <f ca="1">IF(ATALI[[#This Row],[//]]="","",INDEX(INDIRECT($2:$2),ATALI[[#This Row],[//]]))</f>
        <v/>
      </c>
      <c r="V269" s="31" t="str">
        <f ca="1">LOWER(SUBSTITUTE(SUBSTITUTE(SUBSTITUTE(SUBSTITUTE(SUBSTITUTE(SUBSTITUTE(SUBSTITUTE(ATALI[[#This Row],[N.B.nota]]," ",""),"-",""),"(",""),")",""),".",""),",",""),"/",""))</f>
        <v/>
      </c>
      <c r="W269" s="31" t="str">
        <f ca="1">IF(ATALI[[#This Row],[concat]]="","",MATCH(ATALI[[#This Row],[concat]],[3]!db[NB NOTA_C],0)+1)</f>
        <v/>
      </c>
      <c r="X269" s="31" t="str">
        <f ca="1">IF(ATALI[[#This Row],[N.B.nota]]="","",ADDRESS(ROW(ATALI[QB]),COLUMN(ATALI[QB]))&amp;":"&amp;ADDRESS(ROW(),COLUMN(ATALI[QB])))</f>
        <v/>
      </c>
      <c r="Y269" s="46" t="str">
        <f ca="1">IF(ATALI[[#This Row],[//]]="","",HYPERLINK("[../DB.xlsx]DB!e"&amp;MATCH(ATALI[[#This Row],[concat]],[3]!db[NB NOTA_C],0)+1,"&gt;"))</f>
        <v/>
      </c>
      <c r="Z269" s="32">
        <f ca="1">IF(ATALI[[#This Row],[ID NOTA]]="",INDIRECT(ADDRESS(ROW()-1,COLUMN())),ATALI[[#This Row],[ID NOTA]])</f>
        <v>7</v>
      </c>
    </row>
    <row r="270" spans="1:26" x14ac:dyDescent="0.25">
      <c r="A270" s="32"/>
      <c r="B270" s="48" t="str">
        <f>IF(ATALI[[#This Row],[N_ID]]="","",INDEX(Table1[ID],MATCH(ATALI[[#This Row],[N_ID]],Table1[N_ID],0)))</f>
        <v/>
      </c>
      <c r="C270" s="48" t="str">
        <f ca="1">IF(ATALI[[#This Row],[//]]="","",HYPERLINK("["&amp;SUBSTITUTE(DIR,"'","")&amp;"]NOTA!D"&amp;ATALI[[#This Row],[//]]+2,"&gt;"))</f>
        <v/>
      </c>
      <c r="D270" s="48" t="str">
        <f>IF(ATALI[[#This Row],[ID NOTA]]="","",INDEX(Table1[QB],MATCH(ATALI[[#This Row],[ID NOTA]],Table1[ID],0)))</f>
        <v/>
      </c>
      <c r="E27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70" s="48"/>
      <c r="G270" s="30" t="str">
        <f ca="1">IF(ATALI[[#This Row],[N_ID]]="","",INDEX(INDIRECT($2:$2),ATALI[[#This Row],[//]]))</f>
        <v/>
      </c>
      <c r="H270" s="30" t="str">
        <f ca="1">IF(ATALI[[#This Row],[N_ID]]="","",INDEX(INDIRECT($2:$2),ATALI[[#This Row],[//]]))</f>
        <v/>
      </c>
      <c r="I270" s="31" t="str">
        <f ca="1">IF(ATALI[[#This Row],[N_ID]]="","",INDEX(INDIRECT($2:$2),ATALI[[#This Row],[//]]))</f>
        <v/>
      </c>
      <c r="J270" s="31" t="str">
        <f ca="1">IF(ATALI[[#This Row],[//]]="","",INDEX([3]!db[NB PAJAK],ATALI[[#This Row],[stt]]-1))</f>
        <v/>
      </c>
      <c r="K270" s="48" t="str">
        <f ca="1">IF(ATALI[[#This Row],[//]]="","",INDEX(INDIRECT($2:$2),ATALI[[#This Row],[//]]))</f>
        <v/>
      </c>
      <c r="L270" s="48" t="str">
        <f ca="1">IF(ATALI[[#This Row],[//]]="","",INDEX(INDIRECT($2:$2),ATALI[[#This Row],[//]]))</f>
        <v/>
      </c>
      <c r="M270" s="48" t="str">
        <f ca="1">IF(ATALI[[#This Row],[//]]="","",INDEX(INDIRECT($2:$2),ATALI[[#This Row],[//]]))</f>
        <v/>
      </c>
      <c r="N270" s="33" t="str">
        <f ca="1">IF(ATALI[[#This Row],[//]]="","",INDEX(INDIRECT($2:$2),ATALI[[#This Row],[//]]))</f>
        <v/>
      </c>
      <c r="O270" s="44" t="str">
        <f ca="1">IF(ATALI[[#This Row],[//]]="","",INDEX(INDIRECT($2:$2),ATALI[[#This Row],[//]]))</f>
        <v/>
      </c>
      <c r="P270" s="44" t="str">
        <f ca="1">IF(ATALI[[#This Row],[//]]="","",IF(INDEX(INDIRECT($2:$2),ATALI[[#This Row],[//]])="","",INDEX(INDIRECT($2:$2),ATALI[[#This Row],[//]])))</f>
        <v/>
      </c>
      <c r="Q270" s="33" t="str">
        <f ca="1">IF(ATALI[[#This Row],[//]]="","",INDEX(INDIRECT($2:$2),ATALI[[#This Row],[//]]))</f>
        <v/>
      </c>
      <c r="R2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70" s="45" t="str">
        <f ca="1">IF(ATALI[[#This Row],[//]]="","",IF(INDEX(INDIRECT($2:$2),ATALI[[#This Row],[//]])="","",INDEX(INDIRECT($2:$2),ATALI[[#This Row],[//]])))</f>
        <v/>
      </c>
      <c r="U270" s="31" t="str">
        <f ca="1">IF(ATALI[[#This Row],[//]]="","",INDEX(INDIRECT($2:$2),ATALI[[#This Row],[//]]))</f>
        <v/>
      </c>
      <c r="V270" s="31" t="str">
        <f ca="1">LOWER(SUBSTITUTE(SUBSTITUTE(SUBSTITUTE(SUBSTITUTE(SUBSTITUTE(SUBSTITUTE(SUBSTITUTE(ATALI[[#This Row],[N.B.nota]]," ",""),"-",""),"(",""),")",""),".",""),",",""),"/",""))</f>
        <v/>
      </c>
      <c r="W270" s="31" t="str">
        <f ca="1">IF(ATALI[[#This Row],[concat]]="","",MATCH(ATALI[[#This Row],[concat]],[3]!db[NB NOTA_C],0)+1)</f>
        <v/>
      </c>
      <c r="X270" s="31" t="str">
        <f ca="1">IF(ATALI[[#This Row],[N.B.nota]]="","",ADDRESS(ROW(ATALI[QB]),COLUMN(ATALI[QB]))&amp;":"&amp;ADDRESS(ROW(),COLUMN(ATALI[QB])))</f>
        <v/>
      </c>
      <c r="Y270" s="46" t="str">
        <f ca="1">IF(ATALI[[#This Row],[//]]="","",HYPERLINK("[../DB.xlsx]DB!e"&amp;MATCH(ATALI[[#This Row],[concat]],[3]!db[NB NOTA_C],0)+1,"&gt;"))</f>
        <v/>
      </c>
      <c r="Z270" s="32">
        <f ca="1">IF(ATALI[[#This Row],[ID NOTA]]="",INDIRECT(ADDRESS(ROW()-1,COLUMN())),ATALI[[#This Row],[ID NOTA]])</f>
        <v>7</v>
      </c>
    </row>
    <row r="271" spans="1:26" x14ac:dyDescent="0.25">
      <c r="A271" s="32"/>
      <c r="B271" s="48" t="str">
        <f>IF(ATALI[[#This Row],[N_ID]]="","",INDEX(Table1[ID],MATCH(ATALI[[#This Row],[N_ID]],Table1[N_ID],0)))</f>
        <v/>
      </c>
      <c r="C271" s="48" t="str">
        <f ca="1">IF(ATALI[[#This Row],[//]]="","",HYPERLINK("["&amp;SUBSTITUTE(DIR,"'","")&amp;"]NOTA!D"&amp;ATALI[[#This Row],[//]]+2,"&gt;"))</f>
        <v/>
      </c>
      <c r="D271" s="48" t="str">
        <f>IF(ATALI[[#This Row],[ID NOTA]]="","",INDEX(Table1[QB],MATCH(ATALI[[#This Row],[ID NOTA]],Table1[ID],0)))</f>
        <v/>
      </c>
      <c r="E27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71" s="48"/>
      <c r="G271" s="30" t="str">
        <f ca="1">IF(ATALI[[#This Row],[N_ID]]="","",INDEX(INDIRECT($2:$2),ATALI[[#This Row],[//]]))</f>
        <v/>
      </c>
      <c r="H271" s="30" t="str">
        <f ca="1">IF(ATALI[[#This Row],[N_ID]]="","",INDEX(INDIRECT($2:$2),ATALI[[#This Row],[//]]))</f>
        <v/>
      </c>
      <c r="I271" s="31" t="str">
        <f ca="1">IF(ATALI[[#This Row],[N_ID]]="","",INDEX(INDIRECT($2:$2),ATALI[[#This Row],[//]]))</f>
        <v/>
      </c>
      <c r="J271" s="31" t="str">
        <f ca="1">IF(ATALI[[#This Row],[//]]="","",INDEX([3]!db[NB PAJAK],ATALI[[#This Row],[stt]]-1))</f>
        <v/>
      </c>
      <c r="K271" s="48" t="str">
        <f ca="1">IF(ATALI[[#This Row],[//]]="","",INDEX(INDIRECT($2:$2),ATALI[[#This Row],[//]]))</f>
        <v/>
      </c>
      <c r="L271" s="48" t="str">
        <f ca="1">IF(ATALI[[#This Row],[//]]="","",INDEX(INDIRECT($2:$2),ATALI[[#This Row],[//]]))</f>
        <v/>
      </c>
      <c r="M271" s="48" t="str">
        <f ca="1">IF(ATALI[[#This Row],[//]]="","",INDEX(INDIRECT($2:$2),ATALI[[#This Row],[//]]))</f>
        <v/>
      </c>
      <c r="N271" s="33" t="str">
        <f ca="1">IF(ATALI[[#This Row],[//]]="","",INDEX(INDIRECT($2:$2),ATALI[[#This Row],[//]]))</f>
        <v/>
      </c>
      <c r="O271" s="44" t="str">
        <f ca="1">IF(ATALI[[#This Row],[//]]="","",INDEX(INDIRECT($2:$2),ATALI[[#This Row],[//]]))</f>
        <v/>
      </c>
      <c r="P271" s="44" t="str">
        <f ca="1">IF(ATALI[[#This Row],[//]]="","",IF(INDEX(INDIRECT($2:$2),ATALI[[#This Row],[//]])="","",INDEX(INDIRECT($2:$2),ATALI[[#This Row],[//]])))</f>
        <v/>
      </c>
      <c r="Q271" s="33" t="str">
        <f ca="1">IF(ATALI[[#This Row],[//]]="","",INDEX(INDIRECT($2:$2),ATALI[[#This Row],[//]]))</f>
        <v/>
      </c>
      <c r="R2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71" s="45" t="str">
        <f ca="1">IF(ATALI[[#This Row],[//]]="","",IF(INDEX(INDIRECT($2:$2),ATALI[[#This Row],[//]])="","",INDEX(INDIRECT($2:$2),ATALI[[#This Row],[//]])))</f>
        <v/>
      </c>
      <c r="U271" s="31" t="str">
        <f ca="1">IF(ATALI[[#This Row],[//]]="","",INDEX(INDIRECT($2:$2),ATALI[[#This Row],[//]]))</f>
        <v/>
      </c>
      <c r="V271" s="31" t="str">
        <f ca="1">LOWER(SUBSTITUTE(SUBSTITUTE(SUBSTITUTE(SUBSTITUTE(SUBSTITUTE(SUBSTITUTE(SUBSTITUTE(ATALI[[#This Row],[N.B.nota]]," ",""),"-",""),"(",""),")",""),".",""),",",""),"/",""))</f>
        <v/>
      </c>
      <c r="W271" s="31" t="str">
        <f ca="1">IF(ATALI[[#This Row],[concat]]="","",MATCH(ATALI[[#This Row],[concat]],[3]!db[NB NOTA_C],0)+1)</f>
        <v/>
      </c>
      <c r="X271" s="31" t="str">
        <f ca="1">IF(ATALI[[#This Row],[N.B.nota]]="","",ADDRESS(ROW(ATALI[QB]),COLUMN(ATALI[QB]))&amp;":"&amp;ADDRESS(ROW(),COLUMN(ATALI[QB])))</f>
        <v/>
      </c>
      <c r="Y271" s="46" t="str">
        <f ca="1">IF(ATALI[[#This Row],[//]]="","",HYPERLINK("[../DB.xlsx]DB!e"&amp;MATCH(ATALI[[#This Row],[concat]],[3]!db[NB NOTA_C],0)+1,"&gt;"))</f>
        <v/>
      </c>
      <c r="Z271" s="32">
        <f ca="1">IF(ATALI[[#This Row],[ID NOTA]]="",INDIRECT(ADDRESS(ROW()-1,COLUMN())),ATALI[[#This Row],[ID NOTA]])</f>
        <v>7</v>
      </c>
    </row>
    <row r="272" spans="1:26" x14ac:dyDescent="0.25">
      <c r="A272" s="32"/>
      <c r="B272" s="48" t="str">
        <f>IF(ATALI[[#This Row],[N_ID]]="","",INDEX(Table1[ID],MATCH(ATALI[[#This Row],[N_ID]],Table1[N_ID],0)))</f>
        <v/>
      </c>
      <c r="C272" s="48" t="str">
        <f ca="1">IF(ATALI[[#This Row],[//]]="","",HYPERLINK("["&amp;SUBSTITUTE(DIR,"'","")&amp;"]NOTA!D"&amp;ATALI[[#This Row],[//]]+2,"&gt;"))</f>
        <v/>
      </c>
      <c r="D272" s="48" t="str">
        <f>IF(ATALI[[#This Row],[ID NOTA]]="","",INDEX(Table1[QB],MATCH(ATALI[[#This Row],[ID NOTA]],Table1[ID],0)))</f>
        <v/>
      </c>
      <c r="E27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72" s="48"/>
      <c r="G272" s="30" t="str">
        <f ca="1">IF(ATALI[[#This Row],[N_ID]]="","",INDEX(INDIRECT($2:$2),ATALI[[#This Row],[//]]))</f>
        <v/>
      </c>
      <c r="H272" s="30" t="str">
        <f ca="1">IF(ATALI[[#This Row],[N_ID]]="","",INDEX(INDIRECT($2:$2),ATALI[[#This Row],[//]]))</f>
        <v/>
      </c>
      <c r="I272" s="31" t="str">
        <f ca="1">IF(ATALI[[#This Row],[N_ID]]="","",INDEX(INDIRECT($2:$2),ATALI[[#This Row],[//]]))</f>
        <v/>
      </c>
      <c r="J272" s="31" t="str">
        <f ca="1">IF(ATALI[[#This Row],[//]]="","",INDEX([3]!db[NB PAJAK],ATALI[[#This Row],[stt]]-1))</f>
        <v/>
      </c>
      <c r="K272" s="48" t="str">
        <f ca="1">IF(ATALI[[#This Row],[//]]="","",INDEX(INDIRECT($2:$2),ATALI[[#This Row],[//]]))</f>
        <v/>
      </c>
      <c r="L272" s="48" t="str">
        <f ca="1">IF(ATALI[[#This Row],[//]]="","",INDEX(INDIRECT($2:$2),ATALI[[#This Row],[//]]))</f>
        <v/>
      </c>
      <c r="M272" s="48" t="str">
        <f ca="1">IF(ATALI[[#This Row],[//]]="","",INDEX(INDIRECT($2:$2),ATALI[[#This Row],[//]]))</f>
        <v/>
      </c>
      <c r="N272" s="33" t="str">
        <f ca="1">IF(ATALI[[#This Row],[//]]="","",INDEX(INDIRECT($2:$2),ATALI[[#This Row],[//]]))</f>
        <v/>
      </c>
      <c r="O272" s="44" t="str">
        <f ca="1">IF(ATALI[[#This Row],[//]]="","",INDEX(INDIRECT($2:$2),ATALI[[#This Row],[//]]))</f>
        <v/>
      </c>
      <c r="P272" s="44" t="str">
        <f ca="1">IF(ATALI[[#This Row],[//]]="","",IF(INDEX(INDIRECT($2:$2),ATALI[[#This Row],[//]])="","",INDEX(INDIRECT($2:$2),ATALI[[#This Row],[//]])))</f>
        <v/>
      </c>
      <c r="Q272" s="33" t="str">
        <f ca="1">IF(ATALI[[#This Row],[//]]="","",INDEX(INDIRECT($2:$2),ATALI[[#This Row],[//]]))</f>
        <v/>
      </c>
      <c r="R2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72" s="45" t="str">
        <f ca="1">IF(ATALI[[#This Row],[//]]="","",IF(INDEX(INDIRECT($2:$2),ATALI[[#This Row],[//]])="","",INDEX(INDIRECT($2:$2),ATALI[[#This Row],[//]])))</f>
        <v/>
      </c>
      <c r="U272" s="31" t="str">
        <f ca="1">IF(ATALI[[#This Row],[//]]="","",INDEX(INDIRECT($2:$2),ATALI[[#This Row],[//]]))</f>
        <v/>
      </c>
      <c r="V272" s="31" t="str">
        <f ca="1">LOWER(SUBSTITUTE(SUBSTITUTE(SUBSTITUTE(SUBSTITUTE(SUBSTITUTE(SUBSTITUTE(SUBSTITUTE(ATALI[[#This Row],[N.B.nota]]," ",""),"-",""),"(",""),")",""),".",""),",",""),"/",""))</f>
        <v/>
      </c>
      <c r="W272" s="31" t="str">
        <f ca="1">IF(ATALI[[#This Row],[concat]]="","",MATCH(ATALI[[#This Row],[concat]],[3]!db[NB NOTA_C],0)+1)</f>
        <v/>
      </c>
      <c r="X272" s="31" t="str">
        <f ca="1">IF(ATALI[[#This Row],[N.B.nota]]="","",ADDRESS(ROW(ATALI[QB]),COLUMN(ATALI[QB]))&amp;":"&amp;ADDRESS(ROW(),COLUMN(ATALI[QB])))</f>
        <v/>
      </c>
      <c r="Y272" s="46" t="str">
        <f ca="1">IF(ATALI[[#This Row],[//]]="","",HYPERLINK("[../DB.xlsx]DB!e"&amp;MATCH(ATALI[[#This Row],[concat]],[3]!db[NB NOTA_C],0)+1,"&gt;"))</f>
        <v/>
      </c>
      <c r="Z272" s="32">
        <f ca="1">IF(ATALI[[#This Row],[ID NOTA]]="",INDIRECT(ADDRESS(ROW()-1,COLUMN())),ATALI[[#This Row],[ID NOTA]])</f>
        <v>7</v>
      </c>
    </row>
    <row r="273" spans="1:26" x14ac:dyDescent="0.25">
      <c r="A273" s="32"/>
      <c r="B273" s="48" t="str">
        <f>IF(ATALI[[#This Row],[N_ID]]="","",INDEX(Table1[ID],MATCH(ATALI[[#This Row],[N_ID]],Table1[N_ID],0)))</f>
        <v/>
      </c>
      <c r="C273" s="48" t="str">
        <f ca="1">IF(ATALI[[#This Row],[//]]="","",HYPERLINK("["&amp;SUBSTITUTE(DIR,"'","")&amp;"]NOTA!D"&amp;ATALI[[#This Row],[//]]+2,"&gt;"))</f>
        <v/>
      </c>
      <c r="D273" s="48" t="str">
        <f>IF(ATALI[[#This Row],[ID NOTA]]="","",INDEX(Table1[QB],MATCH(ATALI[[#This Row],[ID NOTA]],Table1[ID],0)))</f>
        <v/>
      </c>
      <c r="E27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73" s="48"/>
      <c r="G273" s="30" t="str">
        <f ca="1">IF(ATALI[[#This Row],[N_ID]]="","",INDEX(INDIRECT($2:$2),ATALI[[#This Row],[//]]))</f>
        <v/>
      </c>
      <c r="H273" s="30" t="str">
        <f ca="1">IF(ATALI[[#This Row],[N_ID]]="","",INDEX(INDIRECT($2:$2),ATALI[[#This Row],[//]]))</f>
        <v/>
      </c>
      <c r="I273" s="31" t="str">
        <f ca="1">IF(ATALI[[#This Row],[N_ID]]="","",INDEX(INDIRECT($2:$2),ATALI[[#This Row],[//]]))</f>
        <v/>
      </c>
      <c r="J273" s="31" t="str">
        <f ca="1">IF(ATALI[[#This Row],[//]]="","",INDEX([3]!db[NB PAJAK],ATALI[[#This Row],[stt]]-1))</f>
        <v/>
      </c>
      <c r="K273" s="48" t="str">
        <f ca="1">IF(ATALI[[#This Row],[//]]="","",INDEX(INDIRECT($2:$2),ATALI[[#This Row],[//]]))</f>
        <v/>
      </c>
      <c r="L273" s="48" t="str">
        <f ca="1">IF(ATALI[[#This Row],[//]]="","",INDEX(INDIRECT($2:$2),ATALI[[#This Row],[//]]))</f>
        <v/>
      </c>
      <c r="M273" s="48" t="str">
        <f ca="1">IF(ATALI[[#This Row],[//]]="","",INDEX(INDIRECT($2:$2),ATALI[[#This Row],[//]]))</f>
        <v/>
      </c>
      <c r="N273" s="33" t="str">
        <f ca="1">IF(ATALI[[#This Row],[//]]="","",INDEX(INDIRECT($2:$2),ATALI[[#This Row],[//]]))</f>
        <v/>
      </c>
      <c r="O273" s="44" t="str">
        <f ca="1">IF(ATALI[[#This Row],[//]]="","",INDEX(INDIRECT($2:$2),ATALI[[#This Row],[//]]))</f>
        <v/>
      </c>
      <c r="P273" s="44" t="str">
        <f ca="1">IF(ATALI[[#This Row],[//]]="","",IF(INDEX(INDIRECT($2:$2),ATALI[[#This Row],[//]])="","",INDEX(INDIRECT($2:$2),ATALI[[#This Row],[//]])))</f>
        <v/>
      </c>
      <c r="Q273" s="33" t="str">
        <f ca="1">IF(ATALI[[#This Row],[//]]="","",INDEX(INDIRECT($2:$2),ATALI[[#This Row],[//]]))</f>
        <v/>
      </c>
      <c r="R2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73" s="45" t="str">
        <f ca="1">IF(ATALI[[#This Row],[//]]="","",IF(INDEX(INDIRECT($2:$2),ATALI[[#This Row],[//]])="","",INDEX(INDIRECT($2:$2),ATALI[[#This Row],[//]])))</f>
        <v/>
      </c>
      <c r="U273" s="31" t="str">
        <f ca="1">IF(ATALI[[#This Row],[//]]="","",INDEX(INDIRECT($2:$2),ATALI[[#This Row],[//]]))</f>
        <v/>
      </c>
      <c r="V273" s="31" t="str">
        <f ca="1">LOWER(SUBSTITUTE(SUBSTITUTE(SUBSTITUTE(SUBSTITUTE(SUBSTITUTE(SUBSTITUTE(SUBSTITUTE(ATALI[[#This Row],[N.B.nota]]," ",""),"-",""),"(",""),")",""),".",""),",",""),"/",""))</f>
        <v/>
      </c>
      <c r="W273" s="31" t="str">
        <f ca="1">IF(ATALI[[#This Row],[concat]]="","",MATCH(ATALI[[#This Row],[concat]],[3]!db[NB NOTA_C],0)+1)</f>
        <v/>
      </c>
      <c r="X273" s="31" t="str">
        <f ca="1">IF(ATALI[[#This Row],[N.B.nota]]="","",ADDRESS(ROW(ATALI[QB]),COLUMN(ATALI[QB]))&amp;":"&amp;ADDRESS(ROW(),COLUMN(ATALI[QB])))</f>
        <v/>
      </c>
      <c r="Y273" s="46" t="str">
        <f ca="1">IF(ATALI[[#This Row],[//]]="","",HYPERLINK("[../DB.xlsx]DB!e"&amp;MATCH(ATALI[[#This Row],[concat]],[3]!db[NB NOTA_C],0)+1,"&gt;"))</f>
        <v/>
      </c>
      <c r="Z273" s="32">
        <f ca="1">IF(ATALI[[#This Row],[ID NOTA]]="",INDIRECT(ADDRESS(ROW()-1,COLUMN())),ATALI[[#This Row],[ID NOTA]])</f>
        <v>7</v>
      </c>
    </row>
    <row r="274" spans="1:26" x14ac:dyDescent="0.25">
      <c r="A274" s="32"/>
      <c r="B274" s="48" t="str">
        <f>IF(ATALI[[#This Row],[N_ID]]="","",INDEX(Table1[ID],MATCH(ATALI[[#This Row],[N_ID]],Table1[N_ID],0)))</f>
        <v/>
      </c>
      <c r="C274" s="48" t="str">
        <f ca="1">IF(ATALI[[#This Row],[//]]="","",HYPERLINK("["&amp;SUBSTITUTE(DIR,"'","")&amp;"]NOTA!D"&amp;ATALI[[#This Row],[//]]+2,"&gt;"))</f>
        <v/>
      </c>
      <c r="D274" s="48" t="str">
        <f>IF(ATALI[[#This Row],[ID NOTA]]="","",INDEX(Table1[QB],MATCH(ATALI[[#This Row],[ID NOTA]],Table1[ID],0)))</f>
        <v/>
      </c>
      <c r="E27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74" s="48"/>
      <c r="G274" s="30" t="str">
        <f ca="1">IF(ATALI[[#This Row],[N_ID]]="","",INDEX(INDIRECT($2:$2),ATALI[[#This Row],[//]]))</f>
        <v/>
      </c>
      <c r="H274" s="30" t="str">
        <f ca="1">IF(ATALI[[#This Row],[N_ID]]="","",INDEX(INDIRECT($2:$2),ATALI[[#This Row],[//]]))</f>
        <v/>
      </c>
      <c r="I274" s="31" t="str">
        <f ca="1">IF(ATALI[[#This Row],[N_ID]]="","",INDEX(INDIRECT($2:$2),ATALI[[#This Row],[//]]))</f>
        <v/>
      </c>
      <c r="J274" s="31" t="str">
        <f ca="1">IF(ATALI[[#This Row],[//]]="","",INDEX([3]!db[NB PAJAK],ATALI[[#This Row],[stt]]-1))</f>
        <v/>
      </c>
      <c r="K274" s="48" t="str">
        <f ca="1">IF(ATALI[[#This Row],[//]]="","",INDEX(INDIRECT($2:$2),ATALI[[#This Row],[//]]))</f>
        <v/>
      </c>
      <c r="L274" s="48" t="str">
        <f ca="1">IF(ATALI[[#This Row],[//]]="","",INDEX(INDIRECT($2:$2),ATALI[[#This Row],[//]]))</f>
        <v/>
      </c>
      <c r="M274" s="48" t="str">
        <f ca="1">IF(ATALI[[#This Row],[//]]="","",INDEX(INDIRECT($2:$2),ATALI[[#This Row],[//]]))</f>
        <v/>
      </c>
      <c r="N274" s="33" t="str">
        <f ca="1">IF(ATALI[[#This Row],[//]]="","",INDEX(INDIRECT($2:$2),ATALI[[#This Row],[//]]))</f>
        <v/>
      </c>
      <c r="O274" s="44" t="str">
        <f ca="1">IF(ATALI[[#This Row],[//]]="","",INDEX(INDIRECT($2:$2),ATALI[[#This Row],[//]]))</f>
        <v/>
      </c>
      <c r="P274" s="44" t="str">
        <f ca="1">IF(ATALI[[#This Row],[//]]="","",IF(INDEX(INDIRECT($2:$2),ATALI[[#This Row],[//]])="","",INDEX(INDIRECT($2:$2),ATALI[[#This Row],[//]])))</f>
        <v/>
      </c>
      <c r="Q274" s="33" t="str">
        <f ca="1">IF(ATALI[[#This Row],[//]]="","",INDEX(INDIRECT($2:$2),ATALI[[#This Row],[//]]))</f>
        <v/>
      </c>
      <c r="R2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74" s="45" t="str">
        <f ca="1">IF(ATALI[[#This Row],[//]]="","",IF(INDEX(INDIRECT($2:$2),ATALI[[#This Row],[//]])="","",INDEX(INDIRECT($2:$2),ATALI[[#This Row],[//]])))</f>
        <v/>
      </c>
      <c r="U274" s="31" t="str">
        <f ca="1">IF(ATALI[[#This Row],[//]]="","",INDEX(INDIRECT($2:$2),ATALI[[#This Row],[//]]))</f>
        <v/>
      </c>
      <c r="V274" s="31" t="str">
        <f ca="1">LOWER(SUBSTITUTE(SUBSTITUTE(SUBSTITUTE(SUBSTITUTE(SUBSTITUTE(SUBSTITUTE(SUBSTITUTE(ATALI[[#This Row],[N.B.nota]]," ",""),"-",""),"(",""),")",""),".",""),",",""),"/",""))</f>
        <v/>
      </c>
      <c r="W274" s="31" t="str">
        <f ca="1">IF(ATALI[[#This Row],[concat]]="","",MATCH(ATALI[[#This Row],[concat]],[3]!db[NB NOTA_C],0)+1)</f>
        <v/>
      </c>
      <c r="X274" s="31" t="str">
        <f ca="1">IF(ATALI[[#This Row],[N.B.nota]]="","",ADDRESS(ROW(ATALI[QB]),COLUMN(ATALI[QB]))&amp;":"&amp;ADDRESS(ROW(),COLUMN(ATALI[QB])))</f>
        <v/>
      </c>
      <c r="Y274" s="46" t="str">
        <f ca="1">IF(ATALI[[#This Row],[//]]="","",HYPERLINK("[../DB.xlsx]DB!e"&amp;MATCH(ATALI[[#This Row],[concat]],[3]!db[NB NOTA_C],0)+1,"&gt;"))</f>
        <v/>
      </c>
      <c r="Z274" s="32">
        <f ca="1">IF(ATALI[[#This Row],[ID NOTA]]="",INDIRECT(ADDRESS(ROW()-1,COLUMN())),ATALI[[#This Row],[ID NOTA]])</f>
        <v>7</v>
      </c>
    </row>
    <row r="275" spans="1:26" x14ac:dyDescent="0.25">
      <c r="A275" s="32"/>
      <c r="B275" s="48" t="str">
        <f>IF(ATALI[[#This Row],[N_ID]]="","",INDEX(Table1[ID],MATCH(ATALI[[#This Row],[N_ID]],Table1[N_ID],0)))</f>
        <v/>
      </c>
      <c r="C275" s="48" t="str">
        <f ca="1">IF(ATALI[[#This Row],[//]]="","",HYPERLINK("["&amp;SUBSTITUTE(DIR,"'","")&amp;"]NOTA!D"&amp;ATALI[[#This Row],[//]]+2,"&gt;"))</f>
        <v/>
      </c>
      <c r="D275" s="48" t="str">
        <f>IF(ATALI[[#This Row],[ID NOTA]]="","",INDEX(Table1[QB],MATCH(ATALI[[#This Row],[ID NOTA]],Table1[ID],0)))</f>
        <v/>
      </c>
      <c r="E27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75" s="48"/>
      <c r="G275" s="30" t="str">
        <f ca="1">IF(ATALI[[#This Row],[N_ID]]="","",INDEX(INDIRECT($2:$2),ATALI[[#This Row],[//]]))</f>
        <v/>
      </c>
      <c r="H275" s="30" t="str">
        <f ca="1">IF(ATALI[[#This Row],[N_ID]]="","",INDEX(INDIRECT($2:$2),ATALI[[#This Row],[//]]))</f>
        <v/>
      </c>
      <c r="I275" s="31" t="str">
        <f ca="1">IF(ATALI[[#This Row],[N_ID]]="","",INDEX(INDIRECT($2:$2),ATALI[[#This Row],[//]]))</f>
        <v/>
      </c>
      <c r="J275" s="31" t="str">
        <f ca="1">IF(ATALI[[#This Row],[//]]="","",INDEX([3]!db[NB PAJAK],ATALI[[#This Row],[stt]]-1))</f>
        <v/>
      </c>
      <c r="K275" s="48" t="str">
        <f ca="1">IF(ATALI[[#This Row],[//]]="","",INDEX(INDIRECT($2:$2),ATALI[[#This Row],[//]]))</f>
        <v/>
      </c>
      <c r="L275" s="48" t="str">
        <f ca="1">IF(ATALI[[#This Row],[//]]="","",INDEX(INDIRECT($2:$2),ATALI[[#This Row],[//]]))</f>
        <v/>
      </c>
      <c r="M275" s="48" t="str">
        <f ca="1">IF(ATALI[[#This Row],[//]]="","",INDEX(INDIRECT($2:$2),ATALI[[#This Row],[//]]))</f>
        <v/>
      </c>
      <c r="N275" s="33" t="str">
        <f ca="1">IF(ATALI[[#This Row],[//]]="","",INDEX(INDIRECT($2:$2),ATALI[[#This Row],[//]]))</f>
        <v/>
      </c>
      <c r="O275" s="44" t="str">
        <f ca="1">IF(ATALI[[#This Row],[//]]="","",INDEX(INDIRECT($2:$2),ATALI[[#This Row],[//]]))</f>
        <v/>
      </c>
      <c r="P275" s="44" t="str">
        <f ca="1">IF(ATALI[[#This Row],[//]]="","",IF(INDEX(INDIRECT($2:$2),ATALI[[#This Row],[//]])="","",INDEX(INDIRECT($2:$2),ATALI[[#This Row],[//]])))</f>
        <v/>
      </c>
      <c r="Q275" s="33" t="str">
        <f ca="1">IF(ATALI[[#This Row],[//]]="","",INDEX(INDIRECT($2:$2),ATALI[[#This Row],[//]]))</f>
        <v/>
      </c>
      <c r="R2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75" s="45" t="str">
        <f ca="1">IF(ATALI[[#This Row],[//]]="","",IF(INDEX(INDIRECT($2:$2),ATALI[[#This Row],[//]])="","",INDEX(INDIRECT($2:$2),ATALI[[#This Row],[//]])))</f>
        <v/>
      </c>
      <c r="U275" s="31" t="str">
        <f ca="1">IF(ATALI[[#This Row],[//]]="","",INDEX(INDIRECT($2:$2),ATALI[[#This Row],[//]]))</f>
        <v/>
      </c>
      <c r="V275" s="31" t="str">
        <f ca="1">LOWER(SUBSTITUTE(SUBSTITUTE(SUBSTITUTE(SUBSTITUTE(SUBSTITUTE(SUBSTITUTE(SUBSTITUTE(ATALI[[#This Row],[N.B.nota]]," ",""),"-",""),"(",""),")",""),".",""),",",""),"/",""))</f>
        <v/>
      </c>
      <c r="W275" s="31" t="str">
        <f ca="1">IF(ATALI[[#This Row],[concat]]="","",MATCH(ATALI[[#This Row],[concat]],[3]!db[NB NOTA_C],0)+1)</f>
        <v/>
      </c>
      <c r="X275" s="31" t="str">
        <f ca="1">IF(ATALI[[#This Row],[N.B.nota]]="","",ADDRESS(ROW(ATALI[QB]),COLUMN(ATALI[QB]))&amp;":"&amp;ADDRESS(ROW(),COLUMN(ATALI[QB])))</f>
        <v/>
      </c>
      <c r="Y275" s="46" t="str">
        <f ca="1">IF(ATALI[[#This Row],[//]]="","",HYPERLINK("[../DB.xlsx]DB!e"&amp;MATCH(ATALI[[#This Row],[concat]],[3]!db[NB NOTA_C],0)+1,"&gt;"))</f>
        <v/>
      </c>
      <c r="Z275" s="32">
        <f ca="1">IF(ATALI[[#This Row],[ID NOTA]]="",INDIRECT(ADDRESS(ROW()-1,COLUMN())),ATALI[[#This Row],[ID NOTA]])</f>
        <v>7</v>
      </c>
    </row>
    <row r="276" spans="1:26" x14ac:dyDescent="0.25">
      <c r="A276" s="32"/>
      <c r="B276" s="48" t="str">
        <f>IF(ATALI[[#This Row],[N_ID]]="","",INDEX(Table1[ID],MATCH(ATALI[[#This Row],[N_ID]],Table1[N_ID],0)))</f>
        <v/>
      </c>
      <c r="C276" s="48" t="str">
        <f ca="1">IF(ATALI[[#This Row],[//]]="","",HYPERLINK("["&amp;SUBSTITUTE(DIR,"'","")&amp;"]NOTA!D"&amp;ATALI[[#This Row],[//]]+2,"&gt;"))</f>
        <v/>
      </c>
      <c r="D276" s="48" t="str">
        <f>IF(ATALI[[#This Row],[ID NOTA]]="","",INDEX(Table1[QB],MATCH(ATALI[[#This Row],[ID NOTA]],Table1[ID],0)))</f>
        <v/>
      </c>
      <c r="E27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76" s="48"/>
      <c r="G276" s="30" t="str">
        <f ca="1">IF(ATALI[[#This Row],[N_ID]]="","",INDEX(INDIRECT($2:$2),ATALI[[#This Row],[//]]))</f>
        <v/>
      </c>
      <c r="H276" s="30" t="str">
        <f ca="1">IF(ATALI[[#This Row],[N_ID]]="","",INDEX(INDIRECT($2:$2),ATALI[[#This Row],[//]]))</f>
        <v/>
      </c>
      <c r="I276" s="31" t="str">
        <f ca="1">IF(ATALI[[#This Row],[N_ID]]="","",INDEX(INDIRECT($2:$2),ATALI[[#This Row],[//]]))</f>
        <v/>
      </c>
      <c r="J276" s="31" t="str">
        <f ca="1">IF(ATALI[[#This Row],[//]]="","",INDEX([3]!db[NB PAJAK],ATALI[[#This Row],[stt]]-1))</f>
        <v/>
      </c>
      <c r="K276" s="48" t="str">
        <f ca="1">IF(ATALI[[#This Row],[//]]="","",INDEX(INDIRECT($2:$2),ATALI[[#This Row],[//]]))</f>
        <v/>
      </c>
      <c r="L276" s="48" t="str">
        <f ca="1">IF(ATALI[[#This Row],[//]]="","",INDEX(INDIRECT($2:$2),ATALI[[#This Row],[//]]))</f>
        <v/>
      </c>
      <c r="M276" s="48" t="str">
        <f ca="1">IF(ATALI[[#This Row],[//]]="","",INDEX(INDIRECT($2:$2),ATALI[[#This Row],[//]]))</f>
        <v/>
      </c>
      <c r="N276" s="33" t="str">
        <f ca="1">IF(ATALI[[#This Row],[//]]="","",INDEX(INDIRECT($2:$2),ATALI[[#This Row],[//]]))</f>
        <v/>
      </c>
      <c r="O276" s="44" t="str">
        <f ca="1">IF(ATALI[[#This Row],[//]]="","",INDEX(INDIRECT($2:$2),ATALI[[#This Row],[//]]))</f>
        <v/>
      </c>
      <c r="P276" s="44" t="str">
        <f ca="1">IF(ATALI[[#This Row],[//]]="","",IF(INDEX(INDIRECT($2:$2),ATALI[[#This Row],[//]])="","",INDEX(INDIRECT($2:$2),ATALI[[#This Row],[//]])))</f>
        <v/>
      </c>
      <c r="Q276" s="33" t="str">
        <f ca="1">IF(ATALI[[#This Row],[//]]="","",INDEX(INDIRECT($2:$2),ATALI[[#This Row],[//]]))</f>
        <v/>
      </c>
      <c r="R2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76" s="45" t="str">
        <f ca="1">IF(ATALI[[#This Row],[//]]="","",IF(INDEX(INDIRECT($2:$2),ATALI[[#This Row],[//]])="","",INDEX(INDIRECT($2:$2),ATALI[[#This Row],[//]])))</f>
        <v/>
      </c>
      <c r="U276" s="31" t="str">
        <f ca="1">IF(ATALI[[#This Row],[//]]="","",INDEX(INDIRECT($2:$2),ATALI[[#This Row],[//]]))</f>
        <v/>
      </c>
      <c r="V276" s="31" t="str">
        <f ca="1">LOWER(SUBSTITUTE(SUBSTITUTE(SUBSTITUTE(SUBSTITUTE(SUBSTITUTE(SUBSTITUTE(SUBSTITUTE(ATALI[[#This Row],[N.B.nota]]," ",""),"-",""),"(",""),")",""),".",""),",",""),"/",""))</f>
        <v/>
      </c>
      <c r="W276" s="31" t="str">
        <f ca="1">IF(ATALI[[#This Row],[concat]]="","",MATCH(ATALI[[#This Row],[concat]],[3]!db[NB NOTA_C],0)+1)</f>
        <v/>
      </c>
      <c r="X276" s="31" t="str">
        <f ca="1">IF(ATALI[[#This Row],[N.B.nota]]="","",ADDRESS(ROW(ATALI[QB]),COLUMN(ATALI[QB]))&amp;":"&amp;ADDRESS(ROW(),COLUMN(ATALI[QB])))</f>
        <v/>
      </c>
      <c r="Y276" s="46" t="str">
        <f ca="1">IF(ATALI[[#This Row],[//]]="","",HYPERLINK("[../DB.xlsx]DB!e"&amp;MATCH(ATALI[[#This Row],[concat]],[3]!db[NB NOTA_C],0)+1,"&gt;"))</f>
        <v/>
      </c>
      <c r="Z276" s="32">
        <f ca="1">IF(ATALI[[#This Row],[ID NOTA]]="",INDIRECT(ADDRESS(ROW()-1,COLUMN())),ATALI[[#This Row],[ID NOTA]])</f>
        <v>7</v>
      </c>
    </row>
    <row r="277" spans="1:26" x14ac:dyDescent="0.25">
      <c r="A277" s="32"/>
      <c r="B277" s="48" t="str">
        <f>IF(ATALI[[#This Row],[N_ID]]="","",INDEX(Table1[ID],MATCH(ATALI[[#This Row],[N_ID]],Table1[N_ID],0)))</f>
        <v/>
      </c>
      <c r="C277" s="48" t="str">
        <f ca="1">IF(ATALI[[#This Row],[//]]="","",HYPERLINK("["&amp;SUBSTITUTE(DIR,"'","")&amp;"]NOTA!D"&amp;ATALI[[#This Row],[//]]+2,"&gt;"))</f>
        <v/>
      </c>
      <c r="D277" s="48" t="str">
        <f>IF(ATALI[[#This Row],[ID NOTA]]="","",INDEX(Table1[QB],MATCH(ATALI[[#This Row],[ID NOTA]],Table1[ID],0)))</f>
        <v/>
      </c>
      <c r="E27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77" s="48"/>
      <c r="G277" s="30" t="str">
        <f ca="1">IF(ATALI[[#This Row],[N_ID]]="","",INDEX(INDIRECT($2:$2),ATALI[[#This Row],[//]]))</f>
        <v/>
      </c>
      <c r="H277" s="30" t="str">
        <f ca="1">IF(ATALI[[#This Row],[N_ID]]="","",INDEX(INDIRECT($2:$2),ATALI[[#This Row],[//]]))</f>
        <v/>
      </c>
      <c r="I277" s="31" t="str">
        <f ca="1">IF(ATALI[[#This Row],[N_ID]]="","",INDEX(INDIRECT($2:$2),ATALI[[#This Row],[//]]))</f>
        <v/>
      </c>
      <c r="J277" s="31" t="str">
        <f ca="1">IF(ATALI[[#This Row],[//]]="","",INDEX([3]!db[NB PAJAK],ATALI[[#This Row],[stt]]-1))</f>
        <v/>
      </c>
      <c r="K277" s="48" t="str">
        <f ca="1">IF(ATALI[[#This Row],[//]]="","",INDEX(INDIRECT($2:$2),ATALI[[#This Row],[//]]))</f>
        <v/>
      </c>
      <c r="L277" s="48" t="str">
        <f ca="1">IF(ATALI[[#This Row],[//]]="","",INDEX(INDIRECT($2:$2),ATALI[[#This Row],[//]]))</f>
        <v/>
      </c>
      <c r="M277" s="48" t="str">
        <f ca="1">IF(ATALI[[#This Row],[//]]="","",INDEX(INDIRECT($2:$2),ATALI[[#This Row],[//]]))</f>
        <v/>
      </c>
      <c r="N277" s="33" t="str">
        <f ca="1">IF(ATALI[[#This Row],[//]]="","",INDEX(INDIRECT($2:$2),ATALI[[#This Row],[//]]))</f>
        <v/>
      </c>
      <c r="O277" s="44" t="str">
        <f ca="1">IF(ATALI[[#This Row],[//]]="","",INDEX(INDIRECT($2:$2),ATALI[[#This Row],[//]]))</f>
        <v/>
      </c>
      <c r="P277" s="44" t="str">
        <f ca="1">IF(ATALI[[#This Row],[//]]="","",IF(INDEX(INDIRECT($2:$2),ATALI[[#This Row],[//]])="","",INDEX(INDIRECT($2:$2),ATALI[[#This Row],[//]])))</f>
        <v/>
      </c>
      <c r="Q277" s="33" t="str">
        <f ca="1">IF(ATALI[[#This Row],[//]]="","",INDEX(INDIRECT($2:$2),ATALI[[#This Row],[//]]))</f>
        <v/>
      </c>
      <c r="R2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77" s="45" t="str">
        <f ca="1">IF(ATALI[[#This Row],[//]]="","",IF(INDEX(INDIRECT($2:$2),ATALI[[#This Row],[//]])="","",INDEX(INDIRECT($2:$2),ATALI[[#This Row],[//]])))</f>
        <v/>
      </c>
      <c r="U277" s="31" t="str">
        <f ca="1">IF(ATALI[[#This Row],[//]]="","",INDEX(INDIRECT($2:$2),ATALI[[#This Row],[//]]))</f>
        <v/>
      </c>
      <c r="V277" s="31" t="str">
        <f ca="1">LOWER(SUBSTITUTE(SUBSTITUTE(SUBSTITUTE(SUBSTITUTE(SUBSTITUTE(SUBSTITUTE(SUBSTITUTE(ATALI[[#This Row],[N.B.nota]]," ",""),"-",""),"(",""),")",""),".",""),",",""),"/",""))</f>
        <v/>
      </c>
      <c r="W277" s="31" t="str">
        <f ca="1">IF(ATALI[[#This Row],[concat]]="","",MATCH(ATALI[[#This Row],[concat]],[3]!db[NB NOTA_C],0)+1)</f>
        <v/>
      </c>
      <c r="X277" s="31" t="str">
        <f ca="1">IF(ATALI[[#This Row],[N.B.nota]]="","",ADDRESS(ROW(ATALI[QB]),COLUMN(ATALI[QB]))&amp;":"&amp;ADDRESS(ROW(),COLUMN(ATALI[QB])))</f>
        <v/>
      </c>
      <c r="Y277" s="46" t="str">
        <f ca="1">IF(ATALI[[#This Row],[//]]="","",HYPERLINK("[../DB.xlsx]DB!e"&amp;MATCH(ATALI[[#This Row],[concat]],[3]!db[NB NOTA_C],0)+1,"&gt;"))</f>
        <v/>
      </c>
      <c r="Z277" s="32">
        <f ca="1">IF(ATALI[[#This Row],[ID NOTA]]="",INDIRECT(ADDRESS(ROW()-1,COLUMN())),ATALI[[#This Row],[ID NOTA]])</f>
        <v>7</v>
      </c>
    </row>
    <row r="278" spans="1:26" x14ac:dyDescent="0.25">
      <c r="A278" s="32"/>
      <c r="B278" s="48" t="str">
        <f>IF(ATALI[[#This Row],[N_ID]]="","",INDEX(Table1[ID],MATCH(ATALI[[#This Row],[N_ID]],Table1[N_ID],0)))</f>
        <v/>
      </c>
      <c r="C278" s="48" t="str">
        <f ca="1">IF(ATALI[[#This Row],[//]]="","",HYPERLINK("["&amp;SUBSTITUTE(DIR,"'","")&amp;"]NOTA!D"&amp;ATALI[[#This Row],[//]]+2,"&gt;"))</f>
        <v/>
      </c>
      <c r="D278" s="48" t="str">
        <f>IF(ATALI[[#This Row],[ID NOTA]]="","",INDEX(Table1[QB],MATCH(ATALI[[#This Row],[ID NOTA]],Table1[ID],0)))</f>
        <v/>
      </c>
      <c r="E27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78" s="48"/>
      <c r="G278" s="30" t="str">
        <f ca="1">IF(ATALI[[#This Row],[N_ID]]="","",INDEX(INDIRECT($2:$2),ATALI[[#This Row],[//]]))</f>
        <v/>
      </c>
      <c r="H278" s="30" t="str">
        <f ca="1">IF(ATALI[[#This Row],[N_ID]]="","",INDEX(INDIRECT($2:$2),ATALI[[#This Row],[//]]))</f>
        <v/>
      </c>
      <c r="I278" s="31" t="str">
        <f ca="1">IF(ATALI[[#This Row],[N_ID]]="","",INDEX(INDIRECT($2:$2),ATALI[[#This Row],[//]]))</f>
        <v/>
      </c>
      <c r="J278" s="31" t="str">
        <f ca="1">IF(ATALI[[#This Row],[//]]="","",INDEX([3]!db[NB PAJAK],ATALI[[#This Row],[stt]]-1))</f>
        <v/>
      </c>
      <c r="K278" s="48" t="str">
        <f ca="1">IF(ATALI[[#This Row],[//]]="","",INDEX(INDIRECT($2:$2),ATALI[[#This Row],[//]]))</f>
        <v/>
      </c>
      <c r="L278" s="48" t="str">
        <f ca="1">IF(ATALI[[#This Row],[//]]="","",INDEX(INDIRECT($2:$2),ATALI[[#This Row],[//]]))</f>
        <v/>
      </c>
      <c r="M278" s="48" t="str">
        <f ca="1">IF(ATALI[[#This Row],[//]]="","",INDEX(INDIRECT($2:$2),ATALI[[#This Row],[//]]))</f>
        <v/>
      </c>
      <c r="N278" s="33" t="str">
        <f ca="1">IF(ATALI[[#This Row],[//]]="","",INDEX(INDIRECT($2:$2),ATALI[[#This Row],[//]]))</f>
        <v/>
      </c>
      <c r="O278" s="44" t="str">
        <f ca="1">IF(ATALI[[#This Row],[//]]="","",INDEX(INDIRECT($2:$2),ATALI[[#This Row],[//]]))</f>
        <v/>
      </c>
      <c r="P278" s="44" t="str">
        <f ca="1">IF(ATALI[[#This Row],[//]]="","",IF(INDEX(INDIRECT($2:$2),ATALI[[#This Row],[//]])="","",INDEX(INDIRECT($2:$2),ATALI[[#This Row],[//]])))</f>
        <v/>
      </c>
      <c r="Q278" s="33" t="str">
        <f ca="1">IF(ATALI[[#This Row],[//]]="","",INDEX(INDIRECT($2:$2),ATALI[[#This Row],[//]]))</f>
        <v/>
      </c>
      <c r="R2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78" s="45" t="str">
        <f ca="1">IF(ATALI[[#This Row],[//]]="","",IF(INDEX(INDIRECT($2:$2),ATALI[[#This Row],[//]])="","",INDEX(INDIRECT($2:$2),ATALI[[#This Row],[//]])))</f>
        <v/>
      </c>
      <c r="U278" s="31" t="str">
        <f ca="1">IF(ATALI[[#This Row],[//]]="","",INDEX(INDIRECT($2:$2),ATALI[[#This Row],[//]]))</f>
        <v/>
      </c>
      <c r="V278" s="31" t="str">
        <f ca="1">LOWER(SUBSTITUTE(SUBSTITUTE(SUBSTITUTE(SUBSTITUTE(SUBSTITUTE(SUBSTITUTE(SUBSTITUTE(ATALI[[#This Row],[N.B.nota]]," ",""),"-",""),"(",""),")",""),".",""),",",""),"/",""))</f>
        <v/>
      </c>
      <c r="W278" s="31" t="str">
        <f ca="1">IF(ATALI[[#This Row],[concat]]="","",MATCH(ATALI[[#This Row],[concat]],[3]!db[NB NOTA_C],0)+1)</f>
        <v/>
      </c>
      <c r="X278" s="31" t="str">
        <f ca="1">IF(ATALI[[#This Row],[N.B.nota]]="","",ADDRESS(ROW(ATALI[QB]),COLUMN(ATALI[QB]))&amp;":"&amp;ADDRESS(ROW(),COLUMN(ATALI[QB])))</f>
        <v/>
      </c>
      <c r="Y278" s="46" t="str">
        <f ca="1">IF(ATALI[[#This Row],[//]]="","",HYPERLINK("[../DB.xlsx]DB!e"&amp;MATCH(ATALI[[#This Row],[concat]],[3]!db[NB NOTA_C],0)+1,"&gt;"))</f>
        <v/>
      </c>
      <c r="Z278" s="32">
        <f ca="1">IF(ATALI[[#This Row],[ID NOTA]]="",INDIRECT(ADDRESS(ROW()-1,COLUMN())),ATALI[[#This Row],[ID NOTA]])</f>
        <v>7</v>
      </c>
    </row>
    <row r="279" spans="1:26" x14ac:dyDescent="0.25">
      <c r="A279" s="32"/>
      <c r="B279" s="48" t="str">
        <f>IF(ATALI[[#This Row],[N_ID]]="","",INDEX(Table1[ID],MATCH(ATALI[[#This Row],[N_ID]],Table1[N_ID],0)))</f>
        <v/>
      </c>
      <c r="C279" s="48" t="str">
        <f ca="1">IF(ATALI[[#This Row],[//]]="","",HYPERLINK("["&amp;SUBSTITUTE(DIR,"'","")&amp;"]NOTA!D"&amp;ATALI[[#This Row],[//]]+2,"&gt;"))</f>
        <v/>
      </c>
      <c r="D279" s="48" t="str">
        <f>IF(ATALI[[#This Row],[ID NOTA]]="","",INDEX(Table1[QB],MATCH(ATALI[[#This Row],[ID NOTA]],Table1[ID],0)))</f>
        <v/>
      </c>
      <c r="E27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79" s="48"/>
      <c r="G279" s="30" t="str">
        <f ca="1">IF(ATALI[[#This Row],[N_ID]]="","",INDEX(INDIRECT($2:$2),ATALI[[#This Row],[//]]))</f>
        <v/>
      </c>
      <c r="H279" s="30" t="str">
        <f ca="1">IF(ATALI[[#This Row],[N_ID]]="","",INDEX(INDIRECT($2:$2),ATALI[[#This Row],[//]]))</f>
        <v/>
      </c>
      <c r="I279" s="31" t="str">
        <f ca="1">IF(ATALI[[#This Row],[N_ID]]="","",INDEX(INDIRECT($2:$2),ATALI[[#This Row],[//]]))</f>
        <v/>
      </c>
      <c r="J279" s="31" t="str">
        <f ca="1">IF(ATALI[[#This Row],[//]]="","",INDEX([3]!db[NB PAJAK],ATALI[[#This Row],[stt]]-1))</f>
        <v/>
      </c>
      <c r="K279" s="48" t="str">
        <f ca="1">IF(ATALI[[#This Row],[//]]="","",INDEX(INDIRECT($2:$2),ATALI[[#This Row],[//]]))</f>
        <v/>
      </c>
      <c r="L279" s="48" t="str">
        <f ca="1">IF(ATALI[[#This Row],[//]]="","",INDEX(INDIRECT($2:$2),ATALI[[#This Row],[//]]))</f>
        <v/>
      </c>
      <c r="M279" s="48" t="str">
        <f ca="1">IF(ATALI[[#This Row],[//]]="","",INDEX(INDIRECT($2:$2),ATALI[[#This Row],[//]]))</f>
        <v/>
      </c>
      <c r="N279" s="33" t="str">
        <f ca="1">IF(ATALI[[#This Row],[//]]="","",INDEX(INDIRECT($2:$2),ATALI[[#This Row],[//]]))</f>
        <v/>
      </c>
      <c r="O279" s="44" t="str">
        <f ca="1">IF(ATALI[[#This Row],[//]]="","",INDEX(INDIRECT($2:$2),ATALI[[#This Row],[//]]))</f>
        <v/>
      </c>
      <c r="P279" s="44" t="str">
        <f ca="1">IF(ATALI[[#This Row],[//]]="","",IF(INDEX(INDIRECT($2:$2),ATALI[[#This Row],[//]])="","",INDEX(INDIRECT($2:$2),ATALI[[#This Row],[//]])))</f>
        <v/>
      </c>
      <c r="Q279" s="33" t="str">
        <f ca="1">IF(ATALI[[#This Row],[//]]="","",INDEX(INDIRECT($2:$2),ATALI[[#This Row],[//]]))</f>
        <v/>
      </c>
      <c r="R2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79" s="45" t="str">
        <f ca="1">IF(ATALI[[#This Row],[//]]="","",IF(INDEX(INDIRECT($2:$2),ATALI[[#This Row],[//]])="","",INDEX(INDIRECT($2:$2),ATALI[[#This Row],[//]])))</f>
        <v/>
      </c>
      <c r="U279" s="31" t="str">
        <f ca="1">IF(ATALI[[#This Row],[//]]="","",INDEX(INDIRECT($2:$2),ATALI[[#This Row],[//]]))</f>
        <v/>
      </c>
      <c r="V279" s="31" t="str">
        <f ca="1">LOWER(SUBSTITUTE(SUBSTITUTE(SUBSTITUTE(SUBSTITUTE(SUBSTITUTE(SUBSTITUTE(SUBSTITUTE(ATALI[[#This Row],[N.B.nota]]," ",""),"-",""),"(",""),")",""),".",""),",",""),"/",""))</f>
        <v/>
      </c>
      <c r="W279" s="31" t="str">
        <f ca="1">IF(ATALI[[#This Row],[concat]]="","",MATCH(ATALI[[#This Row],[concat]],[3]!db[NB NOTA_C],0)+1)</f>
        <v/>
      </c>
      <c r="X279" s="31" t="str">
        <f ca="1">IF(ATALI[[#This Row],[N.B.nota]]="","",ADDRESS(ROW(ATALI[QB]),COLUMN(ATALI[QB]))&amp;":"&amp;ADDRESS(ROW(),COLUMN(ATALI[QB])))</f>
        <v/>
      </c>
      <c r="Y279" s="46" t="str">
        <f ca="1">IF(ATALI[[#This Row],[//]]="","",HYPERLINK("[../DB.xlsx]DB!e"&amp;MATCH(ATALI[[#This Row],[concat]],[3]!db[NB NOTA_C],0)+1,"&gt;"))</f>
        <v/>
      </c>
      <c r="Z279" s="32">
        <f ca="1">IF(ATALI[[#This Row],[ID NOTA]]="",INDIRECT(ADDRESS(ROW()-1,COLUMN())),ATALI[[#This Row],[ID NOTA]])</f>
        <v>7</v>
      </c>
    </row>
    <row r="280" spans="1:26" x14ac:dyDescent="0.25">
      <c r="A280" s="32"/>
      <c r="B280" s="48" t="str">
        <f>IF(ATALI[[#This Row],[N_ID]]="","",INDEX(Table1[ID],MATCH(ATALI[[#This Row],[N_ID]],Table1[N_ID],0)))</f>
        <v/>
      </c>
      <c r="C280" s="48" t="str">
        <f ca="1">IF(ATALI[[#This Row],[//]]="","",HYPERLINK("["&amp;SUBSTITUTE(DIR,"'","")&amp;"]NOTA!D"&amp;ATALI[[#This Row],[//]]+2,"&gt;"))</f>
        <v/>
      </c>
      <c r="D280" s="48" t="str">
        <f>IF(ATALI[[#This Row],[ID NOTA]]="","",INDEX(Table1[QB],MATCH(ATALI[[#This Row],[ID NOTA]],Table1[ID],0)))</f>
        <v/>
      </c>
      <c r="E28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80" s="48"/>
      <c r="G280" s="30" t="str">
        <f ca="1">IF(ATALI[[#This Row],[N_ID]]="","",INDEX(INDIRECT($2:$2),ATALI[[#This Row],[//]]))</f>
        <v/>
      </c>
      <c r="H280" s="30" t="str">
        <f ca="1">IF(ATALI[[#This Row],[N_ID]]="","",INDEX(INDIRECT($2:$2),ATALI[[#This Row],[//]]))</f>
        <v/>
      </c>
      <c r="I280" s="31" t="str">
        <f ca="1">IF(ATALI[[#This Row],[N_ID]]="","",INDEX(INDIRECT($2:$2),ATALI[[#This Row],[//]]))</f>
        <v/>
      </c>
      <c r="J280" s="31" t="str">
        <f ca="1">IF(ATALI[[#This Row],[//]]="","",INDEX([3]!db[NB PAJAK],ATALI[[#This Row],[stt]]-1))</f>
        <v/>
      </c>
      <c r="K280" s="48" t="str">
        <f ca="1">IF(ATALI[[#This Row],[//]]="","",INDEX(INDIRECT($2:$2),ATALI[[#This Row],[//]]))</f>
        <v/>
      </c>
      <c r="L280" s="48" t="str">
        <f ca="1">IF(ATALI[[#This Row],[//]]="","",INDEX(INDIRECT($2:$2),ATALI[[#This Row],[//]]))</f>
        <v/>
      </c>
      <c r="M280" s="48" t="str">
        <f ca="1">IF(ATALI[[#This Row],[//]]="","",INDEX(INDIRECT($2:$2),ATALI[[#This Row],[//]]))</f>
        <v/>
      </c>
      <c r="N280" s="33" t="str">
        <f ca="1">IF(ATALI[[#This Row],[//]]="","",INDEX(INDIRECT($2:$2),ATALI[[#This Row],[//]]))</f>
        <v/>
      </c>
      <c r="O280" s="44" t="str">
        <f ca="1">IF(ATALI[[#This Row],[//]]="","",INDEX(INDIRECT($2:$2),ATALI[[#This Row],[//]]))</f>
        <v/>
      </c>
      <c r="P280" s="44" t="str">
        <f ca="1">IF(ATALI[[#This Row],[//]]="","",IF(INDEX(INDIRECT($2:$2),ATALI[[#This Row],[//]])="","",INDEX(INDIRECT($2:$2),ATALI[[#This Row],[//]])))</f>
        <v/>
      </c>
      <c r="Q280" s="33" t="str">
        <f ca="1">IF(ATALI[[#This Row],[//]]="","",INDEX(INDIRECT($2:$2),ATALI[[#This Row],[//]]))</f>
        <v/>
      </c>
      <c r="R2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80" s="45" t="str">
        <f ca="1">IF(ATALI[[#This Row],[//]]="","",IF(INDEX(INDIRECT($2:$2),ATALI[[#This Row],[//]])="","",INDEX(INDIRECT($2:$2),ATALI[[#This Row],[//]])))</f>
        <v/>
      </c>
      <c r="U280" s="31" t="str">
        <f ca="1">IF(ATALI[[#This Row],[//]]="","",INDEX(INDIRECT($2:$2),ATALI[[#This Row],[//]]))</f>
        <v/>
      </c>
      <c r="V280" s="31" t="str">
        <f ca="1">LOWER(SUBSTITUTE(SUBSTITUTE(SUBSTITUTE(SUBSTITUTE(SUBSTITUTE(SUBSTITUTE(SUBSTITUTE(ATALI[[#This Row],[N.B.nota]]," ",""),"-",""),"(",""),")",""),".",""),",",""),"/",""))</f>
        <v/>
      </c>
      <c r="W280" s="31" t="str">
        <f ca="1">IF(ATALI[[#This Row],[concat]]="","",MATCH(ATALI[[#This Row],[concat]],[3]!db[NB NOTA_C],0)+1)</f>
        <v/>
      </c>
      <c r="X280" s="31" t="str">
        <f ca="1">IF(ATALI[[#This Row],[N.B.nota]]="","",ADDRESS(ROW(ATALI[QB]),COLUMN(ATALI[QB]))&amp;":"&amp;ADDRESS(ROW(),COLUMN(ATALI[QB])))</f>
        <v/>
      </c>
      <c r="Y280" s="46" t="str">
        <f ca="1">IF(ATALI[[#This Row],[//]]="","",HYPERLINK("[../DB.xlsx]DB!e"&amp;MATCH(ATALI[[#This Row],[concat]],[3]!db[NB NOTA_C],0)+1,"&gt;"))</f>
        <v/>
      </c>
      <c r="Z280" s="32">
        <f ca="1">IF(ATALI[[#This Row],[ID NOTA]]="",INDIRECT(ADDRESS(ROW()-1,COLUMN())),ATALI[[#This Row],[ID NOTA]])</f>
        <v>7</v>
      </c>
    </row>
    <row r="281" spans="1:26" x14ac:dyDescent="0.25">
      <c r="A281" s="32"/>
      <c r="B281" s="48" t="str">
        <f>IF(ATALI[[#This Row],[N_ID]]="","",INDEX(Table1[ID],MATCH(ATALI[[#This Row],[N_ID]],Table1[N_ID],0)))</f>
        <v/>
      </c>
      <c r="C281" s="48" t="str">
        <f ca="1">IF(ATALI[[#This Row],[//]]="","",HYPERLINK("["&amp;SUBSTITUTE(DIR,"'","")&amp;"]NOTA!D"&amp;ATALI[[#This Row],[//]]+2,"&gt;"))</f>
        <v/>
      </c>
      <c r="D281" s="48" t="str">
        <f>IF(ATALI[[#This Row],[ID NOTA]]="","",INDEX(Table1[QB],MATCH(ATALI[[#This Row],[ID NOTA]],Table1[ID],0)))</f>
        <v/>
      </c>
      <c r="E28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81" s="48"/>
      <c r="G281" s="30" t="str">
        <f ca="1">IF(ATALI[[#This Row],[N_ID]]="","",INDEX(INDIRECT($2:$2),ATALI[[#This Row],[//]]))</f>
        <v/>
      </c>
      <c r="H281" s="30" t="str">
        <f ca="1">IF(ATALI[[#This Row],[N_ID]]="","",INDEX(INDIRECT($2:$2),ATALI[[#This Row],[//]]))</f>
        <v/>
      </c>
      <c r="I281" s="31" t="str">
        <f ca="1">IF(ATALI[[#This Row],[N_ID]]="","",INDEX(INDIRECT($2:$2),ATALI[[#This Row],[//]]))</f>
        <v/>
      </c>
      <c r="J281" s="31" t="str">
        <f ca="1">IF(ATALI[[#This Row],[//]]="","",INDEX([3]!db[NB PAJAK],ATALI[[#This Row],[stt]]-1))</f>
        <v/>
      </c>
      <c r="K281" s="48" t="str">
        <f ca="1">IF(ATALI[[#This Row],[//]]="","",INDEX(INDIRECT($2:$2),ATALI[[#This Row],[//]]))</f>
        <v/>
      </c>
      <c r="L281" s="48" t="str">
        <f ca="1">IF(ATALI[[#This Row],[//]]="","",INDEX(INDIRECT($2:$2),ATALI[[#This Row],[//]]))</f>
        <v/>
      </c>
      <c r="M281" s="48" t="str">
        <f ca="1">IF(ATALI[[#This Row],[//]]="","",INDEX(INDIRECT($2:$2),ATALI[[#This Row],[//]]))</f>
        <v/>
      </c>
      <c r="N281" s="33" t="str">
        <f ca="1">IF(ATALI[[#This Row],[//]]="","",INDEX(INDIRECT($2:$2),ATALI[[#This Row],[//]]))</f>
        <v/>
      </c>
      <c r="O281" s="44" t="str">
        <f ca="1">IF(ATALI[[#This Row],[//]]="","",INDEX(INDIRECT($2:$2),ATALI[[#This Row],[//]]))</f>
        <v/>
      </c>
      <c r="P281" s="44" t="str">
        <f ca="1">IF(ATALI[[#This Row],[//]]="","",IF(INDEX(INDIRECT($2:$2),ATALI[[#This Row],[//]])="","",INDEX(INDIRECT($2:$2),ATALI[[#This Row],[//]])))</f>
        <v/>
      </c>
      <c r="Q281" s="33" t="str">
        <f ca="1">IF(ATALI[[#This Row],[//]]="","",INDEX(INDIRECT($2:$2),ATALI[[#This Row],[//]]))</f>
        <v/>
      </c>
      <c r="R2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81" s="45" t="str">
        <f ca="1">IF(ATALI[[#This Row],[//]]="","",IF(INDEX(INDIRECT($2:$2),ATALI[[#This Row],[//]])="","",INDEX(INDIRECT($2:$2),ATALI[[#This Row],[//]])))</f>
        <v/>
      </c>
      <c r="U281" s="31" t="str">
        <f ca="1">IF(ATALI[[#This Row],[//]]="","",INDEX(INDIRECT($2:$2),ATALI[[#This Row],[//]]))</f>
        <v/>
      </c>
      <c r="V281" s="31" t="str">
        <f ca="1">LOWER(SUBSTITUTE(SUBSTITUTE(SUBSTITUTE(SUBSTITUTE(SUBSTITUTE(SUBSTITUTE(SUBSTITUTE(ATALI[[#This Row],[N.B.nota]]," ",""),"-",""),"(",""),")",""),".",""),",",""),"/",""))</f>
        <v/>
      </c>
      <c r="W281" s="31" t="str">
        <f ca="1">IF(ATALI[[#This Row],[concat]]="","",MATCH(ATALI[[#This Row],[concat]],[3]!db[NB NOTA_C],0)+1)</f>
        <v/>
      </c>
      <c r="X281" s="31" t="str">
        <f ca="1">IF(ATALI[[#This Row],[N.B.nota]]="","",ADDRESS(ROW(ATALI[QB]),COLUMN(ATALI[QB]))&amp;":"&amp;ADDRESS(ROW(),COLUMN(ATALI[QB])))</f>
        <v/>
      </c>
      <c r="Y281" s="46" t="str">
        <f ca="1">IF(ATALI[[#This Row],[//]]="","",HYPERLINK("[../DB.xlsx]DB!e"&amp;MATCH(ATALI[[#This Row],[concat]],[3]!db[NB NOTA_C],0)+1,"&gt;"))</f>
        <v/>
      </c>
      <c r="Z281" s="32">
        <f ca="1">IF(ATALI[[#This Row],[ID NOTA]]="",INDIRECT(ADDRESS(ROW()-1,COLUMN())),ATALI[[#This Row],[ID NOTA]])</f>
        <v>7</v>
      </c>
    </row>
    <row r="282" spans="1:26" x14ac:dyDescent="0.25">
      <c r="A282" s="32"/>
      <c r="B282" s="48" t="str">
        <f>IF(ATALI[[#This Row],[N_ID]]="","",INDEX(Table1[ID],MATCH(ATALI[[#This Row],[N_ID]],Table1[N_ID],0)))</f>
        <v/>
      </c>
      <c r="C282" s="48" t="str">
        <f ca="1">IF(ATALI[[#This Row],[//]]="","",HYPERLINK("["&amp;SUBSTITUTE(DIR,"'","")&amp;"]NOTA!D"&amp;ATALI[[#This Row],[//]]+2,"&gt;"))</f>
        <v/>
      </c>
      <c r="D282" s="48" t="str">
        <f>IF(ATALI[[#This Row],[ID NOTA]]="","",INDEX(Table1[QB],MATCH(ATALI[[#This Row],[ID NOTA]],Table1[ID],0)))</f>
        <v/>
      </c>
      <c r="E28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82" s="48"/>
      <c r="G282" s="30" t="str">
        <f ca="1">IF(ATALI[[#This Row],[N_ID]]="","",INDEX(INDIRECT($2:$2),ATALI[[#This Row],[//]]))</f>
        <v/>
      </c>
      <c r="H282" s="30" t="str">
        <f ca="1">IF(ATALI[[#This Row],[N_ID]]="","",INDEX(INDIRECT($2:$2),ATALI[[#This Row],[//]]))</f>
        <v/>
      </c>
      <c r="I282" s="31" t="str">
        <f ca="1">IF(ATALI[[#This Row],[N_ID]]="","",INDEX(INDIRECT($2:$2),ATALI[[#This Row],[//]]))</f>
        <v/>
      </c>
      <c r="J282" s="31" t="str">
        <f ca="1">IF(ATALI[[#This Row],[//]]="","",INDEX([3]!db[NB PAJAK],ATALI[[#This Row],[stt]]-1))</f>
        <v/>
      </c>
      <c r="K282" s="48" t="str">
        <f ca="1">IF(ATALI[[#This Row],[//]]="","",INDEX(INDIRECT($2:$2),ATALI[[#This Row],[//]]))</f>
        <v/>
      </c>
      <c r="L282" s="48" t="str">
        <f ca="1">IF(ATALI[[#This Row],[//]]="","",INDEX(INDIRECT($2:$2),ATALI[[#This Row],[//]]))</f>
        <v/>
      </c>
      <c r="M282" s="48" t="str">
        <f ca="1">IF(ATALI[[#This Row],[//]]="","",INDEX(INDIRECT($2:$2),ATALI[[#This Row],[//]]))</f>
        <v/>
      </c>
      <c r="N282" s="33" t="str">
        <f ca="1">IF(ATALI[[#This Row],[//]]="","",INDEX(INDIRECT($2:$2),ATALI[[#This Row],[//]]))</f>
        <v/>
      </c>
      <c r="O282" s="44" t="str">
        <f ca="1">IF(ATALI[[#This Row],[//]]="","",INDEX(INDIRECT($2:$2),ATALI[[#This Row],[//]]))</f>
        <v/>
      </c>
      <c r="P282" s="44" t="str">
        <f ca="1">IF(ATALI[[#This Row],[//]]="","",IF(INDEX(INDIRECT($2:$2),ATALI[[#This Row],[//]])="","",INDEX(INDIRECT($2:$2),ATALI[[#This Row],[//]])))</f>
        <v/>
      </c>
      <c r="Q282" s="33" t="str">
        <f ca="1">IF(ATALI[[#This Row],[//]]="","",INDEX(INDIRECT($2:$2),ATALI[[#This Row],[//]]))</f>
        <v/>
      </c>
      <c r="R2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82" s="45" t="str">
        <f ca="1">IF(ATALI[[#This Row],[//]]="","",IF(INDEX(INDIRECT($2:$2),ATALI[[#This Row],[//]])="","",INDEX(INDIRECT($2:$2),ATALI[[#This Row],[//]])))</f>
        <v/>
      </c>
      <c r="U282" s="31" t="str">
        <f ca="1">IF(ATALI[[#This Row],[//]]="","",INDEX(INDIRECT($2:$2),ATALI[[#This Row],[//]]))</f>
        <v/>
      </c>
      <c r="V282" s="31" t="str">
        <f ca="1">LOWER(SUBSTITUTE(SUBSTITUTE(SUBSTITUTE(SUBSTITUTE(SUBSTITUTE(SUBSTITUTE(SUBSTITUTE(ATALI[[#This Row],[N.B.nota]]," ",""),"-",""),"(",""),")",""),".",""),",",""),"/",""))</f>
        <v/>
      </c>
      <c r="W282" s="31" t="str">
        <f ca="1">IF(ATALI[[#This Row],[concat]]="","",MATCH(ATALI[[#This Row],[concat]],[3]!db[NB NOTA_C],0)+1)</f>
        <v/>
      </c>
      <c r="X282" s="31" t="str">
        <f ca="1">IF(ATALI[[#This Row],[N.B.nota]]="","",ADDRESS(ROW(ATALI[QB]),COLUMN(ATALI[QB]))&amp;":"&amp;ADDRESS(ROW(),COLUMN(ATALI[QB])))</f>
        <v/>
      </c>
      <c r="Y282" s="46" t="str">
        <f ca="1">IF(ATALI[[#This Row],[//]]="","",HYPERLINK("[../DB.xlsx]DB!e"&amp;MATCH(ATALI[[#This Row],[concat]],[3]!db[NB NOTA_C],0)+1,"&gt;"))</f>
        <v/>
      </c>
      <c r="Z282" s="32">
        <f ca="1">IF(ATALI[[#This Row],[ID NOTA]]="",INDIRECT(ADDRESS(ROW()-1,COLUMN())),ATALI[[#This Row],[ID NOTA]])</f>
        <v>7</v>
      </c>
    </row>
    <row r="283" spans="1:26" x14ac:dyDescent="0.25">
      <c r="A283" s="32"/>
      <c r="B283" s="48" t="str">
        <f>IF(ATALI[[#This Row],[N_ID]]="","",INDEX(Table1[ID],MATCH(ATALI[[#This Row],[N_ID]],Table1[N_ID],0)))</f>
        <v/>
      </c>
      <c r="C283" s="48" t="str">
        <f ca="1">IF(ATALI[[#This Row],[//]]="","",HYPERLINK("["&amp;SUBSTITUTE(DIR,"'","")&amp;"]NOTA!D"&amp;ATALI[[#This Row],[//]]+2,"&gt;"))</f>
        <v/>
      </c>
      <c r="D283" s="48" t="str">
        <f>IF(ATALI[[#This Row],[ID NOTA]]="","",INDEX(Table1[QB],MATCH(ATALI[[#This Row],[ID NOTA]],Table1[ID],0)))</f>
        <v/>
      </c>
      <c r="E28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83" s="48"/>
      <c r="G283" s="30" t="str">
        <f ca="1">IF(ATALI[[#This Row],[N_ID]]="","",INDEX(INDIRECT($2:$2),ATALI[[#This Row],[//]]))</f>
        <v/>
      </c>
      <c r="H283" s="30" t="str">
        <f ca="1">IF(ATALI[[#This Row],[N_ID]]="","",INDEX(INDIRECT($2:$2),ATALI[[#This Row],[//]]))</f>
        <v/>
      </c>
      <c r="I283" s="31" t="str">
        <f ca="1">IF(ATALI[[#This Row],[N_ID]]="","",INDEX(INDIRECT($2:$2),ATALI[[#This Row],[//]]))</f>
        <v/>
      </c>
      <c r="J283" s="31" t="str">
        <f ca="1">IF(ATALI[[#This Row],[//]]="","",INDEX([3]!db[NB PAJAK],ATALI[[#This Row],[stt]]-1))</f>
        <v/>
      </c>
      <c r="K283" s="48" t="str">
        <f ca="1">IF(ATALI[[#This Row],[//]]="","",INDEX(INDIRECT($2:$2),ATALI[[#This Row],[//]]))</f>
        <v/>
      </c>
      <c r="L283" s="48" t="str">
        <f ca="1">IF(ATALI[[#This Row],[//]]="","",INDEX(INDIRECT($2:$2),ATALI[[#This Row],[//]]))</f>
        <v/>
      </c>
      <c r="M283" s="48" t="str">
        <f ca="1">IF(ATALI[[#This Row],[//]]="","",INDEX(INDIRECT($2:$2),ATALI[[#This Row],[//]]))</f>
        <v/>
      </c>
      <c r="N283" s="33" t="str">
        <f ca="1">IF(ATALI[[#This Row],[//]]="","",INDEX(INDIRECT($2:$2),ATALI[[#This Row],[//]]))</f>
        <v/>
      </c>
      <c r="O283" s="44" t="str">
        <f ca="1">IF(ATALI[[#This Row],[//]]="","",INDEX(INDIRECT($2:$2),ATALI[[#This Row],[//]]))</f>
        <v/>
      </c>
      <c r="P283" s="44" t="str">
        <f ca="1">IF(ATALI[[#This Row],[//]]="","",IF(INDEX(INDIRECT($2:$2),ATALI[[#This Row],[//]])="","",INDEX(INDIRECT($2:$2),ATALI[[#This Row],[//]])))</f>
        <v/>
      </c>
      <c r="Q283" s="33" t="str">
        <f ca="1">IF(ATALI[[#This Row],[//]]="","",INDEX(INDIRECT($2:$2),ATALI[[#This Row],[//]]))</f>
        <v/>
      </c>
      <c r="R2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83" s="45" t="str">
        <f ca="1">IF(ATALI[[#This Row],[//]]="","",IF(INDEX(INDIRECT($2:$2),ATALI[[#This Row],[//]])="","",INDEX(INDIRECT($2:$2),ATALI[[#This Row],[//]])))</f>
        <v/>
      </c>
      <c r="U283" s="31" t="str">
        <f ca="1">IF(ATALI[[#This Row],[//]]="","",INDEX(INDIRECT($2:$2),ATALI[[#This Row],[//]]))</f>
        <v/>
      </c>
      <c r="V283" s="31" t="str">
        <f ca="1">LOWER(SUBSTITUTE(SUBSTITUTE(SUBSTITUTE(SUBSTITUTE(SUBSTITUTE(SUBSTITUTE(SUBSTITUTE(ATALI[[#This Row],[N.B.nota]]," ",""),"-",""),"(",""),")",""),".",""),",",""),"/",""))</f>
        <v/>
      </c>
      <c r="W283" s="31" t="str">
        <f ca="1">IF(ATALI[[#This Row],[concat]]="","",MATCH(ATALI[[#This Row],[concat]],[3]!db[NB NOTA_C],0)+1)</f>
        <v/>
      </c>
      <c r="X283" s="31" t="str">
        <f ca="1">IF(ATALI[[#This Row],[N.B.nota]]="","",ADDRESS(ROW(ATALI[QB]),COLUMN(ATALI[QB]))&amp;":"&amp;ADDRESS(ROW(),COLUMN(ATALI[QB])))</f>
        <v/>
      </c>
      <c r="Y283" s="46" t="str">
        <f ca="1">IF(ATALI[[#This Row],[//]]="","",HYPERLINK("[../DB.xlsx]DB!e"&amp;MATCH(ATALI[[#This Row],[concat]],[3]!db[NB NOTA_C],0)+1,"&gt;"))</f>
        <v/>
      </c>
      <c r="Z283" s="32">
        <f ca="1">IF(ATALI[[#This Row],[ID NOTA]]="",INDIRECT(ADDRESS(ROW()-1,COLUMN())),ATALI[[#This Row],[ID NOTA]])</f>
        <v>7</v>
      </c>
    </row>
    <row r="284" spans="1:26" x14ac:dyDescent="0.25">
      <c r="A284" s="32"/>
      <c r="B284" s="48" t="str">
        <f>IF(ATALI[[#This Row],[N_ID]]="","",INDEX(Table1[ID],MATCH(ATALI[[#This Row],[N_ID]],Table1[N_ID],0)))</f>
        <v/>
      </c>
      <c r="C284" s="48" t="str">
        <f ca="1">IF(ATALI[[#This Row],[//]]="","",HYPERLINK("["&amp;SUBSTITUTE(DIR,"'","")&amp;"]NOTA!D"&amp;ATALI[[#This Row],[//]]+2,"&gt;"))</f>
        <v/>
      </c>
      <c r="D284" s="48" t="str">
        <f>IF(ATALI[[#This Row],[ID NOTA]]="","",INDEX(Table1[QB],MATCH(ATALI[[#This Row],[ID NOTA]],Table1[ID],0)))</f>
        <v/>
      </c>
      <c r="E28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84" s="48"/>
      <c r="G284" s="30" t="str">
        <f ca="1">IF(ATALI[[#This Row],[N_ID]]="","",INDEX(INDIRECT($2:$2),ATALI[[#This Row],[//]]))</f>
        <v/>
      </c>
      <c r="H284" s="30" t="str">
        <f ca="1">IF(ATALI[[#This Row],[N_ID]]="","",INDEX(INDIRECT($2:$2),ATALI[[#This Row],[//]]))</f>
        <v/>
      </c>
      <c r="I284" s="31" t="str">
        <f ca="1">IF(ATALI[[#This Row],[N_ID]]="","",INDEX(INDIRECT($2:$2),ATALI[[#This Row],[//]]))</f>
        <v/>
      </c>
      <c r="J284" s="31" t="str">
        <f ca="1">IF(ATALI[[#This Row],[//]]="","",INDEX([3]!db[NB PAJAK],ATALI[[#This Row],[stt]]-1))</f>
        <v/>
      </c>
      <c r="K284" s="48" t="str">
        <f ca="1">IF(ATALI[[#This Row],[//]]="","",INDEX(INDIRECT($2:$2),ATALI[[#This Row],[//]]))</f>
        <v/>
      </c>
      <c r="L284" s="48" t="str">
        <f ca="1">IF(ATALI[[#This Row],[//]]="","",INDEX(INDIRECT($2:$2),ATALI[[#This Row],[//]]))</f>
        <v/>
      </c>
      <c r="M284" s="48" t="str">
        <f ca="1">IF(ATALI[[#This Row],[//]]="","",INDEX(INDIRECT($2:$2),ATALI[[#This Row],[//]]))</f>
        <v/>
      </c>
      <c r="N284" s="33" t="str">
        <f ca="1">IF(ATALI[[#This Row],[//]]="","",INDEX(INDIRECT($2:$2),ATALI[[#This Row],[//]]))</f>
        <v/>
      </c>
      <c r="O284" s="44" t="str">
        <f ca="1">IF(ATALI[[#This Row],[//]]="","",INDEX(INDIRECT($2:$2),ATALI[[#This Row],[//]]))</f>
        <v/>
      </c>
      <c r="P284" s="44" t="str">
        <f ca="1">IF(ATALI[[#This Row],[//]]="","",IF(INDEX(INDIRECT($2:$2),ATALI[[#This Row],[//]])="","",INDEX(INDIRECT($2:$2),ATALI[[#This Row],[//]])))</f>
        <v/>
      </c>
      <c r="Q284" s="33" t="str">
        <f ca="1">IF(ATALI[[#This Row],[//]]="","",INDEX(INDIRECT($2:$2),ATALI[[#This Row],[//]]))</f>
        <v/>
      </c>
      <c r="R2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84" s="45" t="str">
        <f ca="1">IF(ATALI[[#This Row],[//]]="","",IF(INDEX(INDIRECT($2:$2),ATALI[[#This Row],[//]])="","",INDEX(INDIRECT($2:$2),ATALI[[#This Row],[//]])))</f>
        <v/>
      </c>
      <c r="U284" s="31" t="str">
        <f ca="1">IF(ATALI[[#This Row],[//]]="","",INDEX(INDIRECT($2:$2),ATALI[[#This Row],[//]]))</f>
        <v/>
      </c>
      <c r="V284" s="31" t="str">
        <f ca="1">LOWER(SUBSTITUTE(SUBSTITUTE(SUBSTITUTE(SUBSTITUTE(SUBSTITUTE(SUBSTITUTE(SUBSTITUTE(ATALI[[#This Row],[N.B.nota]]," ",""),"-",""),"(",""),")",""),".",""),",",""),"/",""))</f>
        <v/>
      </c>
      <c r="W284" s="31" t="str">
        <f ca="1">IF(ATALI[[#This Row],[concat]]="","",MATCH(ATALI[[#This Row],[concat]],[3]!db[NB NOTA_C],0)+1)</f>
        <v/>
      </c>
      <c r="X284" s="31" t="str">
        <f ca="1">IF(ATALI[[#This Row],[N.B.nota]]="","",ADDRESS(ROW(ATALI[QB]),COLUMN(ATALI[QB]))&amp;":"&amp;ADDRESS(ROW(),COLUMN(ATALI[QB])))</f>
        <v/>
      </c>
      <c r="Y284" s="46" t="str">
        <f ca="1">IF(ATALI[[#This Row],[//]]="","",HYPERLINK("[../DB.xlsx]DB!e"&amp;MATCH(ATALI[[#This Row],[concat]],[3]!db[NB NOTA_C],0)+1,"&gt;"))</f>
        <v/>
      </c>
      <c r="Z284" s="32">
        <f ca="1">IF(ATALI[[#This Row],[ID NOTA]]="",INDIRECT(ADDRESS(ROW()-1,COLUMN())),ATALI[[#This Row],[ID NOTA]])</f>
        <v>7</v>
      </c>
    </row>
    <row r="285" spans="1:26" x14ac:dyDescent="0.25">
      <c r="A285" s="32"/>
      <c r="B285" s="48" t="str">
        <f>IF(ATALI[[#This Row],[N_ID]]="","",INDEX(Table1[ID],MATCH(ATALI[[#This Row],[N_ID]],Table1[N_ID],0)))</f>
        <v/>
      </c>
      <c r="C285" s="48" t="str">
        <f ca="1">IF(ATALI[[#This Row],[//]]="","",HYPERLINK("["&amp;SUBSTITUTE(DIR,"'","")&amp;"]NOTA!D"&amp;ATALI[[#This Row],[//]]+2,"&gt;"))</f>
        <v/>
      </c>
      <c r="D285" s="48" t="str">
        <f>IF(ATALI[[#This Row],[ID NOTA]]="","",INDEX(Table1[QB],MATCH(ATALI[[#This Row],[ID NOTA]],Table1[ID],0)))</f>
        <v/>
      </c>
      <c r="E28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85" s="48"/>
      <c r="G285" s="30" t="str">
        <f ca="1">IF(ATALI[[#This Row],[N_ID]]="","",INDEX(INDIRECT($2:$2),ATALI[[#This Row],[//]]))</f>
        <v/>
      </c>
      <c r="H285" s="30" t="str">
        <f ca="1">IF(ATALI[[#This Row],[N_ID]]="","",INDEX(INDIRECT($2:$2),ATALI[[#This Row],[//]]))</f>
        <v/>
      </c>
      <c r="I285" s="31" t="str">
        <f ca="1">IF(ATALI[[#This Row],[N_ID]]="","",INDEX(INDIRECT($2:$2),ATALI[[#This Row],[//]]))</f>
        <v/>
      </c>
      <c r="J285" s="31" t="str">
        <f ca="1">IF(ATALI[[#This Row],[//]]="","",INDEX([3]!db[NB PAJAK],ATALI[[#This Row],[stt]]-1))</f>
        <v/>
      </c>
      <c r="K285" s="48" t="str">
        <f ca="1">IF(ATALI[[#This Row],[//]]="","",INDEX(INDIRECT($2:$2),ATALI[[#This Row],[//]]))</f>
        <v/>
      </c>
      <c r="L285" s="48" t="str">
        <f ca="1">IF(ATALI[[#This Row],[//]]="","",INDEX(INDIRECT($2:$2),ATALI[[#This Row],[//]]))</f>
        <v/>
      </c>
      <c r="M285" s="48" t="str">
        <f ca="1">IF(ATALI[[#This Row],[//]]="","",INDEX(INDIRECT($2:$2),ATALI[[#This Row],[//]]))</f>
        <v/>
      </c>
      <c r="N285" s="33" t="str">
        <f ca="1">IF(ATALI[[#This Row],[//]]="","",INDEX(INDIRECT($2:$2),ATALI[[#This Row],[//]]))</f>
        <v/>
      </c>
      <c r="O285" s="44" t="str">
        <f ca="1">IF(ATALI[[#This Row],[//]]="","",INDEX(INDIRECT($2:$2),ATALI[[#This Row],[//]]))</f>
        <v/>
      </c>
      <c r="P285" s="44" t="str">
        <f ca="1">IF(ATALI[[#This Row],[//]]="","",IF(INDEX(INDIRECT($2:$2),ATALI[[#This Row],[//]])="","",INDEX(INDIRECT($2:$2),ATALI[[#This Row],[//]])))</f>
        <v/>
      </c>
      <c r="Q285" s="33" t="str">
        <f ca="1">IF(ATALI[[#This Row],[//]]="","",INDEX(INDIRECT($2:$2),ATALI[[#This Row],[//]]))</f>
        <v/>
      </c>
      <c r="R2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85" s="45" t="str">
        <f ca="1">IF(ATALI[[#This Row],[//]]="","",IF(INDEX(INDIRECT($2:$2),ATALI[[#This Row],[//]])="","",INDEX(INDIRECT($2:$2),ATALI[[#This Row],[//]])))</f>
        <v/>
      </c>
      <c r="U285" s="31" t="str">
        <f ca="1">IF(ATALI[[#This Row],[//]]="","",INDEX(INDIRECT($2:$2),ATALI[[#This Row],[//]]))</f>
        <v/>
      </c>
      <c r="V285" s="31" t="str">
        <f ca="1">LOWER(SUBSTITUTE(SUBSTITUTE(SUBSTITUTE(SUBSTITUTE(SUBSTITUTE(SUBSTITUTE(SUBSTITUTE(ATALI[[#This Row],[N.B.nota]]," ",""),"-",""),"(",""),")",""),".",""),",",""),"/",""))</f>
        <v/>
      </c>
      <c r="W285" s="31" t="str">
        <f ca="1">IF(ATALI[[#This Row],[concat]]="","",MATCH(ATALI[[#This Row],[concat]],[3]!db[NB NOTA_C],0)+1)</f>
        <v/>
      </c>
      <c r="X285" s="31" t="str">
        <f ca="1">IF(ATALI[[#This Row],[N.B.nota]]="","",ADDRESS(ROW(ATALI[QB]),COLUMN(ATALI[QB]))&amp;":"&amp;ADDRESS(ROW(),COLUMN(ATALI[QB])))</f>
        <v/>
      </c>
      <c r="Y285" s="46" t="str">
        <f ca="1">IF(ATALI[[#This Row],[//]]="","",HYPERLINK("[../DB.xlsx]DB!e"&amp;MATCH(ATALI[[#This Row],[concat]],[3]!db[NB NOTA_C],0)+1,"&gt;"))</f>
        <v/>
      </c>
      <c r="Z285" s="32">
        <f ca="1">IF(ATALI[[#This Row],[ID NOTA]]="",INDIRECT(ADDRESS(ROW()-1,COLUMN())),ATALI[[#This Row],[ID NOTA]])</f>
        <v>7</v>
      </c>
    </row>
    <row r="286" spans="1:26" x14ac:dyDescent="0.25">
      <c r="A286" s="32"/>
      <c r="B286" s="48" t="str">
        <f>IF(ATALI[[#This Row],[N_ID]]="","",INDEX(Table1[ID],MATCH(ATALI[[#This Row],[N_ID]],Table1[N_ID],0)))</f>
        <v/>
      </c>
      <c r="C286" s="48" t="str">
        <f ca="1">IF(ATALI[[#This Row],[//]]="","",HYPERLINK("["&amp;SUBSTITUTE(DIR,"'","")&amp;"]NOTA!D"&amp;ATALI[[#This Row],[//]]+2,"&gt;"))</f>
        <v/>
      </c>
      <c r="D286" s="48" t="str">
        <f>IF(ATALI[[#This Row],[ID NOTA]]="","",INDEX(Table1[QB],MATCH(ATALI[[#This Row],[ID NOTA]],Table1[ID],0)))</f>
        <v/>
      </c>
      <c r="E28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86" s="48"/>
      <c r="G286" s="30" t="str">
        <f ca="1">IF(ATALI[[#This Row],[N_ID]]="","",INDEX(INDIRECT($2:$2),ATALI[[#This Row],[//]]))</f>
        <v/>
      </c>
      <c r="H286" s="30" t="str">
        <f ca="1">IF(ATALI[[#This Row],[N_ID]]="","",INDEX(INDIRECT($2:$2),ATALI[[#This Row],[//]]))</f>
        <v/>
      </c>
      <c r="I286" s="31" t="str">
        <f ca="1">IF(ATALI[[#This Row],[N_ID]]="","",INDEX(INDIRECT($2:$2),ATALI[[#This Row],[//]]))</f>
        <v/>
      </c>
      <c r="J286" s="31" t="str">
        <f ca="1">IF(ATALI[[#This Row],[//]]="","",INDEX([3]!db[NB PAJAK],ATALI[[#This Row],[stt]]-1))</f>
        <v/>
      </c>
      <c r="K286" s="48" t="str">
        <f ca="1">IF(ATALI[[#This Row],[//]]="","",INDEX(INDIRECT($2:$2),ATALI[[#This Row],[//]]))</f>
        <v/>
      </c>
      <c r="L286" s="48" t="str">
        <f ca="1">IF(ATALI[[#This Row],[//]]="","",INDEX(INDIRECT($2:$2),ATALI[[#This Row],[//]]))</f>
        <v/>
      </c>
      <c r="M286" s="48" t="str">
        <f ca="1">IF(ATALI[[#This Row],[//]]="","",INDEX(INDIRECT($2:$2),ATALI[[#This Row],[//]]))</f>
        <v/>
      </c>
      <c r="N286" s="33" t="str">
        <f ca="1">IF(ATALI[[#This Row],[//]]="","",INDEX(INDIRECT($2:$2),ATALI[[#This Row],[//]]))</f>
        <v/>
      </c>
      <c r="O286" s="44" t="str">
        <f ca="1">IF(ATALI[[#This Row],[//]]="","",INDEX(INDIRECT($2:$2),ATALI[[#This Row],[//]]))</f>
        <v/>
      </c>
      <c r="P286" s="44" t="str">
        <f ca="1">IF(ATALI[[#This Row],[//]]="","",IF(INDEX(INDIRECT($2:$2),ATALI[[#This Row],[//]])="","",INDEX(INDIRECT($2:$2),ATALI[[#This Row],[//]])))</f>
        <v/>
      </c>
      <c r="Q286" s="33" t="str">
        <f ca="1">IF(ATALI[[#This Row],[//]]="","",INDEX(INDIRECT($2:$2),ATALI[[#This Row],[//]]))</f>
        <v/>
      </c>
      <c r="R2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86" s="45" t="str">
        <f ca="1">IF(ATALI[[#This Row],[//]]="","",IF(INDEX(INDIRECT($2:$2),ATALI[[#This Row],[//]])="","",INDEX(INDIRECT($2:$2),ATALI[[#This Row],[//]])))</f>
        <v/>
      </c>
      <c r="U286" s="31" t="str">
        <f ca="1">IF(ATALI[[#This Row],[//]]="","",INDEX(INDIRECT($2:$2),ATALI[[#This Row],[//]]))</f>
        <v/>
      </c>
      <c r="V286" s="31" t="str">
        <f ca="1">LOWER(SUBSTITUTE(SUBSTITUTE(SUBSTITUTE(SUBSTITUTE(SUBSTITUTE(SUBSTITUTE(SUBSTITUTE(ATALI[[#This Row],[N.B.nota]]," ",""),"-",""),"(",""),")",""),".",""),",",""),"/",""))</f>
        <v/>
      </c>
      <c r="W286" s="31" t="str">
        <f ca="1">IF(ATALI[[#This Row],[concat]]="","",MATCH(ATALI[[#This Row],[concat]],[3]!db[NB NOTA_C],0)+1)</f>
        <v/>
      </c>
      <c r="X286" s="31" t="str">
        <f ca="1">IF(ATALI[[#This Row],[N.B.nota]]="","",ADDRESS(ROW(ATALI[QB]),COLUMN(ATALI[QB]))&amp;":"&amp;ADDRESS(ROW(),COLUMN(ATALI[QB])))</f>
        <v/>
      </c>
      <c r="Y286" s="46" t="str">
        <f ca="1">IF(ATALI[[#This Row],[//]]="","",HYPERLINK("[../DB.xlsx]DB!e"&amp;MATCH(ATALI[[#This Row],[concat]],[3]!db[NB NOTA_C],0)+1,"&gt;"))</f>
        <v/>
      </c>
      <c r="Z286" s="32">
        <f ca="1">IF(ATALI[[#This Row],[ID NOTA]]="",INDIRECT(ADDRESS(ROW()-1,COLUMN())),ATALI[[#This Row],[ID NOTA]])</f>
        <v>7</v>
      </c>
    </row>
    <row r="287" spans="1:26" x14ac:dyDescent="0.25">
      <c r="A287" s="32"/>
      <c r="B287" s="48" t="str">
        <f>IF(ATALI[[#This Row],[N_ID]]="","",INDEX(Table1[ID],MATCH(ATALI[[#This Row],[N_ID]],Table1[N_ID],0)))</f>
        <v/>
      </c>
      <c r="C287" s="48" t="str">
        <f ca="1">IF(ATALI[[#This Row],[//]]="","",HYPERLINK("["&amp;SUBSTITUTE(DIR,"'","")&amp;"]NOTA!D"&amp;ATALI[[#This Row],[//]]+2,"&gt;"))</f>
        <v/>
      </c>
      <c r="D287" s="48" t="str">
        <f>IF(ATALI[[#This Row],[ID NOTA]]="","",INDEX(Table1[QB],MATCH(ATALI[[#This Row],[ID NOTA]],Table1[ID],0)))</f>
        <v/>
      </c>
      <c r="E28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87" s="48"/>
      <c r="G287" s="30" t="str">
        <f ca="1">IF(ATALI[[#This Row],[N_ID]]="","",INDEX(INDIRECT($2:$2),ATALI[[#This Row],[//]]))</f>
        <v/>
      </c>
      <c r="H287" s="30" t="str">
        <f ca="1">IF(ATALI[[#This Row],[N_ID]]="","",INDEX(INDIRECT($2:$2),ATALI[[#This Row],[//]]))</f>
        <v/>
      </c>
      <c r="I287" s="31" t="str">
        <f ca="1">IF(ATALI[[#This Row],[N_ID]]="","",INDEX(INDIRECT($2:$2),ATALI[[#This Row],[//]]))</f>
        <v/>
      </c>
      <c r="J287" s="31" t="str">
        <f ca="1">IF(ATALI[[#This Row],[//]]="","",INDEX([3]!db[NB PAJAK],ATALI[[#This Row],[stt]]-1))</f>
        <v/>
      </c>
      <c r="K287" s="48" t="str">
        <f ca="1">IF(ATALI[[#This Row],[//]]="","",INDEX(INDIRECT($2:$2),ATALI[[#This Row],[//]]))</f>
        <v/>
      </c>
      <c r="L287" s="48" t="str">
        <f ca="1">IF(ATALI[[#This Row],[//]]="","",INDEX(INDIRECT($2:$2),ATALI[[#This Row],[//]]))</f>
        <v/>
      </c>
      <c r="M287" s="48" t="str">
        <f ca="1">IF(ATALI[[#This Row],[//]]="","",INDEX(INDIRECT($2:$2),ATALI[[#This Row],[//]]))</f>
        <v/>
      </c>
      <c r="N287" s="33" t="str">
        <f ca="1">IF(ATALI[[#This Row],[//]]="","",INDEX(INDIRECT($2:$2),ATALI[[#This Row],[//]]))</f>
        <v/>
      </c>
      <c r="O287" s="44" t="str">
        <f ca="1">IF(ATALI[[#This Row],[//]]="","",INDEX(INDIRECT($2:$2),ATALI[[#This Row],[//]]))</f>
        <v/>
      </c>
      <c r="P287" s="44" t="str">
        <f ca="1">IF(ATALI[[#This Row],[//]]="","",IF(INDEX(INDIRECT($2:$2),ATALI[[#This Row],[//]])="","",INDEX(INDIRECT($2:$2),ATALI[[#This Row],[//]])))</f>
        <v/>
      </c>
      <c r="Q287" s="33" t="str">
        <f ca="1">IF(ATALI[[#This Row],[//]]="","",INDEX(INDIRECT($2:$2),ATALI[[#This Row],[//]]))</f>
        <v/>
      </c>
      <c r="R2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87" s="45" t="str">
        <f ca="1">IF(ATALI[[#This Row],[//]]="","",IF(INDEX(INDIRECT($2:$2),ATALI[[#This Row],[//]])="","",INDEX(INDIRECT($2:$2),ATALI[[#This Row],[//]])))</f>
        <v/>
      </c>
      <c r="U287" s="31" t="str">
        <f ca="1">IF(ATALI[[#This Row],[//]]="","",INDEX(INDIRECT($2:$2),ATALI[[#This Row],[//]]))</f>
        <v/>
      </c>
      <c r="V287" s="31" t="str">
        <f ca="1">LOWER(SUBSTITUTE(SUBSTITUTE(SUBSTITUTE(SUBSTITUTE(SUBSTITUTE(SUBSTITUTE(SUBSTITUTE(ATALI[[#This Row],[N.B.nota]]," ",""),"-",""),"(",""),")",""),".",""),",",""),"/",""))</f>
        <v/>
      </c>
      <c r="W287" s="31" t="str">
        <f ca="1">IF(ATALI[[#This Row],[concat]]="","",MATCH(ATALI[[#This Row],[concat]],[3]!db[NB NOTA_C],0)+1)</f>
        <v/>
      </c>
      <c r="X287" s="31" t="str">
        <f ca="1">IF(ATALI[[#This Row],[N.B.nota]]="","",ADDRESS(ROW(ATALI[QB]),COLUMN(ATALI[QB]))&amp;":"&amp;ADDRESS(ROW(),COLUMN(ATALI[QB])))</f>
        <v/>
      </c>
      <c r="Y287" s="46" t="str">
        <f ca="1">IF(ATALI[[#This Row],[//]]="","",HYPERLINK("[../DB.xlsx]DB!e"&amp;MATCH(ATALI[[#This Row],[concat]],[3]!db[NB NOTA_C],0)+1,"&gt;"))</f>
        <v/>
      </c>
      <c r="Z287" s="32">
        <f ca="1">IF(ATALI[[#This Row],[ID NOTA]]="",INDIRECT(ADDRESS(ROW()-1,COLUMN())),ATALI[[#This Row],[ID NOTA]])</f>
        <v>7</v>
      </c>
    </row>
    <row r="288" spans="1:26" x14ac:dyDescent="0.25">
      <c r="A288" s="32"/>
      <c r="B288" s="48" t="str">
        <f>IF(ATALI[[#This Row],[N_ID]]="","",INDEX(Table1[ID],MATCH(ATALI[[#This Row],[N_ID]],Table1[N_ID],0)))</f>
        <v/>
      </c>
      <c r="C288" s="48" t="str">
        <f ca="1">IF(ATALI[[#This Row],[//]]="","",HYPERLINK("["&amp;SUBSTITUTE(DIR,"'","")&amp;"]NOTA!D"&amp;ATALI[[#This Row],[//]]+2,"&gt;"))</f>
        <v/>
      </c>
      <c r="D288" s="48" t="str">
        <f>IF(ATALI[[#This Row],[ID NOTA]]="","",INDEX(Table1[QB],MATCH(ATALI[[#This Row],[ID NOTA]],Table1[ID],0)))</f>
        <v/>
      </c>
      <c r="E28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88" s="48"/>
      <c r="G288" s="30" t="str">
        <f ca="1">IF(ATALI[[#This Row],[N_ID]]="","",INDEX(INDIRECT($2:$2),ATALI[[#This Row],[//]]))</f>
        <v/>
      </c>
      <c r="H288" s="30" t="str">
        <f ca="1">IF(ATALI[[#This Row],[N_ID]]="","",INDEX(INDIRECT($2:$2),ATALI[[#This Row],[//]]))</f>
        <v/>
      </c>
      <c r="I288" s="31" t="str">
        <f ca="1">IF(ATALI[[#This Row],[N_ID]]="","",INDEX(INDIRECT($2:$2),ATALI[[#This Row],[//]]))</f>
        <v/>
      </c>
      <c r="J288" s="31" t="str">
        <f ca="1">IF(ATALI[[#This Row],[//]]="","",INDEX([3]!db[NB PAJAK],ATALI[[#This Row],[stt]]-1))</f>
        <v/>
      </c>
      <c r="K288" s="48" t="str">
        <f ca="1">IF(ATALI[[#This Row],[//]]="","",INDEX(INDIRECT($2:$2),ATALI[[#This Row],[//]]))</f>
        <v/>
      </c>
      <c r="L288" s="48" t="str">
        <f ca="1">IF(ATALI[[#This Row],[//]]="","",INDEX(INDIRECT($2:$2),ATALI[[#This Row],[//]]))</f>
        <v/>
      </c>
      <c r="M288" s="48" t="str">
        <f ca="1">IF(ATALI[[#This Row],[//]]="","",INDEX(INDIRECT($2:$2),ATALI[[#This Row],[//]]))</f>
        <v/>
      </c>
      <c r="N288" s="33" t="str">
        <f ca="1">IF(ATALI[[#This Row],[//]]="","",INDEX(INDIRECT($2:$2),ATALI[[#This Row],[//]]))</f>
        <v/>
      </c>
      <c r="O288" s="44" t="str">
        <f ca="1">IF(ATALI[[#This Row],[//]]="","",INDEX(INDIRECT($2:$2),ATALI[[#This Row],[//]]))</f>
        <v/>
      </c>
      <c r="P288" s="44" t="str">
        <f ca="1">IF(ATALI[[#This Row],[//]]="","",IF(INDEX(INDIRECT($2:$2),ATALI[[#This Row],[//]])="","",INDEX(INDIRECT($2:$2),ATALI[[#This Row],[//]])))</f>
        <v/>
      </c>
      <c r="Q288" s="33" t="str">
        <f ca="1">IF(ATALI[[#This Row],[//]]="","",INDEX(INDIRECT($2:$2),ATALI[[#This Row],[//]]))</f>
        <v/>
      </c>
      <c r="R2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88" s="45" t="str">
        <f ca="1">IF(ATALI[[#This Row],[//]]="","",IF(INDEX(INDIRECT($2:$2),ATALI[[#This Row],[//]])="","",INDEX(INDIRECT($2:$2),ATALI[[#This Row],[//]])))</f>
        <v/>
      </c>
      <c r="U288" s="31" t="str">
        <f ca="1">IF(ATALI[[#This Row],[//]]="","",INDEX(INDIRECT($2:$2),ATALI[[#This Row],[//]]))</f>
        <v/>
      </c>
      <c r="V288" s="31" t="str">
        <f ca="1">LOWER(SUBSTITUTE(SUBSTITUTE(SUBSTITUTE(SUBSTITUTE(SUBSTITUTE(SUBSTITUTE(SUBSTITUTE(ATALI[[#This Row],[N.B.nota]]," ",""),"-",""),"(",""),")",""),".",""),",",""),"/",""))</f>
        <v/>
      </c>
      <c r="W288" s="31" t="str">
        <f ca="1">IF(ATALI[[#This Row],[concat]]="","",MATCH(ATALI[[#This Row],[concat]],[3]!db[NB NOTA_C],0)+1)</f>
        <v/>
      </c>
      <c r="X288" s="31" t="str">
        <f ca="1">IF(ATALI[[#This Row],[N.B.nota]]="","",ADDRESS(ROW(ATALI[QB]),COLUMN(ATALI[QB]))&amp;":"&amp;ADDRESS(ROW(),COLUMN(ATALI[QB])))</f>
        <v/>
      </c>
      <c r="Y288" s="46" t="str">
        <f ca="1">IF(ATALI[[#This Row],[//]]="","",HYPERLINK("[../DB.xlsx]DB!e"&amp;MATCH(ATALI[[#This Row],[concat]],[3]!db[NB NOTA_C],0)+1,"&gt;"))</f>
        <v/>
      </c>
      <c r="Z288" s="32">
        <f ca="1">IF(ATALI[[#This Row],[ID NOTA]]="",INDIRECT(ADDRESS(ROW()-1,COLUMN())),ATALI[[#This Row],[ID NOTA]])</f>
        <v>7</v>
      </c>
    </row>
    <row r="289" spans="1:26" x14ac:dyDescent="0.25">
      <c r="A289" s="32"/>
      <c r="B289" s="48" t="str">
        <f>IF(ATALI[[#This Row],[N_ID]]="","",INDEX(Table1[ID],MATCH(ATALI[[#This Row],[N_ID]],Table1[N_ID],0)))</f>
        <v/>
      </c>
      <c r="C289" s="48" t="str">
        <f ca="1">IF(ATALI[[#This Row],[//]]="","",HYPERLINK("["&amp;SUBSTITUTE(DIR,"'","")&amp;"]NOTA!D"&amp;ATALI[[#This Row],[//]]+2,"&gt;"))</f>
        <v/>
      </c>
      <c r="D289" s="48" t="str">
        <f>IF(ATALI[[#This Row],[ID NOTA]]="","",INDEX(Table1[QB],MATCH(ATALI[[#This Row],[ID NOTA]],Table1[ID],0)))</f>
        <v/>
      </c>
      <c r="E28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89" s="48"/>
      <c r="G289" s="30" t="str">
        <f ca="1">IF(ATALI[[#This Row],[N_ID]]="","",INDEX(INDIRECT($2:$2),ATALI[[#This Row],[//]]))</f>
        <v/>
      </c>
      <c r="H289" s="30" t="str">
        <f ca="1">IF(ATALI[[#This Row],[N_ID]]="","",INDEX(INDIRECT($2:$2),ATALI[[#This Row],[//]]))</f>
        <v/>
      </c>
      <c r="I289" s="31" t="str">
        <f ca="1">IF(ATALI[[#This Row],[N_ID]]="","",INDEX(INDIRECT($2:$2),ATALI[[#This Row],[//]]))</f>
        <v/>
      </c>
      <c r="J289" s="31" t="str">
        <f ca="1">IF(ATALI[[#This Row],[//]]="","",INDEX([3]!db[NB PAJAK],ATALI[[#This Row],[stt]]-1))</f>
        <v/>
      </c>
      <c r="K289" s="48" t="str">
        <f ca="1">IF(ATALI[[#This Row],[//]]="","",INDEX(INDIRECT($2:$2),ATALI[[#This Row],[//]]))</f>
        <v/>
      </c>
      <c r="L289" s="48" t="str">
        <f ca="1">IF(ATALI[[#This Row],[//]]="","",INDEX(INDIRECT($2:$2),ATALI[[#This Row],[//]]))</f>
        <v/>
      </c>
      <c r="M289" s="48" t="str">
        <f ca="1">IF(ATALI[[#This Row],[//]]="","",INDEX(INDIRECT($2:$2),ATALI[[#This Row],[//]]))</f>
        <v/>
      </c>
      <c r="N289" s="33" t="str">
        <f ca="1">IF(ATALI[[#This Row],[//]]="","",INDEX(INDIRECT($2:$2),ATALI[[#This Row],[//]]))</f>
        <v/>
      </c>
      <c r="O289" s="44" t="str">
        <f ca="1">IF(ATALI[[#This Row],[//]]="","",INDEX(INDIRECT($2:$2),ATALI[[#This Row],[//]]))</f>
        <v/>
      </c>
      <c r="P289" s="44" t="str">
        <f ca="1">IF(ATALI[[#This Row],[//]]="","",IF(INDEX(INDIRECT($2:$2),ATALI[[#This Row],[//]])="","",INDEX(INDIRECT($2:$2),ATALI[[#This Row],[//]])))</f>
        <v/>
      </c>
      <c r="Q289" s="33" t="str">
        <f ca="1">IF(ATALI[[#This Row],[//]]="","",INDEX(INDIRECT($2:$2),ATALI[[#This Row],[//]]))</f>
        <v/>
      </c>
      <c r="R2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89" s="45" t="str">
        <f ca="1">IF(ATALI[[#This Row],[//]]="","",IF(INDEX(INDIRECT($2:$2),ATALI[[#This Row],[//]])="","",INDEX(INDIRECT($2:$2),ATALI[[#This Row],[//]])))</f>
        <v/>
      </c>
      <c r="U289" s="31" t="str">
        <f ca="1">IF(ATALI[[#This Row],[//]]="","",INDEX(INDIRECT($2:$2),ATALI[[#This Row],[//]]))</f>
        <v/>
      </c>
      <c r="V289" s="31" t="str">
        <f ca="1">LOWER(SUBSTITUTE(SUBSTITUTE(SUBSTITUTE(SUBSTITUTE(SUBSTITUTE(SUBSTITUTE(SUBSTITUTE(ATALI[[#This Row],[N.B.nota]]," ",""),"-",""),"(",""),")",""),".",""),",",""),"/",""))</f>
        <v/>
      </c>
      <c r="W289" s="31" t="str">
        <f ca="1">IF(ATALI[[#This Row],[concat]]="","",MATCH(ATALI[[#This Row],[concat]],[3]!db[NB NOTA_C],0)+1)</f>
        <v/>
      </c>
      <c r="X289" s="31" t="str">
        <f ca="1">IF(ATALI[[#This Row],[N.B.nota]]="","",ADDRESS(ROW(ATALI[QB]),COLUMN(ATALI[QB]))&amp;":"&amp;ADDRESS(ROW(),COLUMN(ATALI[QB])))</f>
        <v/>
      </c>
      <c r="Y289" s="46" t="str">
        <f ca="1">IF(ATALI[[#This Row],[//]]="","",HYPERLINK("[../DB.xlsx]DB!e"&amp;MATCH(ATALI[[#This Row],[concat]],[3]!db[NB NOTA_C],0)+1,"&gt;"))</f>
        <v/>
      </c>
      <c r="Z289" s="32">
        <f ca="1">IF(ATALI[[#This Row],[ID NOTA]]="",INDIRECT(ADDRESS(ROW()-1,COLUMN())),ATALI[[#This Row],[ID NOTA]])</f>
        <v>7</v>
      </c>
    </row>
    <row r="290" spans="1:26" x14ac:dyDescent="0.25">
      <c r="A290" s="32"/>
      <c r="B290" s="48" t="str">
        <f>IF(ATALI[[#This Row],[N_ID]]="","",INDEX(Table1[ID],MATCH(ATALI[[#This Row],[N_ID]],Table1[N_ID],0)))</f>
        <v/>
      </c>
      <c r="C290" s="48" t="str">
        <f ca="1">IF(ATALI[[#This Row],[//]]="","",HYPERLINK("["&amp;SUBSTITUTE(DIR,"'","")&amp;"]NOTA!D"&amp;ATALI[[#This Row],[//]]+2,"&gt;"))</f>
        <v/>
      </c>
      <c r="D290" s="48" t="str">
        <f>IF(ATALI[[#This Row],[ID NOTA]]="","",INDEX(Table1[QB],MATCH(ATALI[[#This Row],[ID NOTA]],Table1[ID],0)))</f>
        <v/>
      </c>
      <c r="E29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90" s="48"/>
      <c r="G290" s="30" t="str">
        <f ca="1">IF(ATALI[[#This Row],[N_ID]]="","",INDEX(INDIRECT($2:$2),ATALI[[#This Row],[//]]))</f>
        <v/>
      </c>
      <c r="H290" s="30" t="str">
        <f ca="1">IF(ATALI[[#This Row],[N_ID]]="","",INDEX(INDIRECT($2:$2),ATALI[[#This Row],[//]]))</f>
        <v/>
      </c>
      <c r="I290" s="31" t="str">
        <f ca="1">IF(ATALI[[#This Row],[N_ID]]="","",INDEX(INDIRECT($2:$2),ATALI[[#This Row],[//]]))</f>
        <v/>
      </c>
      <c r="J290" s="31" t="str">
        <f ca="1">IF(ATALI[[#This Row],[//]]="","",INDEX([3]!db[NB PAJAK],ATALI[[#This Row],[stt]]-1))</f>
        <v/>
      </c>
      <c r="K290" s="48" t="str">
        <f ca="1">IF(ATALI[[#This Row],[//]]="","",INDEX(INDIRECT($2:$2),ATALI[[#This Row],[//]]))</f>
        <v/>
      </c>
      <c r="L290" s="48" t="str">
        <f ca="1">IF(ATALI[[#This Row],[//]]="","",INDEX(INDIRECT($2:$2),ATALI[[#This Row],[//]]))</f>
        <v/>
      </c>
      <c r="M290" s="48" t="str">
        <f ca="1">IF(ATALI[[#This Row],[//]]="","",INDEX(INDIRECT($2:$2),ATALI[[#This Row],[//]]))</f>
        <v/>
      </c>
      <c r="N290" s="33" t="str">
        <f ca="1">IF(ATALI[[#This Row],[//]]="","",INDEX(INDIRECT($2:$2),ATALI[[#This Row],[//]]))</f>
        <v/>
      </c>
      <c r="O290" s="44" t="str">
        <f ca="1">IF(ATALI[[#This Row],[//]]="","",INDEX(INDIRECT($2:$2),ATALI[[#This Row],[//]]))</f>
        <v/>
      </c>
      <c r="P290" s="44" t="str">
        <f ca="1">IF(ATALI[[#This Row],[//]]="","",IF(INDEX(INDIRECT($2:$2),ATALI[[#This Row],[//]])="","",INDEX(INDIRECT($2:$2),ATALI[[#This Row],[//]])))</f>
        <v/>
      </c>
      <c r="Q290" s="33" t="str">
        <f ca="1">IF(ATALI[[#This Row],[//]]="","",INDEX(INDIRECT($2:$2),ATALI[[#This Row],[//]]))</f>
        <v/>
      </c>
      <c r="R2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90" s="45" t="str">
        <f ca="1">IF(ATALI[[#This Row],[//]]="","",IF(INDEX(INDIRECT($2:$2),ATALI[[#This Row],[//]])="","",INDEX(INDIRECT($2:$2),ATALI[[#This Row],[//]])))</f>
        <v/>
      </c>
      <c r="U290" s="31" t="str">
        <f ca="1">IF(ATALI[[#This Row],[//]]="","",INDEX(INDIRECT($2:$2),ATALI[[#This Row],[//]]))</f>
        <v/>
      </c>
      <c r="V290" s="31" t="str">
        <f ca="1">LOWER(SUBSTITUTE(SUBSTITUTE(SUBSTITUTE(SUBSTITUTE(SUBSTITUTE(SUBSTITUTE(SUBSTITUTE(ATALI[[#This Row],[N.B.nota]]," ",""),"-",""),"(",""),")",""),".",""),",",""),"/",""))</f>
        <v/>
      </c>
      <c r="W290" s="31" t="str">
        <f ca="1">IF(ATALI[[#This Row],[concat]]="","",MATCH(ATALI[[#This Row],[concat]],[3]!db[NB NOTA_C],0)+1)</f>
        <v/>
      </c>
      <c r="X290" s="31" t="str">
        <f ca="1">IF(ATALI[[#This Row],[N.B.nota]]="","",ADDRESS(ROW(ATALI[QB]),COLUMN(ATALI[QB]))&amp;":"&amp;ADDRESS(ROW(),COLUMN(ATALI[QB])))</f>
        <v/>
      </c>
      <c r="Y290" s="46" t="str">
        <f ca="1">IF(ATALI[[#This Row],[//]]="","",HYPERLINK("[../DB.xlsx]DB!e"&amp;MATCH(ATALI[[#This Row],[concat]],[3]!db[NB NOTA_C],0)+1,"&gt;"))</f>
        <v/>
      </c>
      <c r="Z290" s="32">
        <f ca="1">IF(ATALI[[#This Row],[ID NOTA]]="",INDIRECT(ADDRESS(ROW()-1,COLUMN())),ATALI[[#This Row],[ID NOTA]])</f>
        <v>7</v>
      </c>
    </row>
    <row r="291" spans="1:26" x14ac:dyDescent="0.25">
      <c r="A291" s="32"/>
      <c r="B291" s="48" t="str">
        <f>IF(ATALI[[#This Row],[N_ID]]="","",INDEX(Table1[ID],MATCH(ATALI[[#This Row],[N_ID]],Table1[N_ID],0)))</f>
        <v/>
      </c>
      <c r="C291" s="48" t="str">
        <f ca="1">IF(ATALI[[#This Row],[//]]="","",HYPERLINK("["&amp;SUBSTITUTE(DIR,"'","")&amp;"]NOTA!D"&amp;ATALI[[#This Row],[//]]+2,"&gt;"))</f>
        <v/>
      </c>
      <c r="D291" s="48" t="str">
        <f>IF(ATALI[[#This Row],[ID NOTA]]="","",INDEX(Table1[QB],MATCH(ATALI[[#This Row],[ID NOTA]],Table1[ID],0)))</f>
        <v/>
      </c>
      <c r="E29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91" s="48"/>
      <c r="G291" s="30" t="str">
        <f ca="1">IF(ATALI[[#This Row],[N_ID]]="","",INDEX(INDIRECT($2:$2),ATALI[[#This Row],[//]]))</f>
        <v/>
      </c>
      <c r="H291" s="30" t="str">
        <f ca="1">IF(ATALI[[#This Row],[N_ID]]="","",INDEX(INDIRECT($2:$2),ATALI[[#This Row],[//]]))</f>
        <v/>
      </c>
      <c r="I291" s="31" t="str">
        <f ca="1">IF(ATALI[[#This Row],[N_ID]]="","",INDEX(INDIRECT($2:$2),ATALI[[#This Row],[//]]))</f>
        <v/>
      </c>
      <c r="J291" s="31" t="str">
        <f ca="1">IF(ATALI[[#This Row],[//]]="","",INDEX([3]!db[NB PAJAK],ATALI[[#This Row],[stt]]-1))</f>
        <v/>
      </c>
      <c r="K291" s="48" t="str">
        <f ca="1">IF(ATALI[[#This Row],[//]]="","",INDEX(INDIRECT($2:$2),ATALI[[#This Row],[//]]))</f>
        <v/>
      </c>
      <c r="L291" s="48" t="str">
        <f ca="1">IF(ATALI[[#This Row],[//]]="","",INDEX(INDIRECT($2:$2),ATALI[[#This Row],[//]]))</f>
        <v/>
      </c>
      <c r="M291" s="48" t="str">
        <f ca="1">IF(ATALI[[#This Row],[//]]="","",INDEX(INDIRECT($2:$2),ATALI[[#This Row],[//]]))</f>
        <v/>
      </c>
      <c r="N291" s="33" t="str">
        <f ca="1">IF(ATALI[[#This Row],[//]]="","",INDEX(INDIRECT($2:$2),ATALI[[#This Row],[//]]))</f>
        <v/>
      </c>
      <c r="O291" s="44" t="str">
        <f ca="1">IF(ATALI[[#This Row],[//]]="","",INDEX(INDIRECT($2:$2),ATALI[[#This Row],[//]]))</f>
        <v/>
      </c>
      <c r="P291" s="44" t="str">
        <f ca="1">IF(ATALI[[#This Row],[//]]="","",IF(INDEX(INDIRECT($2:$2),ATALI[[#This Row],[//]])="","",INDEX(INDIRECT($2:$2),ATALI[[#This Row],[//]])))</f>
        <v/>
      </c>
      <c r="Q291" s="33" t="str">
        <f ca="1">IF(ATALI[[#This Row],[//]]="","",INDEX(INDIRECT($2:$2),ATALI[[#This Row],[//]]))</f>
        <v/>
      </c>
      <c r="R2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91" s="45" t="str">
        <f ca="1">IF(ATALI[[#This Row],[//]]="","",IF(INDEX(INDIRECT($2:$2),ATALI[[#This Row],[//]])="","",INDEX(INDIRECT($2:$2),ATALI[[#This Row],[//]])))</f>
        <v/>
      </c>
      <c r="U291" s="31" t="str">
        <f ca="1">IF(ATALI[[#This Row],[//]]="","",INDEX(INDIRECT($2:$2),ATALI[[#This Row],[//]]))</f>
        <v/>
      </c>
      <c r="V291" s="31" t="str">
        <f ca="1">LOWER(SUBSTITUTE(SUBSTITUTE(SUBSTITUTE(SUBSTITUTE(SUBSTITUTE(SUBSTITUTE(SUBSTITUTE(ATALI[[#This Row],[N.B.nota]]," ",""),"-",""),"(",""),")",""),".",""),",",""),"/",""))</f>
        <v/>
      </c>
      <c r="W291" s="31" t="str">
        <f ca="1">IF(ATALI[[#This Row],[concat]]="","",MATCH(ATALI[[#This Row],[concat]],[3]!db[NB NOTA_C],0)+1)</f>
        <v/>
      </c>
      <c r="X291" s="31" t="str">
        <f ca="1">IF(ATALI[[#This Row],[N.B.nota]]="","",ADDRESS(ROW(ATALI[QB]),COLUMN(ATALI[QB]))&amp;":"&amp;ADDRESS(ROW(),COLUMN(ATALI[QB])))</f>
        <v/>
      </c>
      <c r="Y291" s="46" t="str">
        <f ca="1">IF(ATALI[[#This Row],[//]]="","",HYPERLINK("[../DB.xlsx]DB!e"&amp;MATCH(ATALI[[#This Row],[concat]],[3]!db[NB NOTA_C],0)+1,"&gt;"))</f>
        <v/>
      </c>
      <c r="Z291" s="32">
        <f ca="1">IF(ATALI[[#This Row],[ID NOTA]]="",INDIRECT(ADDRESS(ROW()-1,COLUMN())),ATALI[[#This Row],[ID NOTA]])</f>
        <v>7</v>
      </c>
    </row>
    <row r="292" spans="1:26" x14ac:dyDescent="0.25">
      <c r="A292" s="32"/>
      <c r="B292" s="48" t="str">
        <f>IF(ATALI[[#This Row],[N_ID]]="","",INDEX(Table1[ID],MATCH(ATALI[[#This Row],[N_ID]],Table1[N_ID],0)))</f>
        <v/>
      </c>
      <c r="C292" s="48" t="str">
        <f ca="1">IF(ATALI[[#This Row],[//]]="","",HYPERLINK("["&amp;SUBSTITUTE(DIR,"'","")&amp;"]NOTA!D"&amp;ATALI[[#This Row],[//]]+2,"&gt;"))</f>
        <v/>
      </c>
      <c r="D292" s="48" t="str">
        <f>IF(ATALI[[#This Row],[ID NOTA]]="","",INDEX(Table1[QB],MATCH(ATALI[[#This Row],[ID NOTA]],Table1[ID],0)))</f>
        <v/>
      </c>
      <c r="E29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92" s="48"/>
      <c r="G292" s="30" t="str">
        <f ca="1">IF(ATALI[[#This Row],[N_ID]]="","",INDEX(INDIRECT($2:$2),ATALI[[#This Row],[//]]))</f>
        <v/>
      </c>
      <c r="H292" s="30" t="str">
        <f ca="1">IF(ATALI[[#This Row],[N_ID]]="","",INDEX(INDIRECT($2:$2),ATALI[[#This Row],[//]]))</f>
        <v/>
      </c>
      <c r="I292" s="31" t="str">
        <f ca="1">IF(ATALI[[#This Row],[N_ID]]="","",INDEX(INDIRECT($2:$2),ATALI[[#This Row],[//]]))</f>
        <v/>
      </c>
      <c r="J292" s="31" t="str">
        <f ca="1">IF(ATALI[[#This Row],[//]]="","",INDEX([3]!db[NB PAJAK],ATALI[[#This Row],[stt]]-1))</f>
        <v/>
      </c>
      <c r="K292" s="48" t="str">
        <f ca="1">IF(ATALI[[#This Row],[//]]="","",INDEX(INDIRECT($2:$2),ATALI[[#This Row],[//]]))</f>
        <v/>
      </c>
      <c r="L292" s="48" t="str">
        <f ca="1">IF(ATALI[[#This Row],[//]]="","",INDEX(INDIRECT($2:$2),ATALI[[#This Row],[//]]))</f>
        <v/>
      </c>
      <c r="M292" s="48" t="str">
        <f ca="1">IF(ATALI[[#This Row],[//]]="","",INDEX(INDIRECT($2:$2),ATALI[[#This Row],[//]]))</f>
        <v/>
      </c>
      <c r="N292" s="33" t="str">
        <f ca="1">IF(ATALI[[#This Row],[//]]="","",INDEX(INDIRECT($2:$2),ATALI[[#This Row],[//]]))</f>
        <v/>
      </c>
      <c r="O292" s="44" t="str">
        <f ca="1">IF(ATALI[[#This Row],[//]]="","",INDEX(INDIRECT($2:$2),ATALI[[#This Row],[//]]))</f>
        <v/>
      </c>
      <c r="P292" s="44" t="str">
        <f ca="1">IF(ATALI[[#This Row],[//]]="","",IF(INDEX(INDIRECT($2:$2),ATALI[[#This Row],[//]])="","",INDEX(INDIRECT($2:$2),ATALI[[#This Row],[//]])))</f>
        <v/>
      </c>
      <c r="Q292" s="33" t="str">
        <f ca="1">IF(ATALI[[#This Row],[//]]="","",INDEX(INDIRECT($2:$2),ATALI[[#This Row],[//]]))</f>
        <v/>
      </c>
      <c r="R2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92" s="45" t="str">
        <f ca="1">IF(ATALI[[#This Row],[//]]="","",IF(INDEX(INDIRECT($2:$2),ATALI[[#This Row],[//]])="","",INDEX(INDIRECT($2:$2),ATALI[[#This Row],[//]])))</f>
        <v/>
      </c>
      <c r="U292" s="31" t="str">
        <f ca="1">IF(ATALI[[#This Row],[//]]="","",INDEX(INDIRECT($2:$2),ATALI[[#This Row],[//]]))</f>
        <v/>
      </c>
      <c r="V292" s="31" t="str">
        <f ca="1">LOWER(SUBSTITUTE(SUBSTITUTE(SUBSTITUTE(SUBSTITUTE(SUBSTITUTE(SUBSTITUTE(SUBSTITUTE(ATALI[[#This Row],[N.B.nota]]," ",""),"-",""),"(",""),")",""),".",""),",",""),"/",""))</f>
        <v/>
      </c>
      <c r="W292" s="31" t="str">
        <f ca="1">IF(ATALI[[#This Row],[concat]]="","",MATCH(ATALI[[#This Row],[concat]],[3]!db[NB NOTA_C],0)+1)</f>
        <v/>
      </c>
      <c r="X292" s="31" t="str">
        <f ca="1">IF(ATALI[[#This Row],[N.B.nota]]="","",ADDRESS(ROW(ATALI[QB]),COLUMN(ATALI[QB]))&amp;":"&amp;ADDRESS(ROW(),COLUMN(ATALI[QB])))</f>
        <v/>
      </c>
      <c r="Y292" s="46" t="str">
        <f ca="1">IF(ATALI[[#This Row],[//]]="","",HYPERLINK("[../DB.xlsx]DB!e"&amp;MATCH(ATALI[[#This Row],[concat]],[3]!db[NB NOTA_C],0)+1,"&gt;"))</f>
        <v/>
      </c>
      <c r="Z292" s="32">
        <f ca="1">IF(ATALI[[#This Row],[ID NOTA]]="",INDIRECT(ADDRESS(ROW()-1,COLUMN())),ATALI[[#This Row],[ID NOTA]])</f>
        <v>7</v>
      </c>
    </row>
    <row r="293" spans="1:26" x14ac:dyDescent="0.25">
      <c r="A293" s="32"/>
      <c r="B293" s="48" t="str">
        <f>IF(ATALI[[#This Row],[N_ID]]="","",INDEX(Table1[ID],MATCH(ATALI[[#This Row],[N_ID]],Table1[N_ID],0)))</f>
        <v/>
      </c>
      <c r="C293" s="48" t="str">
        <f ca="1">IF(ATALI[[#This Row],[//]]="","",HYPERLINK("["&amp;SUBSTITUTE(DIR,"'","")&amp;"]NOTA!D"&amp;ATALI[[#This Row],[//]]+2,"&gt;"))</f>
        <v/>
      </c>
      <c r="D293" s="48" t="str">
        <f>IF(ATALI[[#This Row],[ID NOTA]]="","",INDEX(Table1[QB],MATCH(ATALI[[#This Row],[ID NOTA]],Table1[ID],0)))</f>
        <v/>
      </c>
      <c r="E29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93" s="48"/>
      <c r="G293" s="30" t="str">
        <f ca="1">IF(ATALI[[#This Row],[N_ID]]="","",INDEX(INDIRECT($2:$2),ATALI[[#This Row],[//]]))</f>
        <v/>
      </c>
      <c r="H293" s="30" t="str">
        <f ca="1">IF(ATALI[[#This Row],[N_ID]]="","",INDEX(INDIRECT($2:$2),ATALI[[#This Row],[//]]))</f>
        <v/>
      </c>
      <c r="I293" s="31" t="str">
        <f ca="1">IF(ATALI[[#This Row],[N_ID]]="","",INDEX(INDIRECT($2:$2),ATALI[[#This Row],[//]]))</f>
        <v/>
      </c>
      <c r="J293" s="31" t="str">
        <f ca="1">IF(ATALI[[#This Row],[//]]="","",INDEX([3]!db[NB PAJAK],ATALI[[#This Row],[stt]]-1))</f>
        <v/>
      </c>
      <c r="K293" s="48" t="str">
        <f ca="1">IF(ATALI[[#This Row],[//]]="","",INDEX(INDIRECT($2:$2),ATALI[[#This Row],[//]]))</f>
        <v/>
      </c>
      <c r="L293" s="48" t="str">
        <f ca="1">IF(ATALI[[#This Row],[//]]="","",INDEX(INDIRECT($2:$2),ATALI[[#This Row],[//]]))</f>
        <v/>
      </c>
      <c r="M293" s="48" t="str">
        <f ca="1">IF(ATALI[[#This Row],[//]]="","",INDEX(INDIRECT($2:$2),ATALI[[#This Row],[//]]))</f>
        <v/>
      </c>
      <c r="N293" s="33" t="str">
        <f ca="1">IF(ATALI[[#This Row],[//]]="","",INDEX(INDIRECT($2:$2),ATALI[[#This Row],[//]]))</f>
        <v/>
      </c>
      <c r="O293" s="44" t="str">
        <f ca="1">IF(ATALI[[#This Row],[//]]="","",INDEX(INDIRECT($2:$2),ATALI[[#This Row],[//]]))</f>
        <v/>
      </c>
      <c r="P293" s="44" t="str">
        <f ca="1">IF(ATALI[[#This Row],[//]]="","",IF(INDEX(INDIRECT($2:$2),ATALI[[#This Row],[//]])="","",INDEX(INDIRECT($2:$2),ATALI[[#This Row],[//]])))</f>
        <v/>
      </c>
      <c r="Q293" s="33" t="str">
        <f ca="1">IF(ATALI[[#This Row],[//]]="","",INDEX(INDIRECT($2:$2),ATALI[[#This Row],[//]]))</f>
        <v/>
      </c>
      <c r="R2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93" s="45" t="str">
        <f ca="1">IF(ATALI[[#This Row],[//]]="","",IF(INDEX(INDIRECT($2:$2),ATALI[[#This Row],[//]])="","",INDEX(INDIRECT($2:$2),ATALI[[#This Row],[//]])))</f>
        <v/>
      </c>
      <c r="U293" s="31" t="str">
        <f ca="1">IF(ATALI[[#This Row],[//]]="","",INDEX(INDIRECT($2:$2),ATALI[[#This Row],[//]]))</f>
        <v/>
      </c>
      <c r="V293" s="31" t="str">
        <f ca="1">LOWER(SUBSTITUTE(SUBSTITUTE(SUBSTITUTE(SUBSTITUTE(SUBSTITUTE(SUBSTITUTE(SUBSTITUTE(ATALI[[#This Row],[N.B.nota]]," ",""),"-",""),"(",""),")",""),".",""),",",""),"/",""))</f>
        <v/>
      </c>
      <c r="W293" s="31" t="str">
        <f ca="1">IF(ATALI[[#This Row],[concat]]="","",MATCH(ATALI[[#This Row],[concat]],[3]!db[NB NOTA_C],0)+1)</f>
        <v/>
      </c>
      <c r="X293" s="31" t="str">
        <f ca="1">IF(ATALI[[#This Row],[N.B.nota]]="","",ADDRESS(ROW(ATALI[QB]),COLUMN(ATALI[QB]))&amp;":"&amp;ADDRESS(ROW(),COLUMN(ATALI[QB])))</f>
        <v/>
      </c>
      <c r="Y293" s="46" t="str">
        <f ca="1">IF(ATALI[[#This Row],[//]]="","",HYPERLINK("[../DB.xlsx]DB!e"&amp;MATCH(ATALI[[#This Row],[concat]],[3]!db[NB NOTA_C],0)+1,"&gt;"))</f>
        <v/>
      </c>
      <c r="Z293" s="32">
        <f ca="1">IF(ATALI[[#This Row],[ID NOTA]]="",INDIRECT(ADDRESS(ROW()-1,COLUMN())),ATALI[[#This Row],[ID NOTA]])</f>
        <v>7</v>
      </c>
    </row>
    <row r="294" spans="1:26" x14ac:dyDescent="0.25">
      <c r="A294" s="32"/>
      <c r="B294" s="48" t="str">
        <f>IF(ATALI[[#This Row],[N_ID]]="","",INDEX(Table1[ID],MATCH(ATALI[[#This Row],[N_ID]],Table1[N_ID],0)))</f>
        <v/>
      </c>
      <c r="C294" s="48" t="str">
        <f ca="1">IF(ATALI[[#This Row],[//]]="","",HYPERLINK("["&amp;SUBSTITUTE(DIR,"'","")&amp;"]NOTA!D"&amp;ATALI[[#This Row],[//]]+2,"&gt;"))</f>
        <v/>
      </c>
      <c r="D294" s="48" t="str">
        <f>IF(ATALI[[#This Row],[ID NOTA]]="","",INDEX(Table1[QB],MATCH(ATALI[[#This Row],[ID NOTA]],Table1[ID],0)))</f>
        <v/>
      </c>
      <c r="E29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94" s="48"/>
      <c r="G294" s="30" t="str">
        <f ca="1">IF(ATALI[[#This Row],[N_ID]]="","",INDEX(INDIRECT($2:$2),ATALI[[#This Row],[//]]))</f>
        <v/>
      </c>
      <c r="H294" s="30" t="str">
        <f ca="1">IF(ATALI[[#This Row],[N_ID]]="","",INDEX(INDIRECT($2:$2),ATALI[[#This Row],[//]]))</f>
        <v/>
      </c>
      <c r="I294" s="31" t="str">
        <f ca="1">IF(ATALI[[#This Row],[N_ID]]="","",INDEX(INDIRECT($2:$2),ATALI[[#This Row],[//]]))</f>
        <v/>
      </c>
      <c r="J294" s="31" t="str">
        <f ca="1">IF(ATALI[[#This Row],[//]]="","",INDEX([3]!db[NB PAJAK],ATALI[[#This Row],[stt]]-1))</f>
        <v/>
      </c>
      <c r="K294" s="48" t="str">
        <f ca="1">IF(ATALI[[#This Row],[//]]="","",INDEX(INDIRECT($2:$2),ATALI[[#This Row],[//]]))</f>
        <v/>
      </c>
      <c r="L294" s="48" t="str">
        <f ca="1">IF(ATALI[[#This Row],[//]]="","",INDEX(INDIRECT($2:$2),ATALI[[#This Row],[//]]))</f>
        <v/>
      </c>
      <c r="M294" s="48" t="str">
        <f ca="1">IF(ATALI[[#This Row],[//]]="","",INDEX(INDIRECT($2:$2),ATALI[[#This Row],[//]]))</f>
        <v/>
      </c>
      <c r="N294" s="33" t="str">
        <f ca="1">IF(ATALI[[#This Row],[//]]="","",INDEX(INDIRECT($2:$2),ATALI[[#This Row],[//]]))</f>
        <v/>
      </c>
      <c r="O294" s="44" t="str">
        <f ca="1">IF(ATALI[[#This Row],[//]]="","",INDEX(INDIRECT($2:$2),ATALI[[#This Row],[//]]))</f>
        <v/>
      </c>
      <c r="P294" s="44" t="str">
        <f ca="1">IF(ATALI[[#This Row],[//]]="","",IF(INDEX(INDIRECT($2:$2),ATALI[[#This Row],[//]])="","",INDEX(INDIRECT($2:$2),ATALI[[#This Row],[//]])))</f>
        <v/>
      </c>
      <c r="Q294" s="33" t="str">
        <f ca="1">IF(ATALI[[#This Row],[//]]="","",INDEX(INDIRECT($2:$2),ATALI[[#This Row],[//]]))</f>
        <v/>
      </c>
      <c r="R2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94" s="45" t="str">
        <f ca="1">IF(ATALI[[#This Row],[//]]="","",IF(INDEX(INDIRECT($2:$2),ATALI[[#This Row],[//]])="","",INDEX(INDIRECT($2:$2),ATALI[[#This Row],[//]])))</f>
        <v/>
      </c>
      <c r="U294" s="31" t="str">
        <f ca="1">IF(ATALI[[#This Row],[//]]="","",INDEX(INDIRECT($2:$2),ATALI[[#This Row],[//]]))</f>
        <v/>
      </c>
      <c r="V294" s="31" t="str">
        <f ca="1">LOWER(SUBSTITUTE(SUBSTITUTE(SUBSTITUTE(SUBSTITUTE(SUBSTITUTE(SUBSTITUTE(SUBSTITUTE(ATALI[[#This Row],[N.B.nota]]," ",""),"-",""),"(",""),")",""),".",""),",",""),"/",""))</f>
        <v/>
      </c>
      <c r="W294" s="31" t="str">
        <f ca="1">IF(ATALI[[#This Row],[concat]]="","",MATCH(ATALI[[#This Row],[concat]],[3]!db[NB NOTA_C],0)+1)</f>
        <v/>
      </c>
      <c r="X294" s="31" t="str">
        <f ca="1">IF(ATALI[[#This Row],[N.B.nota]]="","",ADDRESS(ROW(ATALI[QB]),COLUMN(ATALI[QB]))&amp;":"&amp;ADDRESS(ROW(),COLUMN(ATALI[QB])))</f>
        <v/>
      </c>
      <c r="Y294" s="46" t="str">
        <f ca="1">IF(ATALI[[#This Row],[//]]="","",HYPERLINK("[../DB.xlsx]DB!e"&amp;MATCH(ATALI[[#This Row],[concat]],[3]!db[NB NOTA_C],0)+1,"&gt;"))</f>
        <v/>
      </c>
      <c r="Z294" s="32">
        <f ca="1">IF(ATALI[[#This Row],[ID NOTA]]="",INDIRECT(ADDRESS(ROW()-1,COLUMN())),ATALI[[#This Row],[ID NOTA]])</f>
        <v>7</v>
      </c>
    </row>
    <row r="295" spans="1:26" x14ac:dyDescent="0.25">
      <c r="A295" s="32"/>
      <c r="B295" s="48" t="str">
        <f>IF(ATALI[[#This Row],[N_ID]]="","",INDEX(Table1[ID],MATCH(ATALI[[#This Row],[N_ID]],Table1[N_ID],0)))</f>
        <v/>
      </c>
      <c r="C295" s="48" t="str">
        <f ca="1">IF(ATALI[[#This Row],[//]]="","",HYPERLINK("["&amp;SUBSTITUTE(DIR,"'","")&amp;"]NOTA!D"&amp;ATALI[[#This Row],[//]]+2,"&gt;"))</f>
        <v/>
      </c>
      <c r="D295" s="48" t="str">
        <f>IF(ATALI[[#This Row],[ID NOTA]]="","",INDEX(Table1[QB],MATCH(ATALI[[#This Row],[ID NOTA]],Table1[ID],0)))</f>
        <v/>
      </c>
      <c r="E29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95" s="48"/>
      <c r="G295" s="30" t="str">
        <f ca="1">IF(ATALI[[#This Row],[N_ID]]="","",INDEX(INDIRECT($2:$2),ATALI[[#This Row],[//]]))</f>
        <v/>
      </c>
      <c r="H295" s="30" t="str">
        <f ca="1">IF(ATALI[[#This Row],[N_ID]]="","",INDEX(INDIRECT($2:$2),ATALI[[#This Row],[//]]))</f>
        <v/>
      </c>
      <c r="I295" s="31" t="str">
        <f ca="1">IF(ATALI[[#This Row],[N_ID]]="","",INDEX(INDIRECT($2:$2),ATALI[[#This Row],[//]]))</f>
        <v/>
      </c>
      <c r="J295" s="31" t="str">
        <f ca="1">IF(ATALI[[#This Row],[//]]="","",INDEX([3]!db[NB PAJAK],ATALI[[#This Row],[stt]]-1))</f>
        <v/>
      </c>
      <c r="K295" s="48" t="str">
        <f ca="1">IF(ATALI[[#This Row],[//]]="","",INDEX(INDIRECT($2:$2),ATALI[[#This Row],[//]]))</f>
        <v/>
      </c>
      <c r="L295" s="48" t="str">
        <f ca="1">IF(ATALI[[#This Row],[//]]="","",INDEX(INDIRECT($2:$2),ATALI[[#This Row],[//]]))</f>
        <v/>
      </c>
      <c r="M295" s="48" t="str">
        <f ca="1">IF(ATALI[[#This Row],[//]]="","",INDEX(INDIRECT($2:$2),ATALI[[#This Row],[//]]))</f>
        <v/>
      </c>
      <c r="N295" s="33" t="str">
        <f ca="1">IF(ATALI[[#This Row],[//]]="","",INDEX(INDIRECT($2:$2),ATALI[[#This Row],[//]]))</f>
        <v/>
      </c>
      <c r="O295" s="44" t="str">
        <f ca="1">IF(ATALI[[#This Row],[//]]="","",INDEX(INDIRECT($2:$2),ATALI[[#This Row],[//]]))</f>
        <v/>
      </c>
      <c r="P295" s="44" t="str">
        <f ca="1">IF(ATALI[[#This Row],[//]]="","",IF(INDEX(INDIRECT($2:$2),ATALI[[#This Row],[//]])="","",INDEX(INDIRECT($2:$2),ATALI[[#This Row],[//]])))</f>
        <v/>
      </c>
      <c r="Q295" s="33" t="str">
        <f ca="1">IF(ATALI[[#This Row],[//]]="","",INDEX(INDIRECT($2:$2),ATALI[[#This Row],[//]]))</f>
        <v/>
      </c>
      <c r="R2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95" s="45" t="str">
        <f ca="1">IF(ATALI[[#This Row],[//]]="","",IF(INDEX(INDIRECT($2:$2),ATALI[[#This Row],[//]])="","",INDEX(INDIRECT($2:$2),ATALI[[#This Row],[//]])))</f>
        <v/>
      </c>
      <c r="U295" s="31" t="str">
        <f ca="1">IF(ATALI[[#This Row],[//]]="","",INDEX(INDIRECT($2:$2),ATALI[[#This Row],[//]]))</f>
        <v/>
      </c>
      <c r="V295" s="31" t="str">
        <f ca="1">LOWER(SUBSTITUTE(SUBSTITUTE(SUBSTITUTE(SUBSTITUTE(SUBSTITUTE(SUBSTITUTE(SUBSTITUTE(ATALI[[#This Row],[N.B.nota]]," ",""),"-",""),"(",""),")",""),".",""),",",""),"/",""))</f>
        <v/>
      </c>
      <c r="W295" s="31" t="str">
        <f ca="1">IF(ATALI[[#This Row],[concat]]="","",MATCH(ATALI[[#This Row],[concat]],[3]!db[NB NOTA_C],0)+1)</f>
        <v/>
      </c>
      <c r="X295" s="31" t="str">
        <f ca="1">IF(ATALI[[#This Row],[N.B.nota]]="","",ADDRESS(ROW(ATALI[QB]),COLUMN(ATALI[QB]))&amp;":"&amp;ADDRESS(ROW(),COLUMN(ATALI[QB])))</f>
        <v/>
      </c>
      <c r="Y295" s="46" t="str">
        <f ca="1">IF(ATALI[[#This Row],[//]]="","",HYPERLINK("[../DB.xlsx]DB!e"&amp;MATCH(ATALI[[#This Row],[concat]],[3]!db[NB NOTA_C],0)+1,"&gt;"))</f>
        <v/>
      </c>
      <c r="Z295" s="32">
        <f ca="1">IF(ATALI[[#This Row],[ID NOTA]]="",INDIRECT(ADDRESS(ROW()-1,COLUMN())),ATALI[[#This Row],[ID NOTA]])</f>
        <v>7</v>
      </c>
    </row>
    <row r="296" spans="1:26" x14ac:dyDescent="0.25">
      <c r="A296" s="32"/>
      <c r="B296" s="48" t="str">
        <f>IF(ATALI[[#This Row],[N_ID]]="","",INDEX(Table1[ID],MATCH(ATALI[[#This Row],[N_ID]],Table1[N_ID],0)))</f>
        <v/>
      </c>
      <c r="C296" s="48" t="str">
        <f ca="1">IF(ATALI[[#This Row],[//]]="","",HYPERLINK("["&amp;SUBSTITUTE(DIR,"'","")&amp;"]NOTA!D"&amp;ATALI[[#This Row],[//]]+2,"&gt;"))</f>
        <v/>
      </c>
      <c r="D296" s="48" t="str">
        <f>IF(ATALI[[#This Row],[ID NOTA]]="","",INDEX(Table1[QB],MATCH(ATALI[[#This Row],[ID NOTA]],Table1[ID],0)))</f>
        <v/>
      </c>
      <c r="E29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96" s="48"/>
      <c r="G296" s="30" t="str">
        <f ca="1">IF(ATALI[[#This Row],[N_ID]]="","",INDEX(INDIRECT($2:$2),ATALI[[#This Row],[//]]))</f>
        <v/>
      </c>
      <c r="H296" s="30" t="str">
        <f ca="1">IF(ATALI[[#This Row],[N_ID]]="","",INDEX(INDIRECT($2:$2),ATALI[[#This Row],[//]]))</f>
        <v/>
      </c>
      <c r="I296" s="31" t="str">
        <f ca="1">IF(ATALI[[#This Row],[N_ID]]="","",INDEX(INDIRECT($2:$2),ATALI[[#This Row],[//]]))</f>
        <v/>
      </c>
      <c r="J296" s="31" t="str">
        <f ca="1">IF(ATALI[[#This Row],[//]]="","",INDEX([3]!db[NB PAJAK],ATALI[[#This Row],[stt]]-1))</f>
        <v/>
      </c>
      <c r="K296" s="48" t="str">
        <f ca="1">IF(ATALI[[#This Row],[//]]="","",INDEX(INDIRECT($2:$2),ATALI[[#This Row],[//]]))</f>
        <v/>
      </c>
      <c r="L296" s="48" t="str">
        <f ca="1">IF(ATALI[[#This Row],[//]]="","",INDEX(INDIRECT($2:$2),ATALI[[#This Row],[//]]))</f>
        <v/>
      </c>
      <c r="M296" s="48" t="str">
        <f ca="1">IF(ATALI[[#This Row],[//]]="","",INDEX(INDIRECT($2:$2),ATALI[[#This Row],[//]]))</f>
        <v/>
      </c>
      <c r="N296" s="33" t="str">
        <f ca="1">IF(ATALI[[#This Row],[//]]="","",INDEX(INDIRECT($2:$2),ATALI[[#This Row],[//]]))</f>
        <v/>
      </c>
      <c r="O296" s="44" t="str">
        <f ca="1">IF(ATALI[[#This Row],[//]]="","",INDEX(INDIRECT($2:$2),ATALI[[#This Row],[//]]))</f>
        <v/>
      </c>
      <c r="P296" s="44" t="str">
        <f ca="1">IF(ATALI[[#This Row],[//]]="","",IF(INDEX(INDIRECT($2:$2),ATALI[[#This Row],[//]])="","",INDEX(INDIRECT($2:$2),ATALI[[#This Row],[//]])))</f>
        <v/>
      </c>
      <c r="Q296" s="33" t="str">
        <f ca="1">IF(ATALI[[#This Row],[//]]="","",INDEX(INDIRECT($2:$2),ATALI[[#This Row],[//]]))</f>
        <v/>
      </c>
      <c r="R2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96" s="45" t="str">
        <f ca="1">IF(ATALI[[#This Row],[//]]="","",IF(INDEX(INDIRECT($2:$2),ATALI[[#This Row],[//]])="","",INDEX(INDIRECT($2:$2),ATALI[[#This Row],[//]])))</f>
        <v/>
      </c>
      <c r="U296" s="31" t="str">
        <f ca="1">IF(ATALI[[#This Row],[//]]="","",INDEX(INDIRECT($2:$2),ATALI[[#This Row],[//]]))</f>
        <v/>
      </c>
      <c r="V296" s="31" t="str">
        <f ca="1">LOWER(SUBSTITUTE(SUBSTITUTE(SUBSTITUTE(SUBSTITUTE(SUBSTITUTE(SUBSTITUTE(SUBSTITUTE(ATALI[[#This Row],[N.B.nota]]," ",""),"-",""),"(",""),")",""),".",""),",",""),"/",""))</f>
        <v/>
      </c>
      <c r="W296" s="31" t="str">
        <f ca="1">IF(ATALI[[#This Row],[concat]]="","",MATCH(ATALI[[#This Row],[concat]],[3]!db[NB NOTA_C],0)+1)</f>
        <v/>
      </c>
      <c r="X296" s="31" t="str">
        <f ca="1">IF(ATALI[[#This Row],[N.B.nota]]="","",ADDRESS(ROW(ATALI[QB]),COLUMN(ATALI[QB]))&amp;":"&amp;ADDRESS(ROW(),COLUMN(ATALI[QB])))</f>
        <v/>
      </c>
      <c r="Y296" s="46" t="str">
        <f ca="1">IF(ATALI[[#This Row],[//]]="","",HYPERLINK("[../DB.xlsx]DB!e"&amp;MATCH(ATALI[[#This Row],[concat]],[3]!db[NB NOTA_C],0)+1,"&gt;"))</f>
        <v/>
      </c>
      <c r="Z296" s="32">
        <f ca="1">IF(ATALI[[#This Row],[ID NOTA]]="",INDIRECT(ADDRESS(ROW()-1,COLUMN())),ATALI[[#This Row],[ID NOTA]])</f>
        <v>7</v>
      </c>
    </row>
    <row r="297" spans="1:26" x14ac:dyDescent="0.25">
      <c r="A297" s="32"/>
      <c r="B297" s="48" t="str">
        <f>IF(ATALI[[#This Row],[N_ID]]="","",INDEX(Table1[ID],MATCH(ATALI[[#This Row],[N_ID]],Table1[N_ID],0)))</f>
        <v/>
      </c>
      <c r="C297" s="48" t="str">
        <f ca="1">IF(ATALI[[#This Row],[//]]="","",HYPERLINK("["&amp;SUBSTITUTE(DIR,"'","")&amp;"]NOTA!D"&amp;ATALI[[#This Row],[//]]+2,"&gt;"))</f>
        <v/>
      </c>
      <c r="D297" s="48" t="str">
        <f>IF(ATALI[[#This Row],[ID NOTA]]="","",INDEX(Table1[QB],MATCH(ATALI[[#This Row],[ID NOTA]],Table1[ID],0)))</f>
        <v/>
      </c>
      <c r="E29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97" s="48"/>
      <c r="G297" s="30" t="str">
        <f ca="1">IF(ATALI[[#This Row],[N_ID]]="","",INDEX(INDIRECT($2:$2),ATALI[[#This Row],[//]]))</f>
        <v/>
      </c>
      <c r="H297" s="30" t="str">
        <f ca="1">IF(ATALI[[#This Row],[N_ID]]="","",INDEX(INDIRECT($2:$2),ATALI[[#This Row],[//]]))</f>
        <v/>
      </c>
      <c r="I297" s="31" t="str">
        <f ca="1">IF(ATALI[[#This Row],[N_ID]]="","",INDEX(INDIRECT($2:$2),ATALI[[#This Row],[//]]))</f>
        <v/>
      </c>
      <c r="J297" s="31" t="str">
        <f ca="1">IF(ATALI[[#This Row],[//]]="","",INDEX([3]!db[NB PAJAK],ATALI[[#This Row],[stt]]-1))</f>
        <v/>
      </c>
      <c r="K297" s="48" t="str">
        <f ca="1">IF(ATALI[[#This Row],[//]]="","",INDEX(INDIRECT($2:$2),ATALI[[#This Row],[//]]))</f>
        <v/>
      </c>
      <c r="L297" s="48" t="str">
        <f ca="1">IF(ATALI[[#This Row],[//]]="","",INDEX(INDIRECT($2:$2),ATALI[[#This Row],[//]]))</f>
        <v/>
      </c>
      <c r="M297" s="48" t="str">
        <f ca="1">IF(ATALI[[#This Row],[//]]="","",INDEX(INDIRECT($2:$2),ATALI[[#This Row],[//]]))</f>
        <v/>
      </c>
      <c r="N297" s="33" t="str">
        <f ca="1">IF(ATALI[[#This Row],[//]]="","",INDEX(INDIRECT($2:$2),ATALI[[#This Row],[//]]))</f>
        <v/>
      </c>
      <c r="O297" s="44" t="str">
        <f ca="1">IF(ATALI[[#This Row],[//]]="","",INDEX(INDIRECT($2:$2),ATALI[[#This Row],[//]]))</f>
        <v/>
      </c>
      <c r="P297" s="44" t="str">
        <f ca="1">IF(ATALI[[#This Row],[//]]="","",IF(INDEX(INDIRECT($2:$2),ATALI[[#This Row],[//]])="","",INDEX(INDIRECT($2:$2),ATALI[[#This Row],[//]])))</f>
        <v/>
      </c>
      <c r="Q297" s="33" t="str">
        <f ca="1">IF(ATALI[[#This Row],[//]]="","",INDEX(INDIRECT($2:$2),ATALI[[#This Row],[//]]))</f>
        <v/>
      </c>
      <c r="R2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97" s="45" t="str">
        <f ca="1">IF(ATALI[[#This Row],[//]]="","",IF(INDEX(INDIRECT($2:$2),ATALI[[#This Row],[//]])="","",INDEX(INDIRECT($2:$2),ATALI[[#This Row],[//]])))</f>
        <v/>
      </c>
      <c r="U297" s="31" t="str">
        <f ca="1">IF(ATALI[[#This Row],[//]]="","",INDEX(INDIRECT($2:$2),ATALI[[#This Row],[//]]))</f>
        <v/>
      </c>
      <c r="V297" s="31" t="str">
        <f ca="1">LOWER(SUBSTITUTE(SUBSTITUTE(SUBSTITUTE(SUBSTITUTE(SUBSTITUTE(SUBSTITUTE(SUBSTITUTE(ATALI[[#This Row],[N.B.nota]]," ",""),"-",""),"(",""),")",""),".",""),",",""),"/",""))</f>
        <v/>
      </c>
      <c r="W297" s="31" t="str">
        <f ca="1">IF(ATALI[[#This Row],[concat]]="","",MATCH(ATALI[[#This Row],[concat]],[3]!db[NB NOTA_C],0)+1)</f>
        <v/>
      </c>
      <c r="X297" s="31" t="str">
        <f ca="1">IF(ATALI[[#This Row],[N.B.nota]]="","",ADDRESS(ROW(ATALI[QB]),COLUMN(ATALI[QB]))&amp;":"&amp;ADDRESS(ROW(),COLUMN(ATALI[QB])))</f>
        <v/>
      </c>
      <c r="Y297" s="46" t="str">
        <f ca="1">IF(ATALI[[#This Row],[//]]="","",HYPERLINK("[../DB.xlsx]DB!e"&amp;MATCH(ATALI[[#This Row],[concat]],[3]!db[NB NOTA_C],0)+1,"&gt;"))</f>
        <v/>
      </c>
      <c r="Z297" s="32">
        <f ca="1">IF(ATALI[[#This Row],[ID NOTA]]="",INDIRECT(ADDRESS(ROW()-1,COLUMN())),ATALI[[#This Row],[ID NOTA]])</f>
        <v>7</v>
      </c>
    </row>
    <row r="298" spans="1:26" x14ac:dyDescent="0.25">
      <c r="A298" s="32"/>
      <c r="B298" s="48" t="str">
        <f>IF(ATALI[[#This Row],[N_ID]]="","",INDEX(Table1[ID],MATCH(ATALI[[#This Row],[N_ID]],Table1[N_ID],0)))</f>
        <v/>
      </c>
      <c r="C298" s="48" t="str">
        <f ca="1">IF(ATALI[[#This Row],[//]]="","",HYPERLINK("["&amp;SUBSTITUTE(DIR,"'","")&amp;"]NOTA!D"&amp;ATALI[[#This Row],[//]]+2,"&gt;"))</f>
        <v/>
      </c>
      <c r="D298" s="48" t="str">
        <f>IF(ATALI[[#This Row],[ID NOTA]]="","",INDEX(Table1[QB],MATCH(ATALI[[#This Row],[ID NOTA]],Table1[ID],0)))</f>
        <v/>
      </c>
      <c r="E29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98" s="48"/>
      <c r="G298" s="30" t="str">
        <f ca="1">IF(ATALI[[#This Row],[N_ID]]="","",INDEX(INDIRECT($2:$2),ATALI[[#This Row],[//]]))</f>
        <v/>
      </c>
      <c r="H298" s="30" t="str">
        <f ca="1">IF(ATALI[[#This Row],[N_ID]]="","",INDEX(INDIRECT($2:$2),ATALI[[#This Row],[//]]))</f>
        <v/>
      </c>
      <c r="I298" s="31" t="str">
        <f ca="1">IF(ATALI[[#This Row],[N_ID]]="","",INDEX(INDIRECT($2:$2),ATALI[[#This Row],[//]]))</f>
        <v/>
      </c>
      <c r="J298" s="31" t="str">
        <f ca="1">IF(ATALI[[#This Row],[//]]="","",INDEX([3]!db[NB PAJAK],ATALI[[#This Row],[stt]]-1))</f>
        <v/>
      </c>
      <c r="K298" s="48" t="str">
        <f ca="1">IF(ATALI[[#This Row],[//]]="","",INDEX(INDIRECT($2:$2),ATALI[[#This Row],[//]]))</f>
        <v/>
      </c>
      <c r="L298" s="48" t="str">
        <f ca="1">IF(ATALI[[#This Row],[//]]="","",INDEX(INDIRECT($2:$2),ATALI[[#This Row],[//]]))</f>
        <v/>
      </c>
      <c r="M298" s="48" t="str">
        <f ca="1">IF(ATALI[[#This Row],[//]]="","",INDEX(INDIRECT($2:$2),ATALI[[#This Row],[//]]))</f>
        <v/>
      </c>
      <c r="N298" s="33" t="str">
        <f ca="1">IF(ATALI[[#This Row],[//]]="","",INDEX(INDIRECT($2:$2),ATALI[[#This Row],[//]]))</f>
        <v/>
      </c>
      <c r="O298" s="44" t="str">
        <f ca="1">IF(ATALI[[#This Row],[//]]="","",INDEX(INDIRECT($2:$2),ATALI[[#This Row],[//]]))</f>
        <v/>
      </c>
      <c r="P298" s="44" t="str">
        <f ca="1">IF(ATALI[[#This Row],[//]]="","",IF(INDEX(INDIRECT($2:$2),ATALI[[#This Row],[//]])="","",INDEX(INDIRECT($2:$2),ATALI[[#This Row],[//]])))</f>
        <v/>
      </c>
      <c r="Q298" s="33" t="str">
        <f ca="1">IF(ATALI[[#This Row],[//]]="","",INDEX(INDIRECT($2:$2),ATALI[[#This Row],[//]]))</f>
        <v/>
      </c>
      <c r="R2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98" s="45" t="str">
        <f ca="1">IF(ATALI[[#This Row],[//]]="","",IF(INDEX(INDIRECT($2:$2),ATALI[[#This Row],[//]])="","",INDEX(INDIRECT($2:$2),ATALI[[#This Row],[//]])))</f>
        <v/>
      </c>
      <c r="U298" s="31" t="str">
        <f ca="1">IF(ATALI[[#This Row],[//]]="","",INDEX(INDIRECT($2:$2),ATALI[[#This Row],[//]]))</f>
        <v/>
      </c>
      <c r="V298" s="31" t="str">
        <f ca="1">LOWER(SUBSTITUTE(SUBSTITUTE(SUBSTITUTE(SUBSTITUTE(SUBSTITUTE(SUBSTITUTE(SUBSTITUTE(ATALI[[#This Row],[N.B.nota]]," ",""),"-",""),"(",""),")",""),".",""),",",""),"/",""))</f>
        <v/>
      </c>
      <c r="W298" s="31" t="str">
        <f ca="1">IF(ATALI[[#This Row],[concat]]="","",MATCH(ATALI[[#This Row],[concat]],[3]!db[NB NOTA_C],0)+1)</f>
        <v/>
      </c>
      <c r="X298" s="31" t="str">
        <f ca="1">IF(ATALI[[#This Row],[N.B.nota]]="","",ADDRESS(ROW(ATALI[QB]),COLUMN(ATALI[QB]))&amp;":"&amp;ADDRESS(ROW(),COLUMN(ATALI[QB])))</f>
        <v/>
      </c>
      <c r="Y298" s="46" t="str">
        <f ca="1">IF(ATALI[[#This Row],[//]]="","",HYPERLINK("[../DB.xlsx]DB!e"&amp;MATCH(ATALI[[#This Row],[concat]],[3]!db[NB NOTA_C],0)+1,"&gt;"))</f>
        <v/>
      </c>
      <c r="Z298" s="32">
        <f ca="1">IF(ATALI[[#This Row],[ID NOTA]]="",INDIRECT(ADDRESS(ROW()-1,COLUMN())),ATALI[[#This Row],[ID NOTA]])</f>
        <v>7</v>
      </c>
    </row>
    <row r="299" spans="1:26" x14ac:dyDescent="0.25">
      <c r="A299" s="32"/>
      <c r="B299" s="48" t="str">
        <f>IF(ATALI[[#This Row],[N_ID]]="","",INDEX(Table1[ID],MATCH(ATALI[[#This Row],[N_ID]],Table1[N_ID],0)))</f>
        <v/>
      </c>
      <c r="C299" s="48" t="str">
        <f ca="1">IF(ATALI[[#This Row],[//]]="","",HYPERLINK("["&amp;SUBSTITUTE(DIR,"'","")&amp;"]NOTA!D"&amp;ATALI[[#This Row],[//]]+2,"&gt;"))</f>
        <v/>
      </c>
      <c r="D299" s="48" t="str">
        <f>IF(ATALI[[#This Row],[ID NOTA]]="","",INDEX(Table1[QB],MATCH(ATALI[[#This Row],[ID NOTA]],Table1[ID],0)))</f>
        <v/>
      </c>
      <c r="E29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299" s="48"/>
      <c r="G299" s="30" t="str">
        <f ca="1">IF(ATALI[[#This Row],[N_ID]]="","",INDEX(INDIRECT($2:$2),ATALI[[#This Row],[//]]))</f>
        <v/>
      </c>
      <c r="H299" s="30" t="str">
        <f ca="1">IF(ATALI[[#This Row],[N_ID]]="","",INDEX(INDIRECT($2:$2),ATALI[[#This Row],[//]]))</f>
        <v/>
      </c>
      <c r="I299" s="31" t="str">
        <f ca="1">IF(ATALI[[#This Row],[N_ID]]="","",INDEX(INDIRECT($2:$2),ATALI[[#This Row],[//]]))</f>
        <v/>
      </c>
      <c r="J299" s="31" t="str">
        <f ca="1">IF(ATALI[[#This Row],[//]]="","",INDEX([3]!db[NB PAJAK],ATALI[[#This Row],[stt]]-1))</f>
        <v/>
      </c>
      <c r="K299" s="48" t="str">
        <f ca="1">IF(ATALI[[#This Row],[//]]="","",INDEX(INDIRECT($2:$2),ATALI[[#This Row],[//]]))</f>
        <v/>
      </c>
      <c r="L299" s="48" t="str">
        <f ca="1">IF(ATALI[[#This Row],[//]]="","",INDEX(INDIRECT($2:$2),ATALI[[#This Row],[//]]))</f>
        <v/>
      </c>
      <c r="M299" s="48" t="str">
        <f ca="1">IF(ATALI[[#This Row],[//]]="","",INDEX(INDIRECT($2:$2),ATALI[[#This Row],[//]]))</f>
        <v/>
      </c>
      <c r="N299" s="33" t="str">
        <f ca="1">IF(ATALI[[#This Row],[//]]="","",INDEX(INDIRECT($2:$2),ATALI[[#This Row],[//]]))</f>
        <v/>
      </c>
      <c r="O299" s="44" t="str">
        <f ca="1">IF(ATALI[[#This Row],[//]]="","",INDEX(INDIRECT($2:$2),ATALI[[#This Row],[//]]))</f>
        <v/>
      </c>
      <c r="P299" s="44" t="str">
        <f ca="1">IF(ATALI[[#This Row],[//]]="","",IF(INDEX(INDIRECT($2:$2),ATALI[[#This Row],[//]])="","",INDEX(INDIRECT($2:$2),ATALI[[#This Row],[//]])))</f>
        <v/>
      </c>
      <c r="Q299" s="33" t="str">
        <f ca="1">IF(ATALI[[#This Row],[//]]="","",INDEX(INDIRECT($2:$2),ATALI[[#This Row],[//]]))</f>
        <v/>
      </c>
      <c r="R2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2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299" s="45" t="str">
        <f ca="1">IF(ATALI[[#This Row],[//]]="","",IF(INDEX(INDIRECT($2:$2),ATALI[[#This Row],[//]])="","",INDEX(INDIRECT($2:$2),ATALI[[#This Row],[//]])))</f>
        <v/>
      </c>
      <c r="U299" s="31" t="str">
        <f ca="1">IF(ATALI[[#This Row],[//]]="","",INDEX(INDIRECT($2:$2),ATALI[[#This Row],[//]]))</f>
        <v/>
      </c>
      <c r="V299" s="31" t="str">
        <f ca="1">LOWER(SUBSTITUTE(SUBSTITUTE(SUBSTITUTE(SUBSTITUTE(SUBSTITUTE(SUBSTITUTE(SUBSTITUTE(ATALI[[#This Row],[N.B.nota]]," ",""),"-",""),"(",""),")",""),".",""),",",""),"/",""))</f>
        <v/>
      </c>
      <c r="W299" s="31" t="str">
        <f ca="1">IF(ATALI[[#This Row],[concat]]="","",MATCH(ATALI[[#This Row],[concat]],[3]!db[NB NOTA_C],0)+1)</f>
        <v/>
      </c>
      <c r="X299" s="31" t="str">
        <f ca="1">IF(ATALI[[#This Row],[N.B.nota]]="","",ADDRESS(ROW(ATALI[QB]),COLUMN(ATALI[QB]))&amp;":"&amp;ADDRESS(ROW(),COLUMN(ATALI[QB])))</f>
        <v/>
      </c>
      <c r="Y299" s="46" t="str">
        <f ca="1">IF(ATALI[[#This Row],[//]]="","",HYPERLINK("[../DB.xlsx]DB!e"&amp;MATCH(ATALI[[#This Row],[concat]],[3]!db[NB NOTA_C],0)+1,"&gt;"))</f>
        <v/>
      </c>
      <c r="Z299" s="32">
        <f ca="1">IF(ATALI[[#This Row],[ID NOTA]]="",INDIRECT(ADDRESS(ROW()-1,COLUMN())),ATALI[[#This Row],[ID NOTA]])</f>
        <v>7</v>
      </c>
    </row>
    <row r="300" spans="1:26" x14ac:dyDescent="0.25">
      <c r="A300" s="32"/>
      <c r="B300" s="48" t="str">
        <f>IF(ATALI[[#This Row],[N_ID]]="","",INDEX(Table1[ID],MATCH(ATALI[[#This Row],[N_ID]],Table1[N_ID],0)))</f>
        <v/>
      </c>
      <c r="C300" s="48" t="str">
        <f ca="1">IF(ATALI[[#This Row],[//]]="","",HYPERLINK("["&amp;SUBSTITUTE(DIR,"'","")&amp;"]NOTA!D"&amp;ATALI[[#This Row],[//]]+2,"&gt;"))</f>
        <v/>
      </c>
      <c r="D300" s="48" t="str">
        <f>IF(ATALI[[#This Row],[ID NOTA]]="","",INDEX(Table1[QB],MATCH(ATALI[[#This Row],[ID NOTA]],Table1[ID],0)))</f>
        <v/>
      </c>
      <c r="E30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00" s="48"/>
      <c r="G300" s="30" t="str">
        <f ca="1">IF(ATALI[[#This Row],[N_ID]]="","",INDEX(INDIRECT($2:$2),ATALI[[#This Row],[//]]))</f>
        <v/>
      </c>
      <c r="H300" s="30" t="str">
        <f ca="1">IF(ATALI[[#This Row],[N_ID]]="","",INDEX(INDIRECT($2:$2),ATALI[[#This Row],[//]]))</f>
        <v/>
      </c>
      <c r="I300" s="31" t="str">
        <f ca="1">IF(ATALI[[#This Row],[N_ID]]="","",INDEX(INDIRECT($2:$2),ATALI[[#This Row],[//]]))</f>
        <v/>
      </c>
      <c r="J300" s="31" t="str">
        <f ca="1">IF(ATALI[[#This Row],[//]]="","",INDEX([3]!db[NB PAJAK],ATALI[[#This Row],[stt]]-1))</f>
        <v/>
      </c>
      <c r="K300" s="48" t="str">
        <f ca="1">IF(ATALI[[#This Row],[//]]="","",INDEX(INDIRECT($2:$2),ATALI[[#This Row],[//]]))</f>
        <v/>
      </c>
      <c r="L300" s="48" t="str">
        <f ca="1">IF(ATALI[[#This Row],[//]]="","",INDEX(INDIRECT($2:$2),ATALI[[#This Row],[//]]))</f>
        <v/>
      </c>
      <c r="M300" s="48" t="str">
        <f ca="1">IF(ATALI[[#This Row],[//]]="","",INDEX(INDIRECT($2:$2),ATALI[[#This Row],[//]]))</f>
        <v/>
      </c>
      <c r="N300" s="33" t="str">
        <f ca="1">IF(ATALI[[#This Row],[//]]="","",INDEX(INDIRECT($2:$2),ATALI[[#This Row],[//]]))</f>
        <v/>
      </c>
      <c r="O300" s="44" t="str">
        <f ca="1">IF(ATALI[[#This Row],[//]]="","",INDEX(INDIRECT($2:$2),ATALI[[#This Row],[//]]))</f>
        <v/>
      </c>
      <c r="P300" s="44" t="str">
        <f ca="1">IF(ATALI[[#This Row],[//]]="","",IF(INDEX(INDIRECT($2:$2),ATALI[[#This Row],[//]])="","",INDEX(INDIRECT($2:$2),ATALI[[#This Row],[//]])))</f>
        <v/>
      </c>
      <c r="Q300" s="33" t="str">
        <f ca="1">IF(ATALI[[#This Row],[//]]="","",INDEX(INDIRECT($2:$2),ATALI[[#This Row],[//]]))</f>
        <v/>
      </c>
      <c r="R3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00" s="45" t="str">
        <f ca="1">IF(ATALI[[#This Row],[//]]="","",IF(INDEX(INDIRECT($2:$2),ATALI[[#This Row],[//]])="","",INDEX(INDIRECT($2:$2),ATALI[[#This Row],[//]])))</f>
        <v/>
      </c>
      <c r="U300" s="31" t="str">
        <f ca="1">IF(ATALI[[#This Row],[//]]="","",INDEX(INDIRECT($2:$2),ATALI[[#This Row],[//]]))</f>
        <v/>
      </c>
      <c r="V300" s="31" t="str">
        <f ca="1">LOWER(SUBSTITUTE(SUBSTITUTE(SUBSTITUTE(SUBSTITUTE(SUBSTITUTE(SUBSTITUTE(SUBSTITUTE(ATALI[[#This Row],[N.B.nota]]," ",""),"-",""),"(",""),")",""),".",""),",",""),"/",""))</f>
        <v/>
      </c>
      <c r="W300" s="31" t="str">
        <f ca="1">IF(ATALI[[#This Row],[concat]]="","",MATCH(ATALI[[#This Row],[concat]],[3]!db[NB NOTA_C],0)+1)</f>
        <v/>
      </c>
      <c r="X300" s="31" t="str">
        <f ca="1">IF(ATALI[[#This Row],[N.B.nota]]="","",ADDRESS(ROW(ATALI[QB]),COLUMN(ATALI[QB]))&amp;":"&amp;ADDRESS(ROW(),COLUMN(ATALI[QB])))</f>
        <v/>
      </c>
      <c r="Y300" s="46" t="str">
        <f ca="1">IF(ATALI[[#This Row],[//]]="","",HYPERLINK("[../DB.xlsx]DB!e"&amp;MATCH(ATALI[[#This Row],[concat]],[3]!db[NB NOTA_C],0)+1,"&gt;"))</f>
        <v/>
      </c>
      <c r="Z300" s="32">
        <f ca="1">IF(ATALI[[#This Row],[ID NOTA]]="",INDIRECT(ADDRESS(ROW()-1,COLUMN())),ATALI[[#This Row],[ID NOTA]])</f>
        <v>7</v>
      </c>
    </row>
    <row r="301" spans="1:26" x14ac:dyDescent="0.25">
      <c r="A301" s="32"/>
      <c r="B301" s="48" t="str">
        <f>IF(ATALI[[#This Row],[N_ID]]="","",INDEX(Table1[ID],MATCH(ATALI[[#This Row],[N_ID]],Table1[N_ID],0)))</f>
        <v/>
      </c>
      <c r="C301" s="48" t="str">
        <f ca="1">IF(ATALI[[#This Row],[//]]="","",HYPERLINK("["&amp;SUBSTITUTE(DIR,"'","")&amp;"]NOTA!D"&amp;ATALI[[#This Row],[//]]+2,"&gt;"))</f>
        <v/>
      </c>
      <c r="D301" s="48" t="str">
        <f>IF(ATALI[[#This Row],[ID NOTA]]="","",INDEX(Table1[QB],MATCH(ATALI[[#This Row],[ID NOTA]],Table1[ID],0)))</f>
        <v/>
      </c>
      <c r="E30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01" s="48"/>
      <c r="G301" s="30" t="str">
        <f ca="1">IF(ATALI[[#This Row],[N_ID]]="","",INDEX(INDIRECT($2:$2),ATALI[[#This Row],[//]]))</f>
        <v/>
      </c>
      <c r="H301" s="30" t="str">
        <f ca="1">IF(ATALI[[#This Row],[N_ID]]="","",INDEX(INDIRECT($2:$2),ATALI[[#This Row],[//]]))</f>
        <v/>
      </c>
      <c r="I301" s="31" t="str">
        <f ca="1">IF(ATALI[[#This Row],[N_ID]]="","",INDEX(INDIRECT($2:$2),ATALI[[#This Row],[//]]))</f>
        <v/>
      </c>
      <c r="J301" s="31" t="str">
        <f ca="1">IF(ATALI[[#This Row],[//]]="","",INDEX([3]!db[NB PAJAK],ATALI[[#This Row],[stt]]-1))</f>
        <v/>
      </c>
      <c r="K301" s="48" t="str">
        <f ca="1">IF(ATALI[[#This Row],[//]]="","",INDEX(INDIRECT($2:$2),ATALI[[#This Row],[//]]))</f>
        <v/>
      </c>
      <c r="L301" s="48" t="str">
        <f ca="1">IF(ATALI[[#This Row],[//]]="","",INDEX(INDIRECT($2:$2),ATALI[[#This Row],[//]]))</f>
        <v/>
      </c>
      <c r="M301" s="48" t="str">
        <f ca="1">IF(ATALI[[#This Row],[//]]="","",INDEX(INDIRECT($2:$2),ATALI[[#This Row],[//]]))</f>
        <v/>
      </c>
      <c r="N301" s="33" t="str">
        <f ca="1">IF(ATALI[[#This Row],[//]]="","",INDEX(INDIRECT($2:$2),ATALI[[#This Row],[//]]))</f>
        <v/>
      </c>
      <c r="O301" s="44" t="str">
        <f ca="1">IF(ATALI[[#This Row],[//]]="","",INDEX(INDIRECT($2:$2),ATALI[[#This Row],[//]]))</f>
        <v/>
      </c>
      <c r="P301" s="44" t="str">
        <f ca="1">IF(ATALI[[#This Row],[//]]="","",IF(INDEX(INDIRECT($2:$2),ATALI[[#This Row],[//]])="","",INDEX(INDIRECT($2:$2),ATALI[[#This Row],[//]])))</f>
        <v/>
      </c>
      <c r="Q301" s="33" t="str">
        <f ca="1">IF(ATALI[[#This Row],[//]]="","",INDEX(INDIRECT($2:$2),ATALI[[#This Row],[//]]))</f>
        <v/>
      </c>
      <c r="R3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01" s="45" t="str">
        <f ca="1">IF(ATALI[[#This Row],[//]]="","",IF(INDEX(INDIRECT($2:$2),ATALI[[#This Row],[//]])="","",INDEX(INDIRECT($2:$2),ATALI[[#This Row],[//]])))</f>
        <v/>
      </c>
      <c r="U301" s="31" t="str">
        <f ca="1">IF(ATALI[[#This Row],[//]]="","",INDEX(INDIRECT($2:$2),ATALI[[#This Row],[//]]))</f>
        <v/>
      </c>
      <c r="V301" s="31" t="str">
        <f ca="1">LOWER(SUBSTITUTE(SUBSTITUTE(SUBSTITUTE(SUBSTITUTE(SUBSTITUTE(SUBSTITUTE(SUBSTITUTE(ATALI[[#This Row],[N.B.nota]]," ",""),"-",""),"(",""),")",""),".",""),",",""),"/",""))</f>
        <v/>
      </c>
      <c r="W301" s="31" t="str">
        <f ca="1">IF(ATALI[[#This Row],[concat]]="","",MATCH(ATALI[[#This Row],[concat]],[3]!db[NB NOTA_C],0)+1)</f>
        <v/>
      </c>
      <c r="X301" s="31" t="str">
        <f ca="1">IF(ATALI[[#This Row],[N.B.nota]]="","",ADDRESS(ROW(ATALI[QB]),COLUMN(ATALI[QB]))&amp;":"&amp;ADDRESS(ROW(),COLUMN(ATALI[QB])))</f>
        <v/>
      </c>
      <c r="Y301" s="46" t="str">
        <f ca="1">IF(ATALI[[#This Row],[//]]="","",HYPERLINK("[../DB.xlsx]DB!e"&amp;MATCH(ATALI[[#This Row],[concat]],[3]!db[NB NOTA_C],0)+1,"&gt;"))</f>
        <v/>
      </c>
      <c r="Z301" s="32">
        <f ca="1">IF(ATALI[[#This Row],[ID NOTA]]="",INDIRECT(ADDRESS(ROW()-1,COLUMN())),ATALI[[#This Row],[ID NOTA]])</f>
        <v>7</v>
      </c>
    </row>
    <row r="302" spans="1:26" x14ac:dyDescent="0.25">
      <c r="A302" s="32"/>
      <c r="B302" s="48" t="str">
        <f>IF(ATALI[[#This Row],[N_ID]]="","",INDEX(Table1[ID],MATCH(ATALI[[#This Row],[N_ID]],Table1[N_ID],0)))</f>
        <v/>
      </c>
      <c r="C302" s="48" t="str">
        <f ca="1">IF(ATALI[[#This Row],[//]]="","",HYPERLINK("["&amp;SUBSTITUTE(DIR,"'","")&amp;"]NOTA!D"&amp;ATALI[[#This Row],[//]]+2,"&gt;"))</f>
        <v/>
      </c>
      <c r="D302" s="48" t="str">
        <f>IF(ATALI[[#This Row],[ID NOTA]]="","",INDEX(Table1[QB],MATCH(ATALI[[#This Row],[ID NOTA]],Table1[ID],0)))</f>
        <v/>
      </c>
      <c r="E30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02" s="48"/>
      <c r="G302" s="30" t="str">
        <f ca="1">IF(ATALI[[#This Row],[N_ID]]="","",INDEX(INDIRECT($2:$2),ATALI[[#This Row],[//]]))</f>
        <v/>
      </c>
      <c r="H302" s="30" t="str">
        <f ca="1">IF(ATALI[[#This Row],[N_ID]]="","",INDEX(INDIRECT($2:$2),ATALI[[#This Row],[//]]))</f>
        <v/>
      </c>
      <c r="I302" s="31" t="str">
        <f ca="1">IF(ATALI[[#This Row],[N_ID]]="","",INDEX(INDIRECT($2:$2),ATALI[[#This Row],[//]]))</f>
        <v/>
      </c>
      <c r="J302" s="31" t="str">
        <f ca="1">IF(ATALI[[#This Row],[//]]="","",INDEX([3]!db[NB PAJAK],ATALI[[#This Row],[stt]]-1))</f>
        <v/>
      </c>
      <c r="K302" s="48" t="str">
        <f ca="1">IF(ATALI[[#This Row],[//]]="","",INDEX(INDIRECT($2:$2),ATALI[[#This Row],[//]]))</f>
        <v/>
      </c>
      <c r="L302" s="48" t="str">
        <f ca="1">IF(ATALI[[#This Row],[//]]="","",INDEX(INDIRECT($2:$2),ATALI[[#This Row],[//]]))</f>
        <v/>
      </c>
      <c r="M302" s="48" t="str">
        <f ca="1">IF(ATALI[[#This Row],[//]]="","",INDEX(INDIRECT($2:$2),ATALI[[#This Row],[//]]))</f>
        <v/>
      </c>
      <c r="N302" s="33" t="str">
        <f ca="1">IF(ATALI[[#This Row],[//]]="","",INDEX(INDIRECT($2:$2),ATALI[[#This Row],[//]]))</f>
        <v/>
      </c>
      <c r="O302" s="44" t="str">
        <f ca="1">IF(ATALI[[#This Row],[//]]="","",INDEX(INDIRECT($2:$2),ATALI[[#This Row],[//]]))</f>
        <v/>
      </c>
      <c r="P302" s="44" t="str">
        <f ca="1">IF(ATALI[[#This Row],[//]]="","",IF(INDEX(INDIRECT($2:$2),ATALI[[#This Row],[//]])="","",INDEX(INDIRECT($2:$2),ATALI[[#This Row],[//]])))</f>
        <v/>
      </c>
      <c r="Q302" s="33" t="str">
        <f ca="1">IF(ATALI[[#This Row],[//]]="","",INDEX(INDIRECT($2:$2),ATALI[[#This Row],[//]]))</f>
        <v/>
      </c>
      <c r="R3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02" s="45" t="str">
        <f ca="1">IF(ATALI[[#This Row],[//]]="","",IF(INDEX(INDIRECT($2:$2),ATALI[[#This Row],[//]])="","",INDEX(INDIRECT($2:$2),ATALI[[#This Row],[//]])))</f>
        <v/>
      </c>
      <c r="U302" s="31" t="str">
        <f ca="1">IF(ATALI[[#This Row],[//]]="","",INDEX(INDIRECT($2:$2),ATALI[[#This Row],[//]]))</f>
        <v/>
      </c>
      <c r="V302" s="31" t="str">
        <f ca="1">LOWER(SUBSTITUTE(SUBSTITUTE(SUBSTITUTE(SUBSTITUTE(SUBSTITUTE(SUBSTITUTE(SUBSTITUTE(ATALI[[#This Row],[N.B.nota]]," ",""),"-",""),"(",""),")",""),".",""),",",""),"/",""))</f>
        <v/>
      </c>
      <c r="W302" s="31" t="str">
        <f ca="1">IF(ATALI[[#This Row],[concat]]="","",MATCH(ATALI[[#This Row],[concat]],[3]!db[NB NOTA_C],0)+1)</f>
        <v/>
      </c>
      <c r="X302" s="31" t="str">
        <f ca="1">IF(ATALI[[#This Row],[N.B.nota]]="","",ADDRESS(ROW(ATALI[QB]),COLUMN(ATALI[QB]))&amp;":"&amp;ADDRESS(ROW(),COLUMN(ATALI[QB])))</f>
        <v/>
      </c>
      <c r="Y302" s="46" t="str">
        <f ca="1">IF(ATALI[[#This Row],[//]]="","",HYPERLINK("[../DB.xlsx]DB!e"&amp;MATCH(ATALI[[#This Row],[concat]],[3]!db[NB NOTA_C],0)+1,"&gt;"))</f>
        <v/>
      </c>
      <c r="Z302" s="32">
        <f ca="1">IF(ATALI[[#This Row],[ID NOTA]]="",INDIRECT(ADDRESS(ROW()-1,COLUMN())),ATALI[[#This Row],[ID NOTA]])</f>
        <v>7</v>
      </c>
    </row>
    <row r="303" spans="1:26" x14ac:dyDescent="0.25">
      <c r="A303" s="32"/>
      <c r="B303" s="48" t="str">
        <f>IF(ATALI[[#This Row],[N_ID]]="","",INDEX(Table1[ID],MATCH(ATALI[[#This Row],[N_ID]],Table1[N_ID],0)))</f>
        <v/>
      </c>
      <c r="C303" s="48" t="str">
        <f ca="1">IF(ATALI[[#This Row],[//]]="","",HYPERLINK("["&amp;SUBSTITUTE(DIR,"'","")&amp;"]NOTA!D"&amp;ATALI[[#This Row],[//]]+2,"&gt;"))</f>
        <v/>
      </c>
      <c r="D303" s="48" t="str">
        <f>IF(ATALI[[#This Row],[ID NOTA]]="","",INDEX(Table1[QB],MATCH(ATALI[[#This Row],[ID NOTA]],Table1[ID],0)))</f>
        <v/>
      </c>
      <c r="E30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03" s="48"/>
      <c r="G303" s="30" t="str">
        <f ca="1">IF(ATALI[[#This Row],[N_ID]]="","",INDEX(INDIRECT($2:$2),ATALI[[#This Row],[//]]))</f>
        <v/>
      </c>
      <c r="H303" s="30" t="str">
        <f ca="1">IF(ATALI[[#This Row],[N_ID]]="","",INDEX(INDIRECT($2:$2),ATALI[[#This Row],[//]]))</f>
        <v/>
      </c>
      <c r="I303" s="31" t="str">
        <f ca="1">IF(ATALI[[#This Row],[N_ID]]="","",INDEX(INDIRECT($2:$2),ATALI[[#This Row],[//]]))</f>
        <v/>
      </c>
      <c r="J303" s="31" t="str">
        <f ca="1">IF(ATALI[[#This Row],[//]]="","",INDEX([3]!db[NB PAJAK],ATALI[[#This Row],[stt]]-1))</f>
        <v/>
      </c>
      <c r="K303" s="48" t="str">
        <f ca="1">IF(ATALI[[#This Row],[//]]="","",INDEX(INDIRECT($2:$2),ATALI[[#This Row],[//]]))</f>
        <v/>
      </c>
      <c r="L303" s="48" t="str">
        <f ca="1">IF(ATALI[[#This Row],[//]]="","",INDEX(INDIRECT($2:$2),ATALI[[#This Row],[//]]))</f>
        <v/>
      </c>
      <c r="M303" s="48" t="str">
        <f ca="1">IF(ATALI[[#This Row],[//]]="","",INDEX(INDIRECT($2:$2),ATALI[[#This Row],[//]]))</f>
        <v/>
      </c>
      <c r="N303" s="33" t="str">
        <f ca="1">IF(ATALI[[#This Row],[//]]="","",INDEX(INDIRECT($2:$2),ATALI[[#This Row],[//]]))</f>
        <v/>
      </c>
      <c r="O303" s="44" t="str">
        <f ca="1">IF(ATALI[[#This Row],[//]]="","",INDEX(INDIRECT($2:$2),ATALI[[#This Row],[//]]))</f>
        <v/>
      </c>
      <c r="P303" s="44" t="str">
        <f ca="1">IF(ATALI[[#This Row],[//]]="","",IF(INDEX(INDIRECT($2:$2),ATALI[[#This Row],[//]])="","",INDEX(INDIRECT($2:$2),ATALI[[#This Row],[//]])))</f>
        <v/>
      </c>
      <c r="Q303" s="33" t="str">
        <f ca="1">IF(ATALI[[#This Row],[//]]="","",INDEX(INDIRECT($2:$2),ATALI[[#This Row],[//]]))</f>
        <v/>
      </c>
      <c r="R3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03" s="45" t="str">
        <f ca="1">IF(ATALI[[#This Row],[//]]="","",IF(INDEX(INDIRECT($2:$2),ATALI[[#This Row],[//]])="","",INDEX(INDIRECT($2:$2),ATALI[[#This Row],[//]])))</f>
        <v/>
      </c>
      <c r="U303" s="31" t="str">
        <f ca="1">IF(ATALI[[#This Row],[//]]="","",INDEX(INDIRECT($2:$2),ATALI[[#This Row],[//]]))</f>
        <v/>
      </c>
      <c r="V303" s="31" t="str">
        <f ca="1">LOWER(SUBSTITUTE(SUBSTITUTE(SUBSTITUTE(SUBSTITUTE(SUBSTITUTE(SUBSTITUTE(SUBSTITUTE(ATALI[[#This Row],[N.B.nota]]," ",""),"-",""),"(",""),")",""),".",""),",",""),"/",""))</f>
        <v/>
      </c>
      <c r="W303" s="31" t="str">
        <f ca="1">IF(ATALI[[#This Row],[concat]]="","",MATCH(ATALI[[#This Row],[concat]],[3]!db[NB NOTA_C],0)+1)</f>
        <v/>
      </c>
      <c r="X303" s="31" t="str">
        <f ca="1">IF(ATALI[[#This Row],[N.B.nota]]="","",ADDRESS(ROW(ATALI[QB]),COLUMN(ATALI[QB]))&amp;":"&amp;ADDRESS(ROW(),COLUMN(ATALI[QB])))</f>
        <v/>
      </c>
      <c r="Y303" s="46" t="str">
        <f ca="1">IF(ATALI[[#This Row],[//]]="","",HYPERLINK("[../DB.xlsx]DB!e"&amp;MATCH(ATALI[[#This Row],[concat]],[3]!db[NB NOTA_C],0)+1,"&gt;"))</f>
        <v/>
      </c>
      <c r="Z303" s="32">
        <f ca="1">IF(ATALI[[#This Row],[ID NOTA]]="",INDIRECT(ADDRESS(ROW()-1,COLUMN())),ATALI[[#This Row],[ID NOTA]])</f>
        <v>7</v>
      </c>
    </row>
    <row r="304" spans="1:26" x14ac:dyDescent="0.25">
      <c r="A304" s="32"/>
      <c r="B304" s="48" t="str">
        <f>IF(ATALI[[#This Row],[N_ID]]="","",INDEX(Table1[ID],MATCH(ATALI[[#This Row],[N_ID]],Table1[N_ID],0)))</f>
        <v/>
      </c>
      <c r="C304" s="48" t="str">
        <f ca="1">IF(ATALI[[#This Row],[//]]="","",HYPERLINK("["&amp;SUBSTITUTE(DIR,"'","")&amp;"]NOTA!D"&amp;ATALI[[#This Row],[//]]+2,"&gt;"))</f>
        <v/>
      </c>
      <c r="D304" s="48" t="str">
        <f>IF(ATALI[[#This Row],[ID NOTA]]="","",INDEX(Table1[QB],MATCH(ATALI[[#This Row],[ID NOTA]],Table1[ID],0)))</f>
        <v/>
      </c>
      <c r="E30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04" s="48"/>
      <c r="G304" s="30" t="str">
        <f ca="1">IF(ATALI[[#This Row],[N_ID]]="","",INDEX(INDIRECT($2:$2),ATALI[[#This Row],[//]]))</f>
        <v/>
      </c>
      <c r="H304" s="30" t="str">
        <f ca="1">IF(ATALI[[#This Row],[N_ID]]="","",INDEX(INDIRECT($2:$2),ATALI[[#This Row],[//]]))</f>
        <v/>
      </c>
      <c r="I304" s="31" t="str">
        <f ca="1">IF(ATALI[[#This Row],[N_ID]]="","",INDEX(INDIRECT($2:$2),ATALI[[#This Row],[//]]))</f>
        <v/>
      </c>
      <c r="J304" s="31" t="str">
        <f ca="1">IF(ATALI[[#This Row],[//]]="","",INDEX([3]!db[NB PAJAK],ATALI[[#This Row],[stt]]-1))</f>
        <v/>
      </c>
      <c r="K304" s="48" t="str">
        <f ca="1">IF(ATALI[[#This Row],[//]]="","",INDEX(INDIRECT($2:$2),ATALI[[#This Row],[//]]))</f>
        <v/>
      </c>
      <c r="L304" s="48" t="str">
        <f ca="1">IF(ATALI[[#This Row],[//]]="","",INDEX(INDIRECT($2:$2),ATALI[[#This Row],[//]]))</f>
        <v/>
      </c>
      <c r="M304" s="48" t="str">
        <f ca="1">IF(ATALI[[#This Row],[//]]="","",INDEX(INDIRECT($2:$2),ATALI[[#This Row],[//]]))</f>
        <v/>
      </c>
      <c r="N304" s="33" t="str">
        <f ca="1">IF(ATALI[[#This Row],[//]]="","",INDEX(INDIRECT($2:$2),ATALI[[#This Row],[//]]))</f>
        <v/>
      </c>
      <c r="O304" s="44" t="str">
        <f ca="1">IF(ATALI[[#This Row],[//]]="","",INDEX(INDIRECT($2:$2),ATALI[[#This Row],[//]]))</f>
        <v/>
      </c>
      <c r="P304" s="44" t="str">
        <f ca="1">IF(ATALI[[#This Row],[//]]="","",IF(INDEX(INDIRECT($2:$2),ATALI[[#This Row],[//]])="","",INDEX(INDIRECT($2:$2),ATALI[[#This Row],[//]])))</f>
        <v/>
      </c>
      <c r="Q304" s="33" t="str">
        <f ca="1">IF(ATALI[[#This Row],[//]]="","",INDEX(INDIRECT($2:$2),ATALI[[#This Row],[//]]))</f>
        <v/>
      </c>
      <c r="R3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04" s="45" t="str">
        <f ca="1">IF(ATALI[[#This Row],[//]]="","",IF(INDEX(INDIRECT($2:$2),ATALI[[#This Row],[//]])="","",INDEX(INDIRECT($2:$2),ATALI[[#This Row],[//]])))</f>
        <v/>
      </c>
      <c r="U304" s="31" t="str">
        <f ca="1">IF(ATALI[[#This Row],[//]]="","",INDEX(INDIRECT($2:$2),ATALI[[#This Row],[//]]))</f>
        <v/>
      </c>
      <c r="V304" s="31" t="str">
        <f ca="1">LOWER(SUBSTITUTE(SUBSTITUTE(SUBSTITUTE(SUBSTITUTE(SUBSTITUTE(SUBSTITUTE(SUBSTITUTE(ATALI[[#This Row],[N.B.nota]]," ",""),"-",""),"(",""),")",""),".",""),",",""),"/",""))</f>
        <v/>
      </c>
      <c r="W304" s="31" t="str">
        <f ca="1">IF(ATALI[[#This Row],[concat]]="","",MATCH(ATALI[[#This Row],[concat]],[3]!db[NB NOTA_C],0)+1)</f>
        <v/>
      </c>
      <c r="X304" s="31" t="str">
        <f ca="1">IF(ATALI[[#This Row],[N.B.nota]]="","",ADDRESS(ROW(ATALI[QB]),COLUMN(ATALI[QB]))&amp;":"&amp;ADDRESS(ROW(),COLUMN(ATALI[QB])))</f>
        <v/>
      </c>
      <c r="Y304" s="46" t="str">
        <f ca="1">IF(ATALI[[#This Row],[//]]="","",HYPERLINK("[../DB.xlsx]DB!e"&amp;MATCH(ATALI[[#This Row],[concat]],[3]!db[NB NOTA_C],0)+1,"&gt;"))</f>
        <v/>
      </c>
      <c r="Z304" s="32">
        <f ca="1">IF(ATALI[[#This Row],[ID NOTA]]="",INDIRECT(ADDRESS(ROW()-1,COLUMN())),ATALI[[#This Row],[ID NOTA]])</f>
        <v>7</v>
      </c>
    </row>
    <row r="305" spans="1:26" x14ac:dyDescent="0.25">
      <c r="A305" s="32"/>
      <c r="B305" s="48" t="str">
        <f>IF(ATALI[[#This Row],[N_ID]]="","",INDEX(Table1[ID],MATCH(ATALI[[#This Row],[N_ID]],Table1[N_ID],0)))</f>
        <v/>
      </c>
      <c r="C305" s="48" t="str">
        <f ca="1">IF(ATALI[[#This Row],[//]]="","",HYPERLINK("["&amp;SUBSTITUTE(DIR,"'","")&amp;"]NOTA!D"&amp;ATALI[[#This Row],[//]]+2,"&gt;"))</f>
        <v/>
      </c>
      <c r="D305" s="48" t="str">
        <f>IF(ATALI[[#This Row],[ID NOTA]]="","",INDEX(Table1[QB],MATCH(ATALI[[#This Row],[ID NOTA]],Table1[ID],0)))</f>
        <v/>
      </c>
      <c r="E30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05" s="48"/>
      <c r="G305" s="30" t="str">
        <f ca="1">IF(ATALI[[#This Row],[N_ID]]="","",INDEX(INDIRECT($2:$2),ATALI[[#This Row],[//]]))</f>
        <v/>
      </c>
      <c r="H305" s="30" t="str">
        <f ca="1">IF(ATALI[[#This Row],[N_ID]]="","",INDEX(INDIRECT($2:$2),ATALI[[#This Row],[//]]))</f>
        <v/>
      </c>
      <c r="I305" s="31" t="str">
        <f ca="1">IF(ATALI[[#This Row],[N_ID]]="","",INDEX(INDIRECT($2:$2),ATALI[[#This Row],[//]]))</f>
        <v/>
      </c>
      <c r="J305" s="31" t="str">
        <f ca="1">IF(ATALI[[#This Row],[//]]="","",INDEX([3]!db[NB PAJAK],ATALI[[#This Row],[stt]]-1))</f>
        <v/>
      </c>
      <c r="K305" s="48" t="str">
        <f ca="1">IF(ATALI[[#This Row],[//]]="","",INDEX(INDIRECT($2:$2),ATALI[[#This Row],[//]]))</f>
        <v/>
      </c>
      <c r="L305" s="48" t="str">
        <f ca="1">IF(ATALI[[#This Row],[//]]="","",INDEX(INDIRECT($2:$2),ATALI[[#This Row],[//]]))</f>
        <v/>
      </c>
      <c r="M305" s="48" t="str">
        <f ca="1">IF(ATALI[[#This Row],[//]]="","",INDEX(INDIRECT($2:$2),ATALI[[#This Row],[//]]))</f>
        <v/>
      </c>
      <c r="N305" s="33" t="str">
        <f ca="1">IF(ATALI[[#This Row],[//]]="","",INDEX(INDIRECT($2:$2),ATALI[[#This Row],[//]]))</f>
        <v/>
      </c>
      <c r="O305" s="44" t="str">
        <f ca="1">IF(ATALI[[#This Row],[//]]="","",INDEX(INDIRECT($2:$2),ATALI[[#This Row],[//]]))</f>
        <v/>
      </c>
      <c r="P305" s="44" t="str">
        <f ca="1">IF(ATALI[[#This Row],[//]]="","",IF(INDEX(INDIRECT($2:$2),ATALI[[#This Row],[//]])="","",INDEX(INDIRECT($2:$2),ATALI[[#This Row],[//]])))</f>
        <v/>
      </c>
      <c r="Q305" s="33" t="str">
        <f ca="1">IF(ATALI[[#This Row],[//]]="","",INDEX(INDIRECT($2:$2),ATALI[[#This Row],[//]]))</f>
        <v/>
      </c>
      <c r="R3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05" s="45" t="str">
        <f ca="1">IF(ATALI[[#This Row],[//]]="","",IF(INDEX(INDIRECT($2:$2),ATALI[[#This Row],[//]])="","",INDEX(INDIRECT($2:$2),ATALI[[#This Row],[//]])))</f>
        <v/>
      </c>
      <c r="U305" s="31" t="str">
        <f ca="1">IF(ATALI[[#This Row],[//]]="","",INDEX(INDIRECT($2:$2),ATALI[[#This Row],[//]]))</f>
        <v/>
      </c>
      <c r="V305" s="31" t="str">
        <f ca="1">LOWER(SUBSTITUTE(SUBSTITUTE(SUBSTITUTE(SUBSTITUTE(SUBSTITUTE(SUBSTITUTE(SUBSTITUTE(ATALI[[#This Row],[N.B.nota]]," ",""),"-",""),"(",""),")",""),".",""),",",""),"/",""))</f>
        <v/>
      </c>
      <c r="W305" s="31" t="str">
        <f ca="1">IF(ATALI[[#This Row],[concat]]="","",MATCH(ATALI[[#This Row],[concat]],[3]!db[NB NOTA_C],0)+1)</f>
        <v/>
      </c>
      <c r="X305" s="31" t="str">
        <f ca="1">IF(ATALI[[#This Row],[N.B.nota]]="","",ADDRESS(ROW(ATALI[QB]),COLUMN(ATALI[QB]))&amp;":"&amp;ADDRESS(ROW(),COLUMN(ATALI[QB])))</f>
        <v/>
      </c>
      <c r="Y305" s="46" t="str">
        <f ca="1">IF(ATALI[[#This Row],[//]]="","",HYPERLINK("[../DB.xlsx]DB!e"&amp;MATCH(ATALI[[#This Row],[concat]],[3]!db[NB NOTA_C],0)+1,"&gt;"))</f>
        <v/>
      </c>
      <c r="Z305" s="32">
        <f ca="1">IF(ATALI[[#This Row],[ID NOTA]]="",INDIRECT(ADDRESS(ROW()-1,COLUMN())),ATALI[[#This Row],[ID NOTA]])</f>
        <v>7</v>
      </c>
    </row>
    <row r="306" spans="1:26" x14ac:dyDescent="0.25">
      <c r="A306" s="32"/>
      <c r="B306" s="48" t="str">
        <f>IF(ATALI[[#This Row],[N_ID]]="","",INDEX(Table1[ID],MATCH(ATALI[[#This Row],[N_ID]],Table1[N_ID],0)))</f>
        <v/>
      </c>
      <c r="C306" s="48" t="str">
        <f ca="1">IF(ATALI[[#This Row],[//]]="","",HYPERLINK("["&amp;SUBSTITUTE(DIR,"'","")&amp;"]NOTA!D"&amp;ATALI[[#This Row],[//]]+2,"&gt;"))</f>
        <v/>
      </c>
      <c r="D306" s="48" t="str">
        <f>IF(ATALI[[#This Row],[ID NOTA]]="","",INDEX(Table1[QB],MATCH(ATALI[[#This Row],[ID NOTA]],Table1[ID],0)))</f>
        <v/>
      </c>
      <c r="E30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06" s="48"/>
      <c r="G306" s="30" t="str">
        <f ca="1">IF(ATALI[[#This Row],[N_ID]]="","",INDEX(INDIRECT($2:$2),ATALI[[#This Row],[//]]))</f>
        <v/>
      </c>
      <c r="H306" s="30" t="str">
        <f ca="1">IF(ATALI[[#This Row],[N_ID]]="","",INDEX(INDIRECT($2:$2),ATALI[[#This Row],[//]]))</f>
        <v/>
      </c>
      <c r="I306" s="31" t="str">
        <f ca="1">IF(ATALI[[#This Row],[N_ID]]="","",INDEX(INDIRECT($2:$2),ATALI[[#This Row],[//]]))</f>
        <v/>
      </c>
      <c r="J306" s="31" t="str">
        <f ca="1">IF(ATALI[[#This Row],[//]]="","",INDEX([3]!db[NB PAJAK],ATALI[[#This Row],[stt]]-1))</f>
        <v/>
      </c>
      <c r="K306" s="48" t="str">
        <f ca="1">IF(ATALI[[#This Row],[//]]="","",INDEX(INDIRECT($2:$2),ATALI[[#This Row],[//]]))</f>
        <v/>
      </c>
      <c r="L306" s="48" t="str">
        <f ca="1">IF(ATALI[[#This Row],[//]]="","",INDEX(INDIRECT($2:$2),ATALI[[#This Row],[//]]))</f>
        <v/>
      </c>
      <c r="M306" s="48" t="str">
        <f ca="1">IF(ATALI[[#This Row],[//]]="","",INDEX(INDIRECT($2:$2),ATALI[[#This Row],[//]]))</f>
        <v/>
      </c>
      <c r="N306" s="33" t="str">
        <f ca="1">IF(ATALI[[#This Row],[//]]="","",INDEX(INDIRECT($2:$2),ATALI[[#This Row],[//]]))</f>
        <v/>
      </c>
      <c r="O306" s="44" t="str">
        <f ca="1">IF(ATALI[[#This Row],[//]]="","",INDEX(INDIRECT($2:$2),ATALI[[#This Row],[//]]))</f>
        <v/>
      </c>
      <c r="P306" s="44" t="str">
        <f ca="1">IF(ATALI[[#This Row],[//]]="","",IF(INDEX(INDIRECT($2:$2),ATALI[[#This Row],[//]])="","",INDEX(INDIRECT($2:$2),ATALI[[#This Row],[//]])))</f>
        <v/>
      </c>
      <c r="Q306" s="33" t="str">
        <f ca="1">IF(ATALI[[#This Row],[//]]="","",INDEX(INDIRECT($2:$2),ATALI[[#This Row],[//]]))</f>
        <v/>
      </c>
      <c r="R3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06" s="45" t="str">
        <f ca="1">IF(ATALI[[#This Row],[//]]="","",IF(INDEX(INDIRECT($2:$2),ATALI[[#This Row],[//]])="","",INDEX(INDIRECT($2:$2),ATALI[[#This Row],[//]])))</f>
        <v/>
      </c>
      <c r="U306" s="31" t="str">
        <f ca="1">IF(ATALI[[#This Row],[//]]="","",INDEX(INDIRECT($2:$2),ATALI[[#This Row],[//]]))</f>
        <v/>
      </c>
      <c r="V306" s="31" t="str">
        <f ca="1">LOWER(SUBSTITUTE(SUBSTITUTE(SUBSTITUTE(SUBSTITUTE(SUBSTITUTE(SUBSTITUTE(SUBSTITUTE(ATALI[[#This Row],[N.B.nota]]," ",""),"-",""),"(",""),")",""),".",""),",",""),"/",""))</f>
        <v/>
      </c>
      <c r="W306" s="31" t="str">
        <f ca="1">IF(ATALI[[#This Row],[concat]]="","",MATCH(ATALI[[#This Row],[concat]],[3]!db[NB NOTA_C],0)+1)</f>
        <v/>
      </c>
      <c r="X306" s="31" t="str">
        <f ca="1">IF(ATALI[[#This Row],[N.B.nota]]="","",ADDRESS(ROW(ATALI[QB]),COLUMN(ATALI[QB]))&amp;":"&amp;ADDRESS(ROW(),COLUMN(ATALI[QB])))</f>
        <v/>
      </c>
      <c r="Y306" s="46" t="str">
        <f ca="1">IF(ATALI[[#This Row],[//]]="","",HYPERLINK("[../DB.xlsx]DB!e"&amp;MATCH(ATALI[[#This Row],[concat]],[3]!db[NB NOTA_C],0)+1,"&gt;"))</f>
        <v/>
      </c>
      <c r="Z306" s="32">
        <f ca="1">IF(ATALI[[#This Row],[ID NOTA]]="",INDIRECT(ADDRESS(ROW()-1,COLUMN())),ATALI[[#This Row],[ID NOTA]])</f>
        <v>7</v>
      </c>
    </row>
    <row r="307" spans="1:26" x14ac:dyDescent="0.25">
      <c r="A307" s="32"/>
      <c r="B307" s="48" t="str">
        <f>IF(ATALI[[#This Row],[N_ID]]="","",INDEX(Table1[ID],MATCH(ATALI[[#This Row],[N_ID]],Table1[N_ID],0)))</f>
        <v/>
      </c>
      <c r="C307" s="48" t="str">
        <f ca="1">IF(ATALI[[#This Row],[//]]="","",HYPERLINK("["&amp;SUBSTITUTE(DIR,"'","")&amp;"]NOTA!D"&amp;ATALI[[#This Row],[//]]+2,"&gt;"))</f>
        <v/>
      </c>
      <c r="D307" s="48" t="str">
        <f>IF(ATALI[[#This Row],[ID NOTA]]="","",INDEX(Table1[QB],MATCH(ATALI[[#This Row],[ID NOTA]],Table1[ID],0)))</f>
        <v/>
      </c>
      <c r="E30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07" s="48"/>
      <c r="G307" s="30" t="str">
        <f ca="1">IF(ATALI[[#This Row],[N_ID]]="","",INDEX(INDIRECT($2:$2),ATALI[[#This Row],[//]]))</f>
        <v/>
      </c>
      <c r="H307" s="30" t="str">
        <f ca="1">IF(ATALI[[#This Row],[N_ID]]="","",INDEX(INDIRECT($2:$2),ATALI[[#This Row],[//]]))</f>
        <v/>
      </c>
      <c r="I307" s="31" t="str">
        <f ca="1">IF(ATALI[[#This Row],[N_ID]]="","",INDEX(INDIRECT($2:$2),ATALI[[#This Row],[//]]))</f>
        <v/>
      </c>
      <c r="J307" s="31" t="str">
        <f ca="1">IF(ATALI[[#This Row],[//]]="","",INDEX([3]!db[NB PAJAK],ATALI[[#This Row],[stt]]-1))</f>
        <v/>
      </c>
      <c r="K307" s="48" t="str">
        <f ca="1">IF(ATALI[[#This Row],[//]]="","",INDEX(INDIRECT($2:$2),ATALI[[#This Row],[//]]))</f>
        <v/>
      </c>
      <c r="L307" s="48" t="str">
        <f ca="1">IF(ATALI[[#This Row],[//]]="","",INDEX(INDIRECT($2:$2),ATALI[[#This Row],[//]]))</f>
        <v/>
      </c>
      <c r="M307" s="48" t="str">
        <f ca="1">IF(ATALI[[#This Row],[//]]="","",INDEX(INDIRECT($2:$2),ATALI[[#This Row],[//]]))</f>
        <v/>
      </c>
      <c r="N307" s="33" t="str">
        <f ca="1">IF(ATALI[[#This Row],[//]]="","",INDEX(INDIRECT($2:$2),ATALI[[#This Row],[//]]))</f>
        <v/>
      </c>
      <c r="O307" s="44" t="str">
        <f ca="1">IF(ATALI[[#This Row],[//]]="","",INDEX(INDIRECT($2:$2),ATALI[[#This Row],[//]]))</f>
        <v/>
      </c>
      <c r="P307" s="44" t="str">
        <f ca="1">IF(ATALI[[#This Row],[//]]="","",IF(INDEX(INDIRECT($2:$2),ATALI[[#This Row],[//]])="","",INDEX(INDIRECT($2:$2),ATALI[[#This Row],[//]])))</f>
        <v/>
      </c>
      <c r="Q307" s="33" t="str">
        <f ca="1">IF(ATALI[[#This Row],[//]]="","",INDEX(INDIRECT($2:$2),ATALI[[#This Row],[//]]))</f>
        <v/>
      </c>
      <c r="R3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07" s="45" t="str">
        <f ca="1">IF(ATALI[[#This Row],[//]]="","",IF(INDEX(INDIRECT($2:$2),ATALI[[#This Row],[//]])="","",INDEX(INDIRECT($2:$2),ATALI[[#This Row],[//]])))</f>
        <v/>
      </c>
      <c r="U307" s="31" t="str">
        <f ca="1">IF(ATALI[[#This Row],[//]]="","",INDEX(INDIRECT($2:$2),ATALI[[#This Row],[//]]))</f>
        <v/>
      </c>
      <c r="V307" s="31" t="str">
        <f ca="1">LOWER(SUBSTITUTE(SUBSTITUTE(SUBSTITUTE(SUBSTITUTE(SUBSTITUTE(SUBSTITUTE(SUBSTITUTE(ATALI[[#This Row],[N.B.nota]]," ",""),"-",""),"(",""),")",""),".",""),",",""),"/",""))</f>
        <v/>
      </c>
      <c r="W307" s="31" t="str">
        <f ca="1">IF(ATALI[[#This Row],[concat]]="","",MATCH(ATALI[[#This Row],[concat]],[3]!db[NB NOTA_C],0)+1)</f>
        <v/>
      </c>
      <c r="X307" s="31" t="str">
        <f ca="1">IF(ATALI[[#This Row],[N.B.nota]]="","",ADDRESS(ROW(ATALI[QB]),COLUMN(ATALI[QB]))&amp;":"&amp;ADDRESS(ROW(),COLUMN(ATALI[QB])))</f>
        <v/>
      </c>
      <c r="Y307" s="46" t="str">
        <f ca="1">IF(ATALI[[#This Row],[//]]="","",HYPERLINK("[../DB.xlsx]DB!e"&amp;MATCH(ATALI[[#This Row],[concat]],[3]!db[NB NOTA_C],0)+1,"&gt;"))</f>
        <v/>
      </c>
      <c r="Z307" s="32">
        <f ca="1">IF(ATALI[[#This Row],[ID NOTA]]="",INDIRECT(ADDRESS(ROW()-1,COLUMN())),ATALI[[#This Row],[ID NOTA]])</f>
        <v>7</v>
      </c>
    </row>
    <row r="308" spans="1:26" x14ac:dyDescent="0.25">
      <c r="A308" s="32"/>
      <c r="B308" s="48" t="str">
        <f>IF(ATALI[[#This Row],[N_ID]]="","",INDEX(Table1[ID],MATCH(ATALI[[#This Row],[N_ID]],Table1[N_ID],0)))</f>
        <v/>
      </c>
      <c r="C308" s="48" t="str">
        <f ca="1">IF(ATALI[[#This Row],[//]]="","",HYPERLINK("["&amp;SUBSTITUTE(DIR,"'","")&amp;"]NOTA!D"&amp;ATALI[[#This Row],[//]]+2,"&gt;"))</f>
        <v/>
      </c>
      <c r="D308" s="48" t="str">
        <f>IF(ATALI[[#This Row],[ID NOTA]]="","",INDEX(Table1[QB],MATCH(ATALI[[#This Row],[ID NOTA]],Table1[ID],0)))</f>
        <v/>
      </c>
      <c r="E30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08" s="48"/>
      <c r="G308" s="30" t="str">
        <f ca="1">IF(ATALI[[#This Row],[N_ID]]="","",INDEX(INDIRECT($2:$2),ATALI[[#This Row],[//]]))</f>
        <v/>
      </c>
      <c r="H308" s="30" t="str">
        <f ca="1">IF(ATALI[[#This Row],[N_ID]]="","",INDEX(INDIRECT($2:$2),ATALI[[#This Row],[//]]))</f>
        <v/>
      </c>
      <c r="I308" s="31" t="str">
        <f ca="1">IF(ATALI[[#This Row],[N_ID]]="","",INDEX(INDIRECT($2:$2),ATALI[[#This Row],[//]]))</f>
        <v/>
      </c>
      <c r="J308" s="31" t="str">
        <f ca="1">IF(ATALI[[#This Row],[//]]="","",INDEX([3]!db[NB PAJAK],ATALI[[#This Row],[stt]]-1))</f>
        <v/>
      </c>
      <c r="K308" s="48" t="str">
        <f ca="1">IF(ATALI[[#This Row],[//]]="","",INDEX(INDIRECT($2:$2),ATALI[[#This Row],[//]]))</f>
        <v/>
      </c>
      <c r="L308" s="48" t="str">
        <f ca="1">IF(ATALI[[#This Row],[//]]="","",INDEX(INDIRECT($2:$2),ATALI[[#This Row],[//]]))</f>
        <v/>
      </c>
      <c r="M308" s="48" t="str">
        <f ca="1">IF(ATALI[[#This Row],[//]]="","",INDEX(INDIRECT($2:$2),ATALI[[#This Row],[//]]))</f>
        <v/>
      </c>
      <c r="N308" s="33" t="str">
        <f ca="1">IF(ATALI[[#This Row],[//]]="","",INDEX(INDIRECT($2:$2),ATALI[[#This Row],[//]]))</f>
        <v/>
      </c>
      <c r="O308" s="44" t="str">
        <f ca="1">IF(ATALI[[#This Row],[//]]="","",INDEX(INDIRECT($2:$2),ATALI[[#This Row],[//]]))</f>
        <v/>
      </c>
      <c r="P308" s="44" t="str">
        <f ca="1">IF(ATALI[[#This Row],[//]]="","",IF(INDEX(INDIRECT($2:$2),ATALI[[#This Row],[//]])="","",INDEX(INDIRECT($2:$2),ATALI[[#This Row],[//]])))</f>
        <v/>
      </c>
      <c r="Q308" s="33" t="str">
        <f ca="1">IF(ATALI[[#This Row],[//]]="","",INDEX(INDIRECT($2:$2),ATALI[[#This Row],[//]]))</f>
        <v/>
      </c>
      <c r="R3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08" s="45" t="str">
        <f ca="1">IF(ATALI[[#This Row],[//]]="","",IF(INDEX(INDIRECT($2:$2),ATALI[[#This Row],[//]])="","",INDEX(INDIRECT($2:$2),ATALI[[#This Row],[//]])))</f>
        <v/>
      </c>
      <c r="U308" s="31" t="str">
        <f ca="1">IF(ATALI[[#This Row],[//]]="","",INDEX(INDIRECT($2:$2),ATALI[[#This Row],[//]]))</f>
        <v/>
      </c>
      <c r="V308" s="31" t="str">
        <f ca="1">LOWER(SUBSTITUTE(SUBSTITUTE(SUBSTITUTE(SUBSTITUTE(SUBSTITUTE(SUBSTITUTE(SUBSTITUTE(ATALI[[#This Row],[N.B.nota]]," ",""),"-",""),"(",""),")",""),".",""),",",""),"/",""))</f>
        <v/>
      </c>
      <c r="W308" s="31" t="str">
        <f ca="1">IF(ATALI[[#This Row],[concat]]="","",MATCH(ATALI[[#This Row],[concat]],[3]!db[NB NOTA_C],0)+1)</f>
        <v/>
      </c>
      <c r="X308" s="31" t="str">
        <f ca="1">IF(ATALI[[#This Row],[N.B.nota]]="","",ADDRESS(ROW(ATALI[QB]),COLUMN(ATALI[QB]))&amp;":"&amp;ADDRESS(ROW(),COLUMN(ATALI[QB])))</f>
        <v/>
      </c>
      <c r="Y308" s="46" t="str">
        <f ca="1">IF(ATALI[[#This Row],[//]]="","",HYPERLINK("[../DB.xlsx]DB!e"&amp;MATCH(ATALI[[#This Row],[concat]],[3]!db[NB NOTA_C],0)+1,"&gt;"))</f>
        <v/>
      </c>
      <c r="Z308" s="32">
        <f ca="1">IF(ATALI[[#This Row],[ID NOTA]]="",INDIRECT(ADDRESS(ROW()-1,COLUMN())),ATALI[[#This Row],[ID NOTA]])</f>
        <v>7</v>
      </c>
    </row>
    <row r="309" spans="1:26" x14ac:dyDescent="0.25">
      <c r="A309" s="32"/>
      <c r="B309" s="48" t="str">
        <f>IF(ATALI[[#This Row],[N_ID]]="","",INDEX(Table1[ID],MATCH(ATALI[[#This Row],[N_ID]],Table1[N_ID],0)))</f>
        <v/>
      </c>
      <c r="C309" s="48" t="str">
        <f ca="1">IF(ATALI[[#This Row],[//]]="","",HYPERLINK("["&amp;SUBSTITUTE(DIR,"'","")&amp;"]NOTA!D"&amp;ATALI[[#This Row],[//]]+2,"&gt;"))</f>
        <v/>
      </c>
      <c r="D309" s="48" t="str">
        <f>IF(ATALI[[#This Row],[ID NOTA]]="","",INDEX(Table1[QB],MATCH(ATALI[[#This Row],[ID NOTA]],Table1[ID],0)))</f>
        <v/>
      </c>
      <c r="E30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09" s="48"/>
      <c r="G309" s="30" t="str">
        <f ca="1">IF(ATALI[[#This Row],[N_ID]]="","",INDEX(INDIRECT($2:$2),ATALI[[#This Row],[//]]))</f>
        <v/>
      </c>
      <c r="H309" s="30" t="str">
        <f ca="1">IF(ATALI[[#This Row],[N_ID]]="","",INDEX(INDIRECT($2:$2),ATALI[[#This Row],[//]]))</f>
        <v/>
      </c>
      <c r="I309" s="31" t="str">
        <f ca="1">IF(ATALI[[#This Row],[N_ID]]="","",INDEX(INDIRECT($2:$2),ATALI[[#This Row],[//]]))</f>
        <v/>
      </c>
      <c r="J309" s="31" t="str">
        <f ca="1">IF(ATALI[[#This Row],[//]]="","",INDEX([3]!db[NB PAJAK],ATALI[[#This Row],[stt]]-1))</f>
        <v/>
      </c>
      <c r="K309" s="48" t="str">
        <f ca="1">IF(ATALI[[#This Row],[//]]="","",INDEX(INDIRECT($2:$2),ATALI[[#This Row],[//]]))</f>
        <v/>
      </c>
      <c r="L309" s="48" t="str">
        <f ca="1">IF(ATALI[[#This Row],[//]]="","",INDEX(INDIRECT($2:$2),ATALI[[#This Row],[//]]))</f>
        <v/>
      </c>
      <c r="M309" s="48" t="str">
        <f ca="1">IF(ATALI[[#This Row],[//]]="","",INDEX(INDIRECT($2:$2),ATALI[[#This Row],[//]]))</f>
        <v/>
      </c>
      <c r="N309" s="33" t="str">
        <f ca="1">IF(ATALI[[#This Row],[//]]="","",INDEX(INDIRECT($2:$2),ATALI[[#This Row],[//]]))</f>
        <v/>
      </c>
      <c r="O309" s="44" t="str">
        <f ca="1">IF(ATALI[[#This Row],[//]]="","",INDEX(INDIRECT($2:$2),ATALI[[#This Row],[//]]))</f>
        <v/>
      </c>
      <c r="P309" s="44" t="str">
        <f ca="1">IF(ATALI[[#This Row],[//]]="","",IF(INDEX(INDIRECT($2:$2),ATALI[[#This Row],[//]])="","",INDEX(INDIRECT($2:$2),ATALI[[#This Row],[//]])))</f>
        <v/>
      </c>
      <c r="Q309" s="33" t="str">
        <f ca="1">IF(ATALI[[#This Row],[//]]="","",INDEX(INDIRECT($2:$2),ATALI[[#This Row],[//]]))</f>
        <v/>
      </c>
      <c r="R3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09" s="45" t="str">
        <f ca="1">IF(ATALI[[#This Row],[//]]="","",IF(INDEX(INDIRECT($2:$2),ATALI[[#This Row],[//]])="","",INDEX(INDIRECT($2:$2),ATALI[[#This Row],[//]])))</f>
        <v/>
      </c>
      <c r="U309" s="31" t="str">
        <f ca="1">IF(ATALI[[#This Row],[//]]="","",INDEX(INDIRECT($2:$2),ATALI[[#This Row],[//]]))</f>
        <v/>
      </c>
      <c r="V309" s="31" t="str">
        <f ca="1">LOWER(SUBSTITUTE(SUBSTITUTE(SUBSTITUTE(SUBSTITUTE(SUBSTITUTE(SUBSTITUTE(SUBSTITUTE(ATALI[[#This Row],[N.B.nota]]," ",""),"-",""),"(",""),")",""),".",""),",",""),"/",""))</f>
        <v/>
      </c>
      <c r="W309" s="31" t="str">
        <f ca="1">IF(ATALI[[#This Row],[concat]]="","",MATCH(ATALI[[#This Row],[concat]],[3]!db[NB NOTA_C],0)+1)</f>
        <v/>
      </c>
      <c r="X309" s="31" t="str">
        <f ca="1">IF(ATALI[[#This Row],[N.B.nota]]="","",ADDRESS(ROW(ATALI[QB]),COLUMN(ATALI[QB]))&amp;":"&amp;ADDRESS(ROW(),COLUMN(ATALI[QB])))</f>
        <v/>
      </c>
      <c r="Y309" s="46" t="str">
        <f ca="1">IF(ATALI[[#This Row],[//]]="","",HYPERLINK("[../DB.xlsx]DB!e"&amp;MATCH(ATALI[[#This Row],[concat]],[3]!db[NB NOTA_C],0)+1,"&gt;"))</f>
        <v/>
      </c>
      <c r="Z309" s="32">
        <f ca="1">IF(ATALI[[#This Row],[ID NOTA]]="",INDIRECT(ADDRESS(ROW()-1,COLUMN())),ATALI[[#This Row],[ID NOTA]])</f>
        <v>7</v>
      </c>
    </row>
    <row r="310" spans="1:26" x14ac:dyDescent="0.25">
      <c r="A310" s="32"/>
      <c r="B310" s="48" t="str">
        <f>IF(ATALI[[#This Row],[N_ID]]="","",INDEX(Table1[ID],MATCH(ATALI[[#This Row],[N_ID]],Table1[N_ID],0)))</f>
        <v/>
      </c>
      <c r="C310" s="48" t="str">
        <f ca="1">IF(ATALI[[#This Row],[//]]="","",HYPERLINK("["&amp;SUBSTITUTE(DIR,"'","")&amp;"]NOTA!D"&amp;ATALI[[#This Row],[//]]+2,"&gt;"))</f>
        <v/>
      </c>
      <c r="D310" s="48" t="str">
        <f>IF(ATALI[[#This Row],[ID NOTA]]="","",INDEX(Table1[QB],MATCH(ATALI[[#This Row],[ID NOTA]],Table1[ID],0)))</f>
        <v/>
      </c>
      <c r="E31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10" s="48"/>
      <c r="G310" s="30" t="str">
        <f ca="1">IF(ATALI[[#This Row],[N_ID]]="","",INDEX(INDIRECT($2:$2),ATALI[[#This Row],[//]]))</f>
        <v/>
      </c>
      <c r="H310" s="30" t="str">
        <f ca="1">IF(ATALI[[#This Row],[N_ID]]="","",INDEX(INDIRECT($2:$2),ATALI[[#This Row],[//]]))</f>
        <v/>
      </c>
      <c r="I310" s="31" t="str">
        <f ca="1">IF(ATALI[[#This Row],[N_ID]]="","",INDEX(INDIRECT($2:$2),ATALI[[#This Row],[//]]))</f>
        <v/>
      </c>
      <c r="J310" s="31" t="str">
        <f ca="1">IF(ATALI[[#This Row],[//]]="","",INDEX([3]!db[NB PAJAK],ATALI[[#This Row],[stt]]-1))</f>
        <v/>
      </c>
      <c r="K310" s="48" t="str">
        <f ca="1">IF(ATALI[[#This Row],[//]]="","",INDEX(INDIRECT($2:$2),ATALI[[#This Row],[//]]))</f>
        <v/>
      </c>
      <c r="L310" s="48" t="str">
        <f ca="1">IF(ATALI[[#This Row],[//]]="","",INDEX(INDIRECT($2:$2),ATALI[[#This Row],[//]]))</f>
        <v/>
      </c>
      <c r="M310" s="48" t="str">
        <f ca="1">IF(ATALI[[#This Row],[//]]="","",INDEX(INDIRECT($2:$2),ATALI[[#This Row],[//]]))</f>
        <v/>
      </c>
      <c r="N310" s="33" t="str">
        <f ca="1">IF(ATALI[[#This Row],[//]]="","",INDEX(INDIRECT($2:$2),ATALI[[#This Row],[//]]))</f>
        <v/>
      </c>
      <c r="O310" s="44" t="str">
        <f ca="1">IF(ATALI[[#This Row],[//]]="","",INDEX(INDIRECT($2:$2),ATALI[[#This Row],[//]]))</f>
        <v/>
      </c>
      <c r="P310" s="44" t="str">
        <f ca="1">IF(ATALI[[#This Row],[//]]="","",IF(INDEX(INDIRECT($2:$2),ATALI[[#This Row],[//]])="","",INDEX(INDIRECT($2:$2),ATALI[[#This Row],[//]])))</f>
        <v/>
      </c>
      <c r="Q310" s="33" t="str">
        <f ca="1">IF(ATALI[[#This Row],[//]]="","",INDEX(INDIRECT($2:$2),ATALI[[#This Row],[//]]))</f>
        <v/>
      </c>
      <c r="R3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10" s="45" t="str">
        <f ca="1">IF(ATALI[[#This Row],[//]]="","",IF(INDEX(INDIRECT($2:$2),ATALI[[#This Row],[//]])="","",INDEX(INDIRECT($2:$2),ATALI[[#This Row],[//]])))</f>
        <v/>
      </c>
      <c r="U310" s="31" t="str">
        <f ca="1">IF(ATALI[[#This Row],[//]]="","",INDEX(INDIRECT($2:$2),ATALI[[#This Row],[//]]))</f>
        <v/>
      </c>
      <c r="V310" s="31" t="str">
        <f ca="1">LOWER(SUBSTITUTE(SUBSTITUTE(SUBSTITUTE(SUBSTITUTE(SUBSTITUTE(SUBSTITUTE(SUBSTITUTE(ATALI[[#This Row],[N.B.nota]]," ",""),"-",""),"(",""),")",""),".",""),",",""),"/",""))</f>
        <v/>
      </c>
      <c r="W310" s="31" t="str">
        <f ca="1">IF(ATALI[[#This Row],[concat]]="","",MATCH(ATALI[[#This Row],[concat]],[3]!db[NB NOTA_C],0)+1)</f>
        <v/>
      </c>
      <c r="X310" s="31" t="str">
        <f ca="1">IF(ATALI[[#This Row],[N.B.nota]]="","",ADDRESS(ROW(ATALI[QB]),COLUMN(ATALI[QB]))&amp;":"&amp;ADDRESS(ROW(),COLUMN(ATALI[QB])))</f>
        <v/>
      </c>
      <c r="Y310" s="46" t="str">
        <f ca="1">IF(ATALI[[#This Row],[//]]="","",HYPERLINK("[../DB.xlsx]DB!e"&amp;MATCH(ATALI[[#This Row],[concat]],[3]!db[NB NOTA_C],0)+1,"&gt;"))</f>
        <v/>
      </c>
      <c r="Z310" s="32">
        <f ca="1">IF(ATALI[[#This Row],[ID NOTA]]="",INDIRECT(ADDRESS(ROW()-1,COLUMN())),ATALI[[#This Row],[ID NOTA]])</f>
        <v>7</v>
      </c>
    </row>
    <row r="311" spans="1:26" x14ac:dyDescent="0.25">
      <c r="A311" s="32"/>
      <c r="B311" s="48" t="str">
        <f>IF(ATALI[[#This Row],[N_ID]]="","",INDEX(Table1[ID],MATCH(ATALI[[#This Row],[N_ID]],Table1[N_ID],0)))</f>
        <v/>
      </c>
      <c r="C311" s="48" t="str">
        <f ca="1">IF(ATALI[[#This Row],[//]]="","",HYPERLINK("["&amp;SUBSTITUTE(DIR,"'","")&amp;"]NOTA!D"&amp;ATALI[[#This Row],[//]]+2,"&gt;"))</f>
        <v/>
      </c>
      <c r="D311" s="48" t="str">
        <f>IF(ATALI[[#This Row],[ID NOTA]]="","",INDEX(Table1[QB],MATCH(ATALI[[#This Row],[ID NOTA]],Table1[ID],0)))</f>
        <v/>
      </c>
      <c r="E31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11" s="48"/>
      <c r="G311" s="30" t="str">
        <f ca="1">IF(ATALI[[#This Row],[N_ID]]="","",INDEX(INDIRECT($2:$2),ATALI[[#This Row],[//]]))</f>
        <v/>
      </c>
      <c r="H311" s="30" t="str">
        <f ca="1">IF(ATALI[[#This Row],[N_ID]]="","",INDEX(INDIRECT($2:$2),ATALI[[#This Row],[//]]))</f>
        <v/>
      </c>
      <c r="I311" s="31" t="str">
        <f ca="1">IF(ATALI[[#This Row],[N_ID]]="","",INDEX(INDIRECT($2:$2),ATALI[[#This Row],[//]]))</f>
        <v/>
      </c>
      <c r="J311" s="31" t="str">
        <f ca="1">IF(ATALI[[#This Row],[//]]="","",INDEX([3]!db[NB PAJAK],ATALI[[#This Row],[stt]]-1))</f>
        <v/>
      </c>
      <c r="K311" s="48" t="str">
        <f ca="1">IF(ATALI[[#This Row],[//]]="","",INDEX(INDIRECT($2:$2),ATALI[[#This Row],[//]]))</f>
        <v/>
      </c>
      <c r="L311" s="48" t="str">
        <f ca="1">IF(ATALI[[#This Row],[//]]="","",INDEX(INDIRECT($2:$2),ATALI[[#This Row],[//]]))</f>
        <v/>
      </c>
      <c r="M311" s="48" t="str">
        <f ca="1">IF(ATALI[[#This Row],[//]]="","",INDEX(INDIRECT($2:$2),ATALI[[#This Row],[//]]))</f>
        <v/>
      </c>
      <c r="N311" s="33" t="str">
        <f ca="1">IF(ATALI[[#This Row],[//]]="","",INDEX(INDIRECT($2:$2),ATALI[[#This Row],[//]]))</f>
        <v/>
      </c>
      <c r="O311" s="44" t="str">
        <f ca="1">IF(ATALI[[#This Row],[//]]="","",INDEX(INDIRECT($2:$2),ATALI[[#This Row],[//]]))</f>
        <v/>
      </c>
      <c r="P311" s="44" t="str">
        <f ca="1">IF(ATALI[[#This Row],[//]]="","",IF(INDEX(INDIRECT($2:$2),ATALI[[#This Row],[//]])="","",INDEX(INDIRECT($2:$2),ATALI[[#This Row],[//]])))</f>
        <v/>
      </c>
      <c r="Q311" s="33" t="str">
        <f ca="1">IF(ATALI[[#This Row],[//]]="","",INDEX(INDIRECT($2:$2),ATALI[[#This Row],[//]]))</f>
        <v/>
      </c>
      <c r="R3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11" s="45" t="str">
        <f ca="1">IF(ATALI[[#This Row],[//]]="","",IF(INDEX(INDIRECT($2:$2),ATALI[[#This Row],[//]])="","",INDEX(INDIRECT($2:$2),ATALI[[#This Row],[//]])))</f>
        <v/>
      </c>
      <c r="U311" s="31" t="str">
        <f ca="1">IF(ATALI[[#This Row],[//]]="","",INDEX(INDIRECT($2:$2),ATALI[[#This Row],[//]]))</f>
        <v/>
      </c>
      <c r="V311" s="31" t="str">
        <f ca="1">LOWER(SUBSTITUTE(SUBSTITUTE(SUBSTITUTE(SUBSTITUTE(SUBSTITUTE(SUBSTITUTE(SUBSTITUTE(ATALI[[#This Row],[N.B.nota]]," ",""),"-",""),"(",""),")",""),".",""),",",""),"/",""))</f>
        <v/>
      </c>
      <c r="W311" s="31" t="str">
        <f ca="1">IF(ATALI[[#This Row],[concat]]="","",MATCH(ATALI[[#This Row],[concat]],[3]!db[NB NOTA_C],0)+1)</f>
        <v/>
      </c>
      <c r="X311" s="31" t="str">
        <f ca="1">IF(ATALI[[#This Row],[N.B.nota]]="","",ADDRESS(ROW(ATALI[QB]),COLUMN(ATALI[QB]))&amp;":"&amp;ADDRESS(ROW(),COLUMN(ATALI[QB])))</f>
        <v/>
      </c>
      <c r="Y311" s="46" t="str">
        <f ca="1">IF(ATALI[[#This Row],[//]]="","",HYPERLINK("[../DB.xlsx]DB!e"&amp;MATCH(ATALI[[#This Row],[concat]],[3]!db[NB NOTA_C],0)+1,"&gt;"))</f>
        <v/>
      </c>
      <c r="Z311" s="32">
        <f ca="1">IF(ATALI[[#This Row],[ID NOTA]]="",INDIRECT(ADDRESS(ROW()-1,COLUMN())),ATALI[[#This Row],[ID NOTA]])</f>
        <v>7</v>
      </c>
    </row>
    <row r="312" spans="1:26" x14ac:dyDescent="0.25">
      <c r="A312" s="32"/>
      <c r="B312" s="48" t="str">
        <f>IF(ATALI[[#This Row],[N_ID]]="","",INDEX(Table1[ID],MATCH(ATALI[[#This Row],[N_ID]],Table1[N_ID],0)))</f>
        <v/>
      </c>
      <c r="C312" s="48" t="str">
        <f ca="1">IF(ATALI[[#This Row],[//]]="","",HYPERLINK("["&amp;SUBSTITUTE(DIR,"'","")&amp;"]NOTA!D"&amp;ATALI[[#This Row],[//]]+2,"&gt;"))</f>
        <v/>
      </c>
      <c r="D312" s="48" t="str">
        <f>IF(ATALI[[#This Row],[ID NOTA]]="","",INDEX(Table1[QB],MATCH(ATALI[[#This Row],[ID NOTA]],Table1[ID],0)))</f>
        <v/>
      </c>
      <c r="E31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12" s="48"/>
      <c r="G312" s="30" t="str">
        <f ca="1">IF(ATALI[[#This Row],[N_ID]]="","",INDEX(INDIRECT($2:$2),ATALI[[#This Row],[//]]))</f>
        <v/>
      </c>
      <c r="H312" s="30" t="str">
        <f ca="1">IF(ATALI[[#This Row],[N_ID]]="","",INDEX(INDIRECT($2:$2),ATALI[[#This Row],[//]]))</f>
        <v/>
      </c>
      <c r="I312" s="31" t="str">
        <f ca="1">IF(ATALI[[#This Row],[N_ID]]="","",INDEX(INDIRECT($2:$2),ATALI[[#This Row],[//]]))</f>
        <v/>
      </c>
      <c r="J312" s="31" t="str">
        <f ca="1">IF(ATALI[[#This Row],[//]]="","",INDEX([3]!db[NB PAJAK],ATALI[[#This Row],[stt]]-1))</f>
        <v/>
      </c>
      <c r="K312" s="48" t="str">
        <f ca="1">IF(ATALI[[#This Row],[//]]="","",INDEX(INDIRECT($2:$2),ATALI[[#This Row],[//]]))</f>
        <v/>
      </c>
      <c r="L312" s="48" t="str">
        <f ca="1">IF(ATALI[[#This Row],[//]]="","",INDEX(INDIRECT($2:$2),ATALI[[#This Row],[//]]))</f>
        <v/>
      </c>
      <c r="M312" s="48" t="str">
        <f ca="1">IF(ATALI[[#This Row],[//]]="","",INDEX(INDIRECT($2:$2),ATALI[[#This Row],[//]]))</f>
        <v/>
      </c>
      <c r="N312" s="33" t="str">
        <f ca="1">IF(ATALI[[#This Row],[//]]="","",INDEX(INDIRECT($2:$2),ATALI[[#This Row],[//]]))</f>
        <v/>
      </c>
      <c r="O312" s="44" t="str">
        <f ca="1">IF(ATALI[[#This Row],[//]]="","",INDEX(INDIRECT($2:$2),ATALI[[#This Row],[//]]))</f>
        <v/>
      </c>
      <c r="P312" s="44" t="str">
        <f ca="1">IF(ATALI[[#This Row],[//]]="","",IF(INDEX(INDIRECT($2:$2),ATALI[[#This Row],[//]])="","",INDEX(INDIRECT($2:$2),ATALI[[#This Row],[//]])))</f>
        <v/>
      </c>
      <c r="Q312" s="33" t="str">
        <f ca="1">IF(ATALI[[#This Row],[//]]="","",INDEX(INDIRECT($2:$2),ATALI[[#This Row],[//]]))</f>
        <v/>
      </c>
      <c r="R3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12" s="45" t="str">
        <f ca="1">IF(ATALI[[#This Row],[//]]="","",IF(INDEX(INDIRECT($2:$2),ATALI[[#This Row],[//]])="","",INDEX(INDIRECT($2:$2),ATALI[[#This Row],[//]])))</f>
        <v/>
      </c>
      <c r="U312" s="31" t="str">
        <f ca="1">IF(ATALI[[#This Row],[//]]="","",INDEX(INDIRECT($2:$2),ATALI[[#This Row],[//]]))</f>
        <v/>
      </c>
      <c r="V312" s="31" t="str">
        <f ca="1">LOWER(SUBSTITUTE(SUBSTITUTE(SUBSTITUTE(SUBSTITUTE(SUBSTITUTE(SUBSTITUTE(SUBSTITUTE(ATALI[[#This Row],[N.B.nota]]," ",""),"-",""),"(",""),")",""),".",""),",",""),"/",""))</f>
        <v/>
      </c>
      <c r="W312" s="31" t="str">
        <f ca="1">IF(ATALI[[#This Row],[concat]]="","",MATCH(ATALI[[#This Row],[concat]],[3]!db[NB NOTA_C],0)+1)</f>
        <v/>
      </c>
      <c r="X312" s="31" t="str">
        <f ca="1">IF(ATALI[[#This Row],[N.B.nota]]="","",ADDRESS(ROW(ATALI[QB]),COLUMN(ATALI[QB]))&amp;":"&amp;ADDRESS(ROW(),COLUMN(ATALI[QB])))</f>
        <v/>
      </c>
      <c r="Y312" s="46" t="str">
        <f ca="1">IF(ATALI[[#This Row],[//]]="","",HYPERLINK("[../DB.xlsx]DB!e"&amp;MATCH(ATALI[[#This Row],[concat]],[3]!db[NB NOTA_C],0)+1,"&gt;"))</f>
        <v/>
      </c>
      <c r="Z312" s="32">
        <f ca="1">IF(ATALI[[#This Row],[ID NOTA]]="",INDIRECT(ADDRESS(ROW()-1,COLUMN())),ATALI[[#This Row],[ID NOTA]])</f>
        <v>7</v>
      </c>
    </row>
    <row r="313" spans="1:26" x14ac:dyDescent="0.25">
      <c r="A313" s="32"/>
      <c r="B313" s="48" t="str">
        <f>IF(ATALI[[#This Row],[N_ID]]="","",INDEX(Table1[ID],MATCH(ATALI[[#This Row],[N_ID]],Table1[N_ID],0)))</f>
        <v/>
      </c>
      <c r="C313" s="48" t="str">
        <f ca="1">IF(ATALI[[#This Row],[//]]="","",HYPERLINK("["&amp;SUBSTITUTE(DIR,"'","")&amp;"]NOTA!D"&amp;ATALI[[#This Row],[//]]+2,"&gt;"))</f>
        <v/>
      </c>
      <c r="D313" s="48" t="str">
        <f>IF(ATALI[[#This Row],[ID NOTA]]="","",INDEX(Table1[QB],MATCH(ATALI[[#This Row],[ID NOTA]],Table1[ID],0)))</f>
        <v/>
      </c>
      <c r="E31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13" s="48"/>
      <c r="G313" s="30" t="str">
        <f ca="1">IF(ATALI[[#This Row],[N_ID]]="","",INDEX(INDIRECT($2:$2),ATALI[[#This Row],[//]]))</f>
        <v/>
      </c>
      <c r="H313" s="30" t="str">
        <f ca="1">IF(ATALI[[#This Row],[N_ID]]="","",INDEX(INDIRECT($2:$2),ATALI[[#This Row],[//]]))</f>
        <v/>
      </c>
      <c r="I313" s="31" t="str">
        <f ca="1">IF(ATALI[[#This Row],[N_ID]]="","",INDEX(INDIRECT($2:$2),ATALI[[#This Row],[//]]))</f>
        <v/>
      </c>
      <c r="J313" s="31" t="str">
        <f ca="1">IF(ATALI[[#This Row],[//]]="","",INDEX([3]!db[NB PAJAK],ATALI[[#This Row],[stt]]-1))</f>
        <v/>
      </c>
      <c r="K313" s="48" t="str">
        <f ca="1">IF(ATALI[[#This Row],[//]]="","",INDEX(INDIRECT($2:$2),ATALI[[#This Row],[//]]))</f>
        <v/>
      </c>
      <c r="L313" s="48" t="str">
        <f ca="1">IF(ATALI[[#This Row],[//]]="","",INDEX(INDIRECT($2:$2),ATALI[[#This Row],[//]]))</f>
        <v/>
      </c>
      <c r="M313" s="48" t="str">
        <f ca="1">IF(ATALI[[#This Row],[//]]="","",INDEX(INDIRECT($2:$2),ATALI[[#This Row],[//]]))</f>
        <v/>
      </c>
      <c r="N313" s="33" t="str">
        <f ca="1">IF(ATALI[[#This Row],[//]]="","",INDEX(INDIRECT($2:$2),ATALI[[#This Row],[//]]))</f>
        <v/>
      </c>
      <c r="O313" s="44" t="str">
        <f ca="1">IF(ATALI[[#This Row],[//]]="","",INDEX(INDIRECT($2:$2),ATALI[[#This Row],[//]]))</f>
        <v/>
      </c>
      <c r="P313" s="44" t="str">
        <f ca="1">IF(ATALI[[#This Row],[//]]="","",IF(INDEX(INDIRECT($2:$2),ATALI[[#This Row],[//]])="","",INDEX(INDIRECT($2:$2),ATALI[[#This Row],[//]])))</f>
        <v/>
      </c>
      <c r="Q313" s="33" t="str">
        <f ca="1">IF(ATALI[[#This Row],[//]]="","",INDEX(INDIRECT($2:$2),ATALI[[#This Row],[//]]))</f>
        <v/>
      </c>
      <c r="R3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13" s="45" t="str">
        <f ca="1">IF(ATALI[[#This Row],[//]]="","",IF(INDEX(INDIRECT($2:$2),ATALI[[#This Row],[//]])="","",INDEX(INDIRECT($2:$2),ATALI[[#This Row],[//]])))</f>
        <v/>
      </c>
      <c r="U313" s="31" t="str">
        <f ca="1">IF(ATALI[[#This Row],[//]]="","",INDEX(INDIRECT($2:$2),ATALI[[#This Row],[//]]))</f>
        <v/>
      </c>
      <c r="V313" s="31" t="str">
        <f ca="1">LOWER(SUBSTITUTE(SUBSTITUTE(SUBSTITUTE(SUBSTITUTE(SUBSTITUTE(SUBSTITUTE(SUBSTITUTE(ATALI[[#This Row],[N.B.nota]]," ",""),"-",""),"(",""),")",""),".",""),",",""),"/",""))</f>
        <v/>
      </c>
      <c r="W313" s="31" t="str">
        <f ca="1">IF(ATALI[[#This Row],[concat]]="","",MATCH(ATALI[[#This Row],[concat]],[3]!db[NB NOTA_C],0)+1)</f>
        <v/>
      </c>
      <c r="X313" s="31" t="str">
        <f ca="1">IF(ATALI[[#This Row],[N.B.nota]]="","",ADDRESS(ROW(ATALI[QB]),COLUMN(ATALI[QB]))&amp;":"&amp;ADDRESS(ROW(),COLUMN(ATALI[QB])))</f>
        <v/>
      </c>
      <c r="Y313" s="46" t="str">
        <f ca="1">IF(ATALI[[#This Row],[//]]="","",HYPERLINK("[../DB.xlsx]DB!e"&amp;MATCH(ATALI[[#This Row],[concat]],[3]!db[NB NOTA_C],0)+1,"&gt;"))</f>
        <v/>
      </c>
      <c r="Z313" s="32">
        <f ca="1">IF(ATALI[[#This Row],[ID NOTA]]="",INDIRECT(ADDRESS(ROW()-1,COLUMN())),ATALI[[#This Row],[ID NOTA]])</f>
        <v>7</v>
      </c>
    </row>
    <row r="314" spans="1:26" x14ac:dyDescent="0.25">
      <c r="A314" s="32"/>
      <c r="B314" s="48" t="str">
        <f>IF(ATALI[[#This Row],[N_ID]]="","",INDEX(Table1[ID],MATCH(ATALI[[#This Row],[N_ID]],Table1[N_ID],0)))</f>
        <v/>
      </c>
      <c r="C314" s="48" t="str">
        <f ca="1">IF(ATALI[[#This Row],[//]]="","",HYPERLINK("["&amp;SUBSTITUTE(DIR,"'","")&amp;"]NOTA!D"&amp;ATALI[[#This Row],[//]]+2,"&gt;"))</f>
        <v/>
      </c>
      <c r="D314" s="48" t="str">
        <f>IF(ATALI[[#This Row],[ID NOTA]]="","",INDEX(Table1[QB],MATCH(ATALI[[#This Row],[ID NOTA]],Table1[ID],0)))</f>
        <v/>
      </c>
      <c r="E31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14" s="48"/>
      <c r="G314" s="30" t="str">
        <f ca="1">IF(ATALI[[#This Row],[N_ID]]="","",INDEX(INDIRECT($2:$2),ATALI[[#This Row],[//]]))</f>
        <v/>
      </c>
      <c r="H314" s="30" t="str">
        <f ca="1">IF(ATALI[[#This Row],[N_ID]]="","",INDEX(INDIRECT($2:$2),ATALI[[#This Row],[//]]))</f>
        <v/>
      </c>
      <c r="I314" s="31" t="str">
        <f ca="1">IF(ATALI[[#This Row],[N_ID]]="","",INDEX(INDIRECT($2:$2),ATALI[[#This Row],[//]]))</f>
        <v/>
      </c>
      <c r="J314" s="31" t="str">
        <f ca="1">IF(ATALI[[#This Row],[//]]="","",INDEX([3]!db[NB PAJAK],ATALI[[#This Row],[stt]]-1))</f>
        <v/>
      </c>
      <c r="K314" s="48" t="str">
        <f ca="1">IF(ATALI[[#This Row],[//]]="","",INDEX(INDIRECT($2:$2),ATALI[[#This Row],[//]]))</f>
        <v/>
      </c>
      <c r="L314" s="48" t="str">
        <f ca="1">IF(ATALI[[#This Row],[//]]="","",INDEX(INDIRECT($2:$2),ATALI[[#This Row],[//]]))</f>
        <v/>
      </c>
      <c r="M314" s="48" t="str">
        <f ca="1">IF(ATALI[[#This Row],[//]]="","",INDEX(INDIRECT($2:$2),ATALI[[#This Row],[//]]))</f>
        <v/>
      </c>
      <c r="N314" s="33" t="str">
        <f ca="1">IF(ATALI[[#This Row],[//]]="","",INDEX(INDIRECT($2:$2),ATALI[[#This Row],[//]]))</f>
        <v/>
      </c>
      <c r="O314" s="44" t="str">
        <f ca="1">IF(ATALI[[#This Row],[//]]="","",INDEX(INDIRECT($2:$2),ATALI[[#This Row],[//]]))</f>
        <v/>
      </c>
      <c r="P314" s="44" t="str">
        <f ca="1">IF(ATALI[[#This Row],[//]]="","",IF(INDEX(INDIRECT($2:$2),ATALI[[#This Row],[//]])="","",INDEX(INDIRECT($2:$2),ATALI[[#This Row],[//]])))</f>
        <v/>
      </c>
      <c r="Q314" s="33" t="str">
        <f ca="1">IF(ATALI[[#This Row],[//]]="","",INDEX(INDIRECT($2:$2),ATALI[[#This Row],[//]]))</f>
        <v/>
      </c>
      <c r="R3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14" s="45" t="str">
        <f ca="1">IF(ATALI[[#This Row],[//]]="","",IF(INDEX(INDIRECT($2:$2),ATALI[[#This Row],[//]])="","",INDEX(INDIRECT($2:$2),ATALI[[#This Row],[//]])))</f>
        <v/>
      </c>
      <c r="U314" s="31" t="str">
        <f ca="1">IF(ATALI[[#This Row],[//]]="","",INDEX(INDIRECT($2:$2),ATALI[[#This Row],[//]]))</f>
        <v/>
      </c>
      <c r="V314" s="31" t="str">
        <f ca="1">LOWER(SUBSTITUTE(SUBSTITUTE(SUBSTITUTE(SUBSTITUTE(SUBSTITUTE(SUBSTITUTE(SUBSTITUTE(ATALI[[#This Row],[N.B.nota]]," ",""),"-",""),"(",""),")",""),".",""),",",""),"/",""))</f>
        <v/>
      </c>
      <c r="W314" s="31" t="str">
        <f ca="1">IF(ATALI[[#This Row],[concat]]="","",MATCH(ATALI[[#This Row],[concat]],[3]!db[NB NOTA_C],0)+1)</f>
        <v/>
      </c>
      <c r="X314" s="31" t="str">
        <f ca="1">IF(ATALI[[#This Row],[N.B.nota]]="","",ADDRESS(ROW(ATALI[QB]),COLUMN(ATALI[QB]))&amp;":"&amp;ADDRESS(ROW(),COLUMN(ATALI[QB])))</f>
        <v/>
      </c>
      <c r="Y314" s="46" t="str">
        <f ca="1">IF(ATALI[[#This Row],[//]]="","",HYPERLINK("[../DB.xlsx]DB!e"&amp;MATCH(ATALI[[#This Row],[concat]],[3]!db[NB NOTA_C],0)+1,"&gt;"))</f>
        <v/>
      </c>
      <c r="Z314" s="32">
        <f ca="1">IF(ATALI[[#This Row],[ID NOTA]]="",INDIRECT(ADDRESS(ROW()-1,COLUMN())),ATALI[[#This Row],[ID NOTA]])</f>
        <v>7</v>
      </c>
    </row>
    <row r="315" spans="1:26" x14ac:dyDescent="0.25">
      <c r="A315" s="32"/>
      <c r="B315" s="48" t="str">
        <f>IF(ATALI[[#This Row],[N_ID]]="","",INDEX(Table1[ID],MATCH(ATALI[[#This Row],[N_ID]],Table1[N_ID],0)))</f>
        <v/>
      </c>
      <c r="C315" s="48" t="str">
        <f ca="1">IF(ATALI[[#This Row],[//]]="","",HYPERLINK("["&amp;SUBSTITUTE(DIR,"'","")&amp;"]NOTA!D"&amp;ATALI[[#This Row],[//]]+2,"&gt;"))</f>
        <v/>
      </c>
      <c r="D315" s="48" t="str">
        <f>IF(ATALI[[#This Row],[ID NOTA]]="","",INDEX(Table1[QB],MATCH(ATALI[[#This Row],[ID NOTA]],Table1[ID],0)))</f>
        <v/>
      </c>
      <c r="E31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15" s="48"/>
      <c r="G315" s="30" t="str">
        <f ca="1">IF(ATALI[[#This Row],[N_ID]]="","",INDEX(INDIRECT($2:$2),ATALI[[#This Row],[//]]))</f>
        <v/>
      </c>
      <c r="H315" s="30" t="str">
        <f ca="1">IF(ATALI[[#This Row],[N_ID]]="","",INDEX(INDIRECT($2:$2),ATALI[[#This Row],[//]]))</f>
        <v/>
      </c>
      <c r="I315" s="31" t="str">
        <f ca="1">IF(ATALI[[#This Row],[N_ID]]="","",INDEX(INDIRECT($2:$2),ATALI[[#This Row],[//]]))</f>
        <v/>
      </c>
      <c r="J315" s="31" t="str">
        <f ca="1">IF(ATALI[[#This Row],[//]]="","",INDEX([3]!db[NB PAJAK],ATALI[[#This Row],[stt]]-1))</f>
        <v/>
      </c>
      <c r="K315" s="48" t="str">
        <f ca="1">IF(ATALI[[#This Row],[//]]="","",INDEX(INDIRECT($2:$2),ATALI[[#This Row],[//]]))</f>
        <v/>
      </c>
      <c r="L315" s="48" t="str">
        <f ca="1">IF(ATALI[[#This Row],[//]]="","",INDEX(INDIRECT($2:$2),ATALI[[#This Row],[//]]))</f>
        <v/>
      </c>
      <c r="M315" s="48" t="str">
        <f ca="1">IF(ATALI[[#This Row],[//]]="","",INDEX(INDIRECT($2:$2),ATALI[[#This Row],[//]]))</f>
        <v/>
      </c>
      <c r="N315" s="33" t="str">
        <f ca="1">IF(ATALI[[#This Row],[//]]="","",INDEX(INDIRECT($2:$2),ATALI[[#This Row],[//]]))</f>
        <v/>
      </c>
      <c r="O315" s="44" t="str">
        <f ca="1">IF(ATALI[[#This Row],[//]]="","",INDEX(INDIRECT($2:$2),ATALI[[#This Row],[//]]))</f>
        <v/>
      </c>
      <c r="P315" s="44" t="str">
        <f ca="1">IF(ATALI[[#This Row],[//]]="","",IF(INDEX(INDIRECT($2:$2),ATALI[[#This Row],[//]])="","",INDEX(INDIRECT($2:$2),ATALI[[#This Row],[//]])))</f>
        <v/>
      </c>
      <c r="Q315" s="33" t="str">
        <f ca="1">IF(ATALI[[#This Row],[//]]="","",INDEX(INDIRECT($2:$2),ATALI[[#This Row],[//]]))</f>
        <v/>
      </c>
      <c r="R3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15" s="45" t="str">
        <f ca="1">IF(ATALI[[#This Row],[//]]="","",IF(INDEX(INDIRECT($2:$2),ATALI[[#This Row],[//]])="","",INDEX(INDIRECT($2:$2),ATALI[[#This Row],[//]])))</f>
        <v/>
      </c>
      <c r="U315" s="31" t="str">
        <f ca="1">IF(ATALI[[#This Row],[//]]="","",INDEX(INDIRECT($2:$2),ATALI[[#This Row],[//]]))</f>
        <v/>
      </c>
      <c r="V315" s="31" t="str">
        <f ca="1">LOWER(SUBSTITUTE(SUBSTITUTE(SUBSTITUTE(SUBSTITUTE(SUBSTITUTE(SUBSTITUTE(SUBSTITUTE(ATALI[[#This Row],[N.B.nota]]," ",""),"-",""),"(",""),")",""),".",""),",",""),"/",""))</f>
        <v/>
      </c>
      <c r="W315" s="31" t="str">
        <f ca="1">IF(ATALI[[#This Row],[concat]]="","",MATCH(ATALI[[#This Row],[concat]],[3]!db[NB NOTA_C],0)+1)</f>
        <v/>
      </c>
      <c r="X315" s="31" t="str">
        <f ca="1">IF(ATALI[[#This Row],[N.B.nota]]="","",ADDRESS(ROW(ATALI[QB]),COLUMN(ATALI[QB]))&amp;":"&amp;ADDRESS(ROW(),COLUMN(ATALI[QB])))</f>
        <v/>
      </c>
      <c r="Y315" s="46" t="str">
        <f ca="1">IF(ATALI[[#This Row],[//]]="","",HYPERLINK("[../DB.xlsx]DB!e"&amp;MATCH(ATALI[[#This Row],[concat]],[3]!db[NB NOTA_C],0)+1,"&gt;"))</f>
        <v/>
      </c>
      <c r="Z315" s="32">
        <f ca="1">IF(ATALI[[#This Row],[ID NOTA]]="",INDIRECT(ADDRESS(ROW()-1,COLUMN())),ATALI[[#This Row],[ID NOTA]])</f>
        <v>7</v>
      </c>
    </row>
    <row r="316" spans="1:26" x14ac:dyDescent="0.25">
      <c r="A316" s="32"/>
      <c r="B316" s="48" t="str">
        <f>IF(ATALI[[#This Row],[N_ID]]="","",INDEX(Table1[ID],MATCH(ATALI[[#This Row],[N_ID]],Table1[N_ID],0)))</f>
        <v/>
      </c>
      <c r="C316" s="48" t="str">
        <f ca="1">IF(ATALI[[#This Row],[//]]="","",HYPERLINK("["&amp;SUBSTITUTE(DIR,"'","")&amp;"]NOTA!D"&amp;ATALI[[#This Row],[//]]+2,"&gt;"))</f>
        <v/>
      </c>
      <c r="D316" s="48" t="str">
        <f>IF(ATALI[[#This Row],[ID NOTA]]="","",INDEX(Table1[QB],MATCH(ATALI[[#This Row],[ID NOTA]],Table1[ID],0)))</f>
        <v/>
      </c>
      <c r="E31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16" s="48"/>
      <c r="G316" s="30" t="str">
        <f ca="1">IF(ATALI[[#This Row],[N_ID]]="","",INDEX(INDIRECT($2:$2),ATALI[[#This Row],[//]]))</f>
        <v/>
      </c>
      <c r="H316" s="30" t="str">
        <f ca="1">IF(ATALI[[#This Row],[N_ID]]="","",INDEX(INDIRECT($2:$2),ATALI[[#This Row],[//]]))</f>
        <v/>
      </c>
      <c r="I316" s="31" t="str">
        <f ca="1">IF(ATALI[[#This Row],[N_ID]]="","",INDEX(INDIRECT($2:$2),ATALI[[#This Row],[//]]))</f>
        <v/>
      </c>
      <c r="J316" s="31" t="str">
        <f ca="1">IF(ATALI[[#This Row],[//]]="","",INDEX([3]!db[NB PAJAK],ATALI[[#This Row],[stt]]-1))</f>
        <v/>
      </c>
      <c r="K316" s="48" t="str">
        <f ca="1">IF(ATALI[[#This Row],[//]]="","",INDEX(INDIRECT($2:$2),ATALI[[#This Row],[//]]))</f>
        <v/>
      </c>
      <c r="L316" s="48" t="str">
        <f ca="1">IF(ATALI[[#This Row],[//]]="","",INDEX(INDIRECT($2:$2),ATALI[[#This Row],[//]]))</f>
        <v/>
      </c>
      <c r="M316" s="48" t="str">
        <f ca="1">IF(ATALI[[#This Row],[//]]="","",INDEX(INDIRECT($2:$2),ATALI[[#This Row],[//]]))</f>
        <v/>
      </c>
      <c r="N316" s="33" t="str">
        <f ca="1">IF(ATALI[[#This Row],[//]]="","",INDEX(INDIRECT($2:$2),ATALI[[#This Row],[//]]))</f>
        <v/>
      </c>
      <c r="O316" s="44" t="str">
        <f ca="1">IF(ATALI[[#This Row],[//]]="","",INDEX(INDIRECT($2:$2),ATALI[[#This Row],[//]]))</f>
        <v/>
      </c>
      <c r="P316" s="44" t="str">
        <f ca="1">IF(ATALI[[#This Row],[//]]="","",IF(INDEX(INDIRECT($2:$2),ATALI[[#This Row],[//]])="","",INDEX(INDIRECT($2:$2),ATALI[[#This Row],[//]])))</f>
        <v/>
      </c>
      <c r="Q316" s="33" t="str">
        <f ca="1">IF(ATALI[[#This Row],[//]]="","",INDEX(INDIRECT($2:$2),ATALI[[#This Row],[//]]))</f>
        <v/>
      </c>
      <c r="R3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16" s="45" t="str">
        <f ca="1">IF(ATALI[[#This Row],[//]]="","",IF(INDEX(INDIRECT($2:$2),ATALI[[#This Row],[//]])="","",INDEX(INDIRECT($2:$2),ATALI[[#This Row],[//]])))</f>
        <v/>
      </c>
      <c r="U316" s="31" t="str">
        <f ca="1">IF(ATALI[[#This Row],[//]]="","",INDEX(INDIRECT($2:$2),ATALI[[#This Row],[//]]))</f>
        <v/>
      </c>
      <c r="V316" s="31" t="str">
        <f ca="1">LOWER(SUBSTITUTE(SUBSTITUTE(SUBSTITUTE(SUBSTITUTE(SUBSTITUTE(SUBSTITUTE(SUBSTITUTE(ATALI[[#This Row],[N.B.nota]]," ",""),"-",""),"(",""),")",""),".",""),",",""),"/",""))</f>
        <v/>
      </c>
      <c r="W316" s="31" t="str">
        <f ca="1">IF(ATALI[[#This Row],[concat]]="","",MATCH(ATALI[[#This Row],[concat]],[3]!db[NB NOTA_C],0)+1)</f>
        <v/>
      </c>
      <c r="X316" s="31" t="str">
        <f ca="1">IF(ATALI[[#This Row],[N.B.nota]]="","",ADDRESS(ROW(ATALI[QB]),COLUMN(ATALI[QB]))&amp;":"&amp;ADDRESS(ROW(),COLUMN(ATALI[QB])))</f>
        <v/>
      </c>
      <c r="Y316" s="46" t="str">
        <f ca="1">IF(ATALI[[#This Row],[//]]="","",HYPERLINK("[../DB.xlsx]DB!e"&amp;MATCH(ATALI[[#This Row],[concat]],[3]!db[NB NOTA_C],0)+1,"&gt;"))</f>
        <v/>
      </c>
      <c r="Z316" s="32">
        <f ca="1">IF(ATALI[[#This Row],[ID NOTA]]="",INDIRECT(ADDRESS(ROW()-1,COLUMN())),ATALI[[#This Row],[ID NOTA]])</f>
        <v>7</v>
      </c>
    </row>
    <row r="317" spans="1:26" x14ac:dyDescent="0.25">
      <c r="A317" s="32"/>
      <c r="B317" s="48" t="str">
        <f>IF(ATALI[[#This Row],[N_ID]]="","",INDEX(Table1[ID],MATCH(ATALI[[#This Row],[N_ID]],Table1[N_ID],0)))</f>
        <v/>
      </c>
      <c r="C317" s="48" t="str">
        <f ca="1">IF(ATALI[[#This Row],[//]]="","",HYPERLINK("["&amp;SUBSTITUTE(DIR,"'","")&amp;"]NOTA!D"&amp;ATALI[[#This Row],[//]]+2,"&gt;"))</f>
        <v/>
      </c>
      <c r="D317" s="48" t="str">
        <f>IF(ATALI[[#This Row],[ID NOTA]]="","",INDEX(Table1[QB],MATCH(ATALI[[#This Row],[ID NOTA]],Table1[ID],0)))</f>
        <v/>
      </c>
      <c r="E31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17" s="48"/>
      <c r="G317" s="30" t="str">
        <f ca="1">IF(ATALI[[#This Row],[N_ID]]="","",INDEX(INDIRECT($2:$2),ATALI[[#This Row],[//]]))</f>
        <v/>
      </c>
      <c r="H317" s="30" t="str">
        <f ca="1">IF(ATALI[[#This Row],[N_ID]]="","",INDEX(INDIRECT($2:$2),ATALI[[#This Row],[//]]))</f>
        <v/>
      </c>
      <c r="I317" s="31" t="str">
        <f ca="1">IF(ATALI[[#This Row],[N_ID]]="","",INDEX(INDIRECT($2:$2),ATALI[[#This Row],[//]]))</f>
        <v/>
      </c>
      <c r="J317" s="31" t="str">
        <f ca="1">IF(ATALI[[#This Row],[//]]="","",INDEX([3]!db[NB PAJAK],ATALI[[#This Row],[stt]]-1))</f>
        <v/>
      </c>
      <c r="K317" s="48" t="str">
        <f ca="1">IF(ATALI[[#This Row],[//]]="","",INDEX(INDIRECT($2:$2),ATALI[[#This Row],[//]]))</f>
        <v/>
      </c>
      <c r="L317" s="48" t="str">
        <f ca="1">IF(ATALI[[#This Row],[//]]="","",INDEX(INDIRECT($2:$2),ATALI[[#This Row],[//]]))</f>
        <v/>
      </c>
      <c r="M317" s="48" t="str">
        <f ca="1">IF(ATALI[[#This Row],[//]]="","",INDEX(INDIRECT($2:$2),ATALI[[#This Row],[//]]))</f>
        <v/>
      </c>
      <c r="N317" s="33" t="str">
        <f ca="1">IF(ATALI[[#This Row],[//]]="","",INDEX(INDIRECT($2:$2),ATALI[[#This Row],[//]]))</f>
        <v/>
      </c>
      <c r="O317" s="44" t="str">
        <f ca="1">IF(ATALI[[#This Row],[//]]="","",INDEX(INDIRECT($2:$2),ATALI[[#This Row],[//]]))</f>
        <v/>
      </c>
      <c r="P317" s="44" t="str">
        <f ca="1">IF(ATALI[[#This Row],[//]]="","",IF(INDEX(INDIRECT($2:$2),ATALI[[#This Row],[//]])="","",INDEX(INDIRECT($2:$2),ATALI[[#This Row],[//]])))</f>
        <v/>
      </c>
      <c r="Q317" s="33" t="str">
        <f ca="1">IF(ATALI[[#This Row],[//]]="","",INDEX(INDIRECT($2:$2),ATALI[[#This Row],[//]]))</f>
        <v/>
      </c>
      <c r="R3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17" s="45" t="str">
        <f ca="1">IF(ATALI[[#This Row],[//]]="","",IF(INDEX(INDIRECT($2:$2),ATALI[[#This Row],[//]])="","",INDEX(INDIRECT($2:$2),ATALI[[#This Row],[//]])))</f>
        <v/>
      </c>
      <c r="U317" s="31" t="str">
        <f ca="1">IF(ATALI[[#This Row],[//]]="","",INDEX(INDIRECT($2:$2),ATALI[[#This Row],[//]]))</f>
        <v/>
      </c>
      <c r="V317" s="31" t="str">
        <f ca="1">LOWER(SUBSTITUTE(SUBSTITUTE(SUBSTITUTE(SUBSTITUTE(SUBSTITUTE(SUBSTITUTE(SUBSTITUTE(ATALI[[#This Row],[N.B.nota]]," ",""),"-",""),"(",""),")",""),".",""),",",""),"/",""))</f>
        <v/>
      </c>
      <c r="W317" s="31" t="str">
        <f ca="1">IF(ATALI[[#This Row],[concat]]="","",MATCH(ATALI[[#This Row],[concat]],[3]!db[NB NOTA_C],0)+1)</f>
        <v/>
      </c>
      <c r="X317" s="31" t="str">
        <f ca="1">IF(ATALI[[#This Row],[N.B.nota]]="","",ADDRESS(ROW(ATALI[QB]),COLUMN(ATALI[QB]))&amp;":"&amp;ADDRESS(ROW(),COLUMN(ATALI[QB])))</f>
        <v/>
      </c>
      <c r="Y317" s="46" t="str">
        <f ca="1">IF(ATALI[[#This Row],[//]]="","",HYPERLINK("[../DB.xlsx]DB!e"&amp;MATCH(ATALI[[#This Row],[concat]],[3]!db[NB NOTA_C],0)+1,"&gt;"))</f>
        <v/>
      </c>
      <c r="Z317" s="32">
        <f ca="1">IF(ATALI[[#This Row],[ID NOTA]]="",INDIRECT(ADDRESS(ROW()-1,COLUMN())),ATALI[[#This Row],[ID NOTA]])</f>
        <v>7</v>
      </c>
    </row>
    <row r="318" spans="1:26" x14ac:dyDescent="0.25">
      <c r="A318" s="32"/>
      <c r="B318" s="48" t="str">
        <f>IF(ATALI[[#This Row],[N_ID]]="","",INDEX(Table1[ID],MATCH(ATALI[[#This Row],[N_ID]],Table1[N_ID],0)))</f>
        <v/>
      </c>
      <c r="C318" s="48" t="str">
        <f ca="1">IF(ATALI[[#This Row],[//]]="","",HYPERLINK("["&amp;SUBSTITUTE(DIR,"'","")&amp;"]NOTA!D"&amp;ATALI[[#This Row],[//]]+2,"&gt;"))</f>
        <v/>
      </c>
      <c r="D318" s="48" t="str">
        <f>IF(ATALI[[#This Row],[ID NOTA]]="","",INDEX(Table1[QB],MATCH(ATALI[[#This Row],[ID NOTA]],Table1[ID],0)))</f>
        <v/>
      </c>
      <c r="E31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18" s="48"/>
      <c r="G318" s="30" t="str">
        <f ca="1">IF(ATALI[[#This Row],[N_ID]]="","",INDEX(INDIRECT($2:$2),ATALI[[#This Row],[//]]))</f>
        <v/>
      </c>
      <c r="H318" s="30" t="str">
        <f ca="1">IF(ATALI[[#This Row],[N_ID]]="","",INDEX(INDIRECT($2:$2),ATALI[[#This Row],[//]]))</f>
        <v/>
      </c>
      <c r="I318" s="31" t="str">
        <f ca="1">IF(ATALI[[#This Row],[N_ID]]="","",INDEX(INDIRECT($2:$2),ATALI[[#This Row],[//]]))</f>
        <v/>
      </c>
      <c r="J318" s="31" t="str">
        <f ca="1">IF(ATALI[[#This Row],[//]]="","",INDEX([3]!db[NB PAJAK],ATALI[[#This Row],[stt]]-1))</f>
        <v/>
      </c>
      <c r="K318" s="48" t="str">
        <f ca="1">IF(ATALI[[#This Row],[//]]="","",INDEX(INDIRECT($2:$2),ATALI[[#This Row],[//]]))</f>
        <v/>
      </c>
      <c r="L318" s="48" t="str">
        <f ca="1">IF(ATALI[[#This Row],[//]]="","",INDEX(INDIRECT($2:$2),ATALI[[#This Row],[//]]))</f>
        <v/>
      </c>
      <c r="M318" s="48" t="str">
        <f ca="1">IF(ATALI[[#This Row],[//]]="","",INDEX(INDIRECT($2:$2),ATALI[[#This Row],[//]]))</f>
        <v/>
      </c>
      <c r="N318" s="33" t="str">
        <f ca="1">IF(ATALI[[#This Row],[//]]="","",INDEX(INDIRECT($2:$2),ATALI[[#This Row],[//]]))</f>
        <v/>
      </c>
      <c r="O318" s="44" t="str">
        <f ca="1">IF(ATALI[[#This Row],[//]]="","",INDEX(INDIRECT($2:$2),ATALI[[#This Row],[//]]))</f>
        <v/>
      </c>
      <c r="P318" s="44" t="str">
        <f ca="1">IF(ATALI[[#This Row],[//]]="","",IF(INDEX(INDIRECT($2:$2),ATALI[[#This Row],[//]])="","",INDEX(INDIRECT($2:$2),ATALI[[#This Row],[//]])))</f>
        <v/>
      </c>
      <c r="Q318" s="33" t="str">
        <f ca="1">IF(ATALI[[#This Row],[//]]="","",INDEX(INDIRECT($2:$2),ATALI[[#This Row],[//]]))</f>
        <v/>
      </c>
      <c r="R3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18" s="45" t="str">
        <f ca="1">IF(ATALI[[#This Row],[//]]="","",IF(INDEX(INDIRECT($2:$2),ATALI[[#This Row],[//]])="","",INDEX(INDIRECT($2:$2),ATALI[[#This Row],[//]])))</f>
        <v/>
      </c>
      <c r="U318" s="31" t="str">
        <f ca="1">IF(ATALI[[#This Row],[//]]="","",INDEX(INDIRECT($2:$2),ATALI[[#This Row],[//]]))</f>
        <v/>
      </c>
      <c r="V318" s="31" t="str">
        <f ca="1">LOWER(SUBSTITUTE(SUBSTITUTE(SUBSTITUTE(SUBSTITUTE(SUBSTITUTE(SUBSTITUTE(SUBSTITUTE(ATALI[[#This Row],[N.B.nota]]," ",""),"-",""),"(",""),")",""),".",""),",",""),"/",""))</f>
        <v/>
      </c>
      <c r="W318" s="31" t="str">
        <f ca="1">IF(ATALI[[#This Row],[concat]]="","",MATCH(ATALI[[#This Row],[concat]],[3]!db[NB NOTA_C],0)+1)</f>
        <v/>
      </c>
      <c r="X318" s="31" t="str">
        <f ca="1">IF(ATALI[[#This Row],[N.B.nota]]="","",ADDRESS(ROW(ATALI[QB]),COLUMN(ATALI[QB]))&amp;":"&amp;ADDRESS(ROW(),COLUMN(ATALI[QB])))</f>
        <v/>
      </c>
      <c r="Y318" s="46" t="str">
        <f ca="1">IF(ATALI[[#This Row],[//]]="","",HYPERLINK("[../DB.xlsx]DB!e"&amp;MATCH(ATALI[[#This Row],[concat]],[3]!db[NB NOTA_C],0)+1,"&gt;"))</f>
        <v/>
      </c>
      <c r="Z318" s="32">
        <f ca="1">IF(ATALI[[#This Row],[ID NOTA]]="",INDIRECT(ADDRESS(ROW()-1,COLUMN())),ATALI[[#This Row],[ID NOTA]])</f>
        <v>7</v>
      </c>
    </row>
    <row r="319" spans="1:26" x14ac:dyDescent="0.25">
      <c r="A319" s="32"/>
      <c r="B319" s="48" t="str">
        <f>IF(ATALI[[#This Row],[N_ID]]="","",INDEX(Table1[ID],MATCH(ATALI[[#This Row],[N_ID]],Table1[N_ID],0)))</f>
        <v/>
      </c>
      <c r="C319" s="48" t="str">
        <f ca="1">IF(ATALI[[#This Row],[//]]="","",HYPERLINK("["&amp;SUBSTITUTE(DIR,"'","")&amp;"]NOTA!D"&amp;ATALI[[#This Row],[//]]+2,"&gt;"))</f>
        <v/>
      </c>
      <c r="D319" s="48" t="str">
        <f>IF(ATALI[[#This Row],[ID NOTA]]="","",INDEX(Table1[QB],MATCH(ATALI[[#This Row],[ID NOTA]],Table1[ID],0)))</f>
        <v/>
      </c>
      <c r="E31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19" s="48"/>
      <c r="G319" s="30" t="str">
        <f ca="1">IF(ATALI[[#This Row],[N_ID]]="","",INDEX(INDIRECT($2:$2),ATALI[[#This Row],[//]]))</f>
        <v/>
      </c>
      <c r="H319" s="30" t="str">
        <f ca="1">IF(ATALI[[#This Row],[N_ID]]="","",INDEX(INDIRECT($2:$2),ATALI[[#This Row],[//]]))</f>
        <v/>
      </c>
      <c r="I319" s="31" t="str">
        <f ca="1">IF(ATALI[[#This Row],[N_ID]]="","",INDEX(INDIRECT($2:$2),ATALI[[#This Row],[//]]))</f>
        <v/>
      </c>
      <c r="J319" s="31" t="str">
        <f ca="1">IF(ATALI[[#This Row],[//]]="","",INDEX([3]!db[NB PAJAK],ATALI[[#This Row],[stt]]-1))</f>
        <v/>
      </c>
      <c r="K319" s="48" t="str">
        <f ca="1">IF(ATALI[[#This Row],[//]]="","",INDEX(INDIRECT($2:$2),ATALI[[#This Row],[//]]))</f>
        <v/>
      </c>
      <c r="L319" s="48" t="str">
        <f ca="1">IF(ATALI[[#This Row],[//]]="","",INDEX(INDIRECT($2:$2),ATALI[[#This Row],[//]]))</f>
        <v/>
      </c>
      <c r="M319" s="48" t="str">
        <f ca="1">IF(ATALI[[#This Row],[//]]="","",INDEX(INDIRECT($2:$2),ATALI[[#This Row],[//]]))</f>
        <v/>
      </c>
      <c r="N319" s="33" t="str">
        <f ca="1">IF(ATALI[[#This Row],[//]]="","",INDEX(INDIRECT($2:$2),ATALI[[#This Row],[//]]))</f>
        <v/>
      </c>
      <c r="O319" s="44" t="str">
        <f ca="1">IF(ATALI[[#This Row],[//]]="","",INDEX(INDIRECT($2:$2),ATALI[[#This Row],[//]]))</f>
        <v/>
      </c>
      <c r="P319" s="44" t="str">
        <f ca="1">IF(ATALI[[#This Row],[//]]="","",IF(INDEX(INDIRECT($2:$2),ATALI[[#This Row],[//]])="","",INDEX(INDIRECT($2:$2),ATALI[[#This Row],[//]])))</f>
        <v/>
      </c>
      <c r="Q319" s="33" t="str">
        <f ca="1">IF(ATALI[[#This Row],[//]]="","",INDEX(INDIRECT($2:$2),ATALI[[#This Row],[//]]))</f>
        <v/>
      </c>
      <c r="R3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19" s="45" t="str">
        <f ca="1">IF(ATALI[[#This Row],[//]]="","",IF(INDEX(INDIRECT($2:$2),ATALI[[#This Row],[//]])="","",INDEX(INDIRECT($2:$2),ATALI[[#This Row],[//]])))</f>
        <v/>
      </c>
      <c r="U319" s="31" t="str">
        <f ca="1">IF(ATALI[[#This Row],[//]]="","",INDEX(INDIRECT($2:$2),ATALI[[#This Row],[//]]))</f>
        <v/>
      </c>
      <c r="V319" s="31" t="str">
        <f ca="1">LOWER(SUBSTITUTE(SUBSTITUTE(SUBSTITUTE(SUBSTITUTE(SUBSTITUTE(SUBSTITUTE(SUBSTITUTE(ATALI[[#This Row],[N.B.nota]]," ",""),"-",""),"(",""),")",""),".",""),",",""),"/",""))</f>
        <v/>
      </c>
      <c r="W319" s="31" t="str">
        <f ca="1">IF(ATALI[[#This Row],[concat]]="","",MATCH(ATALI[[#This Row],[concat]],[3]!db[NB NOTA_C],0)+1)</f>
        <v/>
      </c>
      <c r="X319" s="31" t="str">
        <f ca="1">IF(ATALI[[#This Row],[N.B.nota]]="","",ADDRESS(ROW(ATALI[QB]),COLUMN(ATALI[QB]))&amp;":"&amp;ADDRESS(ROW(),COLUMN(ATALI[QB])))</f>
        <v/>
      </c>
      <c r="Y319" s="46" t="str">
        <f ca="1">IF(ATALI[[#This Row],[//]]="","",HYPERLINK("[../DB.xlsx]DB!e"&amp;MATCH(ATALI[[#This Row],[concat]],[3]!db[NB NOTA_C],0)+1,"&gt;"))</f>
        <v/>
      </c>
      <c r="Z319" s="32">
        <f ca="1">IF(ATALI[[#This Row],[ID NOTA]]="",INDIRECT(ADDRESS(ROW()-1,COLUMN())),ATALI[[#This Row],[ID NOTA]])</f>
        <v>7</v>
      </c>
    </row>
    <row r="320" spans="1:26" x14ac:dyDescent="0.25">
      <c r="A320" s="32"/>
      <c r="B320" s="48" t="str">
        <f>IF(ATALI[[#This Row],[N_ID]]="","",INDEX(Table1[ID],MATCH(ATALI[[#This Row],[N_ID]],Table1[N_ID],0)))</f>
        <v/>
      </c>
      <c r="C320" s="48" t="str">
        <f ca="1">IF(ATALI[[#This Row],[//]]="","",HYPERLINK("["&amp;SUBSTITUTE(DIR,"'","")&amp;"]NOTA!D"&amp;ATALI[[#This Row],[//]]+2,"&gt;"))</f>
        <v/>
      </c>
      <c r="D320" s="48" t="str">
        <f>IF(ATALI[[#This Row],[ID NOTA]]="","",INDEX(Table1[QB],MATCH(ATALI[[#This Row],[ID NOTA]],Table1[ID],0)))</f>
        <v/>
      </c>
      <c r="E32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20" s="48"/>
      <c r="G320" s="30" t="str">
        <f ca="1">IF(ATALI[[#This Row],[N_ID]]="","",INDEX(INDIRECT($2:$2),ATALI[[#This Row],[//]]))</f>
        <v/>
      </c>
      <c r="H320" s="30" t="str">
        <f ca="1">IF(ATALI[[#This Row],[N_ID]]="","",INDEX(INDIRECT($2:$2),ATALI[[#This Row],[//]]))</f>
        <v/>
      </c>
      <c r="I320" s="31" t="str">
        <f ca="1">IF(ATALI[[#This Row],[N_ID]]="","",INDEX(INDIRECT($2:$2),ATALI[[#This Row],[//]]))</f>
        <v/>
      </c>
      <c r="J320" s="31" t="str">
        <f ca="1">IF(ATALI[[#This Row],[//]]="","",INDEX([3]!db[NB PAJAK],ATALI[[#This Row],[stt]]-1))</f>
        <v/>
      </c>
      <c r="K320" s="48" t="str">
        <f ca="1">IF(ATALI[[#This Row],[//]]="","",INDEX(INDIRECT($2:$2),ATALI[[#This Row],[//]]))</f>
        <v/>
      </c>
      <c r="L320" s="48" t="str">
        <f ca="1">IF(ATALI[[#This Row],[//]]="","",INDEX(INDIRECT($2:$2),ATALI[[#This Row],[//]]))</f>
        <v/>
      </c>
      <c r="M320" s="48" t="str">
        <f ca="1">IF(ATALI[[#This Row],[//]]="","",INDEX(INDIRECT($2:$2),ATALI[[#This Row],[//]]))</f>
        <v/>
      </c>
      <c r="N320" s="33" t="str">
        <f ca="1">IF(ATALI[[#This Row],[//]]="","",INDEX(INDIRECT($2:$2),ATALI[[#This Row],[//]]))</f>
        <v/>
      </c>
      <c r="O320" s="44" t="str">
        <f ca="1">IF(ATALI[[#This Row],[//]]="","",INDEX(INDIRECT($2:$2),ATALI[[#This Row],[//]]))</f>
        <v/>
      </c>
      <c r="P320" s="44" t="str">
        <f ca="1">IF(ATALI[[#This Row],[//]]="","",IF(INDEX(INDIRECT($2:$2),ATALI[[#This Row],[//]])="","",INDEX(INDIRECT($2:$2),ATALI[[#This Row],[//]])))</f>
        <v/>
      </c>
      <c r="Q320" s="33" t="str">
        <f ca="1">IF(ATALI[[#This Row],[//]]="","",INDEX(INDIRECT($2:$2),ATALI[[#This Row],[//]]))</f>
        <v/>
      </c>
      <c r="R3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20" s="45" t="str">
        <f ca="1">IF(ATALI[[#This Row],[//]]="","",IF(INDEX(INDIRECT($2:$2),ATALI[[#This Row],[//]])="","",INDEX(INDIRECT($2:$2),ATALI[[#This Row],[//]])))</f>
        <v/>
      </c>
      <c r="U320" s="31" t="str">
        <f ca="1">IF(ATALI[[#This Row],[//]]="","",INDEX(INDIRECT($2:$2),ATALI[[#This Row],[//]]))</f>
        <v/>
      </c>
      <c r="V320" s="31" t="str">
        <f ca="1">LOWER(SUBSTITUTE(SUBSTITUTE(SUBSTITUTE(SUBSTITUTE(SUBSTITUTE(SUBSTITUTE(SUBSTITUTE(ATALI[[#This Row],[N.B.nota]]," ",""),"-",""),"(",""),")",""),".",""),",",""),"/",""))</f>
        <v/>
      </c>
      <c r="W320" s="31" t="str">
        <f ca="1">IF(ATALI[[#This Row],[concat]]="","",MATCH(ATALI[[#This Row],[concat]],[3]!db[NB NOTA_C],0)+1)</f>
        <v/>
      </c>
      <c r="X320" s="31" t="str">
        <f ca="1">IF(ATALI[[#This Row],[N.B.nota]]="","",ADDRESS(ROW(ATALI[QB]),COLUMN(ATALI[QB]))&amp;":"&amp;ADDRESS(ROW(),COLUMN(ATALI[QB])))</f>
        <v/>
      </c>
      <c r="Y320" s="46" t="str">
        <f ca="1">IF(ATALI[[#This Row],[//]]="","",HYPERLINK("[../DB.xlsx]DB!e"&amp;MATCH(ATALI[[#This Row],[concat]],[3]!db[NB NOTA_C],0)+1,"&gt;"))</f>
        <v/>
      </c>
      <c r="Z320" s="32">
        <f ca="1">IF(ATALI[[#This Row],[ID NOTA]]="",INDIRECT(ADDRESS(ROW()-1,COLUMN())),ATALI[[#This Row],[ID NOTA]])</f>
        <v>7</v>
      </c>
    </row>
    <row r="321" spans="1:26" x14ac:dyDescent="0.25">
      <c r="A321" s="32"/>
      <c r="B321" s="48" t="str">
        <f>IF(ATALI[[#This Row],[N_ID]]="","",INDEX(Table1[ID],MATCH(ATALI[[#This Row],[N_ID]],Table1[N_ID],0)))</f>
        <v/>
      </c>
      <c r="C321" s="48" t="str">
        <f ca="1">IF(ATALI[[#This Row],[//]]="","",HYPERLINK("["&amp;SUBSTITUTE(DIR,"'","")&amp;"]NOTA!D"&amp;ATALI[[#This Row],[//]]+2,"&gt;"))</f>
        <v/>
      </c>
      <c r="D321" s="48" t="str">
        <f>IF(ATALI[[#This Row],[ID NOTA]]="","",INDEX(Table1[QB],MATCH(ATALI[[#This Row],[ID NOTA]],Table1[ID],0)))</f>
        <v/>
      </c>
      <c r="E32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21" s="48"/>
      <c r="G321" s="30" t="str">
        <f ca="1">IF(ATALI[[#This Row],[N_ID]]="","",INDEX(INDIRECT($2:$2),ATALI[[#This Row],[//]]))</f>
        <v/>
      </c>
      <c r="H321" s="30" t="str">
        <f ca="1">IF(ATALI[[#This Row],[N_ID]]="","",INDEX(INDIRECT($2:$2),ATALI[[#This Row],[//]]))</f>
        <v/>
      </c>
      <c r="I321" s="31" t="str">
        <f ca="1">IF(ATALI[[#This Row],[N_ID]]="","",INDEX(INDIRECT($2:$2),ATALI[[#This Row],[//]]))</f>
        <v/>
      </c>
      <c r="J321" s="31" t="str">
        <f ca="1">IF(ATALI[[#This Row],[//]]="","",INDEX([3]!db[NB PAJAK],ATALI[[#This Row],[stt]]-1))</f>
        <v/>
      </c>
      <c r="K321" s="48" t="str">
        <f ca="1">IF(ATALI[[#This Row],[//]]="","",INDEX(INDIRECT($2:$2),ATALI[[#This Row],[//]]))</f>
        <v/>
      </c>
      <c r="L321" s="48" t="str">
        <f ca="1">IF(ATALI[[#This Row],[//]]="","",INDEX(INDIRECT($2:$2),ATALI[[#This Row],[//]]))</f>
        <v/>
      </c>
      <c r="M321" s="48" t="str">
        <f ca="1">IF(ATALI[[#This Row],[//]]="","",INDEX(INDIRECT($2:$2),ATALI[[#This Row],[//]]))</f>
        <v/>
      </c>
      <c r="N321" s="33" t="str">
        <f ca="1">IF(ATALI[[#This Row],[//]]="","",INDEX(INDIRECT($2:$2),ATALI[[#This Row],[//]]))</f>
        <v/>
      </c>
      <c r="O321" s="44" t="str">
        <f ca="1">IF(ATALI[[#This Row],[//]]="","",INDEX(INDIRECT($2:$2),ATALI[[#This Row],[//]]))</f>
        <v/>
      </c>
      <c r="P321" s="44" t="str">
        <f ca="1">IF(ATALI[[#This Row],[//]]="","",IF(INDEX(INDIRECT($2:$2),ATALI[[#This Row],[//]])="","",INDEX(INDIRECT($2:$2),ATALI[[#This Row],[//]])))</f>
        <v/>
      </c>
      <c r="Q321" s="33" t="str">
        <f ca="1">IF(ATALI[[#This Row],[//]]="","",INDEX(INDIRECT($2:$2),ATALI[[#This Row],[//]]))</f>
        <v/>
      </c>
      <c r="R3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21" s="45" t="str">
        <f ca="1">IF(ATALI[[#This Row],[//]]="","",IF(INDEX(INDIRECT($2:$2),ATALI[[#This Row],[//]])="","",INDEX(INDIRECT($2:$2),ATALI[[#This Row],[//]])))</f>
        <v/>
      </c>
      <c r="U321" s="31" t="str">
        <f ca="1">IF(ATALI[[#This Row],[//]]="","",INDEX(INDIRECT($2:$2),ATALI[[#This Row],[//]]))</f>
        <v/>
      </c>
      <c r="V321" s="31" t="str">
        <f ca="1">LOWER(SUBSTITUTE(SUBSTITUTE(SUBSTITUTE(SUBSTITUTE(SUBSTITUTE(SUBSTITUTE(SUBSTITUTE(ATALI[[#This Row],[N.B.nota]]," ",""),"-",""),"(",""),")",""),".",""),",",""),"/",""))</f>
        <v/>
      </c>
      <c r="W321" s="31" t="str">
        <f ca="1">IF(ATALI[[#This Row],[concat]]="","",MATCH(ATALI[[#This Row],[concat]],[3]!db[NB NOTA_C],0)+1)</f>
        <v/>
      </c>
      <c r="X321" s="31" t="str">
        <f ca="1">IF(ATALI[[#This Row],[N.B.nota]]="","",ADDRESS(ROW(ATALI[QB]),COLUMN(ATALI[QB]))&amp;":"&amp;ADDRESS(ROW(),COLUMN(ATALI[QB])))</f>
        <v/>
      </c>
      <c r="Y321" s="46" t="str">
        <f ca="1">IF(ATALI[[#This Row],[//]]="","",HYPERLINK("[../DB.xlsx]DB!e"&amp;MATCH(ATALI[[#This Row],[concat]],[3]!db[NB NOTA_C],0)+1,"&gt;"))</f>
        <v/>
      </c>
      <c r="Z321" s="32">
        <f ca="1">IF(ATALI[[#This Row],[ID NOTA]]="",INDIRECT(ADDRESS(ROW()-1,COLUMN())),ATALI[[#This Row],[ID NOTA]])</f>
        <v>7</v>
      </c>
    </row>
    <row r="322" spans="1:26" x14ac:dyDescent="0.25">
      <c r="A322" s="32"/>
      <c r="B322" s="48" t="str">
        <f>IF(ATALI[[#This Row],[N_ID]]="","",INDEX(Table1[ID],MATCH(ATALI[[#This Row],[N_ID]],Table1[N_ID],0)))</f>
        <v/>
      </c>
      <c r="C322" s="48" t="str">
        <f ca="1">IF(ATALI[[#This Row],[//]]="","",HYPERLINK("["&amp;SUBSTITUTE(DIR,"'","")&amp;"]NOTA!D"&amp;ATALI[[#This Row],[//]]+2,"&gt;"))</f>
        <v/>
      </c>
      <c r="D322" s="48" t="str">
        <f>IF(ATALI[[#This Row],[ID NOTA]]="","",INDEX(Table1[QB],MATCH(ATALI[[#This Row],[ID NOTA]],Table1[ID],0)))</f>
        <v/>
      </c>
      <c r="E32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22" s="48"/>
      <c r="G322" s="30" t="str">
        <f ca="1">IF(ATALI[[#This Row],[N_ID]]="","",INDEX(INDIRECT($2:$2),ATALI[[#This Row],[//]]))</f>
        <v/>
      </c>
      <c r="H322" s="30" t="str">
        <f ca="1">IF(ATALI[[#This Row],[N_ID]]="","",INDEX(INDIRECT($2:$2),ATALI[[#This Row],[//]]))</f>
        <v/>
      </c>
      <c r="I322" s="31" t="str">
        <f ca="1">IF(ATALI[[#This Row],[N_ID]]="","",INDEX(INDIRECT($2:$2),ATALI[[#This Row],[//]]))</f>
        <v/>
      </c>
      <c r="J322" s="31" t="str">
        <f ca="1">IF(ATALI[[#This Row],[//]]="","",INDEX([3]!db[NB PAJAK],ATALI[[#This Row],[stt]]-1))</f>
        <v/>
      </c>
      <c r="K322" s="48" t="str">
        <f ca="1">IF(ATALI[[#This Row],[//]]="","",INDEX(INDIRECT($2:$2),ATALI[[#This Row],[//]]))</f>
        <v/>
      </c>
      <c r="L322" s="48" t="str">
        <f ca="1">IF(ATALI[[#This Row],[//]]="","",INDEX(INDIRECT($2:$2),ATALI[[#This Row],[//]]))</f>
        <v/>
      </c>
      <c r="M322" s="48" t="str">
        <f ca="1">IF(ATALI[[#This Row],[//]]="","",INDEX(INDIRECT($2:$2),ATALI[[#This Row],[//]]))</f>
        <v/>
      </c>
      <c r="N322" s="33" t="str">
        <f ca="1">IF(ATALI[[#This Row],[//]]="","",INDEX(INDIRECT($2:$2),ATALI[[#This Row],[//]]))</f>
        <v/>
      </c>
      <c r="O322" s="44" t="str">
        <f ca="1">IF(ATALI[[#This Row],[//]]="","",INDEX(INDIRECT($2:$2),ATALI[[#This Row],[//]]))</f>
        <v/>
      </c>
      <c r="P322" s="44" t="str">
        <f ca="1">IF(ATALI[[#This Row],[//]]="","",IF(INDEX(INDIRECT($2:$2),ATALI[[#This Row],[//]])="","",INDEX(INDIRECT($2:$2),ATALI[[#This Row],[//]])))</f>
        <v/>
      </c>
      <c r="Q322" s="33" t="str">
        <f ca="1">IF(ATALI[[#This Row],[//]]="","",INDEX(INDIRECT($2:$2),ATALI[[#This Row],[//]]))</f>
        <v/>
      </c>
      <c r="R3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22" s="45" t="str">
        <f ca="1">IF(ATALI[[#This Row],[//]]="","",IF(INDEX(INDIRECT($2:$2),ATALI[[#This Row],[//]])="","",INDEX(INDIRECT($2:$2),ATALI[[#This Row],[//]])))</f>
        <v/>
      </c>
      <c r="U322" s="31" t="str">
        <f ca="1">IF(ATALI[[#This Row],[//]]="","",INDEX(INDIRECT($2:$2),ATALI[[#This Row],[//]]))</f>
        <v/>
      </c>
      <c r="V322" s="31" t="str">
        <f ca="1">LOWER(SUBSTITUTE(SUBSTITUTE(SUBSTITUTE(SUBSTITUTE(SUBSTITUTE(SUBSTITUTE(SUBSTITUTE(ATALI[[#This Row],[N.B.nota]]," ",""),"-",""),"(",""),")",""),".",""),",",""),"/",""))</f>
        <v/>
      </c>
      <c r="W322" s="31" t="str">
        <f ca="1">IF(ATALI[[#This Row],[concat]]="","",MATCH(ATALI[[#This Row],[concat]],[3]!db[NB NOTA_C],0)+1)</f>
        <v/>
      </c>
      <c r="X322" s="31" t="str">
        <f ca="1">IF(ATALI[[#This Row],[N.B.nota]]="","",ADDRESS(ROW(ATALI[QB]),COLUMN(ATALI[QB]))&amp;":"&amp;ADDRESS(ROW(),COLUMN(ATALI[QB])))</f>
        <v/>
      </c>
      <c r="Y322" s="46" t="str">
        <f ca="1">IF(ATALI[[#This Row],[//]]="","",HYPERLINK("[../DB.xlsx]DB!e"&amp;MATCH(ATALI[[#This Row],[concat]],[3]!db[NB NOTA_C],0)+1,"&gt;"))</f>
        <v/>
      </c>
      <c r="Z322" s="32">
        <f ca="1">IF(ATALI[[#This Row],[ID NOTA]]="",INDIRECT(ADDRESS(ROW()-1,COLUMN())),ATALI[[#This Row],[ID NOTA]])</f>
        <v>7</v>
      </c>
    </row>
    <row r="323" spans="1:26" x14ac:dyDescent="0.25">
      <c r="A323" s="32"/>
      <c r="B323" s="48" t="str">
        <f>IF(ATALI[[#This Row],[N_ID]]="","",INDEX(Table1[ID],MATCH(ATALI[[#This Row],[N_ID]],Table1[N_ID],0)))</f>
        <v/>
      </c>
      <c r="C323" s="48" t="str">
        <f ca="1">IF(ATALI[[#This Row],[//]]="","",HYPERLINK("["&amp;SUBSTITUTE(DIR,"'","")&amp;"]NOTA!D"&amp;ATALI[[#This Row],[//]]+2,"&gt;"))</f>
        <v/>
      </c>
      <c r="D323" s="48" t="str">
        <f>IF(ATALI[[#This Row],[ID NOTA]]="","",INDEX(Table1[QB],MATCH(ATALI[[#This Row],[ID NOTA]],Table1[ID],0)))</f>
        <v/>
      </c>
      <c r="E32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23" s="48"/>
      <c r="G323" s="30" t="str">
        <f ca="1">IF(ATALI[[#This Row],[N_ID]]="","",INDEX(INDIRECT($2:$2),ATALI[[#This Row],[//]]))</f>
        <v/>
      </c>
      <c r="H323" s="30" t="str">
        <f ca="1">IF(ATALI[[#This Row],[N_ID]]="","",INDEX(INDIRECT($2:$2),ATALI[[#This Row],[//]]))</f>
        <v/>
      </c>
      <c r="I323" s="31" t="str">
        <f ca="1">IF(ATALI[[#This Row],[N_ID]]="","",INDEX(INDIRECT($2:$2),ATALI[[#This Row],[//]]))</f>
        <v/>
      </c>
      <c r="J323" s="31" t="str">
        <f ca="1">IF(ATALI[[#This Row],[//]]="","",INDEX([3]!db[NB PAJAK],ATALI[[#This Row],[stt]]-1))</f>
        <v/>
      </c>
      <c r="K323" s="48" t="str">
        <f ca="1">IF(ATALI[[#This Row],[//]]="","",INDEX(INDIRECT($2:$2),ATALI[[#This Row],[//]]))</f>
        <v/>
      </c>
      <c r="L323" s="48" t="str">
        <f ca="1">IF(ATALI[[#This Row],[//]]="","",INDEX(INDIRECT($2:$2),ATALI[[#This Row],[//]]))</f>
        <v/>
      </c>
      <c r="M323" s="48" t="str">
        <f ca="1">IF(ATALI[[#This Row],[//]]="","",INDEX(INDIRECT($2:$2),ATALI[[#This Row],[//]]))</f>
        <v/>
      </c>
      <c r="N323" s="33" t="str">
        <f ca="1">IF(ATALI[[#This Row],[//]]="","",INDEX(INDIRECT($2:$2),ATALI[[#This Row],[//]]))</f>
        <v/>
      </c>
      <c r="O323" s="44" t="str">
        <f ca="1">IF(ATALI[[#This Row],[//]]="","",INDEX(INDIRECT($2:$2),ATALI[[#This Row],[//]]))</f>
        <v/>
      </c>
      <c r="P323" s="44" t="str">
        <f ca="1">IF(ATALI[[#This Row],[//]]="","",IF(INDEX(INDIRECT($2:$2),ATALI[[#This Row],[//]])="","",INDEX(INDIRECT($2:$2),ATALI[[#This Row],[//]])))</f>
        <v/>
      </c>
      <c r="Q323" s="33" t="str">
        <f ca="1">IF(ATALI[[#This Row],[//]]="","",INDEX(INDIRECT($2:$2),ATALI[[#This Row],[//]]))</f>
        <v/>
      </c>
      <c r="R3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23" s="45" t="str">
        <f ca="1">IF(ATALI[[#This Row],[//]]="","",IF(INDEX(INDIRECT($2:$2),ATALI[[#This Row],[//]])="","",INDEX(INDIRECT($2:$2),ATALI[[#This Row],[//]])))</f>
        <v/>
      </c>
      <c r="U323" s="31" t="str">
        <f ca="1">IF(ATALI[[#This Row],[//]]="","",INDEX(INDIRECT($2:$2),ATALI[[#This Row],[//]]))</f>
        <v/>
      </c>
      <c r="V323" s="31" t="str">
        <f ca="1">LOWER(SUBSTITUTE(SUBSTITUTE(SUBSTITUTE(SUBSTITUTE(SUBSTITUTE(SUBSTITUTE(SUBSTITUTE(ATALI[[#This Row],[N.B.nota]]," ",""),"-",""),"(",""),")",""),".",""),",",""),"/",""))</f>
        <v/>
      </c>
      <c r="W323" s="31" t="str">
        <f ca="1">IF(ATALI[[#This Row],[concat]]="","",MATCH(ATALI[[#This Row],[concat]],[3]!db[NB NOTA_C],0)+1)</f>
        <v/>
      </c>
      <c r="X323" s="31" t="str">
        <f ca="1">IF(ATALI[[#This Row],[N.B.nota]]="","",ADDRESS(ROW(ATALI[QB]),COLUMN(ATALI[QB]))&amp;":"&amp;ADDRESS(ROW(),COLUMN(ATALI[QB])))</f>
        <v/>
      </c>
      <c r="Y323" s="46" t="str">
        <f ca="1">IF(ATALI[[#This Row],[//]]="","",HYPERLINK("[../DB.xlsx]DB!e"&amp;MATCH(ATALI[[#This Row],[concat]],[3]!db[NB NOTA_C],0)+1,"&gt;"))</f>
        <v/>
      </c>
      <c r="Z323" s="32">
        <f ca="1">IF(ATALI[[#This Row],[ID NOTA]]="",INDIRECT(ADDRESS(ROW()-1,COLUMN())),ATALI[[#This Row],[ID NOTA]])</f>
        <v>7</v>
      </c>
    </row>
    <row r="324" spans="1:26" x14ac:dyDescent="0.25">
      <c r="A324" s="32"/>
      <c r="B324" s="48" t="str">
        <f>IF(ATALI[[#This Row],[N_ID]]="","",INDEX(Table1[ID],MATCH(ATALI[[#This Row],[N_ID]],Table1[N_ID],0)))</f>
        <v/>
      </c>
      <c r="C324" s="48" t="str">
        <f ca="1">IF(ATALI[[#This Row],[//]]="","",HYPERLINK("["&amp;SUBSTITUTE(DIR,"'","")&amp;"]NOTA!D"&amp;ATALI[[#This Row],[//]]+2,"&gt;"))</f>
        <v/>
      </c>
      <c r="D324" s="48" t="str">
        <f>IF(ATALI[[#This Row],[ID NOTA]]="","",INDEX(Table1[QB],MATCH(ATALI[[#This Row],[ID NOTA]],Table1[ID],0)))</f>
        <v/>
      </c>
      <c r="E32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24" s="48"/>
      <c r="G324" s="30" t="str">
        <f ca="1">IF(ATALI[[#This Row],[N_ID]]="","",INDEX(INDIRECT($2:$2),ATALI[[#This Row],[//]]))</f>
        <v/>
      </c>
      <c r="H324" s="30" t="str">
        <f ca="1">IF(ATALI[[#This Row],[N_ID]]="","",INDEX(INDIRECT($2:$2),ATALI[[#This Row],[//]]))</f>
        <v/>
      </c>
      <c r="I324" s="31" t="str">
        <f ca="1">IF(ATALI[[#This Row],[N_ID]]="","",INDEX(INDIRECT($2:$2),ATALI[[#This Row],[//]]))</f>
        <v/>
      </c>
      <c r="J324" s="31" t="str">
        <f ca="1">IF(ATALI[[#This Row],[//]]="","",INDEX([3]!db[NB PAJAK],ATALI[[#This Row],[stt]]-1))</f>
        <v/>
      </c>
      <c r="K324" s="48" t="str">
        <f ca="1">IF(ATALI[[#This Row],[//]]="","",INDEX(INDIRECT($2:$2),ATALI[[#This Row],[//]]))</f>
        <v/>
      </c>
      <c r="L324" s="48" t="str">
        <f ca="1">IF(ATALI[[#This Row],[//]]="","",INDEX(INDIRECT($2:$2),ATALI[[#This Row],[//]]))</f>
        <v/>
      </c>
      <c r="M324" s="48" t="str">
        <f ca="1">IF(ATALI[[#This Row],[//]]="","",INDEX(INDIRECT($2:$2),ATALI[[#This Row],[//]]))</f>
        <v/>
      </c>
      <c r="N324" s="33" t="str">
        <f ca="1">IF(ATALI[[#This Row],[//]]="","",INDEX(INDIRECT($2:$2),ATALI[[#This Row],[//]]))</f>
        <v/>
      </c>
      <c r="O324" s="44" t="str">
        <f ca="1">IF(ATALI[[#This Row],[//]]="","",INDEX(INDIRECT($2:$2),ATALI[[#This Row],[//]]))</f>
        <v/>
      </c>
      <c r="P324" s="44" t="str">
        <f ca="1">IF(ATALI[[#This Row],[//]]="","",IF(INDEX(INDIRECT($2:$2),ATALI[[#This Row],[//]])="","",INDEX(INDIRECT($2:$2),ATALI[[#This Row],[//]])))</f>
        <v/>
      </c>
      <c r="Q324" s="33" t="str">
        <f ca="1">IF(ATALI[[#This Row],[//]]="","",INDEX(INDIRECT($2:$2),ATALI[[#This Row],[//]]))</f>
        <v/>
      </c>
      <c r="R3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24" s="45" t="str">
        <f ca="1">IF(ATALI[[#This Row],[//]]="","",IF(INDEX(INDIRECT($2:$2),ATALI[[#This Row],[//]])="","",INDEX(INDIRECT($2:$2),ATALI[[#This Row],[//]])))</f>
        <v/>
      </c>
      <c r="U324" s="31" t="str">
        <f ca="1">IF(ATALI[[#This Row],[//]]="","",INDEX(INDIRECT($2:$2),ATALI[[#This Row],[//]]))</f>
        <v/>
      </c>
      <c r="V324" s="31" t="str">
        <f ca="1">LOWER(SUBSTITUTE(SUBSTITUTE(SUBSTITUTE(SUBSTITUTE(SUBSTITUTE(SUBSTITUTE(SUBSTITUTE(ATALI[[#This Row],[N.B.nota]]," ",""),"-",""),"(",""),")",""),".",""),",",""),"/",""))</f>
        <v/>
      </c>
      <c r="W324" s="31" t="str">
        <f ca="1">IF(ATALI[[#This Row],[concat]]="","",MATCH(ATALI[[#This Row],[concat]],[3]!db[NB NOTA_C],0)+1)</f>
        <v/>
      </c>
      <c r="X324" s="31" t="str">
        <f ca="1">IF(ATALI[[#This Row],[N.B.nota]]="","",ADDRESS(ROW(ATALI[QB]),COLUMN(ATALI[QB]))&amp;":"&amp;ADDRESS(ROW(),COLUMN(ATALI[QB])))</f>
        <v/>
      </c>
      <c r="Y324" s="46" t="str">
        <f ca="1">IF(ATALI[[#This Row],[//]]="","",HYPERLINK("[../DB.xlsx]DB!e"&amp;MATCH(ATALI[[#This Row],[concat]],[3]!db[NB NOTA_C],0)+1,"&gt;"))</f>
        <v/>
      </c>
      <c r="Z324" s="32">
        <f ca="1">IF(ATALI[[#This Row],[ID NOTA]]="",INDIRECT(ADDRESS(ROW()-1,COLUMN())),ATALI[[#This Row],[ID NOTA]])</f>
        <v>7</v>
      </c>
    </row>
    <row r="325" spans="1:26" x14ac:dyDescent="0.25">
      <c r="A325" s="32"/>
      <c r="B325" s="48" t="str">
        <f>IF(ATALI[[#This Row],[N_ID]]="","",INDEX(Table1[ID],MATCH(ATALI[[#This Row],[N_ID]],Table1[N_ID],0)))</f>
        <v/>
      </c>
      <c r="C325" s="48" t="str">
        <f ca="1">IF(ATALI[[#This Row],[//]]="","",HYPERLINK("["&amp;SUBSTITUTE(DIR,"'","")&amp;"]NOTA!D"&amp;ATALI[[#This Row],[//]]+2,"&gt;"))</f>
        <v/>
      </c>
      <c r="D325" s="48" t="str">
        <f>IF(ATALI[[#This Row],[ID NOTA]]="","",INDEX(Table1[QB],MATCH(ATALI[[#This Row],[ID NOTA]],Table1[ID],0)))</f>
        <v/>
      </c>
      <c r="E32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25" s="48"/>
      <c r="G325" s="30" t="str">
        <f ca="1">IF(ATALI[[#This Row],[N_ID]]="","",INDEX(INDIRECT($2:$2),ATALI[[#This Row],[//]]))</f>
        <v/>
      </c>
      <c r="H325" s="30" t="str">
        <f ca="1">IF(ATALI[[#This Row],[N_ID]]="","",INDEX(INDIRECT($2:$2),ATALI[[#This Row],[//]]))</f>
        <v/>
      </c>
      <c r="I325" s="31" t="str">
        <f ca="1">IF(ATALI[[#This Row],[N_ID]]="","",INDEX(INDIRECT($2:$2),ATALI[[#This Row],[//]]))</f>
        <v/>
      </c>
      <c r="J325" s="31" t="str">
        <f ca="1">IF(ATALI[[#This Row],[//]]="","",INDEX([3]!db[NB PAJAK],ATALI[[#This Row],[stt]]-1))</f>
        <v/>
      </c>
      <c r="K325" s="48" t="str">
        <f ca="1">IF(ATALI[[#This Row],[//]]="","",INDEX(INDIRECT($2:$2),ATALI[[#This Row],[//]]))</f>
        <v/>
      </c>
      <c r="L325" s="48" t="str">
        <f ca="1">IF(ATALI[[#This Row],[//]]="","",INDEX(INDIRECT($2:$2),ATALI[[#This Row],[//]]))</f>
        <v/>
      </c>
      <c r="M325" s="48" t="str">
        <f ca="1">IF(ATALI[[#This Row],[//]]="","",INDEX(INDIRECT($2:$2),ATALI[[#This Row],[//]]))</f>
        <v/>
      </c>
      <c r="N325" s="33" t="str">
        <f ca="1">IF(ATALI[[#This Row],[//]]="","",INDEX(INDIRECT($2:$2),ATALI[[#This Row],[//]]))</f>
        <v/>
      </c>
      <c r="O325" s="44" t="str">
        <f ca="1">IF(ATALI[[#This Row],[//]]="","",INDEX(INDIRECT($2:$2),ATALI[[#This Row],[//]]))</f>
        <v/>
      </c>
      <c r="P325" s="44" t="str">
        <f ca="1">IF(ATALI[[#This Row],[//]]="","",IF(INDEX(INDIRECT($2:$2),ATALI[[#This Row],[//]])="","",INDEX(INDIRECT($2:$2),ATALI[[#This Row],[//]])))</f>
        <v/>
      </c>
      <c r="Q325" s="33" t="str">
        <f ca="1">IF(ATALI[[#This Row],[//]]="","",INDEX(INDIRECT($2:$2),ATALI[[#This Row],[//]]))</f>
        <v/>
      </c>
      <c r="R3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25" s="45" t="str">
        <f ca="1">IF(ATALI[[#This Row],[//]]="","",IF(INDEX(INDIRECT($2:$2),ATALI[[#This Row],[//]])="","",INDEX(INDIRECT($2:$2),ATALI[[#This Row],[//]])))</f>
        <v/>
      </c>
      <c r="U325" s="31" t="str">
        <f ca="1">IF(ATALI[[#This Row],[//]]="","",INDEX(INDIRECT($2:$2),ATALI[[#This Row],[//]]))</f>
        <v/>
      </c>
      <c r="V325" s="31" t="str">
        <f ca="1">LOWER(SUBSTITUTE(SUBSTITUTE(SUBSTITUTE(SUBSTITUTE(SUBSTITUTE(SUBSTITUTE(SUBSTITUTE(ATALI[[#This Row],[N.B.nota]]," ",""),"-",""),"(",""),")",""),".",""),",",""),"/",""))</f>
        <v/>
      </c>
      <c r="W325" s="31" t="str">
        <f ca="1">IF(ATALI[[#This Row],[concat]]="","",MATCH(ATALI[[#This Row],[concat]],[3]!db[NB NOTA_C],0)+1)</f>
        <v/>
      </c>
      <c r="X325" s="31" t="str">
        <f ca="1">IF(ATALI[[#This Row],[N.B.nota]]="","",ADDRESS(ROW(ATALI[QB]),COLUMN(ATALI[QB]))&amp;":"&amp;ADDRESS(ROW(),COLUMN(ATALI[QB])))</f>
        <v/>
      </c>
      <c r="Y325" s="46" t="str">
        <f ca="1">IF(ATALI[[#This Row],[//]]="","",HYPERLINK("[../DB.xlsx]DB!e"&amp;MATCH(ATALI[[#This Row],[concat]],[3]!db[NB NOTA_C],0)+1,"&gt;"))</f>
        <v/>
      </c>
      <c r="Z325" s="32">
        <f ca="1">IF(ATALI[[#This Row],[ID NOTA]]="",INDIRECT(ADDRESS(ROW()-1,COLUMN())),ATALI[[#This Row],[ID NOTA]])</f>
        <v>7</v>
      </c>
    </row>
    <row r="326" spans="1:26" x14ac:dyDescent="0.25">
      <c r="A326" s="32"/>
      <c r="B326" s="48" t="str">
        <f>IF(ATALI[[#This Row],[N_ID]]="","",INDEX(Table1[ID],MATCH(ATALI[[#This Row],[N_ID]],Table1[N_ID],0)))</f>
        <v/>
      </c>
      <c r="C326" s="48" t="str">
        <f ca="1">IF(ATALI[[#This Row],[//]]="","",HYPERLINK("["&amp;SUBSTITUTE(DIR,"'","")&amp;"]NOTA!D"&amp;ATALI[[#This Row],[//]]+2,"&gt;"))</f>
        <v/>
      </c>
      <c r="D326" s="48" t="str">
        <f>IF(ATALI[[#This Row],[ID NOTA]]="","",INDEX(Table1[QB],MATCH(ATALI[[#This Row],[ID NOTA]],Table1[ID],0)))</f>
        <v/>
      </c>
      <c r="E32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26" s="48"/>
      <c r="G326" s="30" t="str">
        <f ca="1">IF(ATALI[[#This Row],[N_ID]]="","",INDEX(INDIRECT($2:$2),ATALI[[#This Row],[//]]))</f>
        <v/>
      </c>
      <c r="H326" s="30" t="str">
        <f ca="1">IF(ATALI[[#This Row],[N_ID]]="","",INDEX(INDIRECT($2:$2),ATALI[[#This Row],[//]]))</f>
        <v/>
      </c>
      <c r="I326" s="31" t="str">
        <f ca="1">IF(ATALI[[#This Row],[N_ID]]="","",INDEX(INDIRECT($2:$2),ATALI[[#This Row],[//]]))</f>
        <v/>
      </c>
      <c r="J326" s="31" t="str">
        <f ca="1">IF(ATALI[[#This Row],[//]]="","",INDEX([3]!db[NB PAJAK],ATALI[[#This Row],[stt]]-1))</f>
        <v/>
      </c>
      <c r="K326" s="48" t="str">
        <f ca="1">IF(ATALI[[#This Row],[//]]="","",INDEX(INDIRECT($2:$2),ATALI[[#This Row],[//]]))</f>
        <v/>
      </c>
      <c r="L326" s="48" t="str">
        <f ca="1">IF(ATALI[[#This Row],[//]]="","",INDEX(INDIRECT($2:$2),ATALI[[#This Row],[//]]))</f>
        <v/>
      </c>
      <c r="M326" s="48" t="str">
        <f ca="1">IF(ATALI[[#This Row],[//]]="","",INDEX(INDIRECT($2:$2),ATALI[[#This Row],[//]]))</f>
        <v/>
      </c>
      <c r="N326" s="33" t="str">
        <f ca="1">IF(ATALI[[#This Row],[//]]="","",INDEX(INDIRECT($2:$2),ATALI[[#This Row],[//]]))</f>
        <v/>
      </c>
      <c r="O326" s="44" t="str">
        <f ca="1">IF(ATALI[[#This Row],[//]]="","",INDEX(INDIRECT($2:$2),ATALI[[#This Row],[//]]))</f>
        <v/>
      </c>
      <c r="P326" s="44" t="str">
        <f ca="1">IF(ATALI[[#This Row],[//]]="","",IF(INDEX(INDIRECT($2:$2),ATALI[[#This Row],[//]])="","",INDEX(INDIRECT($2:$2),ATALI[[#This Row],[//]])))</f>
        <v/>
      </c>
      <c r="Q326" s="33" t="str">
        <f ca="1">IF(ATALI[[#This Row],[//]]="","",INDEX(INDIRECT($2:$2),ATALI[[#This Row],[//]]))</f>
        <v/>
      </c>
      <c r="R3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26" s="45" t="str">
        <f ca="1">IF(ATALI[[#This Row],[//]]="","",IF(INDEX(INDIRECT($2:$2),ATALI[[#This Row],[//]])="","",INDEX(INDIRECT($2:$2),ATALI[[#This Row],[//]])))</f>
        <v/>
      </c>
      <c r="U326" s="31" t="str">
        <f ca="1">IF(ATALI[[#This Row],[//]]="","",INDEX(INDIRECT($2:$2),ATALI[[#This Row],[//]]))</f>
        <v/>
      </c>
      <c r="V326" s="31" t="str">
        <f ca="1">LOWER(SUBSTITUTE(SUBSTITUTE(SUBSTITUTE(SUBSTITUTE(SUBSTITUTE(SUBSTITUTE(SUBSTITUTE(ATALI[[#This Row],[N.B.nota]]," ",""),"-",""),"(",""),")",""),".",""),",",""),"/",""))</f>
        <v/>
      </c>
      <c r="W326" s="31" t="str">
        <f ca="1">IF(ATALI[[#This Row],[concat]]="","",MATCH(ATALI[[#This Row],[concat]],[3]!db[NB NOTA_C],0)+1)</f>
        <v/>
      </c>
      <c r="X326" s="31" t="str">
        <f ca="1">IF(ATALI[[#This Row],[N.B.nota]]="","",ADDRESS(ROW(ATALI[QB]),COLUMN(ATALI[QB]))&amp;":"&amp;ADDRESS(ROW(),COLUMN(ATALI[QB])))</f>
        <v/>
      </c>
      <c r="Y326" s="46" t="str">
        <f ca="1">IF(ATALI[[#This Row],[//]]="","",HYPERLINK("[../DB.xlsx]DB!e"&amp;MATCH(ATALI[[#This Row],[concat]],[3]!db[NB NOTA_C],0)+1,"&gt;"))</f>
        <v/>
      </c>
      <c r="Z326" s="32">
        <f ca="1">IF(ATALI[[#This Row],[ID NOTA]]="",INDIRECT(ADDRESS(ROW()-1,COLUMN())),ATALI[[#This Row],[ID NOTA]])</f>
        <v>7</v>
      </c>
    </row>
    <row r="327" spans="1:26" x14ac:dyDescent="0.25">
      <c r="A327" s="32"/>
      <c r="B327" s="48" t="str">
        <f>IF(ATALI[[#This Row],[N_ID]]="","",INDEX(Table1[ID],MATCH(ATALI[[#This Row],[N_ID]],Table1[N_ID],0)))</f>
        <v/>
      </c>
      <c r="C327" s="48" t="str">
        <f ca="1">IF(ATALI[[#This Row],[//]]="","",HYPERLINK("["&amp;SUBSTITUTE(DIR,"'","")&amp;"]NOTA!D"&amp;ATALI[[#This Row],[//]]+2,"&gt;"))</f>
        <v/>
      </c>
      <c r="D327" s="48" t="str">
        <f>IF(ATALI[[#This Row],[ID NOTA]]="","",INDEX(Table1[QB],MATCH(ATALI[[#This Row],[ID NOTA]],Table1[ID],0)))</f>
        <v/>
      </c>
      <c r="E32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27" s="48"/>
      <c r="G327" s="30" t="str">
        <f ca="1">IF(ATALI[[#This Row],[N_ID]]="","",INDEX(INDIRECT($2:$2),ATALI[[#This Row],[//]]))</f>
        <v/>
      </c>
      <c r="H327" s="30" t="str">
        <f ca="1">IF(ATALI[[#This Row],[N_ID]]="","",INDEX(INDIRECT($2:$2),ATALI[[#This Row],[//]]))</f>
        <v/>
      </c>
      <c r="I327" s="31" t="str">
        <f ca="1">IF(ATALI[[#This Row],[N_ID]]="","",INDEX(INDIRECT($2:$2),ATALI[[#This Row],[//]]))</f>
        <v/>
      </c>
      <c r="J327" s="31" t="str">
        <f ca="1">IF(ATALI[[#This Row],[//]]="","",INDEX([3]!db[NB PAJAK],ATALI[[#This Row],[stt]]-1))</f>
        <v/>
      </c>
      <c r="K327" s="48" t="str">
        <f ca="1">IF(ATALI[[#This Row],[//]]="","",INDEX(INDIRECT($2:$2),ATALI[[#This Row],[//]]))</f>
        <v/>
      </c>
      <c r="L327" s="48" t="str">
        <f ca="1">IF(ATALI[[#This Row],[//]]="","",INDEX(INDIRECT($2:$2),ATALI[[#This Row],[//]]))</f>
        <v/>
      </c>
      <c r="M327" s="48" t="str">
        <f ca="1">IF(ATALI[[#This Row],[//]]="","",INDEX(INDIRECT($2:$2),ATALI[[#This Row],[//]]))</f>
        <v/>
      </c>
      <c r="N327" s="33" t="str">
        <f ca="1">IF(ATALI[[#This Row],[//]]="","",INDEX(INDIRECT($2:$2),ATALI[[#This Row],[//]]))</f>
        <v/>
      </c>
      <c r="O327" s="44" t="str">
        <f ca="1">IF(ATALI[[#This Row],[//]]="","",INDEX(INDIRECT($2:$2),ATALI[[#This Row],[//]]))</f>
        <v/>
      </c>
      <c r="P327" s="44" t="str">
        <f ca="1">IF(ATALI[[#This Row],[//]]="","",IF(INDEX(INDIRECT($2:$2),ATALI[[#This Row],[//]])="","",INDEX(INDIRECT($2:$2),ATALI[[#This Row],[//]])))</f>
        <v/>
      </c>
      <c r="Q327" s="33" t="str">
        <f ca="1">IF(ATALI[[#This Row],[//]]="","",INDEX(INDIRECT($2:$2),ATALI[[#This Row],[//]]))</f>
        <v/>
      </c>
      <c r="R3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27" s="45" t="str">
        <f ca="1">IF(ATALI[[#This Row],[//]]="","",IF(INDEX(INDIRECT($2:$2),ATALI[[#This Row],[//]])="","",INDEX(INDIRECT($2:$2),ATALI[[#This Row],[//]])))</f>
        <v/>
      </c>
      <c r="U327" s="31" t="str">
        <f ca="1">IF(ATALI[[#This Row],[//]]="","",INDEX(INDIRECT($2:$2),ATALI[[#This Row],[//]]))</f>
        <v/>
      </c>
      <c r="V327" s="31" t="str">
        <f ca="1">LOWER(SUBSTITUTE(SUBSTITUTE(SUBSTITUTE(SUBSTITUTE(SUBSTITUTE(SUBSTITUTE(SUBSTITUTE(ATALI[[#This Row],[N.B.nota]]," ",""),"-",""),"(",""),")",""),".",""),",",""),"/",""))</f>
        <v/>
      </c>
      <c r="W327" s="31" t="str">
        <f ca="1">IF(ATALI[[#This Row],[concat]]="","",MATCH(ATALI[[#This Row],[concat]],[3]!db[NB NOTA_C],0)+1)</f>
        <v/>
      </c>
      <c r="X327" s="31" t="str">
        <f ca="1">IF(ATALI[[#This Row],[N.B.nota]]="","",ADDRESS(ROW(ATALI[QB]),COLUMN(ATALI[QB]))&amp;":"&amp;ADDRESS(ROW(),COLUMN(ATALI[QB])))</f>
        <v/>
      </c>
      <c r="Y327" s="46" t="str">
        <f ca="1">IF(ATALI[[#This Row],[//]]="","",HYPERLINK("[../DB.xlsx]DB!e"&amp;MATCH(ATALI[[#This Row],[concat]],[3]!db[NB NOTA_C],0)+1,"&gt;"))</f>
        <v/>
      </c>
      <c r="Z327" s="32">
        <f ca="1">IF(ATALI[[#This Row],[ID NOTA]]="",INDIRECT(ADDRESS(ROW()-1,COLUMN())),ATALI[[#This Row],[ID NOTA]])</f>
        <v>7</v>
      </c>
    </row>
    <row r="328" spans="1:26" x14ac:dyDescent="0.25">
      <c r="A328" s="32"/>
      <c r="B328" s="48" t="str">
        <f>IF(ATALI[[#This Row],[N_ID]]="","",INDEX(Table1[ID],MATCH(ATALI[[#This Row],[N_ID]],Table1[N_ID],0)))</f>
        <v/>
      </c>
      <c r="C328" s="48" t="str">
        <f ca="1">IF(ATALI[[#This Row],[//]]="","",HYPERLINK("["&amp;SUBSTITUTE(DIR,"'","")&amp;"]NOTA!D"&amp;ATALI[[#This Row],[//]]+2,"&gt;"))</f>
        <v/>
      </c>
      <c r="D328" s="48" t="str">
        <f>IF(ATALI[[#This Row],[ID NOTA]]="","",INDEX(Table1[QB],MATCH(ATALI[[#This Row],[ID NOTA]],Table1[ID],0)))</f>
        <v/>
      </c>
      <c r="E32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28" s="48"/>
      <c r="G328" s="30" t="str">
        <f ca="1">IF(ATALI[[#This Row],[N_ID]]="","",INDEX(INDIRECT($2:$2),ATALI[[#This Row],[//]]))</f>
        <v/>
      </c>
      <c r="H328" s="30" t="str">
        <f ca="1">IF(ATALI[[#This Row],[N_ID]]="","",INDEX(INDIRECT($2:$2),ATALI[[#This Row],[//]]))</f>
        <v/>
      </c>
      <c r="I328" s="31" t="str">
        <f ca="1">IF(ATALI[[#This Row],[N_ID]]="","",INDEX(INDIRECT($2:$2),ATALI[[#This Row],[//]]))</f>
        <v/>
      </c>
      <c r="J328" s="31" t="str">
        <f ca="1">IF(ATALI[[#This Row],[//]]="","",INDEX([3]!db[NB PAJAK],ATALI[[#This Row],[stt]]-1))</f>
        <v/>
      </c>
      <c r="K328" s="48" t="str">
        <f ca="1">IF(ATALI[[#This Row],[//]]="","",INDEX(INDIRECT($2:$2),ATALI[[#This Row],[//]]))</f>
        <v/>
      </c>
      <c r="L328" s="48" t="str">
        <f ca="1">IF(ATALI[[#This Row],[//]]="","",INDEX(INDIRECT($2:$2),ATALI[[#This Row],[//]]))</f>
        <v/>
      </c>
      <c r="M328" s="48" t="str">
        <f ca="1">IF(ATALI[[#This Row],[//]]="","",INDEX(INDIRECT($2:$2),ATALI[[#This Row],[//]]))</f>
        <v/>
      </c>
      <c r="N328" s="33" t="str">
        <f ca="1">IF(ATALI[[#This Row],[//]]="","",INDEX(INDIRECT($2:$2),ATALI[[#This Row],[//]]))</f>
        <v/>
      </c>
      <c r="O328" s="44" t="str">
        <f ca="1">IF(ATALI[[#This Row],[//]]="","",INDEX(INDIRECT($2:$2),ATALI[[#This Row],[//]]))</f>
        <v/>
      </c>
      <c r="P328" s="44" t="str">
        <f ca="1">IF(ATALI[[#This Row],[//]]="","",IF(INDEX(INDIRECT($2:$2),ATALI[[#This Row],[//]])="","",INDEX(INDIRECT($2:$2),ATALI[[#This Row],[//]])))</f>
        <v/>
      </c>
      <c r="Q328" s="33" t="str">
        <f ca="1">IF(ATALI[[#This Row],[//]]="","",INDEX(INDIRECT($2:$2),ATALI[[#This Row],[//]]))</f>
        <v/>
      </c>
      <c r="R3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28" s="45" t="str">
        <f ca="1">IF(ATALI[[#This Row],[//]]="","",IF(INDEX(INDIRECT($2:$2),ATALI[[#This Row],[//]])="","",INDEX(INDIRECT($2:$2),ATALI[[#This Row],[//]])))</f>
        <v/>
      </c>
      <c r="U328" s="31" t="str">
        <f ca="1">IF(ATALI[[#This Row],[//]]="","",INDEX(INDIRECT($2:$2),ATALI[[#This Row],[//]]))</f>
        <v/>
      </c>
      <c r="V328" s="31" t="str">
        <f ca="1">LOWER(SUBSTITUTE(SUBSTITUTE(SUBSTITUTE(SUBSTITUTE(SUBSTITUTE(SUBSTITUTE(SUBSTITUTE(ATALI[[#This Row],[N.B.nota]]," ",""),"-",""),"(",""),")",""),".",""),",",""),"/",""))</f>
        <v/>
      </c>
      <c r="W328" s="31" t="str">
        <f ca="1">IF(ATALI[[#This Row],[concat]]="","",MATCH(ATALI[[#This Row],[concat]],[3]!db[NB NOTA_C],0)+1)</f>
        <v/>
      </c>
      <c r="X328" s="31" t="str">
        <f ca="1">IF(ATALI[[#This Row],[N.B.nota]]="","",ADDRESS(ROW(ATALI[QB]),COLUMN(ATALI[QB]))&amp;":"&amp;ADDRESS(ROW(),COLUMN(ATALI[QB])))</f>
        <v/>
      </c>
      <c r="Y328" s="46" t="str">
        <f ca="1">IF(ATALI[[#This Row],[//]]="","",HYPERLINK("[../DB.xlsx]DB!e"&amp;MATCH(ATALI[[#This Row],[concat]],[3]!db[NB NOTA_C],0)+1,"&gt;"))</f>
        <v/>
      </c>
      <c r="Z328" s="32">
        <f ca="1">IF(ATALI[[#This Row],[ID NOTA]]="",INDIRECT(ADDRESS(ROW()-1,COLUMN())),ATALI[[#This Row],[ID NOTA]])</f>
        <v>7</v>
      </c>
    </row>
    <row r="329" spans="1:26" x14ac:dyDescent="0.25">
      <c r="A329" s="32"/>
      <c r="B329" s="48" t="str">
        <f>IF(ATALI[[#This Row],[N_ID]]="","",INDEX(Table1[ID],MATCH(ATALI[[#This Row],[N_ID]],Table1[N_ID],0)))</f>
        <v/>
      </c>
      <c r="C329" s="48" t="str">
        <f ca="1">IF(ATALI[[#This Row],[//]]="","",HYPERLINK("["&amp;SUBSTITUTE(DIR,"'","")&amp;"]NOTA!D"&amp;ATALI[[#This Row],[//]]+2,"&gt;"))</f>
        <v/>
      </c>
      <c r="D329" s="48" t="str">
        <f>IF(ATALI[[#This Row],[ID NOTA]]="","",INDEX(Table1[QB],MATCH(ATALI[[#This Row],[ID NOTA]],Table1[ID],0)))</f>
        <v/>
      </c>
      <c r="E32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29" s="48"/>
      <c r="G329" s="30" t="str">
        <f ca="1">IF(ATALI[[#This Row],[N_ID]]="","",INDEX(INDIRECT($2:$2),ATALI[[#This Row],[//]]))</f>
        <v/>
      </c>
      <c r="H329" s="30" t="str">
        <f ca="1">IF(ATALI[[#This Row],[N_ID]]="","",INDEX(INDIRECT($2:$2),ATALI[[#This Row],[//]]))</f>
        <v/>
      </c>
      <c r="I329" s="31" t="str">
        <f ca="1">IF(ATALI[[#This Row],[N_ID]]="","",INDEX(INDIRECT($2:$2),ATALI[[#This Row],[//]]))</f>
        <v/>
      </c>
      <c r="J329" s="31" t="str">
        <f ca="1">IF(ATALI[[#This Row],[//]]="","",INDEX([3]!db[NB PAJAK],ATALI[[#This Row],[stt]]-1))</f>
        <v/>
      </c>
      <c r="K329" s="48" t="str">
        <f ca="1">IF(ATALI[[#This Row],[//]]="","",INDEX(INDIRECT($2:$2),ATALI[[#This Row],[//]]))</f>
        <v/>
      </c>
      <c r="L329" s="48" t="str">
        <f ca="1">IF(ATALI[[#This Row],[//]]="","",INDEX(INDIRECT($2:$2),ATALI[[#This Row],[//]]))</f>
        <v/>
      </c>
      <c r="M329" s="48" t="str">
        <f ca="1">IF(ATALI[[#This Row],[//]]="","",INDEX(INDIRECT($2:$2),ATALI[[#This Row],[//]]))</f>
        <v/>
      </c>
      <c r="N329" s="33" t="str">
        <f ca="1">IF(ATALI[[#This Row],[//]]="","",INDEX(INDIRECT($2:$2),ATALI[[#This Row],[//]]))</f>
        <v/>
      </c>
      <c r="O329" s="44" t="str">
        <f ca="1">IF(ATALI[[#This Row],[//]]="","",INDEX(INDIRECT($2:$2),ATALI[[#This Row],[//]]))</f>
        <v/>
      </c>
      <c r="P329" s="44" t="str">
        <f ca="1">IF(ATALI[[#This Row],[//]]="","",IF(INDEX(INDIRECT($2:$2),ATALI[[#This Row],[//]])="","",INDEX(INDIRECT($2:$2),ATALI[[#This Row],[//]])))</f>
        <v/>
      </c>
      <c r="Q329" s="33" t="str">
        <f ca="1">IF(ATALI[[#This Row],[//]]="","",INDEX(INDIRECT($2:$2),ATALI[[#This Row],[//]]))</f>
        <v/>
      </c>
      <c r="R3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29" s="45" t="str">
        <f ca="1">IF(ATALI[[#This Row],[//]]="","",IF(INDEX(INDIRECT($2:$2),ATALI[[#This Row],[//]])="","",INDEX(INDIRECT($2:$2),ATALI[[#This Row],[//]])))</f>
        <v/>
      </c>
      <c r="U329" s="31" t="str">
        <f ca="1">IF(ATALI[[#This Row],[//]]="","",INDEX(INDIRECT($2:$2),ATALI[[#This Row],[//]]))</f>
        <v/>
      </c>
      <c r="V329" s="31" t="str">
        <f ca="1">LOWER(SUBSTITUTE(SUBSTITUTE(SUBSTITUTE(SUBSTITUTE(SUBSTITUTE(SUBSTITUTE(SUBSTITUTE(ATALI[[#This Row],[N.B.nota]]," ",""),"-",""),"(",""),")",""),".",""),",",""),"/",""))</f>
        <v/>
      </c>
      <c r="W329" s="31" t="str">
        <f ca="1">IF(ATALI[[#This Row],[concat]]="","",MATCH(ATALI[[#This Row],[concat]],[3]!db[NB NOTA_C],0)+1)</f>
        <v/>
      </c>
      <c r="X329" s="31" t="str">
        <f ca="1">IF(ATALI[[#This Row],[N.B.nota]]="","",ADDRESS(ROW(ATALI[QB]),COLUMN(ATALI[QB]))&amp;":"&amp;ADDRESS(ROW(),COLUMN(ATALI[QB])))</f>
        <v/>
      </c>
      <c r="Y329" s="46" t="str">
        <f ca="1">IF(ATALI[[#This Row],[//]]="","",HYPERLINK("[../DB.xlsx]DB!e"&amp;MATCH(ATALI[[#This Row],[concat]],[3]!db[NB NOTA_C],0)+1,"&gt;"))</f>
        <v/>
      </c>
      <c r="Z329" s="32">
        <f ca="1">IF(ATALI[[#This Row],[ID NOTA]]="",INDIRECT(ADDRESS(ROW()-1,COLUMN())),ATALI[[#This Row],[ID NOTA]])</f>
        <v>7</v>
      </c>
    </row>
    <row r="330" spans="1:26" x14ac:dyDescent="0.25">
      <c r="A330" s="32"/>
      <c r="B330" s="48" t="str">
        <f>IF(ATALI[[#This Row],[N_ID]]="","",INDEX(Table1[ID],MATCH(ATALI[[#This Row],[N_ID]],Table1[N_ID],0)))</f>
        <v/>
      </c>
      <c r="C330" s="48" t="str">
        <f ca="1">IF(ATALI[[#This Row],[//]]="","",HYPERLINK("["&amp;SUBSTITUTE(DIR,"'","")&amp;"]NOTA!D"&amp;ATALI[[#This Row],[//]]+2,"&gt;"))</f>
        <v/>
      </c>
      <c r="D330" s="48" t="str">
        <f>IF(ATALI[[#This Row],[ID NOTA]]="","",INDEX(Table1[QB],MATCH(ATALI[[#This Row],[ID NOTA]],Table1[ID],0)))</f>
        <v/>
      </c>
      <c r="E33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30" s="48"/>
      <c r="G330" s="30" t="str">
        <f ca="1">IF(ATALI[[#This Row],[N_ID]]="","",INDEX(INDIRECT($2:$2),ATALI[[#This Row],[//]]))</f>
        <v/>
      </c>
      <c r="H330" s="30" t="str">
        <f ca="1">IF(ATALI[[#This Row],[N_ID]]="","",INDEX(INDIRECT($2:$2),ATALI[[#This Row],[//]]))</f>
        <v/>
      </c>
      <c r="I330" s="31" t="str">
        <f ca="1">IF(ATALI[[#This Row],[N_ID]]="","",INDEX(INDIRECT($2:$2),ATALI[[#This Row],[//]]))</f>
        <v/>
      </c>
      <c r="J330" s="31" t="str">
        <f ca="1">IF(ATALI[[#This Row],[//]]="","",INDEX([3]!db[NB PAJAK],ATALI[[#This Row],[stt]]-1))</f>
        <v/>
      </c>
      <c r="K330" s="48" t="str">
        <f ca="1">IF(ATALI[[#This Row],[//]]="","",INDEX(INDIRECT($2:$2),ATALI[[#This Row],[//]]))</f>
        <v/>
      </c>
      <c r="L330" s="48" t="str">
        <f ca="1">IF(ATALI[[#This Row],[//]]="","",INDEX(INDIRECT($2:$2),ATALI[[#This Row],[//]]))</f>
        <v/>
      </c>
      <c r="M330" s="48" t="str">
        <f ca="1">IF(ATALI[[#This Row],[//]]="","",INDEX(INDIRECT($2:$2),ATALI[[#This Row],[//]]))</f>
        <v/>
      </c>
      <c r="N330" s="33" t="str">
        <f ca="1">IF(ATALI[[#This Row],[//]]="","",INDEX(INDIRECT($2:$2),ATALI[[#This Row],[//]]))</f>
        <v/>
      </c>
      <c r="O330" s="44" t="str">
        <f ca="1">IF(ATALI[[#This Row],[//]]="","",INDEX(INDIRECT($2:$2),ATALI[[#This Row],[//]]))</f>
        <v/>
      </c>
      <c r="P330" s="44" t="str">
        <f ca="1">IF(ATALI[[#This Row],[//]]="","",IF(INDEX(INDIRECT($2:$2),ATALI[[#This Row],[//]])="","",INDEX(INDIRECT($2:$2),ATALI[[#This Row],[//]])))</f>
        <v/>
      </c>
      <c r="Q330" s="33" t="str">
        <f ca="1">IF(ATALI[[#This Row],[//]]="","",INDEX(INDIRECT($2:$2),ATALI[[#This Row],[//]]))</f>
        <v/>
      </c>
      <c r="R3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30" s="45" t="str">
        <f ca="1">IF(ATALI[[#This Row],[//]]="","",IF(INDEX(INDIRECT($2:$2),ATALI[[#This Row],[//]])="","",INDEX(INDIRECT($2:$2),ATALI[[#This Row],[//]])))</f>
        <v/>
      </c>
      <c r="U330" s="31" t="str">
        <f ca="1">IF(ATALI[[#This Row],[//]]="","",INDEX(INDIRECT($2:$2),ATALI[[#This Row],[//]]))</f>
        <v/>
      </c>
      <c r="V330" s="31" t="str">
        <f ca="1">LOWER(SUBSTITUTE(SUBSTITUTE(SUBSTITUTE(SUBSTITUTE(SUBSTITUTE(SUBSTITUTE(SUBSTITUTE(ATALI[[#This Row],[N.B.nota]]," ",""),"-",""),"(",""),")",""),".",""),",",""),"/",""))</f>
        <v/>
      </c>
      <c r="W330" s="31" t="str">
        <f ca="1">IF(ATALI[[#This Row],[concat]]="","",MATCH(ATALI[[#This Row],[concat]],[3]!db[NB NOTA_C],0)+1)</f>
        <v/>
      </c>
      <c r="X330" s="31" t="str">
        <f ca="1">IF(ATALI[[#This Row],[N.B.nota]]="","",ADDRESS(ROW(ATALI[QB]),COLUMN(ATALI[QB]))&amp;":"&amp;ADDRESS(ROW(),COLUMN(ATALI[QB])))</f>
        <v/>
      </c>
      <c r="Y330" s="46" t="str">
        <f ca="1">IF(ATALI[[#This Row],[//]]="","",HYPERLINK("[../DB.xlsx]DB!e"&amp;MATCH(ATALI[[#This Row],[concat]],[3]!db[NB NOTA_C],0)+1,"&gt;"))</f>
        <v/>
      </c>
      <c r="Z330" s="32">
        <f ca="1">IF(ATALI[[#This Row],[ID NOTA]]="",INDIRECT(ADDRESS(ROW()-1,COLUMN())),ATALI[[#This Row],[ID NOTA]])</f>
        <v>7</v>
      </c>
    </row>
    <row r="331" spans="1:26" x14ac:dyDescent="0.25">
      <c r="A331" s="32"/>
      <c r="B331" s="48" t="str">
        <f>IF(ATALI[[#This Row],[N_ID]]="","",INDEX(Table1[ID],MATCH(ATALI[[#This Row],[N_ID]],Table1[N_ID],0)))</f>
        <v/>
      </c>
      <c r="C331" s="48" t="str">
        <f ca="1">IF(ATALI[[#This Row],[//]]="","",HYPERLINK("["&amp;SUBSTITUTE(DIR,"'","")&amp;"]NOTA!D"&amp;ATALI[[#This Row],[//]]+2,"&gt;"))</f>
        <v/>
      </c>
      <c r="D331" s="48" t="str">
        <f>IF(ATALI[[#This Row],[ID NOTA]]="","",INDEX(Table1[QB],MATCH(ATALI[[#This Row],[ID NOTA]],Table1[ID],0)))</f>
        <v/>
      </c>
      <c r="E33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31" s="48"/>
      <c r="G331" s="30" t="str">
        <f ca="1">IF(ATALI[[#This Row],[N_ID]]="","",INDEX(INDIRECT($2:$2),ATALI[[#This Row],[//]]))</f>
        <v/>
      </c>
      <c r="H331" s="30" t="str">
        <f ca="1">IF(ATALI[[#This Row],[N_ID]]="","",INDEX(INDIRECT($2:$2),ATALI[[#This Row],[//]]))</f>
        <v/>
      </c>
      <c r="I331" s="31" t="str">
        <f ca="1">IF(ATALI[[#This Row],[N_ID]]="","",INDEX(INDIRECT($2:$2),ATALI[[#This Row],[//]]))</f>
        <v/>
      </c>
      <c r="J331" s="31" t="str">
        <f ca="1">IF(ATALI[[#This Row],[//]]="","",INDEX([3]!db[NB PAJAK],ATALI[[#This Row],[stt]]-1))</f>
        <v/>
      </c>
      <c r="K331" s="48" t="str">
        <f ca="1">IF(ATALI[[#This Row],[//]]="","",INDEX(INDIRECT($2:$2),ATALI[[#This Row],[//]]))</f>
        <v/>
      </c>
      <c r="L331" s="48" t="str">
        <f ca="1">IF(ATALI[[#This Row],[//]]="","",INDEX(INDIRECT($2:$2),ATALI[[#This Row],[//]]))</f>
        <v/>
      </c>
      <c r="M331" s="48" t="str">
        <f ca="1">IF(ATALI[[#This Row],[//]]="","",INDEX(INDIRECT($2:$2),ATALI[[#This Row],[//]]))</f>
        <v/>
      </c>
      <c r="N331" s="33" t="str">
        <f ca="1">IF(ATALI[[#This Row],[//]]="","",INDEX(INDIRECT($2:$2),ATALI[[#This Row],[//]]))</f>
        <v/>
      </c>
      <c r="O331" s="44" t="str">
        <f ca="1">IF(ATALI[[#This Row],[//]]="","",INDEX(INDIRECT($2:$2),ATALI[[#This Row],[//]]))</f>
        <v/>
      </c>
      <c r="P331" s="44" t="str">
        <f ca="1">IF(ATALI[[#This Row],[//]]="","",IF(INDEX(INDIRECT($2:$2),ATALI[[#This Row],[//]])="","",INDEX(INDIRECT($2:$2),ATALI[[#This Row],[//]])))</f>
        <v/>
      </c>
      <c r="Q331" s="33" t="str">
        <f ca="1">IF(ATALI[[#This Row],[//]]="","",INDEX(INDIRECT($2:$2),ATALI[[#This Row],[//]]))</f>
        <v/>
      </c>
      <c r="R3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31" s="45" t="str">
        <f ca="1">IF(ATALI[[#This Row],[//]]="","",IF(INDEX(INDIRECT($2:$2),ATALI[[#This Row],[//]])="","",INDEX(INDIRECT($2:$2),ATALI[[#This Row],[//]])))</f>
        <v/>
      </c>
      <c r="U331" s="31" t="str">
        <f ca="1">IF(ATALI[[#This Row],[//]]="","",INDEX(INDIRECT($2:$2),ATALI[[#This Row],[//]]))</f>
        <v/>
      </c>
      <c r="V331" s="31" t="str">
        <f ca="1">LOWER(SUBSTITUTE(SUBSTITUTE(SUBSTITUTE(SUBSTITUTE(SUBSTITUTE(SUBSTITUTE(SUBSTITUTE(ATALI[[#This Row],[N.B.nota]]," ",""),"-",""),"(",""),")",""),".",""),",",""),"/",""))</f>
        <v/>
      </c>
      <c r="W331" s="31" t="str">
        <f ca="1">IF(ATALI[[#This Row],[concat]]="","",MATCH(ATALI[[#This Row],[concat]],[3]!db[NB NOTA_C],0)+1)</f>
        <v/>
      </c>
      <c r="X331" s="31" t="str">
        <f ca="1">IF(ATALI[[#This Row],[N.B.nota]]="","",ADDRESS(ROW(ATALI[QB]),COLUMN(ATALI[QB]))&amp;":"&amp;ADDRESS(ROW(),COLUMN(ATALI[QB])))</f>
        <v/>
      </c>
      <c r="Y331" s="46" t="str">
        <f ca="1">IF(ATALI[[#This Row],[//]]="","",HYPERLINK("[../DB.xlsx]DB!e"&amp;MATCH(ATALI[[#This Row],[concat]],[3]!db[NB NOTA_C],0)+1,"&gt;"))</f>
        <v/>
      </c>
      <c r="Z331" s="32">
        <f ca="1">IF(ATALI[[#This Row],[ID NOTA]]="",INDIRECT(ADDRESS(ROW()-1,COLUMN())),ATALI[[#This Row],[ID NOTA]])</f>
        <v>7</v>
      </c>
    </row>
    <row r="332" spans="1:26" x14ac:dyDescent="0.25">
      <c r="A332" s="32"/>
      <c r="B332" s="48" t="str">
        <f>IF(ATALI[[#This Row],[N_ID]]="","",INDEX(Table1[ID],MATCH(ATALI[[#This Row],[N_ID]],Table1[N_ID],0)))</f>
        <v/>
      </c>
      <c r="C332" s="48" t="str">
        <f ca="1">IF(ATALI[[#This Row],[//]]="","",HYPERLINK("["&amp;SUBSTITUTE(DIR,"'","")&amp;"]NOTA!D"&amp;ATALI[[#This Row],[//]]+2,"&gt;"))</f>
        <v/>
      </c>
      <c r="D332" s="48" t="str">
        <f>IF(ATALI[[#This Row],[ID NOTA]]="","",INDEX(Table1[QB],MATCH(ATALI[[#This Row],[ID NOTA]],Table1[ID],0)))</f>
        <v/>
      </c>
      <c r="E33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32" s="48"/>
      <c r="G332" s="30" t="str">
        <f ca="1">IF(ATALI[[#This Row],[N_ID]]="","",INDEX(INDIRECT($2:$2),ATALI[[#This Row],[//]]))</f>
        <v/>
      </c>
      <c r="H332" s="30" t="str">
        <f ca="1">IF(ATALI[[#This Row],[N_ID]]="","",INDEX(INDIRECT($2:$2),ATALI[[#This Row],[//]]))</f>
        <v/>
      </c>
      <c r="I332" s="31" t="str">
        <f ca="1">IF(ATALI[[#This Row],[N_ID]]="","",INDEX(INDIRECT($2:$2),ATALI[[#This Row],[//]]))</f>
        <v/>
      </c>
      <c r="J332" s="31" t="str">
        <f ca="1">IF(ATALI[[#This Row],[//]]="","",INDEX([3]!db[NB PAJAK],ATALI[[#This Row],[stt]]-1))</f>
        <v/>
      </c>
      <c r="K332" s="48" t="str">
        <f ca="1">IF(ATALI[[#This Row],[//]]="","",INDEX(INDIRECT($2:$2),ATALI[[#This Row],[//]]))</f>
        <v/>
      </c>
      <c r="L332" s="48" t="str">
        <f ca="1">IF(ATALI[[#This Row],[//]]="","",INDEX(INDIRECT($2:$2),ATALI[[#This Row],[//]]))</f>
        <v/>
      </c>
      <c r="M332" s="48" t="str">
        <f ca="1">IF(ATALI[[#This Row],[//]]="","",INDEX(INDIRECT($2:$2),ATALI[[#This Row],[//]]))</f>
        <v/>
      </c>
      <c r="N332" s="33" t="str">
        <f ca="1">IF(ATALI[[#This Row],[//]]="","",INDEX(INDIRECT($2:$2),ATALI[[#This Row],[//]]))</f>
        <v/>
      </c>
      <c r="O332" s="44" t="str">
        <f ca="1">IF(ATALI[[#This Row],[//]]="","",INDEX(INDIRECT($2:$2),ATALI[[#This Row],[//]]))</f>
        <v/>
      </c>
      <c r="P332" s="44" t="str">
        <f ca="1">IF(ATALI[[#This Row],[//]]="","",IF(INDEX(INDIRECT($2:$2),ATALI[[#This Row],[//]])="","",INDEX(INDIRECT($2:$2),ATALI[[#This Row],[//]])))</f>
        <v/>
      </c>
      <c r="Q332" s="33" t="str">
        <f ca="1">IF(ATALI[[#This Row],[//]]="","",INDEX(INDIRECT($2:$2),ATALI[[#This Row],[//]]))</f>
        <v/>
      </c>
      <c r="R3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32" s="45" t="str">
        <f ca="1">IF(ATALI[[#This Row],[//]]="","",IF(INDEX(INDIRECT($2:$2),ATALI[[#This Row],[//]])="","",INDEX(INDIRECT($2:$2),ATALI[[#This Row],[//]])))</f>
        <v/>
      </c>
      <c r="U332" s="31" t="str">
        <f ca="1">IF(ATALI[[#This Row],[//]]="","",INDEX(INDIRECT($2:$2),ATALI[[#This Row],[//]]))</f>
        <v/>
      </c>
      <c r="V332" s="31" t="str">
        <f ca="1">LOWER(SUBSTITUTE(SUBSTITUTE(SUBSTITUTE(SUBSTITUTE(SUBSTITUTE(SUBSTITUTE(SUBSTITUTE(ATALI[[#This Row],[N.B.nota]]," ",""),"-",""),"(",""),")",""),".",""),",",""),"/",""))</f>
        <v/>
      </c>
      <c r="W332" s="31" t="str">
        <f ca="1">IF(ATALI[[#This Row],[concat]]="","",MATCH(ATALI[[#This Row],[concat]],[3]!db[NB NOTA_C],0)+1)</f>
        <v/>
      </c>
      <c r="X332" s="31" t="str">
        <f ca="1">IF(ATALI[[#This Row],[N.B.nota]]="","",ADDRESS(ROW(ATALI[QB]),COLUMN(ATALI[QB]))&amp;":"&amp;ADDRESS(ROW(),COLUMN(ATALI[QB])))</f>
        <v/>
      </c>
      <c r="Y332" s="46" t="str">
        <f ca="1">IF(ATALI[[#This Row],[//]]="","",HYPERLINK("[../DB.xlsx]DB!e"&amp;MATCH(ATALI[[#This Row],[concat]],[3]!db[NB NOTA_C],0)+1,"&gt;"))</f>
        <v/>
      </c>
      <c r="Z332" s="32">
        <f ca="1">IF(ATALI[[#This Row],[ID NOTA]]="",INDIRECT(ADDRESS(ROW()-1,COLUMN())),ATALI[[#This Row],[ID NOTA]])</f>
        <v>7</v>
      </c>
    </row>
    <row r="333" spans="1:26" x14ac:dyDescent="0.25">
      <c r="A333" s="32"/>
      <c r="B333" s="48" t="str">
        <f>IF(ATALI[[#This Row],[N_ID]]="","",INDEX(Table1[ID],MATCH(ATALI[[#This Row],[N_ID]],Table1[N_ID],0)))</f>
        <v/>
      </c>
      <c r="C333" s="48" t="str">
        <f ca="1">IF(ATALI[[#This Row],[//]]="","",HYPERLINK("["&amp;SUBSTITUTE(DIR,"'","")&amp;"]NOTA!D"&amp;ATALI[[#This Row],[//]]+2,"&gt;"))</f>
        <v/>
      </c>
      <c r="D333" s="48" t="str">
        <f>IF(ATALI[[#This Row],[ID NOTA]]="","",INDEX(Table1[QB],MATCH(ATALI[[#This Row],[ID NOTA]],Table1[ID],0)))</f>
        <v/>
      </c>
      <c r="E33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33" s="48"/>
      <c r="G333" s="30" t="str">
        <f ca="1">IF(ATALI[[#This Row],[N_ID]]="","",INDEX(INDIRECT($2:$2),ATALI[[#This Row],[//]]))</f>
        <v/>
      </c>
      <c r="H333" s="30" t="str">
        <f ca="1">IF(ATALI[[#This Row],[N_ID]]="","",INDEX(INDIRECT($2:$2),ATALI[[#This Row],[//]]))</f>
        <v/>
      </c>
      <c r="I333" s="31" t="str">
        <f ca="1">IF(ATALI[[#This Row],[N_ID]]="","",INDEX(INDIRECT($2:$2),ATALI[[#This Row],[//]]))</f>
        <v/>
      </c>
      <c r="J333" s="31" t="str">
        <f ca="1">IF(ATALI[[#This Row],[//]]="","",INDEX([3]!db[NB PAJAK],ATALI[[#This Row],[stt]]-1))</f>
        <v/>
      </c>
      <c r="K333" s="48" t="str">
        <f ca="1">IF(ATALI[[#This Row],[//]]="","",INDEX(INDIRECT($2:$2),ATALI[[#This Row],[//]]))</f>
        <v/>
      </c>
      <c r="L333" s="48" t="str">
        <f ca="1">IF(ATALI[[#This Row],[//]]="","",INDEX(INDIRECT($2:$2),ATALI[[#This Row],[//]]))</f>
        <v/>
      </c>
      <c r="M333" s="48" t="str">
        <f ca="1">IF(ATALI[[#This Row],[//]]="","",INDEX(INDIRECT($2:$2),ATALI[[#This Row],[//]]))</f>
        <v/>
      </c>
      <c r="N333" s="33" t="str">
        <f ca="1">IF(ATALI[[#This Row],[//]]="","",INDEX(INDIRECT($2:$2),ATALI[[#This Row],[//]]))</f>
        <v/>
      </c>
      <c r="O333" s="44" t="str">
        <f ca="1">IF(ATALI[[#This Row],[//]]="","",INDEX(INDIRECT($2:$2),ATALI[[#This Row],[//]]))</f>
        <v/>
      </c>
      <c r="P333" s="44" t="str">
        <f ca="1">IF(ATALI[[#This Row],[//]]="","",IF(INDEX(INDIRECT($2:$2),ATALI[[#This Row],[//]])="","",INDEX(INDIRECT($2:$2),ATALI[[#This Row],[//]])))</f>
        <v/>
      </c>
      <c r="Q333" s="33" t="str">
        <f ca="1">IF(ATALI[[#This Row],[//]]="","",INDEX(INDIRECT($2:$2),ATALI[[#This Row],[//]]))</f>
        <v/>
      </c>
      <c r="R3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33" s="45" t="str">
        <f ca="1">IF(ATALI[[#This Row],[//]]="","",IF(INDEX(INDIRECT($2:$2),ATALI[[#This Row],[//]])="","",INDEX(INDIRECT($2:$2),ATALI[[#This Row],[//]])))</f>
        <v/>
      </c>
      <c r="U333" s="31" t="str">
        <f ca="1">IF(ATALI[[#This Row],[//]]="","",INDEX(INDIRECT($2:$2),ATALI[[#This Row],[//]]))</f>
        <v/>
      </c>
      <c r="V333" s="31" t="str">
        <f ca="1">LOWER(SUBSTITUTE(SUBSTITUTE(SUBSTITUTE(SUBSTITUTE(SUBSTITUTE(SUBSTITUTE(SUBSTITUTE(ATALI[[#This Row],[N.B.nota]]," ",""),"-",""),"(",""),")",""),".",""),",",""),"/",""))</f>
        <v/>
      </c>
      <c r="W333" s="31" t="str">
        <f ca="1">IF(ATALI[[#This Row],[concat]]="","",MATCH(ATALI[[#This Row],[concat]],[3]!db[NB NOTA_C],0)+1)</f>
        <v/>
      </c>
      <c r="X333" s="31" t="str">
        <f ca="1">IF(ATALI[[#This Row],[N.B.nota]]="","",ADDRESS(ROW(ATALI[QB]),COLUMN(ATALI[QB]))&amp;":"&amp;ADDRESS(ROW(),COLUMN(ATALI[QB])))</f>
        <v/>
      </c>
      <c r="Y333" s="46" t="str">
        <f ca="1">IF(ATALI[[#This Row],[//]]="","",HYPERLINK("[../DB.xlsx]DB!e"&amp;MATCH(ATALI[[#This Row],[concat]],[3]!db[NB NOTA_C],0)+1,"&gt;"))</f>
        <v/>
      </c>
      <c r="Z333" s="32">
        <f ca="1">IF(ATALI[[#This Row],[ID NOTA]]="",INDIRECT(ADDRESS(ROW()-1,COLUMN())),ATALI[[#This Row],[ID NOTA]])</f>
        <v>7</v>
      </c>
    </row>
    <row r="334" spans="1:26" x14ac:dyDescent="0.25">
      <c r="A334" s="32"/>
      <c r="B334" s="48" t="str">
        <f>IF(ATALI[[#This Row],[N_ID]]="","",INDEX(Table1[ID],MATCH(ATALI[[#This Row],[N_ID]],Table1[N_ID],0)))</f>
        <v/>
      </c>
      <c r="C334" s="48" t="str">
        <f ca="1">IF(ATALI[[#This Row],[//]]="","",HYPERLINK("["&amp;SUBSTITUTE(DIR,"'","")&amp;"]NOTA!D"&amp;ATALI[[#This Row],[//]]+2,"&gt;"))</f>
        <v/>
      </c>
      <c r="D334" s="48" t="str">
        <f>IF(ATALI[[#This Row],[ID NOTA]]="","",INDEX(Table1[QB],MATCH(ATALI[[#This Row],[ID NOTA]],Table1[ID],0)))</f>
        <v/>
      </c>
      <c r="E33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34" s="48"/>
      <c r="G334" s="30" t="str">
        <f ca="1">IF(ATALI[[#This Row],[N_ID]]="","",INDEX(INDIRECT($2:$2),ATALI[[#This Row],[//]]))</f>
        <v/>
      </c>
      <c r="H334" s="30" t="str">
        <f ca="1">IF(ATALI[[#This Row],[N_ID]]="","",INDEX(INDIRECT($2:$2),ATALI[[#This Row],[//]]))</f>
        <v/>
      </c>
      <c r="I334" s="31" t="str">
        <f ca="1">IF(ATALI[[#This Row],[N_ID]]="","",INDEX(INDIRECT($2:$2),ATALI[[#This Row],[//]]))</f>
        <v/>
      </c>
      <c r="J334" s="31" t="str">
        <f ca="1">IF(ATALI[[#This Row],[//]]="","",INDEX([3]!db[NB PAJAK],ATALI[[#This Row],[stt]]-1))</f>
        <v/>
      </c>
      <c r="K334" s="48" t="str">
        <f ca="1">IF(ATALI[[#This Row],[//]]="","",INDEX(INDIRECT($2:$2),ATALI[[#This Row],[//]]))</f>
        <v/>
      </c>
      <c r="L334" s="48" t="str">
        <f ca="1">IF(ATALI[[#This Row],[//]]="","",INDEX(INDIRECT($2:$2),ATALI[[#This Row],[//]]))</f>
        <v/>
      </c>
      <c r="M334" s="48" t="str">
        <f ca="1">IF(ATALI[[#This Row],[//]]="","",INDEX(INDIRECT($2:$2),ATALI[[#This Row],[//]]))</f>
        <v/>
      </c>
      <c r="N334" s="33" t="str">
        <f ca="1">IF(ATALI[[#This Row],[//]]="","",INDEX(INDIRECT($2:$2),ATALI[[#This Row],[//]]))</f>
        <v/>
      </c>
      <c r="O334" s="44" t="str">
        <f ca="1">IF(ATALI[[#This Row],[//]]="","",INDEX(INDIRECT($2:$2),ATALI[[#This Row],[//]]))</f>
        <v/>
      </c>
      <c r="P334" s="44" t="str">
        <f ca="1">IF(ATALI[[#This Row],[//]]="","",IF(INDEX(INDIRECT($2:$2),ATALI[[#This Row],[//]])="","",INDEX(INDIRECT($2:$2),ATALI[[#This Row],[//]])))</f>
        <v/>
      </c>
      <c r="Q334" s="33" t="str">
        <f ca="1">IF(ATALI[[#This Row],[//]]="","",INDEX(INDIRECT($2:$2),ATALI[[#This Row],[//]]))</f>
        <v/>
      </c>
      <c r="R3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34" s="45" t="str">
        <f ca="1">IF(ATALI[[#This Row],[//]]="","",IF(INDEX(INDIRECT($2:$2),ATALI[[#This Row],[//]])="","",INDEX(INDIRECT($2:$2),ATALI[[#This Row],[//]])))</f>
        <v/>
      </c>
      <c r="U334" s="31" t="str">
        <f ca="1">IF(ATALI[[#This Row],[//]]="","",INDEX(INDIRECT($2:$2),ATALI[[#This Row],[//]]))</f>
        <v/>
      </c>
      <c r="V334" s="31" t="str">
        <f ca="1">LOWER(SUBSTITUTE(SUBSTITUTE(SUBSTITUTE(SUBSTITUTE(SUBSTITUTE(SUBSTITUTE(SUBSTITUTE(ATALI[[#This Row],[N.B.nota]]," ",""),"-",""),"(",""),")",""),".",""),",",""),"/",""))</f>
        <v/>
      </c>
      <c r="W334" s="31" t="str">
        <f ca="1">IF(ATALI[[#This Row],[concat]]="","",MATCH(ATALI[[#This Row],[concat]],[3]!db[NB NOTA_C],0)+1)</f>
        <v/>
      </c>
      <c r="X334" s="31" t="str">
        <f ca="1">IF(ATALI[[#This Row],[N.B.nota]]="","",ADDRESS(ROW(ATALI[QB]),COLUMN(ATALI[QB]))&amp;":"&amp;ADDRESS(ROW(),COLUMN(ATALI[QB])))</f>
        <v/>
      </c>
      <c r="Y334" s="46" t="str">
        <f ca="1">IF(ATALI[[#This Row],[//]]="","",HYPERLINK("[../DB.xlsx]DB!e"&amp;MATCH(ATALI[[#This Row],[concat]],[3]!db[NB NOTA_C],0)+1,"&gt;"))</f>
        <v/>
      </c>
      <c r="Z334" s="32">
        <f ca="1">IF(ATALI[[#This Row],[ID NOTA]]="",INDIRECT(ADDRESS(ROW()-1,COLUMN())),ATALI[[#This Row],[ID NOTA]])</f>
        <v>7</v>
      </c>
    </row>
    <row r="335" spans="1:26" x14ac:dyDescent="0.25">
      <c r="A335" s="32"/>
      <c r="B335" s="48" t="str">
        <f>IF(ATALI[[#This Row],[N_ID]]="","",INDEX(Table1[ID],MATCH(ATALI[[#This Row],[N_ID]],Table1[N_ID],0)))</f>
        <v/>
      </c>
      <c r="C335" s="48" t="str">
        <f ca="1">IF(ATALI[[#This Row],[//]]="","",HYPERLINK("["&amp;SUBSTITUTE(DIR,"'","")&amp;"]NOTA!D"&amp;ATALI[[#This Row],[//]]+2,"&gt;"))</f>
        <v/>
      </c>
      <c r="D335" s="48" t="str">
        <f>IF(ATALI[[#This Row],[ID NOTA]]="","",INDEX(Table1[QB],MATCH(ATALI[[#This Row],[ID NOTA]],Table1[ID],0)))</f>
        <v/>
      </c>
      <c r="E33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35" s="48"/>
      <c r="G335" s="30" t="str">
        <f ca="1">IF(ATALI[[#This Row],[N_ID]]="","",INDEX(INDIRECT($2:$2),ATALI[[#This Row],[//]]))</f>
        <v/>
      </c>
      <c r="H335" s="30" t="str">
        <f ca="1">IF(ATALI[[#This Row],[N_ID]]="","",INDEX(INDIRECT($2:$2),ATALI[[#This Row],[//]]))</f>
        <v/>
      </c>
      <c r="I335" s="31" t="str">
        <f ca="1">IF(ATALI[[#This Row],[N_ID]]="","",INDEX(INDIRECT($2:$2),ATALI[[#This Row],[//]]))</f>
        <v/>
      </c>
      <c r="J335" s="31" t="str">
        <f ca="1">IF(ATALI[[#This Row],[//]]="","",INDEX([3]!db[NB PAJAK],ATALI[[#This Row],[stt]]-1))</f>
        <v/>
      </c>
      <c r="K335" s="48" t="str">
        <f ca="1">IF(ATALI[[#This Row],[//]]="","",INDEX(INDIRECT($2:$2),ATALI[[#This Row],[//]]))</f>
        <v/>
      </c>
      <c r="L335" s="48" t="str">
        <f ca="1">IF(ATALI[[#This Row],[//]]="","",INDEX(INDIRECT($2:$2),ATALI[[#This Row],[//]]))</f>
        <v/>
      </c>
      <c r="M335" s="48" t="str">
        <f ca="1">IF(ATALI[[#This Row],[//]]="","",INDEX(INDIRECT($2:$2),ATALI[[#This Row],[//]]))</f>
        <v/>
      </c>
      <c r="N335" s="33" t="str">
        <f ca="1">IF(ATALI[[#This Row],[//]]="","",INDEX(INDIRECT($2:$2),ATALI[[#This Row],[//]]))</f>
        <v/>
      </c>
      <c r="O335" s="44" t="str">
        <f ca="1">IF(ATALI[[#This Row],[//]]="","",INDEX(INDIRECT($2:$2),ATALI[[#This Row],[//]]))</f>
        <v/>
      </c>
      <c r="P335" s="44" t="str">
        <f ca="1">IF(ATALI[[#This Row],[//]]="","",IF(INDEX(INDIRECT($2:$2),ATALI[[#This Row],[//]])="","",INDEX(INDIRECT($2:$2),ATALI[[#This Row],[//]])))</f>
        <v/>
      </c>
      <c r="Q335" s="33" t="str">
        <f ca="1">IF(ATALI[[#This Row],[//]]="","",INDEX(INDIRECT($2:$2),ATALI[[#This Row],[//]]))</f>
        <v/>
      </c>
      <c r="R3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35" s="45" t="str">
        <f ca="1">IF(ATALI[[#This Row],[//]]="","",IF(INDEX(INDIRECT($2:$2),ATALI[[#This Row],[//]])="","",INDEX(INDIRECT($2:$2),ATALI[[#This Row],[//]])))</f>
        <v/>
      </c>
      <c r="U335" s="31" t="str">
        <f ca="1">IF(ATALI[[#This Row],[//]]="","",INDEX(INDIRECT($2:$2),ATALI[[#This Row],[//]]))</f>
        <v/>
      </c>
      <c r="V335" s="31" t="str">
        <f ca="1">LOWER(SUBSTITUTE(SUBSTITUTE(SUBSTITUTE(SUBSTITUTE(SUBSTITUTE(SUBSTITUTE(SUBSTITUTE(ATALI[[#This Row],[N.B.nota]]," ",""),"-",""),"(",""),")",""),".",""),",",""),"/",""))</f>
        <v/>
      </c>
      <c r="W335" s="31" t="str">
        <f ca="1">IF(ATALI[[#This Row],[concat]]="","",MATCH(ATALI[[#This Row],[concat]],[3]!db[NB NOTA_C],0)+1)</f>
        <v/>
      </c>
      <c r="X335" s="31" t="str">
        <f ca="1">IF(ATALI[[#This Row],[N.B.nota]]="","",ADDRESS(ROW(ATALI[QB]),COLUMN(ATALI[QB]))&amp;":"&amp;ADDRESS(ROW(),COLUMN(ATALI[QB])))</f>
        <v/>
      </c>
      <c r="Y335" s="46" t="str">
        <f ca="1">IF(ATALI[[#This Row],[//]]="","",HYPERLINK("[../DB.xlsx]DB!e"&amp;MATCH(ATALI[[#This Row],[concat]],[3]!db[NB NOTA_C],0)+1,"&gt;"))</f>
        <v/>
      </c>
      <c r="Z335" s="32">
        <f ca="1">IF(ATALI[[#This Row],[ID NOTA]]="",INDIRECT(ADDRESS(ROW()-1,COLUMN())),ATALI[[#This Row],[ID NOTA]])</f>
        <v>7</v>
      </c>
    </row>
    <row r="336" spans="1:26" x14ac:dyDescent="0.25">
      <c r="A336" s="32"/>
      <c r="B336" s="48" t="str">
        <f>IF(ATALI[[#This Row],[N_ID]]="","",INDEX(Table1[ID],MATCH(ATALI[[#This Row],[N_ID]],Table1[N_ID],0)))</f>
        <v/>
      </c>
      <c r="C336" s="48" t="str">
        <f ca="1">IF(ATALI[[#This Row],[//]]="","",HYPERLINK("["&amp;SUBSTITUTE(DIR,"'","")&amp;"]NOTA!D"&amp;ATALI[[#This Row],[//]]+2,"&gt;"))</f>
        <v/>
      </c>
      <c r="D336" s="48" t="str">
        <f>IF(ATALI[[#This Row],[ID NOTA]]="","",INDEX(Table1[QB],MATCH(ATALI[[#This Row],[ID NOTA]],Table1[ID],0)))</f>
        <v/>
      </c>
      <c r="E33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36" s="48"/>
      <c r="G336" s="30" t="str">
        <f ca="1">IF(ATALI[[#This Row],[N_ID]]="","",INDEX(INDIRECT($2:$2),ATALI[[#This Row],[//]]))</f>
        <v/>
      </c>
      <c r="H336" s="30" t="str">
        <f ca="1">IF(ATALI[[#This Row],[N_ID]]="","",INDEX(INDIRECT($2:$2),ATALI[[#This Row],[//]]))</f>
        <v/>
      </c>
      <c r="I336" s="31" t="str">
        <f ca="1">IF(ATALI[[#This Row],[N_ID]]="","",INDEX(INDIRECT($2:$2),ATALI[[#This Row],[//]]))</f>
        <v/>
      </c>
      <c r="J336" s="31" t="str">
        <f ca="1">IF(ATALI[[#This Row],[//]]="","",INDEX([3]!db[NB PAJAK],ATALI[[#This Row],[stt]]-1))</f>
        <v/>
      </c>
      <c r="K336" s="48" t="str">
        <f ca="1">IF(ATALI[[#This Row],[//]]="","",INDEX(INDIRECT($2:$2),ATALI[[#This Row],[//]]))</f>
        <v/>
      </c>
      <c r="L336" s="48" t="str">
        <f ca="1">IF(ATALI[[#This Row],[//]]="","",INDEX(INDIRECT($2:$2),ATALI[[#This Row],[//]]))</f>
        <v/>
      </c>
      <c r="M336" s="48" t="str">
        <f ca="1">IF(ATALI[[#This Row],[//]]="","",INDEX(INDIRECT($2:$2),ATALI[[#This Row],[//]]))</f>
        <v/>
      </c>
      <c r="N336" s="33" t="str">
        <f ca="1">IF(ATALI[[#This Row],[//]]="","",INDEX(INDIRECT($2:$2),ATALI[[#This Row],[//]]))</f>
        <v/>
      </c>
      <c r="O336" s="44" t="str">
        <f ca="1">IF(ATALI[[#This Row],[//]]="","",INDEX(INDIRECT($2:$2),ATALI[[#This Row],[//]]))</f>
        <v/>
      </c>
      <c r="P336" s="44" t="str">
        <f ca="1">IF(ATALI[[#This Row],[//]]="","",IF(INDEX(INDIRECT($2:$2),ATALI[[#This Row],[//]])="","",INDEX(INDIRECT($2:$2),ATALI[[#This Row],[//]])))</f>
        <v/>
      </c>
      <c r="Q336" s="33" t="str">
        <f ca="1">IF(ATALI[[#This Row],[//]]="","",INDEX(INDIRECT($2:$2),ATALI[[#This Row],[//]]))</f>
        <v/>
      </c>
      <c r="R3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36" s="45" t="str">
        <f ca="1">IF(ATALI[[#This Row],[//]]="","",IF(INDEX(INDIRECT($2:$2),ATALI[[#This Row],[//]])="","",INDEX(INDIRECT($2:$2),ATALI[[#This Row],[//]])))</f>
        <v/>
      </c>
      <c r="U336" s="31" t="str">
        <f ca="1">IF(ATALI[[#This Row],[//]]="","",INDEX(INDIRECT($2:$2),ATALI[[#This Row],[//]]))</f>
        <v/>
      </c>
      <c r="V336" s="31" t="str">
        <f ca="1">LOWER(SUBSTITUTE(SUBSTITUTE(SUBSTITUTE(SUBSTITUTE(SUBSTITUTE(SUBSTITUTE(SUBSTITUTE(ATALI[[#This Row],[N.B.nota]]," ",""),"-",""),"(",""),")",""),".",""),",",""),"/",""))</f>
        <v/>
      </c>
      <c r="W336" s="31" t="str">
        <f ca="1">IF(ATALI[[#This Row],[concat]]="","",MATCH(ATALI[[#This Row],[concat]],[3]!db[NB NOTA_C],0)+1)</f>
        <v/>
      </c>
      <c r="X336" s="31" t="str">
        <f ca="1">IF(ATALI[[#This Row],[N.B.nota]]="","",ADDRESS(ROW(ATALI[QB]),COLUMN(ATALI[QB]))&amp;":"&amp;ADDRESS(ROW(),COLUMN(ATALI[QB])))</f>
        <v/>
      </c>
      <c r="Y336" s="46" t="str">
        <f ca="1">IF(ATALI[[#This Row],[//]]="","",HYPERLINK("[../DB.xlsx]DB!e"&amp;MATCH(ATALI[[#This Row],[concat]],[3]!db[NB NOTA_C],0)+1,"&gt;"))</f>
        <v/>
      </c>
      <c r="Z336" s="32">
        <f ca="1">IF(ATALI[[#This Row],[ID NOTA]]="",INDIRECT(ADDRESS(ROW()-1,COLUMN())),ATALI[[#This Row],[ID NOTA]])</f>
        <v>7</v>
      </c>
    </row>
    <row r="337" spans="1:26" x14ac:dyDescent="0.25">
      <c r="A337" s="32"/>
      <c r="B337" s="48" t="str">
        <f>IF(ATALI[[#This Row],[N_ID]]="","",INDEX(Table1[ID],MATCH(ATALI[[#This Row],[N_ID]],Table1[N_ID],0)))</f>
        <v/>
      </c>
      <c r="C337" s="48" t="str">
        <f ca="1">IF(ATALI[[#This Row],[//]]="","",HYPERLINK("["&amp;SUBSTITUTE(DIR,"'","")&amp;"]NOTA!D"&amp;ATALI[[#This Row],[//]]+2,"&gt;"))</f>
        <v/>
      </c>
      <c r="D337" s="48" t="str">
        <f>IF(ATALI[[#This Row],[ID NOTA]]="","",INDEX(Table1[QB],MATCH(ATALI[[#This Row],[ID NOTA]],Table1[ID],0)))</f>
        <v/>
      </c>
      <c r="E33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37" s="48"/>
      <c r="G337" s="30" t="str">
        <f ca="1">IF(ATALI[[#This Row],[N_ID]]="","",INDEX(INDIRECT($2:$2),ATALI[[#This Row],[//]]))</f>
        <v/>
      </c>
      <c r="H337" s="30" t="str">
        <f ca="1">IF(ATALI[[#This Row],[N_ID]]="","",INDEX(INDIRECT($2:$2),ATALI[[#This Row],[//]]))</f>
        <v/>
      </c>
      <c r="I337" s="31" t="str">
        <f ca="1">IF(ATALI[[#This Row],[N_ID]]="","",INDEX(INDIRECT($2:$2),ATALI[[#This Row],[//]]))</f>
        <v/>
      </c>
      <c r="J337" s="31" t="str">
        <f ca="1">IF(ATALI[[#This Row],[//]]="","",INDEX([3]!db[NB PAJAK],ATALI[[#This Row],[stt]]-1))</f>
        <v/>
      </c>
      <c r="K337" s="48" t="str">
        <f ca="1">IF(ATALI[[#This Row],[//]]="","",INDEX(INDIRECT($2:$2),ATALI[[#This Row],[//]]))</f>
        <v/>
      </c>
      <c r="L337" s="48" t="str">
        <f ca="1">IF(ATALI[[#This Row],[//]]="","",INDEX(INDIRECT($2:$2),ATALI[[#This Row],[//]]))</f>
        <v/>
      </c>
      <c r="M337" s="48" t="str">
        <f ca="1">IF(ATALI[[#This Row],[//]]="","",INDEX(INDIRECT($2:$2),ATALI[[#This Row],[//]]))</f>
        <v/>
      </c>
      <c r="N337" s="33" t="str">
        <f ca="1">IF(ATALI[[#This Row],[//]]="","",INDEX(INDIRECT($2:$2),ATALI[[#This Row],[//]]))</f>
        <v/>
      </c>
      <c r="O337" s="44" t="str">
        <f ca="1">IF(ATALI[[#This Row],[//]]="","",INDEX(INDIRECT($2:$2),ATALI[[#This Row],[//]]))</f>
        <v/>
      </c>
      <c r="P337" s="44" t="str">
        <f ca="1">IF(ATALI[[#This Row],[//]]="","",IF(INDEX(INDIRECT($2:$2),ATALI[[#This Row],[//]])="","",INDEX(INDIRECT($2:$2),ATALI[[#This Row],[//]])))</f>
        <v/>
      </c>
      <c r="Q337" s="33" t="str">
        <f ca="1">IF(ATALI[[#This Row],[//]]="","",INDEX(INDIRECT($2:$2),ATALI[[#This Row],[//]]))</f>
        <v/>
      </c>
      <c r="R3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37" s="45" t="str">
        <f ca="1">IF(ATALI[[#This Row],[//]]="","",IF(INDEX(INDIRECT($2:$2),ATALI[[#This Row],[//]])="","",INDEX(INDIRECT($2:$2),ATALI[[#This Row],[//]])))</f>
        <v/>
      </c>
      <c r="U337" s="31" t="str">
        <f ca="1">IF(ATALI[[#This Row],[//]]="","",INDEX(INDIRECT($2:$2),ATALI[[#This Row],[//]]))</f>
        <v/>
      </c>
      <c r="V337" s="31" t="str">
        <f ca="1">LOWER(SUBSTITUTE(SUBSTITUTE(SUBSTITUTE(SUBSTITUTE(SUBSTITUTE(SUBSTITUTE(SUBSTITUTE(ATALI[[#This Row],[N.B.nota]]," ",""),"-",""),"(",""),")",""),".",""),",",""),"/",""))</f>
        <v/>
      </c>
      <c r="W337" s="31" t="str">
        <f ca="1">IF(ATALI[[#This Row],[concat]]="","",MATCH(ATALI[[#This Row],[concat]],[3]!db[NB NOTA_C],0)+1)</f>
        <v/>
      </c>
      <c r="X337" s="31" t="str">
        <f ca="1">IF(ATALI[[#This Row],[N.B.nota]]="","",ADDRESS(ROW(ATALI[QB]),COLUMN(ATALI[QB]))&amp;":"&amp;ADDRESS(ROW(),COLUMN(ATALI[QB])))</f>
        <v/>
      </c>
      <c r="Y337" s="46" t="str">
        <f ca="1">IF(ATALI[[#This Row],[//]]="","",HYPERLINK("[../DB.xlsx]DB!e"&amp;MATCH(ATALI[[#This Row],[concat]],[3]!db[NB NOTA_C],0)+1,"&gt;"))</f>
        <v/>
      </c>
      <c r="Z337" s="32">
        <f ca="1">IF(ATALI[[#This Row],[ID NOTA]]="",INDIRECT(ADDRESS(ROW()-1,COLUMN())),ATALI[[#This Row],[ID NOTA]])</f>
        <v>7</v>
      </c>
    </row>
    <row r="338" spans="1:26" x14ac:dyDescent="0.25">
      <c r="A338" s="32"/>
      <c r="B338" s="48" t="str">
        <f>IF(ATALI[[#This Row],[N_ID]]="","",INDEX(Table1[ID],MATCH(ATALI[[#This Row],[N_ID]],Table1[N_ID],0)))</f>
        <v/>
      </c>
      <c r="C338" s="48" t="str">
        <f ca="1">IF(ATALI[[#This Row],[//]]="","",HYPERLINK("["&amp;SUBSTITUTE(DIR,"'","")&amp;"]NOTA!D"&amp;ATALI[[#This Row],[//]]+2,"&gt;"))</f>
        <v/>
      </c>
      <c r="D338" s="48" t="str">
        <f>IF(ATALI[[#This Row],[ID NOTA]]="","",INDEX(Table1[QB],MATCH(ATALI[[#This Row],[ID NOTA]],Table1[ID],0)))</f>
        <v/>
      </c>
      <c r="E33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38" s="48"/>
      <c r="G338" s="30" t="str">
        <f ca="1">IF(ATALI[[#This Row],[N_ID]]="","",INDEX(INDIRECT($2:$2),ATALI[[#This Row],[//]]))</f>
        <v/>
      </c>
      <c r="H338" s="30" t="str">
        <f ca="1">IF(ATALI[[#This Row],[N_ID]]="","",INDEX(INDIRECT($2:$2),ATALI[[#This Row],[//]]))</f>
        <v/>
      </c>
      <c r="I338" s="31" t="str">
        <f ca="1">IF(ATALI[[#This Row],[N_ID]]="","",INDEX(INDIRECT($2:$2),ATALI[[#This Row],[//]]))</f>
        <v/>
      </c>
      <c r="J338" s="31" t="str">
        <f ca="1">IF(ATALI[[#This Row],[//]]="","",INDEX([3]!db[NB PAJAK],ATALI[[#This Row],[stt]]-1))</f>
        <v/>
      </c>
      <c r="K338" s="48" t="str">
        <f ca="1">IF(ATALI[[#This Row],[//]]="","",INDEX(INDIRECT($2:$2),ATALI[[#This Row],[//]]))</f>
        <v/>
      </c>
      <c r="L338" s="48" t="str">
        <f ca="1">IF(ATALI[[#This Row],[//]]="","",INDEX(INDIRECT($2:$2),ATALI[[#This Row],[//]]))</f>
        <v/>
      </c>
      <c r="M338" s="48" t="str">
        <f ca="1">IF(ATALI[[#This Row],[//]]="","",INDEX(INDIRECT($2:$2),ATALI[[#This Row],[//]]))</f>
        <v/>
      </c>
      <c r="N338" s="33" t="str">
        <f ca="1">IF(ATALI[[#This Row],[//]]="","",INDEX(INDIRECT($2:$2),ATALI[[#This Row],[//]]))</f>
        <v/>
      </c>
      <c r="O338" s="44" t="str">
        <f ca="1">IF(ATALI[[#This Row],[//]]="","",INDEX(INDIRECT($2:$2),ATALI[[#This Row],[//]]))</f>
        <v/>
      </c>
      <c r="P338" s="44" t="str">
        <f ca="1">IF(ATALI[[#This Row],[//]]="","",IF(INDEX(INDIRECT($2:$2),ATALI[[#This Row],[//]])="","",INDEX(INDIRECT($2:$2),ATALI[[#This Row],[//]])))</f>
        <v/>
      </c>
      <c r="Q338" s="33" t="str">
        <f ca="1">IF(ATALI[[#This Row],[//]]="","",INDEX(INDIRECT($2:$2),ATALI[[#This Row],[//]]))</f>
        <v/>
      </c>
      <c r="R3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38" s="45" t="str">
        <f ca="1">IF(ATALI[[#This Row],[//]]="","",IF(INDEX(INDIRECT($2:$2),ATALI[[#This Row],[//]])="","",INDEX(INDIRECT($2:$2),ATALI[[#This Row],[//]])))</f>
        <v/>
      </c>
      <c r="U338" s="31" t="str">
        <f ca="1">IF(ATALI[[#This Row],[//]]="","",INDEX(INDIRECT($2:$2),ATALI[[#This Row],[//]]))</f>
        <v/>
      </c>
      <c r="V338" s="31" t="str">
        <f ca="1">LOWER(SUBSTITUTE(SUBSTITUTE(SUBSTITUTE(SUBSTITUTE(SUBSTITUTE(SUBSTITUTE(SUBSTITUTE(ATALI[[#This Row],[N.B.nota]]," ",""),"-",""),"(",""),")",""),".",""),",",""),"/",""))</f>
        <v/>
      </c>
      <c r="W338" s="31" t="str">
        <f ca="1">IF(ATALI[[#This Row],[concat]]="","",MATCH(ATALI[[#This Row],[concat]],[3]!db[NB NOTA_C],0)+1)</f>
        <v/>
      </c>
      <c r="X338" s="31" t="str">
        <f ca="1">IF(ATALI[[#This Row],[N.B.nota]]="","",ADDRESS(ROW(ATALI[QB]),COLUMN(ATALI[QB]))&amp;":"&amp;ADDRESS(ROW(),COLUMN(ATALI[QB])))</f>
        <v/>
      </c>
      <c r="Y338" s="46" t="str">
        <f ca="1">IF(ATALI[[#This Row],[//]]="","",HYPERLINK("[../DB.xlsx]DB!e"&amp;MATCH(ATALI[[#This Row],[concat]],[3]!db[NB NOTA_C],0)+1,"&gt;"))</f>
        <v/>
      </c>
      <c r="Z338" s="32">
        <f ca="1">IF(ATALI[[#This Row],[ID NOTA]]="",INDIRECT(ADDRESS(ROW()-1,COLUMN())),ATALI[[#This Row],[ID NOTA]])</f>
        <v>7</v>
      </c>
    </row>
    <row r="339" spans="1:26" x14ac:dyDescent="0.25">
      <c r="A339" s="32"/>
      <c r="B339" s="48" t="str">
        <f>IF(ATALI[[#This Row],[N_ID]]="","",INDEX(Table1[ID],MATCH(ATALI[[#This Row],[N_ID]],Table1[N_ID],0)))</f>
        <v/>
      </c>
      <c r="C339" s="48" t="str">
        <f ca="1">IF(ATALI[[#This Row],[//]]="","",HYPERLINK("["&amp;SUBSTITUTE(DIR,"'","")&amp;"]NOTA!D"&amp;ATALI[[#This Row],[//]]+2,"&gt;"))</f>
        <v/>
      </c>
      <c r="D339" s="48" t="str">
        <f>IF(ATALI[[#This Row],[ID NOTA]]="","",INDEX(Table1[QB],MATCH(ATALI[[#This Row],[ID NOTA]],Table1[ID],0)))</f>
        <v/>
      </c>
      <c r="E33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39" s="48"/>
      <c r="G339" s="30" t="str">
        <f ca="1">IF(ATALI[[#This Row],[N_ID]]="","",INDEX(INDIRECT($2:$2),ATALI[[#This Row],[//]]))</f>
        <v/>
      </c>
      <c r="H339" s="30" t="str">
        <f ca="1">IF(ATALI[[#This Row],[N_ID]]="","",INDEX(INDIRECT($2:$2),ATALI[[#This Row],[//]]))</f>
        <v/>
      </c>
      <c r="I339" s="31" t="str">
        <f ca="1">IF(ATALI[[#This Row],[N_ID]]="","",INDEX(INDIRECT($2:$2),ATALI[[#This Row],[//]]))</f>
        <v/>
      </c>
      <c r="J339" s="31" t="str">
        <f ca="1">IF(ATALI[[#This Row],[//]]="","",INDEX([3]!db[NB PAJAK],ATALI[[#This Row],[stt]]-1))</f>
        <v/>
      </c>
      <c r="K339" s="48" t="str">
        <f ca="1">IF(ATALI[[#This Row],[//]]="","",INDEX(INDIRECT($2:$2),ATALI[[#This Row],[//]]))</f>
        <v/>
      </c>
      <c r="L339" s="48" t="str">
        <f ca="1">IF(ATALI[[#This Row],[//]]="","",INDEX(INDIRECT($2:$2),ATALI[[#This Row],[//]]))</f>
        <v/>
      </c>
      <c r="M339" s="48" t="str">
        <f ca="1">IF(ATALI[[#This Row],[//]]="","",INDEX(INDIRECT($2:$2),ATALI[[#This Row],[//]]))</f>
        <v/>
      </c>
      <c r="N339" s="33" t="str">
        <f ca="1">IF(ATALI[[#This Row],[//]]="","",INDEX(INDIRECT($2:$2),ATALI[[#This Row],[//]]))</f>
        <v/>
      </c>
      <c r="O339" s="44" t="str">
        <f ca="1">IF(ATALI[[#This Row],[//]]="","",INDEX(INDIRECT($2:$2),ATALI[[#This Row],[//]]))</f>
        <v/>
      </c>
      <c r="P339" s="44" t="str">
        <f ca="1">IF(ATALI[[#This Row],[//]]="","",IF(INDEX(INDIRECT($2:$2),ATALI[[#This Row],[//]])="","",INDEX(INDIRECT($2:$2),ATALI[[#This Row],[//]])))</f>
        <v/>
      </c>
      <c r="Q339" s="33" t="str">
        <f ca="1">IF(ATALI[[#This Row],[//]]="","",INDEX(INDIRECT($2:$2),ATALI[[#This Row],[//]]))</f>
        <v/>
      </c>
      <c r="R3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39" s="45" t="str">
        <f ca="1">IF(ATALI[[#This Row],[//]]="","",IF(INDEX(INDIRECT($2:$2),ATALI[[#This Row],[//]])="","",INDEX(INDIRECT($2:$2),ATALI[[#This Row],[//]])))</f>
        <v/>
      </c>
      <c r="U339" s="31" t="str">
        <f ca="1">IF(ATALI[[#This Row],[//]]="","",INDEX(INDIRECT($2:$2),ATALI[[#This Row],[//]]))</f>
        <v/>
      </c>
      <c r="V339" s="31" t="str">
        <f ca="1">LOWER(SUBSTITUTE(SUBSTITUTE(SUBSTITUTE(SUBSTITUTE(SUBSTITUTE(SUBSTITUTE(SUBSTITUTE(ATALI[[#This Row],[N.B.nota]]," ",""),"-",""),"(",""),")",""),".",""),",",""),"/",""))</f>
        <v/>
      </c>
      <c r="W339" s="31" t="str">
        <f ca="1">IF(ATALI[[#This Row],[concat]]="","",MATCH(ATALI[[#This Row],[concat]],[3]!db[NB NOTA_C],0)+1)</f>
        <v/>
      </c>
      <c r="X339" s="31" t="str">
        <f ca="1">IF(ATALI[[#This Row],[N.B.nota]]="","",ADDRESS(ROW(ATALI[QB]),COLUMN(ATALI[QB]))&amp;":"&amp;ADDRESS(ROW(),COLUMN(ATALI[QB])))</f>
        <v/>
      </c>
      <c r="Y339" s="46" t="str">
        <f ca="1">IF(ATALI[[#This Row],[//]]="","",HYPERLINK("[../DB.xlsx]DB!e"&amp;MATCH(ATALI[[#This Row],[concat]],[3]!db[NB NOTA_C],0)+1,"&gt;"))</f>
        <v/>
      </c>
      <c r="Z339" s="32">
        <f ca="1">IF(ATALI[[#This Row],[ID NOTA]]="",INDIRECT(ADDRESS(ROW()-1,COLUMN())),ATALI[[#This Row],[ID NOTA]])</f>
        <v>7</v>
      </c>
    </row>
    <row r="340" spans="1:26" x14ac:dyDescent="0.25">
      <c r="A340" s="32"/>
      <c r="B340" s="48" t="str">
        <f>IF(ATALI[[#This Row],[N_ID]]="","",INDEX(Table1[ID],MATCH(ATALI[[#This Row],[N_ID]],Table1[N_ID],0)))</f>
        <v/>
      </c>
      <c r="C340" s="48" t="str">
        <f ca="1">IF(ATALI[[#This Row],[//]]="","",HYPERLINK("["&amp;SUBSTITUTE(DIR,"'","")&amp;"]NOTA!D"&amp;ATALI[[#This Row],[//]]+2,"&gt;"))</f>
        <v/>
      </c>
      <c r="D340" s="48" t="str">
        <f>IF(ATALI[[#This Row],[ID NOTA]]="","",INDEX(Table1[QB],MATCH(ATALI[[#This Row],[ID NOTA]],Table1[ID],0)))</f>
        <v/>
      </c>
      <c r="E34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40" s="48"/>
      <c r="G340" s="30" t="str">
        <f ca="1">IF(ATALI[[#This Row],[N_ID]]="","",INDEX(INDIRECT($2:$2),ATALI[[#This Row],[//]]))</f>
        <v/>
      </c>
      <c r="H340" s="30" t="str">
        <f ca="1">IF(ATALI[[#This Row],[N_ID]]="","",INDEX(INDIRECT($2:$2),ATALI[[#This Row],[//]]))</f>
        <v/>
      </c>
      <c r="I340" s="31" t="str">
        <f ca="1">IF(ATALI[[#This Row],[N_ID]]="","",INDEX(INDIRECT($2:$2),ATALI[[#This Row],[//]]))</f>
        <v/>
      </c>
      <c r="J340" s="31" t="str">
        <f ca="1">IF(ATALI[[#This Row],[//]]="","",INDEX([3]!db[NB PAJAK],ATALI[[#This Row],[stt]]-1))</f>
        <v/>
      </c>
      <c r="K340" s="48" t="str">
        <f ca="1">IF(ATALI[[#This Row],[//]]="","",INDEX(INDIRECT($2:$2),ATALI[[#This Row],[//]]))</f>
        <v/>
      </c>
      <c r="L340" s="48" t="str">
        <f ca="1">IF(ATALI[[#This Row],[//]]="","",INDEX(INDIRECT($2:$2),ATALI[[#This Row],[//]]))</f>
        <v/>
      </c>
      <c r="M340" s="48" t="str">
        <f ca="1">IF(ATALI[[#This Row],[//]]="","",INDEX(INDIRECT($2:$2),ATALI[[#This Row],[//]]))</f>
        <v/>
      </c>
      <c r="N340" s="33" t="str">
        <f ca="1">IF(ATALI[[#This Row],[//]]="","",INDEX(INDIRECT($2:$2),ATALI[[#This Row],[//]]))</f>
        <v/>
      </c>
      <c r="O340" s="44" t="str">
        <f ca="1">IF(ATALI[[#This Row],[//]]="","",INDEX(INDIRECT($2:$2),ATALI[[#This Row],[//]]))</f>
        <v/>
      </c>
      <c r="P340" s="44" t="str">
        <f ca="1">IF(ATALI[[#This Row],[//]]="","",IF(INDEX(INDIRECT($2:$2),ATALI[[#This Row],[//]])="","",INDEX(INDIRECT($2:$2),ATALI[[#This Row],[//]])))</f>
        <v/>
      </c>
      <c r="Q340" s="33" t="str">
        <f ca="1">IF(ATALI[[#This Row],[//]]="","",INDEX(INDIRECT($2:$2),ATALI[[#This Row],[//]]))</f>
        <v/>
      </c>
      <c r="R3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40" s="45" t="str">
        <f ca="1">IF(ATALI[[#This Row],[//]]="","",IF(INDEX(INDIRECT($2:$2),ATALI[[#This Row],[//]])="","",INDEX(INDIRECT($2:$2),ATALI[[#This Row],[//]])))</f>
        <v/>
      </c>
      <c r="U340" s="31" t="str">
        <f ca="1">IF(ATALI[[#This Row],[//]]="","",INDEX(INDIRECT($2:$2),ATALI[[#This Row],[//]]))</f>
        <v/>
      </c>
      <c r="V340" s="31" t="str">
        <f ca="1">LOWER(SUBSTITUTE(SUBSTITUTE(SUBSTITUTE(SUBSTITUTE(SUBSTITUTE(SUBSTITUTE(SUBSTITUTE(ATALI[[#This Row],[N.B.nota]]," ",""),"-",""),"(",""),")",""),".",""),",",""),"/",""))</f>
        <v/>
      </c>
      <c r="W340" s="31" t="str">
        <f ca="1">IF(ATALI[[#This Row],[concat]]="","",MATCH(ATALI[[#This Row],[concat]],[3]!db[NB NOTA_C],0)+1)</f>
        <v/>
      </c>
      <c r="X340" s="31" t="str">
        <f ca="1">IF(ATALI[[#This Row],[N.B.nota]]="","",ADDRESS(ROW(ATALI[QB]),COLUMN(ATALI[QB]))&amp;":"&amp;ADDRESS(ROW(),COLUMN(ATALI[QB])))</f>
        <v/>
      </c>
      <c r="Y340" s="46" t="str">
        <f ca="1">IF(ATALI[[#This Row],[//]]="","",HYPERLINK("[../DB.xlsx]DB!e"&amp;MATCH(ATALI[[#This Row],[concat]],[3]!db[NB NOTA_C],0)+1,"&gt;"))</f>
        <v/>
      </c>
      <c r="Z340" s="32">
        <f ca="1">IF(ATALI[[#This Row],[ID NOTA]]="",INDIRECT(ADDRESS(ROW()-1,COLUMN())),ATALI[[#This Row],[ID NOTA]])</f>
        <v>7</v>
      </c>
    </row>
    <row r="341" spans="1:26" x14ac:dyDescent="0.25">
      <c r="A341" s="32"/>
      <c r="B341" s="48" t="str">
        <f>IF(ATALI[[#This Row],[N_ID]]="","",INDEX(Table1[ID],MATCH(ATALI[[#This Row],[N_ID]],Table1[N_ID],0)))</f>
        <v/>
      </c>
      <c r="C341" s="48" t="str">
        <f ca="1">IF(ATALI[[#This Row],[//]]="","",HYPERLINK("["&amp;SUBSTITUTE(DIR,"'","")&amp;"]NOTA!D"&amp;ATALI[[#This Row],[//]]+2,"&gt;"))</f>
        <v/>
      </c>
      <c r="D341" s="48" t="str">
        <f>IF(ATALI[[#This Row],[ID NOTA]]="","",INDEX(Table1[QB],MATCH(ATALI[[#This Row],[ID NOTA]],Table1[ID],0)))</f>
        <v/>
      </c>
      <c r="E34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41" s="48"/>
      <c r="G341" s="30" t="str">
        <f ca="1">IF(ATALI[[#This Row],[N_ID]]="","",INDEX(INDIRECT($2:$2),ATALI[[#This Row],[//]]))</f>
        <v/>
      </c>
      <c r="H341" s="30" t="str">
        <f ca="1">IF(ATALI[[#This Row],[N_ID]]="","",INDEX(INDIRECT($2:$2),ATALI[[#This Row],[//]]))</f>
        <v/>
      </c>
      <c r="I341" s="31" t="str">
        <f ca="1">IF(ATALI[[#This Row],[N_ID]]="","",INDEX(INDIRECT($2:$2),ATALI[[#This Row],[//]]))</f>
        <v/>
      </c>
      <c r="J341" s="31" t="str">
        <f ca="1">IF(ATALI[[#This Row],[//]]="","",INDEX([3]!db[NB PAJAK],ATALI[[#This Row],[stt]]-1))</f>
        <v/>
      </c>
      <c r="K341" s="48" t="str">
        <f ca="1">IF(ATALI[[#This Row],[//]]="","",INDEX(INDIRECT($2:$2),ATALI[[#This Row],[//]]))</f>
        <v/>
      </c>
      <c r="L341" s="48" t="str">
        <f ca="1">IF(ATALI[[#This Row],[//]]="","",INDEX(INDIRECT($2:$2),ATALI[[#This Row],[//]]))</f>
        <v/>
      </c>
      <c r="M341" s="48" t="str">
        <f ca="1">IF(ATALI[[#This Row],[//]]="","",INDEX(INDIRECT($2:$2),ATALI[[#This Row],[//]]))</f>
        <v/>
      </c>
      <c r="N341" s="33" t="str">
        <f ca="1">IF(ATALI[[#This Row],[//]]="","",INDEX(INDIRECT($2:$2),ATALI[[#This Row],[//]]))</f>
        <v/>
      </c>
      <c r="O341" s="44" t="str">
        <f ca="1">IF(ATALI[[#This Row],[//]]="","",INDEX(INDIRECT($2:$2),ATALI[[#This Row],[//]]))</f>
        <v/>
      </c>
      <c r="P341" s="44" t="str">
        <f ca="1">IF(ATALI[[#This Row],[//]]="","",IF(INDEX(INDIRECT($2:$2),ATALI[[#This Row],[//]])="","",INDEX(INDIRECT($2:$2),ATALI[[#This Row],[//]])))</f>
        <v/>
      </c>
      <c r="Q341" s="33" t="str">
        <f ca="1">IF(ATALI[[#This Row],[//]]="","",INDEX(INDIRECT($2:$2),ATALI[[#This Row],[//]]))</f>
        <v/>
      </c>
      <c r="R3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41" s="45" t="str">
        <f ca="1">IF(ATALI[[#This Row],[//]]="","",IF(INDEX(INDIRECT($2:$2),ATALI[[#This Row],[//]])="","",INDEX(INDIRECT($2:$2),ATALI[[#This Row],[//]])))</f>
        <v/>
      </c>
      <c r="U341" s="31" t="str">
        <f ca="1">IF(ATALI[[#This Row],[//]]="","",INDEX(INDIRECT($2:$2),ATALI[[#This Row],[//]]))</f>
        <v/>
      </c>
      <c r="V341" s="31" t="str">
        <f ca="1">LOWER(SUBSTITUTE(SUBSTITUTE(SUBSTITUTE(SUBSTITUTE(SUBSTITUTE(SUBSTITUTE(SUBSTITUTE(ATALI[[#This Row],[N.B.nota]]," ",""),"-",""),"(",""),")",""),".",""),",",""),"/",""))</f>
        <v/>
      </c>
      <c r="W341" s="31" t="str">
        <f ca="1">IF(ATALI[[#This Row],[concat]]="","",MATCH(ATALI[[#This Row],[concat]],[3]!db[NB NOTA_C],0)+1)</f>
        <v/>
      </c>
      <c r="X341" s="31" t="str">
        <f ca="1">IF(ATALI[[#This Row],[N.B.nota]]="","",ADDRESS(ROW(ATALI[QB]),COLUMN(ATALI[QB]))&amp;":"&amp;ADDRESS(ROW(),COLUMN(ATALI[QB])))</f>
        <v/>
      </c>
      <c r="Y341" s="46" t="str">
        <f ca="1">IF(ATALI[[#This Row],[//]]="","",HYPERLINK("[../DB.xlsx]DB!e"&amp;MATCH(ATALI[[#This Row],[concat]],[3]!db[NB NOTA_C],0)+1,"&gt;"))</f>
        <v/>
      </c>
      <c r="Z341" s="32">
        <f ca="1">IF(ATALI[[#This Row],[ID NOTA]]="",INDIRECT(ADDRESS(ROW()-1,COLUMN())),ATALI[[#This Row],[ID NOTA]])</f>
        <v>7</v>
      </c>
    </row>
    <row r="342" spans="1:26" x14ac:dyDescent="0.25">
      <c r="A342" s="32"/>
      <c r="B342" s="48" t="str">
        <f>IF(ATALI[[#This Row],[N_ID]]="","",INDEX(Table1[ID],MATCH(ATALI[[#This Row],[N_ID]],Table1[N_ID],0)))</f>
        <v/>
      </c>
      <c r="C342" s="48" t="str">
        <f ca="1">IF(ATALI[[#This Row],[//]]="","",HYPERLINK("["&amp;SUBSTITUTE(DIR,"'","")&amp;"]NOTA!D"&amp;ATALI[[#This Row],[//]]+2,"&gt;"))</f>
        <v/>
      </c>
      <c r="D342" s="48" t="str">
        <f>IF(ATALI[[#This Row],[ID NOTA]]="","",INDEX(Table1[QB],MATCH(ATALI[[#This Row],[ID NOTA]],Table1[ID],0)))</f>
        <v/>
      </c>
      <c r="E34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42" s="48"/>
      <c r="G342" s="30" t="str">
        <f ca="1">IF(ATALI[[#This Row],[N_ID]]="","",INDEX(INDIRECT($2:$2),ATALI[[#This Row],[//]]))</f>
        <v/>
      </c>
      <c r="H342" s="30" t="str">
        <f ca="1">IF(ATALI[[#This Row],[N_ID]]="","",INDEX(INDIRECT($2:$2),ATALI[[#This Row],[//]]))</f>
        <v/>
      </c>
      <c r="I342" s="31" t="str">
        <f ca="1">IF(ATALI[[#This Row],[N_ID]]="","",INDEX(INDIRECT($2:$2),ATALI[[#This Row],[//]]))</f>
        <v/>
      </c>
      <c r="J342" s="31" t="str">
        <f ca="1">IF(ATALI[[#This Row],[//]]="","",INDEX([3]!db[NB PAJAK],ATALI[[#This Row],[stt]]-1))</f>
        <v/>
      </c>
      <c r="K342" s="48" t="str">
        <f ca="1">IF(ATALI[[#This Row],[//]]="","",INDEX(INDIRECT($2:$2),ATALI[[#This Row],[//]]))</f>
        <v/>
      </c>
      <c r="L342" s="48" t="str">
        <f ca="1">IF(ATALI[[#This Row],[//]]="","",INDEX(INDIRECT($2:$2),ATALI[[#This Row],[//]]))</f>
        <v/>
      </c>
      <c r="M342" s="48" t="str">
        <f ca="1">IF(ATALI[[#This Row],[//]]="","",INDEX(INDIRECT($2:$2),ATALI[[#This Row],[//]]))</f>
        <v/>
      </c>
      <c r="N342" s="33" t="str">
        <f ca="1">IF(ATALI[[#This Row],[//]]="","",INDEX(INDIRECT($2:$2),ATALI[[#This Row],[//]]))</f>
        <v/>
      </c>
      <c r="O342" s="44" t="str">
        <f ca="1">IF(ATALI[[#This Row],[//]]="","",INDEX(INDIRECT($2:$2),ATALI[[#This Row],[//]]))</f>
        <v/>
      </c>
      <c r="P342" s="44" t="str">
        <f ca="1">IF(ATALI[[#This Row],[//]]="","",IF(INDEX(INDIRECT($2:$2),ATALI[[#This Row],[//]])="","",INDEX(INDIRECT($2:$2),ATALI[[#This Row],[//]])))</f>
        <v/>
      </c>
      <c r="Q342" s="33" t="str">
        <f ca="1">IF(ATALI[[#This Row],[//]]="","",INDEX(INDIRECT($2:$2),ATALI[[#This Row],[//]]))</f>
        <v/>
      </c>
      <c r="R3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42" s="45" t="str">
        <f ca="1">IF(ATALI[[#This Row],[//]]="","",IF(INDEX(INDIRECT($2:$2),ATALI[[#This Row],[//]])="","",INDEX(INDIRECT($2:$2),ATALI[[#This Row],[//]])))</f>
        <v/>
      </c>
      <c r="U342" s="31" t="str">
        <f ca="1">IF(ATALI[[#This Row],[//]]="","",INDEX(INDIRECT($2:$2),ATALI[[#This Row],[//]]))</f>
        <v/>
      </c>
      <c r="V342" s="31" t="str">
        <f ca="1">LOWER(SUBSTITUTE(SUBSTITUTE(SUBSTITUTE(SUBSTITUTE(SUBSTITUTE(SUBSTITUTE(SUBSTITUTE(ATALI[[#This Row],[N.B.nota]]," ",""),"-",""),"(",""),")",""),".",""),",",""),"/",""))</f>
        <v/>
      </c>
      <c r="W342" s="31" t="str">
        <f ca="1">IF(ATALI[[#This Row],[concat]]="","",MATCH(ATALI[[#This Row],[concat]],[3]!db[NB NOTA_C],0)+1)</f>
        <v/>
      </c>
      <c r="X342" s="31" t="str">
        <f ca="1">IF(ATALI[[#This Row],[N.B.nota]]="","",ADDRESS(ROW(ATALI[QB]),COLUMN(ATALI[QB]))&amp;":"&amp;ADDRESS(ROW(),COLUMN(ATALI[QB])))</f>
        <v/>
      </c>
      <c r="Y342" s="46" t="str">
        <f ca="1">IF(ATALI[[#This Row],[//]]="","",HYPERLINK("[../DB.xlsx]DB!e"&amp;MATCH(ATALI[[#This Row],[concat]],[3]!db[NB NOTA_C],0)+1,"&gt;"))</f>
        <v/>
      </c>
      <c r="Z342" s="32">
        <f ca="1">IF(ATALI[[#This Row],[ID NOTA]]="",INDIRECT(ADDRESS(ROW()-1,COLUMN())),ATALI[[#This Row],[ID NOTA]])</f>
        <v>7</v>
      </c>
    </row>
    <row r="343" spans="1:26" x14ac:dyDescent="0.25">
      <c r="A343" s="32"/>
      <c r="B343" s="48" t="str">
        <f>IF(ATALI[[#This Row],[N_ID]]="","",INDEX(Table1[ID],MATCH(ATALI[[#This Row],[N_ID]],Table1[N_ID],0)))</f>
        <v/>
      </c>
      <c r="C343" s="48" t="str">
        <f ca="1">IF(ATALI[[#This Row],[//]]="","",HYPERLINK("["&amp;SUBSTITUTE(DIR,"'","")&amp;"]NOTA!D"&amp;ATALI[[#This Row],[//]]+2,"&gt;"))</f>
        <v/>
      </c>
      <c r="D343" s="48" t="str">
        <f>IF(ATALI[[#This Row],[ID NOTA]]="","",INDEX(Table1[QB],MATCH(ATALI[[#This Row],[ID NOTA]],Table1[ID],0)))</f>
        <v/>
      </c>
      <c r="E34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43" s="48"/>
      <c r="G343" s="30" t="str">
        <f ca="1">IF(ATALI[[#This Row],[N_ID]]="","",INDEX(INDIRECT($2:$2),ATALI[[#This Row],[//]]))</f>
        <v/>
      </c>
      <c r="H343" s="30" t="str">
        <f ca="1">IF(ATALI[[#This Row],[N_ID]]="","",INDEX(INDIRECT($2:$2),ATALI[[#This Row],[//]]))</f>
        <v/>
      </c>
      <c r="I343" s="31" t="str">
        <f ca="1">IF(ATALI[[#This Row],[N_ID]]="","",INDEX(INDIRECT($2:$2),ATALI[[#This Row],[//]]))</f>
        <v/>
      </c>
      <c r="J343" s="31" t="str">
        <f ca="1">IF(ATALI[[#This Row],[//]]="","",INDEX([3]!db[NB PAJAK],ATALI[[#This Row],[stt]]-1))</f>
        <v/>
      </c>
      <c r="K343" s="48" t="str">
        <f ca="1">IF(ATALI[[#This Row],[//]]="","",INDEX(INDIRECT($2:$2),ATALI[[#This Row],[//]]))</f>
        <v/>
      </c>
      <c r="L343" s="48" t="str">
        <f ca="1">IF(ATALI[[#This Row],[//]]="","",INDEX(INDIRECT($2:$2),ATALI[[#This Row],[//]]))</f>
        <v/>
      </c>
      <c r="M343" s="48" t="str">
        <f ca="1">IF(ATALI[[#This Row],[//]]="","",INDEX(INDIRECT($2:$2),ATALI[[#This Row],[//]]))</f>
        <v/>
      </c>
      <c r="N343" s="33" t="str">
        <f ca="1">IF(ATALI[[#This Row],[//]]="","",INDEX(INDIRECT($2:$2),ATALI[[#This Row],[//]]))</f>
        <v/>
      </c>
      <c r="O343" s="44" t="str">
        <f ca="1">IF(ATALI[[#This Row],[//]]="","",INDEX(INDIRECT($2:$2),ATALI[[#This Row],[//]]))</f>
        <v/>
      </c>
      <c r="P343" s="44" t="str">
        <f ca="1">IF(ATALI[[#This Row],[//]]="","",IF(INDEX(INDIRECT($2:$2),ATALI[[#This Row],[//]])="","",INDEX(INDIRECT($2:$2),ATALI[[#This Row],[//]])))</f>
        <v/>
      </c>
      <c r="Q343" s="33" t="str">
        <f ca="1">IF(ATALI[[#This Row],[//]]="","",INDEX(INDIRECT($2:$2),ATALI[[#This Row],[//]]))</f>
        <v/>
      </c>
      <c r="R3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43" s="45" t="str">
        <f ca="1">IF(ATALI[[#This Row],[//]]="","",IF(INDEX(INDIRECT($2:$2),ATALI[[#This Row],[//]])="","",INDEX(INDIRECT($2:$2),ATALI[[#This Row],[//]])))</f>
        <v/>
      </c>
      <c r="U343" s="31" t="str">
        <f ca="1">IF(ATALI[[#This Row],[//]]="","",INDEX(INDIRECT($2:$2),ATALI[[#This Row],[//]]))</f>
        <v/>
      </c>
      <c r="V343" s="31" t="str">
        <f ca="1">LOWER(SUBSTITUTE(SUBSTITUTE(SUBSTITUTE(SUBSTITUTE(SUBSTITUTE(SUBSTITUTE(SUBSTITUTE(ATALI[[#This Row],[N.B.nota]]," ",""),"-",""),"(",""),")",""),".",""),",",""),"/",""))</f>
        <v/>
      </c>
      <c r="W343" s="31" t="str">
        <f ca="1">IF(ATALI[[#This Row],[concat]]="","",MATCH(ATALI[[#This Row],[concat]],[3]!db[NB NOTA_C],0)+1)</f>
        <v/>
      </c>
      <c r="X343" s="31" t="str">
        <f ca="1">IF(ATALI[[#This Row],[N.B.nota]]="","",ADDRESS(ROW(ATALI[QB]),COLUMN(ATALI[QB]))&amp;":"&amp;ADDRESS(ROW(),COLUMN(ATALI[QB])))</f>
        <v/>
      </c>
      <c r="Y343" s="46" t="str">
        <f ca="1">IF(ATALI[[#This Row],[//]]="","",HYPERLINK("[../DB.xlsx]DB!e"&amp;MATCH(ATALI[[#This Row],[concat]],[3]!db[NB NOTA_C],0)+1,"&gt;"))</f>
        <v/>
      </c>
      <c r="Z343" s="32">
        <f ca="1">IF(ATALI[[#This Row],[ID NOTA]]="",INDIRECT(ADDRESS(ROW()-1,COLUMN())),ATALI[[#This Row],[ID NOTA]])</f>
        <v>7</v>
      </c>
    </row>
    <row r="344" spans="1:26" x14ac:dyDescent="0.25">
      <c r="A344" s="32"/>
      <c r="B344" s="48" t="str">
        <f>IF(ATALI[[#This Row],[N_ID]]="","",INDEX(Table1[ID],MATCH(ATALI[[#This Row],[N_ID]],Table1[N_ID],0)))</f>
        <v/>
      </c>
      <c r="C344" s="48" t="str">
        <f ca="1">IF(ATALI[[#This Row],[//]]="","",HYPERLINK("["&amp;SUBSTITUTE(DIR,"'","")&amp;"]NOTA!D"&amp;ATALI[[#This Row],[//]]+2,"&gt;"))</f>
        <v/>
      </c>
      <c r="D344" s="48" t="str">
        <f>IF(ATALI[[#This Row],[ID NOTA]]="","",INDEX(Table1[QB],MATCH(ATALI[[#This Row],[ID NOTA]],Table1[ID],0)))</f>
        <v/>
      </c>
      <c r="E34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44" s="48"/>
      <c r="G344" s="30" t="str">
        <f ca="1">IF(ATALI[[#This Row],[N_ID]]="","",INDEX(INDIRECT($2:$2),ATALI[[#This Row],[//]]))</f>
        <v/>
      </c>
      <c r="H344" s="30" t="str">
        <f ca="1">IF(ATALI[[#This Row],[N_ID]]="","",INDEX(INDIRECT($2:$2),ATALI[[#This Row],[//]]))</f>
        <v/>
      </c>
      <c r="I344" s="31" t="str">
        <f ca="1">IF(ATALI[[#This Row],[N_ID]]="","",INDEX(INDIRECT($2:$2),ATALI[[#This Row],[//]]))</f>
        <v/>
      </c>
      <c r="J344" s="31" t="str">
        <f ca="1">IF(ATALI[[#This Row],[//]]="","",INDEX([3]!db[NB PAJAK],ATALI[[#This Row],[stt]]-1))</f>
        <v/>
      </c>
      <c r="K344" s="48" t="str">
        <f ca="1">IF(ATALI[[#This Row],[//]]="","",INDEX(INDIRECT($2:$2),ATALI[[#This Row],[//]]))</f>
        <v/>
      </c>
      <c r="L344" s="48" t="str">
        <f ca="1">IF(ATALI[[#This Row],[//]]="","",INDEX(INDIRECT($2:$2),ATALI[[#This Row],[//]]))</f>
        <v/>
      </c>
      <c r="M344" s="48" t="str">
        <f ca="1">IF(ATALI[[#This Row],[//]]="","",INDEX(INDIRECT($2:$2),ATALI[[#This Row],[//]]))</f>
        <v/>
      </c>
      <c r="N344" s="33" t="str">
        <f ca="1">IF(ATALI[[#This Row],[//]]="","",INDEX(INDIRECT($2:$2),ATALI[[#This Row],[//]]))</f>
        <v/>
      </c>
      <c r="O344" s="44" t="str">
        <f ca="1">IF(ATALI[[#This Row],[//]]="","",INDEX(INDIRECT($2:$2),ATALI[[#This Row],[//]]))</f>
        <v/>
      </c>
      <c r="P344" s="44" t="str">
        <f ca="1">IF(ATALI[[#This Row],[//]]="","",IF(INDEX(INDIRECT($2:$2),ATALI[[#This Row],[//]])="","",INDEX(INDIRECT($2:$2),ATALI[[#This Row],[//]])))</f>
        <v/>
      </c>
      <c r="Q344" s="33" t="str">
        <f ca="1">IF(ATALI[[#This Row],[//]]="","",INDEX(INDIRECT($2:$2),ATALI[[#This Row],[//]]))</f>
        <v/>
      </c>
      <c r="R3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44" s="45" t="str">
        <f ca="1">IF(ATALI[[#This Row],[//]]="","",IF(INDEX(INDIRECT($2:$2),ATALI[[#This Row],[//]])="","",INDEX(INDIRECT($2:$2),ATALI[[#This Row],[//]])))</f>
        <v/>
      </c>
      <c r="U344" s="31" t="str">
        <f ca="1">IF(ATALI[[#This Row],[//]]="","",INDEX(INDIRECT($2:$2),ATALI[[#This Row],[//]]))</f>
        <v/>
      </c>
      <c r="V344" s="31" t="str">
        <f ca="1">LOWER(SUBSTITUTE(SUBSTITUTE(SUBSTITUTE(SUBSTITUTE(SUBSTITUTE(SUBSTITUTE(SUBSTITUTE(ATALI[[#This Row],[N.B.nota]]," ",""),"-",""),"(",""),")",""),".",""),",",""),"/",""))</f>
        <v/>
      </c>
      <c r="W344" s="31" t="str">
        <f ca="1">IF(ATALI[[#This Row],[concat]]="","",MATCH(ATALI[[#This Row],[concat]],[3]!db[NB NOTA_C],0)+1)</f>
        <v/>
      </c>
      <c r="X344" s="31" t="str">
        <f ca="1">IF(ATALI[[#This Row],[N.B.nota]]="","",ADDRESS(ROW(ATALI[QB]),COLUMN(ATALI[QB]))&amp;":"&amp;ADDRESS(ROW(),COLUMN(ATALI[QB])))</f>
        <v/>
      </c>
      <c r="Y344" s="46" t="str">
        <f ca="1">IF(ATALI[[#This Row],[//]]="","",HYPERLINK("[../DB.xlsx]DB!e"&amp;MATCH(ATALI[[#This Row],[concat]],[3]!db[NB NOTA_C],0)+1,"&gt;"))</f>
        <v/>
      </c>
      <c r="Z344" s="32">
        <f ca="1">IF(ATALI[[#This Row],[ID NOTA]]="",INDIRECT(ADDRESS(ROW()-1,COLUMN())),ATALI[[#This Row],[ID NOTA]])</f>
        <v>7</v>
      </c>
    </row>
    <row r="345" spans="1:26" x14ac:dyDescent="0.25">
      <c r="A345" s="32"/>
      <c r="B345" s="48" t="str">
        <f>IF(ATALI[[#This Row],[N_ID]]="","",INDEX(Table1[ID],MATCH(ATALI[[#This Row],[N_ID]],Table1[N_ID],0)))</f>
        <v/>
      </c>
      <c r="C345" s="48" t="str">
        <f ca="1">IF(ATALI[[#This Row],[//]]="","",HYPERLINK("["&amp;SUBSTITUTE(DIR,"'","")&amp;"]NOTA!D"&amp;ATALI[[#This Row],[//]]+2,"&gt;"))</f>
        <v/>
      </c>
      <c r="D345" s="48" t="str">
        <f>IF(ATALI[[#This Row],[ID NOTA]]="","",INDEX(Table1[QB],MATCH(ATALI[[#This Row],[ID NOTA]],Table1[ID],0)))</f>
        <v/>
      </c>
      <c r="E34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45" s="48"/>
      <c r="G345" s="30" t="str">
        <f ca="1">IF(ATALI[[#This Row],[N_ID]]="","",INDEX(INDIRECT($2:$2),ATALI[[#This Row],[//]]))</f>
        <v/>
      </c>
      <c r="H345" s="30" t="str">
        <f ca="1">IF(ATALI[[#This Row],[N_ID]]="","",INDEX(INDIRECT($2:$2),ATALI[[#This Row],[//]]))</f>
        <v/>
      </c>
      <c r="I345" s="31" t="str">
        <f ca="1">IF(ATALI[[#This Row],[N_ID]]="","",INDEX(INDIRECT($2:$2),ATALI[[#This Row],[//]]))</f>
        <v/>
      </c>
      <c r="J345" s="31" t="str">
        <f ca="1">IF(ATALI[[#This Row],[//]]="","",INDEX([3]!db[NB PAJAK],ATALI[[#This Row],[stt]]-1))</f>
        <v/>
      </c>
      <c r="K345" s="48" t="str">
        <f ca="1">IF(ATALI[[#This Row],[//]]="","",INDEX(INDIRECT($2:$2),ATALI[[#This Row],[//]]))</f>
        <v/>
      </c>
      <c r="L345" s="48" t="str">
        <f ca="1">IF(ATALI[[#This Row],[//]]="","",INDEX(INDIRECT($2:$2),ATALI[[#This Row],[//]]))</f>
        <v/>
      </c>
      <c r="M345" s="48" t="str">
        <f ca="1">IF(ATALI[[#This Row],[//]]="","",INDEX(INDIRECT($2:$2),ATALI[[#This Row],[//]]))</f>
        <v/>
      </c>
      <c r="N345" s="33" t="str">
        <f ca="1">IF(ATALI[[#This Row],[//]]="","",INDEX(INDIRECT($2:$2),ATALI[[#This Row],[//]]))</f>
        <v/>
      </c>
      <c r="O345" s="44" t="str">
        <f ca="1">IF(ATALI[[#This Row],[//]]="","",INDEX(INDIRECT($2:$2),ATALI[[#This Row],[//]]))</f>
        <v/>
      </c>
      <c r="P345" s="44" t="str">
        <f ca="1">IF(ATALI[[#This Row],[//]]="","",IF(INDEX(INDIRECT($2:$2),ATALI[[#This Row],[//]])="","",INDEX(INDIRECT($2:$2),ATALI[[#This Row],[//]])))</f>
        <v/>
      </c>
      <c r="Q345" s="33" t="str">
        <f ca="1">IF(ATALI[[#This Row],[//]]="","",INDEX(INDIRECT($2:$2),ATALI[[#This Row],[//]]))</f>
        <v/>
      </c>
      <c r="R3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45" s="45" t="str">
        <f ca="1">IF(ATALI[[#This Row],[//]]="","",IF(INDEX(INDIRECT($2:$2),ATALI[[#This Row],[//]])="","",INDEX(INDIRECT($2:$2),ATALI[[#This Row],[//]])))</f>
        <v/>
      </c>
      <c r="U345" s="31" t="str">
        <f ca="1">IF(ATALI[[#This Row],[//]]="","",INDEX(INDIRECT($2:$2),ATALI[[#This Row],[//]]))</f>
        <v/>
      </c>
      <c r="V345" s="31" t="str">
        <f ca="1">LOWER(SUBSTITUTE(SUBSTITUTE(SUBSTITUTE(SUBSTITUTE(SUBSTITUTE(SUBSTITUTE(SUBSTITUTE(ATALI[[#This Row],[N.B.nota]]," ",""),"-",""),"(",""),")",""),".",""),",",""),"/",""))</f>
        <v/>
      </c>
      <c r="W345" s="31" t="str">
        <f ca="1">IF(ATALI[[#This Row],[concat]]="","",MATCH(ATALI[[#This Row],[concat]],[3]!db[NB NOTA_C],0)+1)</f>
        <v/>
      </c>
      <c r="X345" s="31" t="str">
        <f ca="1">IF(ATALI[[#This Row],[N.B.nota]]="","",ADDRESS(ROW(ATALI[QB]),COLUMN(ATALI[QB]))&amp;":"&amp;ADDRESS(ROW(),COLUMN(ATALI[QB])))</f>
        <v/>
      </c>
      <c r="Y345" s="46" t="str">
        <f ca="1">IF(ATALI[[#This Row],[//]]="","",HYPERLINK("[../DB.xlsx]DB!e"&amp;MATCH(ATALI[[#This Row],[concat]],[3]!db[NB NOTA_C],0)+1,"&gt;"))</f>
        <v/>
      </c>
      <c r="Z345" s="32">
        <f ca="1">IF(ATALI[[#This Row],[ID NOTA]]="",INDIRECT(ADDRESS(ROW()-1,COLUMN())),ATALI[[#This Row],[ID NOTA]])</f>
        <v>7</v>
      </c>
    </row>
    <row r="346" spans="1:26" x14ac:dyDescent="0.25">
      <c r="A346" s="32"/>
      <c r="B346" s="48" t="str">
        <f>IF(ATALI[[#This Row],[N_ID]]="","",INDEX(Table1[ID],MATCH(ATALI[[#This Row],[N_ID]],Table1[N_ID],0)))</f>
        <v/>
      </c>
      <c r="C346" s="48" t="str">
        <f ca="1">IF(ATALI[[#This Row],[//]]="","",HYPERLINK("["&amp;SUBSTITUTE(DIR,"'","")&amp;"]NOTA!D"&amp;ATALI[[#This Row],[//]]+2,"&gt;"))</f>
        <v/>
      </c>
      <c r="D346" s="48" t="str">
        <f>IF(ATALI[[#This Row],[ID NOTA]]="","",INDEX(Table1[QB],MATCH(ATALI[[#This Row],[ID NOTA]],Table1[ID],0)))</f>
        <v/>
      </c>
      <c r="E34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46" s="48"/>
      <c r="G346" s="30" t="str">
        <f ca="1">IF(ATALI[[#This Row],[N_ID]]="","",INDEX(INDIRECT($2:$2),ATALI[[#This Row],[//]]))</f>
        <v/>
      </c>
      <c r="H346" s="30" t="str">
        <f ca="1">IF(ATALI[[#This Row],[N_ID]]="","",INDEX(INDIRECT($2:$2),ATALI[[#This Row],[//]]))</f>
        <v/>
      </c>
      <c r="I346" s="31" t="str">
        <f ca="1">IF(ATALI[[#This Row],[N_ID]]="","",INDEX(INDIRECT($2:$2),ATALI[[#This Row],[//]]))</f>
        <v/>
      </c>
      <c r="J346" s="31" t="str">
        <f ca="1">IF(ATALI[[#This Row],[//]]="","",INDEX([3]!db[NB PAJAK],ATALI[[#This Row],[stt]]-1))</f>
        <v/>
      </c>
      <c r="K346" s="48" t="str">
        <f ca="1">IF(ATALI[[#This Row],[//]]="","",INDEX(INDIRECT($2:$2),ATALI[[#This Row],[//]]))</f>
        <v/>
      </c>
      <c r="L346" s="48" t="str">
        <f ca="1">IF(ATALI[[#This Row],[//]]="","",INDEX(INDIRECT($2:$2),ATALI[[#This Row],[//]]))</f>
        <v/>
      </c>
      <c r="M346" s="48" t="str">
        <f ca="1">IF(ATALI[[#This Row],[//]]="","",INDEX(INDIRECT($2:$2),ATALI[[#This Row],[//]]))</f>
        <v/>
      </c>
      <c r="N346" s="33" t="str">
        <f ca="1">IF(ATALI[[#This Row],[//]]="","",INDEX(INDIRECT($2:$2),ATALI[[#This Row],[//]]))</f>
        <v/>
      </c>
      <c r="O346" s="44" t="str">
        <f ca="1">IF(ATALI[[#This Row],[//]]="","",INDEX(INDIRECT($2:$2),ATALI[[#This Row],[//]]))</f>
        <v/>
      </c>
      <c r="P346" s="44" t="str">
        <f ca="1">IF(ATALI[[#This Row],[//]]="","",IF(INDEX(INDIRECT($2:$2),ATALI[[#This Row],[//]])="","",INDEX(INDIRECT($2:$2),ATALI[[#This Row],[//]])))</f>
        <v/>
      </c>
      <c r="Q346" s="33" t="str">
        <f ca="1">IF(ATALI[[#This Row],[//]]="","",INDEX(INDIRECT($2:$2),ATALI[[#This Row],[//]]))</f>
        <v/>
      </c>
      <c r="R3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46" s="45" t="str">
        <f ca="1">IF(ATALI[[#This Row],[//]]="","",IF(INDEX(INDIRECT($2:$2),ATALI[[#This Row],[//]])="","",INDEX(INDIRECT($2:$2),ATALI[[#This Row],[//]])))</f>
        <v/>
      </c>
      <c r="U346" s="31" t="str">
        <f ca="1">IF(ATALI[[#This Row],[//]]="","",INDEX(INDIRECT($2:$2),ATALI[[#This Row],[//]]))</f>
        <v/>
      </c>
      <c r="V346" s="31" t="str">
        <f ca="1">LOWER(SUBSTITUTE(SUBSTITUTE(SUBSTITUTE(SUBSTITUTE(SUBSTITUTE(SUBSTITUTE(SUBSTITUTE(ATALI[[#This Row],[N.B.nota]]," ",""),"-",""),"(",""),")",""),".",""),",",""),"/",""))</f>
        <v/>
      </c>
      <c r="W346" s="31" t="str">
        <f ca="1">IF(ATALI[[#This Row],[concat]]="","",MATCH(ATALI[[#This Row],[concat]],[3]!db[NB NOTA_C],0)+1)</f>
        <v/>
      </c>
      <c r="X346" s="31" t="str">
        <f ca="1">IF(ATALI[[#This Row],[N.B.nota]]="","",ADDRESS(ROW(ATALI[QB]),COLUMN(ATALI[QB]))&amp;":"&amp;ADDRESS(ROW(),COLUMN(ATALI[QB])))</f>
        <v/>
      </c>
      <c r="Y346" s="46" t="str">
        <f ca="1">IF(ATALI[[#This Row],[//]]="","",HYPERLINK("[../DB.xlsx]DB!e"&amp;MATCH(ATALI[[#This Row],[concat]],[3]!db[NB NOTA_C],0)+1,"&gt;"))</f>
        <v/>
      </c>
      <c r="Z346" s="32">
        <f ca="1">IF(ATALI[[#This Row],[ID NOTA]]="",INDIRECT(ADDRESS(ROW()-1,COLUMN())),ATALI[[#This Row],[ID NOTA]])</f>
        <v>7</v>
      </c>
    </row>
    <row r="347" spans="1:26" x14ac:dyDescent="0.25">
      <c r="A347" s="32"/>
      <c r="B347" s="48" t="str">
        <f>IF(ATALI[[#This Row],[N_ID]]="","",INDEX(Table1[ID],MATCH(ATALI[[#This Row],[N_ID]],Table1[N_ID],0)))</f>
        <v/>
      </c>
      <c r="C347" s="48" t="str">
        <f ca="1">IF(ATALI[[#This Row],[//]]="","",HYPERLINK("["&amp;SUBSTITUTE(DIR,"'","")&amp;"]NOTA!D"&amp;ATALI[[#This Row],[//]]+2,"&gt;"))</f>
        <v/>
      </c>
      <c r="D347" s="48" t="str">
        <f>IF(ATALI[[#This Row],[ID NOTA]]="","",INDEX(Table1[QB],MATCH(ATALI[[#This Row],[ID NOTA]],Table1[ID],0)))</f>
        <v/>
      </c>
      <c r="E34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47" s="48"/>
      <c r="G347" s="30" t="str">
        <f ca="1">IF(ATALI[[#This Row],[N_ID]]="","",INDEX(INDIRECT($2:$2),ATALI[[#This Row],[//]]))</f>
        <v/>
      </c>
      <c r="H347" s="30" t="str">
        <f ca="1">IF(ATALI[[#This Row],[N_ID]]="","",INDEX(INDIRECT($2:$2),ATALI[[#This Row],[//]]))</f>
        <v/>
      </c>
      <c r="I347" s="31" t="str">
        <f ca="1">IF(ATALI[[#This Row],[N_ID]]="","",INDEX(INDIRECT($2:$2),ATALI[[#This Row],[//]]))</f>
        <v/>
      </c>
      <c r="J347" s="31" t="str">
        <f ca="1">IF(ATALI[[#This Row],[//]]="","",INDEX([3]!db[NB PAJAK],ATALI[[#This Row],[stt]]-1))</f>
        <v/>
      </c>
      <c r="K347" s="48" t="str">
        <f ca="1">IF(ATALI[[#This Row],[//]]="","",INDEX(INDIRECT($2:$2),ATALI[[#This Row],[//]]))</f>
        <v/>
      </c>
      <c r="L347" s="48" t="str">
        <f ca="1">IF(ATALI[[#This Row],[//]]="","",INDEX(INDIRECT($2:$2),ATALI[[#This Row],[//]]))</f>
        <v/>
      </c>
      <c r="M347" s="48" t="str">
        <f ca="1">IF(ATALI[[#This Row],[//]]="","",INDEX(INDIRECT($2:$2),ATALI[[#This Row],[//]]))</f>
        <v/>
      </c>
      <c r="N347" s="33" t="str">
        <f ca="1">IF(ATALI[[#This Row],[//]]="","",INDEX(INDIRECT($2:$2),ATALI[[#This Row],[//]]))</f>
        <v/>
      </c>
      <c r="O347" s="44" t="str">
        <f ca="1">IF(ATALI[[#This Row],[//]]="","",INDEX(INDIRECT($2:$2),ATALI[[#This Row],[//]]))</f>
        <v/>
      </c>
      <c r="P347" s="44" t="str">
        <f ca="1">IF(ATALI[[#This Row],[//]]="","",IF(INDEX(INDIRECT($2:$2),ATALI[[#This Row],[//]])="","",INDEX(INDIRECT($2:$2),ATALI[[#This Row],[//]])))</f>
        <v/>
      </c>
      <c r="Q347" s="33" t="str">
        <f ca="1">IF(ATALI[[#This Row],[//]]="","",INDEX(INDIRECT($2:$2),ATALI[[#This Row],[//]]))</f>
        <v/>
      </c>
      <c r="R3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47" s="45" t="str">
        <f ca="1">IF(ATALI[[#This Row],[//]]="","",IF(INDEX(INDIRECT($2:$2),ATALI[[#This Row],[//]])="","",INDEX(INDIRECT($2:$2),ATALI[[#This Row],[//]])))</f>
        <v/>
      </c>
      <c r="U347" s="31" t="str">
        <f ca="1">IF(ATALI[[#This Row],[//]]="","",INDEX(INDIRECT($2:$2),ATALI[[#This Row],[//]]))</f>
        <v/>
      </c>
      <c r="V347" s="31" t="str">
        <f ca="1">LOWER(SUBSTITUTE(SUBSTITUTE(SUBSTITUTE(SUBSTITUTE(SUBSTITUTE(SUBSTITUTE(SUBSTITUTE(ATALI[[#This Row],[N.B.nota]]," ",""),"-",""),"(",""),")",""),".",""),",",""),"/",""))</f>
        <v/>
      </c>
      <c r="W347" s="31" t="str">
        <f ca="1">IF(ATALI[[#This Row],[concat]]="","",MATCH(ATALI[[#This Row],[concat]],[3]!db[NB NOTA_C],0)+1)</f>
        <v/>
      </c>
      <c r="X347" s="31" t="str">
        <f ca="1">IF(ATALI[[#This Row],[N.B.nota]]="","",ADDRESS(ROW(ATALI[QB]),COLUMN(ATALI[QB]))&amp;":"&amp;ADDRESS(ROW(),COLUMN(ATALI[QB])))</f>
        <v/>
      </c>
      <c r="Y347" s="46" t="str">
        <f ca="1">IF(ATALI[[#This Row],[//]]="","",HYPERLINK("[../DB.xlsx]DB!e"&amp;MATCH(ATALI[[#This Row],[concat]],[3]!db[NB NOTA_C],0)+1,"&gt;"))</f>
        <v/>
      </c>
      <c r="Z347" s="32">
        <f ca="1">IF(ATALI[[#This Row],[ID NOTA]]="",INDIRECT(ADDRESS(ROW()-1,COLUMN())),ATALI[[#This Row],[ID NOTA]])</f>
        <v>7</v>
      </c>
    </row>
    <row r="348" spans="1:26" x14ac:dyDescent="0.25">
      <c r="A348" s="32"/>
      <c r="B348" s="48" t="str">
        <f>IF(ATALI[[#This Row],[N_ID]]="","",INDEX(Table1[ID],MATCH(ATALI[[#This Row],[N_ID]],Table1[N_ID],0)))</f>
        <v/>
      </c>
      <c r="C348" s="48" t="str">
        <f ca="1">IF(ATALI[[#This Row],[//]]="","",HYPERLINK("["&amp;SUBSTITUTE(DIR,"'","")&amp;"]NOTA!D"&amp;ATALI[[#This Row],[//]]+2,"&gt;"))</f>
        <v/>
      </c>
      <c r="D348" s="48" t="str">
        <f>IF(ATALI[[#This Row],[ID NOTA]]="","",INDEX(Table1[QB],MATCH(ATALI[[#This Row],[ID NOTA]],Table1[ID],0)))</f>
        <v/>
      </c>
      <c r="E34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48" s="48"/>
      <c r="G348" s="30" t="str">
        <f ca="1">IF(ATALI[[#This Row],[N_ID]]="","",INDEX(INDIRECT($2:$2),ATALI[[#This Row],[//]]))</f>
        <v/>
      </c>
      <c r="H348" s="30" t="str">
        <f ca="1">IF(ATALI[[#This Row],[N_ID]]="","",INDEX(INDIRECT($2:$2),ATALI[[#This Row],[//]]))</f>
        <v/>
      </c>
      <c r="I348" s="31" t="str">
        <f ca="1">IF(ATALI[[#This Row],[N_ID]]="","",INDEX(INDIRECT($2:$2),ATALI[[#This Row],[//]]))</f>
        <v/>
      </c>
      <c r="J348" s="31" t="str">
        <f ca="1">IF(ATALI[[#This Row],[//]]="","",INDEX([3]!db[NB PAJAK],ATALI[[#This Row],[stt]]-1))</f>
        <v/>
      </c>
      <c r="K348" s="48" t="str">
        <f ca="1">IF(ATALI[[#This Row],[//]]="","",INDEX(INDIRECT($2:$2),ATALI[[#This Row],[//]]))</f>
        <v/>
      </c>
      <c r="L348" s="48" t="str">
        <f ca="1">IF(ATALI[[#This Row],[//]]="","",INDEX(INDIRECT($2:$2),ATALI[[#This Row],[//]]))</f>
        <v/>
      </c>
      <c r="M348" s="48" t="str">
        <f ca="1">IF(ATALI[[#This Row],[//]]="","",INDEX(INDIRECT($2:$2),ATALI[[#This Row],[//]]))</f>
        <v/>
      </c>
      <c r="N348" s="33" t="str">
        <f ca="1">IF(ATALI[[#This Row],[//]]="","",INDEX(INDIRECT($2:$2),ATALI[[#This Row],[//]]))</f>
        <v/>
      </c>
      <c r="O348" s="44" t="str">
        <f ca="1">IF(ATALI[[#This Row],[//]]="","",INDEX(INDIRECT($2:$2),ATALI[[#This Row],[//]]))</f>
        <v/>
      </c>
      <c r="P348" s="44" t="str">
        <f ca="1">IF(ATALI[[#This Row],[//]]="","",IF(INDEX(INDIRECT($2:$2),ATALI[[#This Row],[//]])="","",INDEX(INDIRECT($2:$2),ATALI[[#This Row],[//]])))</f>
        <v/>
      </c>
      <c r="Q348" s="33" t="str">
        <f ca="1">IF(ATALI[[#This Row],[//]]="","",INDEX(INDIRECT($2:$2),ATALI[[#This Row],[//]]))</f>
        <v/>
      </c>
      <c r="R3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48" s="45" t="str">
        <f ca="1">IF(ATALI[[#This Row],[//]]="","",IF(INDEX(INDIRECT($2:$2),ATALI[[#This Row],[//]])="","",INDEX(INDIRECT($2:$2),ATALI[[#This Row],[//]])))</f>
        <v/>
      </c>
      <c r="U348" s="31" t="str">
        <f ca="1">IF(ATALI[[#This Row],[//]]="","",INDEX(INDIRECT($2:$2),ATALI[[#This Row],[//]]))</f>
        <v/>
      </c>
      <c r="V348" s="31" t="str">
        <f ca="1">LOWER(SUBSTITUTE(SUBSTITUTE(SUBSTITUTE(SUBSTITUTE(SUBSTITUTE(SUBSTITUTE(SUBSTITUTE(ATALI[[#This Row],[N.B.nota]]," ",""),"-",""),"(",""),")",""),".",""),",",""),"/",""))</f>
        <v/>
      </c>
      <c r="W348" s="31" t="str">
        <f ca="1">IF(ATALI[[#This Row],[concat]]="","",MATCH(ATALI[[#This Row],[concat]],[3]!db[NB NOTA_C],0)+1)</f>
        <v/>
      </c>
      <c r="X348" s="31" t="str">
        <f ca="1">IF(ATALI[[#This Row],[N.B.nota]]="","",ADDRESS(ROW(ATALI[QB]),COLUMN(ATALI[QB]))&amp;":"&amp;ADDRESS(ROW(),COLUMN(ATALI[QB])))</f>
        <v/>
      </c>
      <c r="Y348" s="46" t="str">
        <f ca="1">IF(ATALI[[#This Row],[//]]="","",HYPERLINK("[../DB.xlsx]DB!e"&amp;MATCH(ATALI[[#This Row],[concat]],[3]!db[NB NOTA_C],0)+1,"&gt;"))</f>
        <v/>
      </c>
      <c r="Z348" s="32">
        <f ca="1">IF(ATALI[[#This Row],[ID NOTA]]="",INDIRECT(ADDRESS(ROW()-1,COLUMN())),ATALI[[#This Row],[ID NOTA]])</f>
        <v>7</v>
      </c>
    </row>
    <row r="349" spans="1:26" x14ac:dyDescent="0.25">
      <c r="A349" s="32"/>
      <c r="B349" s="48" t="str">
        <f>IF(ATALI[[#This Row],[N_ID]]="","",INDEX(Table1[ID],MATCH(ATALI[[#This Row],[N_ID]],Table1[N_ID],0)))</f>
        <v/>
      </c>
      <c r="C349" s="48" t="str">
        <f ca="1">IF(ATALI[[#This Row],[//]]="","",HYPERLINK("["&amp;SUBSTITUTE(DIR,"'","")&amp;"]NOTA!D"&amp;ATALI[[#This Row],[//]]+2,"&gt;"))</f>
        <v/>
      </c>
      <c r="D349" s="48" t="str">
        <f>IF(ATALI[[#This Row],[ID NOTA]]="","",INDEX(Table1[QB],MATCH(ATALI[[#This Row],[ID NOTA]],Table1[ID],0)))</f>
        <v/>
      </c>
      <c r="E34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49" s="48"/>
      <c r="G349" s="30" t="str">
        <f ca="1">IF(ATALI[[#This Row],[N_ID]]="","",INDEX(INDIRECT($2:$2),ATALI[[#This Row],[//]]))</f>
        <v/>
      </c>
      <c r="H349" s="30" t="str">
        <f ca="1">IF(ATALI[[#This Row],[N_ID]]="","",INDEX(INDIRECT($2:$2),ATALI[[#This Row],[//]]))</f>
        <v/>
      </c>
      <c r="I349" s="31" t="str">
        <f ca="1">IF(ATALI[[#This Row],[N_ID]]="","",INDEX(INDIRECT($2:$2),ATALI[[#This Row],[//]]))</f>
        <v/>
      </c>
      <c r="J349" s="31" t="str">
        <f ca="1">IF(ATALI[[#This Row],[//]]="","",INDEX([3]!db[NB PAJAK],ATALI[[#This Row],[stt]]-1))</f>
        <v/>
      </c>
      <c r="K349" s="48" t="str">
        <f ca="1">IF(ATALI[[#This Row],[//]]="","",INDEX(INDIRECT($2:$2),ATALI[[#This Row],[//]]))</f>
        <v/>
      </c>
      <c r="L349" s="48" t="str">
        <f ca="1">IF(ATALI[[#This Row],[//]]="","",INDEX(INDIRECT($2:$2),ATALI[[#This Row],[//]]))</f>
        <v/>
      </c>
      <c r="M349" s="48" t="str">
        <f ca="1">IF(ATALI[[#This Row],[//]]="","",INDEX(INDIRECT($2:$2),ATALI[[#This Row],[//]]))</f>
        <v/>
      </c>
      <c r="N349" s="33" t="str">
        <f ca="1">IF(ATALI[[#This Row],[//]]="","",INDEX(INDIRECT($2:$2),ATALI[[#This Row],[//]]))</f>
        <v/>
      </c>
      <c r="O349" s="44" t="str">
        <f ca="1">IF(ATALI[[#This Row],[//]]="","",INDEX(INDIRECT($2:$2),ATALI[[#This Row],[//]]))</f>
        <v/>
      </c>
      <c r="P349" s="44" t="str">
        <f ca="1">IF(ATALI[[#This Row],[//]]="","",IF(INDEX(INDIRECT($2:$2),ATALI[[#This Row],[//]])="","",INDEX(INDIRECT($2:$2),ATALI[[#This Row],[//]])))</f>
        <v/>
      </c>
      <c r="Q349" s="33" t="str">
        <f ca="1">IF(ATALI[[#This Row],[//]]="","",INDEX(INDIRECT($2:$2),ATALI[[#This Row],[//]]))</f>
        <v/>
      </c>
      <c r="R3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49" s="45" t="str">
        <f ca="1">IF(ATALI[[#This Row],[//]]="","",IF(INDEX(INDIRECT($2:$2),ATALI[[#This Row],[//]])="","",INDEX(INDIRECT($2:$2),ATALI[[#This Row],[//]])))</f>
        <v/>
      </c>
      <c r="U349" s="31" t="str">
        <f ca="1">IF(ATALI[[#This Row],[//]]="","",INDEX(INDIRECT($2:$2),ATALI[[#This Row],[//]]))</f>
        <v/>
      </c>
      <c r="V349" s="31" t="str">
        <f ca="1">LOWER(SUBSTITUTE(SUBSTITUTE(SUBSTITUTE(SUBSTITUTE(SUBSTITUTE(SUBSTITUTE(SUBSTITUTE(ATALI[[#This Row],[N.B.nota]]," ",""),"-",""),"(",""),")",""),".",""),",",""),"/",""))</f>
        <v/>
      </c>
      <c r="W349" s="31" t="str">
        <f ca="1">IF(ATALI[[#This Row],[concat]]="","",MATCH(ATALI[[#This Row],[concat]],[3]!db[NB NOTA_C],0)+1)</f>
        <v/>
      </c>
      <c r="X349" s="31" t="str">
        <f ca="1">IF(ATALI[[#This Row],[N.B.nota]]="","",ADDRESS(ROW(ATALI[QB]),COLUMN(ATALI[QB]))&amp;":"&amp;ADDRESS(ROW(),COLUMN(ATALI[QB])))</f>
        <v/>
      </c>
      <c r="Y349" s="46" t="str">
        <f ca="1">IF(ATALI[[#This Row],[//]]="","",HYPERLINK("[../DB.xlsx]DB!e"&amp;MATCH(ATALI[[#This Row],[concat]],[3]!db[NB NOTA_C],0)+1,"&gt;"))</f>
        <v/>
      </c>
      <c r="Z349" s="32">
        <f ca="1">IF(ATALI[[#This Row],[ID NOTA]]="",INDIRECT(ADDRESS(ROW()-1,COLUMN())),ATALI[[#This Row],[ID NOTA]])</f>
        <v>7</v>
      </c>
    </row>
    <row r="350" spans="1:26" x14ac:dyDescent="0.25">
      <c r="A350" s="32"/>
      <c r="B350" s="48" t="str">
        <f>IF(ATALI[[#This Row],[N_ID]]="","",INDEX(Table1[ID],MATCH(ATALI[[#This Row],[N_ID]],Table1[N_ID],0)))</f>
        <v/>
      </c>
      <c r="C350" s="48" t="str">
        <f ca="1">IF(ATALI[[#This Row],[//]]="","",HYPERLINK("["&amp;SUBSTITUTE(DIR,"'","")&amp;"]NOTA!D"&amp;ATALI[[#This Row],[//]]+2,"&gt;"))</f>
        <v/>
      </c>
      <c r="D350" s="48" t="str">
        <f>IF(ATALI[[#This Row],[ID NOTA]]="","",INDEX(Table1[QB],MATCH(ATALI[[#This Row],[ID NOTA]],Table1[ID],0)))</f>
        <v/>
      </c>
      <c r="E35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50" s="48"/>
      <c r="G350" s="30" t="str">
        <f ca="1">IF(ATALI[[#This Row],[N_ID]]="","",INDEX(INDIRECT($2:$2),ATALI[[#This Row],[//]]))</f>
        <v/>
      </c>
      <c r="H350" s="30" t="str">
        <f ca="1">IF(ATALI[[#This Row],[N_ID]]="","",INDEX(INDIRECT($2:$2),ATALI[[#This Row],[//]]))</f>
        <v/>
      </c>
      <c r="I350" s="31" t="str">
        <f ca="1">IF(ATALI[[#This Row],[N_ID]]="","",INDEX(INDIRECT($2:$2),ATALI[[#This Row],[//]]))</f>
        <v/>
      </c>
      <c r="J350" s="31" t="str">
        <f ca="1">IF(ATALI[[#This Row],[//]]="","",INDEX([3]!db[NB PAJAK],ATALI[[#This Row],[stt]]-1))</f>
        <v/>
      </c>
      <c r="K350" s="48" t="str">
        <f ca="1">IF(ATALI[[#This Row],[//]]="","",INDEX(INDIRECT($2:$2),ATALI[[#This Row],[//]]))</f>
        <v/>
      </c>
      <c r="L350" s="48" t="str">
        <f ca="1">IF(ATALI[[#This Row],[//]]="","",INDEX(INDIRECT($2:$2),ATALI[[#This Row],[//]]))</f>
        <v/>
      </c>
      <c r="M350" s="48" t="str">
        <f ca="1">IF(ATALI[[#This Row],[//]]="","",INDEX(INDIRECT($2:$2),ATALI[[#This Row],[//]]))</f>
        <v/>
      </c>
      <c r="N350" s="33" t="str">
        <f ca="1">IF(ATALI[[#This Row],[//]]="","",INDEX(INDIRECT($2:$2),ATALI[[#This Row],[//]]))</f>
        <v/>
      </c>
      <c r="O350" s="44" t="str">
        <f ca="1">IF(ATALI[[#This Row],[//]]="","",INDEX(INDIRECT($2:$2),ATALI[[#This Row],[//]]))</f>
        <v/>
      </c>
      <c r="P350" s="44" t="str">
        <f ca="1">IF(ATALI[[#This Row],[//]]="","",IF(INDEX(INDIRECT($2:$2),ATALI[[#This Row],[//]])="","",INDEX(INDIRECT($2:$2),ATALI[[#This Row],[//]])))</f>
        <v/>
      </c>
      <c r="Q350" s="33" t="str">
        <f ca="1">IF(ATALI[[#This Row],[//]]="","",INDEX(INDIRECT($2:$2),ATALI[[#This Row],[//]]))</f>
        <v/>
      </c>
      <c r="R3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50" s="45" t="str">
        <f ca="1">IF(ATALI[[#This Row],[//]]="","",IF(INDEX(INDIRECT($2:$2),ATALI[[#This Row],[//]])="","",INDEX(INDIRECT($2:$2),ATALI[[#This Row],[//]])))</f>
        <v/>
      </c>
      <c r="U350" s="31" t="str">
        <f ca="1">IF(ATALI[[#This Row],[//]]="","",INDEX(INDIRECT($2:$2),ATALI[[#This Row],[//]]))</f>
        <v/>
      </c>
      <c r="V350" s="31" t="str">
        <f ca="1">LOWER(SUBSTITUTE(SUBSTITUTE(SUBSTITUTE(SUBSTITUTE(SUBSTITUTE(SUBSTITUTE(SUBSTITUTE(ATALI[[#This Row],[N.B.nota]]," ",""),"-",""),"(",""),")",""),".",""),",",""),"/",""))</f>
        <v/>
      </c>
      <c r="W350" s="31" t="str">
        <f ca="1">IF(ATALI[[#This Row],[concat]]="","",MATCH(ATALI[[#This Row],[concat]],[3]!db[NB NOTA_C],0)+1)</f>
        <v/>
      </c>
      <c r="X350" s="31" t="str">
        <f ca="1">IF(ATALI[[#This Row],[N.B.nota]]="","",ADDRESS(ROW(ATALI[QB]),COLUMN(ATALI[QB]))&amp;":"&amp;ADDRESS(ROW(),COLUMN(ATALI[QB])))</f>
        <v/>
      </c>
      <c r="Y350" s="46" t="str">
        <f ca="1">IF(ATALI[[#This Row],[//]]="","",HYPERLINK("[../DB.xlsx]DB!e"&amp;MATCH(ATALI[[#This Row],[concat]],[3]!db[NB NOTA_C],0)+1,"&gt;"))</f>
        <v/>
      </c>
      <c r="Z350" s="32">
        <f ca="1">IF(ATALI[[#This Row],[ID NOTA]]="",INDIRECT(ADDRESS(ROW()-1,COLUMN())),ATALI[[#This Row],[ID NOTA]])</f>
        <v>7</v>
      </c>
    </row>
    <row r="351" spans="1:26" x14ac:dyDescent="0.25">
      <c r="A351" s="32"/>
      <c r="B351" s="48" t="str">
        <f>IF(ATALI[[#This Row],[N_ID]]="","",INDEX(Table1[ID],MATCH(ATALI[[#This Row],[N_ID]],Table1[N_ID],0)))</f>
        <v/>
      </c>
      <c r="C351" s="48" t="str">
        <f ca="1">IF(ATALI[[#This Row],[//]]="","",HYPERLINK("["&amp;SUBSTITUTE(DIR,"'","")&amp;"]NOTA!D"&amp;ATALI[[#This Row],[//]]+2,"&gt;"))</f>
        <v/>
      </c>
      <c r="D351" s="48" t="str">
        <f>IF(ATALI[[#This Row],[ID NOTA]]="","",INDEX(Table1[QB],MATCH(ATALI[[#This Row],[ID NOTA]],Table1[ID],0)))</f>
        <v/>
      </c>
      <c r="E35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51" s="48"/>
      <c r="G351" s="30" t="str">
        <f ca="1">IF(ATALI[[#This Row],[N_ID]]="","",INDEX(INDIRECT($2:$2),ATALI[[#This Row],[//]]))</f>
        <v/>
      </c>
      <c r="H351" s="30" t="str">
        <f ca="1">IF(ATALI[[#This Row],[N_ID]]="","",INDEX(INDIRECT($2:$2),ATALI[[#This Row],[//]]))</f>
        <v/>
      </c>
      <c r="I351" s="31" t="str">
        <f ca="1">IF(ATALI[[#This Row],[N_ID]]="","",INDEX(INDIRECT($2:$2),ATALI[[#This Row],[//]]))</f>
        <v/>
      </c>
      <c r="J351" s="31" t="str">
        <f ca="1">IF(ATALI[[#This Row],[//]]="","",INDEX([3]!db[NB PAJAK],ATALI[[#This Row],[stt]]-1))</f>
        <v/>
      </c>
      <c r="K351" s="48" t="str">
        <f ca="1">IF(ATALI[[#This Row],[//]]="","",INDEX(INDIRECT($2:$2),ATALI[[#This Row],[//]]))</f>
        <v/>
      </c>
      <c r="L351" s="48" t="str">
        <f ca="1">IF(ATALI[[#This Row],[//]]="","",INDEX(INDIRECT($2:$2),ATALI[[#This Row],[//]]))</f>
        <v/>
      </c>
      <c r="M351" s="48" t="str">
        <f ca="1">IF(ATALI[[#This Row],[//]]="","",INDEX(INDIRECT($2:$2),ATALI[[#This Row],[//]]))</f>
        <v/>
      </c>
      <c r="N351" s="33" t="str">
        <f ca="1">IF(ATALI[[#This Row],[//]]="","",INDEX(INDIRECT($2:$2),ATALI[[#This Row],[//]]))</f>
        <v/>
      </c>
      <c r="O351" s="44" t="str">
        <f ca="1">IF(ATALI[[#This Row],[//]]="","",INDEX(INDIRECT($2:$2),ATALI[[#This Row],[//]]))</f>
        <v/>
      </c>
      <c r="P351" s="44" t="str">
        <f ca="1">IF(ATALI[[#This Row],[//]]="","",IF(INDEX(INDIRECT($2:$2),ATALI[[#This Row],[//]])="","",INDEX(INDIRECT($2:$2),ATALI[[#This Row],[//]])))</f>
        <v/>
      </c>
      <c r="Q351" s="33" t="str">
        <f ca="1">IF(ATALI[[#This Row],[//]]="","",INDEX(INDIRECT($2:$2),ATALI[[#This Row],[//]]))</f>
        <v/>
      </c>
      <c r="R3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51" s="45" t="str">
        <f ca="1">IF(ATALI[[#This Row],[//]]="","",IF(INDEX(INDIRECT($2:$2),ATALI[[#This Row],[//]])="","",INDEX(INDIRECT($2:$2),ATALI[[#This Row],[//]])))</f>
        <v/>
      </c>
      <c r="U351" s="31" t="str">
        <f ca="1">IF(ATALI[[#This Row],[//]]="","",INDEX(INDIRECT($2:$2),ATALI[[#This Row],[//]]))</f>
        <v/>
      </c>
      <c r="V351" s="31" t="str">
        <f ca="1">LOWER(SUBSTITUTE(SUBSTITUTE(SUBSTITUTE(SUBSTITUTE(SUBSTITUTE(SUBSTITUTE(SUBSTITUTE(ATALI[[#This Row],[N.B.nota]]," ",""),"-",""),"(",""),")",""),".",""),",",""),"/",""))</f>
        <v/>
      </c>
      <c r="W351" s="31" t="str">
        <f ca="1">IF(ATALI[[#This Row],[concat]]="","",MATCH(ATALI[[#This Row],[concat]],[3]!db[NB NOTA_C],0)+1)</f>
        <v/>
      </c>
      <c r="X351" s="31" t="str">
        <f ca="1">IF(ATALI[[#This Row],[N.B.nota]]="","",ADDRESS(ROW(ATALI[QB]),COLUMN(ATALI[QB]))&amp;":"&amp;ADDRESS(ROW(),COLUMN(ATALI[QB])))</f>
        <v/>
      </c>
      <c r="Y351" s="46" t="str">
        <f ca="1">IF(ATALI[[#This Row],[//]]="","",HYPERLINK("[../DB.xlsx]DB!e"&amp;MATCH(ATALI[[#This Row],[concat]],[3]!db[NB NOTA_C],0)+1,"&gt;"))</f>
        <v/>
      </c>
      <c r="Z351" s="32">
        <f ca="1">IF(ATALI[[#This Row],[ID NOTA]]="",INDIRECT(ADDRESS(ROW()-1,COLUMN())),ATALI[[#This Row],[ID NOTA]])</f>
        <v>7</v>
      </c>
    </row>
    <row r="352" spans="1:26" x14ac:dyDescent="0.25">
      <c r="A352" s="32"/>
      <c r="B352" s="48" t="str">
        <f>IF(ATALI[[#This Row],[N_ID]]="","",INDEX(Table1[ID],MATCH(ATALI[[#This Row],[N_ID]],Table1[N_ID],0)))</f>
        <v/>
      </c>
      <c r="C352" s="48" t="str">
        <f ca="1">IF(ATALI[[#This Row],[//]]="","",HYPERLINK("["&amp;SUBSTITUTE(DIR,"'","")&amp;"]NOTA!D"&amp;ATALI[[#This Row],[//]]+2,"&gt;"))</f>
        <v/>
      </c>
      <c r="D352" s="48" t="str">
        <f>IF(ATALI[[#This Row],[ID NOTA]]="","",INDEX(Table1[QB],MATCH(ATALI[[#This Row],[ID NOTA]],Table1[ID],0)))</f>
        <v/>
      </c>
      <c r="E35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52" s="48"/>
      <c r="G352" s="30" t="str">
        <f ca="1">IF(ATALI[[#This Row],[N_ID]]="","",INDEX(INDIRECT($2:$2),ATALI[[#This Row],[//]]))</f>
        <v/>
      </c>
      <c r="H352" s="30" t="str">
        <f ca="1">IF(ATALI[[#This Row],[N_ID]]="","",INDEX(INDIRECT($2:$2),ATALI[[#This Row],[//]]))</f>
        <v/>
      </c>
      <c r="I352" s="31" t="str">
        <f ca="1">IF(ATALI[[#This Row],[N_ID]]="","",INDEX(INDIRECT($2:$2),ATALI[[#This Row],[//]]))</f>
        <v/>
      </c>
      <c r="J352" s="31" t="str">
        <f ca="1">IF(ATALI[[#This Row],[//]]="","",INDEX([3]!db[NB PAJAK],ATALI[[#This Row],[stt]]-1))</f>
        <v/>
      </c>
      <c r="K352" s="48" t="str">
        <f ca="1">IF(ATALI[[#This Row],[//]]="","",INDEX(INDIRECT($2:$2),ATALI[[#This Row],[//]]))</f>
        <v/>
      </c>
      <c r="L352" s="48" t="str">
        <f ca="1">IF(ATALI[[#This Row],[//]]="","",INDEX(INDIRECT($2:$2),ATALI[[#This Row],[//]]))</f>
        <v/>
      </c>
      <c r="M352" s="48" t="str">
        <f ca="1">IF(ATALI[[#This Row],[//]]="","",INDEX(INDIRECT($2:$2),ATALI[[#This Row],[//]]))</f>
        <v/>
      </c>
      <c r="N352" s="33" t="str">
        <f ca="1">IF(ATALI[[#This Row],[//]]="","",INDEX(INDIRECT($2:$2),ATALI[[#This Row],[//]]))</f>
        <v/>
      </c>
      <c r="O352" s="44" t="str">
        <f ca="1">IF(ATALI[[#This Row],[//]]="","",INDEX(INDIRECT($2:$2),ATALI[[#This Row],[//]]))</f>
        <v/>
      </c>
      <c r="P352" s="44" t="str">
        <f ca="1">IF(ATALI[[#This Row],[//]]="","",IF(INDEX(INDIRECT($2:$2),ATALI[[#This Row],[//]])="","",INDEX(INDIRECT($2:$2),ATALI[[#This Row],[//]])))</f>
        <v/>
      </c>
      <c r="Q352" s="33" t="str">
        <f ca="1">IF(ATALI[[#This Row],[//]]="","",INDEX(INDIRECT($2:$2),ATALI[[#This Row],[//]]))</f>
        <v/>
      </c>
      <c r="R3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52" s="45" t="str">
        <f ca="1">IF(ATALI[[#This Row],[//]]="","",IF(INDEX(INDIRECT($2:$2),ATALI[[#This Row],[//]])="","",INDEX(INDIRECT($2:$2),ATALI[[#This Row],[//]])))</f>
        <v/>
      </c>
      <c r="U352" s="31" t="str">
        <f ca="1">IF(ATALI[[#This Row],[//]]="","",INDEX(INDIRECT($2:$2),ATALI[[#This Row],[//]]))</f>
        <v/>
      </c>
      <c r="V352" s="31" t="str">
        <f ca="1">LOWER(SUBSTITUTE(SUBSTITUTE(SUBSTITUTE(SUBSTITUTE(SUBSTITUTE(SUBSTITUTE(SUBSTITUTE(ATALI[[#This Row],[N.B.nota]]," ",""),"-",""),"(",""),")",""),".",""),",",""),"/",""))</f>
        <v/>
      </c>
      <c r="W352" s="31" t="str">
        <f ca="1">IF(ATALI[[#This Row],[concat]]="","",MATCH(ATALI[[#This Row],[concat]],[3]!db[NB NOTA_C],0)+1)</f>
        <v/>
      </c>
      <c r="X352" s="31" t="str">
        <f ca="1">IF(ATALI[[#This Row],[N.B.nota]]="","",ADDRESS(ROW(ATALI[QB]),COLUMN(ATALI[QB]))&amp;":"&amp;ADDRESS(ROW(),COLUMN(ATALI[QB])))</f>
        <v/>
      </c>
      <c r="Y352" s="46" t="str">
        <f ca="1">IF(ATALI[[#This Row],[//]]="","",HYPERLINK("[../DB.xlsx]DB!e"&amp;MATCH(ATALI[[#This Row],[concat]],[3]!db[NB NOTA_C],0)+1,"&gt;"))</f>
        <v/>
      </c>
      <c r="Z352" s="32">
        <f ca="1">IF(ATALI[[#This Row],[ID NOTA]]="",INDIRECT(ADDRESS(ROW()-1,COLUMN())),ATALI[[#This Row],[ID NOTA]])</f>
        <v>7</v>
      </c>
    </row>
    <row r="353" spans="1:26" x14ac:dyDescent="0.25">
      <c r="A353" s="32"/>
      <c r="B353" s="48" t="str">
        <f>IF(ATALI[[#This Row],[N_ID]]="","",INDEX(Table1[ID],MATCH(ATALI[[#This Row],[N_ID]],Table1[N_ID],0)))</f>
        <v/>
      </c>
      <c r="C353" s="48" t="str">
        <f ca="1">IF(ATALI[[#This Row],[//]]="","",HYPERLINK("["&amp;SUBSTITUTE(DIR,"'","")&amp;"]NOTA!D"&amp;ATALI[[#This Row],[//]]+2,"&gt;"))</f>
        <v/>
      </c>
      <c r="D353" s="48" t="str">
        <f>IF(ATALI[[#This Row],[ID NOTA]]="","",INDEX(Table1[QB],MATCH(ATALI[[#This Row],[ID NOTA]],Table1[ID],0)))</f>
        <v/>
      </c>
      <c r="E35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53" s="48"/>
      <c r="G353" s="30" t="str">
        <f ca="1">IF(ATALI[[#This Row],[N_ID]]="","",INDEX(INDIRECT($2:$2),ATALI[[#This Row],[//]]))</f>
        <v/>
      </c>
      <c r="H353" s="30" t="str">
        <f ca="1">IF(ATALI[[#This Row],[N_ID]]="","",INDEX(INDIRECT($2:$2),ATALI[[#This Row],[//]]))</f>
        <v/>
      </c>
      <c r="I353" s="31" t="str">
        <f ca="1">IF(ATALI[[#This Row],[N_ID]]="","",INDEX(INDIRECT($2:$2),ATALI[[#This Row],[//]]))</f>
        <v/>
      </c>
      <c r="J353" s="31" t="str">
        <f ca="1">IF(ATALI[[#This Row],[//]]="","",INDEX([3]!db[NB PAJAK],ATALI[[#This Row],[stt]]-1))</f>
        <v/>
      </c>
      <c r="K353" s="48" t="str">
        <f ca="1">IF(ATALI[[#This Row],[//]]="","",INDEX(INDIRECT($2:$2),ATALI[[#This Row],[//]]))</f>
        <v/>
      </c>
      <c r="L353" s="48" t="str">
        <f ca="1">IF(ATALI[[#This Row],[//]]="","",INDEX(INDIRECT($2:$2),ATALI[[#This Row],[//]]))</f>
        <v/>
      </c>
      <c r="M353" s="48" t="str">
        <f ca="1">IF(ATALI[[#This Row],[//]]="","",INDEX(INDIRECT($2:$2),ATALI[[#This Row],[//]]))</f>
        <v/>
      </c>
      <c r="N353" s="33" t="str">
        <f ca="1">IF(ATALI[[#This Row],[//]]="","",INDEX(INDIRECT($2:$2),ATALI[[#This Row],[//]]))</f>
        <v/>
      </c>
      <c r="O353" s="44" t="str">
        <f ca="1">IF(ATALI[[#This Row],[//]]="","",INDEX(INDIRECT($2:$2),ATALI[[#This Row],[//]]))</f>
        <v/>
      </c>
      <c r="P353" s="44" t="str">
        <f ca="1">IF(ATALI[[#This Row],[//]]="","",IF(INDEX(INDIRECT($2:$2),ATALI[[#This Row],[//]])="","",INDEX(INDIRECT($2:$2),ATALI[[#This Row],[//]])))</f>
        <v/>
      </c>
      <c r="Q353" s="33" t="str">
        <f ca="1">IF(ATALI[[#This Row],[//]]="","",INDEX(INDIRECT($2:$2),ATALI[[#This Row],[//]]))</f>
        <v/>
      </c>
      <c r="R3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53" s="45" t="str">
        <f ca="1">IF(ATALI[[#This Row],[//]]="","",IF(INDEX(INDIRECT($2:$2),ATALI[[#This Row],[//]])="","",INDEX(INDIRECT($2:$2),ATALI[[#This Row],[//]])))</f>
        <v/>
      </c>
      <c r="U353" s="31" t="str">
        <f ca="1">IF(ATALI[[#This Row],[//]]="","",INDEX(INDIRECT($2:$2),ATALI[[#This Row],[//]]))</f>
        <v/>
      </c>
      <c r="V353" s="31" t="str">
        <f ca="1">LOWER(SUBSTITUTE(SUBSTITUTE(SUBSTITUTE(SUBSTITUTE(SUBSTITUTE(SUBSTITUTE(SUBSTITUTE(ATALI[[#This Row],[N.B.nota]]," ",""),"-",""),"(",""),")",""),".",""),",",""),"/",""))</f>
        <v/>
      </c>
      <c r="W353" s="31" t="str">
        <f ca="1">IF(ATALI[[#This Row],[concat]]="","",MATCH(ATALI[[#This Row],[concat]],[3]!db[NB NOTA_C],0)+1)</f>
        <v/>
      </c>
      <c r="X353" s="31" t="str">
        <f ca="1">IF(ATALI[[#This Row],[N.B.nota]]="","",ADDRESS(ROW(ATALI[QB]),COLUMN(ATALI[QB]))&amp;":"&amp;ADDRESS(ROW(),COLUMN(ATALI[QB])))</f>
        <v/>
      </c>
      <c r="Y353" s="46" t="str">
        <f ca="1">IF(ATALI[[#This Row],[//]]="","",HYPERLINK("[../DB.xlsx]DB!e"&amp;MATCH(ATALI[[#This Row],[concat]],[3]!db[NB NOTA_C],0)+1,"&gt;"))</f>
        <v/>
      </c>
      <c r="Z353" s="32">
        <f ca="1">IF(ATALI[[#This Row],[ID NOTA]]="",INDIRECT(ADDRESS(ROW()-1,COLUMN())),ATALI[[#This Row],[ID NOTA]])</f>
        <v>7</v>
      </c>
    </row>
    <row r="354" spans="1:26" x14ac:dyDescent="0.25">
      <c r="A354" s="32"/>
      <c r="B354" s="48" t="str">
        <f>IF(ATALI[[#This Row],[N_ID]]="","",INDEX(Table1[ID],MATCH(ATALI[[#This Row],[N_ID]],Table1[N_ID],0)))</f>
        <v/>
      </c>
      <c r="C354" s="48" t="str">
        <f ca="1">IF(ATALI[[#This Row],[//]]="","",HYPERLINK("["&amp;SUBSTITUTE(DIR,"'","")&amp;"]NOTA!D"&amp;ATALI[[#This Row],[//]]+2,"&gt;"))</f>
        <v/>
      </c>
      <c r="D354" s="48" t="str">
        <f>IF(ATALI[[#This Row],[ID NOTA]]="","",INDEX(Table1[QB],MATCH(ATALI[[#This Row],[ID NOTA]],Table1[ID],0)))</f>
        <v/>
      </c>
      <c r="E35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54" s="48"/>
      <c r="G354" s="30" t="str">
        <f ca="1">IF(ATALI[[#This Row],[N_ID]]="","",INDEX(INDIRECT($2:$2),ATALI[[#This Row],[//]]))</f>
        <v/>
      </c>
      <c r="H354" s="30" t="str">
        <f ca="1">IF(ATALI[[#This Row],[N_ID]]="","",INDEX(INDIRECT($2:$2),ATALI[[#This Row],[//]]))</f>
        <v/>
      </c>
      <c r="I354" s="31" t="str">
        <f ca="1">IF(ATALI[[#This Row],[N_ID]]="","",INDEX(INDIRECT($2:$2),ATALI[[#This Row],[//]]))</f>
        <v/>
      </c>
      <c r="J354" s="31" t="str">
        <f ca="1">IF(ATALI[[#This Row],[//]]="","",INDEX([3]!db[NB PAJAK],ATALI[[#This Row],[stt]]-1))</f>
        <v/>
      </c>
      <c r="K354" s="48" t="str">
        <f ca="1">IF(ATALI[[#This Row],[//]]="","",INDEX(INDIRECT($2:$2),ATALI[[#This Row],[//]]))</f>
        <v/>
      </c>
      <c r="L354" s="48" t="str">
        <f ca="1">IF(ATALI[[#This Row],[//]]="","",INDEX(INDIRECT($2:$2),ATALI[[#This Row],[//]]))</f>
        <v/>
      </c>
      <c r="M354" s="48" t="str">
        <f ca="1">IF(ATALI[[#This Row],[//]]="","",INDEX(INDIRECT($2:$2),ATALI[[#This Row],[//]]))</f>
        <v/>
      </c>
      <c r="N354" s="33" t="str">
        <f ca="1">IF(ATALI[[#This Row],[//]]="","",INDEX(INDIRECT($2:$2),ATALI[[#This Row],[//]]))</f>
        <v/>
      </c>
      <c r="O354" s="44" t="str">
        <f ca="1">IF(ATALI[[#This Row],[//]]="","",INDEX(INDIRECT($2:$2),ATALI[[#This Row],[//]]))</f>
        <v/>
      </c>
      <c r="P354" s="44" t="str">
        <f ca="1">IF(ATALI[[#This Row],[//]]="","",IF(INDEX(INDIRECT($2:$2),ATALI[[#This Row],[//]])="","",INDEX(INDIRECT($2:$2),ATALI[[#This Row],[//]])))</f>
        <v/>
      </c>
      <c r="Q354" s="33" t="str">
        <f ca="1">IF(ATALI[[#This Row],[//]]="","",INDEX(INDIRECT($2:$2),ATALI[[#This Row],[//]]))</f>
        <v/>
      </c>
      <c r="R3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54" s="45" t="str">
        <f ca="1">IF(ATALI[[#This Row],[//]]="","",IF(INDEX(INDIRECT($2:$2),ATALI[[#This Row],[//]])="","",INDEX(INDIRECT($2:$2),ATALI[[#This Row],[//]])))</f>
        <v/>
      </c>
      <c r="U354" s="31" t="str">
        <f ca="1">IF(ATALI[[#This Row],[//]]="","",INDEX(INDIRECT($2:$2),ATALI[[#This Row],[//]]))</f>
        <v/>
      </c>
      <c r="V354" s="31" t="str">
        <f ca="1">LOWER(SUBSTITUTE(SUBSTITUTE(SUBSTITUTE(SUBSTITUTE(SUBSTITUTE(SUBSTITUTE(SUBSTITUTE(ATALI[[#This Row],[N.B.nota]]," ",""),"-",""),"(",""),")",""),".",""),",",""),"/",""))</f>
        <v/>
      </c>
      <c r="W354" s="31" t="str">
        <f ca="1">IF(ATALI[[#This Row],[concat]]="","",MATCH(ATALI[[#This Row],[concat]],[3]!db[NB NOTA_C],0)+1)</f>
        <v/>
      </c>
      <c r="X354" s="31" t="str">
        <f ca="1">IF(ATALI[[#This Row],[N.B.nota]]="","",ADDRESS(ROW(ATALI[QB]),COLUMN(ATALI[QB]))&amp;":"&amp;ADDRESS(ROW(),COLUMN(ATALI[QB])))</f>
        <v/>
      </c>
      <c r="Y354" s="46" t="str">
        <f ca="1">IF(ATALI[[#This Row],[//]]="","",HYPERLINK("[../DB.xlsx]DB!e"&amp;MATCH(ATALI[[#This Row],[concat]],[3]!db[NB NOTA_C],0)+1,"&gt;"))</f>
        <v/>
      </c>
      <c r="Z354" s="32">
        <f ca="1">IF(ATALI[[#This Row],[ID NOTA]]="",INDIRECT(ADDRESS(ROW()-1,COLUMN())),ATALI[[#This Row],[ID NOTA]])</f>
        <v>7</v>
      </c>
    </row>
    <row r="355" spans="1:26" x14ac:dyDescent="0.25">
      <c r="A355" s="32"/>
      <c r="B355" s="48" t="str">
        <f>IF(ATALI[[#This Row],[N_ID]]="","",INDEX(Table1[ID],MATCH(ATALI[[#This Row],[N_ID]],Table1[N_ID],0)))</f>
        <v/>
      </c>
      <c r="C355" s="48" t="str">
        <f ca="1">IF(ATALI[[#This Row],[//]]="","",HYPERLINK("["&amp;SUBSTITUTE(DIR,"'","")&amp;"]NOTA!D"&amp;ATALI[[#This Row],[//]]+2,"&gt;"))</f>
        <v/>
      </c>
      <c r="D355" s="48" t="str">
        <f>IF(ATALI[[#This Row],[ID NOTA]]="","",INDEX(Table1[QB],MATCH(ATALI[[#This Row],[ID NOTA]],Table1[ID],0)))</f>
        <v/>
      </c>
      <c r="E35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55" s="48"/>
      <c r="G355" s="30" t="str">
        <f ca="1">IF(ATALI[[#This Row],[N_ID]]="","",INDEX(INDIRECT($2:$2),ATALI[[#This Row],[//]]))</f>
        <v/>
      </c>
      <c r="H355" s="30" t="str">
        <f ca="1">IF(ATALI[[#This Row],[N_ID]]="","",INDEX(INDIRECT($2:$2),ATALI[[#This Row],[//]]))</f>
        <v/>
      </c>
      <c r="I355" s="31" t="str">
        <f ca="1">IF(ATALI[[#This Row],[N_ID]]="","",INDEX(INDIRECT($2:$2),ATALI[[#This Row],[//]]))</f>
        <v/>
      </c>
      <c r="J355" s="31" t="str">
        <f ca="1">IF(ATALI[[#This Row],[//]]="","",INDEX([3]!db[NB PAJAK],ATALI[[#This Row],[stt]]-1))</f>
        <v/>
      </c>
      <c r="K355" s="48" t="str">
        <f ca="1">IF(ATALI[[#This Row],[//]]="","",INDEX(INDIRECT($2:$2),ATALI[[#This Row],[//]]))</f>
        <v/>
      </c>
      <c r="L355" s="48" t="str">
        <f ca="1">IF(ATALI[[#This Row],[//]]="","",INDEX(INDIRECT($2:$2),ATALI[[#This Row],[//]]))</f>
        <v/>
      </c>
      <c r="M355" s="48" t="str">
        <f ca="1">IF(ATALI[[#This Row],[//]]="","",INDEX(INDIRECT($2:$2),ATALI[[#This Row],[//]]))</f>
        <v/>
      </c>
      <c r="N355" s="33" t="str">
        <f ca="1">IF(ATALI[[#This Row],[//]]="","",INDEX(INDIRECT($2:$2),ATALI[[#This Row],[//]]))</f>
        <v/>
      </c>
      <c r="O355" s="44" t="str">
        <f ca="1">IF(ATALI[[#This Row],[//]]="","",INDEX(INDIRECT($2:$2),ATALI[[#This Row],[//]]))</f>
        <v/>
      </c>
      <c r="P355" s="44" t="str">
        <f ca="1">IF(ATALI[[#This Row],[//]]="","",IF(INDEX(INDIRECT($2:$2),ATALI[[#This Row],[//]])="","",INDEX(INDIRECT($2:$2),ATALI[[#This Row],[//]])))</f>
        <v/>
      </c>
      <c r="Q355" s="33" t="str">
        <f ca="1">IF(ATALI[[#This Row],[//]]="","",INDEX(INDIRECT($2:$2),ATALI[[#This Row],[//]]))</f>
        <v/>
      </c>
      <c r="R3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55" s="45" t="str">
        <f ca="1">IF(ATALI[[#This Row],[//]]="","",IF(INDEX(INDIRECT($2:$2),ATALI[[#This Row],[//]])="","",INDEX(INDIRECT($2:$2),ATALI[[#This Row],[//]])))</f>
        <v/>
      </c>
      <c r="U355" s="31" t="str">
        <f ca="1">IF(ATALI[[#This Row],[//]]="","",INDEX(INDIRECT($2:$2),ATALI[[#This Row],[//]]))</f>
        <v/>
      </c>
      <c r="V355" s="31" t="str">
        <f ca="1">LOWER(SUBSTITUTE(SUBSTITUTE(SUBSTITUTE(SUBSTITUTE(SUBSTITUTE(SUBSTITUTE(SUBSTITUTE(ATALI[[#This Row],[N.B.nota]]," ",""),"-",""),"(",""),")",""),".",""),",",""),"/",""))</f>
        <v/>
      </c>
      <c r="W355" s="31" t="str">
        <f ca="1">IF(ATALI[[#This Row],[concat]]="","",MATCH(ATALI[[#This Row],[concat]],[3]!db[NB NOTA_C],0)+1)</f>
        <v/>
      </c>
      <c r="X355" s="31" t="str">
        <f ca="1">IF(ATALI[[#This Row],[N.B.nota]]="","",ADDRESS(ROW(ATALI[QB]),COLUMN(ATALI[QB]))&amp;":"&amp;ADDRESS(ROW(),COLUMN(ATALI[QB])))</f>
        <v/>
      </c>
      <c r="Y355" s="46" t="str">
        <f ca="1">IF(ATALI[[#This Row],[//]]="","",HYPERLINK("[../DB.xlsx]DB!e"&amp;MATCH(ATALI[[#This Row],[concat]],[3]!db[NB NOTA_C],0)+1,"&gt;"))</f>
        <v/>
      </c>
      <c r="Z355" s="32">
        <f ca="1">IF(ATALI[[#This Row],[ID NOTA]]="",INDIRECT(ADDRESS(ROW()-1,COLUMN())),ATALI[[#This Row],[ID NOTA]])</f>
        <v>7</v>
      </c>
    </row>
    <row r="356" spans="1:26" x14ac:dyDescent="0.25">
      <c r="A356" s="32"/>
      <c r="B356" s="48" t="str">
        <f>IF(ATALI[[#This Row],[N_ID]]="","",INDEX(Table1[ID],MATCH(ATALI[[#This Row],[N_ID]],Table1[N_ID],0)))</f>
        <v/>
      </c>
      <c r="C356" s="48" t="str">
        <f ca="1">IF(ATALI[[#This Row],[//]]="","",HYPERLINK("["&amp;SUBSTITUTE(DIR,"'","")&amp;"]NOTA!D"&amp;ATALI[[#This Row],[//]]+2,"&gt;"))</f>
        <v/>
      </c>
      <c r="D356" s="48" t="str">
        <f>IF(ATALI[[#This Row],[ID NOTA]]="","",INDEX(Table1[QB],MATCH(ATALI[[#This Row],[ID NOTA]],Table1[ID],0)))</f>
        <v/>
      </c>
      <c r="E35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56" s="48"/>
      <c r="G356" s="30" t="str">
        <f ca="1">IF(ATALI[[#This Row],[N_ID]]="","",INDEX(INDIRECT($2:$2),ATALI[[#This Row],[//]]))</f>
        <v/>
      </c>
      <c r="H356" s="30" t="str">
        <f ca="1">IF(ATALI[[#This Row],[N_ID]]="","",INDEX(INDIRECT($2:$2),ATALI[[#This Row],[//]]))</f>
        <v/>
      </c>
      <c r="I356" s="31" t="str">
        <f ca="1">IF(ATALI[[#This Row],[N_ID]]="","",INDEX(INDIRECT($2:$2),ATALI[[#This Row],[//]]))</f>
        <v/>
      </c>
      <c r="J356" s="31" t="str">
        <f ca="1">IF(ATALI[[#This Row],[//]]="","",INDEX([3]!db[NB PAJAK],ATALI[[#This Row],[stt]]-1))</f>
        <v/>
      </c>
      <c r="K356" s="48" t="str">
        <f ca="1">IF(ATALI[[#This Row],[//]]="","",INDEX(INDIRECT($2:$2),ATALI[[#This Row],[//]]))</f>
        <v/>
      </c>
      <c r="L356" s="48" t="str">
        <f ca="1">IF(ATALI[[#This Row],[//]]="","",INDEX(INDIRECT($2:$2),ATALI[[#This Row],[//]]))</f>
        <v/>
      </c>
      <c r="M356" s="48" t="str">
        <f ca="1">IF(ATALI[[#This Row],[//]]="","",INDEX(INDIRECT($2:$2),ATALI[[#This Row],[//]]))</f>
        <v/>
      </c>
      <c r="N356" s="33" t="str">
        <f ca="1">IF(ATALI[[#This Row],[//]]="","",INDEX(INDIRECT($2:$2),ATALI[[#This Row],[//]]))</f>
        <v/>
      </c>
      <c r="O356" s="44" t="str">
        <f ca="1">IF(ATALI[[#This Row],[//]]="","",INDEX(INDIRECT($2:$2),ATALI[[#This Row],[//]]))</f>
        <v/>
      </c>
      <c r="P356" s="44" t="str">
        <f ca="1">IF(ATALI[[#This Row],[//]]="","",IF(INDEX(INDIRECT($2:$2),ATALI[[#This Row],[//]])="","",INDEX(INDIRECT($2:$2),ATALI[[#This Row],[//]])))</f>
        <v/>
      </c>
      <c r="Q356" s="33" t="str">
        <f ca="1">IF(ATALI[[#This Row],[//]]="","",INDEX(INDIRECT($2:$2),ATALI[[#This Row],[//]]))</f>
        <v/>
      </c>
      <c r="R3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56" s="45" t="str">
        <f ca="1">IF(ATALI[[#This Row],[//]]="","",IF(INDEX(INDIRECT($2:$2),ATALI[[#This Row],[//]])="","",INDEX(INDIRECT($2:$2),ATALI[[#This Row],[//]])))</f>
        <v/>
      </c>
      <c r="U356" s="31" t="str">
        <f ca="1">IF(ATALI[[#This Row],[//]]="","",INDEX(INDIRECT($2:$2),ATALI[[#This Row],[//]]))</f>
        <v/>
      </c>
      <c r="V356" s="31" t="str">
        <f ca="1">LOWER(SUBSTITUTE(SUBSTITUTE(SUBSTITUTE(SUBSTITUTE(SUBSTITUTE(SUBSTITUTE(SUBSTITUTE(ATALI[[#This Row],[N.B.nota]]," ",""),"-",""),"(",""),")",""),".",""),",",""),"/",""))</f>
        <v/>
      </c>
      <c r="W356" s="31" t="str">
        <f ca="1">IF(ATALI[[#This Row],[concat]]="","",MATCH(ATALI[[#This Row],[concat]],[3]!db[NB NOTA_C],0)+1)</f>
        <v/>
      </c>
      <c r="X356" s="31" t="str">
        <f ca="1">IF(ATALI[[#This Row],[N.B.nota]]="","",ADDRESS(ROW(ATALI[QB]),COLUMN(ATALI[QB]))&amp;":"&amp;ADDRESS(ROW(),COLUMN(ATALI[QB])))</f>
        <v/>
      </c>
      <c r="Y356" s="46" t="str">
        <f ca="1">IF(ATALI[[#This Row],[//]]="","",HYPERLINK("[../DB.xlsx]DB!e"&amp;MATCH(ATALI[[#This Row],[concat]],[3]!db[NB NOTA_C],0)+1,"&gt;"))</f>
        <v/>
      </c>
      <c r="Z356" s="32">
        <f ca="1">IF(ATALI[[#This Row],[ID NOTA]]="",INDIRECT(ADDRESS(ROW()-1,COLUMN())),ATALI[[#This Row],[ID NOTA]])</f>
        <v>7</v>
      </c>
    </row>
    <row r="357" spans="1:26" x14ac:dyDescent="0.25">
      <c r="A357" s="32"/>
      <c r="B357" s="48" t="str">
        <f>IF(ATALI[[#This Row],[N_ID]]="","",INDEX(Table1[ID],MATCH(ATALI[[#This Row],[N_ID]],Table1[N_ID],0)))</f>
        <v/>
      </c>
      <c r="C357" s="48" t="str">
        <f ca="1">IF(ATALI[[#This Row],[//]]="","",HYPERLINK("["&amp;SUBSTITUTE(DIR,"'","")&amp;"]NOTA!D"&amp;ATALI[[#This Row],[//]]+2,"&gt;"))</f>
        <v/>
      </c>
      <c r="D357" s="48" t="str">
        <f>IF(ATALI[[#This Row],[ID NOTA]]="","",INDEX(Table1[QB],MATCH(ATALI[[#This Row],[ID NOTA]],Table1[ID],0)))</f>
        <v/>
      </c>
      <c r="E35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57" s="48"/>
      <c r="G357" s="30" t="str">
        <f ca="1">IF(ATALI[[#This Row],[N_ID]]="","",INDEX(INDIRECT($2:$2),ATALI[[#This Row],[//]]))</f>
        <v/>
      </c>
      <c r="H357" s="30" t="str">
        <f ca="1">IF(ATALI[[#This Row],[N_ID]]="","",INDEX(INDIRECT($2:$2),ATALI[[#This Row],[//]]))</f>
        <v/>
      </c>
      <c r="I357" s="31" t="str">
        <f ca="1">IF(ATALI[[#This Row],[N_ID]]="","",INDEX(INDIRECT($2:$2),ATALI[[#This Row],[//]]))</f>
        <v/>
      </c>
      <c r="J357" s="31" t="str">
        <f ca="1">IF(ATALI[[#This Row],[//]]="","",INDEX([3]!db[NB PAJAK],ATALI[[#This Row],[stt]]-1))</f>
        <v/>
      </c>
      <c r="K357" s="48" t="str">
        <f ca="1">IF(ATALI[[#This Row],[//]]="","",INDEX(INDIRECT($2:$2),ATALI[[#This Row],[//]]))</f>
        <v/>
      </c>
      <c r="L357" s="48" t="str">
        <f ca="1">IF(ATALI[[#This Row],[//]]="","",INDEX(INDIRECT($2:$2),ATALI[[#This Row],[//]]))</f>
        <v/>
      </c>
      <c r="M357" s="48" t="str">
        <f ca="1">IF(ATALI[[#This Row],[//]]="","",INDEX(INDIRECT($2:$2),ATALI[[#This Row],[//]]))</f>
        <v/>
      </c>
      <c r="N357" s="33" t="str">
        <f ca="1">IF(ATALI[[#This Row],[//]]="","",INDEX(INDIRECT($2:$2),ATALI[[#This Row],[//]]))</f>
        <v/>
      </c>
      <c r="O357" s="44" t="str">
        <f ca="1">IF(ATALI[[#This Row],[//]]="","",INDEX(INDIRECT($2:$2),ATALI[[#This Row],[//]]))</f>
        <v/>
      </c>
      <c r="P357" s="44" t="str">
        <f ca="1">IF(ATALI[[#This Row],[//]]="","",IF(INDEX(INDIRECT($2:$2),ATALI[[#This Row],[//]])="","",INDEX(INDIRECT($2:$2),ATALI[[#This Row],[//]])))</f>
        <v/>
      </c>
      <c r="Q357" s="33" t="str">
        <f ca="1">IF(ATALI[[#This Row],[//]]="","",INDEX(INDIRECT($2:$2),ATALI[[#This Row],[//]]))</f>
        <v/>
      </c>
      <c r="R3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57" s="45" t="str">
        <f ca="1">IF(ATALI[[#This Row],[//]]="","",IF(INDEX(INDIRECT($2:$2),ATALI[[#This Row],[//]])="","",INDEX(INDIRECT($2:$2),ATALI[[#This Row],[//]])))</f>
        <v/>
      </c>
      <c r="U357" s="31" t="str">
        <f ca="1">IF(ATALI[[#This Row],[//]]="","",INDEX(INDIRECT($2:$2),ATALI[[#This Row],[//]]))</f>
        <v/>
      </c>
      <c r="V357" s="31" t="str">
        <f ca="1">LOWER(SUBSTITUTE(SUBSTITUTE(SUBSTITUTE(SUBSTITUTE(SUBSTITUTE(SUBSTITUTE(SUBSTITUTE(ATALI[[#This Row],[N.B.nota]]," ",""),"-",""),"(",""),")",""),".",""),",",""),"/",""))</f>
        <v/>
      </c>
      <c r="W357" s="31" t="str">
        <f ca="1">IF(ATALI[[#This Row],[concat]]="","",MATCH(ATALI[[#This Row],[concat]],[3]!db[NB NOTA_C],0)+1)</f>
        <v/>
      </c>
      <c r="X357" s="31" t="str">
        <f ca="1">IF(ATALI[[#This Row],[N.B.nota]]="","",ADDRESS(ROW(ATALI[QB]),COLUMN(ATALI[QB]))&amp;":"&amp;ADDRESS(ROW(),COLUMN(ATALI[QB])))</f>
        <v/>
      </c>
      <c r="Y357" s="46" t="str">
        <f ca="1">IF(ATALI[[#This Row],[//]]="","",HYPERLINK("[../DB.xlsx]DB!e"&amp;MATCH(ATALI[[#This Row],[concat]],[3]!db[NB NOTA_C],0)+1,"&gt;"))</f>
        <v/>
      </c>
      <c r="Z357" s="32">
        <f ca="1">IF(ATALI[[#This Row],[ID NOTA]]="",INDIRECT(ADDRESS(ROW()-1,COLUMN())),ATALI[[#This Row],[ID NOTA]])</f>
        <v>7</v>
      </c>
    </row>
    <row r="358" spans="1:26" x14ac:dyDescent="0.25">
      <c r="A358" s="32"/>
      <c r="B358" s="48" t="str">
        <f>IF(ATALI[[#This Row],[N_ID]]="","",INDEX(Table1[ID],MATCH(ATALI[[#This Row],[N_ID]],Table1[N_ID],0)))</f>
        <v/>
      </c>
      <c r="C358" s="48" t="str">
        <f ca="1">IF(ATALI[[#This Row],[//]]="","",HYPERLINK("["&amp;SUBSTITUTE(DIR,"'","")&amp;"]NOTA!D"&amp;ATALI[[#This Row],[//]]+2,"&gt;"))</f>
        <v/>
      </c>
      <c r="D358" s="48" t="str">
        <f>IF(ATALI[[#This Row],[ID NOTA]]="","",INDEX(Table1[QB],MATCH(ATALI[[#This Row],[ID NOTA]],Table1[ID],0)))</f>
        <v/>
      </c>
      <c r="E35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58" s="48"/>
      <c r="G358" s="30" t="str">
        <f ca="1">IF(ATALI[[#This Row],[N_ID]]="","",INDEX(INDIRECT($2:$2),ATALI[[#This Row],[//]]))</f>
        <v/>
      </c>
      <c r="H358" s="30" t="str">
        <f ca="1">IF(ATALI[[#This Row],[N_ID]]="","",INDEX(INDIRECT($2:$2),ATALI[[#This Row],[//]]))</f>
        <v/>
      </c>
      <c r="I358" s="31" t="str">
        <f ca="1">IF(ATALI[[#This Row],[N_ID]]="","",INDEX(INDIRECT($2:$2),ATALI[[#This Row],[//]]))</f>
        <v/>
      </c>
      <c r="J358" s="31" t="str">
        <f ca="1">IF(ATALI[[#This Row],[//]]="","",INDEX([3]!db[NB PAJAK],ATALI[[#This Row],[stt]]-1))</f>
        <v/>
      </c>
      <c r="K358" s="48" t="str">
        <f ca="1">IF(ATALI[[#This Row],[//]]="","",INDEX(INDIRECT($2:$2),ATALI[[#This Row],[//]]))</f>
        <v/>
      </c>
      <c r="L358" s="48" t="str">
        <f ca="1">IF(ATALI[[#This Row],[//]]="","",INDEX(INDIRECT($2:$2),ATALI[[#This Row],[//]]))</f>
        <v/>
      </c>
      <c r="M358" s="48" t="str">
        <f ca="1">IF(ATALI[[#This Row],[//]]="","",INDEX(INDIRECT($2:$2),ATALI[[#This Row],[//]]))</f>
        <v/>
      </c>
      <c r="N358" s="33" t="str">
        <f ca="1">IF(ATALI[[#This Row],[//]]="","",INDEX(INDIRECT($2:$2),ATALI[[#This Row],[//]]))</f>
        <v/>
      </c>
      <c r="O358" s="44" t="str">
        <f ca="1">IF(ATALI[[#This Row],[//]]="","",INDEX(INDIRECT($2:$2),ATALI[[#This Row],[//]]))</f>
        <v/>
      </c>
      <c r="P358" s="44" t="str">
        <f ca="1">IF(ATALI[[#This Row],[//]]="","",IF(INDEX(INDIRECT($2:$2),ATALI[[#This Row],[//]])="","",INDEX(INDIRECT($2:$2),ATALI[[#This Row],[//]])))</f>
        <v/>
      </c>
      <c r="Q358" s="33" t="str">
        <f ca="1">IF(ATALI[[#This Row],[//]]="","",INDEX(INDIRECT($2:$2),ATALI[[#This Row],[//]]))</f>
        <v/>
      </c>
      <c r="R3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58" s="45" t="str">
        <f ca="1">IF(ATALI[[#This Row],[//]]="","",IF(INDEX(INDIRECT($2:$2),ATALI[[#This Row],[//]])="","",INDEX(INDIRECT($2:$2),ATALI[[#This Row],[//]])))</f>
        <v/>
      </c>
      <c r="U358" s="31" t="str">
        <f ca="1">IF(ATALI[[#This Row],[//]]="","",INDEX(INDIRECT($2:$2),ATALI[[#This Row],[//]]))</f>
        <v/>
      </c>
      <c r="V358" s="31" t="str">
        <f ca="1">LOWER(SUBSTITUTE(SUBSTITUTE(SUBSTITUTE(SUBSTITUTE(SUBSTITUTE(SUBSTITUTE(SUBSTITUTE(ATALI[[#This Row],[N.B.nota]]," ",""),"-",""),"(",""),")",""),".",""),",",""),"/",""))</f>
        <v/>
      </c>
      <c r="W358" s="31" t="str">
        <f ca="1">IF(ATALI[[#This Row],[concat]]="","",MATCH(ATALI[[#This Row],[concat]],[3]!db[NB NOTA_C],0)+1)</f>
        <v/>
      </c>
      <c r="X358" s="31" t="str">
        <f ca="1">IF(ATALI[[#This Row],[N.B.nota]]="","",ADDRESS(ROW(ATALI[QB]),COLUMN(ATALI[QB]))&amp;":"&amp;ADDRESS(ROW(),COLUMN(ATALI[QB])))</f>
        <v/>
      </c>
      <c r="Y358" s="46" t="str">
        <f ca="1">IF(ATALI[[#This Row],[//]]="","",HYPERLINK("[../DB.xlsx]DB!e"&amp;MATCH(ATALI[[#This Row],[concat]],[3]!db[NB NOTA_C],0)+1,"&gt;"))</f>
        <v/>
      </c>
      <c r="Z358" s="32">
        <f ca="1">IF(ATALI[[#This Row],[ID NOTA]]="",INDIRECT(ADDRESS(ROW()-1,COLUMN())),ATALI[[#This Row],[ID NOTA]])</f>
        <v>7</v>
      </c>
    </row>
    <row r="359" spans="1:26" x14ac:dyDescent="0.25">
      <c r="A359" s="32"/>
      <c r="B359" s="48" t="str">
        <f>IF(ATALI[[#This Row],[N_ID]]="","",INDEX(Table1[ID],MATCH(ATALI[[#This Row],[N_ID]],Table1[N_ID],0)))</f>
        <v/>
      </c>
      <c r="C359" s="48" t="str">
        <f ca="1">IF(ATALI[[#This Row],[//]]="","",HYPERLINK("["&amp;SUBSTITUTE(DIR,"'","")&amp;"]NOTA!D"&amp;ATALI[[#This Row],[//]]+2,"&gt;"))</f>
        <v/>
      </c>
      <c r="D359" s="48" t="str">
        <f>IF(ATALI[[#This Row],[ID NOTA]]="","",INDEX(Table1[QB],MATCH(ATALI[[#This Row],[ID NOTA]],Table1[ID],0)))</f>
        <v/>
      </c>
      <c r="E35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59" s="48"/>
      <c r="G359" s="30" t="str">
        <f ca="1">IF(ATALI[[#This Row],[N_ID]]="","",INDEX(INDIRECT($2:$2),ATALI[[#This Row],[//]]))</f>
        <v/>
      </c>
      <c r="H359" s="30" t="str">
        <f ca="1">IF(ATALI[[#This Row],[N_ID]]="","",INDEX(INDIRECT($2:$2),ATALI[[#This Row],[//]]))</f>
        <v/>
      </c>
      <c r="I359" s="31" t="str">
        <f ca="1">IF(ATALI[[#This Row],[N_ID]]="","",INDEX(INDIRECT($2:$2),ATALI[[#This Row],[//]]))</f>
        <v/>
      </c>
      <c r="J359" s="31" t="str">
        <f ca="1">IF(ATALI[[#This Row],[//]]="","",INDEX([3]!db[NB PAJAK],ATALI[[#This Row],[stt]]-1))</f>
        <v/>
      </c>
      <c r="K359" s="48" t="str">
        <f ca="1">IF(ATALI[[#This Row],[//]]="","",INDEX(INDIRECT($2:$2),ATALI[[#This Row],[//]]))</f>
        <v/>
      </c>
      <c r="L359" s="48" t="str">
        <f ca="1">IF(ATALI[[#This Row],[//]]="","",INDEX(INDIRECT($2:$2),ATALI[[#This Row],[//]]))</f>
        <v/>
      </c>
      <c r="M359" s="48" t="str">
        <f ca="1">IF(ATALI[[#This Row],[//]]="","",INDEX(INDIRECT($2:$2),ATALI[[#This Row],[//]]))</f>
        <v/>
      </c>
      <c r="N359" s="33" t="str">
        <f ca="1">IF(ATALI[[#This Row],[//]]="","",INDEX(INDIRECT($2:$2),ATALI[[#This Row],[//]]))</f>
        <v/>
      </c>
      <c r="O359" s="44" t="str">
        <f ca="1">IF(ATALI[[#This Row],[//]]="","",INDEX(INDIRECT($2:$2),ATALI[[#This Row],[//]]))</f>
        <v/>
      </c>
      <c r="P359" s="44" t="str">
        <f ca="1">IF(ATALI[[#This Row],[//]]="","",IF(INDEX(INDIRECT($2:$2),ATALI[[#This Row],[//]])="","",INDEX(INDIRECT($2:$2),ATALI[[#This Row],[//]])))</f>
        <v/>
      </c>
      <c r="Q359" s="33" t="str">
        <f ca="1">IF(ATALI[[#This Row],[//]]="","",INDEX(INDIRECT($2:$2),ATALI[[#This Row],[//]]))</f>
        <v/>
      </c>
      <c r="R3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59" s="45" t="str">
        <f ca="1">IF(ATALI[[#This Row],[//]]="","",IF(INDEX(INDIRECT($2:$2),ATALI[[#This Row],[//]])="","",INDEX(INDIRECT($2:$2),ATALI[[#This Row],[//]])))</f>
        <v/>
      </c>
      <c r="U359" s="31" t="str">
        <f ca="1">IF(ATALI[[#This Row],[//]]="","",INDEX(INDIRECT($2:$2),ATALI[[#This Row],[//]]))</f>
        <v/>
      </c>
      <c r="V359" s="31" t="str">
        <f ca="1">LOWER(SUBSTITUTE(SUBSTITUTE(SUBSTITUTE(SUBSTITUTE(SUBSTITUTE(SUBSTITUTE(SUBSTITUTE(ATALI[[#This Row],[N.B.nota]]," ",""),"-",""),"(",""),")",""),".",""),",",""),"/",""))</f>
        <v/>
      </c>
      <c r="W359" s="31" t="str">
        <f ca="1">IF(ATALI[[#This Row],[concat]]="","",MATCH(ATALI[[#This Row],[concat]],[3]!db[NB NOTA_C],0)+1)</f>
        <v/>
      </c>
      <c r="X359" s="31" t="str">
        <f ca="1">IF(ATALI[[#This Row],[N.B.nota]]="","",ADDRESS(ROW(ATALI[QB]),COLUMN(ATALI[QB]))&amp;":"&amp;ADDRESS(ROW(),COLUMN(ATALI[QB])))</f>
        <v/>
      </c>
      <c r="Y359" s="46" t="str">
        <f ca="1">IF(ATALI[[#This Row],[//]]="","",HYPERLINK("[../DB.xlsx]DB!e"&amp;MATCH(ATALI[[#This Row],[concat]],[3]!db[NB NOTA_C],0)+1,"&gt;"))</f>
        <v/>
      </c>
      <c r="Z359" s="32">
        <f ca="1">IF(ATALI[[#This Row],[ID NOTA]]="",INDIRECT(ADDRESS(ROW()-1,COLUMN())),ATALI[[#This Row],[ID NOTA]])</f>
        <v>7</v>
      </c>
    </row>
    <row r="360" spans="1:26" x14ac:dyDescent="0.25">
      <c r="A360" s="32"/>
      <c r="B360" s="48" t="str">
        <f>IF(ATALI[[#This Row],[N_ID]]="","",INDEX(Table1[ID],MATCH(ATALI[[#This Row],[N_ID]],Table1[N_ID],0)))</f>
        <v/>
      </c>
      <c r="C360" s="48" t="str">
        <f ca="1">IF(ATALI[[#This Row],[//]]="","",HYPERLINK("["&amp;SUBSTITUTE(DIR,"'","")&amp;"]NOTA!D"&amp;ATALI[[#This Row],[//]]+2,"&gt;"))</f>
        <v/>
      </c>
      <c r="D360" s="48" t="str">
        <f>IF(ATALI[[#This Row],[ID NOTA]]="","",INDEX(Table1[QB],MATCH(ATALI[[#This Row],[ID NOTA]],Table1[ID],0)))</f>
        <v/>
      </c>
      <c r="E36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60" s="48"/>
      <c r="G360" s="30" t="str">
        <f ca="1">IF(ATALI[[#This Row],[N_ID]]="","",INDEX(INDIRECT($2:$2),ATALI[[#This Row],[//]]))</f>
        <v/>
      </c>
      <c r="H360" s="30" t="str">
        <f ca="1">IF(ATALI[[#This Row],[N_ID]]="","",INDEX(INDIRECT($2:$2),ATALI[[#This Row],[//]]))</f>
        <v/>
      </c>
      <c r="I360" s="31" t="str">
        <f ca="1">IF(ATALI[[#This Row],[N_ID]]="","",INDEX(INDIRECT($2:$2),ATALI[[#This Row],[//]]))</f>
        <v/>
      </c>
      <c r="J360" s="31" t="str">
        <f ca="1">IF(ATALI[[#This Row],[//]]="","",INDEX([3]!db[NB PAJAK],ATALI[[#This Row],[stt]]-1))</f>
        <v/>
      </c>
      <c r="K360" s="48" t="str">
        <f ca="1">IF(ATALI[[#This Row],[//]]="","",INDEX(INDIRECT($2:$2),ATALI[[#This Row],[//]]))</f>
        <v/>
      </c>
      <c r="L360" s="48" t="str">
        <f ca="1">IF(ATALI[[#This Row],[//]]="","",INDEX(INDIRECT($2:$2),ATALI[[#This Row],[//]]))</f>
        <v/>
      </c>
      <c r="M360" s="48" t="str">
        <f ca="1">IF(ATALI[[#This Row],[//]]="","",INDEX(INDIRECT($2:$2),ATALI[[#This Row],[//]]))</f>
        <v/>
      </c>
      <c r="N360" s="33" t="str">
        <f ca="1">IF(ATALI[[#This Row],[//]]="","",INDEX(INDIRECT($2:$2),ATALI[[#This Row],[//]]))</f>
        <v/>
      </c>
      <c r="O360" s="44" t="str">
        <f ca="1">IF(ATALI[[#This Row],[//]]="","",INDEX(INDIRECT($2:$2),ATALI[[#This Row],[//]]))</f>
        <v/>
      </c>
      <c r="P360" s="44" t="str">
        <f ca="1">IF(ATALI[[#This Row],[//]]="","",IF(INDEX(INDIRECT($2:$2),ATALI[[#This Row],[//]])="","",INDEX(INDIRECT($2:$2),ATALI[[#This Row],[//]])))</f>
        <v/>
      </c>
      <c r="Q360" s="33" t="str">
        <f ca="1">IF(ATALI[[#This Row],[//]]="","",INDEX(INDIRECT($2:$2),ATALI[[#This Row],[//]]))</f>
        <v/>
      </c>
      <c r="R3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60" s="45" t="str">
        <f ca="1">IF(ATALI[[#This Row],[//]]="","",IF(INDEX(INDIRECT($2:$2),ATALI[[#This Row],[//]])="","",INDEX(INDIRECT($2:$2),ATALI[[#This Row],[//]])))</f>
        <v/>
      </c>
      <c r="U360" s="31" t="str">
        <f ca="1">IF(ATALI[[#This Row],[//]]="","",INDEX(INDIRECT($2:$2),ATALI[[#This Row],[//]]))</f>
        <v/>
      </c>
      <c r="V360" s="31" t="str">
        <f ca="1">LOWER(SUBSTITUTE(SUBSTITUTE(SUBSTITUTE(SUBSTITUTE(SUBSTITUTE(SUBSTITUTE(SUBSTITUTE(ATALI[[#This Row],[N.B.nota]]," ",""),"-",""),"(",""),")",""),".",""),",",""),"/",""))</f>
        <v/>
      </c>
      <c r="W360" s="31" t="str">
        <f ca="1">IF(ATALI[[#This Row],[concat]]="","",MATCH(ATALI[[#This Row],[concat]],[3]!db[NB NOTA_C],0)+1)</f>
        <v/>
      </c>
      <c r="X360" s="31" t="str">
        <f ca="1">IF(ATALI[[#This Row],[N.B.nota]]="","",ADDRESS(ROW(ATALI[QB]),COLUMN(ATALI[QB]))&amp;":"&amp;ADDRESS(ROW(),COLUMN(ATALI[QB])))</f>
        <v/>
      </c>
      <c r="Y360" s="46" t="str">
        <f ca="1">IF(ATALI[[#This Row],[//]]="","",HYPERLINK("[../DB.xlsx]DB!e"&amp;MATCH(ATALI[[#This Row],[concat]],[3]!db[NB NOTA_C],0)+1,"&gt;"))</f>
        <v/>
      </c>
      <c r="Z360" s="32">
        <f ca="1">IF(ATALI[[#This Row],[ID NOTA]]="",INDIRECT(ADDRESS(ROW()-1,COLUMN())),ATALI[[#This Row],[ID NOTA]])</f>
        <v>7</v>
      </c>
    </row>
    <row r="361" spans="1:26" x14ac:dyDescent="0.25">
      <c r="A361" s="32"/>
      <c r="B361" s="48" t="str">
        <f>IF(ATALI[[#This Row],[N_ID]]="","",INDEX(Table1[ID],MATCH(ATALI[[#This Row],[N_ID]],Table1[N_ID],0)))</f>
        <v/>
      </c>
      <c r="C361" s="48" t="str">
        <f ca="1">IF(ATALI[[#This Row],[//]]="","",HYPERLINK("["&amp;SUBSTITUTE(DIR,"'","")&amp;"]NOTA!D"&amp;ATALI[[#This Row],[//]]+2,"&gt;"))</f>
        <v/>
      </c>
      <c r="D361" s="48" t="str">
        <f>IF(ATALI[[#This Row],[ID NOTA]]="","",INDEX(Table1[QB],MATCH(ATALI[[#This Row],[ID NOTA]],Table1[ID],0)))</f>
        <v/>
      </c>
      <c r="E36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61" s="48"/>
      <c r="G361" s="30" t="str">
        <f ca="1">IF(ATALI[[#This Row],[N_ID]]="","",INDEX(INDIRECT($2:$2),ATALI[[#This Row],[//]]))</f>
        <v/>
      </c>
      <c r="H361" s="30" t="str">
        <f ca="1">IF(ATALI[[#This Row],[N_ID]]="","",INDEX(INDIRECT($2:$2),ATALI[[#This Row],[//]]))</f>
        <v/>
      </c>
      <c r="I361" s="31" t="str">
        <f ca="1">IF(ATALI[[#This Row],[N_ID]]="","",INDEX(INDIRECT($2:$2),ATALI[[#This Row],[//]]))</f>
        <v/>
      </c>
      <c r="J361" s="31" t="str">
        <f ca="1">IF(ATALI[[#This Row],[//]]="","",INDEX([3]!db[NB PAJAK],ATALI[[#This Row],[stt]]-1))</f>
        <v/>
      </c>
      <c r="K361" s="48" t="str">
        <f ca="1">IF(ATALI[[#This Row],[//]]="","",INDEX(INDIRECT($2:$2),ATALI[[#This Row],[//]]))</f>
        <v/>
      </c>
      <c r="L361" s="48" t="str">
        <f ca="1">IF(ATALI[[#This Row],[//]]="","",INDEX(INDIRECT($2:$2),ATALI[[#This Row],[//]]))</f>
        <v/>
      </c>
      <c r="M361" s="48" t="str">
        <f ca="1">IF(ATALI[[#This Row],[//]]="","",INDEX(INDIRECT($2:$2),ATALI[[#This Row],[//]]))</f>
        <v/>
      </c>
      <c r="N361" s="33" t="str">
        <f ca="1">IF(ATALI[[#This Row],[//]]="","",INDEX(INDIRECT($2:$2),ATALI[[#This Row],[//]]))</f>
        <v/>
      </c>
      <c r="O361" s="44" t="str">
        <f ca="1">IF(ATALI[[#This Row],[//]]="","",INDEX(INDIRECT($2:$2),ATALI[[#This Row],[//]]))</f>
        <v/>
      </c>
      <c r="P361" s="44" t="str">
        <f ca="1">IF(ATALI[[#This Row],[//]]="","",IF(INDEX(INDIRECT($2:$2),ATALI[[#This Row],[//]])="","",INDEX(INDIRECT($2:$2),ATALI[[#This Row],[//]])))</f>
        <v/>
      </c>
      <c r="Q361" s="33" t="str">
        <f ca="1">IF(ATALI[[#This Row],[//]]="","",INDEX(INDIRECT($2:$2),ATALI[[#This Row],[//]]))</f>
        <v/>
      </c>
      <c r="R3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61" s="45" t="str">
        <f ca="1">IF(ATALI[[#This Row],[//]]="","",IF(INDEX(INDIRECT($2:$2),ATALI[[#This Row],[//]])="","",INDEX(INDIRECT($2:$2),ATALI[[#This Row],[//]])))</f>
        <v/>
      </c>
      <c r="U361" s="31" t="str">
        <f ca="1">IF(ATALI[[#This Row],[//]]="","",INDEX(INDIRECT($2:$2),ATALI[[#This Row],[//]]))</f>
        <v/>
      </c>
      <c r="V361" s="31" t="str">
        <f ca="1">LOWER(SUBSTITUTE(SUBSTITUTE(SUBSTITUTE(SUBSTITUTE(SUBSTITUTE(SUBSTITUTE(SUBSTITUTE(ATALI[[#This Row],[N.B.nota]]," ",""),"-",""),"(",""),")",""),".",""),",",""),"/",""))</f>
        <v/>
      </c>
      <c r="W361" s="31" t="str">
        <f ca="1">IF(ATALI[[#This Row],[concat]]="","",MATCH(ATALI[[#This Row],[concat]],[3]!db[NB NOTA_C],0)+1)</f>
        <v/>
      </c>
      <c r="X361" s="31" t="str">
        <f ca="1">IF(ATALI[[#This Row],[N.B.nota]]="","",ADDRESS(ROW(ATALI[QB]),COLUMN(ATALI[QB]))&amp;":"&amp;ADDRESS(ROW(),COLUMN(ATALI[QB])))</f>
        <v/>
      </c>
      <c r="Y361" s="46" t="str">
        <f ca="1">IF(ATALI[[#This Row],[//]]="","",HYPERLINK("[../DB.xlsx]DB!e"&amp;MATCH(ATALI[[#This Row],[concat]],[3]!db[NB NOTA_C],0)+1,"&gt;"))</f>
        <v/>
      </c>
      <c r="Z361" s="32">
        <f ca="1">IF(ATALI[[#This Row],[ID NOTA]]="",INDIRECT(ADDRESS(ROW()-1,COLUMN())),ATALI[[#This Row],[ID NOTA]])</f>
        <v>7</v>
      </c>
    </row>
    <row r="362" spans="1:26" x14ac:dyDescent="0.25">
      <c r="A362" s="32"/>
      <c r="B362" s="48" t="str">
        <f>IF(ATALI[[#This Row],[N_ID]]="","",INDEX(Table1[ID],MATCH(ATALI[[#This Row],[N_ID]],Table1[N_ID],0)))</f>
        <v/>
      </c>
      <c r="C362" s="48" t="str">
        <f ca="1">IF(ATALI[[#This Row],[//]]="","",HYPERLINK("["&amp;SUBSTITUTE(DIR,"'","")&amp;"]NOTA!D"&amp;ATALI[[#This Row],[//]]+2,"&gt;"))</f>
        <v/>
      </c>
      <c r="D362" s="48" t="str">
        <f>IF(ATALI[[#This Row],[ID NOTA]]="","",INDEX(Table1[QB],MATCH(ATALI[[#This Row],[ID NOTA]],Table1[ID],0)))</f>
        <v/>
      </c>
      <c r="E36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62" s="48"/>
      <c r="G362" s="30" t="str">
        <f ca="1">IF(ATALI[[#This Row],[N_ID]]="","",INDEX(INDIRECT($2:$2),ATALI[[#This Row],[//]]))</f>
        <v/>
      </c>
      <c r="H362" s="30" t="str">
        <f ca="1">IF(ATALI[[#This Row],[N_ID]]="","",INDEX(INDIRECT($2:$2),ATALI[[#This Row],[//]]))</f>
        <v/>
      </c>
      <c r="I362" s="31" t="str">
        <f ca="1">IF(ATALI[[#This Row],[N_ID]]="","",INDEX(INDIRECT($2:$2),ATALI[[#This Row],[//]]))</f>
        <v/>
      </c>
      <c r="J362" s="31" t="str">
        <f ca="1">IF(ATALI[[#This Row],[//]]="","",INDEX([3]!db[NB PAJAK],ATALI[[#This Row],[stt]]-1))</f>
        <v/>
      </c>
      <c r="K362" s="48" t="str">
        <f ca="1">IF(ATALI[[#This Row],[//]]="","",INDEX(INDIRECT($2:$2),ATALI[[#This Row],[//]]))</f>
        <v/>
      </c>
      <c r="L362" s="48" t="str">
        <f ca="1">IF(ATALI[[#This Row],[//]]="","",INDEX(INDIRECT($2:$2),ATALI[[#This Row],[//]]))</f>
        <v/>
      </c>
      <c r="M362" s="48" t="str">
        <f ca="1">IF(ATALI[[#This Row],[//]]="","",INDEX(INDIRECT($2:$2),ATALI[[#This Row],[//]]))</f>
        <v/>
      </c>
      <c r="N362" s="33" t="str">
        <f ca="1">IF(ATALI[[#This Row],[//]]="","",INDEX(INDIRECT($2:$2),ATALI[[#This Row],[//]]))</f>
        <v/>
      </c>
      <c r="O362" s="44" t="str">
        <f ca="1">IF(ATALI[[#This Row],[//]]="","",INDEX(INDIRECT($2:$2),ATALI[[#This Row],[//]]))</f>
        <v/>
      </c>
      <c r="P362" s="44" t="str">
        <f ca="1">IF(ATALI[[#This Row],[//]]="","",IF(INDEX(INDIRECT($2:$2),ATALI[[#This Row],[//]])="","",INDEX(INDIRECT($2:$2),ATALI[[#This Row],[//]])))</f>
        <v/>
      </c>
      <c r="Q362" s="33" t="str">
        <f ca="1">IF(ATALI[[#This Row],[//]]="","",INDEX(INDIRECT($2:$2),ATALI[[#This Row],[//]]))</f>
        <v/>
      </c>
      <c r="R3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62" s="45" t="str">
        <f ca="1">IF(ATALI[[#This Row],[//]]="","",IF(INDEX(INDIRECT($2:$2),ATALI[[#This Row],[//]])="","",INDEX(INDIRECT($2:$2),ATALI[[#This Row],[//]])))</f>
        <v/>
      </c>
      <c r="U362" s="31" t="str">
        <f ca="1">IF(ATALI[[#This Row],[//]]="","",INDEX(INDIRECT($2:$2),ATALI[[#This Row],[//]]))</f>
        <v/>
      </c>
      <c r="V362" s="31" t="str">
        <f ca="1">LOWER(SUBSTITUTE(SUBSTITUTE(SUBSTITUTE(SUBSTITUTE(SUBSTITUTE(SUBSTITUTE(SUBSTITUTE(ATALI[[#This Row],[N.B.nota]]," ",""),"-",""),"(",""),")",""),".",""),",",""),"/",""))</f>
        <v/>
      </c>
      <c r="W362" s="31" t="str">
        <f ca="1">IF(ATALI[[#This Row],[concat]]="","",MATCH(ATALI[[#This Row],[concat]],[3]!db[NB NOTA_C],0)+1)</f>
        <v/>
      </c>
      <c r="X362" s="31" t="str">
        <f ca="1">IF(ATALI[[#This Row],[N.B.nota]]="","",ADDRESS(ROW(ATALI[QB]),COLUMN(ATALI[QB]))&amp;":"&amp;ADDRESS(ROW(),COLUMN(ATALI[QB])))</f>
        <v/>
      </c>
      <c r="Y362" s="46" t="str">
        <f ca="1">IF(ATALI[[#This Row],[//]]="","",HYPERLINK("[../DB.xlsx]DB!e"&amp;MATCH(ATALI[[#This Row],[concat]],[3]!db[NB NOTA_C],0)+1,"&gt;"))</f>
        <v/>
      </c>
      <c r="Z362" s="32">
        <f ca="1">IF(ATALI[[#This Row],[ID NOTA]]="",INDIRECT(ADDRESS(ROW()-1,COLUMN())),ATALI[[#This Row],[ID NOTA]])</f>
        <v>7</v>
      </c>
    </row>
    <row r="363" spans="1:26" x14ac:dyDescent="0.25">
      <c r="A363" s="32"/>
      <c r="B363" s="48" t="str">
        <f>IF(ATALI[[#This Row],[N_ID]]="","",INDEX(Table1[ID],MATCH(ATALI[[#This Row],[N_ID]],Table1[N_ID],0)))</f>
        <v/>
      </c>
      <c r="C363" s="48" t="str">
        <f ca="1">IF(ATALI[[#This Row],[//]]="","",HYPERLINK("["&amp;SUBSTITUTE(DIR,"'","")&amp;"]NOTA!D"&amp;ATALI[[#This Row],[//]]+2,"&gt;"))</f>
        <v/>
      </c>
      <c r="D363" s="48" t="str">
        <f>IF(ATALI[[#This Row],[ID NOTA]]="","",INDEX(Table1[QB],MATCH(ATALI[[#This Row],[ID NOTA]],Table1[ID],0)))</f>
        <v/>
      </c>
      <c r="E36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63" s="48"/>
      <c r="G363" s="30" t="str">
        <f ca="1">IF(ATALI[[#This Row],[N_ID]]="","",INDEX(INDIRECT($2:$2),ATALI[[#This Row],[//]]))</f>
        <v/>
      </c>
      <c r="H363" s="30" t="str">
        <f ca="1">IF(ATALI[[#This Row],[N_ID]]="","",INDEX(INDIRECT($2:$2),ATALI[[#This Row],[//]]))</f>
        <v/>
      </c>
      <c r="I363" s="31" t="str">
        <f ca="1">IF(ATALI[[#This Row],[N_ID]]="","",INDEX(INDIRECT($2:$2),ATALI[[#This Row],[//]]))</f>
        <v/>
      </c>
      <c r="J363" s="31" t="str">
        <f ca="1">IF(ATALI[[#This Row],[//]]="","",INDEX([3]!db[NB PAJAK],ATALI[[#This Row],[stt]]-1))</f>
        <v/>
      </c>
      <c r="K363" s="48" t="str">
        <f ca="1">IF(ATALI[[#This Row],[//]]="","",INDEX(INDIRECT($2:$2),ATALI[[#This Row],[//]]))</f>
        <v/>
      </c>
      <c r="L363" s="48" t="str">
        <f ca="1">IF(ATALI[[#This Row],[//]]="","",INDEX(INDIRECT($2:$2),ATALI[[#This Row],[//]]))</f>
        <v/>
      </c>
      <c r="M363" s="48" t="str">
        <f ca="1">IF(ATALI[[#This Row],[//]]="","",INDEX(INDIRECT($2:$2),ATALI[[#This Row],[//]]))</f>
        <v/>
      </c>
      <c r="N363" s="33" t="str">
        <f ca="1">IF(ATALI[[#This Row],[//]]="","",INDEX(INDIRECT($2:$2),ATALI[[#This Row],[//]]))</f>
        <v/>
      </c>
      <c r="O363" s="44" t="str">
        <f ca="1">IF(ATALI[[#This Row],[//]]="","",INDEX(INDIRECT($2:$2),ATALI[[#This Row],[//]]))</f>
        <v/>
      </c>
      <c r="P363" s="44" t="str">
        <f ca="1">IF(ATALI[[#This Row],[//]]="","",IF(INDEX(INDIRECT($2:$2),ATALI[[#This Row],[//]])="","",INDEX(INDIRECT($2:$2),ATALI[[#This Row],[//]])))</f>
        <v/>
      </c>
      <c r="Q363" s="33" t="str">
        <f ca="1">IF(ATALI[[#This Row],[//]]="","",INDEX(INDIRECT($2:$2),ATALI[[#This Row],[//]]))</f>
        <v/>
      </c>
      <c r="R3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63" s="45" t="str">
        <f ca="1">IF(ATALI[[#This Row],[//]]="","",IF(INDEX(INDIRECT($2:$2),ATALI[[#This Row],[//]])="","",INDEX(INDIRECT($2:$2),ATALI[[#This Row],[//]])))</f>
        <v/>
      </c>
      <c r="U363" s="31" t="str">
        <f ca="1">IF(ATALI[[#This Row],[//]]="","",INDEX(INDIRECT($2:$2),ATALI[[#This Row],[//]]))</f>
        <v/>
      </c>
      <c r="V363" s="31" t="str">
        <f ca="1">LOWER(SUBSTITUTE(SUBSTITUTE(SUBSTITUTE(SUBSTITUTE(SUBSTITUTE(SUBSTITUTE(SUBSTITUTE(ATALI[[#This Row],[N.B.nota]]," ",""),"-",""),"(",""),")",""),".",""),",",""),"/",""))</f>
        <v/>
      </c>
      <c r="W363" s="31" t="str">
        <f ca="1">IF(ATALI[[#This Row],[concat]]="","",MATCH(ATALI[[#This Row],[concat]],[3]!db[NB NOTA_C],0)+1)</f>
        <v/>
      </c>
      <c r="X363" s="31" t="str">
        <f ca="1">IF(ATALI[[#This Row],[N.B.nota]]="","",ADDRESS(ROW(ATALI[QB]),COLUMN(ATALI[QB]))&amp;":"&amp;ADDRESS(ROW(),COLUMN(ATALI[QB])))</f>
        <v/>
      </c>
      <c r="Y363" s="46" t="str">
        <f ca="1">IF(ATALI[[#This Row],[//]]="","",HYPERLINK("[../DB.xlsx]DB!e"&amp;MATCH(ATALI[[#This Row],[concat]],[3]!db[NB NOTA_C],0)+1,"&gt;"))</f>
        <v/>
      </c>
      <c r="Z363" s="32">
        <f ca="1">IF(ATALI[[#This Row],[ID NOTA]]="",INDIRECT(ADDRESS(ROW()-1,COLUMN())),ATALI[[#This Row],[ID NOTA]])</f>
        <v>7</v>
      </c>
    </row>
    <row r="364" spans="1:26" x14ac:dyDescent="0.25">
      <c r="A364" s="32"/>
      <c r="B364" s="48" t="str">
        <f>IF(ATALI[[#This Row],[N_ID]]="","",INDEX(Table1[ID],MATCH(ATALI[[#This Row],[N_ID]],Table1[N_ID],0)))</f>
        <v/>
      </c>
      <c r="C364" s="48" t="str">
        <f ca="1">IF(ATALI[[#This Row],[//]]="","",HYPERLINK("["&amp;SUBSTITUTE(DIR,"'","")&amp;"]NOTA!D"&amp;ATALI[[#This Row],[//]]+2,"&gt;"))</f>
        <v/>
      </c>
      <c r="D364" s="48" t="str">
        <f>IF(ATALI[[#This Row],[ID NOTA]]="","",INDEX(Table1[QB],MATCH(ATALI[[#This Row],[ID NOTA]],Table1[ID],0)))</f>
        <v/>
      </c>
      <c r="E36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64" s="48"/>
      <c r="G364" s="30" t="str">
        <f ca="1">IF(ATALI[[#This Row],[N_ID]]="","",INDEX(INDIRECT($2:$2),ATALI[[#This Row],[//]]))</f>
        <v/>
      </c>
      <c r="H364" s="30" t="str">
        <f ca="1">IF(ATALI[[#This Row],[N_ID]]="","",INDEX(INDIRECT($2:$2),ATALI[[#This Row],[//]]))</f>
        <v/>
      </c>
      <c r="I364" s="31" t="str">
        <f ca="1">IF(ATALI[[#This Row],[N_ID]]="","",INDEX(INDIRECT($2:$2),ATALI[[#This Row],[//]]))</f>
        <v/>
      </c>
      <c r="J364" s="31" t="str">
        <f ca="1">IF(ATALI[[#This Row],[//]]="","",INDEX([3]!db[NB PAJAK],ATALI[[#This Row],[stt]]-1))</f>
        <v/>
      </c>
      <c r="K364" s="48" t="str">
        <f ca="1">IF(ATALI[[#This Row],[//]]="","",INDEX(INDIRECT($2:$2),ATALI[[#This Row],[//]]))</f>
        <v/>
      </c>
      <c r="L364" s="48" t="str">
        <f ca="1">IF(ATALI[[#This Row],[//]]="","",INDEX(INDIRECT($2:$2),ATALI[[#This Row],[//]]))</f>
        <v/>
      </c>
      <c r="M364" s="48" t="str">
        <f ca="1">IF(ATALI[[#This Row],[//]]="","",INDEX(INDIRECT($2:$2),ATALI[[#This Row],[//]]))</f>
        <v/>
      </c>
      <c r="N364" s="33" t="str">
        <f ca="1">IF(ATALI[[#This Row],[//]]="","",INDEX(INDIRECT($2:$2),ATALI[[#This Row],[//]]))</f>
        <v/>
      </c>
      <c r="O364" s="44" t="str">
        <f ca="1">IF(ATALI[[#This Row],[//]]="","",INDEX(INDIRECT($2:$2),ATALI[[#This Row],[//]]))</f>
        <v/>
      </c>
      <c r="P364" s="44" t="str">
        <f ca="1">IF(ATALI[[#This Row],[//]]="","",IF(INDEX(INDIRECT($2:$2),ATALI[[#This Row],[//]])="","",INDEX(INDIRECT($2:$2),ATALI[[#This Row],[//]])))</f>
        <v/>
      </c>
      <c r="Q364" s="33" t="str">
        <f ca="1">IF(ATALI[[#This Row],[//]]="","",INDEX(INDIRECT($2:$2),ATALI[[#This Row],[//]]))</f>
        <v/>
      </c>
      <c r="R3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64" s="45" t="str">
        <f ca="1">IF(ATALI[[#This Row],[//]]="","",IF(INDEX(INDIRECT($2:$2),ATALI[[#This Row],[//]])="","",INDEX(INDIRECT($2:$2),ATALI[[#This Row],[//]])))</f>
        <v/>
      </c>
      <c r="U364" s="31" t="str">
        <f ca="1">IF(ATALI[[#This Row],[//]]="","",INDEX(INDIRECT($2:$2),ATALI[[#This Row],[//]]))</f>
        <v/>
      </c>
      <c r="V364" s="31" t="str">
        <f ca="1">LOWER(SUBSTITUTE(SUBSTITUTE(SUBSTITUTE(SUBSTITUTE(SUBSTITUTE(SUBSTITUTE(SUBSTITUTE(ATALI[[#This Row],[N.B.nota]]," ",""),"-",""),"(",""),")",""),".",""),",",""),"/",""))</f>
        <v/>
      </c>
      <c r="W364" s="31" t="str">
        <f ca="1">IF(ATALI[[#This Row],[concat]]="","",MATCH(ATALI[[#This Row],[concat]],[3]!db[NB NOTA_C],0)+1)</f>
        <v/>
      </c>
      <c r="X364" s="31" t="str">
        <f ca="1">IF(ATALI[[#This Row],[N.B.nota]]="","",ADDRESS(ROW(ATALI[QB]),COLUMN(ATALI[QB]))&amp;":"&amp;ADDRESS(ROW(),COLUMN(ATALI[QB])))</f>
        <v/>
      </c>
      <c r="Y364" s="46" t="str">
        <f ca="1">IF(ATALI[[#This Row],[//]]="","",HYPERLINK("[../DB.xlsx]DB!e"&amp;MATCH(ATALI[[#This Row],[concat]],[3]!db[NB NOTA_C],0)+1,"&gt;"))</f>
        <v/>
      </c>
      <c r="Z364" s="32">
        <f ca="1">IF(ATALI[[#This Row],[ID NOTA]]="",INDIRECT(ADDRESS(ROW()-1,COLUMN())),ATALI[[#This Row],[ID NOTA]])</f>
        <v>7</v>
      </c>
    </row>
    <row r="365" spans="1:26" x14ac:dyDescent="0.25">
      <c r="A365" s="32"/>
      <c r="B365" s="48" t="str">
        <f>IF(ATALI[[#This Row],[N_ID]]="","",INDEX(Table1[ID],MATCH(ATALI[[#This Row],[N_ID]],Table1[N_ID],0)))</f>
        <v/>
      </c>
      <c r="C365" s="48" t="str">
        <f ca="1">IF(ATALI[[#This Row],[//]]="","",HYPERLINK("["&amp;SUBSTITUTE(DIR,"'","")&amp;"]NOTA!D"&amp;ATALI[[#This Row],[//]]+2,"&gt;"))</f>
        <v/>
      </c>
      <c r="D365" s="48" t="str">
        <f>IF(ATALI[[#This Row],[ID NOTA]]="","",INDEX(Table1[QB],MATCH(ATALI[[#This Row],[ID NOTA]],Table1[ID],0)))</f>
        <v/>
      </c>
      <c r="E36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65" s="48"/>
      <c r="G365" s="30" t="str">
        <f ca="1">IF(ATALI[[#This Row],[N_ID]]="","",INDEX(INDIRECT($2:$2),ATALI[[#This Row],[//]]))</f>
        <v/>
      </c>
      <c r="H365" s="30" t="str">
        <f ca="1">IF(ATALI[[#This Row],[N_ID]]="","",INDEX(INDIRECT($2:$2),ATALI[[#This Row],[//]]))</f>
        <v/>
      </c>
      <c r="I365" s="31" t="str">
        <f ca="1">IF(ATALI[[#This Row],[N_ID]]="","",INDEX(INDIRECT($2:$2),ATALI[[#This Row],[//]]))</f>
        <v/>
      </c>
      <c r="J365" s="31" t="str">
        <f ca="1">IF(ATALI[[#This Row],[//]]="","",INDEX([3]!db[NB PAJAK],ATALI[[#This Row],[stt]]-1))</f>
        <v/>
      </c>
      <c r="K365" s="48" t="str">
        <f ca="1">IF(ATALI[[#This Row],[//]]="","",INDEX(INDIRECT($2:$2),ATALI[[#This Row],[//]]))</f>
        <v/>
      </c>
      <c r="L365" s="48" t="str">
        <f ca="1">IF(ATALI[[#This Row],[//]]="","",INDEX(INDIRECT($2:$2),ATALI[[#This Row],[//]]))</f>
        <v/>
      </c>
      <c r="M365" s="48" t="str">
        <f ca="1">IF(ATALI[[#This Row],[//]]="","",INDEX(INDIRECT($2:$2),ATALI[[#This Row],[//]]))</f>
        <v/>
      </c>
      <c r="N365" s="33" t="str">
        <f ca="1">IF(ATALI[[#This Row],[//]]="","",INDEX(INDIRECT($2:$2),ATALI[[#This Row],[//]]))</f>
        <v/>
      </c>
      <c r="O365" s="44" t="str">
        <f ca="1">IF(ATALI[[#This Row],[//]]="","",INDEX(INDIRECT($2:$2),ATALI[[#This Row],[//]]))</f>
        <v/>
      </c>
      <c r="P365" s="44" t="str">
        <f ca="1">IF(ATALI[[#This Row],[//]]="","",IF(INDEX(INDIRECT($2:$2),ATALI[[#This Row],[//]])="","",INDEX(INDIRECT($2:$2),ATALI[[#This Row],[//]])))</f>
        <v/>
      </c>
      <c r="Q365" s="33" t="str">
        <f ca="1">IF(ATALI[[#This Row],[//]]="","",INDEX(INDIRECT($2:$2),ATALI[[#This Row],[//]]))</f>
        <v/>
      </c>
      <c r="R3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65" s="45" t="str">
        <f ca="1">IF(ATALI[[#This Row],[//]]="","",IF(INDEX(INDIRECT($2:$2),ATALI[[#This Row],[//]])="","",INDEX(INDIRECT($2:$2),ATALI[[#This Row],[//]])))</f>
        <v/>
      </c>
      <c r="U365" s="31" t="str">
        <f ca="1">IF(ATALI[[#This Row],[//]]="","",INDEX(INDIRECT($2:$2),ATALI[[#This Row],[//]]))</f>
        <v/>
      </c>
      <c r="V365" s="31" t="str">
        <f ca="1">LOWER(SUBSTITUTE(SUBSTITUTE(SUBSTITUTE(SUBSTITUTE(SUBSTITUTE(SUBSTITUTE(SUBSTITUTE(ATALI[[#This Row],[N.B.nota]]," ",""),"-",""),"(",""),")",""),".",""),",",""),"/",""))</f>
        <v/>
      </c>
      <c r="W365" s="31" t="str">
        <f ca="1">IF(ATALI[[#This Row],[concat]]="","",MATCH(ATALI[[#This Row],[concat]],[3]!db[NB NOTA_C],0)+1)</f>
        <v/>
      </c>
      <c r="X365" s="31" t="str">
        <f ca="1">IF(ATALI[[#This Row],[N.B.nota]]="","",ADDRESS(ROW(ATALI[QB]),COLUMN(ATALI[QB]))&amp;":"&amp;ADDRESS(ROW(),COLUMN(ATALI[QB])))</f>
        <v/>
      </c>
      <c r="Y365" s="46" t="str">
        <f ca="1">IF(ATALI[[#This Row],[//]]="","",HYPERLINK("[../DB.xlsx]DB!e"&amp;MATCH(ATALI[[#This Row],[concat]],[3]!db[NB NOTA_C],0)+1,"&gt;"))</f>
        <v/>
      </c>
      <c r="Z365" s="32">
        <f ca="1">IF(ATALI[[#This Row],[ID NOTA]]="",INDIRECT(ADDRESS(ROW()-1,COLUMN())),ATALI[[#This Row],[ID NOTA]])</f>
        <v>7</v>
      </c>
    </row>
    <row r="366" spans="1:26" x14ac:dyDescent="0.25">
      <c r="A366" s="32"/>
      <c r="B366" s="48" t="str">
        <f>IF(ATALI[[#This Row],[N_ID]]="","",INDEX(Table1[ID],MATCH(ATALI[[#This Row],[N_ID]],Table1[N_ID],0)))</f>
        <v/>
      </c>
      <c r="C366" s="48" t="str">
        <f ca="1">IF(ATALI[[#This Row],[//]]="","",HYPERLINK("["&amp;SUBSTITUTE(DIR,"'","")&amp;"]NOTA!D"&amp;ATALI[[#This Row],[//]]+2,"&gt;"))</f>
        <v/>
      </c>
      <c r="D366" s="48" t="str">
        <f>IF(ATALI[[#This Row],[ID NOTA]]="","",INDEX(Table1[QB],MATCH(ATALI[[#This Row],[ID NOTA]],Table1[ID],0)))</f>
        <v/>
      </c>
      <c r="E36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66" s="48"/>
      <c r="G366" s="30" t="str">
        <f ca="1">IF(ATALI[[#This Row],[N_ID]]="","",INDEX(INDIRECT($2:$2),ATALI[[#This Row],[//]]))</f>
        <v/>
      </c>
      <c r="H366" s="30" t="str">
        <f ca="1">IF(ATALI[[#This Row],[N_ID]]="","",INDEX(INDIRECT($2:$2),ATALI[[#This Row],[//]]))</f>
        <v/>
      </c>
      <c r="I366" s="31" t="str">
        <f ca="1">IF(ATALI[[#This Row],[N_ID]]="","",INDEX(INDIRECT($2:$2),ATALI[[#This Row],[//]]))</f>
        <v/>
      </c>
      <c r="J366" s="31" t="str">
        <f ca="1">IF(ATALI[[#This Row],[//]]="","",INDEX([3]!db[NB PAJAK],ATALI[[#This Row],[stt]]-1))</f>
        <v/>
      </c>
      <c r="K366" s="48" t="str">
        <f ca="1">IF(ATALI[[#This Row],[//]]="","",INDEX(INDIRECT($2:$2),ATALI[[#This Row],[//]]))</f>
        <v/>
      </c>
      <c r="L366" s="48" t="str">
        <f ca="1">IF(ATALI[[#This Row],[//]]="","",INDEX(INDIRECT($2:$2),ATALI[[#This Row],[//]]))</f>
        <v/>
      </c>
      <c r="M366" s="48" t="str">
        <f ca="1">IF(ATALI[[#This Row],[//]]="","",INDEX(INDIRECT($2:$2),ATALI[[#This Row],[//]]))</f>
        <v/>
      </c>
      <c r="N366" s="33" t="str">
        <f ca="1">IF(ATALI[[#This Row],[//]]="","",INDEX(INDIRECT($2:$2),ATALI[[#This Row],[//]]))</f>
        <v/>
      </c>
      <c r="O366" s="44" t="str">
        <f ca="1">IF(ATALI[[#This Row],[//]]="","",INDEX(INDIRECT($2:$2),ATALI[[#This Row],[//]]))</f>
        <v/>
      </c>
      <c r="P366" s="44" t="str">
        <f ca="1">IF(ATALI[[#This Row],[//]]="","",IF(INDEX(INDIRECT($2:$2),ATALI[[#This Row],[//]])="","",INDEX(INDIRECT($2:$2),ATALI[[#This Row],[//]])))</f>
        <v/>
      </c>
      <c r="Q366" s="33" t="str">
        <f ca="1">IF(ATALI[[#This Row],[//]]="","",INDEX(INDIRECT($2:$2),ATALI[[#This Row],[//]]))</f>
        <v/>
      </c>
      <c r="R3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66" s="45" t="str">
        <f ca="1">IF(ATALI[[#This Row],[//]]="","",IF(INDEX(INDIRECT($2:$2),ATALI[[#This Row],[//]])="","",INDEX(INDIRECT($2:$2),ATALI[[#This Row],[//]])))</f>
        <v/>
      </c>
      <c r="U366" s="31" t="str">
        <f ca="1">IF(ATALI[[#This Row],[//]]="","",INDEX(INDIRECT($2:$2),ATALI[[#This Row],[//]]))</f>
        <v/>
      </c>
      <c r="V366" s="31" t="str">
        <f ca="1">LOWER(SUBSTITUTE(SUBSTITUTE(SUBSTITUTE(SUBSTITUTE(SUBSTITUTE(SUBSTITUTE(SUBSTITUTE(ATALI[[#This Row],[N.B.nota]]," ",""),"-",""),"(",""),")",""),".",""),",",""),"/",""))</f>
        <v/>
      </c>
      <c r="W366" s="31" t="str">
        <f ca="1">IF(ATALI[[#This Row],[concat]]="","",MATCH(ATALI[[#This Row],[concat]],[3]!db[NB NOTA_C],0)+1)</f>
        <v/>
      </c>
      <c r="X366" s="31" t="str">
        <f ca="1">IF(ATALI[[#This Row],[N.B.nota]]="","",ADDRESS(ROW(ATALI[QB]),COLUMN(ATALI[QB]))&amp;":"&amp;ADDRESS(ROW(),COLUMN(ATALI[QB])))</f>
        <v/>
      </c>
      <c r="Y366" s="46" t="str">
        <f ca="1">IF(ATALI[[#This Row],[//]]="","",HYPERLINK("[../DB.xlsx]DB!e"&amp;MATCH(ATALI[[#This Row],[concat]],[3]!db[NB NOTA_C],0)+1,"&gt;"))</f>
        <v/>
      </c>
      <c r="Z366" s="32">
        <f ca="1">IF(ATALI[[#This Row],[ID NOTA]]="",INDIRECT(ADDRESS(ROW()-1,COLUMN())),ATALI[[#This Row],[ID NOTA]])</f>
        <v>7</v>
      </c>
    </row>
    <row r="367" spans="1:26" x14ac:dyDescent="0.25">
      <c r="A367" s="32"/>
      <c r="B367" s="48" t="str">
        <f>IF(ATALI[[#This Row],[N_ID]]="","",INDEX(Table1[ID],MATCH(ATALI[[#This Row],[N_ID]],Table1[N_ID],0)))</f>
        <v/>
      </c>
      <c r="C367" s="48" t="str">
        <f ca="1">IF(ATALI[[#This Row],[//]]="","",HYPERLINK("["&amp;SUBSTITUTE(DIR,"'","")&amp;"]NOTA!D"&amp;ATALI[[#This Row],[//]]+2,"&gt;"))</f>
        <v/>
      </c>
      <c r="D367" s="48" t="str">
        <f>IF(ATALI[[#This Row],[ID NOTA]]="","",INDEX(Table1[QB],MATCH(ATALI[[#This Row],[ID NOTA]],Table1[ID],0)))</f>
        <v/>
      </c>
      <c r="E36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67" s="48"/>
      <c r="G367" s="30" t="str">
        <f ca="1">IF(ATALI[[#This Row],[N_ID]]="","",INDEX(INDIRECT($2:$2),ATALI[[#This Row],[//]]))</f>
        <v/>
      </c>
      <c r="H367" s="30" t="str">
        <f ca="1">IF(ATALI[[#This Row],[N_ID]]="","",INDEX(INDIRECT($2:$2),ATALI[[#This Row],[//]]))</f>
        <v/>
      </c>
      <c r="I367" s="31" t="str">
        <f ca="1">IF(ATALI[[#This Row],[N_ID]]="","",INDEX(INDIRECT($2:$2),ATALI[[#This Row],[//]]))</f>
        <v/>
      </c>
      <c r="J367" s="31" t="str">
        <f ca="1">IF(ATALI[[#This Row],[//]]="","",INDEX([3]!db[NB PAJAK],ATALI[[#This Row],[stt]]-1))</f>
        <v/>
      </c>
      <c r="K367" s="48" t="str">
        <f ca="1">IF(ATALI[[#This Row],[//]]="","",INDEX(INDIRECT($2:$2),ATALI[[#This Row],[//]]))</f>
        <v/>
      </c>
      <c r="L367" s="48" t="str">
        <f ca="1">IF(ATALI[[#This Row],[//]]="","",INDEX(INDIRECT($2:$2),ATALI[[#This Row],[//]]))</f>
        <v/>
      </c>
      <c r="M367" s="48" t="str">
        <f ca="1">IF(ATALI[[#This Row],[//]]="","",INDEX(INDIRECT($2:$2),ATALI[[#This Row],[//]]))</f>
        <v/>
      </c>
      <c r="N367" s="33" t="str">
        <f ca="1">IF(ATALI[[#This Row],[//]]="","",INDEX(INDIRECT($2:$2),ATALI[[#This Row],[//]]))</f>
        <v/>
      </c>
      <c r="O367" s="44" t="str">
        <f ca="1">IF(ATALI[[#This Row],[//]]="","",INDEX(INDIRECT($2:$2),ATALI[[#This Row],[//]]))</f>
        <v/>
      </c>
      <c r="P367" s="44" t="str">
        <f ca="1">IF(ATALI[[#This Row],[//]]="","",IF(INDEX(INDIRECT($2:$2),ATALI[[#This Row],[//]])="","",INDEX(INDIRECT($2:$2),ATALI[[#This Row],[//]])))</f>
        <v/>
      </c>
      <c r="Q367" s="33" t="str">
        <f ca="1">IF(ATALI[[#This Row],[//]]="","",INDEX(INDIRECT($2:$2),ATALI[[#This Row],[//]]))</f>
        <v/>
      </c>
      <c r="R3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67" s="45" t="str">
        <f ca="1">IF(ATALI[[#This Row],[//]]="","",IF(INDEX(INDIRECT($2:$2),ATALI[[#This Row],[//]])="","",INDEX(INDIRECT($2:$2),ATALI[[#This Row],[//]])))</f>
        <v/>
      </c>
      <c r="U367" s="31" t="str">
        <f ca="1">IF(ATALI[[#This Row],[//]]="","",INDEX(INDIRECT($2:$2),ATALI[[#This Row],[//]]))</f>
        <v/>
      </c>
      <c r="V367" s="31" t="str">
        <f ca="1">LOWER(SUBSTITUTE(SUBSTITUTE(SUBSTITUTE(SUBSTITUTE(SUBSTITUTE(SUBSTITUTE(SUBSTITUTE(ATALI[[#This Row],[N.B.nota]]," ",""),"-",""),"(",""),")",""),".",""),",",""),"/",""))</f>
        <v/>
      </c>
      <c r="W367" s="31" t="str">
        <f ca="1">IF(ATALI[[#This Row],[concat]]="","",MATCH(ATALI[[#This Row],[concat]],[3]!db[NB NOTA_C],0)+1)</f>
        <v/>
      </c>
      <c r="X367" s="31" t="str">
        <f ca="1">IF(ATALI[[#This Row],[N.B.nota]]="","",ADDRESS(ROW(ATALI[QB]),COLUMN(ATALI[QB]))&amp;":"&amp;ADDRESS(ROW(),COLUMN(ATALI[QB])))</f>
        <v/>
      </c>
      <c r="Y367" s="46" t="str">
        <f ca="1">IF(ATALI[[#This Row],[//]]="","",HYPERLINK("[../DB.xlsx]DB!e"&amp;MATCH(ATALI[[#This Row],[concat]],[3]!db[NB NOTA_C],0)+1,"&gt;"))</f>
        <v/>
      </c>
      <c r="Z367" s="32">
        <f ca="1">IF(ATALI[[#This Row],[ID NOTA]]="",INDIRECT(ADDRESS(ROW()-1,COLUMN())),ATALI[[#This Row],[ID NOTA]])</f>
        <v>7</v>
      </c>
    </row>
    <row r="368" spans="1:26" x14ac:dyDescent="0.25">
      <c r="A368" s="32"/>
      <c r="B368" s="48" t="str">
        <f>IF(ATALI[[#This Row],[N_ID]]="","",INDEX(Table1[ID],MATCH(ATALI[[#This Row],[N_ID]],Table1[N_ID],0)))</f>
        <v/>
      </c>
      <c r="C368" s="48" t="str">
        <f ca="1">IF(ATALI[[#This Row],[//]]="","",HYPERLINK("["&amp;SUBSTITUTE(DIR,"'","")&amp;"]NOTA!D"&amp;ATALI[[#This Row],[//]]+2,"&gt;"))</f>
        <v/>
      </c>
      <c r="D368" s="48" t="str">
        <f>IF(ATALI[[#This Row],[ID NOTA]]="","",INDEX(Table1[QB],MATCH(ATALI[[#This Row],[ID NOTA]],Table1[ID],0)))</f>
        <v/>
      </c>
      <c r="E36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68" s="48"/>
      <c r="G368" s="30" t="str">
        <f ca="1">IF(ATALI[[#This Row],[N_ID]]="","",INDEX(INDIRECT($2:$2),ATALI[[#This Row],[//]]))</f>
        <v/>
      </c>
      <c r="H368" s="30" t="str">
        <f ca="1">IF(ATALI[[#This Row],[N_ID]]="","",INDEX(INDIRECT($2:$2),ATALI[[#This Row],[//]]))</f>
        <v/>
      </c>
      <c r="I368" s="31" t="str">
        <f ca="1">IF(ATALI[[#This Row],[N_ID]]="","",INDEX(INDIRECT($2:$2),ATALI[[#This Row],[//]]))</f>
        <v/>
      </c>
      <c r="J368" s="31" t="str">
        <f ca="1">IF(ATALI[[#This Row],[//]]="","",INDEX([3]!db[NB PAJAK],ATALI[[#This Row],[stt]]-1))</f>
        <v/>
      </c>
      <c r="K368" s="48" t="str">
        <f ca="1">IF(ATALI[[#This Row],[//]]="","",INDEX(INDIRECT($2:$2),ATALI[[#This Row],[//]]))</f>
        <v/>
      </c>
      <c r="L368" s="48" t="str">
        <f ca="1">IF(ATALI[[#This Row],[//]]="","",INDEX(INDIRECT($2:$2),ATALI[[#This Row],[//]]))</f>
        <v/>
      </c>
      <c r="M368" s="48" t="str">
        <f ca="1">IF(ATALI[[#This Row],[//]]="","",INDEX(INDIRECT($2:$2),ATALI[[#This Row],[//]]))</f>
        <v/>
      </c>
      <c r="N368" s="33" t="str">
        <f ca="1">IF(ATALI[[#This Row],[//]]="","",INDEX(INDIRECT($2:$2),ATALI[[#This Row],[//]]))</f>
        <v/>
      </c>
      <c r="O368" s="44" t="str">
        <f ca="1">IF(ATALI[[#This Row],[//]]="","",INDEX(INDIRECT($2:$2),ATALI[[#This Row],[//]]))</f>
        <v/>
      </c>
      <c r="P368" s="44" t="str">
        <f ca="1">IF(ATALI[[#This Row],[//]]="","",IF(INDEX(INDIRECT($2:$2),ATALI[[#This Row],[//]])="","",INDEX(INDIRECT($2:$2),ATALI[[#This Row],[//]])))</f>
        <v/>
      </c>
      <c r="Q368" s="33" t="str">
        <f ca="1">IF(ATALI[[#This Row],[//]]="","",INDEX(INDIRECT($2:$2),ATALI[[#This Row],[//]]))</f>
        <v/>
      </c>
      <c r="R3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68" s="45" t="str">
        <f ca="1">IF(ATALI[[#This Row],[//]]="","",IF(INDEX(INDIRECT($2:$2),ATALI[[#This Row],[//]])="","",INDEX(INDIRECT($2:$2),ATALI[[#This Row],[//]])))</f>
        <v/>
      </c>
      <c r="U368" s="31" t="str">
        <f ca="1">IF(ATALI[[#This Row],[//]]="","",INDEX(INDIRECT($2:$2),ATALI[[#This Row],[//]]))</f>
        <v/>
      </c>
      <c r="V368" s="31" t="str">
        <f ca="1">LOWER(SUBSTITUTE(SUBSTITUTE(SUBSTITUTE(SUBSTITUTE(SUBSTITUTE(SUBSTITUTE(SUBSTITUTE(ATALI[[#This Row],[N.B.nota]]," ",""),"-",""),"(",""),")",""),".",""),",",""),"/",""))</f>
        <v/>
      </c>
      <c r="W368" s="31" t="str">
        <f ca="1">IF(ATALI[[#This Row],[concat]]="","",MATCH(ATALI[[#This Row],[concat]],[3]!db[NB NOTA_C],0)+1)</f>
        <v/>
      </c>
      <c r="X368" s="31" t="str">
        <f ca="1">IF(ATALI[[#This Row],[N.B.nota]]="","",ADDRESS(ROW(ATALI[QB]),COLUMN(ATALI[QB]))&amp;":"&amp;ADDRESS(ROW(),COLUMN(ATALI[QB])))</f>
        <v/>
      </c>
      <c r="Y368" s="46" t="str">
        <f ca="1">IF(ATALI[[#This Row],[//]]="","",HYPERLINK("[../DB.xlsx]DB!e"&amp;MATCH(ATALI[[#This Row],[concat]],[3]!db[NB NOTA_C],0)+1,"&gt;"))</f>
        <v/>
      </c>
      <c r="Z368" s="32">
        <f ca="1">IF(ATALI[[#This Row],[ID NOTA]]="",INDIRECT(ADDRESS(ROW()-1,COLUMN())),ATALI[[#This Row],[ID NOTA]])</f>
        <v>7</v>
      </c>
    </row>
    <row r="369" spans="1:26" x14ac:dyDescent="0.25">
      <c r="A369" s="32"/>
      <c r="B369" s="48" t="str">
        <f>IF(ATALI[[#This Row],[N_ID]]="","",INDEX(Table1[ID],MATCH(ATALI[[#This Row],[N_ID]],Table1[N_ID],0)))</f>
        <v/>
      </c>
      <c r="C369" s="48" t="str">
        <f ca="1">IF(ATALI[[#This Row],[//]]="","",HYPERLINK("["&amp;SUBSTITUTE(DIR,"'","")&amp;"]NOTA!D"&amp;ATALI[[#This Row],[//]]+2,"&gt;"))</f>
        <v/>
      </c>
      <c r="D369" s="48" t="str">
        <f>IF(ATALI[[#This Row],[ID NOTA]]="","",INDEX(Table1[QB],MATCH(ATALI[[#This Row],[ID NOTA]],Table1[ID],0)))</f>
        <v/>
      </c>
      <c r="E36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69" s="48"/>
      <c r="G369" s="30" t="str">
        <f ca="1">IF(ATALI[[#This Row],[N_ID]]="","",INDEX(INDIRECT($2:$2),ATALI[[#This Row],[//]]))</f>
        <v/>
      </c>
      <c r="H369" s="30" t="str">
        <f ca="1">IF(ATALI[[#This Row],[N_ID]]="","",INDEX(INDIRECT($2:$2),ATALI[[#This Row],[//]]))</f>
        <v/>
      </c>
      <c r="I369" s="31" t="str">
        <f ca="1">IF(ATALI[[#This Row],[N_ID]]="","",INDEX(INDIRECT($2:$2),ATALI[[#This Row],[//]]))</f>
        <v/>
      </c>
      <c r="J369" s="31" t="str">
        <f ca="1">IF(ATALI[[#This Row],[//]]="","",INDEX([3]!db[NB PAJAK],ATALI[[#This Row],[stt]]-1))</f>
        <v/>
      </c>
      <c r="K369" s="48" t="str">
        <f ca="1">IF(ATALI[[#This Row],[//]]="","",INDEX(INDIRECT($2:$2),ATALI[[#This Row],[//]]))</f>
        <v/>
      </c>
      <c r="L369" s="48" t="str">
        <f ca="1">IF(ATALI[[#This Row],[//]]="","",INDEX(INDIRECT($2:$2),ATALI[[#This Row],[//]]))</f>
        <v/>
      </c>
      <c r="M369" s="48" t="str">
        <f ca="1">IF(ATALI[[#This Row],[//]]="","",INDEX(INDIRECT($2:$2),ATALI[[#This Row],[//]]))</f>
        <v/>
      </c>
      <c r="N369" s="33" t="str">
        <f ca="1">IF(ATALI[[#This Row],[//]]="","",INDEX(INDIRECT($2:$2),ATALI[[#This Row],[//]]))</f>
        <v/>
      </c>
      <c r="O369" s="44" t="str">
        <f ca="1">IF(ATALI[[#This Row],[//]]="","",INDEX(INDIRECT($2:$2),ATALI[[#This Row],[//]]))</f>
        <v/>
      </c>
      <c r="P369" s="44" t="str">
        <f ca="1">IF(ATALI[[#This Row],[//]]="","",IF(INDEX(INDIRECT($2:$2),ATALI[[#This Row],[//]])="","",INDEX(INDIRECT($2:$2),ATALI[[#This Row],[//]])))</f>
        <v/>
      </c>
      <c r="Q369" s="33" t="str">
        <f ca="1">IF(ATALI[[#This Row],[//]]="","",INDEX(INDIRECT($2:$2),ATALI[[#This Row],[//]]))</f>
        <v/>
      </c>
      <c r="R3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69" s="45" t="str">
        <f ca="1">IF(ATALI[[#This Row],[//]]="","",IF(INDEX(INDIRECT($2:$2),ATALI[[#This Row],[//]])="","",INDEX(INDIRECT($2:$2),ATALI[[#This Row],[//]])))</f>
        <v/>
      </c>
      <c r="U369" s="31" t="str">
        <f ca="1">IF(ATALI[[#This Row],[//]]="","",INDEX(INDIRECT($2:$2),ATALI[[#This Row],[//]]))</f>
        <v/>
      </c>
      <c r="V369" s="31" t="str">
        <f ca="1">LOWER(SUBSTITUTE(SUBSTITUTE(SUBSTITUTE(SUBSTITUTE(SUBSTITUTE(SUBSTITUTE(SUBSTITUTE(ATALI[[#This Row],[N.B.nota]]," ",""),"-",""),"(",""),")",""),".",""),",",""),"/",""))</f>
        <v/>
      </c>
      <c r="W369" s="31" t="str">
        <f ca="1">IF(ATALI[[#This Row],[concat]]="","",MATCH(ATALI[[#This Row],[concat]],[3]!db[NB NOTA_C],0)+1)</f>
        <v/>
      </c>
      <c r="X369" s="31" t="str">
        <f ca="1">IF(ATALI[[#This Row],[N.B.nota]]="","",ADDRESS(ROW(ATALI[QB]),COLUMN(ATALI[QB]))&amp;":"&amp;ADDRESS(ROW(),COLUMN(ATALI[QB])))</f>
        <v/>
      </c>
      <c r="Y369" s="46" t="str">
        <f ca="1">IF(ATALI[[#This Row],[//]]="","",HYPERLINK("[../DB.xlsx]DB!e"&amp;MATCH(ATALI[[#This Row],[concat]],[3]!db[NB NOTA_C],0)+1,"&gt;"))</f>
        <v/>
      </c>
      <c r="Z369" s="32">
        <f ca="1">IF(ATALI[[#This Row],[ID NOTA]]="",INDIRECT(ADDRESS(ROW()-1,COLUMN())),ATALI[[#This Row],[ID NOTA]])</f>
        <v>7</v>
      </c>
    </row>
    <row r="370" spans="1:26" x14ac:dyDescent="0.25">
      <c r="A370" s="32"/>
      <c r="B370" s="48" t="str">
        <f>IF(ATALI[[#This Row],[N_ID]]="","",INDEX(Table1[ID],MATCH(ATALI[[#This Row],[N_ID]],Table1[N_ID],0)))</f>
        <v/>
      </c>
      <c r="C370" s="48" t="str">
        <f ca="1">IF(ATALI[[#This Row],[//]]="","",HYPERLINK("["&amp;SUBSTITUTE(DIR,"'","")&amp;"]NOTA!D"&amp;ATALI[[#This Row],[//]]+2,"&gt;"))</f>
        <v/>
      </c>
      <c r="D370" s="48" t="str">
        <f>IF(ATALI[[#This Row],[ID NOTA]]="","",INDEX(Table1[QB],MATCH(ATALI[[#This Row],[ID NOTA]],Table1[ID],0)))</f>
        <v/>
      </c>
      <c r="E37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70" s="48"/>
      <c r="G370" s="30" t="str">
        <f ca="1">IF(ATALI[[#This Row],[N_ID]]="","",INDEX(INDIRECT($2:$2),ATALI[[#This Row],[//]]))</f>
        <v/>
      </c>
      <c r="H370" s="30" t="str">
        <f ca="1">IF(ATALI[[#This Row],[N_ID]]="","",INDEX(INDIRECT($2:$2),ATALI[[#This Row],[//]]))</f>
        <v/>
      </c>
      <c r="I370" s="31" t="str">
        <f ca="1">IF(ATALI[[#This Row],[N_ID]]="","",INDEX(INDIRECT($2:$2),ATALI[[#This Row],[//]]))</f>
        <v/>
      </c>
      <c r="J370" s="31" t="str">
        <f ca="1">IF(ATALI[[#This Row],[//]]="","",INDEX([3]!db[NB PAJAK],ATALI[[#This Row],[stt]]-1))</f>
        <v/>
      </c>
      <c r="K370" s="48" t="str">
        <f ca="1">IF(ATALI[[#This Row],[//]]="","",INDEX(INDIRECT($2:$2),ATALI[[#This Row],[//]]))</f>
        <v/>
      </c>
      <c r="L370" s="48" t="str">
        <f ca="1">IF(ATALI[[#This Row],[//]]="","",INDEX(INDIRECT($2:$2),ATALI[[#This Row],[//]]))</f>
        <v/>
      </c>
      <c r="M370" s="48" t="str">
        <f ca="1">IF(ATALI[[#This Row],[//]]="","",INDEX(INDIRECT($2:$2),ATALI[[#This Row],[//]]))</f>
        <v/>
      </c>
      <c r="N370" s="33" t="str">
        <f ca="1">IF(ATALI[[#This Row],[//]]="","",INDEX(INDIRECT($2:$2),ATALI[[#This Row],[//]]))</f>
        <v/>
      </c>
      <c r="O370" s="44" t="str">
        <f ca="1">IF(ATALI[[#This Row],[//]]="","",INDEX(INDIRECT($2:$2),ATALI[[#This Row],[//]]))</f>
        <v/>
      </c>
      <c r="P370" s="44" t="str">
        <f ca="1">IF(ATALI[[#This Row],[//]]="","",IF(INDEX(INDIRECT($2:$2),ATALI[[#This Row],[//]])="","",INDEX(INDIRECT($2:$2),ATALI[[#This Row],[//]])))</f>
        <v/>
      </c>
      <c r="Q370" s="33" t="str">
        <f ca="1">IF(ATALI[[#This Row],[//]]="","",INDEX(INDIRECT($2:$2),ATALI[[#This Row],[//]]))</f>
        <v/>
      </c>
      <c r="R3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70" s="45" t="str">
        <f ca="1">IF(ATALI[[#This Row],[//]]="","",IF(INDEX(INDIRECT($2:$2),ATALI[[#This Row],[//]])="","",INDEX(INDIRECT($2:$2),ATALI[[#This Row],[//]])))</f>
        <v/>
      </c>
      <c r="U370" s="31" t="str">
        <f ca="1">IF(ATALI[[#This Row],[//]]="","",INDEX(INDIRECT($2:$2),ATALI[[#This Row],[//]]))</f>
        <v/>
      </c>
      <c r="V370" s="31" t="str">
        <f ca="1">LOWER(SUBSTITUTE(SUBSTITUTE(SUBSTITUTE(SUBSTITUTE(SUBSTITUTE(SUBSTITUTE(SUBSTITUTE(ATALI[[#This Row],[N.B.nota]]," ",""),"-",""),"(",""),")",""),".",""),",",""),"/",""))</f>
        <v/>
      </c>
      <c r="W370" s="31" t="str">
        <f ca="1">IF(ATALI[[#This Row],[concat]]="","",MATCH(ATALI[[#This Row],[concat]],[3]!db[NB NOTA_C],0)+1)</f>
        <v/>
      </c>
      <c r="X370" s="31" t="str">
        <f ca="1">IF(ATALI[[#This Row],[N.B.nota]]="","",ADDRESS(ROW(ATALI[QB]),COLUMN(ATALI[QB]))&amp;":"&amp;ADDRESS(ROW(),COLUMN(ATALI[QB])))</f>
        <v/>
      </c>
      <c r="Y370" s="46" t="str">
        <f ca="1">IF(ATALI[[#This Row],[//]]="","",HYPERLINK("[../DB.xlsx]DB!e"&amp;MATCH(ATALI[[#This Row],[concat]],[3]!db[NB NOTA_C],0)+1,"&gt;"))</f>
        <v/>
      </c>
      <c r="Z370" s="32">
        <f ca="1">IF(ATALI[[#This Row],[ID NOTA]]="",INDIRECT(ADDRESS(ROW()-1,COLUMN())),ATALI[[#This Row],[ID NOTA]])</f>
        <v>7</v>
      </c>
    </row>
    <row r="371" spans="1:26" x14ac:dyDescent="0.25">
      <c r="A371" s="32"/>
      <c r="B371" s="48" t="str">
        <f>IF(ATALI[[#This Row],[N_ID]]="","",INDEX(Table1[ID],MATCH(ATALI[[#This Row],[N_ID]],Table1[N_ID],0)))</f>
        <v/>
      </c>
      <c r="C371" s="48" t="str">
        <f ca="1">IF(ATALI[[#This Row],[//]]="","",HYPERLINK("["&amp;SUBSTITUTE(DIR,"'","")&amp;"]NOTA!D"&amp;ATALI[[#This Row],[//]]+2,"&gt;"))</f>
        <v/>
      </c>
      <c r="D371" s="48" t="str">
        <f>IF(ATALI[[#This Row],[ID NOTA]]="","",INDEX(Table1[QB],MATCH(ATALI[[#This Row],[ID NOTA]],Table1[ID],0)))</f>
        <v/>
      </c>
      <c r="E37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71" s="48"/>
      <c r="G371" s="30" t="str">
        <f ca="1">IF(ATALI[[#This Row],[N_ID]]="","",INDEX(INDIRECT($2:$2),ATALI[[#This Row],[//]]))</f>
        <v/>
      </c>
      <c r="H371" s="30" t="str">
        <f ca="1">IF(ATALI[[#This Row],[N_ID]]="","",INDEX(INDIRECT($2:$2),ATALI[[#This Row],[//]]))</f>
        <v/>
      </c>
      <c r="I371" s="31" t="str">
        <f ca="1">IF(ATALI[[#This Row],[N_ID]]="","",INDEX(INDIRECT($2:$2),ATALI[[#This Row],[//]]))</f>
        <v/>
      </c>
      <c r="J371" s="31" t="str">
        <f ca="1">IF(ATALI[[#This Row],[//]]="","",INDEX([3]!db[NB PAJAK],ATALI[[#This Row],[stt]]-1))</f>
        <v/>
      </c>
      <c r="K371" s="48" t="str">
        <f ca="1">IF(ATALI[[#This Row],[//]]="","",INDEX(INDIRECT($2:$2),ATALI[[#This Row],[//]]))</f>
        <v/>
      </c>
      <c r="L371" s="48" t="str">
        <f ca="1">IF(ATALI[[#This Row],[//]]="","",INDEX(INDIRECT($2:$2),ATALI[[#This Row],[//]]))</f>
        <v/>
      </c>
      <c r="M371" s="48" t="str">
        <f ca="1">IF(ATALI[[#This Row],[//]]="","",INDEX(INDIRECT($2:$2),ATALI[[#This Row],[//]]))</f>
        <v/>
      </c>
      <c r="N371" s="33" t="str">
        <f ca="1">IF(ATALI[[#This Row],[//]]="","",INDEX(INDIRECT($2:$2),ATALI[[#This Row],[//]]))</f>
        <v/>
      </c>
      <c r="O371" s="44" t="str">
        <f ca="1">IF(ATALI[[#This Row],[//]]="","",INDEX(INDIRECT($2:$2),ATALI[[#This Row],[//]]))</f>
        <v/>
      </c>
      <c r="P371" s="44" t="str">
        <f ca="1">IF(ATALI[[#This Row],[//]]="","",IF(INDEX(INDIRECT($2:$2),ATALI[[#This Row],[//]])="","",INDEX(INDIRECT($2:$2),ATALI[[#This Row],[//]])))</f>
        <v/>
      </c>
      <c r="Q371" s="33" t="str">
        <f ca="1">IF(ATALI[[#This Row],[//]]="","",INDEX(INDIRECT($2:$2),ATALI[[#This Row],[//]]))</f>
        <v/>
      </c>
      <c r="R3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71" s="45" t="str">
        <f ca="1">IF(ATALI[[#This Row],[//]]="","",IF(INDEX(INDIRECT($2:$2),ATALI[[#This Row],[//]])="","",INDEX(INDIRECT($2:$2),ATALI[[#This Row],[//]])))</f>
        <v/>
      </c>
      <c r="U371" s="31" t="str">
        <f ca="1">IF(ATALI[[#This Row],[//]]="","",INDEX(INDIRECT($2:$2),ATALI[[#This Row],[//]]))</f>
        <v/>
      </c>
      <c r="V371" s="31" t="str">
        <f ca="1">LOWER(SUBSTITUTE(SUBSTITUTE(SUBSTITUTE(SUBSTITUTE(SUBSTITUTE(SUBSTITUTE(SUBSTITUTE(ATALI[[#This Row],[N.B.nota]]," ",""),"-",""),"(",""),")",""),".",""),",",""),"/",""))</f>
        <v/>
      </c>
      <c r="W371" s="31" t="str">
        <f ca="1">IF(ATALI[[#This Row],[concat]]="","",MATCH(ATALI[[#This Row],[concat]],[3]!db[NB NOTA_C],0)+1)</f>
        <v/>
      </c>
      <c r="X371" s="31" t="str">
        <f ca="1">IF(ATALI[[#This Row],[N.B.nota]]="","",ADDRESS(ROW(ATALI[QB]),COLUMN(ATALI[QB]))&amp;":"&amp;ADDRESS(ROW(),COLUMN(ATALI[QB])))</f>
        <v/>
      </c>
      <c r="Y371" s="46" t="str">
        <f ca="1">IF(ATALI[[#This Row],[//]]="","",HYPERLINK("[../DB.xlsx]DB!e"&amp;MATCH(ATALI[[#This Row],[concat]],[3]!db[NB NOTA_C],0)+1,"&gt;"))</f>
        <v/>
      </c>
      <c r="Z371" s="32">
        <f ca="1">IF(ATALI[[#This Row],[ID NOTA]]="",INDIRECT(ADDRESS(ROW()-1,COLUMN())),ATALI[[#This Row],[ID NOTA]])</f>
        <v>7</v>
      </c>
    </row>
    <row r="372" spans="1:26" x14ac:dyDescent="0.25">
      <c r="A372" s="32"/>
      <c r="B372" s="48" t="str">
        <f>IF(ATALI[[#This Row],[N_ID]]="","",INDEX(Table1[ID],MATCH(ATALI[[#This Row],[N_ID]],Table1[N_ID],0)))</f>
        <v/>
      </c>
      <c r="C372" s="48" t="str">
        <f ca="1">IF(ATALI[[#This Row],[//]]="","",HYPERLINK("["&amp;SUBSTITUTE(DIR,"'","")&amp;"]NOTA!D"&amp;ATALI[[#This Row],[//]]+2,"&gt;"))</f>
        <v/>
      </c>
      <c r="D372" s="48" t="str">
        <f>IF(ATALI[[#This Row],[ID NOTA]]="","",INDEX(Table1[QB],MATCH(ATALI[[#This Row],[ID NOTA]],Table1[ID],0)))</f>
        <v/>
      </c>
      <c r="E37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72" s="48"/>
      <c r="G372" s="30" t="str">
        <f ca="1">IF(ATALI[[#This Row],[N_ID]]="","",INDEX(INDIRECT($2:$2),ATALI[[#This Row],[//]]))</f>
        <v/>
      </c>
      <c r="H372" s="30" t="str">
        <f ca="1">IF(ATALI[[#This Row],[N_ID]]="","",INDEX(INDIRECT($2:$2),ATALI[[#This Row],[//]]))</f>
        <v/>
      </c>
      <c r="I372" s="31" t="str">
        <f ca="1">IF(ATALI[[#This Row],[N_ID]]="","",INDEX(INDIRECT($2:$2),ATALI[[#This Row],[//]]))</f>
        <v/>
      </c>
      <c r="J372" s="31" t="str">
        <f ca="1">IF(ATALI[[#This Row],[//]]="","",INDEX([3]!db[NB PAJAK],ATALI[[#This Row],[stt]]-1))</f>
        <v/>
      </c>
      <c r="K372" s="48" t="str">
        <f ca="1">IF(ATALI[[#This Row],[//]]="","",INDEX(INDIRECT($2:$2),ATALI[[#This Row],[//]]))</f>
        <v/>
      </c>
      <c r="L372" s="48" t="str">
        <f ca="1">IF(ATALI[[#This Row],[//]]="","",INDEX(INDIRECT($2:$2),ATALI[[#This Row],[//]]))</f>
        <v/>
      </c>
      <c r="M372" s="48" t="str">
        <f ca="1">IF(ATALI[[#This Row],[//]]="","",INDEX(INDIRECT($2:$2),ATALI[[#This Row],[//]]))</f>
        <v/>
      </c>
      <c r="N372" s="33" t="str">
        <f ca="1">IF(ATALI[[#This Row],[//]]="","",INDEX(INDIRECT($2:$2),ATALI[[#This Row],[//]]))</f>
        <v/>
      </c>
      <c r="O372" s="44" t="str">
        <f ca="1">IF(ATALI[[#This Row],[//]]="","",INDEX(INDIRECT($2:$2),ATALI[[#This Row],[//]]))</f>
        <v/>
      </c>
      <c r="P372" s="44" t="str">
        <f ca="1">IF(ATALI[[#This Row],[//]]="","",IF(INDEX(INDIRECT($2:$2),ATALI[[#This Row],[//]])="","",INDEX(INDIRECT($2:$2),ATALI[[#This Row],[//]])))</f>
        <v/>
      </c>
      <c r="Q372" s="33" t="str">
        <f ca="1">IF(ATALI[[#This Row],[//]]="","",INDEX(INDIRECT($2:$2),ATALI[[#This Row],[//]]))</f>
        <v/>
      </c>
      <c r="R3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72" s="45" t="str">
        <f ca="1">IF(ATALI[[#This Row],[//]]="","",IF(INDEX(INDIRECT($2:$2),ATALI[[#This Row],[//]])="","",INDEX(INDIRECT($2:$2),ATALI[[#This Row],[//]])))</f>
        <v/>
      </c>
      <c r="U372" s="31" t="str">
        <f ca="1">IF(ATALI[[#This Row],[//]]="","",INDEX(INDIRECT($2:$2),ATALI[[#This Row],[//]]))</f>
        <v/>
      </c>
      <c r="V372" s="31" t="str">
        <f ca="1">LOWER(SUBSTITUTE(SUBSTITUTE(SUBSTITUTE(SUBSTITUTE(SUBSTITUTE(SUBSTITUTE(SUBSTITUTE(ATALI[[#This Row],[N.B.nota]]," ",""),"-",""),"(",""),")",""),".",""),",",""),"/",""))</f>
        <v/>
      </c>
      <c r="W372" s="31" t="str">
        <f ca="1">IF(ATALI[[#This Row],[concat]]="","",MATCH(ATALI[[#This Row],[concat]],[3]!db[NB NOTA_C],0)+1)</f>
        <v/>
      </c>
      <c r="X372" s="31" t="str">
        <f ca="1">IF(ATALI[[#This Row],[N.B.nota]]="","",ADDRESS(ROW(ATALI[QB]),COLUMN(ATALI[QB]))&amp;":"&amp;ADDRESS(ROW(),COLUMN(ATALI[QB])))</f>
        <v/>
      </c>
      <c r="Y372" s="46" t="str">
        <f ca="1">IF(ATALI[[#This Row],[//]]="","",HYPERLINK("[../DB.xlsx]DB!e"&amp;MATCH(ATALI[[#This Row],[concat]],[3]!db[NB NOTA_C],0)+1,"&gt;"))</f>
        <v/>
      </c>
      <c r="Z372" s="32">
        <f ca="1">IF(ATALI[[#This Row],[ID NOTA]]="",INDIRECT(ADDRESS(ROW()-1,COLUMN())),ATALI[[#This Row],[ID NOTA]])</f>
        <v>7</v>
      </c>
    </row>
    <row r="373" spans="1:26" x14ac:dyDescent="0.25">
      <c r="A373" s="32"/>
      <c r="B373" s="48" t="str">
        <f>IF(ATALI[[#This Row],[N_ID]]="","",INDEX(Table1[ID],MATCH(ATALI[[#This Row],[N_ID]],Table1[N_ID],0)))</f>
        <v/>
      </c>
      <c r="C373" s="48" t="str">
        <f ca="1">IF(ATALI[[#This Row],[//]]="","",HYPERLINK("["&amp;SUBSTITUTE(DIR,"'","")&amp;"]NOTA!D"&amp;ATALI[[#This Row],[//]]+2,"&gt;"))</f>
        <v/>
      </c>
      <c r="D373" s="48" t="str">
        <f>IF(ATALI[[#This Row],[ID NOTA]]="","",INDEX(Table1[QB],MATCH(ATALI[[#This Row],[ID NOTA]],Table1[ID],0)))</f>
        <v/>
      </c>
      <c r="E37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73" s="48"/>
      <c r="G373" s="30" t="str">
        <f ca="1">IF(ATALI[[#This Row],[N_ID]]="","",INDEX(INDIRECT($2:$2),ATALI[[#This Row],[//]]))</f>
        <v/>
      </c>
      <c r="H373" s="30" t="str">
        <f ca="1">IF(ATALI[[#This Row],[N_ID]]="","",INDEX(INDIRECT($2:$2),ATALI[[#This Row],[//]]))</f>
        <v/>
      </c>
      <c r="I373" s="31" t="str">
        <f ca="1">IF(ATALI[[#This Row],[N_ID]]="","",INDEX(INDIRECT($2:$2),ATALI[[#This Row],[//]]))</f>
        <v/>
      </c>
      <c r="J373" s="31" t="str">
        <f ca="1">IF(ATALI[[#This Row],[//]]="","",INDEX([3]!db[NB PAJAK],ATALI[[#This Row],[stt]]-1))</f>
        <v/>
      </c>
      <c r="K373" s="48" t="str">
        <f ca="1">IF(ATALI[[#This Row],[//]]="","",INDEX(INDIRECT($2:$2),ATALI[[#This Row],[//]]))</f>
        <v/>
      </c>
      <c r="L373" s="48" t="str">
        <f ca="1">IF(ATALI[[#This Row],[//]]="","",INDEX(INDIRECT($2:$2),ATALI[[#This Row],[//]]))</f>
        <v/>
      </c>
      <c r="M373" s="48" t="str">
        <f ca="1">IF(ATALI[[#This Row],[//]]="","",INDEX(INDIRECT($2:$2),ATALI[[#This Row],[//]]))</f>
        <v/>
      </c>
      <c r="N373" s="33" t="str">
        <f ca="1">IF(ATALI[[#This Row],[//]]="","",INDEX(INDIRECT($2:$2),ATALI[[#This Row],[//]]))</f>
        <v/>
      </c>
      <c r="O373" s="44" t="str">
        <f ca="1">IF(ATALI[[#This Row],[//]]="","",INDEX(INDIRECT($2:$2),ATALI[[#This Row],[//]]))</f>
        <v/>
      </c>
      <c r="P373" s="44" t="str">
        <f ca="1">IF(ATALI[[#This Row],[//]]="","",IF(INDEX(INDIRECT($2:$2),ATALI[[#This Row],[//]])="","",INDEX(INDIRECT($2:$2),ATALI[[#This Row],[//]])))</f>
        <v/>
      </c>
      <c r="Q373" s="33" t="str">
        <f ca="1">IF(ATALI[[#This Row],[//]]="","",INDEX(INDIRECT($2:$2),ATALI[[#This Row],[//]]))</f>
        <v/>
      </c>
      <c r="R3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73" s="45" t="str">
        <f ca="1">IF(ATALI[[#This Row],[//]]="","",IF(INDEX(INDIRECT($2:$2),ATALI[[#This Row],[//]])="","",INDEX(INDIRECT($2:$2),ATALI[[#This Row],[//]])))</f>
        <v/>
      </c>
      <c r="U373" s="31" t="str">
        <f ca="1">IF(ATALI[[#This Row],[//]]="","",INDEX(INDIRECT($2:$2),ATALI[[#This Row],[//]]))</f>
        <v/>
      </c>
      <c r="V373" s="31" t="str">
        <f ca="1">LOWER(SUBSTITUTE(SUBSTITUTE(SUBSTITUTE(SUBSTITUTE(SUBSTITUTE(SUBSTITUTE(SUBSTITUTE(ATALI[[#This Row],[N.B.nota]]," ",""),"-",""),"(",""),")",""),".",""),",",""),"/",""))</f>
        <v/>
      </c>
      <c r="W373" s="31" t="str">
        <f ca="1">IF(ATALI[[#This Row],[concat]]="","",MATCH(ATALI[[#This Row],[concat]],[3]!db[NB NOTA_C],0)+1)</f>
        <v/>
      </c>
      <c r="X373" s="31" t="str">
        <f ca="1">IF(ATALI[[#This Row],[N.B.nota]]="","",ADDRESS(ROW(ATALI[QB]),COLUMN(ATALI[QB]))&amp;":"&amp;ADDRESS(ROW(),COLUMN(ATALI[QB])))</f>
        <v/>
      </c>
      <c r="Y373" s="46" t="str">
        <f ca="1">IF(ATALI[[#This Row],[//]]="","",HYPERLINK("[../DB.xlsx]DB!e"&amp;MATCH(ATALI[[#This Row],[concat]],[3]!db[NB NOTA_C],0)+1,"&gt;"))</f>
        <v/>
      </c>
      <c r="Z373" s="32">
        <f ca="1">IF(ATALI[[#This Row],[ID NOTA]]="",INDIRECT(ADDRESS(ROW()-1,COLUMN())),ATALI[[#This Row],[ID NOTA]])</f>
        <v>7</v>
      </c>
    </row>
    <row r="374" spans="1:26" x14ac:dyDescent="0.25">
      <c r="A374" s="32"/>
      <c r="B374" s="48" t="str">
        <f>IF(ATALI[[#This Row],[N_ID]]="","",INDEX(Table1[ID],MATCH(ATALI[[#This Row],[N_ID]],Table1[N_ID],0)))</f>
        <v/>
      </c>
      <c r="C374" s="48" t="str">
        <f ca="1">IF(ATALI[[#This Row],[//]]="","",HYPERLINK("["&amp;SUBSTITUTE(DIR,"'","")&amp;"]NOTA!D"&amp;ATALI[[#This Row],[//]]+2,"&gt;"))</f>
        <v/>
      </c>
      <c r="D374" s="48" t="str">
        <f>IF(ATALI[[#This Row],[ID NOTA]]="","",INDEX(Table1[QB],MATCH(ATALI[[#This Row],[ID NOTA]],Table1[ID],0)))</f>
        <v/>
      </c>
      <c r="E37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74" s="48"/>
      <c r="G374" s="30" t="str">
        <f ca="1">IF(ATALI[[#This Row],[N_ID]]="","",INDEX(INDIRECT($2:$2),ATALI[[#This Row],[//]]))</f>
        <v/>
      </c>
      <c r="H374" s="30" t="str">
        <f ca="1">IF(ATALI[[#This Row],[N_ID]]="","",INDEX(INDIRECT($2:$2),ATALI[[#This Row],[//]]))</f>
        <v/>
      </c>
      <c r="I374" s="31" t="str">
        <f ca="1">IF(ATALI[[#This Row],[N_ID]]="","",INDEX(INDIRECT($2:$2),ATALI[[#This Row],[//]]))</f>
        <v/>
      </c>
      <c r="J374" s="31" t="str">
        <f ca="1">IF(ATALI[[#This Row],[//]]="","",INDEX([3]!db[NB PAJAK],ATALI[[#This Row],[stt]]-1))</f>
        <v/>
      </c>
      <c r="K374" s="48" t="str">
        <f ca="1">IF(ATALI[[#This Row],[//]]="","",INDEX(INDIRECT($2:$2),ATALI[[#This Row],[//]]))</f>
        <v/>
      </c>
      <c r="L374" s="48" t="str">
        <f ca="1">IF(ATALI[[#This Row],[//]]="","",INDEX(INDIRECT($2:$2),ATALI[[#This Row],[//]]))</f>
        <v/>
      </c>
      <c r="M374" s="48" t="str">
        <f ca="1">IF(ATALI[[#This Row],[//]]="","",INDEX(INDIRECT($2:$2),ATALI[[#This Row],[//]]))</f>
        <v/>
      </c>
      <c r="N374" s="33" t="str">
        <f ca="1">IF(ATALI[[#This Row],[//]]="","",INDEX(INDIRECT($2:$2),ATALI[[#This Row],[//]]))</f>
        <v/>
      </c>
      <c r="O374" s="44" t="str">
        <f ca="1">IF(ATALI[[#This Row],[//]]="","",INDEX(INDIRECT($2:$2),ATALI[[#This Row],[//]]))</f>
        <v/>
      </c>
      <c r="P374" s="44" t="str">
        <f ca="1">IF(ATALI[[#This Row],[//]]="","",IF(INDEX(INDIRECT($2:$2),ATALI[[#This Row],[//]])="","",INDEX(INDIRECT($2:$2),ATALI[[#This Row],[//]])))</f>
        <v/>
      </c>
      <c r="Q374" s="33" t="str">
        <f ca="1">IF(ATALI[[#This Row],[//]]="","",INDEX(INDIRECT($2:$2),ATALI[[#This Row],[//]]))</f>
        <v/>
      </c>
      <c r="R3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74" s="45" t="str">
        <f ca="1">IF(ATALI[[#This Row],[//]]="","",IF(INDEX(INDIRECT($2:$2),ATALI[[#This Row],[//]])="","",INDEX(INDIRECT($2:$2),ATALI[[#This Row],[//]])))</f>
        <v/>
      </c>
      <c r="U374" s="31" t="str">
        <f ca="1">IF(ATALI[[#This Row],[//]]="","",INDEX(INDIRECT($2:$2),ATALI[[#This Row],[//]]))</f>
        <v/>
      </c>
      <c r="V374" s="31" t="str">
        <f ca="1">LOWER(SUBSTITUTE(SUBSTITUTE(SUBSTITUTE(SUBSTITUTE(SUBSTITUTE(SUBSTITUTE(SUBSTITUTE(ATALI[[#This Row],[N.B.nota]]," ",""),"-",""),"(",""),")",""),".",""),",",""),"/",""))</f>
        <v/>
      </c>
      <c r="W374" s="31" t="str">
        <f ca="1">IF(ATALI[[#This Row],[concat]]="","",MATCH(ATALI[[#This Row],[concat]],[3]!db[NB NOTA_C],0)+1)</f>
        <v/>
      </c>
      <c r="X374" s="31" t="str">
        <f ca="1">IF(ATALI[[#This Row],[N.B.nota]]="","",ADDRESS(ROW(ATALI[QB]),COLUMN(ATALI[QB]))&amp;":"&amp;ADDRESS(ROW(),COLUMN(ATALI[QB])))</f>
        <v/>
      </c>
      <c r="Y374" s="46" t="str">
        <f ca="1">IF(ATALI[[#This Row],[//]]="","",HYPERLINK("[../DB.xlsx]DB!e"&amp;MATCH(ATALI[[#This Row],[concat]],[3]!db[NB NOTA_C],0)+1,"&gt;"))</f>
        <v/>
      </c>
      <c r="Z374" s="32">
        <f ca="1">IF(ATALI[[#This Row],[ID NOTA]]="",INDIRECT(ADDRESS(ROW()-1,COLUMN())),ATALI[[#This Row],[ID NOTA]])</f>
        <v>7</v>
      </c>
    </row>
    <row r="375" spans="1:26" x14ac:dyDescent="0.25">
      <c r="A375" s="32"/>
      <c r="B375" s="48" t="str">
        <f>IF(ATALI[[#This Row],[N_ID]]="","",INDEX(Table1[ID],MATCH(ATALI[[#This Row],[N_ID]],Table1[N_ID],0)))</f>
        <v/>
      </c>
      <c r="C375" s="48" t="str">
        <f ca="1">IF(ATALI[[#This Row],[//]]="","",HYPERLINK("["&amp;SUBSTITUTE(DIR,"'","")&amp;"]NOTA!D"&amp;ATALI[[#This Row],[//]]+2,"&gt;"))</f>
        <v/>
      </c>
      <c r="D375" s="48" t="str">
        <f>IF(ATALI[[#This Row],[ID NOTA]]="","",INDEX(Table1[QB],MATCH(ATALI[[#This Row],[ID NOTA]],Table1[ID],0)))</f>
        <v/>
      </c>
      <c r="E37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75" s="48"/>
      <c r="G375" s="30" t="str">
        <f ca="1">IF(ATALI[[#This Row],[N_ID]]="","",INDEX(INDIRECT($2:$2),ATALI[[#This Row],[//]]))</f>
        <v/>
      </c>
      <c r="H375" s="30" t="str">
        <f ca="1">IF(ATALI[[#This Row],[N_ID]]="","",INDEX(INDIRECT($2:$2),ATALI[[#This Row],[//]]))</f>
        <v/>
      </c>
      <c r="I375" s="31" t="str">
        <f ca="1">IF(ATALI[[#This Row],[N_ID]]="","",INDEX(INDIRECT($2:$2),ATALI[[#This Row],[//]]))</f>
        <v/>
      </c>
      <c r="J375" s="31" t="str">
        <f ca="1">IF(ATALI[[#This Row],[//]]="","",INDEX([3]!db[NB PAJAK],ATALI[[#This Row],[stt]]-1))</f>
        <v/>
      </c>
      <c r="K375" s="48" t="str">
        <f ca="1">IF(ATALI[[#This Row],[//]]="","",INDEX(INDIRECT($2:$2),ATALI[[#This Row],[//]]))</f>
        <v/>
      </c>
      <c r="L375" s="48" t="str">
        <f ca="1">IF(ATALI[[#This Row],[//]]="","",INDEX(INDIRECT($2:$2),ATALI[[#This Row],[//]]))</f>
        <v/>
      </c>
      <c r="M375" s="48" t="str">
        <f ca="1">IF(ATALI[[#This Row],[//]]="","",INDEX(INDIRECT($2:$2),ATALI[[#This Row],[//]]))</f>
        <v/>
      </c>
      <c r="N375" s="33" t="str">
        <f ca="1">IF(ATALI[[#This Row],[//]]="","",INDEX(INDIRECT($2:$2),ATALI[[#This Row],[//]]))</f>
        <v/>
      </c>
      <c r="O375" s="44" t="str">
        <f ca="1">IF(ATALI[[#This Row],[//]]="","",INDEX(INDIRECT($2:$2),ATALI[[#This Row],[//]]))</f>
        <v/>
      </c>
      <c r="P375" s="44" t="str">
        <f ca="1">IF(ATALI[[#This Row],[//]]="","",IF(INDEX(INDIRECT($2:$2),ATALI[[#This Row],[//]])="","",INDEX(INDIRECT($2:$2),ATALI[[#This Row],[//]])))</f>
        <v/>
      </c>
      <c r="Q375" s="33" t="str">
        <f ca="1">IF(ATALI[[#This Row],[//]]="","",INDEX(INDIRECT($2:$2),ATALI[[#This Row],[//]]))</f>
        <v/>
      </c>
      <c r="R3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75" s="45" t="str">
        <f ca="1">IF(ATALI[[#This Row],[//]]="","",IF(INDEX(INDIRECT($2:$2),ATALI[[#This Row],[//]])="","",INDEX(INDIRECT($2:$2),ATALI[[#This Row],[//]])))</f>
        <v/>
      </c>
      <c r="U375" s="31" t="str">
        <f ca="1">IF(ATALI[[#This Row],[//]]="","",INDEX(INDIRECT($2:$2),ATALI[[#This Row],[//]]))</f>
        <v/>
      </c>
      <c r="V375" s="31" t="str">
        <f ca="1">LOWER(SUBSTITUTE(SUBSTITUTE(SUBSTITUTE(SUBSTITUTE(SUBSTITUTE(SUBSTITUTE(SUBSTITUTE(ATALI[[#This Row],[N.B.nota]]," ",""),"-",""),"(",""),")",""),".",""),",",""),"/",""))</f>
        <v/>
      </c>
      <c r="W375" s="31" t="str">
        <f ca="1">IF(ATALI[[#This Row],[concat]]="","",MATCH(ATALI[[#This Row],[concat]],[3]!db[NB NOTA_C],0)+1)</f>
        <v/>
      </c>
      <c r="X375" s="31" t="str">
        <f ca="1">IF(ATALI[[#This Row],[N.B.nota]]="","",ADDRESS(ROW(ATALI[QB]),COLUMN(ATALI[QB]))&amp;":"&amp;ADDRESS(ROW(),COLUMN(ATALI[QB])))</f>
        <v/>
      </c>
      <c r="Y375" s="46" t="str">
        <f ca="1">IF(ATALI[[#This Row],[//]]="","",HYPERLINK("[../DB.xlsx]DB!e"&amp;MATCH(ATALI[[#This Row],[concat]],[3]!db[NB NOTA_C],0)+1,"&gt;"))</f>
        <v/>
      </c>
      <c r="Z375" s="32">
        <f ca="1">IF(ATALI[[#This Row],[ID NOTA]]="",INDIRECT(ADDRESS(ROW()-1,COLUMN())),ATALI[[#This Row],[ID NOTA]])</f>
        <v>7</v>
      </c>
    </row>
    <row r="376" spans="1:26" x14ac:dyDescent="0.25">
      <c r="A376" s="32"/>
      <c r="B376" s="48" t="str">
        <f>IF(ATALI[[#This Row],[N_ID]]="","",INDEX(Table1[ID],MATCH(ATALI[[#This Row],[N_ID]],Table1[N_ID],0)))</f>
        <v/>
      </c>
      <c r="C376" s="48" t="str">
        <f ca="1">IF(ATALI[[#This Row],[//]]="","",HYPERLINK("["&amp;SUBSTITUTE(DIR,"'","")&amp;"]NOTA!D"&amp;ATALI[[#This Row],[//]]+2,"&gt;"))</f>
        <v/>
      </c>
      <c r="D376" s="48" t="str">
        <f>IF(ATALI[[#This Row],[ID NOTA]]="","",INDEX(Table1[QB],MATCH(ATALI[[#This Row],[ID NOTA]],Table1[ID],0)))</f>
        <v/>
      </c>
      <c r="E37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76" s="48"/>
      <c r="G376" s="30" t="str">
        <f ca="1">IF(ATALI[[#This Row],[N_ID]]="","",INDEX(INDIRECT($2:$2),ATALI[[#This Row],[//]]))</f>
        <v/>
      </c>
      <c r="H376" s="30" t="str">
        <f ca="1">IF(ATALI[[#This Row],[N_ID]]="","",INDEX(INDIRECT($2:$2),ATALI[[#This Row],[//]]))</f>
        <v/>
      </c>
      <c r="I376" s="31" t="str">
        <f ca="1">IF(ATALI[[#This Row],[N_ID]]="","",INDEX(INDIRECT($2:$2),ATALI[[#This Row],[//]]))</f>
        <v/>
      </c>
      <c r="J376" s="31" t="str">
        <f ca="1">IF(ATALI[[#This Row],[//]]="","",INDEX([3]!db[NB PAJAK],ATALI[[#This Row],[stt]]-1))</f>
        <v/>
      </c>
      <c r="K376" s="48" t="str">
        <f ca="1">IF(ATALI[[#This Row],[//]]="","",INDEX(INDIRECT($2:$2),ATALI[[#This Row],[//]]))</f>
        <v/>
      </c>
      <c r="L376" s="48" t="str">
        <f ca="1">IF(ATALI[[#This Row],[//]]="","",INDEX(INDIRECT($2:$2),ATALI[[#This Row],[//]]))</f>
        <v/>
      </c>
      <c r="M376" s="48" t="str">
        <f ca="1">IF(ATALI[[#This Row],[//]]="","",INDEX(INDIRECT($2:$2),ATALI[[#This Row],[//]]))</f>
        <v/>
      </c>
      <c r="N376" s="33" t="str">
        <f ca="1">IF(ATALI[[#This Row],[//]]="","",INDEX(INDIRECT($2:$2),ATALI[[#This Row],[//]]))</f>
        <v/>
      </c>
      <c r="O376" s="44" t="str">
        <f ca="1">IF(ATALI[[#This Row],[//]]="","",INDEX(INDIRECT($2:$2),ATALI[[#This Row],[//]]))</f>
        <v/>
      </c>
      <c r="P376" s="44" t="str">
        <f ca="1">IF(ATALI[[#This Row],[//]]="","",IF(INDEX(INDIRECT($2:$2),ATALI[[#This Row],[//]])="","",INDEX(INDIRECT($2:$2),ATALI[[#This Row],[//]])))</f>
        <v/>
      </c>
      <c r="Q376" s="33" t="str">
        <f ca="1">IF(ATALI[[#This Row],[//]]="","",INDEX(INDIRECT($2:$2),ATALI[[#This Row],[//]]))</f>
        <v/>
      </c>
      <c r="R3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76" s="45" t="str">
        <f ca="1">IF(ATALI[[#This Row],[//]]="","",IF(INDEX(INDIRECT($2:$2),ATALI[[#This Row],[//]])="","",INDEX(INDIRECT($2:$2),ATALI[[#This Row],[//]])))</f>
        <v/>
      </c>
      <c r="U376" s="31" t="str">
        <f ca="1">IF(ATALI[[#This Row],[//]]="","",INDEX(INDIRECT($2:$2),ATALI[[#This Row],[//]]))</f>
        <v/>
      </c>
      <c r="V376" s="31" t="str">
        <f ca="1">LOWER(SUBSTITUTE(SUBSTITUTE(SUBSTITUTE(SUBSTITUTE(SUBSTITUTE(SUBSTITUTE(SUBSTITUTE(ATALI[[#This Row],[N.B.nota]]," ",""),"-",""),"(",""),")",""),".",""),",",""),"/",""))</f>
        <v/>
      </c>
      <c r="W376" s="31" t="str">
        <f ca="1">IF(ATALI[[#This Row],[concat]]="","",MATCH(ATALI[[#This Row],[concat]],[3]!db[NB NOTA_C],0)+1)</f>
        <v/>
      </c>
      <c r="X376" s="31" t="str">
        <f ca="1">IF(ATALI[[#This Row],[N.B.nota]]="","",ADDRESS(ROW(ATALI[QB]),COLUMN(ATALI[QB]))&amp;":"&amp;ADDRESS(ROW(),COLUMN(ATALI[QB])))</f>
        <v/>
      </c>
      <c r="Y376" s="46" t="str">
        <f ca="1">IF(ATALI[[#This Row],[//]]="","",HYPERLINK("[../DB.xlsx]DB!e"&amp;MATCH(ATALI[[#This Row],[concat]],[3]!db[NB NOTA_C],0)+1,"&gt;"))</f>
        <v/>
      </c>
      <c r="Z376" s="32">
        <f ca="1">IF(ATALI[[#This Row],[ID NOTA]]="",INDIRECT(ADDRESS(ROW()-1,COLUMN())),ATALI[[#This Row],[ID NOTA]])</f>
        <v>7</v>
      </c>
    </row>
    <row r="377" spans="1:26" x14ac:dyDescent="0.25">
      <c r="A377" s="32"/>
      <c r="B377" s="48" t="str">
        <f>IF(ATALI[[#This Row],[N_ID]]="","",INDEX(Table1[ID],MATCH(ATALI[[#This Row],[N_ID]],Table1[N_ID],0)))</f>
        <v/>
      </c>
      <c r="C377" s="48" t="str">
        <f ca="1">IF(ATALI[[#This Row],[//]]="","",HYPERLINK("["&amp;SUBSTITUTE(DIR,"'","")&amp;"]NOTA!D"&amp;ATALI[[#This Row],[//]]+2,"&gt;"))</f>
        <v/>
      </c>
      <c r="D377" s="48" t="str">
        <f>IF(ATALI[[#This Row],[ID NOTA]]="","",INDEX(Table1[QB],MATCH(ATALI[[#This Row],[ID NOTA]],Table1[ID],0)))</f>
        <v/>
      </c>
      <c r="E37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77" s="48"/>
      <c r="G377" s="30" t="str">
        <f ca="1">IF(ATALI[[#This Row],[N_ID]]="","",INDEX(INDIRECT($2:$2),ATALI[[#This Row],[//]]))</f>
        <v/>
      </c>
      <c r="H377" s="30" t="str">
        <f ca="1">IF(ATALI[[#This Row],[N_ID]]="","",INDEX(INDIRECT($2:$2),ATALI[[#This Row],[//]]))</f>
        <v/>
      </c>
      <c r="I377" s="31" t="str">
        <f ca="1">IF(ATALI[[#This Row],[N_ID]]="","",INDEX(INDIRECT($2:$2),ATALI[[#This Row],[//]]))</f>
        <v/>
      </c>
      <c r="J377" s="31" t="str">
        <f ca="1">IF(ATALI[[#This Row],[//]]="","",INDEX([3]!db[NB PAJAK],ATALI[[#This Row],[stt]]-1))</f>
        <v/>
      </c>
      <c r="K377" s="48" t="str">
        <f ca="1">IF(ATALI[[#This Row],[//]]="","",INDEX(INDIRECT($2:$2),ATALI[[#This Row],[//]]))</f>
        <v/>
      </c>
      <c r="L377" s="48" t="str">
        <f ca="1">IF(ATALI[[#This Row],[//]]="","",INDEX(INDIRECT($2:$2),ATALI[[#This Row],[//]]))</f>
        <v/>
      </c>
      <c r="M377" s="48" t="str">
        <f ca="1">IF(ATALI[[#This Row],[//]]="","",INDEX(INDIRECT($2:$2),ATALI[[#This Row],[//]]))</f>
        <v/>
      </c>
      <c r="N377" s="33" t="str">
        <f ca="1">IF(ATALI[[#This Row],[//]]="","",INDEX(INDIRECT($2:$2),ATALI[[#This Row],[//]]))</f>
        <v/>
      </c>
      <c r="O377" s="44" t="str">
        <f ca="1">IF(ATALI[[#This Row],[//]]="","",INDEX(INDIRECT($2:$2),ATALI[[#This Row],[//]]))</f>
        <v/>
      </c>
      <c r="P377" s="44" t="str">
        <f ca="1">IF(ATALI[[#This Row],[//]]="","",IF(INDEX(INDIRECT($2:$2),ATALI[[#This Row],[//]])="","",INDEX(INDIRECT($2:$2),ATALI[[#This Row],[//]])))</f>
        <v/>
      </c>
      <c r="Q377" s="33" t="str">
        <f ca="1">IF(ATALI[[#This Row],[//]]="","",INDEX(INDIRECT($2:$2),ATALI[[#This Row],[//]]))</f>
        <v/>
      </c>
      <c r="R3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77" s="45" t="str">
        <f ca="1">IF(ATALI[[#This Row],[//]]="","",IF(INDEX(INDIRECT($2:$2),ATALI[[#This Row],[//]])="","",INDEX(INDIRECT($2:$2),ATALI[[#This Row],[//]])))</f>
        <v/>
      </c>
      <c r="U377" s="31" t="str">
        <f ca="1">IF(ATALI[[#This Row],[//]]="","",INDEX(INDIRECT($2:$2),ATALI[[#This Row],[//]]))</f>
        <v/>
      </c>
      <c r="V377" s="31" t="str">
        <f ca="1">LOWER(SUBSTITUTE(SUBSTITUTE(SUBSTITUTE(SUBSTITUTE(SUBSTITUTE(SUBSTITUTE(SUBSTITUTE(ATALI[[#This Row],[N.B.nota]]," ",""),"-",""),"(",""),")",""),".",""),",",""),"/",""))</f>
        <v/>
      </c>
      <c r="W377" s="31" t="str">
        <f ca="1">IF(ATALI[[#This Row],[concat]]="","",MATCH(ATALI[[#This Row],[concat]],[3]!db[NB NOTA_C],0)+1)</f>
        <v/>
      </c>
      <c r="X377" s="31" t="str">
        <f ca="1">IF(ATALI[[#This Row],[N.B.nota]]="","",ADDRESS(ROW(ATALI[QB]),COLUMN(ATALI[QB]))&amp;":"&amp;ADDRESS(ROW(),COLUMN(ATALI[QB])))</f>
        <v/>
      </c>
      <c r="Y377" s="46" t="str">
        <f ca="1">IF(ATALI[[#This Row],[//]]="","",HYPERLINK("[../DB.xlsx]DB!e"&amp;MATCH(ATALI[[#This Row],[concat]],[3]!db[NB NOTA_C],0)+1,"&gt;"))</f>
        <v/>
      </c>
      <c r="Z377" s="32">
        <f ca="1">IF(ATALI[[#This Row],[ID NOTA]]="",INDIRECT(ADDRESS(ROW()-1,COLUMN())),ATALI[[#This Row],[ID NOTA]])</f>
        <v>7</v>
      </c>
    </row>
    <row r="378" spans="1:26" x14ac:dyDescent="0.25">
      <c r="A378" s="32"/>
      <c r="B378" s="48" t="str">
        <f>IF(ATALI[[#This Row],[N_ID]]="","",INDEX(Table1[ID],MATCH(ATALI[[#This Row],[N_ID]],Table1[N_ID],0)))</f>
        <v/>
      </c>
      <c r="C378" s="48" t="str">
        <f ca="1">IF(ATALI[[#This Row],[//]]="","",HYPERLINK("["&amp;SUBSTITUTE(DIR,"'","")&amp;"]NOTA!D"&amp;ATALI[[#This Row],[//]]+2,"&gt;"))</f>
        <v/>
      </c>
      <c r="D378" s="48" t="str">
        <f>IF(ATALI[[#This Row],[ID NOTA]]="","",INDEX(Table1[QB],MATCH(ATALI[[#This Row],[ID NOTA]],Table1[ID],0)))</f>
        <v/>
      </c>
      <c r="E37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78" s="48"/>
      <c r="G378" s="30" t="str">
        <f ca="1">IF(ATALI[[#This Row],[N_ID]]="","",INDEX(INDIRECT($2:$2),ATALI[[#This Row],[//]]))</f>
        <v/>
      </c>
      <c r="H378" s="30" t="str">
        <f ca="1">IF(ATALI[[#This Row],[N_ID]]="","",INDEX(INDIRECT($2:$2),ATALI[[#This Row],[//]]))</f>
        <v/>
      </c>
      <c r="I378" s="31" t="str">
        <f ca="1">IF(ATALI[[#This Row],[N_ID]]="","",INDEX(INDIRECT($2:$2),ATALI[[#This Row],[//]]))</f>
        <v/>
      </c>
      <c r="J378" s="31" t="str">
        <f ca="1">IF(ATALI[[#This Row],[//]]="","",INDEX([3]!db[NB PAJAK],ATALI[[#This Row],[stt]]-1))</f>
        <v/>
      </c>
      <c r="K378" s="48" t="str">
        <f ca="1">IF(ATALI[[#This Row],[//]]="","",INDEX(INDIRECT($2:$2),ATALI[[#This Row],[//]]))</f>
        <v/>
      </c>
      <c r="L378" s="48" t="str">
        <f ca="1">IF(ATALI[[#This Row],[//]]="","",INDEX(INDIRECT($2:$2),ATALI[[#This Row],[//]]))</f>
        <v/>
      </c>
      <c r="M378" s="48" t="str">
        <f ca="1">IF(ATALI[[#This Row],[//]]="","",INDEX(INDIRECT($2:$2),ATALI[[#This Row],[//]]))</f>
        <v/>
      </c>
      <c r="N378" s="33" t="str">
        <f ca="1">IF(ATALI[[#This Row],[//]]="","",INDEX(INDIRECT($2:$2),ATALI[[#This Row],[//]]))</f>
        <v/>
      </c>
      <c r="O378" s="44" t="str">
        <f ca="1">IF(ATALI[[#This Row],[//]]="","",INDEX(INDIRECT($2:$2),ATALI[[#This Row],[//]]))</f>
        <v/>
      </c>
      <c r="P378" s="44" t="str">
        <f ca="1">IF(ATALI[[#This Row],[//]]="","",IF(INDEX(INDIRECT($2:$2),ATALI[[#This Row],[//]])="","",INDEX(INDIRECT($2:$2),ATALI[[#This Row],[//]])))</f>
        <v/>
      </c>
      <c r="Q378" s="33" t="str">
        <f ca="1">IF(ATALI[[#This Row],[//]]="","",INDEX(INDIRECT($2:$2),ATALI[[#This Row],[//]]))</f>
        <v/>
      </c>
      <c r="R3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78" s="45" t="str">
        <f ca="1">IF(ATALI[[#This Row],[//]]="","",IF(INDEX(INDIRECT($2:$2),ATALI[[#This Row],[//]])="","",INDEX(INDIRECT($2:$2),ATALI[[#This Row],[//]])))</f>
        <v/>
      </c>
      <c r="U378" s="31" t="str">
        <f ca="1">IF(ATALI[[#This Row],[//]]="","",INDEX(INDIRECT($2:$2),ATALI[[#This Row],[//]]))</f>
        <v/>
      </c>
      <c r="V378" s="31" t="str">
        <f ca="1">LOWER(SUBSTITUTE(SUBSTITUTE(SUBSTITUTE(SUBSTITUTE(SUBSTITUTE(SUBSTITUTE(SUBSTITUTE(ATALI[[#This Row],[N.B.nota]]," ",""),"-",""),"(",""),")",""),".",""),",",""),"/",""))</f>
        <v/>
      </c>
      <c r="W378" s="31" t="str">
        <f ca="1">IF(ATALI[[#This Row],[concat]]="","",MATCH(ATALI[[#This Row],[concat]],[3]!db[NB NOTA_C],0)+1)</f>
        <v/>
      </c>
      <c r="X378" s="31" t="str">
        <f ca="1">IF(ATALI[[#This Row],[N.B.nota]]="","",ADDRESS(ROW(ATALI[QB]),COLUMN(ATALI[QB]))&amp;":"&amp;ADDRESS(ROW(),COLUMN(ATALI[QB])))</f>
        <v/>
      </c>
      <c r="Y378" s="46" t="str">
        <f ca="1">IF(ATALI[[#This Row],[//]]="","",HYPERLINK("[../DB.xlsx]DB!e"&amp;MATCH(ATALI[[#This Row],[concat]],[3]!db[NB NOTA_C],0)+1,"&gt;"))</f>
        <v/>
      </c>
      <c r="Z378" s="32">
        <f ca="1">IF(ATALI[[#This Row],[ID NOTA]]="",INDIRECT(ADDRESS(ROW()-1,COLUMN())),ATALI[[#This Row],[ID NOTA]])</f>
        <v>7</v>
      </c>
    </row>
    <row r="379" spans="1:26" x14ac:dyDescent="0.25">
      <c r="A379" s="32"/>
      <c r="B379" s="48" t="str">
        <f>IF(ATALI[[#This Row],[N_ID]]="","",INDEX(Table1[ID],MATCH(ATALI[[#This Row],[N_ID]],Table1[N_ID],0)))</f>
        <v/>
      </c>
      <c r="C379" s="48" t="str">
        <f ca="1">IF(ATALI[[#This Row],[//]]="","",HYPERLINK("["&amp;SUBSTITUTE(DIR,"'","")&amp;"]NOTA!D"&amp;ATALI[[#This Row],[//]]+2,"&gt;"))</f>
        <v/>
      </c>
      <c r="D379" s="48" t="str">
        <f>IF(ATALI[[#This Row],[ID NOTA]]="","",INDEX(Table1[QB],MATCH(ATALI[[#This Row],[ID NOTA]],Table1[ID],0)))</f>
        <v/>
      </c>
      <c r="E37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79" s="48"/>
      <c r="G379" s="30" t="str">
        <f ca="1">IF(ATALI[[#This Row],[N_ID]]="","",INDEX(INDIRECT($2:$2),ATALI[[#This Row],[//]]))</f>
        <v/>
      </c>
      <c r="H379" s="30" t="str">
        <f ca="1">IF(ATALI[[#This Row],[N_ID]]="","",INDEX(INDIRECT($2:$2),ATALI[[#This Row],[//]]))</f>
        <v/>
      </c>
      <c r="I379" s="31" t="str">
        <f ca="1">IF(ATALI[[#This Row],[N_ID]]="","",INDEX(INDIRECT($2:$2),ATALI[[#This Row],[//]]))</f>
        <v/>
      </c>
      <c r="J379" s="31" t="str">
        <f ca="1">IF(ATALI[[#This Row],[//]]="","",INDEX([3]!db[NB PAJAK],ATALI[[#This Row],[stt]]-1))</f>
        <v/>
      </c>
      <c r="K379" s="48" t="str">
        <f ca="1">IF(ATALI[[#This Row],[//]]="","",INDEX(INDIRECT($2:$2),ATALI[[#This Row],[//]]))</f>
        <v/>
      </c>
      <c r="L379" s="48" t="str">
        <f ca="1">IF(ATALI[[#This Row],[//]]="","",INDEX(INDIRECT($2:$2),ATALI[[#This Row],[//]]))</f>
        <v/>
      </c>
      <c r="M379" s="48" t="str">
        <f ca="1">IF(ATALI[[#This Row],[//]]="","",INDEX(INDIRECT($2:$2),ATALI[[#This Row],[//]]))</f>
        <v/>
      </c>
      <c r="N379" s="33" t="str">
        <f ca="1">IF(ATALI[[#This Row],[//]]="","",INDEX(INDIRECT($2:$2),ATALI[[#This Row],[//]]))</f>
        <v/>
      </c>
      <c r="O379" s="44" t="str">
        <f ca="1">IF(ATALI[[#This Row],[//]]="","",INDEX(INDIRECT($2:$2),ATALI[[#This Row],[//]]))</f>
        <v/>
      </c>
      <c r="P379" s="44" t="str">
        <f ca="1">IF(ATALI[[#This Row],[//]]="","",IF(INDEX(INDIRECT($2:$2),ATALI[[#This Row],[//]])="","",INDEX(INDIRECT($2:$2),ATALI[[#This Row],[//]])))</f>
        <v/>
      </c>
      <c r="Q379" s="33" t="str">
        <f ca="1">IF(ATALI[[#This Row],[//]]="","",INDEX(INDIRECT($2:$2),ATALI[[#This Row],[//]]))</f>
        <v/>
      </c>
      <c r="R3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79" s="45" t="str">
        <f ca="1">IF(ATALI[[#This Row],[//]]="","",IF(INDEX(INDIRECT($2:$2),ATALI[[#This Row],[//]])="","",INDEX(INDIRECT($2:$2),ATALI[[#This Row],[//]])))</f>
        <v/>
      </c>
      <c r="U379" s="31" t="str">
        <f ca="1">IF(ATALI[[#This Row],[//]]="","",INDEX(INDIRECT($2:$2),ATALI[[#This Row],[//]]))</f>
        <v/>
      </c>
      <c r="V379" s="31" t="str">
        <f ca="1">LOWER(SUBSTITUTE(SUBSTITUTE(SUBSTITUTE(SUBSTITUTE(SUBSTITUTE(SUBSTITUTE(SUBSTITUTE(ATALI[[#This Row],[N.B.nota]]," ",""),"-",""),"(",""),")",""),".",""),",",""),"/",""))</f>
        <v/>
      </c>
      <c r="W379" s="31" t="str">
        <f ca="1">IF(ATALI[[#This Row],[concat]]="","",MATCH(ATALI[[#This Row],[concat]],[3]!db[NB NOTA_C],0)+1)</f>
        <v/>
      </c>
      <c r="X379" s="31" t="str">
        <f ca="1">IF(ATALI[[#This Row],[N.B.nota]]="","",ADDRESS(ROW(ATALI[QB]),COLUMN(ATALI[QB]))&amp;":"&amp;ADDRESS(ROW(),COLUMN(ATALI[QB])))</f>
        <v/>
      </c>
      <c r="Y379" s="46" t="str">
        <f ca="1">IF(ATALI[[#This Row],[//]]="","",HYPERLINK("[../DB.xlsx]DB!e"&amp;MATCH(ATALI[[#This Row],[concat]],[3]!db[NB NOTA_C],0)+1,"&gt;"))</f>
        <v/>
      </c>
      <c r="Z379" s="32">
        <f ca="1">IF(ATALI[[#This Row],[ID NOTA]]="",INDIRECT(ADDRESS(ROW()-1,COLUMN())),ATALI[[#This Row],[ID NOTA]])</f>
        <v>7</v>
      </c>
    </row>
    <row r="380" spans="1:26" x14ac:dyDescent="0.25">
      <c r="A380" s="32"/>
      <c r="B380" s="48" t="str">
        <f>IF(ATALI[[#This Row],[N_ID]]="","",INDEX(Table1[ID],MATCH(ATALI[[#This Row],[N_ID]],Table1[N_ID],0)))</f>
        <v/>
      </c>
      <c r="C380" s="48" t="str">
        <f ca="1">IF(ATALI[[#This Row],[//]]="","",HYPERLINK("["&amp;SUBSTITUTE(DIR,"'","")&amp;"]NOTA!D"&amp;ATALI[[#This Row],[//]]+2,"&gt;"))</f>
        <v/>
      </c>
      <c r="D380" s="48" t="str">
        <f>IF(ATALI[[#This Row],[ID NOTA]]="","",INDEX(Table1[QB],MATCH(ATALI[[#This Row],[ID NOTA]],Table1[ID],0)))</f>
        <v/>
      </c>
      <c r="E38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80" s="48"/>
      <c r="G380" s="30" t="str">
        <f ca="1">IF(ATALI[[#This Row],[N_ID]]="","",INDEX(INDIRECT($2:$2),ATALI[[#This Row],[//]]))</f>
        <v/>
      </c>
      <c r="H380" s="30" t="str">
        <f ca="1">IF(ATALI[[#This Row],[N_ID]]="","",INDEX(INDIRECT($2:$2),ATALI[[#This Row],[//]]))</f>
        <v/>
      </c>
      <c r="I380" s="31" t="str">
        <f ca="1">IF(ATALI[[#This Row],[N_ID]]="","",INDEX(INDIRECT($2:$2),ATALI[[#This Row],[//]]))</f>
        <v/>
      </c>
      <c r="J380" s="31" t="str">
        <f ca="1">IF(ATALI[[#This Row],[//]]="","",INDEX([3]!db[NB PAJAK],ATALI[[#This Row],[stt]]-1))</f>
        <v/>
      </c>
      <c r="K380" s="48" t="str">
        <f ca="1">IF(ATALI[[#This Row],[//]]="","",INDEX(INDIRECT($2:$2),ATALI[[#This Row],[//]]))</f>
        <v/>
      </c>
      <c r="L380" s="48" t="str">
        <f ca="1">IF(ATALI[[#This Row],[//]]="","",INDEX(INDIRECT($2:$2),ATALI[[#This Row],[//]]))</f>
        <v/>
      </c>
      <c r="M380" s="48" t="str">
        <f ca="1">IF(ATALI[[#This Row],[//]]="","",INDEX(INDIRECT($2:$2),ATALI[[#This Row],[//]]))</f>
        <v/>
      </c>
      <c r="N380" s="33" t="str">
        <f ca="1">IF(ATALI[[#This Row],[//]]="","",INDEX(INDIRECT($2:$2),ATALI[[#This Row],[//]]))</f>
        <v/>
      </c>
      <c r="O380" s="44" t="str">
        <f ca="1">IF(ATALI[[#This Row],[//]]="","",INDEX(INDIRECT($2:$2),ATALI[[#This Row],[//]]))</f>
        <v/>
      </c>
      <c r="P380" s="44" t="str">
        <f ca="1">IF(ATALI[[#This Row],[//]]="","",IF(INDEX(INDIRECT($2:$2),ATALI[[#This Row],[//]])="","",INDEX(INDIRECT($2:$2),ATALI[[#This Row],[//]])))</f>
        <v/>
      </c>
      <c r="Q380" s="33" t="str">
        <f ca="1">IF(ATALI[[#This Row],[//]]="","",INDEX(INDIRECT($2:$2),ATALI[[#This Row],[//]]))</f>
        <v/>
      </c>
      <c r="R3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80" s="45" t="str">
        <f ca="1">IF(ATALI[[#This Row],[//]]="","",IF(INDEX(INDIRECT($2:$2),ATALI[[#This Row],[//]])="","",INDEX(INDIRECT($2:$2),ATALI[[#This Row],[//]])))</f>
        <v/>
      </c>
      <c r="U380" s="31" t="str">
        <f ca="1">IF(ATALI[[#This Row],[//]]="","",INDEX(INDIRECT($2:$2),ATALI[[#This Row],[//]]))</f>
        <v/>
      </c>
      <c r="V380" s="31" t="str">
        <f ca="1">LOWER(SUBSTITUTE(SUBSTITUTE(SUBSTITUTE(SUBSTITUTE(SUBSTITUTE(SUBSTITUTE(SUBSTITUTE(ATALI[[#This Row],[N.B.nota]]," ",""),"-",""),"(",""),")",""),".",""),",",""),"/",""))</f>
        <v/>
      </c>
      <c r="W380" s="31" t="str">
        <f ca="1">IF(ATALI[[#This Row],[concat]]="","",MATCH(ATALI[[#This Row],[concat]],[3]!db[NB NOTA_C],0)+1)</f>
        <v/>
      </c>
      <c r="X380" s="31" t="str">
        <f ca="1">IF(ATALI[[#This Row],[N.B.nota]]="","",ADDRESS(ROW(ATALI[QB]),COLUMN(ATALI[QB]))&amp;":"&amp;ADDRESS(ROW(),COLUMN(ATALI[QB])))</f>
        <v/>
      </c>
      <c r="Y380" s="46" t="str">
        <f ca="1">IF(ATALI[[#This Row],[//]]="","",HYPERLINK("[../DB.xlsx]DB!e"&amp;MATCH(ATALI[[#This Row],[concat]],[3]!db[NB NOTA_C],0)+1,"&gt;"))</f>
        <v/>
      </c>
      <c r="Z380" s="32">
        <f ca="1">IF(ATALI[[#This Row],[ID NOTA]]="",INDIRECT(ADDRESS(ROW()-1,COLUMN())),ATALI[[#This Row],[ID NOTA]])</f>
        <v>7</v>
      </c>
    </row>
    <row r="381" spans="1:26" x14ac:dyDescent="0.25">
      <c r="A381" s="32"/>
      <c r="B381" s="48" t="str">
        <f>IF(ATALI[[#This Row],[N_ID]]="","",INDEX(Table1[ID],MATCH(ATALI[[#This Row],[N_ID]],Table1[N_ID],0)))</f>
        <v/>
      </c>
      <c r="C381" s="48" t="str">
        <f ca="1">IF(ATALI[[#This Row],[//]]="","",HYPERLINK("["&amp;SUBSTITUTE(DIR,"'","")&amp;"]NOTA!D"&amp;ATALI[[#This Row],[//]]+2,"&gt;"))</f>
        <v/>
      </c>
      <c r="D381" s="48" t="str">
        <f>IF(ATALI[[#This Row],[ID NOTA]]="","",INDEX(Table1[QB],MATCH(ATALI[[#This Row],[ID NOTA]],Table1[ID],0)))</f>
        <v/>
      </c>
      <c r="E38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81" s="48"/>
      <c r="G381" s="30" t="str">
        <f ca="1">IF(ATALI[[#This Row],[N_ID]]="","",INDEX(INDIRECT($2:$2),ATALI[[#This Row],[//]]))</f>
        <v/>
      </c>
      <c r="H381" s="30" t="str">
        <f ca="1">IF(ATALI[[#This Row],[N_ID]]="","",INDEX(INDIRECT($2:$2),ATALI[[#This Row],[//]]))</f>
        <v/>
      </c>
      <c r="I381" s="31" t="str">
        <f ca="1">IF(ATALI[[#This Row],[N_ID]]="","",INDEX(INDIRECT($2:$2),ATALI[[#This Row],[//]]))</f>
        <v/>
      </c>
      <c r="J381" s="31" t="str">
        <f ca="1">IF(ATALI[[#This Row],[//]]="","",INDEX([3]!db[NB PAJAK],ATALI[[#This Row],[stt]]-1))</f>
        <v/>
      </c>
      <c r="K381" s="48" t="str">
        <f ca="1">IF(ATALI[[#This Row],[//]]="","",INDEX(INDIRECT($2:$2),ATALI[[#This Row],[//]]))</f>
        <v/>
      </c>
      <c r="L381" s="48" t="str">
        <f ca="1">IF(ATALI[[#This Row],[//]]="","",INDEX(INDIRECT($2:$2),ATALI[[#This Row],[//]]))</f>
        <v/>
      </c>
      <c r="M381" s="48" t="str">
        <f ca="1">IF(ATALI[[#This Row],[//]]="","",INDEX(INDIRECT($2:$2),ATALI[[#This Row],[//]]))</f>
        <v/>
      </c>
      <c r="N381" s="33" t="str">
        <f ca="1">IF(ATALI[[#This Row],[//]]="","",INDEX(INDIRECT($2:$2),ATALI[[#This Row],[//]]))</f>
        <v/>
      </c>
      <c r="O381" s="44" t="str">
        <f ca="1">IF(ATALI[[#This Row],[//]]="","",INDEX(INDIRECT($2:$2),ATALI[[#This Row],[//]]))</f>
        <v/>
      </c>
      <c r="P381" s="44" t="str">
        <f ca="1">IF(ATALI[[#This Row],[//]]="","",IF(INDEX(INDIRECT($2:$2),ATALI[[#This Row],[//]])="","",INDEX(INDIRECT($2:$2),ATALI[[#This Row],[//]])))</f>
        <v/>
      </c>
      <c r="Q381" s="33" t="str">
        <f ca="1">IF(ATALI[[#This Row],[//]]="","",INDEX(INDIRECT($2:$2),ATALI[[#This Row],[//]]))</f>
        <v/>
      </c>
      <c r="R3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81" s="45" t="str">
        <f ca="1">IF(ATALI[[#This Row],[//]]="","",IF(INDEX(INDIRECT($2:$2),ATALI[[#This Row],[//]])="","",INDEX(INDIRECT($2:$2),ATALI[[#This Row],[//]])))</f>
        <v/>
      </c>
      <c r="U381" s="31" t="str">
        <f ca="1">IF(ATALI[[#This Row],[//]]="","",INDEX(INDIRECT($2:$2),ATALI[[#This Row],[//]]))</f>
        <v/>
      </c>
      <c r="V381" s="31" t="str">
        <f ca="1">LOWER(SUBSTITUTE(SUBSTITUTE(SUBSTITUTE(SUBSTITUTE(SUBSTITUTE(SUBSTITUTE(SUBSTITUTE(ATALI[[#This Row],[N.B.nota]]," ",""),"-",""),"(",""),")",""),".",""),",",""),"/",""))</f>
        <v/>
      </c>
      <c r="W381" s="31" t="str">
        <f ca="1">IF(ATALI[[#This Row],[concat]]="","",MATCH(ATALI[[#This Row],[concat]],[3]!db[NB NOTA_C],0)+1)</f>
        <v/>
      </c>
      <c r="X381" s="31" t="str">
        <f ca="1">IF(ATALI[[#This Row],[N.B.nota]]="","",ADDRESS(ROW(ATALI[QB]),COLUMN(ATALI[QB]))&amp;":"&amp;ADDRESS(ROW(),COLUMN(ATALI[QB])))</f>
        <v/>
      </c>
      <c r="Y381" s="46" t="str">
        <f ca="1">IF(ATALI[[#This Row],[//]]="","",HYPERLINK("[../DB.xlsx]DB!e"&amp;MATCH(ATALI[[#This Row],[concat]],[3]!db[NB NOTA_C],0)+1,"&gt;"))</f>
        <v/>
      </c>
      <c r="Z381" s="32">
        <f ca="1">IF(ATALI[[#This Row],[ID NOTA]]="",INDIRECT(ADDRESS(ROW()-1,COLUMN())),ATALI[[#This Row],[ID NOTA]])</f>
        <v>7</v>
      </c>
    </row>
    <row r="382" spans="1:26" x14ac:dyDescent="0.25">
      <c r="A382" s="32"/>
      <c r="B382" s="48" t="str">
        <f>IF(ATALI[[#This Row],[N_ID]]="","",INDEX(Table1[ID],MATCH(ATALI[[#This Row],[N_ID]],Table1[N_ID],0)))</f>
        <v/>
      </c>
      <c r="C382" s="48" t="str">
        <f ca="1">IF(ATALI[[#This Row],[//]]="","",HYPERLINK("["&amp;SUBSTITUTE(DIR,"'","")&amp;"]NOTA!D"&amp;ATALI[[#This Row],[//]]+2,"&gt;"))</f>
        <v/>
      </c>
      <c r="D382" s="48" t="str">
        <f>IF(ATALI[[#This Row],[ID NOTA]]="","",INDEX(Table1[QB],MATCH(ATALI[[#This Row],[ID NOTA]],Table1[ID],0)))</f>
        <v/>
      </c>
      <c r="E38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82" s="48"/>
      <c r="G382" s="30" t="str">
        <f ca="1">IF(ATALI[[#This Row],[N_ID]]="","",INDEX(INDIRECT($2:$2),ATALI[[#This Row],[//]]))</f>
        <v/>
      </c>
      <c r="H382" s="30" t="str">
        <f ca="1">IF(ATALI[[#This Row],[N_ID]]="","",INDEX(INDIRECT($2:$2),ATALI[[#This Row],[//]]))</f>
        <v/>
      </c>
      <c r="I382" s="31" t="str">
        <f ca="1">IF(ATALI[[#This Row],[N_ID]]="","",INDEX(INDIRECT($2:$2),ATALI[[#This Row],[//]]))</f>
        <v/>
      </c>
      <c r="J382" s="31" t="str">
        <f ca="1">IF(ATALI[[#This Row],[//]]="","",INDEX([3]!db[NB PAJAK],ATALI[[#This Row],[stt]]-1))</f>
        <v/>
      </c>
      <c r="K382" s="48" t="str">
        <f ca="1">IF(ATALI[[#This Row],[//]]="","",INDEX(INDIRECT($2:$2),ATALI[[#This Row],[//]]))</f>
        <v/>
      </c>
      <c r="L382" s="48" t="str">
        <f ca="1">IF(ATALI[[#This Row],[//]]="","",INDEX(INDIRECT($2:$2),ATALI[[#This Row],[//]]))</f>
        <v/>
      </c>
      <c r="M382" s="48" t="str">
        <f ca="1">IF(ATALI[[#This Row],[//]]="","",INDEX(INDIRECT($2:$2),ATALI[[#This Row],[//]]))</f>
        <v/>
      </c>
      <c r="N382" s="33" t="str">
        <f ca="1">IF(ATALI[[#This Row],[//]]="","",INDEX(INDIRECT($2:$2),ATALI[[#This Row],[//]]))</f>
        <v/>
      </c>
      <c r="O382" s="44" t="str">
        <f ca="1">IF(ATALI[[#This Row],[//]]="","",INDEX(INDIRECT($2:$2),ATALI[[#This Row],[//]]))</f>
        <v/>
      </c>
      <c r="P382" s="44" t="str">
        <f ca="1">IF(ATALI[[#This Row],[//]]="","",IF(INDEX(INDIRECT($2:$2),ATALI[[#This Row],[//]])="","",INDEX(INDIRECT($2:$2),ATALI[[#This Row],[//]])))</f>
        <v/>
      </c>
      <c r="Q382" s="33" t="str">
        <f ca="1">IF(ATALI[[#This Row],[//]]="","",INDEX(INDIRECT($2:$2),ATALI[[#This Row],[//]]))</f>
        <v/>
      </c>
      <c r="R3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82" s="45" t="str">
        <f ca="1">IF(ATALI[[#This Row],[//]]="","",IF(INDEX(INDIRECT($2:$2),ATALI[[#This Row],[//]])="","",INDEX(INDIRECT($2:$2),ATALI[[#This Row],[//]])))</f>
        <v/>
      </c>
      <c r="U382" s="31" t="str">
        <f ca="1">IF(ATALI[[#This Row],[//]]="","",INDEX(INDIRECT($2:$2),ATALI[[#This Row],[//]]))</f>
        <v/>
      </c>
      <c r="V382" s="31" t="str">
        <f ca="1">LOWER(SUBSTITUTE(SUBSTITUTE(SUBSTITUTE(SUBSTITUTE(SUBSTITUTE(SUBSTITUTE(SUBSTITUTE(ATALI[[#This Row],[N.B.nota]]," ",""),"-",""),"(",""),")",""),".",""),",",""),"/",""))</f>
        <v/>
      </c>
      <c r="W382" s="31" t="str">
        <f ca="1">IF(ATALI[[#This Row],[concat]]="","",MATCH(ATALI[[#This Row],[concat]],[3]!db[NB NOTA_C],0)+1)</f>
        <v/>
      </c>
      <c r="X382" s="31" t="str">
        <f ca="1">IF(ATALI[[#This Row],[N.B.nota]]="","",ADDRESS(ROW(ATALI[QB]),COLUMN(ATALI[QB]))&amp;":"&amp;ADDRESS(ROW(),COLUMN(ATALI[QB])))</f>
        <v/>
      </c>
      <c r="Y382" s="46" t="str">
        <f ca="1">IF(ATALI[[#This Row],[//]]="","",HYPERLINK("[../DB.xlsx]DB!e"&amp;MATCH(ATALI[[#This Row],[concat]],[3]!db[NB NOTA_C],0)+1,"&gt;"))</f>
        <v/>
      </c>
      <c r="Z382" s="32">
        <f ca="1">IF(ATALI[[#This Row],[ID NOTA]]="",INDIRECT(ADDRESS(ROW()-1,COLUMN())),ATALI[[#This Row],[ID NOTA]])</f>
        <v>7</v>
      </c>
    </row>
    <row r="383" spans="1:26" x14ac:dyDescent="0.25">
      <c r="A383" s="32"/>
      <c r="B383" s="48" t="str">
        <f>IF(ATALI[[#This Row],[N_ID]]="","",INDEX(Table1[ID],MATCH(ATALI[[#This Row],[N_ID]],Table1[N_ID],0)))</f>
        <v/>
      </c>
      <c r="C383" s="48" t="str">
        <f ca="1">IF(ATALI[[#This Row],[//]]="","",HYPERLINK("["&amp;SUBSTITUTE(DIR,"'","")&amp;"]NOTA!D"&amp;ATALI[[#This Row],[//]]+2,"&gt;"))</f>
        <v/>
      </c>
      <c r="D383" s="48" t="str">
        <f>IF(ATALI[[#This Row],[ID NOTA]]="","",INDEX(Table1[QB],MATCH(ATALI[[#This Row],[ID NOTA]],Table1[ID],0)))</f>
        <v/>
      </c>
      <c r="E38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83" s="48"/>
      <c r="G383" s="30" t="str">
        <f ca="1">IF(ATALI[[#This Row],[N_ID]]="","",INDEX(INDIRECT($2:$2),ATALI[[#This Row],[//]]))</f>
        <v/>
      </c>
      <c r="H383" s="30" t="str">
        <f ca="1">IF(ATALI[[#This Row],[N_ID]]="","",INDEX(INDIRECT($2:$2),ATALI[[#This Row],[//]]))</f>
        <v/>
      </c>
      <c r="I383" s="31" t="str">
        <f ca="1">IF(ATALI[[#This Row],[N_ID]]="","",INDEX(INDIRECT($2:$2),ATALI[[#This Row],[//]]))</f>
        <v/>
      </c>
      <c r="J383" s="31" t="str">
        <f ca="1">IF(ATALI[[#This Row],[//]]="","",INDEX([3]!db[NB PAJAK],ATALI[[#This Row],[stt]]-1))</f>
        <v/>
      </c>
      <c r="K383" s="48" t="str">
        <f ca="1">IF(ATALI[[#This Row],[//]]="","",INDEX(INDIRECT($2:$2),ATALI[[#This Row],[//]]))</f>
        <v/>
      </c>
      <c r="L383" s="48" t="str">
        <f ca="1">IF(ATALI[[#This Row],[//]]="","",INDEX(INDIRECT($2:$2),ATALI[[#This Row],[//]]))</f>
        <v/>
      </c>
      <c r="M383" s="48" t="str">
        <f ca="1">IF(ATALI[[#This Row],[//]]="","",INDEX(INDIRECT($2:$2),ATALI[[#This Row],[//]]))</f>
        <v/>
      </c>
      <c r="N383" s="33" t="str">
        <f ca="1">IF(ATALI[[#This Row],[//]]="","",INDEX(INDIRECT($2:$2),ATALI[[#This Row],[//]]))</f>
        <v/>
      </c>
      <c r="O383" s="44" t="str">
        <f ca="1">IF(ATALI[[#This Row],[//]]="","",INDEX(INDIRECT($2:$2),ATALI[[#This Row],[//]]))</f>
        <v/>
      </c>
      <c r="P383" s="44" t="str">
        <f ca="1">IF(ATALI[[#This Row],[//]]="","",IF(INDEX(INDIRECT($2:$2),ATALI[[#This Row],[//]])="","",INDEX(INDIRECT($2:$2),ATALI[[#This Row],[//]])))</f>
        <v/>
      </c>
      <c r="Q383" s="33" t="str">
        <f ca="1">IF(ATALI[[#This Row],[//]]="","",INDEX(INDIRECT($2:$2),ATALI[[#This Row],[//]]))</f>
        <v/>
      </c>
      <c r="R3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83" s="45" t="str">
        <f ca="1">IF(ATALI[[#This Row],[//]]="","",IF(INDEX(INDIRECT($2:$2),ATALI[[#This Row],[//]])="","",INDEX(INDIRECT($2:$2),ATALI[[#This Row],[//]])))</f>
        <v/>
      </c>
      <c r="U383" s="31" t="str">
        <f ca="1">IF(ATALI[[#This Row],[//]]="","",INDEX(INDIRECT($2:$2),ATALI[[#This Row],[//]]))</f>
        <v/>
      </c>
      <c r="V383" s="31" t="str">
        <f ca="1">LOWER(SUBSTITUTE(SUBSTITUTE(SUBSTITUTE(SUBSTITUTE(SUBSTITUTE(SUBSTITUTE(SUBSTITUTE(ATALI[[#This Row],[N.B.nota]]," ",""),"-",""),"(",""),")",""),".",""),",",""),"/",""))</f>
        <v/>
      </c>
      <c r="W383" s="31" t="str">
        <f ca="1">IF(ATALI[[#This Row],[concat]]="","",MATCH(ATALI[[#This Row],[concat]],[3]!db[NB NOTA_C],0)+1)</f>
        <v/>
      </c>
      <c r="X383" s="31" t="str">
        <f ca="1">IF(ATALI[[#This Row],[N.B.nota]]="","",ADDRESS(ROW(ATALI[QB]),COLUMN(ATALI[QB]))&amp;":"&amp;ADDRESS(ROW(),COLUMN(ATALI[QB])))</f>
        <v/>
      </c>
      <c r="Y383" s="46" t="str">
        <f ca="1">IF(ATALI[[#This Row],[//]]="","",HYPERLINK("[../DB.xlsx]DB!e"&amp;MATCH(ATALI[[#This Row],[concat]],[3]!db[NB NOTA_C],0)+1,"&gt;"))</f>
        <v/>
      </c>
      <c r="Z383" s="32">
        <f ca="1">IF(ATALI[[#This Row],[ID NOTA]]="",INDIRECT(ADDRESS(ROW()-1,COLUMN())),ATALI[[#This Row],[ID NOTA]])</f>
        <v>7</v>
      </c>
    </row>
    <row r="384" spans="1:26" x14ac:dyDescent="0.25">
      <c r="A384" s="32"/>
      <c r="B384" s="48" t="str">
        <f>IF(ATALI[[#This Row],[N_ID]]="","",INDEX(Table1[ID],MATCH(ATALI[[#This Row],[N_ID]],Table1[N_ID],0)))</f>
        <v/>
      </c>
      <c r="C384" s="48" t="str">
        <f ca="1">IF(ATALI[[#This Row],[//]]="","",HYPERLINK("["&amp;SUBSTITUTE(DIR,"'","")&amp;"]NOTA!D"&amp;ATALI[[#This Row],[//]]+2,"&gt;"))</f>
        <v/>
      </c>
      <c r="D384" s="48" t="str">
        <f>IF(ATALI[[#This Row],[ID NOTA]]="","",INDEX(Table1[QB],MATCH(ATALI[[#This Row],[ID NOTA]],Table1[ID],0)))</f>
        <v/>
      </c>
      <c r="E38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84" s="48"/>
      <c r="G384" s="30" t="str">
        <f ca="1">IF(ATALI[[#This Row],[N_ID]]="","",INDEX(INDIRECT($2:$2),ATALI[[#This Row],[//]]))</f>
        <v/>
      </c>
      <c r="H384" s="30" t="str">
        <f ca="1">IF(ATALI[[#This Row],[N_ID]]="","",INDEX(INDIRECT($2:$2),ATALI[[#This Row],[//]]))</f>
        <v/>
      </c>
      <c r="I384" s="31" t="str">
        <f ca="1">IF(ATALI[[#This Row],[N_ID]]="","",INDEX(INDIRECT($2:$2),ATALI[[#This Row],[//]]))</f>
        <v/>
      </c>
      <c r="J384" s="31" t="str">
        <f ca="1">IF(ATALI[[#This Row],[//]]="","",INDEX([3]!db[NB PAJAK],ATALI[[#This Row],[stt]]-1))</f>
        <v/>
      </c>
      <c r="K384" s="48" t="str">
        <f ca="1">IF(ATALI[[#This Row],[//]]="","",INDEX(INDIRECT($2:$2),ATALI[[#This Row],[//]]))</f>
        <v/>
      </c>
      <c r="L384" s="48" t="str">
        <f ca="1">IF(ATALI[[#This Row],[//]]="","",INDEX(INDIRECT($2:$2),ATALI[[#This Row],[//]]))</f>
        <v/>
      </c>
      <c r="M384" s="48" t="str">
        <f ca="1">IF(ATALI[[#This Row],[//]]="","",INDEX(INDIRECT($2:$2),ATALI[[#This Row],[//]]))</f>
        <v/>
      </c>
      <c r="N384" s="33" t="str">
        <f ca="1">IF(ATALI[[#This Row],[//]]="","",INDEX(INDIRECT($2:$2),ATALI[[#This Row],[//]]))</f>
        <v/>
      </c>
      <c r="O384" s="44" t="str">
        <f ca="1">IF(ATALI[[#This Row],[//]]="","",INDEX(INDIRECT($2:$2),ATALI[[#This Row],[//]]))</f>
        <v/>
      </c>
      <c r="P384" s="44" t="str">
        <f ca="1">IF(ATALI[[#This Row],[//]]="","",IF(INDEX(INDIRECT($2:$2),ATALI[[#This Row],[//]])="","",INDEX(INDIRECT($2:$2),ATALI[[#This Row],[//]])))</f>
        <v/>
      </c>
      <c r="Q384" s="33" t="str">
        <f ca="1">IF(ATALI[[#This Row],[//]]="","",INDEX(INDIRECT($2:$2),ATALI[[#This Row],[//]]))</f>
        <v/>
      </c>
      <c r="R3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84" s="45" t="str">
        <f ca="1">IF(ATALI[[#This Row],[//]]="","",IF(INDEX(INDIRECT($2:$2),ATALI[[#This Row],[//]])="","",INDEX(INDIRECT($2:$2),ATALI[[#This Row],[//]])))</f>
        <v/>
      </c>
      <c r="U384" s="31" t="str">
        <f ca="1">IF(ATALI[[#This Row],[//]]="","",INDEX(INDIRECT($2:$2),ATALI[[#This Row],[//]]))</f>
        <v/>
      </c>
      <c r="V384" s="31" t="str">
        <f ca="1">LOWER(SUBSTITUTE(SUBSTITUTE(SUBSTITUTE(SUBSTITUTE(SUBSTITUTE(SUBSTITUTE(SUBSTITUTE(ATALI[[#This Row],[N.B.nota]]," ",""),"-",""),"(",""),")",""),".",""),",",""),"/",""))</f>
        <v/>
      </c>
      <c r="W384" s="31" t="str">
        <f ca="1">IF(ATALI[[#This Row],[concat]]="","",MATCH(ATALI[[#This Row],[concat]],[3]!db[NB NOTA_C],0)+1)</f>
        <v/>
      </c>
      <c r="X384" s="31" t="str">
        <f ca="1">IF(ATALI[[#This Row],[N.B.nota]]="","",ADDRESS(ROW(ATALI[QB]),COLUMN(ATALI[QB]))&amp;":"&amp;ADDRESS(ROW(),COLUMN(ATALI[QB])))</f>
        <v/>
      </c>
      <c r="Y384" s="46" t="str">
        <f ca="1">IF(ATALI[[#This Row],[//]]="","",HYPERLINK("[../DB.xlsx]DB!e"&amp;MATCH(ATALI[[#This Row],[concat]],[3]!db[NB NOTA_C],0)+1,"&gt;"))</f>
        <v/>
      </c>
      <c r="Z384" s="32">
        <f ca="1">IF(ATALI[[#This Row],[ID NOTA]]="",INDIRECT(ADDRESS(ROW()-1,COLUMN())),ATALI[[#This Row],[ID NOTA]])</f>
        <v>7</v>
      </c>
    </row>
    <row r="385" spans="1:26" x14ac:dyDescent="0.25">
      <c r="A385" s="32"/>
      <c r="B385" s="48" t="str">
        <f>IF(ATALI[[#This Row],[N_ID]]="","",INDEX(Table1[ID],MATCH(ATALI[[#This Row],[N_ID]],Table1[N_ID],0)))</f>
        <v/>
      </c>
      <c r="C385" s="48" t="str">
        <f ca="1">IF(ATALI[[#This Row],[//]]="","",HYPERLINK("["&amp;SUBSTITUTE(DIR,"'","")&amp;"]NOTA!D"&amp;ATALI[[#This Row],[//]]+2,"&gt;"))</f>
        <v/>
      </c>
      <c r="D385" s="48" t="str">
        <f>IF(ATALI[[#This Row],[ID NOTA]]="","",INDEX(Table1[QB],MATCH(ATALI[[#This Row],[ID NOTA]],Table1[ID],0)))</f>
        <v/>
      </c>
      <c r="E38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85" s="48"/>
      <c r="G385" s="30" t="str">
        <f ca="1">IF(ATALI[[#This Row],[N_ID]]="","",INDEX(INDIRECT($2:$2),ATALI[[#This Row],[//]]))</f>
        <v/>
      </c>
      <c r="H385" s="30" t="str">
        <f ca="1">IF(ATALI[[#This Row],[N_ID]]="","",INDEX(INDIRECT($2:$2),ATALI[[#This Row],[//]]))</f>
        <v/>
      </c>
      <c r="I385" s="31" t="str">
        <f ca="1">IF(ATALI[[#This Row],[N_ID]]="","",INDEX(INDIRECT($2:$2),ATALI[[#This Row],[//]]))</f>
        <v/>
      </c>
      <c r="J385" s="31" t="str">
        <f ca="1">IF(ATALI[[#This Row],[//]]="","",INDEX([3]!db[NB PAJAK],ATALI[[#This Row],[stt]]-1))</f>
        <v/>
      </c>
      <c r="K385" s="48" t="str">
        <f ca="1">IF(ATALI[[#This Row],[//]]="","",INDEX(INDIRECT($2:$2),ATALI[[#This Row],[//]]))</f>
        <v/>
      </c>
      <c r="L385" s="48" t="str">
        <f ca="1">IF(ATALI[[#This Row],[//]]="","",INDEX(INDIRECT($2:$2),ATALI[[#This Row],[//]]))</f>
        <v/>
      </c>
      <c r="M385" s="48" t="str">
        <f ca="1">IF(ATALI[[#This Row],[//]]="","",INDEX(INDIRECT($2:$2),ATALI[[#This Row],[//]]))</f>
        <v/>
      </c>
      <c r="N385" s="33" t="str">
        <f ca="1">IF(ATALI[[#This Row],[//]]="","",INDEX(INDIRECT($2:$2),ATALI[[#This Row],[//]]))</f>
        <v/>
      </c>
      <c r="O385" s="44" t="str">
        <f ca="1">IF(ATALI[[#This Row],[//]]="","",INDEX(INDIRECT($2:$2),ATALI[[#This Row],[//]]))</f>
        <v/>
      </c>
      <c r="P385" s="44" t="str">
        <f ca="1">IF(ATALI[[#This Row],[//]]="","",IF(INDEX(INDIRECT($2:$2),ATALI[[#This Row],[//]])="","",INDEX(INDIRECT($2:$2),ATALI[[#This Row],[//]])))</f>
        <v/>
      </c>
      <c r="Q385" s="33" t="str">
        <f ca="1">IF(ATALI[[#This Row],[//]]="","",INDEX(INDIRECT($2:$2),ATALI[[#This Row],[//]]))</f>
        <v/>
      </c>
      <c r="R3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85" s="45" t="str">
        <f ca="1">IF(ATALI[[#This Row],[//]]="","",IF(INDEX(INDIRECT($2:$2),ATALI[[#This Row],[//]])="","",INDEX(INDIRECT($2:$2),ATALI[[#This Row],[//]])))</f>
        <v/>
      </c>
      <c r="U385" s="31" t="str">
        <f ca="1">IF(ATALI[[#This Row],[//]]="","",INDEX(INDIRECT($2:$2),ATALI[[#This Row],[//]]))</f>
        <v/>
      </c>
      <c r="V385" s="31" t="str">
        <f ca="1">LOWER(SUBSTITUTE(SUBSTITUTE(SUBSTITUTE(SUBSTITUTE(SUBSTITUTE(SUBSTITUTE(SUBSTITUTE(ATALI[[#This Row],[N.B.nota]]," ",""),"-",""),"(",""),")",""),".",""),",",""),"/",""))</f>
        <v/>
      </c>
      <c r="W385" s="31" t="str">
        <f ca="1">IF(ATALI[[#This Row],[concat]]="","",MATCH(ATALI[[#This Row],[concat]],[3]!db[NB NOTA_C],0)+1)</f>
        <v/>
      </c>
      <c r="X385" s="31" t="str">
        <f ca="1">IF(ATALI[[#This Row],[N.B.nota]]="","",ADDRESS(ROW(ATALI[QB]),COLUMN(ATALI[QB]))&amp;":"&amp;ADDRESS(ROW(),COLUMN(ATALI[QB])))</f>
        <v/>
      </c>
      <c r="Y385" s="46" t="str">
        <f ca="1">IF(ATALI[[#This Row],[//]]="","",HYPERLINK("[../DB.xlsx]DB!e"&amp;MATCH(ATALI[[#This Row],[concat]],[3]!db[NB NOTA_C],0)+1,"&gt;"))</f>
        <v/>
      </c>
      <c r="Z385" s="32">
        <f ca="1">IF(ATALI[[#This Row],[ID NOTA]]="",INDIRECT(ADDRESS(ROW()-1,COLUMN())),ATALI[[#This Row],[ID NOTA]])</f>
        <v>7</v>
      </c>
    </row>
    <row r="386" spans="1:26" x14ac:dyDescent="0.25">
      <c r="A386" s="32"/>
      <c r="B386" s="48" t="str">
        <f>IF(ATALI[[#This Row],[N_ID]]="","",INDEX(Table1[ID],MATCH(ATALI[[#This Row],[N_ID]],Table1[N_ID],0)))</f>
        <v/>
      </c>
      <c r="C386" s="48" t="str">
        <f ca="1">IF(ATALI[[#This Row],[//]]="","",HYPERLINK("["&amp;SUBSTITUTE(DIR,"'","")&amp;"]NOTA!D"&amp;ATALI[[#This Row],[//]]+2,"&gt;"))</f>
        <v/>
      </c>
      <c r="D386" s="48" t="str">
        <f>IF(ATALI[[#This Row],[ID NOTA]]="","",INDEX(Table1[QB],MATCH(ATALI[[#This Row],[ID NOTA]],Table1[ID],0)))</f>
        <v/>
      </c>
      <c r="E38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86" s="48"/>
      <c r="G386" s="30" t="str">
        <f ca="1">IF(ATALI[[#This Row],[N_ID]]="","",INDEX(INDIRECT($2:$2),ATALI[[#This Row],[//]]))</f>
        <v/>
      </c>
      <c r="H386" s="30" t="str">
        <f ca="1">IF(ATALI[[#This Row],[N_ID]]="","",INDEX(INDIRECT($2:$2),ATALI[[#This Row],[//]]))</f>
        <v/>
      </c>
      <c r="I386" s="31" t="str">
        <f ca="1">IF(ATALI[[#This Row],[N_ID]]="","",INDEX(INDIRECT($2:$2),ATALI[[#This Row],[//]]))</f>
        <v/>
      </c>
      <c r="J386" s="31" t="str">
        <f ca="1">IF(ATALI[[#This Row],[//]]="","",INDEX([3]!db[NB PAJAK],ATALI[[#This Row],[stt]]-1))</f>
        <v/>
      </c>
      <c r="K386" s="48" t="str">
        <f ca="1">IF(ATALI[[#This Row],[//]]="","",INDEX(INDIRECT($2:$2),ATALI[[#This Row],[//]]))</f>
        <v/>
      </c>
      <c r="L386" s="48" t="str">
        <f ca="1">IF(ATALI[[#This Row],[//]]="","",INDEX(INDIRECT($2:$2),ATALI[[#This Row],[//]]))</f>
        <v/>
      </c>
      <c r="M386" s="48" t="str">
        <f ca="1">IF(ATALI[[#This Row],[//]]="","",INDEX(INDIRECT($2:$2),ATALI[[#This Row],[//]]))</f>
        <v/>
      </c>
      <c r="N386" s="33" t="str">
        <f ca="1">IF(ATALI[[#This Row],[//]]="","",INDEX(INDIRECT($2:$2),ATALI[[#This Row],[//]]))</f>
        <v/>
      </c>
      <c r="O386" s="44" t="str">
        <f ca="1">IF(ATALI[[#This Row],[//]]="","",INDEX(INDIRECT($2:$2),ATALI[[#This Row],[//]]))</f>
        <v/>
      </c>
      <c r="P386" s="44" t="str">
        <f ca="1">IF(ATALI[[#This Row],[//]]="","",IF(INDEX(INDIRECT($2:$2),ATALI[[#This Row],[//]])="","",INDEX(INDIRECT($2:$2),ATALI[[#This Row],[//]])))</f>
        <v/>
      </c>
      <c r="Q386" s="33" t="str">
        <f ca="1">IF(ATALI[[#This Row],[//]]="","",INDEX(INDIRECT($2:$2),ATALI[[#This Row],[//]]))</f>
        <v/>
      </c>
      <c r="R3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86" s="45" t="str">
        <f ca="1">IF(ATALI[[#This Row],[//]]="","",IF(INDEX(INDIRECT($2:$2),ATALI[[#This Row],[//]])="","",INDEX(INDIRECT($2:$2),ATALI[[#This Row],[//]])))</f>
        <v/>
      </c>
      <c r="U386" s="31" t="str">
        <f ca="1">IF(ATALI[[#This Row],[//]]="","",INDEX(INDIRECT($2:$2),ATALI[[#This Row],[//]]))</f>
        <v/>
      </c>
      <c r="V386" s="31" t="str">
        <f ca="1">LOWER(SUBSTITUTE(SUBSTITUTE(SUBSTITUTE(SUBSTITUTE(SUBSTITUTE(SUBSTITUTE(SUBSTITUTE(ATALI[[#This Row],[N.B.nota]]," ",""),"-",""),"(",""),")",""),".",""),",",""),"/",""))</f>
        <v/>
      </c>
      <c r="W386" s="31" t="str">
        <f ca="1">IF(ATALI[[#This Row],[concat]]="","",MATCH(ATALI[[#This Row],[concat]],[3]!db[NB NOTA_C],0)+1)</f>
        <v/>
      </c>
      <c r="X386" s="31" t="str">
        <f ca="1">IF(ATALI[[#This Row],[N.B.nota]]="","",ADDRESS(ROW(ATALI[QB]),COLUMN(ATALI[QB]))&amp;":"&amp;ADDRESS(ROW(),COLUMN(ATALI[QB])))</f>
        <v/>
      </c>
      <c r="Y386" s="46" t="str">
        <f ca="1">IF(ATALI[[#This Row],[//]]="","",HYPERLINK("[../DB.xlsx]DB!e"&amp;MATCH(ATALI[[#This Row],[concat]],[3]!db[NB NOTA_C],0)+1,"&gt;"))</f>
        <v/>
      </c>
      <c r="Z386" s="32">
        <f ca="1">IF(ATALI[[#This Row],[ID NOTA]]="",INDIRECT(ADDRESS(ROW()-1,COLUMN())),ATALI[[#This Row],[ID NOTA]])</f>
        <v>7</v>
      </c>
    </row>
    <row r="387" spans="1:26" x14ac:dyDescent="0.25">
      <c r="A387" s="32"/>
      <c r="B387" s="48" t="str">
        <f>IF(ATALI[[#This Row],[N_ID]]="","",INDEX(Table1[ID],MATCH(ATALI[[#This Row],[N_ID]],Table1[N_ID],0)))</f>
        <v/>
      </c>
      <c r="C387" s="48" t="str">
        <f ca="1">IF(ATALI[[#This Row],[//]]="","",HYPERLINK("["&amp;SUBSTITUTE(DIR,"'","")&amp;"]NOTA!D"&amp;ATALI[[#This Row],[//]]+2,"&gt;"))</f>
        <v/>
      </c>
      <c r="D387" s="48" t="str">
        <f>IF(ATALI[[#This Row],[ID NOTA]]="","",INDEX(Table1[QB],MATCH(ATALI[[#This Row],[ID NOTA]],Table1[ID],0)))</f>
        <v/>
      </c>
      <c r="E38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87" s="48"/>
      <c r="G387" s="30" t="str">
        <f ca="1">IF(ATALI[[#This Row],[N_ID]]="","",INDEX(INDIRECT($2:$2),ATALI[[#This Row],[//]]))</f>
        <v/>
      </c>
      <c r="H387" s="30" t="str">
        <f ca="1">IF(ATALI[[#This Row],[N_ID]]="","",INDEX(INDIRECT($2:$2),ATALI[[#This Row],[//]]))</f>
        <v/>
      </c>
      <c r="I387" s="31" t="str">
        <f ca="1">IF(ATALI[[#This Row],[N_ID]]="","",INDEX(INDIRECT($2:$2),ATALI[[#This Row],[//]]))</f>
        <v/>
      </c>
      <c r="J387" s="31" t="str">
        <f ca="1">IF(ATALI[[#This Row],[//]]="","",INDEX([3]!db[NB PAJAK],ATALI[[#This Row],[stt]]-1))</f>
        <v/>
      </c>
      <c r="K387" s="48" t="str">
        <f ca="1">IF(ATALI[[#This Row],[//]]="","",INDEX(INDIRECT($2:$2),ATALI[[#This Row],[//]]))</f>
        <v/>
      </c>
      <c r="L387" s="48" t="str">
        <f ca="1">IF(ATALI[[#This Row],[//]]="","",INDEX(INDIRECT($2:$2),ATALI[[#This Row],[//]]))</f>
        <v/>
      </c>
      <c r="M387" s="48" t="str">
        <f ca="1">IF(ATALI[[#This Row],[//]]="","",INDEX(INDIRECT($2:$2),ATALI[[#This Row],[//]]))</f>
        <v/>
      </c>
      <c r="N387" s="33" t="str">
        <f ca="1">IF(ATALI[[#This Row],[//]]="","",INDEX(INDIRECT($2:$2),ATALI[[#This Row],[//]]))</f>
        <v/>
      </c>
      <c r="O387" s="44" t="str">
        <f ca="1">IF(ATALI[[#This Row],[//]]="","",INDEX(INDIRECT($2:$2),ATALI[[#This Row],[//]]))</f>
        <v/>
      </c>
      <c r="P387" s="44" t="str">
        <f ca="1">IF(ATALI[[#This Row],[//]]="","",IF(INDEX(INDIRECT($2:$2),ATALI[[#This Row],[//]])="","",INDEX(INDIRECT($2:$2),ATALI[[#This Row],[//]])))</f>
        <v/>
      </c>
      <c r="Q387" s="33" t="str">
        <f ca="1">IF(ATALI[[#This Row],[//]]="","",INDEX(INDIRECT($2:$2),ATALI[[#This Row],[//]]))</f>
        <v/>
      </c>
      <c r="R3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87" s="45" t="str">
        <f ca="1">IF(ATALI[[#This Row],[//]]="","",IF(INDEX(INDIRECT($2:$2),ATALI[[#This Row],[//]])="","",INDEX(INDIRECT($2:$2),ATALI[[#This Row],[//]])))</f>
        <v/>
      </c>
      <c r="U387" s="31" t="str">
        <f ca="1">IF(ATALI[[#This Row],[//]]="","",INDEX(INDIRECT($2:$2),ATALI[[#This Row],[//]]))</f>
        <v/>
      </c>
      <c r="V387" s="31" t="str">
        <f ca="1">LOWER(SUBSTITUTE(SUBSTITUTE(SUBSTITUTE(SUBSTITUTE(SUBSTITUTE(SUBSTITUTE(SUBSTITUTE(ATALI[[#This Row],[N.B.nota]]," ",""),"-",""),"(",""),")",""),".",""),",",""),"/",""))</f>
        <v/>
      </c>
      <c r="W387" s="31" t="str">
        <f ca="1">IF(ATALI[[#This Row],[concat]]="","",MATCH(ATALI[[#This Row],[concat]],[3]!db[NB NOTA_C],0)+1)</f>
        <v/>
      </c>
      <c r="X387" s="31" t="str">
        <f ca="1">IF(ATALI[[#This Row],[N.B.nota]]="","",ADDRESS(ROW(ATALI[QB]),COLUMN(ATALI[QB]))&amp;":"&amp;ADDRESS(ROW(),COLUMN(ATALI[QB])))</f>
        <v/>
      </c>
      <c r="Y387" s="46" t="str">
        <f ca="1">IF(ATALI[[#This Row],[//]]="","",HYPERLINK("[../DB.xlsx]DB!e"&amp;MATCH(ATALI[[#This Row],[concat]],[3]!db[NB NOTA_C],0)+1,"&gt;"))</f>
        <v/>
      </c>
      <c r="Z387" s="32">
        <f ca="1">IF(ATALI[[#This Row],[ID NOTA]]="",INDIRECT(ADDRESS(ROW()-1,COLUMN())),ATALI[[#This Row],[ID NOTA]])</f>
        <v>7</v>
      </c>
    </row>
    <row r="388" spans="1:26" x14ac:dyDescent="0.25">
      <c r="A388" s="32"/>
      <c r="B388" s="48" t="str">
        <f>IF(ATALI[[#This Row],[N_ID]]="","",INDEX(Table1[ID],MATCH(ATALI[[#This Row],[N_ID]],Table1[N_ID],0)))</f>
        <v/>
      </c>
      <c r="C388" s="48" t="str">
        <f ca="1">IF(ATALI[[#This Row],[//]]="","",HYPERLINK("["&amp;SUBSTITUTE(DIR,"'","")&amp;"]NOTA!D"&amp;ATALI[[#This Row],[//]]+2,"&gt;"))</f>
        <v/>
      </c>
      <c r="D388" s="48" t="str">
        <f>IF(ATALI[[#This Row],[ID NOTA]]="","",INDEX(Table1[QB],MATCH(ATALI[[#This Row],[ID NOTA]],Table1[ID],0)))</f>
        <v/>
      </c>
      <c r="E38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88" s="48"/>
      <c r="G388" s="30" t="str">
        <f ca="1">IF(ATALI[[#This Row],[N_ID]]="","",INDEX(INDIRECT($2:$2),ATALI[[#This Row],[//]]))</f>
        <v/>
      </c>
      <c r="H388" s="30" t="str">
        <f ca="1">IF(ATALI[[#This Row],[N_ID]]="","",INDEX(INDIRECT($2:$2),ATALI[[#This Row],[//]]))</f>
        <v/>
      </c>
      <c r="I388" s="31" t="str">
        <f ca="1">IF(ATALI[[#This Row],[N_ID]]="","",INDEX(INDIRECT($2:$2),ATALI[[#This Row],[//]]))</f>
        <v/>
      </c>
      <c r="J388" s="31" t="str">
        <f ca="1">IF(ATALI[[#This Row],[//]]="","",INDEX([3]!db[NB PAJAK],ATALI[[#This Row],[stt]]-1))</f>
        <v/>
      </c>
      <c r="K388" s="48" t="str">
        <f ca="1">IF(ATALI[[#This Row],[//]]="","",INDEX(INDIRECT($2:$2),ATALI[[#This Row],[//]]))</f>
        <v/>
      </c>
      <c r="L388" s="48" t="str">
        <f ca="1">IF(ATALI[[#This Row],[//]]="","",INDEX(INDIRECT($2:$2),ATALI[[#This Row],[//]]))</f>
        <v/>
      </c>
      <c r="M388" s="48" t="str">
        <f ca="1">IF(ATALI[[#This Row],[//]]="","",INDEX(INDIRECT($2:$2),ATALI[[#This Row],[//]]))</f>
        <v/>
      </c>
      <c r="N388" s="33" t="str">
        <f ca="1">IF(ATALI[[#This Row],[//]]="","",INDEX(INDIRECT($2:$2),ATALI[[#This Row],[//]]))</f>
        <v/>
      </c>
      <c r="O388" s="44" t="str">
        <f ca="1">IF(ATALI[[#This Row],[//]]="","",INDEX(INDIRECT($2:$2),ATALI[[#This Row],[//]]))</f>
        <v/>
      </c>
      <c r="P388" s="44" t="str">
        <f ca="1">IF(ATALI[[#This Row],[//]]="","",IF(INDEX(INDIRECT($2:$2),ATALI[[#This Row],[//]])="","",INDEX(INDIRECT($2:$2),ATALI[[#This Row],[//]])))</f>
        <v/>
      </c>
      <c r="Q388" s="33" t="str">
        <f ca="1">IF(ATALI[[#This Row],[//]]="","",INDEX(INDIRECT($2:$2),ATALI[[#This Row],[//]]))</f>
        <v/>
      </c>
      <c r="R3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88" s="45" t="str">
        <f ca="1">IF(ATALI[[#This Row],[//]]="","",IF(INDEX(INDIRECT($2:$2),ATALI[[#This Row],[//]])="","",INDEX(INDIRECT($2:$2),ATALI[[#This Row],[//]])))</f>
        <v/>
      </c>
      <c r="U388" s="31" t="str">
        <f ca="1">IF(ATALI[[#This Row],[//]]="","",INDEX(INDIRECT($2:$2),ATALI[[#This Row],[//]]))</f>
        <v/>
      </c>
      <c r="V388" s="31" t="str">
        <f ca="1">LOWER(SUBSTITUTE(SUBSTITUTE(SUBSTITUTE(SUBSTITUTE(SUBSTITUTE(SUBSTITUTE(SUBSTITUTE(ATALI[[#This Row],[N.B.nota]]," ",""),"-",""),"(",""),")",""),".",""),",",""),"/",""))</f>
        <v/>
      </c>
      <c r="W388" s="31" t="str">
        <f ca="1">IF(ATALI[[#This Row],[concat]]="","",MATCH(ATALI[[#This Row],[concat]],[3]!db[NB NOTA_C],0)+1)</f>
        <v/>
      </c>
      <c r="X388" s="31" t="str">
        <f ca="1">IF(ATALI[[#This Row],[N.B.nota]]="","",ADDRESS(ROW(ATALI[QB]),COLUMN(ATALI[QB]))&amp;":"&amp;ADDRESS(ROW(),COLUMN(ATALI[QB])))</f>
        <v/>
      </c>
      <c r="Y388" s="46" t="str">
        <f ca="1">IF(ATALI[[#This Row],[//]]="","",HYPERLINK("[../DB.xlsx]DB!e"&amp;MATCH(ATALI[[#This Row],[concat]],[3]!db[NB NOTA_C],0)+1,"&gt;"))</f>
        <v/>
      </c>
      <c r="Z388" s="32">
        <f ca="1">IF(ATALI[[#This Row],[ID NOTA]]="",INDIRECT(ADDRESS(ROW()-1,COLUMN())),ATALI[[#This Row],[ID NOTA]])</f>
        <v>7</v>
      </c>
    </row>
    <row r="389" spans="1:26" x14ac:dyDescent="0.25">
      <c r="A389" s="32"/>
      <c r="B389" s="48" t="str">
        <f>IF(ATALI[[#This Row],[N_ID]]="","",INDEX(Table1[ID],MATCH(ATALI[[#This Row],[N_ID]],Table1[N_ID],0)))</f>
        <v/>
      </c>
      <c r="C389" s="48" t="str">
        <f ca="1">IF(ATALI[[#This Row],[//]]="","",HYPERLINK("["&amp;SUBSTITUTE(DIR,"'","")&amp;"]NOTA!D"&amp;ATALI[[#This Row],[//]]+2,"&gt;"))</f>
        <v/>
      </c>
      <c r="D389" s="48" t="str">
        <f>IF(ATALI[[#This Row],[ID NOTA]]="","",INDEX(Table1[QB],MATCH(ATALI[[#This Row],[ID NOTA]],Table1[ID],0)))</f>
        <v/>
      </c>
      <c r="E38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89" s="48"/>
      <c r="G389" s="30" t="str">
        <f ca="1">IF(ATALI[[#This Row],[N_ID]]="","",INDEX(INDIRECT($2:$2),ATALI[[#This Row],[//]]))</f>
        <v/>
      </c>
      <c r="H389" s="30" t="str">
        <f ca="1">IF(ATALI[[#This Row],[N_ID]]="","",INDEX(INDIRECT($2:$2),ATALI[[#This Row],[//]]))</f>
        <v/>
      </c>
      <c r="I389" s="31" t="str">
        <f ca="1">IF(ATALI[[#This Row],[N_ID]]="","",INDEX(INDIRECT($2:$2),ATALI[[#This Row],[//]]))</f>
        <v/>
      </c>
      <c r="J389" s="31" t="str">
        <f ca="1">IF(ATALI[[#This Row],[//]]="","",INDEX([3]!db[NB PAJAK],ATALI[[#This Row],[stt]]-1))</f>
        <v/>
      </c>
      <c r="K389" s="48" t="str">
        <f ca="1">IF(ATALI[[#This Row],[//]]="","",INDEX(INDIRECT($2:$2),ATALI[[#This Row],[//]]))</f>
        <v/>
      </c>
      <c r="L389" s="48" t="str">
        <f ca="1">IF(ATALI[[#This Row],[//]]="","",INDEX(INDIRECT($2:$2),ATALI[[#This Row],[//]]))</f>
        <v/>
      </c>
      <c r="M389" s="48" t="str">
        <f ca="1">IF(ATALI[[#This Row],[//]]="","",INDEX(INDIRECT($2:$2),ATALI[[#This Row],[//]]))</f>
        <v/>
      </c>
      <c r="N389" s="33" t="str">
        <f ca="1">IF(ATALI[[#This Row],[//]]="","",INDEX(INDIRECT($2:$2),ATALI[[#This Row],[//]]))</f>
        <v/>
      </c>
      <c r="O389" s="44" t="str">
        <f ca="1">IF(ATALI[[#This Row],[//]]="","",INDEX(INDIRECT($2:$2),ATALI[[#This Row],[//]]))</f>
        <v/>
      </c>
      <c r="P389" s="44" t="str">
        <f ca="1">IF(ATALI[[#This Row],[//]]="","",IF(INDEX(INDIRECT($2:$2),ATALI[[#This Row],[//]])="","",INDEX(INDIRECT($2:$2),ATALI[[#This Row],[//]])))</f>
        <v/>
      </c>
      <c r="Q389" s="33" t="str">
        <f ca="1">IF(ATALI[[#This Row],[//]]="","",INDEX(INDIRECT($2:$2),ATALI[[#This Row],[//]]))</f>
        <v/>
      </c>
      <c r="R3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89" s="45" t="str">
        <f ca="1">IF(ATALI[[#This Row],[//]]="","",IF(INDEX(INDIRECT($2:$2),ATALI[[#This Row],[//]])="","",INDEX(INDIRECT($2:$2),ATALI[[#This Row],[//]])))</f>
        <v/>
      </c>
      <c r="U389" s="31" t="str">
        <f ca="1">IF(ATALI[[#This Row],[//]]="","",INDEX(INDIRECT($2:$2),ATALI[[#This Row],[//]]))</f>
        <v/>
      </c>
      <c r="V389" s="31" t="str">
        <f ca="1">LOWER(SUBSTITUTE(SUBSTITUTE(SUBSTITUTE(SUBSTITUTE(SUBSTITUTE(SUBSTITUTE(SUBSTITUTE(ATALI[[#This Row],[N.B.nota]]," ",""),"-",""),"(",""),")",""),".",""),",",""),"/",""))</f>
        <v/>
      </c>
      <c r="W389" s="31" t="str">
        <f ca="1">IF(ATALI[[#This Row],[concat]]="","",MATCH(ATALI[[#This Row],[concat]],[3]!db[NB NOTA_C],0)+1)</f>
        <v/>
      </c>
      <c r="X389" s="31" t="str">
        <f ca="1">IF(ATALI[[#This Row],[N.B.nota]]="","",ADDRESS(ROW(ATALI[QB]),COLUMN(ATALI[QB]))&amp;":"&amp;ADDRESS(ROW(),COLUMN(ATALI[QB])))</f>
        <v/>
      </c>
      <c r="Y389" s="46" t="str">
        <f ca="1">IF(ATALI[[#This Row],[//]]="","",HYPERLINK("[../DB.xlsx]DB!e"&amp;MATCH(ATALI[[#This Row],[concat]],[3]!db[NB NOTA_C],0)+1,"&gt;"))</f>
        <v/>
      </c>
      <c r="Z389" s="32">
        <f ca="1">IF(ATALI[[#This Row],[ID NOTA]]="",INDIRECT(ADDRESS(ROW()-1,COLUMN())),ATALI[[#This Row],[ID NOTA]])</f>
        <v>7</v>
      </c>
    </row>
    <row r="390" spans="1:26" x14ac:dyDescent="0.25">
      <c r="A390" s="32"/>
      <c r="B390" s="48" t="str">
        <f>IF(ATALI[[#This Row],[N_ID]]="","",INDEX(Table1[ID],MATCH(ATALI[[#This Row],[N_ID]],Table1[N_ID],0)))</f>
        <v/>
      </c>
      <c r="C390" s="48" t="str">
        <f ca="1">IF(ATALI[[#This Row],[//]]="","",HYPERLINK("["&amp;SUBSTITUTE(DIR,"'","")&amp;"]NOTA!D"&amp;ATALI[[#This Row],[//]]+2,"&gt;"))</f>
        <v/>
      </c>
      <c r="D390" s="48" t="str">
        <f>IF(ATALI[[#This Row],[ID NOTA]]="","",INDEX(Table1[QB],MATCH(ATALI[[#This Row],[ID NOTA]],Table1[ID],0)))</f>
        <v/>
      </c>
      <c r="E39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90" s="48"/>
      <c r="G390" s="30" t="str">
        <f ca="1">IF(ATALI[[#This Row],[N_ID]]="","",INDEX(INDIRECT($2:$2),ATALI[[#This Row],[//]]))</f>
        <v/>
      </c>
      <c r="H390" s="30" t="str">
        <f ca="1">IF(ATALI[[#This Row],[N_ID]]="","",INDEX(INDIRECT($2:$2),ATALI[[#This Row],[//]]))</f>
        <v/>
      </c>
      <c r="I390" s="31" t="str">
        <f ca="1">IF(ATALI[[#This Row],[N_ID]]="","",INDEX(INDIRECT($2:$2),ATALI[[#This Row],[//]]))</f>
        <v/>
      </c>
      <c r="J390" s="31" t="str">
        <f ca="1">IF(ATALI[[#This Row],[//]]="","",INDEX([3]!db[NB PAJAK],ATALI[[#This Row],[stt]]-1))</f>
        <v/>
      </c>
      <c r="K390" s="48" t="str">
        <f ca="1">IF(ATALI[[#This Row],[//]]="","",INDEX(INDIRECT($2:$2),ATALI[[#This Row],[//]]))</f>
        <v/>
      </c>
      <c r="L390" s="48" t="str">
        <f ca="1">IF(ATALI[[#This Row],[//]]="","",INDEX(INDIRECT($2:$2),ATALI[[#This Row],[//]]))</f>
        <v/>
      </c>
      <c r="M390" s="48" t="str">
        <f ca="1">IF(ATALI[[#This Row],[//]]="","",INDEX(INDIRECT($2:$2),ATALI[[#This Row],[//]]))</f>
        <v/>
      </c>
      <c r="N390" s="33" t="str">
        <f ca="1">IF(ATALI[[#This Row],[//]]="","",INDEX(INDIRECT($2:$2),ATALI[[#This Row],[//]]))</f>
        <v/>
      </c>
      <c r="O390" s="44" t="str">
        <f ca="1">IF(ATALI[[#This Row],[//]]="","",INDEX(INDIRECT($2:$2),ATALI[[#This Row],[//]]))</f>
        <v/>
      </c>
      <c r="P390" s="44" t="str">
        <f ca="1">IF(ATALI[[#This Row],[//]]="","",IF(INDEX(INDIRECT($2:$2),ATALI[[#This Row],[//]])="","",INDEX(INDIRECT($2:$2),ATALI[[#This Row],[//]])))</f>
        <v/>
      </c>
      <c r="Q390" s="33" t="str">
        <f ca="1">IF(ATALI[[#This Row],[//]]="","",INDEX(INDIRECT($2:$2),ATALI[[#This Row],[//]]))</f>
        <v/>
      </c>
      <c r="R3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90" s="45" t="str">
        <f ca="1">IF(ATALI[[#This Row],[//]]="","",IF(INDEX(INDIRECT($2:$2),ATALI[[#This Row],[//]])="","",INDEX(INDIRECT($2:$2),ATALI[[#This Row],[//]])))</f>
        <v/>
      </c>
      <c r="U390" s="31" t="str">
        <f ca="1">IF(ATALI[[#This Row],[//]]="","",INDEX(INDIRECT($2:$2),ATALI[[#This Row],[//]]))</f>
        <v/>
      </c>
      <c r="V390" s="31" t="str">
        <f ca="1">LOWER(SUBSTITUTE(SUBSTITUTE(SUBSTITUTE(SUBSTITUTE(SUBSTITUTE(SUBSTITUTE(SUBSTITUTE(ATALI[[#This Row],[N.B.nota]]," ",""),"-",""),"(",""),")",""),".",""),",",""),"/",""))</f>
        <v/>
      </c>
      <c r="W390" s="31" t="str">
        <f ca="1">IF(ATALI[[#This Row],[concat]]="","",MATCH(ATALI[[#This Row],[concat]],[3]!db[NB NOTA_C],0)+1)</f>
        <v/>
      </c>
      <c r="X390" s="31" t="str">
        <f ca="1">IF(ATALI[[#This Row],[N.B.nota]]="","",ADDRESS(ROW(ATALI[QB]),COLUMN(ATALI[QB]))&amp;":"&amp;ADDRESS(ROW(),COLUMN(ATALI[QB])))</f>
        <v/>
      </c>
      <c r="Y390" s="46" t="str">
        <f ca="1">IF(ATALI[[#This Row],[//]]="","",HYPERLINK("[../DB.xlsx]DB!e"&amp;MATCH(ATALI[[#This Row],[concat]],[3]!db[NB NOTA_C],0)+1,"&gt;"))</f>
        <v/>
      </c>
      <c r="Z390" s="32">
        <f ca="1">IF(ATALI[[#This Row],[ID NOTA]]="",INDIRECT(ADDRESS(ROW()-1,COLUMN())),ATALI[[#This Row],[ID NOTA]])</f>
        <v>7</v>
      </c>
    </row>
    <row r="391" spans="1:26" x14ac:dyDescent="0.25">
      <c r="A391" s="32"/>
      <c r="B391" s="48" t="str">
        <f>IF(ATALI[[#This Row],[N_ID]]="","",INDEX(Table1[ID],MATCH(ATALI[[#This Row],[N_ID]],Table1[N_ID],0)))</f>
        <v/>
      </c>
      <c r="C391" s="48" t="str">
        <f ca="1">IF(ATALI[[#This Row],[//]]="","",HYPERLINK("["&amp;SUBSTITUTE(DIR,"'","")&amp;"]NOTA!D"&amp;ATALI[[#This Row],[//]]+2,"&gt;"))</f>
        <v/>
      </c>
      <c r="D391" s="48" t="str">
        <f>IF(ATALI[[#This Row],[ID NOTA]]="","",INDEX(Table1[QB],MATCH(ATALI[[#This Row],[ID NOTA]],Table1[ID],0)))</f>
        <v/>
      </c>
      <c r="E39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91" s="48"/>
      <c r="G391" s="30" t="str">
        <f ca="1">IF(ATALI[[#This Row],[N_ID]]="","",INDEX(INDIRECT($2:$2),ATALI[[#This Row],[//]]))</f>
        <v/>
      </c>
      <c r="H391" s="30" t="str">
        <f ca="1">IF(ATALI[[#This Row],[N_ID]]="","",INDEX(INDIRECT($2:$2),ATALI[[#This Row],[//]]))</f>
        <v/>
      </c>
      <c r="I391" s="31" t="str">
        <f ca="1">IF(ATALI[[#This Row],[N_ID]]="","",INDEX(INDIRECT($2:$2),ATALI[[#This Row],[//]]))</f>
        <v/>
      </c>
      <c r="J391" s="31" t="str">
        <f ca="1">IF(ATALI[[#This Row],[//]]="","",INDEX([3]!db[NB PAJAK],ATALI[[#This Row],[stt]]-1))</f>
        <v/>
      </c>
      <c r="K391" s="48" t="str">
        <f ca="1">IF(ATALI[[#This Row],[//]]="","",INDEX(INDIRECT($2:$2),ATALI[[#This Row],[//]]))</f>
        <v/>
      </c>
      <c r="L391" s="48" t="str">
        <f ca="1">IF(ATALI[[#This Row],[//]]="","",INDEX(INDIRECT($2:$2),ATALI[[#This Row],[//]]))</f>
        <v/>
      </c>
      <c r="M391" s="48" t="str">
        <f ca="1">IF(ATALI[[#This Row],[//]]="","",INDEX(INDIRECT($2:$2),ATALI[[#This Row],[//]]))</f>
        <v/>
      </c>
      <c r="N391" s="33" t="str">
        <f ca="1">IF(ATALI[[#This Row],[//]]="","",INDEX(INDIRECT($2:$2),ATALI[[#This Row],[//]]))</f>
        <v/>
      </c>
      <c r="O391" s="44" t="str">
        <f ca="1">IF(ATALI[[#This Row],[//]]="","",INDEX(INDIRECT($2:$2),ATALI[[#This Row],[//]]))</f>
        <v/>
      </c>
      <c r="P391" s="44" t="str">
        <f ca="1">IF(ATALI[[#This Row],[//]]="","",IF(INDEX(INDIRECT($2:$2),ATALI[[#This Row],[//]])="","",INDEX(INDIRECT($2:$2),ATALI[[#This Row],[//]])))</f>
        <v/>
      </c>
      <c r="Q391" s="33" t="str">
        <f ca="1">IF(ATALI[[#This Row],[//]]="","",INDEX(INDIRECT($2:$2),ATALI[[#This Row],[//]]))</f>
        <v/>
      </c>
      <c r="R3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91" s="45" t="str">
        <f ca="1">IF(ATALI[[#This Row],[//]]="","",IF(INDEX(INDIRECT($2:$2),ATALI[[#This Row],[//]])="","",INDEX(INDIRECT($2:$2),ATALI[[#This Row],[//]])))</f>
        <v/>
      </c>
      <c r="U391" s="31" t="str">
        <f ca="1">IF(ATALI[[#This Row],[//]]="","",INDEX(INDIRECT($2:$2),ATALI[[#This Row],[//]]))</f>
        <v/>
      </c>
      <c r="V391" s="31" t="str">
        <f ca="1">LOWER(SUBSTITUTE(SUBSTITUTE(SUBSTITUTE(SUBSTITUTE(SUBSTITUTE(SUBSTITUTE(SUBSTITUTE(ATALI[[#This Row],[N.B.nota]]," ",""),"-",""),"(",""),")",""),".",""),",",""),"/",""))</f>
        <v/>
      </c>
      <c r="W391" s="31" t="str">
        <f ca="1">IF(ATALI[[#This Row],[concat]]="","",MATCH(ATALI[[#This Row],[concat]],[3]!db[NB NOTA_C],0)+1)</f>
        <v/>
      </c>
      <c r="X391" s="31" t="str">
        <f ca="1">IF(ATALI[[#This Row],[N.B.nota]]="","",ADDRESS(ROW(ATALI[QB]),COLUMN(ATALI[QB]))&amp;":"&amp;ADDRESS(ROW(),COLUMN(ATALI[QB])))</f>
        <v/>
      </c>
      <c r="Y391" s="46" t="str">
        <f ca="1">IF(ATALI[[#This Row],[//]]="","",HYPERLINK("[../DB.xlsx]DB!e"&amp;MATCH(ATALI[[#This Row],[concat]],[3]!db[NB NOTA_C],0)+1,"&gt;"))</f>
        <v/>
      </c>
      <c r="Z391" s="32">
        <f ca="1">IF(ATALI[[#This Row],[ID NOTA]]="",INDIRECT(ADDRESS(ROW()-1,COLUMN())),ATALI[[#This Row],[ID NOTA]])</f>
        <v>7</v>
      </c>
    </row>
    <row r="392" spans="1:26" x14ac:dyDescent="0.25">
      <c r="A392" s="32"/>
      <c r="B392" s="48" t="str">
        <f>IF(ATALI[[#This Row],[N_ID]]="","",INDEX(Table1[ID],MATCH(ATALI[[#This Row],[N_ID]],Table1[N_ID],0)))</f>
        <v/>
      </c>
      <c r="C392" s="48" t="str">
        <f ca="1">IF(ATALI[[#This Row],[//]]="","",HYPERLINK("["&amp;SUBSTITUTE(DIR,"'","")&amp;"]NOTA!D"&amp;ATALI[[#This Row],[//]]+2,"&gt;"))</f>
        <v/>
      </c>
      <c r="D392" s="48" t="str">
        <f>IF(ATALI[[#This Row],[ID NOTA]]="","",INDEX(Table1[QB],MATCH(ATALI[[#This Row],[ID NOTA]],Table1[ID],0)))</f>
        <v/>
      </c>
      <c r="E39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92" s="48"/>
      <c r="G392" s="30" t="str">
        <f ca="1">IF(ATALI[[#This Row],[N_ID]]="","",INDEX(INDIRECT($2:$2),ATALI[[#This Row],[//]]))</f>
        <v/>
      </c>
      <c r="H392" s="30" t="str">
        <f ca="1">IF(ATALI[[#This Row],[N_ID]]="","",INDEX(INDIRECT($2:$2),ATALI[[#This Row],[//]]))</f>
        <v/>
      </c>
      <c r="I392" s="31" t="str">
        <f ca="1">IF(ATALI[[#This Row],[N_ID]]="","",INDEX(INDIRECT($2:$2),ATALI[[#This Row],[//]]))</f>
        <v/>
      </c>
      <c r="J392" s="31" t="str">
        <f ca="1">IF(ATALI[[#This Row],[//]]="","",INDEX([3]!db[NB PAJAK],ATALI[[#This Row],[stt]]-1))</f>
        <v/>
      </c>
      <c r="K392" s="48" t="str">
        <f ca="1">IF(ATALI[[#This Row],[//]]="","",INDEX(INDIRECT($2:$2),ATALI[[#This Row],[//]]))</f>
        <v/>
      </c>
      <c r="L392" s="48" t="str">
        <f ca="1">IF(ATALI[[#This Row],[//]]="","",INDEX(INDIRECT($2:$2),ATALI[[#This Row],[//]]))</f>
        <v/>
      </c>
      <c r="M392" s="48" t="str">
        <f ca="1">IF(ATALI[[#This Row],[//]]="","",INDEX(INDIRECT($2:$2),ATALI[[#This Row],[//]]))</f>
        <v/>
      </c>
      <c r="N392" s="33" t="str">
        <f ca="1">IF(ATALI[[#This Row],[//]]="","",INDEX(INDIRECT($2:$2),ATALI[[#This Row],[//]]))</f>
        <v/>
      </c>
      <c r="O392" s="44" t="str">
        <f ca="1">IF(ATALI[[#This Row],[//]]="","",INDEX(INDIRECT($2:$2),ATALI[[#This Row],[//]]))</f>
        <v/>
      </c>
      <c r="P392" s="44" t="str">
        <f ca="1">IF(ATALI[[#This Row],[//]]="","",IF(INDEX(INDIRECT($2:$2),ATALI[[#This Row],[//]])="","",INDEX(INDIRECT($2:$2),ATALI[[#This Row],[//]])))</f>
        <v/>
      </c>
      <c r="Q392" s="33" t="str">
        <f ca="1">IF(ATALI[[#This Row],[//]]="","",INDEX(INDIRECT($2:$2),ATALI[[#This Row],[//]]))</f>
        <v/>
      </c>
      <c r="R3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92" s="45" t="str">
        <f ca="1">IF(ATALI[[#This Row],[//]]="","",IF(INDEX(INDIRECT($2:$2),ATALI[[#This Row],[//]])="","",INDEX(INDIRECT($2:$2),ATALI[[#This Row],[//]])))</f>
        <v/>
      </c>
      <c r="U392" s="31" t="str">
        <f ca="1">IF(ATALI[[#This Row],[//]]="","",INDEX(INDIRECT($2:$2),ATALI[[#This Row],[//]]))</f>
        <v/>
      </c>
      <c r="V392" s="31" t="str">
        <f ca="1">LOWER(SUBSTITUTE(SUBSTITUTE(SUBSTITUTE(SUBSTITUTE(SUBSTITUTE(SUBSTITUTE(SUBSTITUTE(ATALI[[#This Row],[N.B.nota]]," ",""),"-",""),"(",""),")",""),".",""),",",""),"/",""))</f>
        <v/>
      </c>
      <c r="W392" s="31" t="str">
        <f ca="1">IF(ATALI[[#This Row],[concat]]="","",MATCH(ATALI[[#This Row],[concat]],[3]!db[NB NOTA_C],0)+1)</f>
        <v/>
      </c>
      <c r="X392" s="31" t="str">
        <f ca="1">IF(ATALI[[#This Row],[N.B.nota]]="","",ADDRESS(ROW(ATALI[QB]),COLUMN(ATALI[QB]))&amp;":"&amp;ADDRESS(ROW(),COLUMN(ATALI[QB])))</f>
        <v/>
      </c>
      <c r="Y392" s="46" t="str">
        <f ca="1">IF(ATALI[[#This Row],[//]]="","",HYPERLINK("[../DB.xlsx]DB!e"&amp;MATCH(ATALI[[#This Row],[concat]],[3]!db[NB NOTA_C],0)+1,"&gt;"))</f>
        <v/>
      </c>
      <c r="Z392" s="32">
        <f ca="1">IF(ATALI[[#This Row],[ID NOTA]]="",INDIRECT(ADDRESS(ROW()-1,COLUMN())),ATALI[[#This Row],[ID NOTA]])</f>
        <v>7</v>
      </c>
    </row>
    <row r="393" spans="1:26" x14ac:dyDescent="0.25">
      <c r="A393" s="32"/>
      <c r="B393" s="48" t="str">
        <f>IF(ATALI[[#This Row],[N_ID]]="","",INDEX(Table1[ID],MATCH(ATALI[[#This Row],[N_ID]],Table1[N_ID],0)))</f>
        <v/>
      </c>
      <c r="C393" s="48" t="str">
        <f ca="1">IF(ATALI[[#This Row],[//]]="","",HYPERLINK("["&amp;SUBSTITUTE(DIR,"'","")&amp;"]NOTA!D"&amp;ATALI[[#This Row],[//]]+2,"&gt;"))</f>
        <v/>
      </c>
      <c r="D393" s="48" t="str">
        <f>IF(ATALI[[#This Row],[ID NOTA]]="","",INDEX(Table1[QB],MATCH(ATALI[[#This Row],[ID NOTA]],Table1[ID],0)))</f>
        <v/>
      </c>
      <c r="E39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93" s="48"/>
      <c r="G393" s="30" t="str">
        <f ca="1">IF(ATALI[[#This Row],[N_ID]]="","",INDEX(INDIRECT($2:$2),ATALI[[#This Row],[//]]))</f>
        <v/>
      </c>
      <c r="H393" s="30" t="str">
        <f ca="1">IF(ATALI[[#This Row],[N_ID]]="","",INDEX(INDIRECT($2:$2),ATALI[[#This Row],[//]]))</f>
        <v/>
      </c>
      <c r="I393" s="31" t="str">
        <f ca="1">IF(ATALI[[#This Row],[N_ID]]="","",INDEX(INDIRECT($2:$2),ATALI[[#This Row],[//]]))</f>
        <v/>
      </c>
      <c r="J393" s="31" t="str">
        <f ca="1">IF(ATALI[[#This Row],[//]]="","",INDEX([3]!db[NB PAJAK],ATALI[[#This Row],[stt]]-1))</f>
        <v/>
      </c>
      <c r="K393" s="48" t="str">
        <f ca="1">IF(ATALI[[#This Row],[//]]="","",INDEX(INDIRECT($2:$2),ATALI[[#This Row],[//]]))</f>
        <v/>
      </c>
      <c r="L393" s="48" t="str">
        <f ca="1">IF(ATALI[[#This Row],[//]]="","",INDEX(INDIRECT($2:$2),ATALI[[#This Row],[//]]))</f>
        <v/>
      </c>
      <c r="M393" s="48" t="str">
        <f ca="1">IF(ATALI[[#This Row],[//]]="","",INDEX(INDIRECT($2:$2),ATALI[[#This Row],[//]]))</f>
        <v/>
      </c>
      <c r="N393" s="33" t="str">
        <f ca="1">IF(ATALI[[#This Row],[//]]="","",INDEX(INDIRECT($2:$2),ATALI[[#This Row],[//]]))</f>
        <v/>
      </c>
      <c r="O393" s="44" t="str">
        <f ca="1">IF(ATALI[[#This Row],[//]]="","",INDEX(INDIRECT($2:$2),ATALI[[#This Row],[//]]))</f>
        <v/>
      </c>
      <c r="P393" s="44" t="str">
        <f ca="1">IF(ATALI[[#This Row],[//]]="","",IF(INDEX(INDIRECT($2:$2),ATALI[[#This Row],[//]])="","",INDEX(INDIRECT($2:$2),ATALI[[#This Row],[//]])))</f>
        <v/>
      </c>
      <c r="Q393" s="33" t="str">
        <f ca="1">IF(ATALI[[#This Row],[//]]="","",INDEX(INDIRECT($2:$2),ATALI[[#This Row],[//]]))</f>
        <v/>
      </c>
      <c r="R3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93" s="45" t="str">
        <f ca="1">IF(ATALI[[#This Row],[//]]="","",IF(INDEX(INDIRECT($2:$2),ATALI[[#This Row],[//]])="","",INDEX(INDIRECT($2:$2),ATALI[[#This Row],[//]])))</f>
        <v/>
      </c>
      <c r="U393" s="31" t="str">
        <f ca="1">IF(ATALI[[#This Row],[//]]="","",INDEX(INDIRECT($2:$2),ATALI[[#This Row],[//]]))</f>
        <v/>
      </c>
      <c r="V393" s="31" t="str">
        <f ca="1">LOWER(SUBSTITUTE(SUBSTITUTE(SUBSTITUTE(SUBSTITUTE(SUBSTITUTE(SUBSTITUTE(SUBSTITUTE(ATALI[[#This Row],[N.B.nota]]," ",""),"-",""),"(",""),")",""),".",""),",",""),"/",""))</f>
        <v/>
      </c>
      <c r="W393" s="31" t="str">
        <f ca="1">IF(ATALI[[#This Row],[concat]]="","",MATCH(ATALI[[#This Row],[concat]],[3]!db[NB NOTA_C],0)+1)</f>
        <v/>
      </c>
      <c r="X393" s="31" t="str">
        <f ca="1">IF(ATALI[[#This Row],[N.B.nota]]="","",ADDRESS(ROW(ATALI[QB]),COLUMN(ATALI[QB]))&amp;":"&amp;ADDRESS(ROW(),COLUMN(ATALI[QB])))</f>
        <v/>
      </c>
      <c r="Y393" s="46" t="str">
        <f ca="1">IF(ATALI[[#This Row],[//]]="","",HYPERLINK("[../DB.xlsx]DB!e"&amp;MATCH(ATALI[[#This Row],[concat]],[3]!db[NB NOTA_C],0)+1,"&gt;"))</f>
        <v/>
      </c>
      <c r="Z393" s="32">
        <f ca="1">IF(ATALI[[#This Row],[ID NOTA]]="",INDIRECT(ADDRESS(ROW()-1,COLUMN())),ATALI[[#This Row],[ID NOTA]])</f>
        <v>7</v>
      </c>
    </row>
    <row r="394" spans="1:26" x14ac:dyDescent="0.25">
      <c r="A394" s="32"/>
      <c r="B394" s="48" t="str">
        <f>IF(ATALI[[#This Row],[N_ID]]="","",INDEX(Table1[ID],MATCH(ATALI[[#This Row],[N_ID]],Table1[N_ID],0)))</f>
        <v/>
      </c>
      <c r="C394" s="48" t="str">
        <f ca="1">IF(ATALI[[#This Row],[//]]="","",HYPERLINK("["&amp;SUBSTITUTE(DIR,"'","")&amp;"]NOTA!D"&amp;ATALI[[#This Row],[//]]+2,"&gt;"))</f>
        <v/>
      </c>
      <c r="D394" s="48" t="str">
        <f>IF(ATALI[[#This Row],[ID NOTA]]="","",INDEX(Table1[QB],MATCH(ATALI[[#This Row],[ID NOTA]],Table1[ID],0)))</f>
        <v/>
      </c>
      <c r="E39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94" s="48"/>
      <c r="G394" s="30" t="str">
        <f ca="1">IF(ATALI[[#This Row],[N_ID]]="","",INDEX(INDIRECT($2:$2),ATALI[[#This Row],[//]]))</f>
        <v/>
      </c>
      <c r="H394" s="30" t="str">
        <f ca="1">IF(ATALI[[#This Row],[N_ID]]="","",INDEX(INDIRECT($2:$2),ATALI[[#This Row],[//]]))</f>
        <v/>
      </c>
      <c r="I394" s="31" t="str">
        <f ca="1">IF(ATALI[[#This Row],[N_ID]]="","",INDEX(INDIRECT($2:$2),ATALI[[#This Row],[//]]))</f>
        <v/>
      </c>
      <c r="J394" s="31" t="str">
        <f ca="1">IF(ATALI[[#This Row],[//]]="","",INDEX([3]!db[NB PAJAK],ATALI[[#This Row],[stt]]-1))</f>
        <v/>
      </c>
      <c r="K394" s="48" t="str">
        <f ca="1">IF(ATALI[[#This Row],[//]]="","",INDEX(INDIRECT($2:$2),ATALI[[#This Row],[//]]))</f>
        <v/>
      </c>
      <c r="L394" s="48" t="str">
        <f ca="1">IF(ATALI[[#This Row],[//]]="","",INDEX(INDIRECT($2:$2),ATALI[[#This Row],[//]]))</f>
        <v/>
      </c>
      <c r="M394" s="48" t="str">
        <f ca="1">IF(ATALI[[#This Row],[//]]="","",INDEX(INDIRECT($2:$2),ATALI[[#This Row],[//]]))</f>
        <v/>
      </c>
      <c r="N394" s="33" t="str">
        <f ca="1">IF(ATALI[[#This Row],[//]]="","",INDEX(INDIRECT($2:$2),ATALI[[#This Row],[//]]))</f>
        <v/>
      </c>
      <c r="O394" s="44" t="str">
        <f ca="1">IF(ATALI[[#This Row],[//]]="","",INDEX(INDIRECT($2:$2),ATALI[[#This Row],[//]]))</f>
        <v/>
      </c>
      <c r="P394" s="44" t="str">
        <f ca="1">IF(ATALI[[#This Row],[//]]="","",IF(INDEX(INDIRECT($2:$2),ATALI[[#This Row],[//]])="","",INDEX(INDIRECT($2:$2),ATALI[[#This Row],[//]])))</f>
        <v/>
      </c>
      <c r="Q394" s="33" t="str">
        <f ca="1">IF(ATALI[[#This Row],[//]]="","",INDEX(INDIRECT($2:$2),ATALI[[#This Row],[//]]))</f>
        <v/>
      </c>
      <c r="R3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94" s="45" t="str">
        <f ca="1">IF(ATALI[[#This Row],[//]]="","",IF(INDEX(INDIRECT($2:$2),ATALI[[#This Row],[//]])="","",INDEX(INDIRECT($2:$2),ATALI[[#This Row],[//]])))</f>
        <v/>
      </c>
      <c r="U394" s="31" t="str">
        <f ca="1">IF(ATALI[[#This Row],[//]]="","",INDEX(INDIRECT($2:$2),ATALI[[#This Row],[//]]))</f>
        <v/>
      </c>
      <c r="V394" s="31" t="str">
        <f ca="1">LOWER(SUBSTITUTE(SUBSTITUTE(SUBSTITUTE(SUBSTITUTE(SUBSTITUTE(SUBSTITUTE(SUBSTITUTE(ATALI[[#This Row],[N.B.nota]]," ",""),"-",""),"(",""),")",""),".",""),",",""),"/",""))</f>
        <v/>
      </c>
      <c r="W394" s="31" t="str">
        <f ca="1">IF(ATALI[[#This Row],[concat]]="","",MATCH(ATALI[[#This Row],[concat]],[3]!db[NB NOTA_C],0)+1)</f>
        <v/>
      </c>
      <c r="X394" s="31" t="str">
        <f ca="1">IF(ATALI[[#This Row],[N.B.nota]]="","",ADDRESS(ROW(ATALI[QB]),COLUMN(ATALI[QB]))&amp;":"&amp;ADDRESS(ROW(),COLUMN(ATALI[QB])))</f>
        <v/>
      </c>
      <c r="Y394" s="46" t="str">
        <f ca="1">IF(ATALI[[#This Row],[//]]="","",HYPERLINK("[../DB.xlsx]DB!e"&amp;MATCH(ATALI[[#This Row],[concat]],[3]!db[NB NOTA_C],0)+1,"&gt;"))</f>
        <v/>
      </c>
      <c r="Z394" s="32">
        <f ca="1">IF(ATALI[[#This Row],[ID NOTA]]="",INDIRECT(ADDRESS(ROW()-1,COLUMN())),ATALI[[#This Row],[ID NOTA]])</f>
        <v>7</v>
      </c>
    </row>
    <row r="395" spans="1:26" x14ac:dyDescent="0.25">
      <c r="A395" s="32"/>
      <c r="B395" s="48" t="str">
        <f>IF(ATALI[[#This Row],[N_ID]]="","",INDEX(Table1[ID],MATCH(ATALI[[#This Row],[N_ID]],Table1[N_ID],0)))</f>
        <v/>
      </c>
      <c r="C395" s="48" t="str">
        <f ca="1">IF(ATALI[[#This Row],[//]]="","",HYPERLINK("["&amp;SUBSTITUTE(DIR,"'","")&amp;"]NOTA!D"&amp;ATALI[[#This Row],[//]]+2,"&gt;"))</f>
        <v/>
      </c>
      <c r="D395" s="48" t="str">
        <f>IF(ATALI[[#This Row],[ID NOTA]]="","",INDEX(Table1[QB],MATCH(ATALI[[#This Row],[ID NOTA]],Table1[ID],0)))</f>
        <v/>
      </c>
      <c r="E39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95" s="48"/>
      <c r="G395" s="30" t="str">
        <f ca="1">IF(ATALI[[#This Row],[N_ID]]="","",INDEX(INDIRECT($2:$2),ATALI[[#This Row],[//]]))</f>
        <v/>
      </c>
      <c r="H395" s="30" t="str">
        <f ca="1">IF(ATALI[[#This Row],[N_ID]]="","",INDEX(INDIRECT($2:$2),ATALI[[#This Row],[//]]))</f>
        <v/>
      </c>
      <c r="I395" s="31" t="str">
        <f ca="1">IF(ATALI[[#This Row],[N_ID]]="","",INDEX(INDIRECT($2:$2),ATALI[[#This Row],[//]]))</f>
        <v/>
      </c>
      <c r="J395" s="31" t="str">
        <f ca="1">IF(ATALI[[#This Row],[//]]="","",INDEX([3]!db[NB PAJAK],ATALI[[#This Row],[stt]]-1))</f>
        <v/>
      </c>
      <c r="K395" s="48" t="str">
        <f ca="1">IF(ATALI[[#This Row],[//]]="","",INDEX(INDIRECT($2:$2),ATALI[[#This Row],[//]]))</f>
        <v/>
      </c>
      <c r="L395" s="48" t="str">
        <f ca="1">IF(ATALI[[#This Row],[//]]="","",INDEX(INDIRECT($2:$2),ATALI[[#This Row],[//]]))</f>
        <v/>
      </c>
      <c r="M395" s="48" t="str">
        <f ca="1">IF(ATALI[[#This Row],[//]]="","",INDEX(INDIRECT($2:$2),ATALI[[#This Row],[//]]))</f>
        <v/>
      </c>
      <c r="N395" s="33" t="str">
        <f ca="1">IF(ATALI[[#This Row],[//]]="","",INDEX(INDIRECT($2:$2),ATALI[[#This Row],[//]]))</f>
        <v/>
      </c>
      <c r="O395" s="44" t="str">
        <f ca="1">IF(ATALI[[#This Row],[//]]="","",INDEX(INDIRECT($2:$2),ATALI[[#This Row],[//]]))</f>
        <v/>
      </c>
      <c r="P395" s="44" t="str">
        <f ca="1">IF(ATALI[[#This Row],[//]]="","",IF(INDEX(INDIRECT($2:$2),ATALI[[#This Row],[//]])="","",INDEX(INDIRECT($2:$2),ATALI[[#This Row],[//]])))</f>
        <v/>
      </c>
      <c r="Q395" s="33" t="str">
        <f ca="1">IF(ATALI[[#This Row],[//]]="","",INDEX(INDIRECT($2:$2),ATALI[[#This Row],[//]]))</f>
        <v/>
      </c>
      <c r="R3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95" s="45" t="str">
        <f ca="1">IF(ATALI[[#This Row],[//]]="","",IF(INDEX(INDIRECT($2:$2),ATALI[[#This Row],[//]])="","",INDEX(INDIRECT($2:$2),ATALI[[#This Row],[//]])))</f>
        <v/>
      </c>
      <c r="U395" s="31" t="str">
        <f ca="1">IF(ATALI[[#This Row],[//]]="","",INDEX(INDIRECT($2:$2),ATALI[[#This Row],[//]]))</f>
        <v/>
      </c>
      <c r="V395" s="31" t="str">
        <f ca="1">LOWER(SUBSTITUTE(SUBSTITUTE(SUBSTITUTE(SUBSTITUTE(SUBSTITUTE(SUBSTITUTE(SUBSTITUTE(ATALI[[#This Row],[N.B.nota]]," ",""),"-",""),"(",""),")",""),".",""),",",""),"/",""))</f>
        <v/>
      </c>
      <c r="W395" s="31" t="str">
        <f ca="1">IF(ATALI[[#This Row],[concat]]="","",MATCH(ATALI[[#This Row],[concat]],[3]!db[NB NOTA_C],0)+1)</f>
        <v/>
      </c>
      <c r="X395" s="31" t="str">
        <f ca="1">IF(ATALI[[#This Row],[N.B.nota]]="","",ADDRESS(ROW(ATALI[QB]),COLUMN(ATALI[QB]))&amp;":"&amp;ADDRESS(ROW(),COLUMN(ATALI[QB])))</f>
        <v/>
      </c>
      <c r="Y395" s="46" t="str">
        <f ca="1">IF(ATALI[[#This Row],[//]]="","",HYPERLINK("[../DB.xlsx]DB!e"&amp;MATCH(ATALI[[#This Row],[concat]],[3]!db[NB NOTA_C],0)+1,"&gt;"))</f>
        <v/>
      </c>
      <c r="Z395" s="32">
        <f ca="1">IF(ATALI[[#This Row],[ID NOTA]]="",INDIRECT(ADDRESS(ROW()-1,COLUMN())),ATALI[[#This Row],[ID NOTA]])</f>
        <v>7</v>
      </c>
    </row>
    <row r="396" spans="1:26" x14ac:dyDescent="0.25">
      <c r="A396" s="32"/>
      <c r="B396" s="48" t="str">
        <f>IF(ATALI[[#This Row],[N_ID]]="","",INDEX(Table1[ID],MATCH(ATALI[[#This Row],[N_ID]],Table1[N_ID],0)))</f>
        <v/>
      </c>
      <c r="C396" s="48" t="str">
        <f ca="1">IF(ATALI[[#This Row],[//]]="","",HYPERLINK("["&amp;SUBSTITUTE(DIR,"'","")&amp;"]NOTA!D"&amp;ATALI[[#This Row],[//]]+2,"&gt;"))</f>
        <v/>
      </c>
      <c r="D396" s="48" t="str">
        <f>IF(ATALI[[#This Row],[ID NOTA]]="","",INDEX(Table1[QB],MATCH(ATALI[[#This Row],[ID NOTA]],Table1[ID],0)))</f>
        <v/>
      </c>
      <c r="E39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96" s="48"/>
      <c r="G396" s="30" t="str">
        <f ca="1">IF(ATALI[[#This Row],[N_ID]]="","",INDEX(INDIRECT($2:$2),ATALI[[#This Row],[//]]))</f>
        <v/>
      </c>
      <c r="H396" s="30" t="str">
        <f ca="1">IF(ATALI[[#This Row],[N_ID]]="","",INDEX(INDIRECT($2:$2),ATALI[[#This Row],[//]]))</f>
        <v/>
      </c>
      <c r="I396" s="31" t="str">
        <f ca="1">IF(ATALI[[#This Row],[N_ID]]="","",INDEX(INDIRECT($2:$2),ATALI[[#This Row],[//]]))</f>
        <v/>
      </c>
      <c r="J396" s="31" t="str">
        <f ca="1">IF(ATALI[[#This Row],[//]]="","",INDEX([3]!db[NB PAJAK],ATALI[[#This Row],[stt]]-1))</f>
        <v/>
      </c>
      <c r="K396" s="48" t="str">
        <f ca="1">IF(ATALI[[#This Row],[//]]="","",INDEX(INDIRECT($2:$2),ATALI[[#This Row],[//]]))</f>
        <v/>
      </c>
      <c r="L396" s="48" t="str">
        <f ca="1">IF(ATALI[[#This Row],[//]]="","",INDEX(INDIRECT($2:$2),ATALI[[#This Row],[//]]))</f>
        <v/>
      </c>
      <c r="M396" s="48" t="str">
        <f ca="1">IF(ATALI[[#This Row],[//]]="","",INDEX(INDIRECT($2:$2),ATALI[[#This Row],[//]]))</f>
        <v/>
      </c>
      <c r="N396" s="33" t="str">
        <f ca="1">IF(ATALI[[#This Row],[//]]="","",INDEX(INDIRECT($2:$2),ATALI[[#This Row],[//]]))</f>
        <v/>
      </c>
      <c r="O396" s="44" t="str">
        <f ca="1">IF(ATALI[[#This Row],[//]]="","",INDEX(INDIRECT($2:$2),ATALI[[#This Row],[//]]))</f>
        <v/>
      </c>
      <c r="P396" s="44" t="str">
        <f ca="1">IF(ATALI[[#This Row],[//]]="","",IF(INDEX(INDIRECT($2:$2),ATALI[[#This Row],[//]])="","",INDEX(INDIRECT($2:$2),ATALI[[#This Row],[//]])))</f>
        <v/>
      </c>
      <c r="Q396" s="33" t="str">
        <f ca="1">IF(ATALI[[#This Row],[//]]="","",INDEX(INDIRECT($2:$2),ATALI[[#This Row],[//]]))</f>
        <v/>
      </c>
      <c r="R3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96" s="45" t="str">
        <f ca="1">IF(ATALI[[#This Row],[//]]="","",IF(INDEX(INDIRECT($2:$2),ATALI[[#This Row],[//]])="","",INDEX(INDIRECT($2:$2),ATALI[[#This Row],[//]])))</f>
        <v/>
      </c>
      <c r="U396" s="31" t="str">
        <f ca="1">IF(ATALI[[#This Row],[//]]="","",INDEX(INDIRECT($2:$2),ATALI[[#This Row],[//]]))</f>
        <v/>
      </c>
      <c r="V396" s="31" t="str">
        <f ca="1">LOWER(SUBSTITUTE(SUBSTITUTE(SUBSTITUTE(SUBSTITUTE(SUBSTITUTE(SUBSTITUTE(SUBSTITUTE(ATALI[[#This Row],[N.B.nota]]," ",""),"-",""),"(",""),")",""),".",""),",",""),"/",""))</f>
        <v/>
      </c>
      <c r="W396" s="31" t="str">
        <f ca="1">IF(ATALI[[#This Row],[concat]]="","",MATCH(ATALI[[#This Row],[concat]],[3]!db[NB NOTA_C],0)+1)</f>
        <v/>
      </c>
      <c r="X396" s="31" t="str">
        <f ca="1">IF(ATALI[[#This Row],[N.B.nota]]="","",ADDRESS(ROW(ATALI[QB]),COLUMN(ATALI[QB]))&amp;":"&amp;ADDRESS(ROW(),COLUMN(ATALI[QB])))</f>
        <v/>
      </c>
      <c r="Y396" s="46" t="str">
        <f ca="1">IF(ATALI[[#This Row],[//]]="","",HYPERLINK("[../DB.xlsx]DB!e"&amp;MATCH(ATALI[[#This Row],[concat]],[3]!db[NB NOTA_C],0)+1,"&gt;"))</f>
        <v/>
      </c>
      <c r="Z396" s="32">
        <f ca="1">IF(ATALI[[#This Row],[ID NOTA]]="",INDIRECT(ADDRESS(ROW()-1,COLUMN())),ATALI[[#This Row],[ID NOTA]])</f>
        <v>7</v>
      </c>
    </row>
    <row r="397" spans="1:26" x14ac:dyDescent="0.25">
      <c r="A397" s="32"/>
      <c r="B397" s="48" t="str">
        <f>IF(ATALI[[#This Row],[N_ID]]="","",INDEX(Table1[ID],MATCH(ATALI[[#This Row],[N_ID]],Table1[N_ID],0)))</f>
        <v/>
      </c>
      <c r="C397" s="48" t="str">
        <f ca="1">IF(ATALI[[#This Row],[//]]="","",HYPERLINK("["&amp;SUBSTITUTE(DIR,"'","")&amp;"]NOTA!D"&amp;ATALI[[#This Row],[//]]+2,"&gt;"))</f>
        <v/>
      </c>
      <c r="D397" s="48" t="str">
        <f>IF(ATALI[[#This Row],[ID NOTA]]="","",INDEX(Table1[QB],MATCH(ATALI[[#This Row],[ID NOTA]],Table1[ID],0)))</f>
        <v/>
      </c>
      <c r="E39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97" s="48"/>
      <c r="G397" s="30" t="str">
        <f ca="1">IF(ATALI[[#This Row],[N_ID]]="","",INDEX(INDIRECT($2:$2),ATALI[[#This Row],[//]]))</f>
        <v/>
      </c>
      <c r="H397" s="30" t="str">
        <f ca="1">IF(ATALI[[#This Row],[N_ID]]="","",INDEX(INDIRECT($2:$2),ATALI[[#This Row],[//]]))</f>
        <v/>
      </c>
      <c r="I397" s="31" t="str">
        <f ca="1">IF(ATALI[[#This Row],[N_ID]]="","",INDEX(INDIRECT($2:$2),ATALI[[#This Row],[//]]))</f>
        <v/>
      </c>
      <c r="J397" s="31" t="str">
        <f ca="1">IF(ATALI[[#This Row],[//]]="","",INDEX([3]!db[NB PAJAK],ATALI[[#This Row],[stt]]-1))</f>
        <v/>
      </c>
      <c r="K397" s="48" t="str">
        <f ca="1">IF(ATALI[[#This Row],[//]]="","",INDEX(INDIRECT($2:$2),ATALI[[#This Row],[//]]))</f>
        <v/>
      </c>
      <c r="L397" s="48" t="str">
        <f ca="1">IF(ATALI[[#This Row],[//]]="","",INDEX(INDIRECT($2:$2),ATALI[[#This Row],[//]]))</f>
        <v/>
      </c>
      <c r="M397" s="48" t="str">
        <f ca="1">IF(ATALI[[#This Row],[//]]="","",INDEX(INDIRECT($2:$2),ATALI[[#This Row],[//]]))</f>
        <v/>
      </c>
      <c r="N397" s="33" t="str">
        <f ca="1">IF(ATALI[[#This Row],[//]]="","",INDEX(INDIRECT($2:$2),ATALI[[#This Row],[//]]))</f>
        <v/>
      </c>
      <c r="O397" s="44" t="str">
        <f ca="1">IF(ATALI[[#This Row],[//]]="","",INDEX(INDIRECT($2:$2),ATALI[[#This Row],[//]]))</f>
        <v/>
      </c>
      <c r="P397" s="44" t="str">
        <f ca="1">IF(ATALI[[#This Row],[//]]="","",IF(INDEX(INDIRECT($2:$2),ATALI[[#This Row],[//]])="","",INDEX(INDIRECT($2:$2),ATALI[[#This Row],[//]])))</f>
        <v/>
      </c>
      <c r="Q397" s="33" t="str">
        <f ca="1">IF(ATALI[[#This Row],[//]]="","",INDEX(INDIRECT($2:$2),ATALI[[#This Row],[//]]))</f>
        <v/>
      </c>
      <c r="R3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97" s="45" t="str">
        <f ca="1">IF(ATALI[[#This Row],[//]]="","",IF(INDEX(INDIRECT($2:$2),ATALI[[#This Row],[//]])="","",INDEX(INDIRECT($2:$2),ATALI[[#This Row],[//]])))</f>
        <v/>
      </c>
      <c r="U397" s="31" t="str">
        <f ca="1">IF(ATALI[[#This Row],[//]]="","",INDEX(INDIRECT($2:$2),ATALI[[#This Row],[//]]))</f>
        <v/>
      </c>
      <c r="V397" s="31" t="str">
        <f ca="1">LOWER(SUBSTITUTE(SUBSTITUTE(SUBSTITUTE(SUBSTITUTE(SUBSTITUTE(SUBSTITUTE(SUBSTITUTE(ATALI[[#This Row],[N.B.nota]]," ",""),"-",""),"(",""),")",""),".",""),",",""),"/",""))</f>
        <v/>
      </c>
      <c r="W397" s="31" t="str">
        <f ca="1">IF(ATALI[[#This Row],[concat]]="","",MATCH(ATALI[[#This Row],[concat]],[3]!db[NB NOTA_C],0)+1)</f>
        <v/>
      </c>
      <c r="X397" s="31" t="str">
        <f ca="1">IF(ATALI[[#This Row],[N.B.nota]]="","",ADDRESS(ROW(ATALI[QB]),COLUMN(ATALI[QB]))&amp;":"&amp;ADDRESS(ROW(),COLUMN(ATALI[QB])))</f>
        <v/>
      </c>
      <c r="Y397" s="46" t="str">
        <f ca="1">IF(ATALI[[#This Row],[//]]="","",HYPERLINK("[../DB.xlsx]DB!e"&amp;MATCH(ATALI[[#This Row],[concat]],[3]!db[NB NOTA_C],0)+1,"&gt;"))</f>
        <v/>
      </c>
      <c r="Z397" s="32">
        <f ca="1">IF(ATALI[[#This Row],[ID NOTA]]="",INDIRECT(ADDRESS(ROW()-1,COLUMN())),ATALI[[#This Row],[ID NOTA]])</f>
        <v>7</v>
      </c>
    </row>
    <row r="398" spans="1:26" x14ac:dyDescent="0.25">
      <c r="A398" s="32"/>
      <c r="B398" s="48" t="str">
        <f>IF(ATALI[[#This Row],[N_ID]]="","",INDEX(Table1[ID],MATCH(ATALI[[#This Row],[N_ID]],Table1[N_ID],0)))</f>
        <v/>
      </c>
      <c r="C398" s="48" t="str">
        <f ca="1">IF(ATALI[[#This Row],[//]]="","",HYPERLINK("["&amp;SUBSTITUTE(DIR,"'","")&amp;"]NOTA!D"&amp;ATALI[[#This Row],[//]]+2,"&gt;"))</f>
        <v/>
      </c>
      <c r="D398" s="48" t="str">
        <f>IF(ATALI[[#This Row],[ID NOTA]]="","",INDEX(Table1[QB],MATCH(ATALI[[#This Row],[ID NOTA]],Table1[ID],0)))</f>
        <v/>
      </c>
      <c r="E39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98" s="48"/>
      <c r="G398" s="30" t="str">
        <f ca="1">IF(ATALI[[#This Row],[N_ID]]="","",INDEX(INDIRECT($2:$2),ATALI[[#This Row],[//]]))</f>
        <v/>
      </c>
      <c r="H398" s="30" t="str">
        <f ca="1">IF(ATALI[[#This Row],[N_ID]]="","",INDEX(INDIRECT($2:$2),ATALI[[#This Row],[//]]))</f>
        <v/>
      </c>
      <c r="I398" s="31" t="str">
        <f ca="1">IF(ATALI[[#This Row],[N_ID]]="","",INDEX(INDIRECT($2:$2),ATALI[[#This Row],[//]]))</f>
        <v/>
      </c>
      <c r="J398" s="31" t="str">
        <f ca="1">IF(ATALI[[#This Row],[//]]="","",INDEX([3]!db[NB PAJAK],ATALI[[#This Row],[stt]]-1))</f>
        <v/>
      </c>
      <c r="K398" s="48" t="str">
        <f ca="1">IF(ATALI[[#This Row],[//]]="","",INDEX(INDIRECT($2:$2),ATALI[[#This Row],[//]]))</f>
        <v/>
      </c>
      <c r="L398" s="48" t="str">
        <f ca="1">IF(ATALI[[#This Row],[//]]="","",INDEX(INDIRECT($2:$2),ATALI[[#This Row],[//]]))</f>
        <v/>
      </c>
      <c r="M398" s="48" t="str">
        <f ca="1">IF(ATALI[[#This Row],[//]]="","",INDEX(INDIRECT($2:$2),ATALI[[#This Row],[//]]))</f>
        <v/>
      </c>
      <c r="N398" s="33" t="str">
        <f ca="1">IF(ATALI[[#This Row],[//]]="","",INDEX(INDIRECT($2:$2),ATALI[[#This Row],[//]]))</f>
        <v/>
      </c>
      <c r="O398" s="44" t="str">
        <f ca="1">IF(ATALI[[#This Row],[//]]="","",INDEX(INDIRECT($2:$2),ATALI[[#This Row],[//]]))</f>
        <v/>
      </c>
      <c r="P398" s="44" t="str">
        <f ca="1">IF(ATALI[[#This Row],[//]]="","",IF(INDEX(INDIRECT($2:$2),ATALI[[#This Row],[//]])="","",INDEX(INDIRECT($2:$2),ATALI[[#This Row],[//]])))</f>
        <v/>
      </c>
      <c r="Q398" s="33" t="str">
        <f ca="1">IF(ATALI[[#This Row],[//]]="","",INDEX(INDIRECT($2:$2),ATALI[[#This Row],[//]]))</f>
        <v/>
      </c>
      <c r="R3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98" s="45" t="str">
        <f ca="1">IF(ATALI[[#This Row],[//]]="","",IF(INDEX(INDIRECT($2:$2),ATALI[[#This Row],[//]])="","",INDEX(INDIRECT($2:$2),ATALI[[#This Row],[//]])))</f>
        <v/>
      </c>
      <c r="U398" s="31" t="str">
        <f ca="1">IF(ATALI[[#This Row],[//]]="","",INDEX(INDIRECT($2:$2),ATALI[[#This Row],[//]]))</f>
        <v/>
      </c>
      <c r="V398" s="31" t="str">
        <f ca="1">LOWER(SUBSTITUTE(SUBSTITUTE(SUBSTITUTE(SUBSTITUTE(SUBSTITUTE(SUBSTITUTE(SUBSTITUTE(ATALI[[#This Row],[N.B.nota]]," ",""),"-",""),"(",""),")",""),".",""),",",""),"/",""))</f>
        <v/>
      </c>
      <c r="W398" s="31" t="str">
        <f ca="1">IF(ATALI[[#This Row],[concat]]="","",MATCH(ATALI[[#This Row],[concat]],[3]!db[NB NOTA_C],0)+1)</f>
        <v/>
      </c>
      <c r="X398" s="31" t="str">
        <f ca="1">IF(ATALI[[#This Row],[N.B.nota]]="","",ADDRESS(ROW(ATALI[QB]),COLUMN(ATALI[QB]))&amp;":"&amp;ADDRESS(ROW(),COLUMN(ATALI[QB])))</f>
        <v/>
      </c>
      <c r="Y398" s="46" t="str">
        <f ca="1">IF(ATALI[[#This Row],[//]]="","",HYPERLINK("[../DB.xlsx]DB!e"&amp;MATCH(ATALI[[#This Row],[concat]],[3]!db[NB NOTA_C],0)+1,"&gt;"))</f>
        <v/>
      </c>
      <c r="Z398" s="32">
        <f ca="1">IF(ATALI[[#This Row],[ID NOTA]]="",INDIRECT(ADDRESS(ROW()-1,COLUMN())),ATALI[[#This Row],[ID NOTA]])</f>
        <v>7</v>
      </c>
    </row>
    <row r="399" spans="1:26" x14ac:dyDescent="0.25">
      <c r="A399" s="32"/>
      <c r="B399" s="48" t="str">
        <f>IF(ATALI[[#This Row],[N_ID]]="","",INDEX(Table1[ID],MATCH(ATALI[[#This Row],[N_ID]],Table1[N_ID],0)))</f>
        <v/>
      </c>
      <c r="C399" s="48" t="str">
        <f ca="1">IF(ATALI[[#This Row],[//]]="","",HYPERLINK("["&amp;SUBSTITUTE(DIR,"'","")&amp;"]NOTA!D"&amp;ATALI[[#This Row],[//]]+2,"&gt;"))</f>
        <v/>
      </c>
      <c r="D399" s="48" t="str">
        <f>IF(ATALI[[#This Row],[ID NOTA]]="","",INDEX(Table1[QB],MATCH(ATALI[[#This Row],[ID NOTA]],Table1[ID],0)))</f>
        <v/>
      </c>
      <c r="E39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399" s="48"/>
      <c r="G399" s="30" t="str">
        <f ca="1">IF(ATALI[[#This Row],[N_ID]]="","",INDEX(INDIRECT($2:$2),ATALI[[#This Row],[//]]))</f>
        <v/>
      </c>
      <c r="H399" s="30" t="str">
        <f ca="1">IF(ATALI[[#This Row],[N_ID]]="","",INDEX(INDIRECT($2:$2),ATALI[[#This Row],[//]]))</f>
        <v/>
      </c>
      <c r="I399" s="31" t="str">
        <f ca="1">IF(ATALI[[#This Row],[N_ID]]="","",INDEX(INDIRECT($2:$2),ATALI[[#This Row],[//]]))</f>
        <v/>
      </c>
      <c r="J399" s="31" t="str">
        <f ca="1">IF(ATALI[[#This Row],[//]]="","",INDEX([3]!db[NB PAJAK],ATALI[[#This Row],[stt]]-1))</f>
        <v/>
      </c>
      <c r="K399" s="48" t="str">
        <f ca="1">IF(ATALI[[#This Row],[//]]="","",INDEX(INDIRECT($2:$2),ATALI[[#This Row],[//]]))</f>
        <v/>
      </c>
      <c r="L399" s="48" t="str">
        <f ca="1">IF(ATALI[[#This Row],[//]]="","",INDEX(INDIRECT($2:$2),ATALI[[#This Row],[//]]))</f>
        <v/>
      </c>
      <c r="M399" s="48" t="str">
        <f ca="1">IF(ATALI[[#This Row],[//]]="","",INDEX(INDIRECT($2:$2),ATALI[[#This Row],[//]]))</f>
        <v/>
      </c>
      <c r="N399" s="33" t="str">
        <f ca="1">IF(ATALI[[#This Row],[//]]="","",INDEX(INDIRECT($2:$2),ATALI[[#This Row],[//]]))</f>
        <v/>
      </c>
      <c r="O399" s="44" t="str">
        <f ca="1">IF(ATALI[[#This Row],[//]]="","",INDEX(INDIRECT($2:$2),ATALI[[#This Row],[//]]))</f>
        <v/>
      </c>
      <c r="P399" s="44" t="str">
        <f ca="1">IF(ATALI[[#This Row],[//]]="","",IF(INDEX(INDIRECT($2:$2),ATALI[[#This Row],[//]])="","",INDEX(INDIRECT($2:$2),ATALI[[#This Row],[//]])))</f>
        <v/>
      </c>
      <c r="Q399" s="33" t="str">
        <f ca="1">IF(ATALI[[#This Row],[//]]="","",INDEX(INDIRECT($2:$2),ATALI[[#This Row],[//]]))</f>
        <v/>
      </c>
      <c r="R3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3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399" s="45" t="str">
        <f ca="1">IF(ATALI[[#This Row],[//]]="","",IF(INDEX(INDIRECT($2:$2),ATALI[[#This Row],[//]])="","",INDEX(INDIRECT($2:$2),ATALI[[#This Row],[//]])))</f>
        <v/>
      </c>
      <c r="U399" s="31" t="str">
        <f ca="1">IF(ATALI[[#This Row],[//]]="","",INDEX(INDIRECT($2:$2),ATALI[[#This Row],[//]]))</f>
        <v/>
      </c>
      <c r="V399" s="31" t="str">
        <f ca="1">LOWER(SUBSTITUTE(SUBSTITUTE(SUBSTITUTE(SUBSTITUTE(SUBSTITUTE(SUBSTITUTE(SUBSTITUTE(ATALI[[#This Row],[N.B.nota]]," ",""),"-",""),"(",""),")",""),".",""),",",""),"/",""))</f>
        <v/>
      </c>
      <c r="W399" s="31" t="str">
        <f ca="1">IF(ATALI[[#This Row],[concat]]="","",MATCH(ATALI[[#This Row],[concat]],[3]!db[NB NOTA_C],0)+1)</f>
        <v/>
      </c>
      <c r="X399" s="31" t="str">
        <f ca="1">IF(ATALI[[#This Row],[N.B.nota]]="","",ADDRESS(ROW(ATALI[QB]),COLUMN(ATALI[QB]))&amp;":"&amp;ADDRESS(ROW(),COLUMN(ATALI[QB])))</f>
        <v/>
      </c>
      <c r="Y399" s="46" t="str">
        <f ca="1">IF(ATALI[[#This Row],[//]]="","",HYPERLINK("[../DB.xlsx]DB!e"&amp;MATCH(ATALI[[#This Row],[concat]],[3]!db[NB NOTA_C],0)+1,"&gt;"))</f>
        <v/>
      </c>
      <c r="Z399" s="32">
        <f ca="1">IF(ATALI[[#This Row],[ID NOTA]]="",INDIRECT(ADDRESS(ROW()-1,COLUMN())),ATALI[[#This Row],[ID NOTA]])</f>
        <v>7</v>
      </c>
    </row>
    <row r="400" spans="1:26" x14ac:dyDescent="0.25">
      <c r="A400" s="32"/>
      <c r="B400" s="48" t="str">
        <f>IF(ATALI[[#This Row],[N_ID]]="","",INDEX(Table1[ID],MATCH(ATALI[[#This Row],[N_ID]],Table1[N_ID],0)))</f>
        <v/>
      </c>
      <c r="C400" s="48" t="str">
        <f ca="1">IF(ATALI[[#This Row],[//]]="","",HYPERLINK("["&amp;SUBSTITUTE(DIR,"'","")&amp;"]NOTA!D"&amp;ATALI[[#This Row],[//]]+2,"&gt;"))</f>
        <v/>
      </c>
      <c r="D400" s="48" t="str">
        <f>IF(ATALI[[#This Row],[ID NOTA]]="","",INDEX(Table1[QB],MATCH(ATALI[[#This Row],[ID NOTA]],Table1[ID],0)))</f>
        <v/>
      </c>
      <c r="E40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00" s="48"/>
      <c r="G400" s="30" t="str">
        <f ca="1">IF(ATALI[[#This Row],[N_ID]]="","",INDEX(INDIRECT($2:$2),ATALI[[#This Row],[//]]))</f>
        <v/>
      </c>
      <c r="H400" s="30" t="str">
        <f ca="1">IF(ATALI[[#This Row],[N_ID]]="","",INDEX(INDIRECT($2:$2),ATALI[[#This Row],[//]]))</f>
        <v/>
      </c>
      <c r="I400" s="31" t="str">
        <f ca="1">IF(ATALI[[#This Row],[N_ID]]="","",INDEX(INDIRECT($2:$2),ATALI[[#This Row],[//]]))</f>
        <v/>
      </c>
      <c r="J400" s="31" t="str">
        <f ca="1">IF(ATALI[[#This Row],[//]]="","",INDEX([3]!db[NB PAJAK],ATALI[[#This Row],[stt]]-1))</f>
        <v/>
      </c>
      <c r="K400" s="48" t="str">
        <f ca="1">IF(ATALI[[#This Row],[//]]="","",INDEX(INDIRECT($2:$2),ATALI[[#This Row],[//]]))</f>
        <v/>
      </c>
      <c r="L400" s="48" t="str">
        <f ca="1">IF(ATALI[[#This Row],[//]]="","",INDEX(INDIRECT($2:$2),ATALI[[#This Row],[//]]))</f>
        <v/>
      </c>
      <c r="M400" s="48" t="str">
        <f ca="1">IF(ATALI[[#This Row],[//]]="","",INDEX(INDIRECT($2:$2),ATALI[[#This Row],[//]]))</f>
        <v/>
      </c>
      <c r="N400" s="33" t="str">
        <f ca="1">IF(ATALI[[#This Row],[//]]="","",INDEX(INDIRECT($2:$2),ATALI[[#This Row],[//]]))</f>
        <v/>
      </c>
      <c r="O400" s="44" t="str">
        <f ca="1">IF(ATALI[[#This Row],[//]]="","",INDEX(INDIRECT($2:$2),ATALI[[#This Row],[//]]))</f>
        <v/>
      </c>
      <c r="P400" s="44" t="str">
        <f ca="1">IF(ATALI[[#This Row],[//]]="","",IF(INDEX(INDIRECT($2:$2),ATALI[[#This Row],[//]])="","",INDEX(INDIRECT($2:$2),ATALI[[#This Row],[//]])))</f>
        <v/>
      </c>
      <c r="Q400" s="33" t="str">
        <f ca="1">IF(ATALI[[#This Row],[//]]="","",INDEX(INDIRECT($2:$2),ATALI[[#This Row],[//]]))</f>
        <v/>
      </c>
      <c r="R4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00" s="45" t="str">
        <f ca="1">IF(ATALI[[#This Row],[//]]="","",IF(INDEX(INDIRECT($2:$2),ATALI[[#This Row],[//]])="","",INDEX(INDIRECT($2:$2),ATALI[[#This Row],[//]])))</f>
        <v/>
      </c>
      <c r="U400" s="31" t="str">
        <f ca="1">IF(ATALI[[#This Row],[//]]="","",INDEX(INDIRECT($2:$2),ATALI[[#This Row],[//]]))</f>
        <v/>
      </c>
      <c r="V400" s="31" t="str">
        <f ca="1">LOWER(SUBSTITUTE(SUBSTITUTE(SUBSTITUTE(SUBSTITUTE(SUBSTITUTE(SUBSTITUTE(SUBSTITUTE(ATALI[[#This Row],[N.B.nota]]," ",""),"-",""),"(",""),")",""),".",""),",",""),"/",""))</f>
        <v/>
      </c>
      <c r="W400" s="31" t="str">
        <f ca="1">IF(ATALI[[#This Row],[concat]]="","",MATCH(ATALI[[#This Row],[concat]],[3]!db[NB NOTA_C],0)+1)</f>
        <v/>
      </c>
      <c r="X400" s="31" t="str">
        <f ca="1">IF(ATALI[[#This Row],[N.B.nota]]="","",ADDRESS(ROW(ATALI[QB]),COLUMN(ATALI[QB]))&amp;":"&amp;ADDRESS(ROW(),COLUMN(ATALI[QB])))</f>
        <v/>
      </c>
      <c r="Y400" s="46" t="str">
        <f ca="1">IF(ATALI[[#This Row],[//]]="","",HYPERLINK("[../DB.xlsx]DB!e"&amp;MATCH(ATALI[[#This Row],[concat]],[3]!db[NB NOTA_C],0)+1,"&gt;"))</f>
        <v/>
      </c>
      <c r="Z400" s="32">
        <f ca="1">IF(ATALI[[#This Row],[ID NOTA]]="",INDIRECT(ADDRESS(ROW()-1,COLUMN())),ATALI[[#This Row],[ID NOTA]])</f>
        <v>7</v>
      </c>
    </row>
    <row r="401" spans="1:26" x14ac:dyDescent="0.25">
      <c r="A401" s="32"/>
      <c r="B401" s="48" t="str">
        <f>IF(ATALI[[#This Row],[N_ID]]="","",INDEX(Table1[ID],MATCH(ATALI[[#This Row],[N_ID]],Table1[N_ID],0)))</f>
        <v/>
      </c>
      <c r="C401" s="48" t="str">
        <f ca="1">IF(ATALI[[#This Row],[//]]="","",HYPERLINK("["&amp;SUBSTITUTE(DIR,"'","")&amp;"]NOTA!D"&amp;ATALI[[#This Row],[//]]+2,"&gt;"))</f>
        <v/>
      </c>
      <c r="D401" s="48" t="str">
        <f>IF(ATALI[[#This Row],[ID NOTA]]="","",INDEX(Table1[QB],MATCH(ATALI[[#This Row],[ID NOTA]],Table1[ID],0)))</f>
        <v/>
      </c>
      <c r="E40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01" s="48"/>
      <c r="G401" s="30" t="str">
        <f ca="1">IF(ATALI[[#This Row],[N_ID]]="","",INDEX(INDIRECT($2:$2),ATALI[[#This Row],[//]]))</f>
        <v/>
      </c>
      <c r="H401" s="30" t="str">
        <f ca="1">IF(ATALI[[#This Row],[N_ID]]="","",INDEX(INDIRECT($2:$2),ATALI[[#This Row],[//]]))</f>
        <v/>
      </c>
      <c r="I401" s="31" t="str">
        <f ca="1">IF(ATALI[[#This Row],[N_ID]]="","",INDEX(INDIRECT($2:$2),ATALI[[#This Row],[//]]))</f>
        <v/>
      </c>
      <c r="J401" s="31" t="str">
        <f ca="1">IF(ATALI[[#This Row],[//]]="","",INDEX([3]!db[NB PAJAK],ATALI[[#This Row],[stt]]-1))</f>
        <v/>
      </c>
      <c r="K401" s="48" t="str">
        <f ca="1">IF(ATALI[[#This Row],[//]]="","",INDEX(INDIRECT($2:$2),ATALI[[#This Row],[//]]))</f>
        <v/>
      </c>
      <c r="L401" s="48" t="str">
        <f ca="1">IF(ATALI[[#This Row],[//]]="","",INDEX(INDIRECT($2:$2),ATALI[[#This Row],[//]]))</f>
        <v/>
      </c>
      <c r="M401" s="48" t="str">
        <f ca="1">IF(ATALI[[#This Row],[//]]="","",INDEX(INDIRECT($2:$2),ATALI[[#This Row],[//]]))</f>
        <v/>
      </c>
      <c r="N401" s="33" t="str">
        <f ca="1">IF(ATALI[[#This Row],[//]]="","",INDEX(INDIRECT($2:$2),ATALI[[#This Row],[//]]))</f>
        <v/>
      </c>
      <c r="O401" s="44" t="str">
        <f ca="1">IF(ATALI[[#This Row],[//]]="","",INDEX(INDIRECT($2:$2),ATALI[[#This Row],[//]]))</f>
        <v/>
      </c>
      <c r="P401" s="44" t="str">
        <f ca="1">IF(ATALI[[#This Row],[//]]="","",IF(INDEX(INDIRECT($2:$2),ATALI[[#This Row],[//]])="","",INDEX(INDIRECT($2:$2),ATALI[[#This Row],[//]])))</f>
        <v/>
      </c>
      <c r="Q401" s="33" t="str">
        <f ca="1">IF(ATALI[[#This Row],[//]]="","",INDEX(INDIRECT($2:$2),ATALI[[#This Row],[//]]))</f>
        <v/>
      </c>
      <c r="R4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01" s="45" t="str">
        <f ca="1">IF(ATALI[[#This Row],[//]]="","",IF(INDEX(INDIRECT($2:$2),ATALI[[#This Row],[//]])="","",INDEX(INDIRECT($2:$2),ATALI[[#This Row],[//]])))</f>
        <v/>
      </c>
      <c r="U401" s="31" t="str">
        <f ca="1">IF(ATALI[[#This Row],[//]]="","",INDEX(INDIRECT($2:$2),ATALI[[#This Row],[//]]))</f>
        <v/>
      </c>
      <c r="V401" s="31" t="str">
        <f ca="1">LOWER(SUBSTITUTE(SUBSTITUTE(SUBSTITUTE(SUBSTITUTE(SUBSTITUTE(SUBSTITUTE(SUBSTITUTE(ATALI[[#This Row],[N.B.nota]]," ",""),"-",""),"(",""),")",""),".",""),",",""),"/",""))</f>
        <v/>
      </c>
      <c r="W401" s="31" t="str">
        <f ca="1">IF(ATALI[[#This Row],[concat]]="","",MATCH(ATALI[[#This Row],[concat]],[3]!db[NB NOTA_C],0)+1)</f>
        <v/>
      </c>
      <c r="X401" s="31" t="str">
        <f ca="1">IF(ATALI[[#This Row],[N.B.nota]]="","",ADDRESS(ROW(ATALI[QB]),COLUMN(ATALI[QB]))&amp;":"&amp;ADDRESS(ROW(),COLUMN(ATALI[QB])))</f>
        <v/>
      </c>
      <c r="Y401" s="46" t="str">
        <f ca="1">IF(ATALI[[#This Row],[//]]="","",HYPERLINK("[../DB.xlsx]DB!e"&amp;MATCH(ATALI[[#This Row],[concat]],[3]!db[NB NOTA_C],0)+1,"&gt;"))</f>
        <v/>
      </c>
      <c r="Z401" s="32">
        <f ca="1">IF(ATALI[[#This Row],[ID NOTA]]="",INDIRECT(ADDRESS(ROW()-1,COLUMN())),ATALI[[#This Row],[ID NOTA]])</f>
        <v>7</v>
      </c>
    </row>
    <row r="402" spans="1:26" x14ac:dyDescent="0.25">
      <c r="A402" s="32"/>
      <c r="B402" s="48" t="str">
        <f>IF(ATALI[[#This Row],[N_ID]]="","",INDEX(Table1[ID],MATCH(ATALI[[#This Row],[N_ID]],Table1[N_ID],0)))</f>
        <v/>
      </c>
      <c r="C402" s="48" t="str">
        <f ca="1">IF(ATALI[[#This Row],[//]]="","",HYPERLINK("["&amp;SUBSTITUTE(DIR,"'","")&amp;"]NOTA!D"&amp;ATALI[[#This Row],[//]]+2,"&gt;"))</f>
        <v/>
      </c>
      <c r="D402" s="48" t="str">
        <f>IF(ATALI[[#This Row],[ID NOTA]]="","",INDEX(Table1[QB],MATCH(ATALI[[#This Row],[ID NOTA]],Table1[ID],0)))</f>
        <v/>
      </c>
      <c r="E40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02" s="48"/>
      <c r="G402" s="30" t="str">
        <f ca="1">IF(ATALI[[#This Row],[N_ID]]="","",INDEX(INDIRECT($2:$2),ATALI[[#This Row],[//]]))</f>
        <v/>
      </c>
      <c r="H402" s="30" t="str">
        <f ca="1">IF(ATALI[[#This Row],[N_ID]]="","",INDEX(INDIRECT($2:$2),ATALI[[#This Row],[//]]))</f>
        <v/>
      </c>
      <c r="I402" s="31" t="str">
        <f ca="1">IF(ATALI[[#This Row],[N_ID]]="","",INDEX(INDIRECT($2:$2),ATALI[[#This Row],[//]]))</f>
        <v/>
      </c>
      <c r="J402" s="31" t="str">
        <f ca="1">IF(ATALI[[#This Row],[//]]="","",INDEX([3]!db[NB PAJAK],ATALI[[#This Row],[stt]]-1))</f>
        <v/>
      </c>
      <c r="K402" s="48" t="str">
        <f ca="1">IF(ATALI[[#This Row],[//]]="","",INDEX(INDIRECT($2:$2),ATALI[[#This Row],[//]]))</f>
        <v/>
      </c>
      <c r="L402" s="48" t="str">
        <f ca="1">IF(ATALI[[#This Row],[//]]="","",INDEX(INDIRECT($2:$2),ATALI[[#This Row],[//]]))</f>
        <v/>
      </c>
      <c r="M402" s="48" t="str">
        <f ca="1">IF(ATALI[[#This Row],[//]]="","",INDEX(INDIRECT($2:$2),ATALI[[#This Row],[//]]))</f>
        <v/>
      </c>
      <c r="N402" s="33" t="str">
        <f ca="1">IF(ATALI[[#This Row],[//]]="","",INDEX(INDIRECT($2:$2),ATALI[[#This Row],[//]]))</f>
        <v/>
      </c>
      <c r="O402" s="44" t="str">
        <f ca="1">IF(ATALI[[#This Row],[//]]="","",INDEX(INDIRECT($2:$2),ATALI[[#This Row],[//]]))</f>
        <v/>
      </c>
      <c r="P402" s="44" t="str">
        <f ca="1">IF(ATALI[[#This Row],[//]]="","",IF(INDEX(INDIRECT($2:$2),ATALI[[#This Row],[//]])="","",INDEX(INDIRECT($2:$2),ATALI[[#This Row],[//]])))</f>
        <v/>
      </c>
      <c r="Q402" s="33" t="str">
        <f ca="1">IF(ATALI[[#This Row],[//]]="","",INDEX(INDIRECT($2:$2),ATALI[[#This Row],[//]]))</f>
        <v/>
      </c>
      <c r="R4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02" s="45" t="str">
        <f ca="1">IF(ATALI[[#This Row],[//]]="","",IF(INDEX(INDIRECT($2:$2),ATALI[[#This Row],[//]])="","",INDEX(INDIRECT($2:$2),ATALI[[#This Row],[//]])))</f>
        <v/>
      </c>
      <c r="U402" s="31" t="str">
        <f ca="1">IF(ATALI[[#This Row],[//]]="","",INDEX(INDIRECT($2:$2),ATALI[[#This Row],[//]]))</f>
        <v/>
      </c>
      <c r="V402" s="31" t="str">
        <f ca="1">LOWER(SUBSTITUTE(SUBSTITUTE(SUBSTITUTE(SUBSTITUTE(SUBSTITUTE(SUBSTITUTE(SUBSTITUTE(ATALI[[#This Row],[N.B.nota]]," ",""),"-",""),"(",""),")",""),".",""),",",""),"/",""))</f>
        <v/>
      </c>
      <c r="W402" s="31" t="str">
        <f ca="1">IF(ATALI[[#This Row],[concat]]="","",MATCH(ATALI[[#This Row],[concat]],[3]!db[NB NOTA_C],0)+1)</f>
        <v/>
      </c>
      <c r="X402" s="31" t="str">
        <f ca="1">IF(ATALI[[#This Row],[N.B.nota]]="","",ADDRESS(ROW(ATALI[QB]),COLUMN(ATALI[QB]))&amp;":"&amp;ADDRESS(ROW(),COLUMN(ATALI[QB])))</f>
        <v/>
      </c>
      <c r="Y402" s="46" t="str">
        <f ca="1">IF(ATALI[[#This Row],[//]]="","",HYPERLINK("[../DB.xlsx]DB!e"&amp;MATCH(ATALI[[#This Row],[concat]],[3]!db[NB NOTA_C],0)+1,"&gt;"))</f>
        <v/>
      </c>
      <c r="Z402" s="32">
        <f ca="1">IF(ATALI[[#This Row],[ID NOTA]]="",INDIRECT(ADDRESS(ROW()-1,COLUMN())),ATALI[[#This Row],[ID NOTA]])</f>
        <v>7</v>
      </c>
    </row>
    <row r="403" spans="1:26" x14ac:dyDescent="0.25">
      <c r="A403" s="32"/>
      <c r="B403" s="48" t="str">
        <f>IF(ATALI[[#This Row],[N_ID]]="","",INDEX(Table1[ID],MATCH(ATALI[[#This Row],[N_ID]],Table1[N_ID],0)))</f>
        <v/>
      </c>
      <c r="C403" s="48" t="str">
        <f ca="1">IF(ATALI[[#This Row],[//]]="","",HYPERLINK("["&amp;SUBSTITUTE(DIR,"'","")&amp;"]NOTA!D"&amp;ATALI[[#This Row],[//]]+2,"&gt;"))</f>
        <v/>
      </c>
      <c r="D403" s="48" t="str">
        <f>IF(ATALI[[#This Row],[ID NOTA]]="","",INDEX(Table1[QB],MATCH(ATALI[[#This Row],[ID NOTA]],Table1[ID],0)))</f>
        <v/>
      </c>
      <c r="E40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03" s="48"/>
      <c r="G403" s="30" t="str">
        <f ca="1">IF(ATALI[[#This Row],[N_ID]]="","",INDEX(INDIRECT($2:$2),ATALI[[#This Row],[//]]))</f>
        <v/>
      </c>
      <c r="H403" s="30" t="str">
        <f ca="1">IF(ATALI[[#This Row],[N_ID]]="","",INDEX(INDIRECT($2:$2),ATALI[[#This Row],[//]]))</f>
        <v/>
      </c>
      <c r="I403" s="31" t="str">
        <f ca="1">IF(ATALI[[#This Row],[N_ID]]="","",INDEX(INDIRECT($2:$2),ATALI[[#This Row],[//]]))</f>
        <v/>
      </c>
      <c r="J403" s="31" t="str">
        <f ca="1">IF(ATALI[[#This Row],[//]]="","",INDEX([3]!db[NB PAJAK],ATALI[[#This Row],[stt]]-1))</f>
        <v/>
      </c>
      <c r="K403" s="48" t="str">
        <f ca="1">IF(ATALI[[#This Row],[//]]="","",INDEX(INDIRECT($2:$2),ATALI[[#This Row],[//]]))</f>
        <v/>
      </c>
      <c r="L403" s="48" t="str">
        <f ca="1">IF(ATALI[[#This Row],[//]]="","",INDEX(INDIRECT($2:$2),ATALI[[#This Row],[//]]))</f>
        <v/>
      </c>
      <c r="M403" s="48" t="str">
        <f ca="1">IF(ATALI[[#This Row],[//]]="","",INDEX(INDIRECT($2:$2),ATALI[[#This Row],[//]]))</f>
        <v/>
      </c>
      <c r="N403" s="33" t="str">
        <f ca="1">IF(ATALI[[#This Row],[//]]="","",INDEX(INDIRECT($2:$2),ATALI[[#This Row],[//]]))</f>
        <v/>
      </c>
      <c r="O403" s="44" t="str">
        <f ca="1">IF(ATALI[[#This Row],[//]]="","",INDEX(INDIRECT($2:$2),ATALI[[#This Row],[//]]))</f>
        <v/>
      </c>
      <c r="P403" s="44" t="str">
        <f ca="1">IF(ATALI[[#This Row],[//]]="","",IF(INDEX(INDIRECT($2:$2),ATALI[[#This Row],[//]])="","",INDEX(INDIRECT($2:$2),ATALI[[#This Row],[//]])))</f>
        <v/>
      </c>
      <c r="Q403" s="33" t="str">
        <f ca="1">IF(ATALI[[#This Row],[//]]="","",INDEX(INDIRECT($2:$2),ATALI[[#This Row],[//]]))</f>
        <v/>
      </c>
      <c r="R4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03" s="45" t="str">
        <f ca="1">IF(ATALI[[#This Row],[//]]="","",IF(INDEX(INDIRECT($2:$2),ATALI[[#This Row],[//]])="","",INDEX(INDIRECT($2:$2),ATALI[[#This Row],[//]])))</f>
        <v/>
      </c>
      <c r="U403" s="31" t="str">
        <f ca="1">IF(ATALI[[#This Row],[//]]="","",INDEX(INDIRECT($2:$2),ATALI[[#This Row],[//]]))</f>
        <v/>
      </c>
      <c r="V403" s="31" t="str">
        <f ca="1">LOWER(SUBSTITUTE(SUBSTITUTE(SUBSTITUTE(SUBSTITUTE(SUBSTITUTE(SUBSTITUTE(SUBSTITUTE(ATALI[[#This Row],[N.B.nota]]," ",""),"-",""),"(",""),")",""),".",""),",",""),"/",""))</f>
        <v/>
      </c>
      <c r="W403" s="31" t="str">
        <f ca="1">IF(ATALI[[#This Row],[concat]]="","",MATCH(ATALI[[#This Row],[concat]],[3]!db[NB NOTA_C],0)+1)</f>
        <v/>
      </c>
      <c r="X403" s="31" t="str">
        <f ca="1">IF(ATALI[[#This Row],[N.B.nota]]="","",ADDRESS(ROW(ATALI[QB]),COLUMN(ATALI[QB]))&amp;":"&amp;ADDRESS(ROW(),COLUMN(ATALI[QB])))</f>
        <v/>
      </c>
      <c r="Y403" s="46" t="str">
        <f ca="1">IF(ATALI[[#This Row],[//]]="","",HYPERLINK("[../DB.xlsx]DB!e"&amp;MATCH(ATALI[[#This Row],[concat]],[3]!db[NB NOTA_C],0)+1,"&gt;"))</f>
        <v/>
      </c>
      <c r="Z403" s="32">
        <f ca="1">IF(ATALI[[#This Row],[ID NOTA]]="",INDIRECT(ADDRESS(ROW()-1,COLUMN())),ATALI[[#This Row],[ID NOTA]])</f>
        <v>7</v>
      </c>
    </row>
    <row r="404" spans="1:26" x14ac:dyDescent="0.25">
      <c r="A404" s="32"/>
      <c r="B404" s="48" t="str">
        <f>IF(ATALI[[#This Row],[N_ID]]="","",INDEX(Table1[ID],MATCH(ATALI[[#This Row],[N_ID]],Table1[N_ID],0)))</f>
        <v/>
      </c>
      <c r="C404" s="48" t="str">
        <f ca="1">IF(ATALI[[#This Row],[//]]="","",HYPERLINK("["&amp;SUBSTITUTE(DIR,"'","")&amp;"]NOTA!D"&amp;ATALI[[#This Row],[//]]+2,"&gt;"))</f>
        <v/>
      </c>
      <c r="D404" s="48" t="str">
        <f>IF(ATALI[[#This Row],[ID NOTA]]="","",INDEX(Table1[QB],MATCH(ATALI[[#This Row],[ID NOTA]],Table1[ID],0)))</f>
        <v/>
      </c>
      <c r="E40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04" s="48"/>
      <c r="G404" s="30" t="str">
        <f ca="1">IF(ATALI[[#This Row],[N_ID]]="","",INDEX(INDIRECT($2:$2),ATALI[[#This Row],[//]]))</f>
        <v/>
      </c>
      <c r="H404" s="30" t="str">
        <f ca="1">IF(ATALI[[#This Row],[N_ID]]="","",INDEX(INDIRECT($2:$2),ATALI[[#This Row],[//]]))</f>
        <v/>
      </c>
      <c r="I404" s="31" t="str">
        <f ca="1">IF(ATALI[[#This Row],[N_ID]]="","",INDEX(INDIRECT($2:$2),ATALI[[#This Row],[//]]))</f>
        <v/>
      </c>
      <c r="J404" s="31" t="str">
        <f ca="1">IF(ATALI[[#This Row],[//]]="","",INDEX([3]!db[NB PAJAK],ATALI[[#This Row],[stt]]-1))</f>
        <v/>
      </c>
      <c r="K404" s="48" t="str">
        <f ca="1">IF(ATALI[[#This Row],[//]]="","",INDEX(INDIRECT($2:$2),ATALI[[#This Row],[//]]))</f>
        <v/>
      </c>
      <c r="L404" s="48" t="str">
        <f ca="1">IF(ATALI[[#This Row],[//]]="","",INDEX(INDIRECT($2:$2),ATALI[[#This Row],[//]]))</f>
        <v/>
      </c>
      <c r="M404" s="48" t="str">
        <f ca="1">IF(ATALI[[#This Row],[//]]="","",INDEX(INDIRECT($2:$2),ATALI[[#This Row],[//]]))</f>
        <v/>
      </c>
      <c r="N404" s="33" t="str">
        <f ca="1">IF(ATALI[[#This Row],[//]]="","",INDEX(INDIRECT($2:$2),ATALI[[#This Row],[//]]))</f>
        <v/>
      </c>
      <c r="O404" s="44" t="str">
        <f ca="1">IF(ATALI[[#This Row],[//]]="","",INDEX(INDIRECT($2:$2),ATALI[[#This Row],[//]]))</f>
        <v/>
      </c>
      <c r="P404" s="44" t="str">
        <f ca="1">IF(ATALI[[#This Row],[//]]="","",IF(INDEX(INDIRECT($2:$2),ATALI[[#This Row],[//]])="","",INDEX(INDIRECT($2:$2),ATALI[[#This Row],[//]])))</f>
        <v/>
      </c>
      <c r="Q404" s="33" t="str">
        <f ca="1">IF(ATALI[[#This Row],[//]]="","",INDEX(INDIRECT($2:$2),ATALI[[#This Row],[//]]))</f>
        <v/>
      </c>
      <c r="R4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04" s="45" t="str">
        <f ca="1">IF(ATALI[[#This Row],[//]]="","",IF(INDEX(INDIRECT($2:$2),ATALI[[#This Row],[//]])="","",INDEX(INDIRECT($2:$2),ATALI[[#This Row],[//]])))</f>
        <v/>
      </c>
      <c r="U404" s="31" t="str">
        <f ca="1">IF(ATALI[[#This Row],[//]]="","",INDEX(INDIRECT($2:$2),ATALI[[#This Row],[//]]))</f>
        <v/>
      </c>
      <c r="V404" s="31" t="str">
        <f ca="1">LOWER(SUBSTITUTE(SUBSTITUTE(SUBSTITUTE(SUBSTITUTE(SUBSTITUTE(SUBSTITUTE(SUBSTITUTE(ATALI[[#This Row],[N.B.nota]]," ",""),"-",""),"(",""),")",""),".",""),",",""),"/",""))</f>
        <v/>
      </c>
      <c r="W404" s="31" t="str">
        <f ca="1">IF(ATALI[[#This Row],[concat]]="","",MATCH(ATALI[[#This Row],[concat]],[3]!db[NB NOTA_C],0)+1)</f>
        <v/>
      </c>
      <c r="X404" s="31" t="str">
        <f ca="1">IF(ATALI[[#This Row],[N.B.nota]]="","",ADDRESS(ROW(ATALI[QB]),COLUMN(ATALI[QB]))&amp;":"&amp;ADDRESS(ROW(),COLUMN(ATALI[QB])))</f>
        <v/>
      </c>
      <c r="Y404" s="46" t="str">
        <f ca="1">IF(ATALI[[#This Row],[//]]="","",HYPERLINK("[../DB.xlsx]DB!e"&amp;MATCH(ATALI[[#This Row],[concat]],[3]!db[NB NOTA_C],0)+1,"&gt;"))</f>
        <v/>
      </c>
      <c r="Z404" s="32">
        <f ca="1">IF(ATALI[[#This Row],[ID NOTA]]="",INDIRECT(ADDRESS(ROW()-1,COLUMN())),ATALI[[#This Row],[ID NOTA]])</f>
        <v>7</v>
      </c>
    </row>
    <row r="405" spans="1:26" x14ac:dyDescent="0.25">
      <c r="A405" s="32"/>
      <c r="B405" s="48" t="str">
        <f>IF(ATALI[[#This Row],[N_ID]]="","",INDEX(Table1[ID],MATCH(ATALI[[#This Row],[N_ID]],Table1[N_ID],0)))</f>
        <v/>
      </c>
      <c r="C405" s="48" t="str">
        <f ca="1">IF(ATALI[[#This Row],[//]]="","",HYPERLINK("["&amp;SUBSTITUTE(DIR,"'","")&amp;"]NOTA!D"&amp;ATALI[[#This Row],[//]]+2,"&gt;"))</f>
        <v/>
      </c>
      <c r="D405" s="48" t="str">
        <f>IF(ATALI[[#This Row],[ID NOTA]]="","",INDEX(Table1[QB],MATCH(ATALI[[#This Row],[ID NOTA]],Table1[ID],0)))</f>
        <v/>
      </c>
      <c r="E40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05" s="48"/>
      <c r="G405" s="30" t="str">
        <f ca="1">IF(ATALI[[#This Row],[N_ID]]="","",INDEX(INDIRECT($2:$2),ATALI[[#This Row],[//]]))</f>
        <v/>
      </c>
      <c r="H405" s="30" t="str">
        <f ca="1">IF(ATALI[[#This Row],[N_ID]]="","",INDEX(INDIRECT($2:$2),ATALI[[#This Row],[//]]))</f>
        <v/>
      </c>
      <c r="I405" s="31" t="str">
        <f ca="1">IF(ATALI[[#This Row],[N_ID]]="","",INDEX(INDIRECT($2:$2),ATALI[[#This Row],[//]]))</f>
        <v/>
      </c>
      <c r="J405" s="31" t="str">
        <f ca="1">IF(ATALI[[#This Row],[//]]="","",INDEX([3]!db[NB PAJAK],ATALI[[#This Row],[stt]]-1))</f>
        <v/>
      </c>
      <c r="K405" s="48" t="str">
        <f ca="1">IF(ATALI[[#This Row],[//]]="","",INDEX(INDIRECT($2:$2),ATALI[[#This Row],[//]]))</f>
        <v/>
      </c>
      <c r="L405" s="48" t="str">
        <f ca="1">IF(ATALI[[#This Row],[//]]="","",INDEX(INDIRECT($2:$2),ATALI[[#This Row],[//]]))</f>
        <v/>
      </c>
      <c r="M405" s="48" t="str">
        <f ca="1">IF(ATALI[[#This Row],[//]]="","",INDEX(INDIRECT($2:$2),ATALI[[#This Row],[//]]))</f>
        <v/>
      </c>
      <c r="N405" s="33" t="str">
        <f ca="1">IF(ATALI[[#This Row],[//]]="","",INDEX(INDIRECT($2:$2),ATALI[[#This Row],[//]]))</f>
        <v/>
      </c>
      <c r="O405" s="44" t="str">
        <f ca="1">IF(ATALI[[#This Row],[//]]="","",INDEX(INDIRECT($2:$2),ATALI[[#This Row],[//]]))</f>
        <v/>
      </c>
      <c r="P405" s="44" t="str">
        <f ca="1">IF(ATALI[[#This Row],[//]]="","",IF(INDEX(INDIRECT($2:$2),ATALI[[#This Row],[//]])="","",INDEX(INDIRECT($2:$2),ATALI[[#This Row],[//]])))</f>
        <v/>
      </c>
      <c r="Q405" s="33" t="str">
        <f ca="1">IF(ATALI[[#This Row],[//]]="","",INDEX(INDIRECT($2:$2),ATALI[[#This Row],[//]]))</f>
        <v/>
      </c>
      <c r="R4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05" s="45" t="str">
        <f ca="1">IF(ATALI[[#This Row],[//]]="","",IF(INDEX(INDIRECT($2:$2),ATALI[[#This Row],[//]])="","",INDEX(INDIRECT($2:$2),ATALI[[#This Row],[//]])))</f>
        <v/>
      </c>
      <c r="U405" s="31" t="str">
        <f ca="1">IF(ATALI[[#This Row],[//]]="","",INDEX(INDIRECT($2:$2),ATALI[[#This Row],[//]]))</f>
        <v/>
      </c>
      <c r="V405" s="31" t="str">
        <f ca="1">LOWER(SUBSTITUTE(SUBSTITUTE(SUBSTITUTE(SUBSTITUTE(SUBSTITUTE(SUBSTITUTE(SUBSTITUTE(ATALI[[#This Row],[N.B.nota]]," ",""),"-",""),"(",""),")",""),".",""),",",""),"/",""))</f>
        <v/>
      </c>
      <c r="W405" s="31" t="str">
        <f ca="1">IF(ATALI[[#This Row],[concat]]="","",MATCH(ATALI[[#This Row],[concat]],[3]!db[NB NOTA_C],0)+1)</f>
        <v/>
      </c>
      <c r="X405" s="31" t="str">
        <f ca="1">IF(ATALI[[#This Row],[N.B.nota]]="","",ADDRESS(ROW(ATALI[QB]),COLUMN(ATALI[QB]))&amp;":"&amp;ADDRESS(ROW(),COLUMN(ATALI[QB])))</f>
        <v/>
      </c>
      <c r="Y405" s="46" t="str">
        <f ca="1">IF(ATALI[[#This Row],[//]]="","",HYPERLINK("[../DB.xlsx]DB!e"&amp;MATCH(ATALI[[#This Row],[concat]],[3]!db[NB NOTA_C],0)+1,"&gt;"))</f>
        <v/>
      </c>
      <c r="Z405" s="32">
        <f ca="1">IF(ATALI[[#This Row],[ID NOTA]]="",INDIRECT(ADDRESS(ROW()-1,COLUMN())),ATALI[[#This Row],[ID NOTA]])</f>
        <v>7</v>
      </c>
    </row>
    <row r="406" spans="1:26" x14ac:dyDescent="0.25">
      <c r="A406" s="32"/>
      <c r="B406" s="48" t="str">
        <f>IF(ATALI[[#This Row],[N_ID]]="","",INDEX(Table1[ID],MATCH(ATALI[[#This Row],[N_ID]],Table1[N_ID],0)))</f>
        <v/>
      </c>
      <c r="C406" s="48" t="str">
        <f ca="1">IF(ATALI[[#This Row],[//]]="","",HYPERLINK("["&amp;SUBSTITUTE(DIR,"'","")&amp;"]NOTA!D"&amp;ATALI[[#This Row],[//]]+2,"&gt;"))</f>
        <v/>
      </c>
      <c r="D406" s="48" t="str">
        <f>IF(ATALI[[#This Row],[ID NOTA]]="","",INDEX(Table1[QB],MATCH(ATALI[[#This Row],[ID NOTA]],Table1[ID],0)))</f>
        <v/>
      </c>
      <c r="E40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06" s="48"/>
      <c r="G406" s="30" t="str">
        <f ca="1">IF(ATALI[[#This Row],[N_ID]]="","",INDEX(INDIRECT($2:$2),ATALI[[#This Row],[//]]))</f>
        <v/>
      </c>
      <c r="H406" s="30" t="str">
        <f ca="1">IF(ATALI[[#This Row],[N_ID]]="","",INDEX(INDIRECT($2:$2),ATALI[[#This Row],[//]]))</f>
        <v/>
      </c>
      <c r="I406" s="31" t="str">
        <f ca="1">IF(ATALI[[#This Row],[N_ID]]="","",INDEX(INDIRECT($2:$2),ATALI[[#This Row],[//]]))</f>
        <v/>
      </c>
      <c r="J406" s="31" t="str">
        <f ca="1">IF(ATALI[[#This Row],[//]]="","",INDEX([3]!db[NB PAJAK],ATALI[[#This Row],[stt]]-1))</f>
        <v/>
      </c>
      <c r="K406" s="48" t="str">
        <f ca="1">IF(ATALI[[#This Row],[//]]="","",INDEX(INDIRECT($2:$2),ATALI[[#This Row],[//]]))</f>
        <v/>
      </c>
      <c r="L406" s="48" t="str">
        <f ca="1">IF(ATALI[[#This Row],[//]]="","",INDEX(INDIRECT($2:$2),ATALI[[#This Row],[//]]))</f>
        <v/>
      </c>
      <c r="M406" s="48" t="str">
        <f ca="1">IF(ATALI[[#This Row],[//]]="","",INDEX(INDIRECT($2:$2),ATALI[[#This Row],[//]]))</f>
        <v/>
      </c>
      <c r="N406" s="33" t="str">
        <f ca="1">IF(ATALI[[#This Row],[//]]="","",INDEX(INDIRECT($2:$2),ATALI[[#This Row],[//]]))</f>
        <v/>
      </c>
      <c r="O406" s="44" t="str">
        <f ca="1">IF(ATALI[[#This Row],[//]]="","",INDEX(INDIRECT($2:$2),ATALI[[#This Row],[//]]))</f>
        <v/>
      </c>
      <c r="P406" s="44" t="str">
        <f ca="1">IF(ATALI[[#This Row],[//]]="","",IF(INDEX(INDIRECT($2:$2),ATALI[[#This Row],[//]])="","",INDEX(INDIRECT($2:$2),ATALI[[#This Row],[//]])))</f>
        <v/>
      </c>
      <c r="Q406" s="33" t="str">
        <f ca="1">IF(ATALI[[#This Row],[//]]="","",INDEX(INDIRECT($2:$2),ATALI[[#This Row],[//]]))</f>
        <v/>
      </c>
      <c r="R4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06" s="45" t="str">
        <f ca="1">IF(ATALI[[#This Row],[//]]="","",IF(INDEX(INDIRECT($2:$2),ATALI[[#This Row],[//]])="","",INDEX(INDIRECT($2:$2),ATALI[[#This Row],[//]])))</f>
        <v/>
      </c>
      <c r="U406" s="31" t="str">
        <f ca="1">IF(ATALI[[#This Row],[//]]="","",INDEX(INDIRECT($2:$2),ATALI[[#This Row],[//]]))</f>
        <v/>
      </c>
      <c r="V406" s="31" t="str">
        <f ca="1">LOWER(SUBSTITUTE(SUBSTITUTE(SUBSTITUTE(SUBSTITUTE(SUBSTITUTE(SUBSTITUTE(SUBSTITUTE(ATALI[[#This Row],[N.B.nota]]," ",""),"-",""),"(",""),")",""),".",""),",",""),"/",""))</f>
        <v/>
      </c>
      <c r="W406" s="31" t="str">
        <f ca="1">IF(ATALI[[#This Row],[concat]]="","",MATCH(ATALI[[#This Row],[concat]],[3]!db[NB NOTA_C],0)+1)</f>
        <v/>
      </c>
      <c r="X406" s="31" t="str">
        <f ca="1">IF(ATALI[[#This Row],[N.B.nota]]="","",ADDRESS(ROW(ATALI[QB]),COLUMN(ATALI[QB]))&amp;":"&amp;ADDRESS(ROW(),COLUMN(ATALI[QB])))</f>
        <v/>
      </c>
      <c r="Y406" s="46" t="str">
        <f ca="1">IF(ATALI[[#This Row],[//]]="","",HYPERLINK("[../DB.xlsx]DB!e"&amp;MATCH(ATALI[[#This Row],[concat]],[3]!db[NB NOTA_C],0)+1,"&gt;"))</f>
        <v/>
      </c>
      <c r="Z406" s="32">
        <f ca="1">IF(ATALI[[#This Row],[ID NOTA]]="",INDIRECT(ADDRESS(ROW()-1,COLUMN())),ATALI[[#This Row],[ID NOTA]])</f>
        <v>7</v>
      </c>
    </row>
    <row r="407" spans="1:26" x14ac:dyDescent="0.25">
      <c r="A407" s="32"/>
      <c r="B407" s="48" t="str">
        <f>IF(ATALI[[#This Row],[N_ID]]="","",INDEX(Table1[ID],MATCH(ATALI[[#This Row],[N_ID]],Table1[N_ID],0)))</f>
        <v/>
      </c>
      <c r="C407" s="48" t="str">
        <f ca="1">IF(ATALI[[#This Row],[//]]="","",HYPERLINK("["&amp;SUBSTITUTE(DIR,"'","")&amp;"]NOTA!D"&amp;ATALI[[#This Row],[//]]+2,"&gt;"))</f>
        <v/>
      </c>
      <c r="D407" s="48" t="str">
        <f>IF(ATALI[[#This Row],[ID NOTA]]="","",INDEX(Table1[QB],MATCH(ATALI[[#This Row],[ID NOTA]],Table1[ID],0)))</f>
        <v/>
      </c>
      <c r="E40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07" s="48"/>
      <c r="G407" s="30" t="str">
        <f ca="1">IF(ATALI[[#This Row],[N_ID]]="","",INDEX(INDIRECT($2:$2),ATALI[[#This Row],[//]]))</f>
        <v/>
      </c>
      <c r="H407" s="30" t="str">
        <f ca="1">IF(ATALI[[#This Row],[N_ID]]="","",INDEX(INDIRECT($2:$2),ATALI[[#This Row],[//]]))</f>
        <v/>
      </c>
      <c r="I407" s="31" t="str">
        <f ca="1">IF(ATALI[[#This Row],[N_ID]]="","",INDEX(INDIRECT($2:$2),ATALI[[#This Row],[//]]))</f>
        <v/>
      </c>
      <c r="J407" s="31" t="str">
        <f ca="1">IF(ATALI[[#This Row],[//]]="","",INDEX([3]!db[NB PAJAK],ATALI[[#This Row],[stt]]-1))</f>
        <v/>
      </c>
      <c r="K407" s="48" t="str">
        <f ca="1">IF(ATALI[[#This Row],[//]]="","",INDEX(INDIRECT($2:$2),ATALI[[#This Row],[//]]))</f>
        <v/>
      </c>
      <c r="L407" s="48" t="str">
        <f ca="1">IF(ATALI[[#This Row],[//]]="","",INDEX(INDIRECT($2:$2),ATALI[[#This Row],[//]]))</f>
        <v/>
      </c>
      <c r="M407" s="48" t="str">
        <f ca="1">IF(ATALI[[#This Row],[//]]="","",INDEX(INDIRECT($2:$2),ATALI[[#This Row],[//]]))</f>
        <v/>
      </c>
      <c r="N407" s="33" t="str">
        <f ca="1">IF(ATALI[[#This Row],[//]]="","",INDEX(INDIRECT($2:$2),ATALI[[#This Row],[//]]))</f>
        <v/>
      </c>
      <c r="O407" s="44" t="str">
        <f ca="1">IF(ATALI[[#This Row],[//]]="","",INDEX(INDIRECT($2:$2),ATALI[[#This Row],[//]]))</f>
        <v/>
      </c>
      <c r="P407" s="44" t="str">
        <f ca="1">IF(ATALI[[#This Row],[//]]="","",IF(INDEX(INDIRECT($2:$2),ATALI[[#This Row],[//]])="","",INDEX(INDIRECT($2:$2),ATALI[[#This Row],[//]])))</f>
        <v/>
      </c>
      <c r="Q407" s="33" t="str">
        <f ca="1">IF(ATALI[[#This Row],[//]]="","",INDEX(INDIRECT($2:$2),ATALI[[#This Row],[//]]))</f>
        <v/>
      </c>
      <c r="R4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07" s="45" t="str">
        <f ca="1">IF(ATALI[[#This Row],[//]]="","",IF(INDEX(INDIRECT($2:$2),ATALI[[#This Row],[//]])="","",INDEX(INDIRECT($2:$2),ATALI[[#This Row],[//]])))</f>
        <v/>
      </c>
      <c r="U407" s="31" t="str">
        <f ca="1">IF(ATALI[[#This Row],[//]]="","",INDEX(INDIRECT($2:$2),ATALI[[#This Row],[//]]))</f>
        <v/>
      </c>
      <c r="V407" s="31" t="str">
        <f ca="1">LOWER(SUBSTITUTE(SUBSTITUTE(SUBSTITUTE(SUBSTITUTE(SUBSTITUTE(SUBSTITUTE(SUBSTITUTE(ATALI[[#This Row],[N.B.nota]]," ",""),"-",""),"(",""),")",""),".",""),",",""),"/",""))</f>
        <v/>
      </c>
      <c r="W407" s="31" t="str">
        <f ca="1">IF(ATALI[[#This Row],[concat]]="","",MATCH(ATALI[[#This Row],[concat]],[3]!db[NB NOTA_C],0)+1)</f>
        <v/>
      </c>
      <c r="X407" s="31" t="str">
        <f ca="1">IF(ATALI[[#This Row],[N.B.nota]]="","",ADDRESS(ROW(ATALI[QB]),COLUMN(ATALI[QB]))&amp;":"&amp;ADDRESS(ROW(),COLUMN(ATALI[QB])))</f>
        <v/>
      </c>
      <c r="Y407" s="46" t="str">
        <f ca="1">IF(ATALI[[#This Row],[//]]="","",HYPERLINK("[../DB.xlsx]DB!e"&amp;MATCH(ATALI[[#This Row],[concat]],[3]!db[NB NOTA_C],0)+1,"&gt;"))</f>
        <v/>
      </c>
      <c r="Z407" s="32">
        <f ca="1">IF(ATALI[[#This Row],[ID NOTA]]="",INDIRECT(ADDRESS(ROW()-1,COLUMN())),ATALI[[#This Row],[ID NOTA]])</f>
        <v>7</v>
      </c>
    </row>
    <row r="408" spans="1:26" x14ac:dyDescent="0.25">
      <c r="A408" s="32"/>
      <c r="B408" s="48" t="str">
        <f>IF(ATALI[[#This Row],[N_ID]]="","",INDEX(Table1[ID],MATCH(ATALI[[#This Row],[N_ID]],Table1[N_ID],0)))</f>
        <v/>
      </c>
      <c r="C408" s="48" t="str">
        <f ca="1">IF(ATALI[[#This Row],[//]]="","",HYPERLINK("["&amp;SUBSTITUTE(DIR,"'","")&amp;"]NOTA!D"&amp;ATALI[[#This Row],[//]]+2,"&gt;"))</f>
        <v/>
      </c>
      <c r="D408" s="48" t="str">
        <f>IF(ATALI[[#This Row],[ID NOTA]]="","",INDEX(Table1[QB],MATCH(ATALI[[#This Row],[ID NOTA]],Table1[ID],0)))</f>
        <v/>
      </c>
      <c r="E40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08" s="48"/>
      <c r="G408" s="30" t="str">
        <f ca="1">IF(ATALI[[#This Row],[N_ID]]="","",INDEX(INDIRECT($2:$2),ATALI[[#This Row],[//]]))</f>
        <v/>
      </c>
      <c r="H408" s="30" t="str">
        <f ca="1">IF(ATALI[[#This Row],[N_ID]]="","",INDEX(INDIRECT($2:$2),ATALI[[#This Row],[//]]))</f>
        <v/>
      </c>
      <c r="I408" s="31" t="str">
        <f ca="1">IF(ATALI[[#This Row],[N_ID]]="","",INDEX(INDIRECT($2:$2),ATALI[[#This Row],[//]]))</f>
        <v/>
      </c>
      <c r="J408" s="31" t="str">
        <f ca="1">IF(ATALI[[#This Row],[//]]="","",INDEX([3]!db[NB PAJAK],ATALI[[#This Row],[stt]]-1))</f>
        <v/>
      </c>
      <c r="K408" s="48" t="str">
        <f ca="1">IF(ATALI[[#This Row],[//]]="","",INDEX(INDIRECT($2:$2),ATALI[[#This Row],[//]]))</f>
        <v/>
      </c>
      <c r="L408" s="48" t="str">
        <f ca="1">IF(ATALI[[#This Row],[//]]="","",INDEX(INDIRECT($2:$2),ATALI[[#This Row],[//]]))</f>
        <v/>
      </c>
      <c r="M408" s="48" t="str">
        <f ca="1">IF(ATALI[[#This Row],[//]]="","",INDEX(INDIRECT($2:$2),ATALI[[#This Row],[//]]))</f>
        <v/>
      </c>
      <c r="N408" s="33" t="str">
        <f ca="1">IF(ATALI[[#This Row],[//]]="","",INDEX(INDIRECT($2:$2),ATALI[[#This Row],[//]]))</f>
        <v/>
      </c>
      <c r="O408" s="44" t="str">
        <f ca="1">IF(ATALI[[#This Row],[//]]="","",INDEX(INDIRECT($2:$2),ATALI[[#This Row],[//]]))</f>
        <v/>
      </c>
      <c r="P408" s="44" t="str">
        <f ca="1">IF(ATALI[[#This Row],[//]]="","",IF(INDEX(INDIRECT($2:$2),ATALI[[#This Row],[//]])="","",INDEX(INDIRECT($2:$2),ATALI[[#This Row],[//]])))</f>
        <v/>
      </c>
      <c r="Q408" s="33" t="str">
        <f ca="1">IF(ATALI[[#This Row],[//]]="","",INDEX(INDIRECT($2:$2),ATALI[[#This Row],[//]]))</f>
        <v/>
      </c>
      <c r="R4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08" s="45" t="str">
        <f ca="1">IF(ATALI[[#This Row],[//]]="","",IF(INDEX(INDIRECT($2:$2),ATALI[[#This Row],[//]])="","",INDEX(INDIRECT($2:$2),ATALI[[#This Row],[//]])))</f>
        <v/>
      </c>
      <c r="U408" s="31" t="str">
        <f ca="1">IF(ATALI[[#This Row],[//]]="","",INDEX(INDIRECT($2:$2),ATALI[[#This Row],[//]]))</f>
        <v/>
      </c>
      <c r="V408" s="31" t="str">
        <f ca="1">LOWER(SUBSTITUTE(SUBSTITUTE(SUBSTITUTE(SUBSTITUTE(SUBSTITUTE(SUBSTITUTE(SUBSTITUTE(ATALI[[#This Row],[N.B.nota]]," ",""),"-",""),"(",""),")",""),".",""),",",""),"/",""))</f>
        <v/>
      </c>
      <c r="W408" s="31" t="str">
        <f ca="1">IF(ATALI[[#This Row],[concat]]="","",MATCH(ATALI[[#This Row],[concat]],[3]!db[NB NOTA_C],0)+1)</f>
        <v/>
      </c>
      <c r="X408" s="31" t="str">
        <f ca="1">IF(ATALI[[#This Row],[N.B.nota]]="","",ADDRESS(ROW(ATALI[QB]),COLUMN(ATALI[QB]))&amp;":"&amp;ADDRESS(ROW(),COLUMN(ATALI[QB])))</f>
        <v/>
      </c>
      <c r="Y408" s="46" t="str">
        <f ca="1">IF(ATALI[[#This Row],[//]]="","",HYPERLINK("[../DB.xlsx]DB!e"&amp;MATCH(ATALI[[#This Row],[concat]],[3]!db[NB NOTA_C],0)+1,"&gt;"))</f>
        <v/>
      </c>
      <c r="Z408" s="32">
        <f ca="1">IF(ATALI[[#This Row],[ID NOTA]]="",INDIRECT(ADDRESS(ROW()-1,COLUMN())),ATALI[[#This Row],[ID NOTA]])</f>
        <v>7</v>
      </c>
    </row>
    <row r="409" spans="1:26" x14ac:dyDescent="0.25">
      <c r="A409" s="32"/>
      <c r="B409" s="48" t="str">
        <f>IF(ATALI[[#This Row],[N_ID]]="","",INDEX(Table1[ID],MATCH(ATALI[[#This Row],[N_ID]],Table1[N_ID],0)))</f>
        <v/>
      </c>
      <c r="C409" s="48" t="str">
        <f ca="1">IF(ATALI[[#This Row],[//]]="","",HYPERLINK("["&amp;SUBSTITUTE(DIR,"'","")&amp;"]NOTA!D"&amp;ATALI[[#This Row],[//]]+2,"&gt;"))</f>
        <v/>
      </c>
      <c r="D409" s="48" t="str">
        <f>IF(ATALI[[#This Row],[ID NOTA]]="","",INDEX(Table1[QB],MATCH(ATALI[[#This Row],[ID NOTA]],Table1[ID],0)))</f>
        <v/>
      </c>
      <c r="E40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09" s="48"/>
      <c r="G409" s="30" t="str">
        <f ca="1">IF(ATALI[[#This Row],[N_ID]]="","",INDEX(INDIRECT($2:$2),ATALI[[#This Row],[//]]))</f>
        <v/>
      </c>
      <c r="H409" s="30" t="str">
        <f ca="1">IF(ATALI[[#This Row],[N_ID]]="","",INDEX(INDIRECT($2:$2),ATALI[[#This Row],[//]]))</f>
        <v/>
      </c>
      <c r="I409" s="31" t="str">
        <f ca="1">IF(ATALI[[#This Row],[N_ID]]="","",INDEX(INDIRECT($2:$2),ATALI[[#This Row],[//]]))</f>
        <v/>
      </c>
      <c r="J409" s="31" t="str">
        <f ca="1">IF(ATALI[[#This Row],[//]]="","",INDEX([3]!db[NB PAJAK],ATALI[[#This Row],[stt]]-1))</f>
        <v/>
      </c>
      <c r="K409" s="48" t="str">
        <f ca="1">IF(ATALI[[#This Row],[//]]="","",INDEX(INDIRECT($2:$2),ATALI[[#This Row],[//]]))</f>
        <v/>
      </c>
      <c r="L409" s="48" t="str">
        <f ca="1">IF(ATALI[[#This Row],[//]]="","",INDEX(INDIRECT($2:$2),ATALI[[#This Row],[//]]))</f>
        <v/>
      </c>
      <c r="M409" s="48" t="str">
        <f ca="1">IF(ATALI[[#This Row],[//]]="","",INDEX(INDIRECT($2:$2),ATALI[[#This Row],[//]]))</f>
        <v/>
      </c>
      <c r="N409" s="33" t="str">
        <f ca="1">IF(ATALI[[#This Row],[//]]="","",INDEX(INDIRECT($2:$2),ATALI[[#This Row],[//]]))</f>
        <v/>
      </c>
      <c r="O409" s="44" t="str">
        <f ca="1">IF(ATALI[[#This Row],[//]]="","",INDEX(INDIRECT($2:$2),ATALI[[#This Row],[//]]))</f>
        <v/>
      </c>
      <c r="P409" s="44" t="str">
        <f ca="1">IF(ATALI[[#This Row],[//]]="","",IF(INDEX(INDIRECT($2:$2),ATALI[[#This Row],[//]])="","",INDEX(INDIRECT($2:$2),ATALI[[#This Row],[//]])))</f>
        <v/>
      </c>
      <c r="Q409" s="33" t="str">
        <f ca="1">IF(ATALI[[#This Row],[//]]="","",INDEX(INDIRECT($2:$2),ATALI[[#This Row],[//]]))</f>
        <v/>
      </c>
      <c r="R4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09" s="45" t="str">
        <f ca="1">IF(ATALI[[#This Row],[//]]="","",IF(INDEX(INDIRECT($2:$2),ATALI[[#This Row],[//]])="","",INDEX(INDIRECT($2:$2),ATALI[[#This Row],[//]])))</f>
        <v/>
      </c>
      <c r="U409" s="31" t="str">
        <f ca="1">IF(ATALI[[#This Row],[//]]="","",INDEX(INDIRECT($2:$2),ATALI[[#This Row],[//]]))</f>
        <v/>
      </c>
      <c r="V409" s="31" t="str">
        <f ca="1">LOWER(SUBSTITUTE(SUBSTITUTE(SUBSTITUTE(SUBSTITUTE(SUBSTITUTE(SUBSTITUTE(SUBSTITUTE(ATALI[[#This Row],[N.B.nota]]," ",""),"-",""),"(",""),")",""),".",""),",",""),"/",""))</f>
        <v/>
      </c>
      <c r="W409" s="31" t="str">
        <f ca="1">IF(ATALI[[#This Row],[concat]]="","",MATCH(ATALI[[#This Row],[concat]],[3]!db[NB NOTA_C],0)+1)</f>
        <v/>
      </c>
      <c r="X409" s="31" t="str">
        <f ca="1">IF(ATALI[[#This Row],[N.B.nota]]="","",ADDRESS(ROW(ATALI[QB]),COLUMN(ATALI[QB]))&amp;":"&amp;ADDRESS(ROW(),COLUMN(ATALI[QB])))</f>
        <v/>
      </c>
      <c r="Y409" s="46" t="str">
        <f ca="1">IF(ATALI[[#This Row],[//]]="","",HYPERLINK("[../DB.xlsx]DB!e"&amp;MATCH(ATALI[[#This Row],[concat]],[3]!db[NB NOTA_C],0)+1,"&gt;"))</f>
        <v/>
      </c>
      <c r="Z409" s="32">
        <f ca="1">IF(ATALI[[#This Row],[ID NOTA]]="",INDIRECT(ADDRESS(ROW()-1,COLUMN())),ATALI[[#This Row],[ID NOTA]])</f>
        <v>7</v>
      </c>
    </row>
    <row r="410" spans="1:26" x14ac:dyDescent="0.25">
      <c r="A410" s="32"/>
      <c r="B410" s="48" t="str">
        <f>IF(ATALI[[#This Row],[N_ID]]="","",INDEX(Table1[ID],MATCH(ATALI[[#This Row],[N_ID]],Table1[N_ID],0)))</f>
        <v/>
      </c>
      <c r="C410" s="48" t="str">
        <f ca="1">IF(ATALI[[#This Row],[//]]="","",HYPERLINK("["&amp;SUBSTITUTE(DIR,"'","")&amp;"]NOTA!D"&amp;ATALI[[#This Row],[//]]+2,"&gt;"))</f>
        <v/>
      </c>
      <c r="D410" s="48" t="str">
        <f>IF(ATALI[[#This Row],[ID NOTA]]="","",INDEX(Table1[QB],MATCH(ATALI[[#This Row],[ID NOTA]],Table1[ID],0)))</f>
        <v/>
      </c>
      <c r="E41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10" s="48"/>
      <c r="G410" s="30" t="str">
        <f ca="1">IF(ATALI[[#This Row],[N_ID]]="","",INDEX(INDIRECT($2:$2),ATALI[[#This Row],[//]]))</f>
        <v/>
      </c>
      <c r="H410" s="30" t="str">
        <f ca="1">IF(ATALI[[#This Row],[N_ID]]="","",INDEX(INDIRECT($2:$2),ATALI[[#This Row],[//]]))</f>
        <v/>
      </c>
      <c r="I410" s="31" t="str">
        <f ca="1">IF(ATALI[[#This Row],[N_ID]]="","",INDEX(INDIRECT($2:$2),ATALI[[#This Row],[//]]))</f>
        <v/>
      </c>
      <c r="J410" s="31" t="str">
        <f ca="1">IF(ATALI[[#This Row],[//]]="","",INDEX([3]!db[NB PAJAK],ATALI[[#This Row],[stt]]-1))</f>
        <v/>
      </c>
      <c r="K410" s="48" t="str">
        <f ca="1">IF(ATALI[[#This Row],[//]]="","",INDEX(INDIRECT($2:$2),ATALI[[#This Row],[//]]))</f>
        <v/>
      </c>
      <c r="L410" s="48" t="str">
        <f ca="1">IF(ATALI[[#This Row],[//]]="","",INDEX(INDIRECT($2:$2),ATALI[[#This Row],[//]]))</f>
        <v/>
      </c>
      <c r="M410" s="48" t="str">
        <f ca="1">IF(ATALI[[#This Row],[//]]="","",INDEX(INDIRECT($2:$2),ATALI[[#This Row],[//]]))</f>
        <v/>
      </c>
      <c r="N410" s="33" t="str">
        <f ca="1">IF(ATALI[[#This Row],[//]]="","",INDEX(INDIRECT($2:$2),ATALI[[#This Row],[//]]))</f>
        <v/>
      </c>
      <c r="O410" s="44" t="str">
        <f ca="1">IF(ATALI[[#This Row],[//]]="","",INDEX(INDIRECT($2:$2),ATALI[[#This Row],[//]]))</f>
        <v/>
      </c>
      <c r="P410" s="44" t="str">
        <f ca="1">IF(ATALI[[#This Row],[//]]="","",IF(INDEX(INDIRECT($2:$2),ATALI[[#This Row],[//]])="","",INDEX(INDIRECT($2:$2),ATALI[[#This Row],[//]])))</f>
        <v/>
      </c>
      <c r="Q410" s="33" t="str">
        <f ca="1">IF(ATALI[[#This Row],[//]]="","",INDEX(INDIRECT($2:$2),ATALI[[#This Row],[//]]))</f>
        <v/>
      </c>
      <c r="R4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10" s="45" t="str">
        <f ca="1">IF(ATALI[[#This Row],[//]]="","",IF(INDEX(INDIRECT($2:$2),ATALI[[#This Row],[//]])="","",INDEX(INDIRECT($2:$2),ATALI[[#This Row],[//]])))</f>
        <v/>
      </c>
      <c r="U410" s="31" t="str">
        <f ca="1">IF(ATALI[[#This Row],[//]]="","",INDEX(INDIRECT($2:$2),ATALI[[#This Row],[//]]))</f>
        <v/>
      </c>
      <c r="V410" s="31" t="str">
        <f ca="1">LOWER(SUBSTITUTE(SUBSTITUTE(SUBSTITUTE(SUBSTITUTE(SUBSTITUTE(SUBSTITUTE(SUBSTITUTE(ATALI[[#This Row],[N.B.nota]]," ",""),"-",""),"(",""),")",""),".",""),",",""),"/",""))</f>
        <v/>
      </c>
      <c r="W410" s="31" t="str">
        <f ca="1">IF(ATALI[[#This Row],[concat]]="","",MATCH(ATALI[[#This Row],[concat]],[3]!db[NB NOTA_C],0)+1)</f>
        <v/>
      </c>
      <c r="X410" s="31" t="str">
        <f ca="1">IF(ATALI[[#This Row],[N.B.nota]]="","",ADDRESS(ROW(ATALI[QB]),COLUMN(ATALI[QB]))&amp;":"&amp;ADDRESS(ROW(),COLUMN(ATALI[QB])))</f>
        <v/>
      </c>
      <c r="Y410" s="46" t="str">
        <f ca="1">IF(ATALI[[#This Row],[//]]="","",HYPERLINK("[../DB.xlsx]DB!e"&amp;MATCH(ATALI[[#This Row],[concat]],[3]!db[NB NOTA_C],0)+1,"&gt;"))</f>
        <v/>
      </c>
      <c r="Z410" s="32">
        <f ca="1">IF(ATALI[[#This Row],[ID NOTA]]="",INDIRECT(ADDRESS(ROW()-1,COLUMN())),ATALI[[#This Row],[ID NOTA]])</f>
        <v>7</v>
      </c>
    </row>
    <row r="411" spans="1:26" x14ac:dyDescent="0.25">
      <c r="A411" s="32"/>
      <c r="B411" s="48" t="str">
        <f>IF(ATALI[[#This Row],[N_ID]]="","",INDEX(Table1[ID],MATCH(ATALI[[#This Row],[N_ID]],Table1[N_ID],0)))</f>
        <v/>
      </c>
      <c r="C411" s="48" t="str">
        <f ca="1">IF(ATALI[[#This Row],[//]]="","",HYPERLINK("["&amp;SUBSTITUTE(DIR,"'","")&amp;"]NOTA!D"&amp;ATALI[[#This Row],[//]]+2,"&gt;"))</f>
        <v/>
      </c>
      <c r="D411" s="48" t="str">
        <f>IF(ATALI[[#This Row],[ID NOTA]]="","",INDEX(Table1[QB],MATCH(ATALI[[#This Row],[ID NOTA]],Table1[ID],0)))</f>
        <v/>
      </c>
      <c r="E41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11" s="48"/>
      <c r="G411" s="30" t="str">
        <f ca="1">IF(ATALI[[#This Row],[N_ID]]="","",INDEX(INDIRECT($2:$2),ATALI[[#This Row],[//]]))</f>
        <v/>
      </c>
      <c r="H411" s="30" t="str">
        <f ca="1">IF(ATALI[[#This Row],[N_ID]]="","",INDEX(INDIRECT($2:$2),ATALI[[#This Row],[//]]))</f>
        <v/>
      </c>
      <c r="I411" s="31" t="str">
        <f ca="1">IF(ATALI[[#This Row],[N_ID]]="","",INDEX(INDIRECT($2:$2),ATALI[[#This Row],[//]]))</f>
        <v/>
      </c>
      <c r="J411" s="31" t="str">
        <f ca="1">IF(ATALI[[#This Row],[//]]="","",INDEX([3]!db[NB PAJAK],ATALI[[#This Row],[stt]]-1))</f>
        <v/>
      </c>
      <c r="K411" s="48" t="str">
        <f ca="1">IF(ATALI[[#This Row],[//]]="","",INDEX(INDIRECT($2:$2),ATALI[[#This Row],[//]]))</f>
        <v/>
      </c>
      <c r="L411" s="48" t="str">
        <f ca="1">IF(ATALI[[#This Row],[//]]="","",INDEX(INDIRECT($2:$2),ATALI[[#This Row],[//]]))</f>
        <v/>
      </c>
      <c r="M411" s="48" t="str">
        <f ca="1">IF(ATALI[[#This Row],[//]]="","",INDEX(INDIRECT($2:$2),ATALI[[#This Row],[//]]))</f>
        <v/>
      </c>
      <c r="N411" s="33" t="str">
        <f ca="1">IF(ATALI[[#This Row],[//]]="","",INDEX(INDIRECT($2:$2),ATALI[[#This Row],[//]]))</f>
        <v/>
      </c>
      <c r="O411" s="44" t="str">
        <f ca="1">IF(ATALI[[#This Row],[//]]="","",INDEX(INDIRECT($2:$2),ATALI[[#This Row],[//]]))</f>
        <v/>
      </c>
      <c r="P411" s="44" t="str">
        <f ca="1">IF(ATALI[[#This Row],[//]]="","",IF(INDEX(INDIRECT($2:$2),ATALI[[#This Row],[//]])="","",INDEX(INDIRECT($2:$2),ATALI[[#This Row],[//]])))</f>
        <v/>
      </c>
      <c r="Q411" s="33" t="str">
        <f ca="1">IF(ATALI[[#This Row],[//]]="","",INDEX(INDIRECT($2:$2),ATALI[[#This Row],[//]]))</f>
        <v/>
      </c>
      <c r="R4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11" s="45" t="str">
        <f ca="1">IF(ATALI[[#This Row],[//]]="","",IF(INDEX(INDIRECT($2:$2),ATALI[[#This Row],[//]])="","",INDEX(INDIRECT($2:$2),ATALI[[#This Row],[//]])))</f>
        <v/>
      </c>
      <c r="U411" s="31" t="str">
        <f ca="1">IF(ATALI[[#This Row],[//]]="","",INDEX(INDIRECT($2:$2),ATALI[[#This Row],[//]]))</f>
        <v/>
      </c>
      <c r="V411" s="31" t="str">
        <f ca="1">LOWER(SUBSTITUTE(SUBSTITUTE(SUBSTITUTE(SUBSTITUTE(SUBSTITUTE(SUBSTITUTE(SUBSTITUTE(ATALI[[#This Row],[N.B.nota]]," ",""),"-",""),"(",""),")",""),".",""),",",""),"/",""))</f>
        <v/>
      </c>
      <c r="W411" s="31" t="str">
        <f ca="1">IF(ATALI[[#This Row],[concat]]="","",MATCH(ATALI[[#This Row],[concat]],[3]!db[NB NOTA_C],0)+1)</f>
        <v/>
      </c>
      <c r="X411" s="31" t="str">
        <f ca="1">IF(ATALI[[#This Row],[N.B.nota]]="","",ADDRESS(ROW(ATALI[QB]),COLUMN(ATALI[QB]))&amp;":"&amp;ADDRESS(ROW(),COLUMN(ATALI[QB])))</f>
        <v/>
      </c>
      <c r="Y411" s="46" t="str">
        <f ca="1">IF(ATALI[[#This Row],[//]]="","",HYPERLINK("[../DB.xlsx]DB!e"&amp;MATCH(ATALI[[#This Row],[concat]],[3]!db[NB NOTA_C],0)+1,"&gt;"))</f>
        <v/>
      </c>
      <c r="Z411" s="32">
        <f ca="1">IF(ATALI[[#This Row],[ID NOTA]]="",INDIRECT(ADDRESS(ROW()-1,COLUMN())),ATALI[[#This Row],[ID NOTA]])</f>
        <v>7</v>
      </c>
    </row>
    <row r="412" spans="1:26" x14ac:dyDescent="0.25">
      <c r="A412" s="32"/>
      <c r="B412" s="48" t="str">
        <f>IF(ATALI[[#This Row],[N_ID]]="","",INDEX(Table1[ID],MATCH(ATALI[[#This Row],[N_ID]],Table1[N_ID],0)))</f>
        <v/>
      </c>
      <c r="C412" s="48" t="str">
        <f ca="1">IF(ATALI[[#This Row],[//]]="","",HYPERLINK("["&amp;SUBSTITUTE(DIR,"'","")&amp;"]NOTA!D"&amp;ATALI[[#This Row],[//]]+2,"&gt;"))</f>
        <v/>
      </c>
      <c r="D412" s="48" t="str">
        <f>IF(ATALI[[#This Row],[ID NOTA]]="","",INDEX(Table1[QB],MATCH(ATALI[[#This Row],[ID NOTA]],Table1[ID],0)))</f>
        <v/>
      </c>
      <c r="E41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12" s="48"/>
      <c r="G412" s="30" t="str">
        <f ca="1">IF(ATALI[[#This Row],[N_ID]]="","",INDEX(INDIRECT($2:$2),ATALI[[#This Row],[//]]))</f>
        <v/>
      </c>
      <c r="H412" s="30" t="str">
        <f ca="1">IF(ATALI[[#This Row],[N_ID]]="","",INDEX(INDIRECT($2:$2),ATALI[[#This Row],[//]]))</f>
        <v/>
      </c>
      <c r="I412" s="31" t="str">
        <f ca="1">IF(ATALI[[#This Row],[N_ID]]="","",INDEX(INDIRECT($2:$2),ATALI[[#This Row],[//]]))</f>
        <v/>
      </c>
      <c r="J412" s="31" t="str">
        <f ca="1">IF(ATALI[[#This Row],[//]]="","",INDEX([3]!db[NB PAJAK],ATALI[[#This Row],[stt]]-1))</f>
        <v/>
      </c>
      <c r="K412" s="48" t="str">
        <f ca="1">IF(ATALI[[#This Row],[//]]="","",INDEX(INDIRECT($2:$2),ATALI[[#This Row],[//]]))</f>
        <v/>
      </c>
      <c r="L412" s="48" t="str">
        <f ca="1">IF(ATALI[[#This Row],[//]]="","",INDEX(INDIRECT($2:$2),ATALI[[#This Row],[//]]))</f>
        <v/>
      </c>
      <c r="M412" s="48" t="str">
        <f ca="1">IF(ATALI[[#This Row],[//]]="","",INDEX(INDIRECT($2:$2),ATALI[[#This Row],[//]]))</f>
        <v/>
      </c>
      <c r="N412" s="33" t="str">
        <f ca="1">IF(ATALI[[#This Row],[//]]="","",INDEX(INDIRECT($2:$2),ATALI[[#This Row],[//]]))</f>
        <v/>
      </c>
      <c r="O412" s="44" t="str">
        <f ca="1">IF(ATALI[[#This Row],[//]]="","",INDEX(INDIRECT($2:$2),ATALI[[#This Row],[//]]))</f>
        <v/>
      </c>
      <c r="P412" s="44" t="str">
        <f ca="1">IF(ATALI[[#This Row],[//]]="","",IF(INDEX(INDIRECT($2:$2),ATALI[[#This Row],[//]])="","",INDEX(INDIRECT($2:$2),ATALI[[#This Row],[//]])))</f>
        <v/>
      </c>
      <c r="Q412" s="33" t="str">
        <f ca="1">IF(ATALI[[#This Row],[//]]="","",INDEX(INDIRECT($2:$2),ATALI[[#This Row],[//]]))</f>
        <v/>
      </c>
      <c r="R4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12" s="45" t="str">
        <f ca="1">IF(ATALI[[#This Row],[//]]="","",IF(INDEX(INDIRECT($2:$2),ATALI[[#This Row],[//]])="","",INDEX(INDIRECT($2:$2),ATALI[[#This Row],[//]])))</f>
        <v/>
      </c>
      <c r="U412" s="31" t="str">
        <f ca="1">IF(ATALI[[#This Row],[//]]="","",INDEX(INDIRECT($2:$2),ATALI[[#This Row],[//]]))</f>
        <v/>
      </c>
      <c r="V412" s="31" t="str">
        <f ca="1">LOWER(SUBSTITUTE(SUBSTITUTE(SUBSTITUTE(SUBSTITUTE(SUBSTITUTE(SUBSTITUTE(SUBSTITUTE(ATALI[[#This Row],[N.B.nota]]," ",""),"-",""),"(",""),")",""),".",""),",",""),"/",""))</f>
        <v/>
      </c>
      <c r="W412" s="31" t="str">
        <f ca="1">IF(ATALI[[#This Row],[concat]]="","",MATCH(ATALI[[#This Row],[concat]],[3]!db[NB NOTA_C],0)+1)</f>
        <v/>
      </c>
      <c r="X412" s="31" t="str">
        <f ca="1">IF(ATALI[[#This Row],[N.B.nota]]="","",ADDRESS(ROW(ATALI[QB]),COLUMN(ATALI[QB]))&amp;":"&amp;ADDRESS(ROW(),COLUMN(ATALI[QB])))</f>
        <v/>
      </c>
      <c r="Y412" s="46" t="str">
        <f ca="1">IF(ATALI[[#This Row],[//]]="","",HYPERLINK("[../DB.xlsx]DB!e"&amp;MATCH(ATALI[[#This Row],[concat]],[3]!db[NB NOTA_C],0)+1,"&gt;"))</f>
        <v/>
      </c>
      <c r="Z412" s="32">
        <f ca="1">IF(ATALI[[#This Row],[ID NOTA]]="",INDIRECT(ADDRESS(ROW()-1,COLUMN())),ATALI[[#This Row],[ID NOTA]])</f>
        <v>7</v>
      </c>
    </row>
    <row r="413" spans="1:26" x14ac:dyDescent="0.25">
      <c r="A413" s="32"/>
      <c r="B413" s="48" t="str">
        <f>IF(ATALI[[#This Row],[N_ID]]="","",INDEX(Table1[ID],MATCH(ATALI[[#This Row],[N_ID]],Table1[N_ID],0)))</f>
        <v/>
      </c>
      <c r="C413" s="48" t="str">
        <f ca="1">IF(ATALI[[#This Row],[//]]="","",HYPERLINK("["&amp;SUBSTITUTE(DIR,"'","")&amp;"]NOTA!D"&amp;ATALI[[#This Row],[//]]+2,"&gt;"))</f>
        <v/>
      </c>
      <c r="D413" s="48" t="str">
        <f>IF(ATALI[[#This Row],[ID NOTA]]="","",INDEX(Table1[QB],MATCH(ATALI[[#This Row],[ID NOTA]],Table1[ID],0)))</f>
        <v/>
      </c>
      <c r="E41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13" s="48"/>
      <c r="G413" s="30" t="str">
        <f ca="1">IF(ATALI[[#This Row],[N_ID]]="","",INDEX(INDIRECT($2:$2),ATALI[[#This Row],[//]]))</f>
        <v/>
      </c>
      <c r="H413" s="30" t="str">
        <f ca="1">IF(ATALI[[#This Row],[N_ID]]="","",INDEX(INDIRECT($2:$2),ATALI[[#This Row],[//]]))</f>
        <v/>
      </c>
      <c r="I413" s="31" t="str">
        <f ca="1">IF(ATALI[[#This Row],[N_ID]]="","",INDEX(INDIRECT($2:$2),ATALI[[#This Row],[//]]))</f>
        <v/>
      </c>
      <c r="J413" s="31" t="str">
        <f ca="1">IF(ATALI[[#This Row],[//]]="","",INDEX([3]!db[NB PAJAK],ATALI[[#This Row],[stt]]-1))</f>
        <v/>
      </c>
      <c r="K413" s="48" t="str">
        <f ca="1">IF(ATALI[[#This Row],[//]]="","",INDEX(INDIRECT($2:$2),ATALI[[#This Row],[//]]))</f>
        <v/>
      </c>
      <c r="L413" s="48" t="str">
        <f ca="1">IF(ATALI[[#This Row],[//]]="","",INDEX(INDIRECT($2:$2),ATALI[[#This Row],[//]]))</f>
        <v/>
      </c>
      <c r="M413" s="48" t="str">
        <f ca="1">IF(ATALI[[#This Row],[//]]="","",INDEX(INDIRECT($2:$2),ATALI[[#This Row],[//]]))</f>
        <v/>
      </c>
      <c r="N413" s="33" t="str">
        <f ca="1">IF(ATALI[[#This Row],[//]]="","",INDEX(INDIRECT($2:$2),ATALI[[#This Row],[//]]))</f>
        <v/>
      </c>
      <c r="O413" s="44" t="str">
        <f ca="1">IF(ATALI[[#This Row],[//]]="","",INDEX(INDIRECT($2:$2),ATALI[[#This Row],[//]]))</f>
        <v/>
      </c>
      <c r="P413" s="44" t="str">
        <f ca="1">IF(ATALI[[#This Row],[//]]="","",IF(INDEX(INDIRECT($2:$2),ATALI[[#This Row],[//]])="","",INDEX(INDIRECT($2:$2),ATALI[[#This Row],[//]])))</f>
        <v/>
      </c>
      <c r="Q413" s="33" t="str">
        <f ca="1">IF(ATALI[[#This Row],[//]]="","",INDEX(INDIRECT($2:$2),ATALI[[#This Row],[//]]))</f>
        <v/>
      </c>
      <c r="R4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13" s="45" t="str">
        <f ca="1">IF(ATALI[[#This Row],[//]]="","",IF(INDEX(INDIRECT($2:$2),ATALI[[#This Row],[//]])="","",INDEX(INDIRECT($2:$2),ATALI[[#This Row],[//]])))</f>
        <v/>
      </c>
      <c r="U413" s="31" t="str">
        <f ca="1">IF(ATALI[[#This Row],[//]]="","",INDEX(INDIRECT($2:$2),ATALI[[#This Row],[//]]))</f>
        <v/>
      </c>
      <c r="V413" s="31" t="str">
        <f ca="1">LOWER(SUBSTITUTE(SUBSTITUTE(SUBSTITUTE(SUBSTITUTE(SUBSTITUTE(SUBSTITUTE(SUBSTITUTE(ATALI[[#This Row],[N.B.nota]]," ",""),"-",""),"(",""),")",""),".",""),",",""),"/",""))</f>
        <v/>
      </c>
      <c r="W413" s="31" t="str">
        <f ca="1">IF(ATALI[[#This Row],[concat]]="","",MATCH(ATALI[[#This Row],[concat]],[3]!db[NB NOTA_C],0)+1)</f>
        <v/>
      </c>
      <c r="X413" s="31" t="str">
        <f ca="1">IF(ATALI[[#This Row],[N.B.nota]]="","",ADDRESS(ROW(ATALI[QB]),COLUMN(ATALI[QB]))&amp;":"&amp;ADDRESS(ROW(),COLUMN(ATALI[QB])))</f>
        <v/>
      </c>
      <c r="Y413" s="46" t="str">
        <f ca="1">IF(ATALI[[#This Row],[//]]="","",HYPERLINK("[../DB.xlsx]DB!e"&amp;MATCH(ATALI[[#This Row],[concat]],[3]!db[NB NOTA_C],0)+1,"&gt;"))</f>
        <v/>
      </c>
      <c r="Z413" s="32">
        <f ca="1">IF(ATALI[[#This Row],[ID NOTA]]="",INDIRECT(ADDRESS(ROW()-1,COLUMN())),ATALI[[#This Row],[ID NOTA]])</f>
        <v>7</v>
      </c>
    </row>
    <row r="414" spans="1:26" x14ac:dyDescent="0.25">
      <c r="A414" s="32"/>
      <c r="B414" s="48" t="str">
        <f>IF(ATALI[[#This Row],[N_ID]]="","",INDEX(Table1[ID],MATCH(ATALI[[#This Row],[N_ID]],Table1[N_ID],0)))</f>
        <v/>
      </c>
      <c r="C414" s="48" t="str">
        <f ca="1">IF(ATALI[[#This Row],[//]]="","",HYPERLINK("["&amp;SUBSTITUTE(DIR,"'","")&amp;"]NOTA!D"&amp;ATALI[[#This Row],[//]]+2,"&gt;"))</f>
        <v/>
      </c>
      <c r="D414" s="48" t="str">
        <f>IF(ATALI[[#This Row],[ID NOTA]]="","",INDEX(Table1[QB],MATCH(ATALI[[#This Row],[ID NOTA]],Table1[ID],0)))</f>
        <v/>
      </c>
      <c r="E41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14" s="48"/>
      <c r="G414" s="30" t="str">
        <f ca="1">IF(ATALI[[#This Row],[N_ID]]="","",INDEX(INDIRECT($2:$2),ATALI[[#This Row],[//]]))</f>
        <v/>
      </c>
      <c r="H414" s="30" t="str">
        <f ca="1">IF(ATALI[[#This Row],[N_ID]]="","",INDEX(INDIRECT($2:$2),ATALI[[#This Row],[//]]))</f>
        <v/>
      </c>
      <c r="I414" s="31" t="str">
        <f ca="1">IF(ATALI[[#This Row],[N_ID]]="","",INDEX(INDIRECT($2:$2),ATALI[[#This Row],[//]]))</f>
        <v/>
      </c>
      <c r="J414" s="31" t="str">
        <f ca="1">IF(ATALI[[#This Row],[//]]="","",INDEX([3]!db[NB PAJAK],ATALI[[#This Row],[stt]]-1))</f>
        <v/>
      </c>
      <c r="K414" s="48" t="str">
        <f ca="1">IF(ATALI[[#This Row],[//]]="","",INDEX(INDIRECT($2:$2),ATALI[[#This Row],[//]]))</f>
        <v/>
      </c>
      <c r="L414" s="48" t="str">
        <f ca="1">IF(ATALI[[#This Row],[//]]="","",INDEX(INDIRECT($2:$2),ATALI[[#This Row],[//]]))</f>
        <v/>
      </c>
      <c r="M414" s="48" t="str">
        <f ca="1">IF(ATALI[[#This Row],[//]]="","",INDEX(INDIRECT($2:$2),ATALI[[#This Row],[//]]))</f>
        <v/>
      </c>
      <c r="N414" s="33" t="str">
        <f ca="1">IF(ATALI[[#This Row],[//]]="","",INDEX(INDIRECT($2:$2),ATALI[[#This Row],[//]]))</f>
        <v/>
      </c>
      <c r="O414" s="44" t="str">
        <f ca="1">IF(ATALI[[#This Row],[//]]="","",INDEX(INDIRECT($2:$2),ATALI[[#This Row],[//]]))</f>
        <v/>
      </c>
      <c r="P414" s="44" t="str">
        <f ca="1">IF(ATALI[[#This Row],[//]]="","",IF(INDEX(INDIRECT($2:$2),ATALI[[#This Row],[//]])="","",INDEX(INDIRECT($2:$2),ATALI[[#This Row],[//]])))</f>
        <v/>
      </c>
      <c r="Q414" s="33" t="str">
        <f ca="1">IF(ATALI[[#This Row],[//]]="","",INDEX(INDIRECT($2:$2),ATALI[[#This Row],[//]]))</f>
        <v/>
      </c>
      <c r="R4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14" s="45" t="str">
        <f ca="1">IF(ATALI[[#This Row],[//]]="","",IF(INDEX(INDIRECT($2:$2),ATALI[[#This Row],[//]])="","",INDEX(INDIRECT($2:$2),ATALI[[#This Row],[//]])))</f>
        <v/>
      </c>
      <c r="U414" s="31" t="str">
        <f ca="1">IF(ATALI[[#This Row],[//]]="","",INDEX(INDIRECT($2:$2),ATALI[[#This Row],[//]]))</f>
        <v/>
      </c>
      <c r="V414" s="31" t="str">
        <f ca="1">LOWER(SUBSTITUTE(SUBSTITUTE(SUBSTITUTE(SUBSTITUTE(SUBSTITUTE(SUBSTITUTE(SUBSTITUTE(ATALI[[#This Row],[N.B.nota]]," ",""),"-",""),"(",""),")",""),".",""),",",""),"/",""))</f>
        <v/>
      </c>
      <c r="W414" s="31" t="str">
        <f ca="1">IF(ATALI[[#This Row],[concat]]="","",MATCH(ATALI[[#This Row],[concat]],[3]!db[NB NOTA_C],0)+1)</f>
        <v/>
      </c>
      <c r="X414" s="31" t="str">
        <f ca="1">IF(ATALI[[#This Row],[N.B.nota]]="","",ADDRESS(ROW(ATALI[QB]),COLUMN(ATALI[QB]))&amp;":"&amp;ADDRESS(ROW(),COLUMN(ATALI[QB])))</f>
        <v/>
      </c>
      <c r="Y414" s="46" t="str">
        <f ca="1">IF(ATALI[[#This Row],[//]]="","",HYPERLINK("[../DB.xlsx]DB!e"&amp;MATCH(ATALI[[#This Row],[concat]],[3]!db[NB NOTA_C],0)+1,"&gt;"))</f>
        <v/>
      </c>
      <c r="Z414" s="32">
        <f ca="1">IF(ATALI[[#This Row],[ID NOTA]]="",INDIRECT(ADDRESS(ROW()-1,COLUMN())),ATALI[[#This Row],[ID NOTA]])</f>
        <v>7</v>
      </c>
    </row>
    <row r="415" spans="1:26" x14ac:dyDescent="0.25">
      <c r="A415" s="32"/>
      <c r="B415" s="48" t="str">
        <f>IF(ATALI[[#This Row],[N_ID]]="","",INDEX(Table1[ID],MATCH(ATALI[[#This Row],[N_ID]],Table1[N_ID],0)))</f>
        <v/>
      </c>
      <c r="C415" s="48" t="str">
        <f ca="1">IF(ATALI[[#This Row],[//]]="","",HYPERLINK("["&amp;SUBSTITUTE(DIR,"'","")&amp;"]NOTA!D"&amp;ATALI[[#This Row],[//]]+2,"&gt;"))</f>
        <v/>
      </c>
      <c r="D415" s="48" t="str">
        <f>IF(ATALI[[#This Row],[ID NOTA]]="","",INDEX(Table1[QB],MATCH(ATALI[[#This Row],[ID NOTA]],Table1[ID],0)))</f>
        <v/>
      </c>
      <c r="E41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15" s="48"/>
      <c r="G415" s="30" t="str">
        <f ca="1">IF(ATALI[[#This Row],[N_ID]]="","",INDEX(INDIRECT($2:$2),ATALI[[#This Row],[//]]))</f>
        <v/>
      </c>
      <c r="H415" s="30" t="str">
        <f ca="1">IF(ATALI[[#This Row],[N_ID]]="","",INDEX(INDIRECT($2:$2),ATALI[[#This Row],[//]]))</f>
        <v/>
      </c>
      <c r="I415" s="31" t="str">
        <f ca="1">IF(ATALI[[#This Row],[N_ID]]="","",INDEX(INDIRECT($2:$2),ATALI[[#This Row],[//]]))</f>
        <v/>
      </c>
      <c r="J415" s="31" t="str">
        <f ca="1">IF(ATALI[[#This Row],[//]]="","",INDEX([3]!db[NB PAJAK],ATALI[[#This Row],[stt]]-1))</f>
        <v/>
      </c>
      <c r="K415" s="48" t="str">
        <f ca="1">IF(ATALI[[#This Row],[//]]="","",INDEX(INDIRECT($2:$2),ATALI[[#This Row],[//]]))</f>
        <v/>
      </c>
      <c r="L415" s="48" t="str">
        <f ca="1">IF(ATALI[[#This Row],[//]]="","",INDEX(INDIRECT($2:$2),ATALI[[#This Row],[//]]))</f>
        <v/>
      </c>
      <c r="M415" s="48" t="str">
        <f ca="1">IF(ATALI[[#This Row],[//]]="","",INDEX(INDIRECT($2:$2),ATALI[[#This Row],[//]]))</f>
        <v/>
      </c>
      <c r="N415" s="33" t="str">
        <f ca="1">IF(ATALI[[#This Row],[//]]="","",INDEX(INDIRECT($2:$2),ATALI[[#This Row],[//]]))</f>
        <v/>
      </c>
      <c r="O415" s="44" t="str">
        <f ca="1">IF(ATALI[[#This Row],[//]]="","",INDEX(INDIRECT($2:$2),ATALI[[#This Row],[//]]))</f>
        <v/>
      </c>
      <c r="P415" s="44" t="str">
        <f ca="1">IF(ATALI[[#This Row],[//]]="","",IF(INDEX(INDIRECT($2:$2),ATALI[[#This Row],[//]])="","",INDEX(INDIRECT($2:$2),ATALI[[#This Row],[//]])))</f>
        <v/>
      </c>
      <c r="Q415" s="33" t="str">
        <f ca="1">IF(ATALI[[#This Row],[//]]="","",INDEX(INDIRECT($2:$2),ATALI[[#This Row],[//]]))</f>
        <v/>
      </c>
      <c r="R4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15" s="45" t="str">
        <f ca="1">IF(ATALI[[#This Row],[//]]="","",IF(INDEX(INDIRECT($2:$2),ATALI[[#This Row],[//]])="","",INDEX(INDIRECT($2:$2),ATALI[[#This Row],[//]])))</f>
        <v/>
      </c>
      <c r="U415" s="31" t="str">
        <f ca="1">IF(ATALI[[#This Row],[//]]="","",INDEX(INDIRECT($2:$2),ATALI[[#This Row],[//]]))</f>
        <v/>
      </c>
      <c r="V415" s="31" t="str">
        <f ca="1">LOWER(SUBSTITUTE(SUBSTITUTE(SUBSTITUTE(SUBSTITUTE(SUBSTITUTE(SUBSTITUTE(SUBSTITUTE(ATALI[[#This Row],[N.B.nota]]," ",""),"-",""),"(",""),")",""),".",""),",",""),"/",""))</f>
        <v/>
      </c>
      <c r="W415" s="31" t="str">
        <f ca="1">IF(ATALI[[#This Row],[concat]]="","",MATCH(ATALI[[#This Row],[concat]],[3]!db[NB NOTA_C],0)+1)</f>
        <v/>
      </c>
      <c r="X415" s="31" t="str">
        <f ca="1">IF(ATALI[[#This Row],[N.B.nota]]="","",ADDRESS(ROW(ATALI[QB]),COLUMN(ATALI[QB]))&amp;":"&amp;ADDRESS(ROW(),COLUMN(ATALI[QB])))</f>
        <v/>
      </c>
      <c r="Y415" s="46" t="str">
        <f ca="1">IF(ATALI[[#This Row],[//]]="","",HYPERLINK("[../DB.xlsx]DB!e"&amp;MATCH(ATALI[[#This Row],[concat]],[3]!db[NB NOTA_C],0)+1,"&gt;"))</f>
        <v/>
      </c>
      <c r="Z415" s="32">
        <f ca="1">IF(ATALI[[#This Row],[ID NOTA]]="",INDIRECT(ADDRESS(ROW()-1,COLUMN())),ATALI[[#This Row],[ID NOTA]])</f>
        <v>7</v>
      </c>
    </row>
    <row r="416" spans="1:26" x14ac:dyDescent="0.25">
      <c r="A416" s="32"/>
      <c r="B416" s="48" t="str">
        <f>IF(ATALI[[#This Row],[N_ID]]="","",INDEX(Table1[ID],MATCH(ATALI[[#This Row],[N_ID]],Table1[N_ID],0)))</f>
        <v/>
      </c>
      <c r="C416" s="48" t="str">
        <f ca="1">IF(ATALI[[#This Row],[//]]="","",HYPERLINK("["&amp;SUBSTITUTE(DIR,"'","")&amp;"]NOTA!D"&amp;ATALI[[#This Row],[//]]+2,"&gt;"))</f>
        <v/>
      </c>
      <c r="D416" s="48" t="str">
        <f>IF(ATALI[[#This Row],[ID NOTA]]="","",INDEX(Table1[QB],MATCH(ATALI[[#This Row],[ID NOTA]],Table1[ID],0)))</f>
        <v/>
      </c>
      <c r="E41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16" s="48"/>
      <c r="G416" s="30" t="str">
        <f ca="1">IF(ATALI[[#This Row],[N_ID]]="","",INDEX(INDIRECT($2:$2),ATALI[[#This Row],[//]]))</f>
        <v/>
      </c>
      <c r="H416" s="30" t="str">
        <f ca="1">IF(ATALI[[#This Row],[N_ID]]="","",INDEX(INDIRECT($2:$2),ATALI[[#This Row],[//]]))</f>
        <v/>
      </c>
      <c r="I416" s="31" t="str">
        <f ca="1">IF(ATALI[[#This Row],[N_ID]]="","",INDEX(INDIRECT($2:$2),ATALI[[#This Row],[//]]))</f>
        <v/>
      </c>
      <c r="J416" s="31" t="str">
        <f ca="1">IF(ATALI[[#This Row],[//]]="","",INDEX([3]!db[NB PAJAK],ATALI[[#This Row],[stt]]-1))</f>
        <v/>
      </c>
      <c r="K416" s="48" t="str">
        <f ca="1">IF(ATALI[[#This Row],[//]]="","",INDEX(INDIRECT($2:$2),ATALI[[#This Row],[//]]))</f>
        <v/>
      </c>
      <c r="L416" s="48" t="str">
        <f ca="1">IF(ATALI[[#This Row],[//]]="","",INDEX(INDIRECT($2:$2),ATALI[[#This Row],[//]]))</f>
        <v/>
      </c>
      <c r="M416" s="48" t="str">
        <f ca="1">IF(ATALI[[#This Row],[//]]="","",INDEX(INDIRECT($2:$2),ATALI[[#This Row],[//]]))</f>
        <v/>
      </c>
      <c r="N416" s="33" t="str">
        <f ca="1">IF(ATALI[[#This Row],[//]]="","",INDEX(INDIRECT($2:$2),ATALI[[#This Row],[//]]))</f>
        <v/>
      </c>
      <c r="O416" s="44" t="str">
        <f ca="1">IF(ATALI[[#This Row],[//]]="","",INDEX(INDIRECT($2:$2),ATALI[[#This Row],[//]]))</f>
        <v/>
      </c>
      <c r="P416" s="44" t="str">
        <f ca="1">IF(ATALI[[#This Row],[//]]="","",IF(INDEX(INDIRECT($2:$2),ATALI[[#This Row],[//]])="","",INDEX(INDIRECT($2:$2),ATALI[[#This Row],[//]])))</f>
        <v/>
      </c>
      <c r="Q416" s="33" t="str">
        <f ca="1">IF(ATALI[[#This Row],[//]]="","",INDEX(INDIRECT($2:$2),ATALI[[#This Row],[//]]))</f>
        <v/>
      </c>
      <c r="R4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16" s="45" t="str">
        <f ca="1">IF(ATALI[[#This Row],[//]]="","",IF(INDEX(INDIRECT($2:$2),ATALI[[#This Row],[//]])="","",INDEX(INDIRECT($2:$2),ATALI[[#This Row],[//]])))</f>
        <v/>
      </c>
      <c r="U416" s="31" t="str">
        <f ca="1">IF(ATALI[[#This Row],[//]]="","",INDEX(INDIRECT($2:$2),ATALI[[#This Row],[//]]))</f>
        <v/>
      </c>
      <c r="V416" s="31" t="str">
        <f ca="1">LOWER(SUBSTITUTE(SUBSTITUTE(SUBSTITUTE(SUBSTITUTE(SUBSTITUTE(SUBSTITUTE(SUBSTITUTE(ATALI[[#This Row],[N.B.nota]]," ",""),"-",""),"(",""),")",""),".",""),",",""),"/",""))</f>
        <v/>
      </c>
      <c r="W416" s="31" t="str">
        <f ca="1">IF(ATALI[[#This Row],[concat]]="","",MATCH(ATALI[[#This Row],[concat]],[3]!db[NB NOTA_C],0)+1)</f>
        <v/>
      </c>
      <c r="X416" s="31" t="str">
        <f ca="1">IF(ATALI[[#This Row],[N.B.nota]]="","",ADDRESS(ROW(ATALI[QB]),COLUMN(ATALI[QB]))&amp;":"&amp;ADDRESS(ROW(),COLUMN(ATALI[QB])))</f>
        <v/>
      </c>
      <c r="Y416" s="46" t="str">
        <f ca="1">IF(ATALI[[#This Row],[//]]="","",HYPERLINK("[../DB.xlsx]DB!e"&amp;MATCH(ATALI[[#This Row],[concat]],[3]!db[NB NOTA_C],0)+1,"&gt;"))</f>
        <v/>
      </c>
      <c r="Z416" s="32">
        <f ca="1">IF(ATALI[[#This Row],[ID NOTA]]="",INDIRECT(ADDRESS(ROW()-1,COLUMN())),ATALI[[#This Row],[ID NOTA]])</f>
        <v>7</v>
      </c>
    </row>
    <row r="417" spans="1:26" x14ac:dyDescent="0.25">
      <c r="A417" s="32"/>
      <c r="B417" s="48" t="str">
        <f>IF(ATALI[[#This Row],[N_ID]]="","",INDEX(Table1[ID],MATCH(ATALI[[#This Row],[N_ID]],Table1[N_ID],0)))</f>
        <v/>
      </c>
      <c r="C417" s="48" t="str">
        <f ca="1">IF(ATALI[[#This Row],[//]]="","",HYPERLINK("["&amp;SUBSTITUTE(DIR,"'","")&amp;"]NOTA!D"&amp;ATALI[[#This Row],[//]]+2,"&gt;"))</f>
        <v/>
      </c>
      <c r="D417" s="48" t="str">
        <f>IF(ATALI[[#This Row],[ID NOTA]]="","",INDEX(Table1[QB],MATCH(ATALI[[#This Row],[ID NOTA]],Table1[ID],0)))</f>
        <v/>
      </c>
      <c r="E41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17" s="48"/>
      <c r="G417" s="30" t="str">
        <f ca="1">IF(ATALI[[#This Row],[N_ID]]="","",INDEX(INDIRECT($2:$2),ATALI[[#This Row],[//]]))</f>
        <v/>
      </c>
      <c r="H417" s="30" t="str">
        <f ca="1">IF(ATALI[[#This Row],[N_ID]]="","",INDEX(INDIRECT($2:$2),ATALI[[#This Row],[//]]))</f>
        <v/>
      </c>
      <c r="I417" s="31" t="str">
        <f ca="1">IF(ATALI[[#This Row],[N_ID]]="","",INDEX(INDIRECT($2:$2),ATALI[[#This Row],[//]]))</f>
        <v/>
      </c>
      <c r="J417" s="31" t="str">
        <f ca="1">IF(ATALI[[#This Row],[//]]="","",INDEX([3]!db[NB PAJAK],ATALI[[#This Row],[stt]]-1))</f>
        <v/>
      </c>
      <c r="K417" s="48" t="str">
        <f ca="1">IF(ATALI[[#This Row],[//]]="","",INDEX(INDIRECT($2:$2),ATALI[[#This Row],[//]]))</f>
        <v/>
      </c>
      <c r="L417" s="48" t="str">
        <f ca="1">IF(ATALI[[#This Row],[//]]="","",INDEX(INDIRECT($2:$2),ATALI[[#This Row],[//]]))</f>
        <v/>
      </c>
      <c r="M417" s="48" t="str">
        <f ca="1">IF(ATALI[[#This Row],[//]]="","",INDEX(INDIRECT($2:$2),ATALI[[#This Row],[//]]))</f>
        <v/>
      </c>
      <c r="N417" s="33" t="str">
        <f ca="1">IF(ATALI[[#This Row],[//]]="","",INDEX(INDIRECT($2:$2),ATALI[[#This Row],[//]]))</f>
        <v/>
      </c>
      <c r="O417" s="44" t="str">
        <f ca="1">IF(ATALI[[#This Row],[//]]="","",INDEX(INDIRECT($2:$2),ATALI[[#This Row],[//]]))</f>
        <v/>
      </c>
      <c r="P417" s="44" t="str">
        <f ca="1">IF(ATALI[[#This Row],[//]]="","",IF(INDEX(INDIRECT($2:$2),ATALI[[#This Row],[//]])="","",INDEX(INDIRECT($2:$2),ATALI[[#This Row],[//]])))</f>
        <v/>
      </c>
      <c r="Q417" s="33" t="str">
        <f ca="1">IF(ATALI[[#This Row],[//]]="","",INDEX(INDIRECT($2:$2),ATALI[[#This Row],[//]]))</f>
        <v/>
      </c>
      <c r="R4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17" s="45" t="str">
        <f ca="1">IF(ATALI[[#This Row],[//]]="","",IF(INDEX(INDIRECT($2:$2),ATALI[[#This Row],[//]])="","",INDEX(INDIRECT($2:$2),ATALI[[#This Row],[//]])))</f>
        <v/>
      </c>
      <c r="U417" s="31" t="str">
        <f ca="1">IF(ATALI[[#This Row],[//]]="","",INDEX(INDIRECT($2:$2),ATALI[[#This Row],[//]]))</f>
        <v/>
      </c>
      <c r="V417" s="31" t="str">
        <f ca="1">LOWER(SUBSTITUTE(SUBSTITUTE(SUBSTITUTE(SUBSTITUTE(SUBSTITUTE(SUBSTITUTE(SUBSTITUTE(ATALI[[#This Row],[N.B.nota]]," ",""),"-",""),"(",""),")",""),".",""),",",""),"/",""))</f>
        <v/>
      </c>
      <c r="W417" s="31" t="str">
        <f ca="1">IF(ATALI[[#This Row],[concat]]="","",MATCH(ATALI[[#This Row],[concat]],[3]!db[NB NOTA_C],0)+1)</f>
        <v/>
      </c>
      <c r="X417" s="31" t="str">
        <f ca="1">IF(ATALI[[#This Row],[N.B.nota]]="","",ADDRESS(ROW(ATALI[QB]),COLUMN(ATALI[QB]))&amp;":"&amp;ADDRESS(ROW(),COLUMN(ATALI[QB])))</f>
        <v/>
      </c>
      <c r="Y417" s="46" t="str">
        <f ca="1">IF(ATALI[[#This Row],[//]]="","",HYPERLINK("[../DB.xlsx]DB!e"&amp;MATCH(ATALI[[#This Row],[concat]],[3]!db[NB NOTA_C],0)+1,"&gt;"))</f>
        <v/>
      </c>
      <c r="Z417" s="32">
        <f ca="1">IF(ATALI[[#This Row],[ID NOTA]]="",INDIRECT(ADDRESS(ROW()-1,COLUMN())),ATALI[[#This Row],[ID NOTA]])</f>
        <v>7</v>
      </c>
    </row>
    <row r="418" spans="1:26" x14ac:dyDescent="0.25">
      <c r="A418" s="32"/>
      <c r="B418" s="48" t="str">
        <f>IF(ATALI[[#This Row],[N_ID]]="","",INDEX(Table1[ID],MATCH(ATALI[[#This Row],[N_ID]],Table1[N_ID],0)))</f>
        <v/>
      </c>
      <c r="C418" s="48" t="str">
        <f ca="1">IF(ATALI[[#This Row],[//]]="","",HYPERLINK("["&amp;SUBSTITUTE(DIR,"'","")&amp;"]NOTA!D"&amp;ATALI[[#This Row],[//]]+2,"&gt;"))</f>
        <v/>
      </c>
      <c r="D418" s="48" t="str">
        <f>IF(ATALI[[#This Row],[ID NOTA]]="","",INDEX(Table1[QB],MATCH(ATALI[[#This Row],[ID NOTA]],Table1[ID],0)))</f>
        <v/>
      </c>
      <c r="E41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18" s="48"/>
      <c r="G418" s="30" t="str">
        <f ca="1">IF(ATALI[[#This Row],[N_ID]]="","",INDEX(INDIRECT($2:$2),ATALI[[#This Row],[//]]))</f>
        <v/>
      </c>
      <c r="H418" s="30" t="str">
        <f ca="1">IF(ATALI[[#This Row],[N_ID]]="","",INDEX(INDIRECT($2:$2),ATALI[[#This Row],[//]]))</f>
        <v/>
      </c>
      <c r="I418" s="31" t="str">
        <f ca="1">IF(ATALI[[#This Row],[N_ID]]="","",INDEX(INDIRECT($2:$2),ATALI[[#This Row],[//]]))</f>
        <v/>
      </c>
      <c r="J418" s="31" t="str">
        <f ca="1">IF(ATALI[[#This Row],[//]]="","",INDEX([3]!db[NB PAJAK],ATALI[[#This Row],[stt]]-1))</f>
        <v/>
      </c>
      <c r="K418" s="48" t="str">
        <f ca="1">IF(ATALI[[#This Row],[//]]="","",INDEX(INDIRECT($2:$2),ATALI[[#This Row],[//]]))</f>
        <v/>
      </c>
      <c r="L418" s="48" t="str">
        <f ca="1">IF(ATALI[[#This Row],[//]]="","",INDEX(INDIRECT($2:$2),ATALI[[#This Row],[//]]))</f>
        <v/>
      </c>
      <c r="M418" s="48" t="str">
        <f ca="1">IF(ATALI[[#This Row],[//]]="","",INDEX(INDIRECT($2:$2),ATALI[[#This Row],[//]]))</f>
        <v/>
      </c>
      <c r="N418" s="33" t="str">
        <f ca="1">IF(ATALI[[#This Row],[//]]="","",INDEX(INDIRECT($2:$2),ATALI[[#This Row],[//]]))</f>
        <v/>
      </c>
      <c r="O418" s="44" t="str">
        <f ca="1">IF(ATALI[[#This Row],[//]]="","",INDEX(INDIRECT($2:$2),ATALI[[#This Row],[//]]))</f>
        <v/>
      </c>
      <c r="P418" s="44" t="str">
        <f ca="1">IF(ATALI[[#This Row],[//]]="","",IF(INDEX(INDIRECT($2:$2),ATALI[[#This Row],[//]])="","",INDEX(INDIRECT($2:$2),ATALI[[#This Row],[//]])))</f>
        <v/>
      </c>
      <c r="Q418" s="33" t="str">
        <f ca="1">IF(ATALI[[#This Row],[//]]="","",INDEX(INDIRECT($2:$2),ATALI[[#This Row],[//]]))</f>
        <v/>
      </c>
      <c r="R4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18" s="45" t="str">
        <f ca="1">IF(ATALI[[#This Row],[//]]="","",IF(INDEX(INDIRECT($2:$2),ATALI[[#This Row],[//]])="","",INDEX(INDIRECT($2:$2),ATALI[[#This Row],[//]])))</f>
        <v/>
      </c>
      <c r="U418" s="31" t="str">
        <f ca="1">IF(ATALI[[#This Row],[//]]="","",INDEX(INDIRECT($2:$2),ATALI[[#This Row],[//]]))</f>
        <v/>
      </c>
      <c r="V418" s="31" t="str">
        <f ca="1">LOWER(SUBSTITUTE(SUBSTITUTE(SUBSTITUTE(SUBSTITUTE(SUBSTITUTE(SUBSTITUTE(SUBSTITUTE(ATALI[[#This Row],[N.B.nota]]," ",""),"-",""),"(",""),")",""),".",""),",",""),"/",""))</f>
        <v/>
      </c>
      <c r="W418" s="31" t="str">
        <f ca="1">IF(ATALI[[#This Row],[concat]]="","",MATCH(ATALI[[#This Row],[concat]],[3]!db[NB NOTA_C],0)+1)</f>
        <v/>
      </c>
      <c r="X418" s="31" t="str">
        <f ca="1">IF(ATALI[[#This Row],[N.B.nota]]="","",ADDRESS(ROW(ATALI[QB]),COLUMN(ATALI[QB]))&amp;":"&amp;ADDRESS(ROW(),COLUMN(ATALI[QB])))</f>
        <v/>
      </c>
      <c r="Y418" s="46" t="str">
        <f ca="1">IF(ATALI[[#This Row],[//]]="","",HYPERLINK("[../DB.xlsx]DB!e"&amp;MATCH(ATALI[[#This Row],[concat]],[3]!db[NB NOTA_C],0)+1,"&gt;"))</f>
        <v/>
      </c>
      <c r="Z418" s="32">
        <f ca="1">IF(ATALI[[#This Row],[ID NOTA]]="",INDIRECT(ADDRESS(ROW()-1,COLUMN())),ATALI[[#This Row],[ID NOTA]])</f>
        <v>7</v>
      </c>
    </row>
    <row r="419" spans="1:26" x14ac:dyDescent="0.25">
      <c r="A419" s="32"/>
      <c r="B419" s="48" t="str">
        <f>IF(ATALI[[#This Row],[N_ID]]="","",INDEX(Table1[ID],MATCH(ATALI[[#This Row],[N_ID]],Table1[N_ID],0)))</f>
        <v/>
      </c>
      <c r="C419" s="48" t="str">
        <f ca="1">IF(ATALI[[#This Row],[//]]="","",HYPERLINK("["&amp;SUBSTITUTE(DIR,"'","")&amp;"]NOTA!D"&amp;ATALI[[#This Row],[//]]+2,"&gt;"))</f>
        <v/>
      </c>
      <c r="D419" s="48" t="str">
        <f>IF(ATALI[[#This Row],[ID NOTA]]="","",INDEX(Table1[QB],MATCH(ATALI[[#This Row],[ID NOTA]],Table1[ID],0)))</f>
        <v/>
      </c>
      <c r="E41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19" s="48"/>
      <c r="G419" s="30" t="str">
        <f ca="1">IF(ATALI[[#This Row],[N_ID]]="","",INDEX(INDIRECT($2:$2),ATALI[[#This Row],[//]]))</f>
        <v/>
      </c>
      <c r="H419" s="30" t="str">
        <f ca="1">IF(ATALI[[#This Row],[N_ID]]="","",INDEX(INDIRECT($2:$2),ATALI[[#This Row],[//]]))</f>
        <v/>
      </c>
      <c r="I419" s="31" t="str">
        <f ca="1">IF(ATALI[[#This Row],[N_ID]]="","",INDEX(INDIRECT($2:$2),ATALI[[#This Row],[//]]))</f>
        <v/>
      </c>
      <c r="J419" s="31" t="str">
        <f ca="1">IF(ATALI[[#This Row],[//]]="","",INDEX([3]!db[NB PAJAK],ATALI[[#This Row],[stt]]-1))</f>
        <v/>
      </c>
      <c r="K419" s="48" t="str">
        <f ca="1">IF(ATALI[[#This Row],[//]]="","",INDEX(INDIRECT($2:$2),ATALI[[#This Row],[//]]))</f>
        <v/>
      </c>
      <c r="L419" s="48" t="str">
        <f ca="1">IF(ATALI[[#This Row],[//]]="","",INDEX(INDIRECT($2:$2),ATALI[[#This Row],[//]]))</f>
        <v/>
      </c>
      <c r="M419" s="48" t="str">
        <f ca="1">IF(ATALI[[#This Row],[//]]="","",INDEX(INDIRECT($2:$2),ATALI[[#This Row],[//]]))</f>
        <v/>
      </c>
      <c r="N419" s="33" t="str">
        <f ca="1">IF(ATALI[[#This Row],[//]]="","",INDEX(INDIRECT($2:$2),ATALI[[#This Row],[//]]))</f>
        <v/>
      </c>
      <c r="O419" s="44" t="str">
        <f ca="1">IF(ATALI[[#This Row],[//]]="","",INDEX(INDIRECT($2:$2),ATALI[[#This Row],[//]]))</f>
        <v/>
      </c>
      <c r="P419" s="44" t="str">
        <f ca="1">IF(ATALI[[#This Row],[//]]="","",IF(INDEX(INDIRECT($2:$2),ATALI[[#This Row],[//]])="","",INDEX(INDIRECT($2:$2),ATALI[[#This Row],[//]])))</f>
        <v/>
      </c>
      <c r="Q419" s="33" t="str">
        <f ca="1">IF(ATALI[[#This Row],[//]]="","",INDEX(INDIRECT($2:$2),ATALI[[#This Row],[//]]))</f>
        <v/>
      </c>
      <c r="R4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19" s="45" t="str">
        <f ca="1">IF(ATALI[[#This Row],[//]]="","",IF(INDEX(INDIRECT($2:$2),ATALI[[#This Row],[//]])="","",INDEX(INDIRECT($2:$2),ATALI[[#This Row],[//]])))</f>
        <v/>
      </c>
      <c r="U419" s="31" t="str">
        <f ca="1">IF(ATALI[[#This Row],[//]]="","",INDEX(INDIRECT($2:$2),ATALI[[#This Row],[//]]))</f>
        <v/>
      </c>
      <c r="V419" s="31" t="str">
        <f ca="1">LOWER(SUBSTITUTE(SUBSTITUTE(SUBSTITUTE(SUBSTITUTE(SUBSTITUTE(SUBSTITUTE(SUBSTITUTE(ATALI[[#This Row],[N.B.nota]]," ",""),"-",""),"(",""),")",""),".",""),",",""),"/",""))</f>
        <v/>
      </c>
      <c r="W419" s="31" t="str">
        <f ca="1">IF(ATALI[[#This Row],[concat]]="","",MATCH(ATALI[[#This Row],[concat]],[3]!db[NB NOTA_C],0)+1)</f>
        <v/>
      </c>
      <c r="X419" s="31" t="str">
        <f ca="1">IF(ATALI[[#This Row],[N.B.nota]]="","",ADDRESS(ROW(ATALI[QB]),COLUMN(ATALI[QB]))&amp;":"&amp;ADDRESS(ROW(),COLUMN(ATALI[QB])))</f>
        <v/>
      </c>
      <c r="Y419" s="46" t="str">
        <f ca="1">IF(ATALI[[#This Row],[//]]="","",HYPERLINK("[../DB.xlsx]DB!e"&amp;MATCH(ATALI[[#This Row],[concat]],[3]!db[NB NOTA_C],0)+1,"&gt;"))</f>
        <v/>
      </c>
      <c r="Z419" s="32">
        <f ca="1">IF(ATALI[[#This Row],[ID NOTA]]="",INDIRECT(ADDRESS(ROW()-1,COLUMN())),ATALI[[#This Row],[ID NOTA]])</f>
        <v>7</v>
      </c>
    </row>
    <row r="420" spans="1:26" x14ac:dyDescent="0.25">
      <c r="A420" s="32"/>
      <c r="B420" s="48" t="str">
        <f>IF(ATALI[[#This Row],[N_ID]]="","",INDEX(Table1[ID],MATCH(ATALI[[#This Row],[N_ID]],Table1[N_ID],0)))</f>
        <v/>
      </c>
      <c r="C420" s="48" t="str">
        <f ca="1">IF(ATALI[[#This Row],[//]]="","",HYPERLINK("["&amp;SUBSTITUTE(DIR,"'","")&amp;"]NOTA!D"&amp;ATALI[[#This Row],[//]]+2,"&gt;"))</f>
        <v/>
      </c>
      <c r="D420" s="48" t="str">
        <f>IF(ATALI[[#This Row],[ID NOTA]]="","",INDEX(Table1[QB],MATCH(ATALI[[#This Row],[ID NOTA]],Table1[ID],0)))</f>
        <v/>
      </c>
      <c r="E42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20" s="48"/>
      <c r="G420" s="30" t="str">
        <f ca="1">IF(ATALI[[#This Row],[N_ID]]="","",INDEX(INDIRECT($2:$2),ATALI[[#This Row],[//]]))</f>
        <v/>
      </c>
      <c r="H420" s="30" t="str">
        <f ca="1">IF(ATALI[[#This Row],[N_ID]]="","",INDEX(INDIRECT($2:$2),ATALI[[#This Row],[//]]))</f>
        <v/>
      </c>
      <c r="I420" s="31" t="str">
        <f ca="1">IF(ATALI[[#This Row],[N_ID]]="","",INDEX(INDIRECT($2:$2),ATALI[[#This Row],[//]]))</f>
        <v/>
      </c>
      <c r="J420" s="31" t="str">
        <f ca="1">IF(ATALI[[#This Row],[//]]="","",INDEX([3]!db[NB PAJAK],ATALI[[#This Row],[stt]]-1))</f>
        <v/>
      </c>
      <c r="K420" s="48" t="str">
        <f ca="1">IF(ATALI[[#This Row],[//]]="","",INDEX(INDIRECT($2:$2),ATALI[[#This Row],[//]]))</f>
        <v/>
      </c>
      <c r="L420" s="48" t="str">
        <f ca="1">IF(ATALI[[#This Row],[//]]="","",INDEX(INDIRECT($2:$2),ATALI[[#This Row],[//]]))</f>
        <v/>
      </c>
      <c r="M420" s="48" t="str">
        <f ca="1">IF(ATALI[[#This Row],[//]]="","",INDEX(INDIRECT($2:$2),ATALI[[#This Row],[//]]))</f>
        <v/>
      </c>
      <c r="N420" s="33" t="str">
        <f ca="1">IF(ATALI[[#This Row],[//]]="","",INDEX(INDIRECT($2:$2),ATALI[[#This Row],[//]]))</f>
        <v/>
      </c>
      <c r="O420" s="44" t="str">
        <f ca="1">IF(ATALI[[#This Row],[//]]="","",INDEX(INDIRECT($2:$2),ATALI[[#This Row],[//]]))</f>
        <v/>
      </c>
      <c r="P420" s="44" t="str">
        <f ca="1">IF(ATALI[[#This Row],[//]]="","",IF(INDEX(INDIRECT($2:$2),ATALI[[#This Row],[//]])="","",INDEX(INDIRECT($2:$2),ATALI[[#This Row],[//]])))</f>
        <v/>
      </c>
      <c r="Q420" s="33" t="str">
        <f ca="1">IF(ATALI[[#This Row],[//]]="","",INDEX(INDIRECT($2:$2),ATALI[[#This Row],[//]]))</f>
        <v/>
      </c>
      <c r="R4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20" s="45" t="str">
        <f ca="1">IF(ATALI[[#This Row],[//]]="","",IF(INDEX(INDIRECT($2:$2),ATALI[[#This Row],[//]])="","",INDEX(INDIRECT($2:$2),ATALI[[#This Row],[//]])))</f>
        <v/>
      </c>
      <c r="U420" s="31" t="str">
        <f ca="1">IF(ATALI[[#This Row],[//]]="","",INDEX(INDIRECT($2:$2),ATALI[[#This Row],[//]]))</f>
        <v/>
      </c>
      <c r="V420" s="31" t="str">
        <f ca="1">LOWER(SUBSTITUTE(SUBSTITUTE(SUBSTITUTE(SUBSTITUTE(SUBSTITUTE(SUBSTITUTE(SUBSTITUTE(ATALI[[#This Row],[N.B.nota]]," ",""),"-",""),"(",""),")",""),".",""),",",""),"/",""))</f>
        <v/>
      </c>
      <c r="W420" s="31" t="str">
        <f ca="1">IF(ATALI[[#This Row],[concat]]="","",MATCH(ATALI[[#This Row],[concat]],[3]!db[NB NOTA_C],0)+1)</f>
        <v/>
      </c>
      <c r="X420" s="31" t="str">
        <f ca="1">IF(ATALI[[#This Row],[N.B.nota]]="","",ADDRESS(ROW(ATALI[QB]),COLUMN(ATALI[QB]))&amp;":"&amp;ADDRESS(ROW(),COLUMN(ATALI[QB])))</f>
        <v/>
      </c>
      <c r="Y420" s="46" t="str">
        <f ca="1">IF(ATALI[[#This Row],[//]]="","",HYPERLINK("[../DB.xlsx]DB!e"&amp;MATCH(ATALI[[#This Row],[concat]],[3]!db[NB NOTA_C],0)+1,"&gt;"))</f>
        <v/>
      </c>
      <c r="Z420" s="32">
        <f ca="1">IF(ATALI[[#This Row],[ID NOTA]]="",INDIRECT(ADDRESS(ROW()-1,COLUMN())),ATALI[[#This Row],[ID NOTA]])</f>
        <v>7</v>
      </c>
    </row>
    <row r="421" spans="1:26" x14ac:dyDescent="0.25">
      <c r="A421" s="32"/>
      <c r="B421" s="48" t="str">
        <f>IF(ATALI[[#This Row],[N_ID]]="","",INDEX(Table1[ID],MATCH(ATALI[[#This Row],[N_ID]],Table1[N_ID],0)))</f>
        <v/>
      </c>
      <c r="C421" s="48" t="str">
        <f ca="1">IF(ATALI[[#This Row],[//]]="","",HYPERLINK("["&amp;SUBSTITUTE(DIR,"'","")&amp;"]NOTA!D"&amp;ATALI[[#This Row],[//]]+2,"&gt;"))</f>
        <v/>
      </c>
      <c r="D421" s="48" t="str">
        <f>IF(ATALI[[#This Row],[ID NOTA]]="","",INDEX(Table1[QB],MATCH(ATALI[[#This Row],[ID NOTA]],Table1[ID],0)))</f>
        <v/>
      </c>
      <c r="E42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21" s="48"/>
      <c r="G421" s="30" t="str">
        <f ca="1">IF(ATALI[[#This Row],[N_ID]]="","",INDEX(INDIRECT($2:$2),ATALI[[#This Row],[//]]))</f>
        <v/>
      </c>
      <c r="H421" s="30" t="str">
        <f ca="1">IF(ATALI[[#This Row],[N_ID]]="","",INDEX(INDIRECT($2:$2),ATALI[[#This Row],[//]]))</f>
        <v/>
      </c>
      <c r="I421" s="31" t="str">
        <f ca="1">IF(ATALI[[#This Row],[N_ID]]="","",INDEX(INDIRECT($2:$2),ATALI[[#This Row],[//]]))</f>
        <v/>
      </c>
      <c r="J421" s="31" t="str">
        <f ca="1">IF(ATALI[[#This Row],[//]]="","",INDEX([3]!db[NB PAJAK],ATALI[[#This Row],[stt]]-1))</f>
        <v/>
      </c>
      <c r="K421" s="48" t="str">
        <f ca="1">IF(ATALI[[#This Row],[//]]="","",INDEX(INDIRECT($2:$2),ATALI[[#This Row],[//]]))</f>
        <v/>
      </c>
      <c r="L421" s="48" t="str">
        <f ca="1">IF(ATALI[[#This Row],[//]]="","",INDEX(INDIRECT($2:$2),ATALI[[#This Row],[//]]))</f>
        <v/>
      </c>
      <c r="M421" s="48" t="str">
        <f ca="1">IF(ATALI[[#This Row],[//]]="","",INDEX(INDIRECT($2:$2),ATALI[[#This Row],[//]]))</f>
        <v/>
      </c>
      <c r="N421" s="33" t="str">
        <f ca="1">IF(ATALI[[#This Row],[//]]="","",INDEX(INDIRECT($2:$2),ATALI[[#This Row],[//]]))</f>
        <v/>
      </c>
      <c r="O421" s="44" t="str">
        <f ca="1">IF(ATALI[[#This Row],[//]]="","",INDEX(INDIRECT($2:$2),ATALI[[#This Row],[//]]))</f>
        <v/>
      </c>
      <c r="P421" s="44" t="str">
        <f ca="1">IF(ATALI[[#This Row],[//]]="","",IF(INDEX(INDIRECT($2:$2),ATALI[[#This Row],[//]])="","",INDEX(INDIRECT($2:$2),ATALI[[#This Row],[//]])))</f>
        <v/>
      </c>
      <c r="Q421" s="33" t="str">
        <f ca="1">IF(ATALI[[#This Row],[//]]="","",INDEX(INDIRECT($2:$2),ATALI[[#This Row],[//]]))</f>
        <v/>
      </c>
      <c r="R4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21" s="45" t="str">
        <f ca="1">IF(ATALI[[#This Row],[//]]="","",IF(INDEX(INDIRECT($2:$2),ATALI[[#This Row],[//]])="","",INDEX(INDIRECT($2:$2),ATALI[[#This Row],[//]])))</f>
        <v/>
      </c>
      <c r="U421" s="31" t="str">
        <f ca="1">IF(ATALI[[#This Row],[//]]="","",INDEX(INDIRECT($2:$2),ATALI[[#This Row],[//]]))</f>
        <v/>
      </c>
      <c r="V421" s="31" t="str">
        <f ca="1">LOWER(SUBSTITUTE(SUBSTITUTE(SUBSTITUTE(SUBSTITUTE(SUBSTITUTE(SUBSTITUTE(SUBSTITUTE(ATALI[[#This Row],[N.B.nota]]," ",""),"-",""),"(",""),")",""),".",""),",",""),"/",""))</f>
        <v/>
      </c>
      <c r="W421" s="31" t="str">
        <f ca="1">IF(ATALI[[#This Row],[concat]]="","",MATCH(ATALI[[#This Row],[concat]],[3]!db[NB NOTA_C],0)+1)</f>
        <v/>
      </c>
      <c r="X421" s="31" t="str">
        <f ca="1">IF(ATALI[[#This Row],[N.B.nota]]="","",ADDRESS(ROW(ATALI[QB]),COLUMN(ATALI[QB]))&amp;":"&amp;ADDRESS(ROW(),COLUMN(ATALI[QB])))</f>
        <v/>
      </c>
      <c r="Y421" s="46" t="str">
        <f ca="1">IF(ATALI[[#This Row],[//]]="","",HYPERLINK("[../DB.xlsx]DB!e"&amp;MATCH(ATALI[[#This Row],[concat]],[3]!db[NB NOTA_C],0)+1,"&gt;"))</f>
        <v/>
      </c>
      <c r="Z421" s="32">
        <f ca="1">IF(ATALI[[#This Row],[ID NOTA]]="",INDIRECT(ADDRESS(ROW()-1,COLUMN())),ATALI[[#This Row],[ID NOTA]])</f>
        <v>7</v>
      </c>
    </row>
    <row r="422" spans="1:26" x14ac:dyDescent="0.25">
      <c r="A422" s="32"/>
      <c r="B422" s="48" t="str">
        <f>IF(ATALI[[#This Row],[N_ID]]="","",INDEX(Table1[ID],MATCH(ATALI[[#This Row],[N_ID]],Table1[N_ID],0)))</f>
        <v/>
      </c>
      <c r="C422" s="48" t="str">
        <f ca="1">IF(ATALI[[#This Row],[//]]="","",HYPERLINK("["&amp;SUBSTITUTE(DIR,"'","")&amp;"]NOTA!D"&amp;ATALI[[#This Row],[//]]+2,"&gt;"))</f>
        <v/>
      </c>
      <c r="D422" s="48" t="str">
        <f>IF(ATALI[[#This Row],[ID NOTA]]="","",INDEX(Table1[QB],MATCH(ATALI[[#This Row],[ID NOTA]],Table1[ID],0)))</f>
        <v/>
      </c>
      <c r="E42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22" s="48"/>
      <c r="G422" s="30" t="str">
        <f ca="1">IF(ATALI[[#This Row],[N_ID]]="","",INDEX(INDIRECT($2:$2),ATALI[[#This Row],[//]]))</f>
        <v/>
      </c>
      <c r="H422" s="30" t="str">
        <f ca="1">IF(ATALI[[#This Row],[N_ID]]="","",INDEX(INDIRECT($2:$2),ATALI[[#This Row],[//]]))</f>
        <v/>
      </c>
      <c r="I422" s="31" t="str">
        <f ca="1">IF(ATALI[[#This Row],[N_ID]]="","",INDEX(INDIRECT($2:$2),ATALI[[#This Row],[//]]))</f>
        <v/>
      </c>
      <c r="J422" s="31" t="str">
        <f ca="1">IF(ATALI[[#This Row],[//]]="","",INDEX([3]!db[NB PAJAK],ATALI[[#This Row],[stt]]-1))</f>
        <v/>
      </c>
      <c r="K422" s="48" t="str">
        <f ca="1">IF(ATALI[[#This Row],[//]]="","",INDEX(INDIRECT($2:$2),ATALI[[#This Row],[//]]))</f>
        <v/>
      </c>
      <c r="L422" s="48" t="str">
        <f ca="1">IF(ATALI[[#This Row],[//]]="","",INDEX(INDIRECT($2:$2),ATALI[[#This Row],[//]]))</f>
        <v/>
      </c>
      <c r="M422" s="48" t="str">
        <f ca="1">IF(ATALI[[#This Row],[//]]="","",INDEX(INDIRECT($2:$2),ATALI[[#This Row],[//]]))</f>
        <v/>
      </c>
      <c r="N422" s="33" t="str">
        <f ca="1">IF(ATALI[[#This Row],[//]]="","",INDEX(INDIRECT($2:$2),ATALI[[#This Row],[//]]))</f>
        <v/>
      </c>
      <c r="O422" s="44" t="str">
        <f ca="1">IF(ATALI[[#This Row],[//]]="","",INDEX(INDIRECT($2:$2),ATALI[[#This Row],[//]]))</f>
        <v/>
      </c>
      <c r="P422" s="44" t="str">
        <f ca="1">IF(ATALI[[#This Row],[//]]="","",IF(INDEX(INDIRECT($2:$2),ATALI[[#This Row],[//]])="","",INDEX(INDIRECT($2:$2),ATALI[[#This Row],[//]])))</f>
        <v/>
      </c>
      <c r="Q422" s="33" t="str">
        <f ca="1">IF(ATALI[[#This Row],[//]]="","",INDEX(INDIRECT($2:$2),ATALI[[#This Row],[//]]))</f>
        <v/>
      </c>
      <c r="R4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22" s="45" t="str">
        <f ca="1">IF(ATALI[[#This Row],[//]]="","",IF(INDEX(INDIRECT($2:$2),ATALI[[#This Row],[//]])="","",INDEX(INDIRECT($2:$2),ATALI[[#This Row],[//]])))</f>
        <v/>
      </c>
      <c r="U422" s="31" t="str">
        <f ca="1">IF(ATALI[[#This Row],[//]]="","",INDEX(INDIRECT($2:$2),ATALI[[#This Row],[//]]))</f>
        <v/>
      </c>
      <c r="V422" s="31" t="str">
        <f ca="1">LOWER(SUBSTITUTE(SUBSTITUTE(SUBSTITUTE(SUBSTITUTE(SUBSTITUTE(SUBSTITUTE(SUBSTITUTE(ATALI[[#This Row],[N.B.nota]]," ",""),"-",""),"(",""),")",""),".",""),",",""),"/",""))</f>
        <v/>
      </c>
      <c r="W422" s="31" t="str">
        <f ca="1">IF(ATALI[[#This Row],[concat]]="","",MATCH(ATALI[[#This Row],[concat]],[3]!db[NB NOTA_C],0)+1)</f>
        <v/>
      </c>
      <c r="X422" s="31" t="str">
        <f ca="1">IF(ATALI[[#This Row],[N.B.nota]]="","",ADDRESS(ROW(ATALI[QB]),COLUMN(ATALI[QB]))&amp;":"&amp;ADDRESS(ROW(),COLUMN(ATALI[QB])))</f>
        <v/>
      </c>
      <c r="Y422" s="46" t="str">
        <f ca="1">IF(ATALI[[#This Row],[//]]="","",HYPERLINK("[../DB.xlsx]DB!e"&amp;MATCH(ATALI[[#This Row],[concat]],[3]!db[NB NOTA_C],0)+1,"&gt;"))</f>
        <v/>
      </c>
      <c r="Z422" s="32">
        <f ca="1">IF(ATALI[[#This Row],[ID NOTA]]="",INDIRECT(ADDRESS(ROW()-1,COLUMN())),ATALI[[#This Row],[ID NOTA]])</f>
        <v>7</v>
      </c>
    </row>
    <row r="423" spans="1:26" x14ac:dyDescent="0.25">
      <c r="A423" s="32"/>
      <c r="B423" s="48" t="str">
        <f>IF(ATALI[[#This Row],[N_ID]]="","",INDEX(Table1[ID],MATCH(ATALI[[#This Row],[N_ID]],Table1[N_ID],0)))</f>
        <v/>
      </c>
      <c r="C423" s="48" t="str">
        <f ca="1">IF(ATALI[[#This Row],[//]]="","",HYPERLINK("["&amp;SUBSTITUTE(DIR,"'","")&amp;"]NOTA!D"&amp;ATALI[[#This Row],[//]]+2,"&gt;"))</f>
        <v/>
      </c>
      <c r="D423" s="48" t="str">
        <f>IF(ATALI[[#This Row],[ID NOTA]]="","",INDEX(Table1[QB],MATCH(ATALI[[#This Row],[ID NOTA]],Table1[ID],0)))</f>
        <v/>
      </c>
      <c r="E42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23" s="48"/>
      <c r="G423" s="30" t="str">
        <f ca="1">IF(ATALI[[#This Row],[N_ID]]="","",INDEX(INDIRECT($2:$2),ATALI[[#This Row],[//]]))</f>
        <v/>
      </c>
      <c r="H423" s="30" t="str">
        <f ca="1">IF(ATALI[[#This Row],[N_ID]]="","",INDEX(INDIRECT($2:$2),ATALI[[#This Row],[//]]))</f>
        <v/>
      </c>
      <c r="I423" s="31" t="str">
        <f ca="1">IF(ATALI[[#This Row],[N_ID]]="","",INDEX(INDIRECT($2:$2),ATALI[[#This Row],[//]]))</f>
        <v/>
      </c>
      <c r="J423" s="31" t="str">
        <f ca="1">IF(ATALI[[#This Row],[//]]="","",INDEX([3]!db[NB PAJAK],ATALI[[#This Row],[stt]]-1))</f>
        <v/>
      </c>
      <c r="K423" s="48" t="str">
        <f ca="1">IF(ATALI[[#This Row],[//]]="","",INDEX(INDIRECT($2:$2),ATALI[[#This Row],[//]]))</f>
        <v/>
      </c>
      <c r="L423" s="48" t="str">
        <f ca="1">IF(ATALI[[#This Row],[//]]="","",INDEX(INDIRECT($2:$2),ATALI[[#This Row],[//]]))</f>
        <v/>
      </c>
      <c r="M423" s="48" t="str">
        <f ca="1">IF(ATALI[[#This Row],[//]]="","",INDEX(INDIRECT($2:$2),ATALI[[#This Row],[//]]))</f>
        <v/>
      </c>
      <c r="N423" s="33" t="str">
        <f ca="1">IF(ATALI[[#This Row],[//]]="","",INDEX(INDIRECT($2:$2),ATALI[[#This Row],[//]]))</f>
        <v/>
      </c>
      <c r="O423" s="44" t="str">
        <f ca="1">IF(ATALI[[#This Row],[//]]="","",INDEX(INDIRECT($2:$2),ATALI[[#This Row],[//]]))</f>
        <v/>
      </c>
      <c r="P423" s="44" t="str">
        <f ca="1">IF(ATALI[[#This Row],[//]]="","",IF(INDEX(INDIRECT($2:$2),ATALI[[#This Row],[//]])="","",INDEX(INDIRECT($2:$2),ATALI[[#This Row],[//]])))</f>
        <v/>
      </c>
      <c r="Q423" s="33" t="str">
        <f ca="1">IF(ATALI[[#This Row],[//]]="","",INDEX(INDIRECT($2:$2),ATALI[[#This Row],[//]]))</f>
        <v/>
      </c>
      <c r="R4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23" s="45" t="str">
        <f ca="1">IF(ATALI[[#This Row],[//]]="","",IF(INDEX(INDIRECT($2:$2),ATALI[[#This Row],[//]])="","",INDEX(INDIRECT($2:$2),ATALI[[#This Row],[//]])))</f>
        <v/>
      </c>
      <c r="U423" s="31" t="str">
        <f ca="1">IF(ATALI[[#This Row],[//]]="","",INDEX(INDIRECT($2:$2),ATALI[[#This Row],[//]]))</f>
        <v/>
      </c>
      <c r="V423" s="31" t="str">
        <f ca="1">LOWER(SUBSTITUTE(SUBSTITUTE(SUBSTITUTE(SUBSTITUTE(SUBSTITUTE(SUBSTITUTE(SUBSTITUTE(ATALI[[#This Row],[N.B.nota]]," ",""),"-",""),"(",""),")",""),".",""),",",""),"/",""))</f>
        <v/>
      </c>
      <c r="W423" s="31" t="str">
        <f ca="1">IF(ATALI[[#This Row],[concat]]="","",MATCH(ATALI[[#This Row],[concat]],[3]!db[NB NOTA_C],0)+1)</f>
        <v/>
      </c>
      <c r="X423" s="31" t="str">
        <f ca="1">IF(ATALI[[#This Row],[N.B.nota]]="","",ADDRESS(ROW(ATALI[QB]),COLUMN(ATALI[QB]))&amp;":"&amp;ADDRESS(ROW(),COLUMN(ATALI[QB])))</f>
        <v/>
      </c>
      <c r="Y423" s="46" t="str">
        <f ca="1">IF(ATALI[[#This Row],[//]]="","",HYPERLINK("[../DB.xlsx]DB!e"&amp;MATCH(ATALI[[#This Row],[concat]],[3]!db[NB NOTA_C],0)+1,"&gt;"))</f>
        <v/>
      </c>
      <c r="Z423" s="32">
        <f ca="1">IF(ATALI[[#This Row],[ID NOTA]]="",INDIRECT(ADDRESS(ROW()-1,COLUMN())),ATALI[[#This Row],[ID NOTA]])</f>
        <v>7</v>
      </c>
    </row>
    <row r="424" spans="1:26" x14ac:dyDescent="0.25">
      <c r="A424" s="32"/>
      <c r="B424" s="48" t="str">
        <f>IF(ATALI[[#This Row],[N_ID]]="","",INDEX(Table1[ID],MATCH(ATALI[[#This Row],[N_ID]],Table1[N_ID],0)))</f>
        <v/>
      </c>
      <c r="C424" s="48" t="str">
        <f ca="1">IF(ATALI[[#This Row],[//]]="","",HYPERLINK("["&amp;SUBSTITUTE(DIR,"'","")&amp;"]NOTA!D"&amp;ATALI[[#This Row],[//]]+2,"&gt;"))</f>
        <v/>
      </c>
      <c r="D424" s="48" t="str">
        <f>IF(ATALI[[#This Row],[ID NOTA]]="","",INDEX(Table1[QB],MATCH(ATALI[[#This Row],[ID NOTA]],Table1[ID],0)))</f>
        <v/>
      </c>
      <c r="E42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24" s="48"/>
      <c r="G424" s="30" t="str">
        <f ca="1">IF(ATALI[[#This Row],[N_ID]]="","",INDEX(INDIRECT($2:$2),ATALI[[#This Row],[//]]))</f>
        <v/>
      </c>
      <c r="H424" s="30" t="str">
        <f ca="1">IF(ATALI[[#This Row],[N_ID]]="","",INDEX(INDIRECT($2:$2),ATALI[[#This Row],[//]]))</f>
        <v/>
      </c>
      <c r="I424" s="31" t="str">
        <f ca="1">IF(ATALI[[#This Row],[N_ID]]="","",INDEX(INDIRECT($2:$2),ATALI[[#This Row],[//]]))</f>
        <v/>
      </c>
      <c r="J424" s="31" t="str">
        <f ca="1">IF(ATALI[[#This Row],[//]]="","",INDEX([3]!db[NB PAJAK],ATALI[[#This Row],[stt]]-1))</f>
        <v/>
      </c>
      <c r="K424" s="48" t="str">
        <f ca="1">IF(ATALI[[#This Row],[//]]="","",INDEX(INDIRECT($2:$2),ATALI[[#This Row],[//]]))</f>
        <v/>
      </c>
      <c r="L424" s="48" t="str">
        <f ca="1">IF(ATALI[[#This Row],[//]]="","",INDEX(INDIRECT($2:$2),ATALI[[#This Row],[//]]))</f>
        <v/>
      </c>
      <c r="M424" s="48" t="str">
        <f ca="1">IF(ATALI[[#This Row],[//]]="","",INDEX(INDIRECT($2:$2),ATALI[[#This Row],[//]]))</f>
        <v/>
      </c>
      <c r="N424" s="33" t="str">
        <f ca="1">IF(ATALI[[#This Row],[//]]="","",INDEX(INDIRECT($2:$2),ATALI[[#This Row],[//]]))</f>
        <v/>
      </c>
      <c r="O424" s="44" t="str">
        <f ca="1">IF(ATALI[[#This Row],[//]]="","",INDEX(INDIRECT($2:$2),ATALI[[#This Row],[//]]))</f>
        <v/>
      </c>
      <c r="P424" s="44" t="str">
        <f ca="1">IF(ATALI[[#This Row],[//]]="","",IF(INDEX(INDIRECT($2:$2),ATALI[[#This Row],[//]])="","",INDEX(INDIRECT($2:$2),ATALI[[#This Row],[//]])))</f>
        <v/>
      </c>
      <c r="Q424" s="33" t="str">
        <f ca="1">IF(ATALI[[#This Row],[//]]="","",INDEX(INDIRECT($2:$2),ATALI[[#This Row],[//]]))</f>
        <v/>
      </c>
      <c r="R4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24" s="45" t="str">
        <f ca="1">IF(ATALI[[#This Row],[//]]="","",IF(INDEX(INDIRECT($2:$2),ATALI[[#This Row],[//]])="","",INDEX(INDIRECT($2:$2),ATALI[[#This Row],[//]])))</f>
        <v/>
      </c>
      <c r="U424" s="31" t="str">
        <f ca="1">IF(ATALI[[#This Row],[//]]="","",INDEX(INDIRECT($2:$2),ATALI[[#This Row],[//]]))</f>
        <v/>
      </c>
      <c r="V424" s="31" t="str">
        <f ca="1">LOWER(SUBSTITUTE(SUBSTITUTE(SUBSTITUTE(SUBSTITUTE(SUBSTITUTE(SUBSTITUTE(SUBSTITUTE(ATALI[[#This Row],[N.B.nota]]," ",""),"-",""),"(",""),")",""),".",""),",",""),"/",""))</f>
        <v/>
      </c>
      <c r="W424" s="31" t="str">
        <f ca="1">IF(ATALI[[#This Row],[concat]]="","",MATCH(ATALI[[#This Row],[concat]],[3]!db[NB NOTA_C],0)+1)</f>
        <v/>
      </c>
      <c r="X424" s="31" t="str">
        <f ca="1">IF(ATALI[[#This Row],[N.B.nota]]="","",ADDRESS(ROW(ATALI[QB]),COLUMN(ATALI[QB]))&amp;":"&amp;ADDRESS(ROW(),COLUMN(ATALI[QB])))</f>
        <v/>
      </c>
      <c r="Y424" s="46" t="str">
        <f ca="1">IF(ATALI[[#This Row],[//]]="","",HYPERLINK("[../DB.xlsx]DB!e"&amp;MATCH(ATALI[[#This Row],[concat]],[3]!db[NB NOTA_C],0)+1,"&gt;"))</f>
        <v/>
      </c>
      <c r="Z424" s="32">
        <f ca="1">IF(ATALI[[#This Row],[ID NOTA]]="",INDIRECT(ADDRESS(ROW()-1,COLUMN())),ATALI[[#This Row],[ID NOTA]])</f>
        <v>7</v>
      </c>
    </row>
    <row r="425" spans="1:26" x14ac:dyDescent="0.25">
      <c r="A425" s="32"/>
      <c r="B425" s="48" t="str">
        <f>IF(ATALI[[#This Row],[N_ID]]="","",INDEX(Table1[ID],MATCH(ATALI[[#This Row],[N_ID]],Table1[N_ID],0)))</f>
        <v/>
      </c>
      <c r="C425" s="48" t="str">
        <f ca="1">IF(ATALI[[#This Row],[//]]="","",HYPERLINK("["&amp;SUBSTITUTE(DIR,"'","")&amp;"]NOTA!D"&amp;ATALI[[#This Row],[//]]+2,"&gt;"))</f>
        <v/>
      </c>
      <c r="D425" s="48" t="str">
        <f>IF(ATALI[[#This Row],[ID NOTA]]="","",INDEX(Table1[QB],MATCH(ATALI[[#This Row],[ID NOTA]],Table1[ID],0)))</f>
        <v/>
      </c>
      <c r="E42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25" s="48"/>
      <c r="G425" s="30" t="str">
        <f ca="1">IF(ATALI[[#This Row],[N_ID]]="","",INDEX(INDIRECT($2:$2),ATALI[[#This Row],[//]]))</f>
        <v/>
      </c>
      <c r="H425" s="30" t="str">
        <f ca="1">IF(ATALI[[#This Row],[N_ID]]="","",INDEX(INDIRECT($2:$2),ATALI[[#This Row],[//]]))</f>
        <v/>
      </c>
      <c r="I425" s="31" t="str">
        <f ca="1">IF(ATALI[[#This Row],[N_ID]]="","",INDEX(INDIRECT($2:$2),ATALI[[#This Row],[//]]))</f>
        <v/>
      </c>
      <c r="J425" s="31" t="str">
        <f ca="1">IF(ATALI[[#This Row],[//]]="","",INDEX([3]!db[NB PAJAK],ATALI[[#This Row],[stt]]-1))</f>
        <v/>
      </c>
      <c r="K425" s="48" t="str">
        <f ca="1">IF(ATALI[[#This Row],[//]]="","",INDEX(INDIRECT($2:$2),ATALI[[#This Row],[//]]))</f>
        <v/>
      </c>
      <c r="L425" s="48" t="str">
        <f ca="1">IF(ATALI[[#This Row],[//]]="","",INDEX(INDIRECT($2:$2),ATALI[[#This Row],[//]]))</f>
        <v/>
      </c>
      <c r="M425" s="48" t="str">
        <f ca="1">IF(ATALI[[#This Row],[//]]="","",INDEX(INDIRECT($2:$2),ATALI[[#This Row],[//]]))</f>
        <v/>
      </c>
      <c r="N425" s="33" t="str">
        <f ca="1">IF(ATALI[[#This Row],[//]]="","",INDEX(INDIRECT($2:$2),ATALI[[#This Row],[//]]))</f>
        <v/>
      </c>
      <c r="O425" s="44" t="str">
        <f ca="1">IF(ATALI[[#This Row],[//]]="","",INDEX(INDIRECT($2:$2),ATALI[[#This Row],[//]]))</f>
        <v/>
      </c>
      <c r="P425" s="44" t="str">
        <f ca="1">IF(ATALI[[#This Row],[//]]="","",IF(INDEX(INDIRECT($2:$2),ATALI[[#This Row],[//]])="","",INDEX(INDIRECT($2:$2),ATALI[[#This Row],[//]])))</f>
        <v/>
      </c>
      <c r="Q425" s="33" t="str">
        <f ca="1">IF(ATALI[[#This Row],[//]]="","",INDEX(INDIRECT($2:$2),ATALI[[#This Row],[//]]))</f>
        <v/>
      </c>
      <c r="R4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25" s="45" t="str">
        <f ca="1">IF(ATALI[[#This Row],[//]]="","",IF(INDEX(INDIRECT($2:$2),ATALI[[#This Row],[//]])="","",INDEX(INDIRECT($2:$2),ATALI[[#This Row],[//]])))</f>
        <v/>
      </c>
      <c r="U425" s="31" t="str">
        <f ca="1">IF(ATALI[[#This Row],[//]]="","",INDEX(INDIRECT($2:$2),ATALI[[#This Row],[//]]))</f>
        <v/>
      </c>
      <c r="V425" s="31" t="str">
        <f ca="1">LOWER(SUBSTITUTE(SUBSTITUTE(SUBSTITUTE(SUBSTITUTE(SUBSTITUTE(SUBSTITUTE(SUBSTITUTE(ATALI[[#This Row],[N.B.nota]]," ",""),"-",""),"(",""),")",""),".",""),",",""),"/",""))</f>
        <v/>
      </c>
      <c r="W425" s="31" t="str">
        <f ca="1">IF(ATALI[[#This Row],[concat]]="","",MATCH(ATALI[[#This Row],[concat]],[3]!db[NB NOTA_C],0)+1)</f>
        <v/>
      </c>
      <c r="X425" s="31" t="str">
        <f ca="1">IF(ATALI[[#This Row],[N.B.nota]]="","",ADDRESS(ROW(ATALI[QB]),COLUMN(ATALI[QB]))&amp;":"&amp;ADDRESS(ROW(),COLUMN(ATALI[QB])))</f>
        <v/>
      </c>
      <c r="Y425" s="46" t="str">
        <f ca="1">IF(ATALI[[#This Row],[//]]="","",HYPERLINK("[../DB.xlsx]DB!e"&amp;MATCH(ATALI[[#This Row],[concat]],[3]!db[NB NOTA_C],0)+1,"&gt;"))</f>
        <v/>
      </c>
      <c r="Z425" s="32">
        <f ca="1">IF(ATALI[[#This Row],[ID NOTA]]="",INDIRECT(ADDRESS(ROW()-1,COLUMN())),ATALI[[#This Row],[ID NOTA]])</f>
        <v>7</v>
      </c>
    </row>
    <row r="426" spans="1:26" x14ac:dyDescent="0.25">
      <c r="A426" s="32"/>
      <c r="B426" s="48" t="str">
        <f>IF(ATALI[[#This Row],[N_ID]]="","",INDEX(Table1[ID],MATCH(ATALI[[#This Row],[N_ID]],Table1[N_ID],0)))</f>
        <v/>
      </c>
      <c r="C426" s="48" t="str">
        <f ca="1">IF(ATALI[[#This Row],[//]]="","",HYPERLINK("["&amp;SUBSTITUTE(DIR,"'","")&amp;"]NOTA!D"&amp;ATALI[[#This Row],[//]]+2,"&gt;"))</f>
        <v/>
      </c>
      <c r="D426" s="48" t="str">
        <f>IF(ATALI[[#This Row],[ID NOTA]]="","",INDEX(Table1[QB],MATCH(ATALI[[#This Row],[ID NOTA]],Table1[ID],0)))</f>
        <v/>
      </c>
      <c r="E42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26" s="48"/>
      <c r="G426" s="30" t="str">
        <f ca="1">IF(ATALI[[#This Row],[N_ID]]="","",INDEX(INDIRECT($2:$2),ATALI[[#This Row],[//]]))</f>
        <v/>
      </c>
      <c r="H426" s="30" t="str">
        <f ca="1">IF(ATALI[[#This Row],[N_ID]]="","",INDEX(INDIRECT($2:$2),ATALI[[#This Row],[//]]))</f>
        <v/>
      </c>
      <c r="I426" s="31" t="str">
        <f ca="1">IF(ATALI[[#This Row],[N_ID]]="","",INDEX(INDIRECT($2:$2),ATALI[[#This Row],[//]]))</f>
        <v/>
      </c>
      <c r="J426" s="31" t="str">
        <f ca="1">IF(ATALI[[#This Row],[//]]="","",INDEX([3]!db[NB PAJAK],ATALI[[#This Row],[stt]]-1))</f>
        <v/>
      </c>
      <c r="K426" s="48" t="str">
        <f ca="1">IF(ATALI[[#This Row],[//]]="","",INDEX(INDIRECT($2:$2),ATALI[[#This Row],[//]]))</f>
        <v/>
      </c>
      <c r="L426" s="48" t="str">
        <f ca="1">IF(ATALI[[#This Row],[//]]="","",INDEX(INDIRECT($2:$2),ATALI[[#This Row],[//]]))</f>
        <v/>
      </c>
      <c r="M426" s="48" t="str">
        <f ca="1">IF(ATALI[[#This Row],[//]]="","",INDEX(INDIRECT($2:$2),ATALI[[#This Row],[//]]))</f>
        <v/>
      </c>
      <c r="N426" s="33" t="str">
        <f ca="1">IF(ATALI[[#This Row],[//]]="","",INDEX(INDIRECT($2:$2),ATALI[[#This Row],[//]]))</f>
        <v/>
      </c>
      <c r="O426" s="44" t="str">
        <f ca="1">IF(ATALI[[#This Row],[//]]="","",INDEX(INDIRECT($2:$2),ATALI[[#This Row],[//]]))</f>
        <v/>
      </c>
      <c r="P426" s="44" t="str">
        <f ca="1">IF(ATALI[[#This Row],[//]]="","",IF(INDEX(INDIRECT($2:$2),ATALI[[#This Row],[//]])="","",INDEX(INDIRECT($2:$2),ATALI[[#This Row],[//]])))</f>
        <v/>
      </c>
      <c r="Q426" s="33" t="str">
        <f ca="1">IF(ATALI[[#This Row],[//]]="","",INDEX(INDIRECT($2:$2),ATALI[[#This Row],[//]]))</f>
        <v/>
      </c>
      <c r="R4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26" s="45" t="str">
        <f ca="1">IF(ATALI[[#This Row],[//]]="","",IF(INDEX(INDIRECT($2:$2),ATALI[[#This Row],[//]])="","",INDEX(INDIRECT($2:$2),ATALI[[#This Row],[//]])))</f>
        <v/>
      </c>
      <c r="U426" s="31" t="str">
        <f ca="1">IF(ATALI[[#This Row],[//]]="","",INDEX(INDIRECT($2:$2),ATALI[[#This Row],[//]]))</f>
        <v/>
      </c>
      <c r="V426" s="31" t="str">
        <f ca="1">LOWER(SUBSTITUTE(SUBSTITUTE(SUBSTITUTE(SUBSTITUTE(SUBSTITUTE(SUBSTITUTE(SUBSTITUTE(ATALI[[#This Row],[N.B.nota]]," ",""),"-",""),"(",""),")",""),".",""),",",""),"/",""))</f>
        <v/>
      </c>
      <c r="W426" s="31" t="str">
        <f ca="1">IF(ATALI[[#This Row],[concat]]="","",MATCH(ATALI[[#This Row],[concat]],[3]!db[NB NOTA_C],0)+1)</f>
        <v/>
      </c>
      <c r="X426" s="31" t="str">
        <f ca="1">IF(ATALI[[#This Row],[N.B.nota]]="","",ADDRESS(ROW(ATALI[QB]),COLUMN(ATALI[QB]))&amp;":"&amp;ADDRESS(ROW(),COLUMN(ATALI[QB])))</f>
        <v/>
      </c>
      <c r="Y426" s="46" t="str">
        <f ca="1">IF(ATALI[[#This Row],[//]]="","",HYPERLINK("[../DB.xlsx]DB!e"&amp;MATCH(ATALI[[#This Row],[concat]],[3]!db[NB NOTA_C],0)+1,"&gt;"))</f>
        <v/>
      </c>
      <c r="Z426" s="32">
        <f ca="1">IF(ATALI[[#This Row],[ID NOTA]]="",INDIRECT(ADDRESS(ROW()-1,COLUMN())),ATALI[[#This Row],[ID NOTA]])</f>
        <v>7</v>
      </c>
    </row>
    <row r="427" spans="1:26" x14ac:dyDescent="0.25">
      <c r="A427" s="32"/>
      <c r="B427" s="48" t="str">
        <f>IF(ATALI[[#This Row],[N_ID]]="","",INDEX(Table1[ID],MATCH(ATALI[[#This Row],[N_ID]],Table1[N_ID],0)))</f>
        <v/>
      </c>
      <c r="C427" s="48" t="str">
        <f ca="1">IF(ATALI[[#This Row],[//]]="","",HYPERLINK("["&amp;SUBSTITUTE(DIR,"'","")&amp;"]NOTA!D"&amp;ATALI[[#This Row],[//]]+2,"&gt;"))</f>
        <v/>
      </c>
      <c r="D427" s="48" t="str">
        <f>IF(ATALI[[#This Row],[ID NOTA]]="","",INDEX(Table1[QB],MATCH(ATALI[[#This Row],[ID NOTA]],Table1[ID],0)))</f>
        <v/>
      </c>
      <c r="E42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27" s="48"/>
      <c r="G427" s="30" t="str">
        <f ca="1">IF(ATALI[[#This Row],[N_ID]]="","",INDEX(INDIRECT($2:$2),ATALI[[#This Row],[//]]))</f>
        <v/>
      </c>
      <c r="H427" s="30" t="str">
        <f ca="1">IF(ATALI[[#This Row],[N_ID]]="","",INDEX(INDIRECT($2:$2),ATALI[[#This Row],[//]]))</f>
        <v/>
      </c>
      <c r="I427" s="31" t="str">
        <f ca="1">IF(ATALI[[#This Row],[N_ID]]="","",INDEX(INDIRECT($2:$2),ATALI[[#This Row],[//]]))</f>
        <v/>
      </c>
      <c r="J427" s="31" t="str">
        <f ca="1">IF(ATALI[[#This Row],[//]]="","",INDEX([3]!db[NB PAJAK],ATALI[[#This Row],[stt]]-1))</f>
        <v/>
      </c>
      <c r="K427" s="48" t="str">
        <f ca="1">IF(ATALI[[#This Row],[//]]="","",INDEX(INDIRECT($2:$2),ATALI[[#This Row],[//]]))</f>
        <v/>
      </c>
      <c r="L427" s="48" t="str">
        <f ca="1">IF(ATALI[[#This Row],[//]]="","",INDEX(INDIRECT($2:$2),ATALI[[#This Row],[//]]))</f>
        <v/>
      </c>
      <c r="M427" s="48" t="str">
        <f ca="1">IF(ATALI[[#This Row],[//]]="","",INDEX(INDIRECT($2:$2),ATALI[[#This Row],[//]]))</f>
        <v/>
      </c>
      <c r="N427" s="33" t="str">
        <f ca="1">IF(ATALI[[#This Row],[//]]="","",INDEX(INDIRECT($2:$2),ATALI[[#This Row],[//]]))</f>
        <v/>
      </c>
      <c r="O427" s="44" t="str">
        <f ca="1">IF(ATALI[[#This Row],[//]]="","",INDEX(INDIRECT($2:$2),ATALI[[#This Row],[//]]))</f>
        <v/>
      </c>
      <c r="P427" s="44" t="str">
        <f ca="1">IF(ATALI[[#This Row],[//]]="","",IF(INDEX(INDIRECT($2:$2),ATALI[[#This Row],[//]])="","",INDEX(INDIRECT($2:$2),ATALI[[#This Row],[//]])))</f>
        <v/>
      </c>
      <c r="Q427" s="33" t="str">
        <f ca="1">IF(ATALI[[#This Row],[//]]="","",INDEX(INDIRECT($2:$2),ATALI[[#This Row],[//]]))</f>
        <v/>
      </c>
      <c r="R4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27" s="45" t="str">
        <f ca="1">IF(ATALI[[#This Row],[//]]="","",IF(INDEX(INDIRECT($2:$2),ATALI[[#This Row],[//]])="","",INDEX(INDIRECT($2:$2),ATALI[[#This Row],[//]])))</f>
        <v/>
      </c>
      <c r="U427" s="31" t="str">
        <f ca="1">IF(ATALI[[#This Row],[//]]="","",INDEX(INDIRECT($2:$2),ATALI[[#This Row],[//]]))</f>
        <v/>
      </c>
      <c r="V427" s="31" t="str">
        <f ca="1">LOWER(SUBSTITUTE(SUBSTITUTE(SUBSTITUTE(SUBSTITUTE(SUBSTITUTE(SUBSTITUTE(SUBSTITUTE(ATALI[[#This Row],[N.B.nota]]," ",""),"-",""),"(",""),")",""),".",""),",",""),"/",""))</f>
        <v/>
      </c>
      <c r="W427" s="31" t="str">
        <f ca="1">IF(ATALI[[#This Row],[concat]]="","",MATCH(ATALI[[#This Row],[concat]],[3]!db[NB NOTA_C],0)+1)</f>
        <v/>
      </c>
      <c r="X427" s="31" t="str">
        <f ca="1">IF(ATALI[[#This Row],[N.B.nota]]="","",ADDRESS(ROW(ATALI[QB]),COLUMN(ATALI[QB]))&amp;":"&amp;ADDRESS(ROW(),COLUMN(ATALI[QB])))</f>
        <v/>
      </c>
      <c r="Y427" s="46" t="str">
        <f ca="1">IF(ATALI[[#This Row],[//]]="","",HYPERLINK("[../DB.xlsx]DB!e"&amp;MATCH(ATALI[[#This Row],[concat]],[3]!db[NB NOTA_C],0)+1,"&gt;"))</f>
        <v/>
      </c>
      <c r="Z427" s="32">
        <f ca="1">IF(ATALI[[#This Row],[ID NOTA]]="",INDIRECT(ADDRESS(ROW()-1,COLUMN())),ATALI[[#This Row],[ID NOTA]])</f>
        <v>7</v>
      </c>
    </row>
    <row r="428" spans="1:26" x14ac:dyDescent="0.25">
      <c r="A428" s="32"/>
      <c r="B428" s="48" t="str">
        <f>IF(ATALI[[#This Row],[N_ID]]="","",INDEX(Table1[ID],MATCH(ATALI[[#This Row],[N_ID]],Table1[N_ID],0)))</f>
        <v/>
      </c>
      <c r="C428" s="48" t="str">
        <f ca="1">IF(ATALI[[#This Row],[//]]="","",HYPERLINK("["&amp;SUBSTITUTE(DIR,"'","")&amp;"]NOTA!D"&amp;ATALI[[#This Row],[//]]+2,"&gt;"))</f>
        <v/>
      </c>
      <c r="D428" s="48" t="str">
        <f>IF(ATALI[[#This Row],[ID NOTA]]="","",INDEX(Table1[QB],MATCH(ATALI[[#This Row],[ID NOTA]],Table1[ID],0)))</f>
        <v/>
      </c>
      <c r="E42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28" s="48"/>
      <c r="G428" s="30" t="str">
        <f ca="1">IF(ATALI[[#This Row],[N_ID]]="","",INDEX(INDIRECT($2:$2),ATALI[[#This Row],[//]]))</f>
        <v/>
      </c>
      <c r="H428" s="30" t="str">
        <f ca="1">IF(ATALI[[#This Row],[N_ID]]="","",INDEX(INDIRECT($2:$2),ATALI[[#This Row],[//]]))</f>
        <v/>
      </c>
      <c r="I428" s="31" t="str">
        <f ca="1">IF(ATALI[[#This Row],[N_ID]]="","",INDEX(INDIRECT($2:$2),ATALI[[#This Row],[//]]))</f>
        <v/>
      </c>
      <c r="J428" s="31" t="str">
        <f ca="1">IF(ATALI[[#This Row],[//]]="","",INDEX([3]!db[NB PAJAK],ATALI[[#This Row],[stt]]-1))</f>
        <v/>
      </c>
      <c r="K428" s="48" t="str">
        <f ca="1">IF(ATALI[[#This Row],[//]]="","",INDEX(INDIRECT($2:$2),ATALI[[#This Row],[//]]))</f>
        <v/>
      </c>
      <c r="L428" s="48" t="str">
        <f ca="1">IF(ATALI[[#This Row],[//]]="","",INDEX(INDIRECT($2:$2),ATALI[[#This Row],[//]]))</f>
        <v/>
      </c>
      <c r="M428" s="48" t="str">
        <f ca="1">IF(ATALI[[#This Row],[//]]="","",INDEX(INDIRECT($2:$2),ATALI[[#This Row],[//]]))</f>
        <v/>
      </c>
      <c r="N428" s="33" t="str">
        <f ca="1">IF(ATALI[[#This Row],[//]]="","",INDEX(INDIRECT($2:$2),ATALI[[#This Row],[//]]))</f>
        <v/>
      </c>
      <c r="O428" s="44" t="str">
        <f ca="1">IF(ATALI[[#This Row],[//]]="","",INDEX(INDIRECT($2:$2),ATALI[[#This Row],[//]]))</f>
        <v/>
      </c>
      <c r="P428" s="44" t="str">
        <f ca="1">IF(ATALI[[#This Row],[//]]="","",IF(INDEX(INDIRECT($2:$2),ATALI[[#This Row],[//]])="","",INDEX(INDIRECT($2:$2),ATALI[[#This Row],[//]])))</f>
        <v/>
      </c>
      <c r="Q428" s="33" t="str">
        <f ca="1">IF(ATALI[[#This Row],[//]]="","",INDEX(INDIRECT($2:$2),ATALI[[#This Row],[//]]))</f>
        <v/>
      </c>
      <c r="R4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28" s="45" t="str">
        <f ca="1">IF(ATALI[[#This Row],[//]]="","",IF(INDEX(INDIRECT($2:$2),ATALI[[#This Row],[//]])="","",INDEX(INDIRECT($2:$2),ATALI[[#This Row],[//]])))</f>
        <v/>
      </c>
      <c r="U428" s="31" t="str">
        <f ca="1">IF(ATALI[[#This Row],[//]]="","",INDEX(INDIRECT($2:$2),ATALI[[#This Row],[//]]))</f>
        <v/>
      </c>
      <c r="V428" s="31" t="str">
        <f ca="1">LOWER(SUBSTITUTE(SUBSTITUTE(SUBSTITUTE(SUBSTITUTE(SUBSTITUTE(SUBSTITUTE(SUBSTITUTE(ATALI[[#This Row],[N.B.nota]]," ",""),"-",""),"(",""),")",""),".",""),",",""),"/",""))</f>
        <v/>
      </c>
      <c r="W428" s="31" t="str">
        <f ca="1">IF(ATALI[[#This Row],[concat]]="","",MATCH(ATALI[[#This Row],[concat]],[3]!db[NB NOTA_C],0)+1)</f>
        <v/>
      </c>
      <c r="X428" s="31" t="str">
        <f ca="1">IF(ATALI[[#This Row],[N.B.nota]]="","",ADDRESS(ROW(ATALI[QB]),COLUMN(ATALI[QB]))&amp;":"&amp;ADDRESS(ROW(),COLUMN(ATALI[QB])))</f>
        <v/>
      </c>
      <c r="Y428" s="46" t="str">
        <f ca="1">IF(ATALI[[#This Row],[//]]="","",HYPERLINK("[../DB.xlsx]DB!e"&amp;MATCH(ATALI[[#This Row],[concat]],[3]!db[NB NOTA_C],0)+1,"&gt;"))</f>
        <v/>
      </c>
      <c r="Z428" s="32">
        <f ca="1">IF(ATALI[[#This Row],[ID NOTA]]="",INDIRECT(ADDRESS(ROW()-1,COLUMN())),ATALI[[#This Row],[ID NOTA]])</f>
        <v>7</v>
      </c>
    </row>
    <row r="429" spans="1:26" x14ac:dyDescent="0.25">
      <c r="A429" s="32"/>
      <c r="B429" s="48" t="str">
        <f>IF(ATALI[[#This Row],[N_ID]]="","",INDEX(Table1[ID],MATCH(ATALI[[#This Row],[N_ID]],Table1[N_ID],0)))</f>
        <v/>
      </c>
      <c r="C429" s="48" t="str">
        <f ca="1">IF(ATALI[[#This Row],[//]]="","",HYPERLINK("["&amp;SUBSTITUTE(DIR,"'","")&amp;"]NOTA!D"&amp;ATALI[[#This Row],[//]]+2,"&gt;"))</f>
        <v/>
      </c>
      <c r="D429" s="48" t="str">
        <f>IF(ATALI[[#This Row],[ID NOTA]]="","",INDEX(Table1[QB],MATCH(ATALI[[#This Row],[ID NOTA]],Table1[ID],0)))</f>
        <v/>
      </c>
      <c r="E42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29" s="48"/>
      <c r="G429" s="30" t="str">
        <f ca="1">IF(ATALI[[#This Row],[N_ID]]="","",INDEX(INDIRECT($2:$2),ATALI[[#This Row],[//]]))</f>
        <v/>
      </c>
      <c r="H429" s="30" t="str">
        <f ca="1">IF(ATALI[[#This Row],[N_ID]]="","",INDEX(INDIRECT($2:$2),ATALI[[#This Row],[//]]))</f>
        <v/>
      </c>
      <c r="I429" s="31" t="str">
        <f ca="1">IF(ATALI[[#This Row],[N_ID]]="","",INDEX(INDIRECT($2:$2),ATALI[[#This Row],[//]]))</f>
        <v/>
      </c>
      <c r="J429" s="31" t="str">
        <f ca="1">IF(ATALI[[#This Row],[//]]="","",INDEX([3]!db[NB PAJAK],ATALI[[#This Row],[stt]]-1))</f>
        <v/>
      </c>
      <c r="K429" s="48" t="str">
        <f ca="1">IF(ATALI[[#This Row],[//]]="","",INDEX(INDIRECT($2:$2),ATALI[[#This Row],[//]]))</f>
        <v/>
      </c>
      <c r="L429" s="48" t="str">
        <f ca="1">IF(ATALI[[#This Row],[//]]="","",INDEX(INDIRECT($2:$2),ATALI[[#This Row],[//]]))</f>
        <v/>
      </c>
      <c r="M429" s="48" t="str">
        <f ca="1">IF(ATALI[[#This Row],[//]]="","",INDEX(INDIRECT($2:$2),ATALI[[#This Row],[//]]))</f>
        <v/>
      </c>
      <c r="N429" s="33" t="str">
        <f ca="1">IF(ATALI[[#This Row],[//]]="","",INDEX(INDIRECT($2:$2),ATALI[[#This Row],[//]]))</f>
        <v/>
      </c>
      <c r="O429" s="44" t="str">
        <f ca="1">IF(ATALI[[#This Row],[//]]="","",INDEX(INDIRECT($2:$2),ATALI[[#This Row],[//]]))</f>
        <v/>
      </c>
      <c r="P429" s="44" t="str">
        <f ca="1">IF(ATALI[[#This Row],[//]]="","",IF(INDEX(INDIRECT($2:$2),ATALI[[#This Row],[//]])="","",INDEX(INDIRECT($2:$2),ATALI[[#This Row],[//]])))</f>
        <v/>
      </c>
      <c r="Q429" s="33" t="str">
        <f ca="1">IF(ATALI[[#This Row],[//]]="","",INDEX(INDIRECT($2:$2),ATALI[[#This Row],[//]]))</f>
        <v/>
      </c>
      <c r="R4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29" s="45" t="str">
        <f ca="1">IF(ATALI[[#This Row],[//]]="","",IF(INDEX(INDIRECT($2:$2),ATALI[[#This Row],[//]])="","",INDEX(INDIRECT($2:$2),ATALI[[#This Row],[//]])))</f>
        <v/>
      </c>
      <c r="U429" s="31" t="str">
        <f ca="1">IF(ATALI[[#This Row],[//]]="","",INDEX(INDIRECT($2:$2),ATALI[[#This Row],[//]]))</f>
        <v/>
      </c>
      <c r="V429" s="31" t="str">
        <f ca="1">LOWER(SUBSTITUTE(SUBSTITUTE(SUBSTITUTE(SUBSTITUTE(SUBSTITUTE(SUBSTITUTE(SUBSTITUTE(ATALI[[#This Row],[N.B.nota]]," ",""),"-",""),"(",""),")",""),".",""),",",""),"/",""))</f>
        <v/>
      </c>
      <c r="W429" s="31" t="str">
        <f ca="1">IF(ATALI[[#This Row],[concat]]="","",MATCH(ATALI[[#This Row],[concat]],[3]!db[NB NOTA_C],0)+1)</f>
        <v/>
      </c>
      <c r="X429" s="31" t="str">
        <f ca="1">IF(ATALI[[#This Row],[N.B.nota]]="","",ADDRESS(ROW(ATALI[QB]),COLUMN(ATALI[QB]))&amp;":"&amp;ADDRESS(ROW(),COLUMN(ATALI[QB])))</f>
        <v/>
      </c>
      <c r="Y429" s="46" t="str">
        <f ca="1">IF(ATALI[[#This Row],[//]]="","",HYPERLINK("[../DB.xlsx]DB!e"&amp;MATCH(ATALI[[#This Row],[concat]],[3]!db[NB NOTA_C],0)+1,"&gt;"))</f>
        <v/>
      </c>
      <c r="Z429" s="32">
        <f ca="1">IF(ATALI[[#This Row],[ID NOTA]]="",INDIRECT(ADDRESS(ROW()-1,COLUMN())),ATALI[[#This Row],[ID NOTA]])</f>
        <v>7</v>
      </c>
    </row>
    <row r="430" spans="1:26" x14ac:dyDescent="0.25">
      <c r="A430" s="32"/>
      <c r="B430" s="48" t="str">
        <f>IF(ATALI[[#This Row],[N_ID]]="","",INDEX(Table1[ID],MATCH(ATALI[[#This Row],[N_ID]],Table1[N_ID],0)))</f>
        <v/>
      </c>
      <c r="C430" s="48" t="str">
        <f ca="1">IF(ATALI[[#This Row],[//]]="","",HYPERLINK("["&amp;SUBSTITUTE(DIR,"'","")&amp;"]NOTA!D"&amp;ATALI[[#This Row],[//]]+2,"&gt;"))</f>
        <v/>
      </c>
      <c r="D430" s="48" t="str">
        <f>IF(ATALI[[#This Row],[ID NOTA]]="","",INDEX(Table1[QB],MATCH(ATALI[[#This Row],[ID NOTA]],Table1[ID],0)))</f>
        <v/>
      </c>
      <c r="E43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30" s="48"/>
      <c r="G430" s="30" t="str">
        <f ca="1">IF(ATALI[[#This Row],[N_ID]]="","",INDEX(INDIRECT($2:$2),ATALI[[#This Row],[//]]))</f>
        <v/>
      </c>
      <c r="H430" s="30" t="str">
        <f ca="1">IF(ATALI[[#This Row],[N_ID]]="","",INDEX(INDIRECT($2:$2),ATALI[[#This Row],[//]]))</f>
        <v/>
      </c>
      <c r="I430" s="31" t="str">
        <f ca="1">IF(ATALI[[#This Row],[N_ID]]="","",INDEX(INDIRECT($2:$2),ATALI[[#This Row],[//]]))</f>
        <v/>
      </c>
      <c r="J430" s="31" t="str">
        <f ca="1">IF(ATALI[[#This Row],[//]]="","",INDEX([3]!db[NB PAJAK],ATALI[[#This Row],[stt]]-1))</f>
        <v/>
      </c>
      <c r="K430" s="48" t="str">
        <f ca="1">IF(ATALI[[#This Row],[//]]="","",INDEX(INDIRECT($2:$2),ATALI[[#This Row],[//]]))</f>
        <v/>
      </c>
      <c r="L430" s="48" t="str">
        <f ca="1">IF(ATALI[[#This Row],[//]]="","",INDEX(INDIRECT($2:$2),ATALI[[#This Row],[//]]))</f>
        <v/>
      </c>
      <c r="M430" s="48" t="str">
        <f ca="1">IF(ATALI[[#This Row],[//]]="","",INDEX(INDIRECT($2:$2),ATALI[[#This Row],[//]]))</f>
        <v/>
      </c>
      <c r="N430" s="33" t="str">
        <f ca="1">IF(ATALI[[#This Row],[//]]="","",INDEX(INDIRECT($2:$2),ATALI[[#This Row],[//]]))</f>
        <v/>
      </c>
      <c r="O430" s="44" t="str">
        <f ca="1">IF(ATALI[[#This Row],[//]]="","",INDEX(INDIRECT($2:$2),ATALI[[#This Row],[//]]))</f>
        <v/>
      </c>
      <c r="P430" s="44" t="str">
        <f ca="1">IF(ATALI[[#This Row],[//]]="","",IF(INDEX(INDIRECT($2:$2),ATALI[[#This Row],[//]])="","",INDEX(INDIRECT($2:$2),ATALI[[#This Row],[//]])))</f>
        <v/>
      </c>
      <c r="Q430" s="33" t="str">
        <f ca="1">IF(ATALI[[#This Row],[//]]="","",INDEX(INDIRECT($2:$2),ATALI[[#This Row],[//]]))</f>
        <v/>
      </c>
      <c r="R4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30" s="45" t="str">
        <f ca="1">IF(ATALI[[#This Row],[//]]="","",IF(INDEX(INDIRECT($2:$2),ATALI[[#This Row],[//]])="","",INDEX(INDIRECT($2:$2),ATALI[[#This Row],[//]])))</f>
        <v/>
      </c>
      <c r="U430" s="31" t="str">
        <f ca="1">IF(ATALI[[#This Row],[//]]="","",INDEX(INDIRECT($2:$2),ATALI[[#This Row],[//]]))</f>
        <v/>
      </c>
      <c r="V430" s="31" t="str">
        <f ca="1">LOWER(SUBSTITUTE(SUBSTITUTE(SUBSTITUTE(SUBSTITUTE(SUBSTITUTE(SUBSTITUTE(SUBSTITUTE(ATALI[[#This Row],[N.B.nota]]," ",""),"-",""),"(",""),")",""),".",""),",",""),"/",""))</f>
        <v/>
      </c>
      <c r="W430" s="31" t="str">
        <f ca="1">IF(ATALI[[#This Row],[concat]]="","",MATCH(ATALI[[#This Row],[concat]],[3]!db[NB NOTA_C],0)+1)</f>
        <v/>
      </c>
      <c r="X430" s="31" t="str">
        <f ca="1">IF(ATALI[[#This Row],[N.B.nota]]="","",ADDRESS(ROW(ATALI[QB]),COLUMN(ATALI[QB]))&amp;":"&amp;ADDRESS(ROW(),COLUMN(ATALI[QB])))</f>
        <v/>
      </c>
      <c r="Y430" s="46" t="str">
        <f ca="1">IF(ATALI[[#This Row],[//]]="","",HYPERLINK("[../DB.xlsx]DB!e"&amp;MATCH(ATALI[[#This Row],[concat]],[3]!db[NB NOTA_C],0)+1,"&gt;"))</f>
        <v/>
      </c>
      <c r="Z430" s="32">
        <f ca="1">IF(ATALI[[#This Row],[ID NOTA]]="",INDIRECT(ADDRESS(ROW()-1,COLUMN())),ATALI[[#This Row],[ID NOTA]])</f>
        <v>7</v>
      </c>
    </row>
    <row r="431" spans="1:26" x14ac:dyDescent="0.25">
      <c r="A431" s="32"/>
      <c r="B431" s="48" t="str">
        <f>IF(ATALI[[#This Row],[N_ID]]="","",INDEX(Table1[ID],MATCH(ATALI[[#This Row],[N_ID]],Table1[N_ID],0)))</f>
        <v/>
      </c>
      <c r="C431" s="48" t="str">
        <f ca="1">IF(ATALI[[#This Row],[//]]="","",HYPERLINK("["&amp;SUBSTITUTE(DIR,"'","")&amp;"]NOTA!D"&amp;ATALI[[#This Row],[//]]+2,"&gt;"))</f>
        <v/>
      </c>
      <c r="D431" s="48" t="str">
        <f>IF(ATALI[[#This Row],[ID NOTA]]="","",INDEX(Table1[QB],MATCH(ATALI[[#This Row],[ID NOTA]],Table1[ID],0)))</f>
        <v/>
      </c>
      <c r="E43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31" s="48"/>
      <c r="G431" s="30" t="str">
        <f ca="1">IF(ATALI[[#This Row],[N_ID]]="","",INDEX(INDIRECT($2:$2),ATALI[[#This Row],[//]]))</f>
        <v/>
      </c>
      <c r="H431" s="30" t="str">
        <f ca="1">IF(ATALI[[#This Row],[N_ID]]="","",INDEX(INDIRECT($2:$2),ATALI[[#This Row],[//]]))</f>
        <v/>
      </c>
      <c r="I431" s="31" t="str">
        <f ca="1">IF(ATALI[[#This Row],[N_ID]]="","",INDEX(INDIRECT($2:$2),ATALI[[#This Row],[//]]))</f>
        <v/>
      </c>
      <c r="J431" s="31" t="str">
        <f ca="1">IF(ATALI[[#This Row],[//]]="","",INDEX([3]!db[NB PAJAK],ATALI[[#This Row],[stt]]-1))</f>
        <v/>
      </c>
      <c r="K431" s="48" t="str">
        <f ca="1">IF(ATALI[[#This Row],[//]]="","",INDEX(INDIRECT($2:$2),ATALI[[#This Row],[//]]))</f>
        <v/>
      </c>
      <c r="L431" s="48" t="str">
        <f ca="1">IF(ATALI[[#This Row],[//]]="","",INDEX(INDIRECT($2:$2),ATALI[[#This Row],[//]]))</f>
        <v/>
      </c>
      <c r="M431" s="48" t="str">
        <f ca="1">IF(ATALI[[#This Row],[//]]="","",INDEX(INDIRECT($2:$2),ATALI[[#This Row],[//]]))</f>
        <v/>
      </c>
      <c r="N431" s="33" t="str">
        <f ca="1">IF(ATALI[[#This Row],[//]]="","",INDEX(INDIRECT($2:$2),ATALI[[#This Row],[//]]))</f>
        <v/>
      </c>
      <c r="O431" s="44" t="str">
        <f ca="1">IF(ATALI[[#This Row],[//]]="","",INDEX(INDIRECT($2:$2),ATALI[[#This Row],[//]]))</f>
        <v/>
      </c>
      <c r="P431" s="44" t="str">
        <f ca="1">IF(ATALI[[#This Row],[//]]="","",IF(INDEX(INDIRECT($2:$2),ATALI[[#This Row],[//]])="","",INDEX(INDIRECT($2:$2),ATALI[[#This Row],[//]])))</f>
        <v/>
      </c>
      <c r="Q431" s="33" t="str">
        <f ca="1">IF(ATALI[[#This Row],[//]]="","",INDEX(INDIRECT($2:$2),ATALI[[#This Row],[//]]))</f>
        <v/>
      </c>
      <c r="R4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31" s="45" t="str">
        <f ca="1">IF(ATALI[[#This Row],[//]]="","",IF(INDEX(INDIRECT($2:$2),ATALI[[#This Row],[//]])="","",INDEX(INDIRECT($2:$2),ATALI[[#This Row],[//]])))</f>
        <v/>
      </c>
      <c r="U431" s="31" t="str">
        <f ca="1">IF(ATALI[[#This Row],[//]]="","",INDEX(INDIRECT($2:$2),ATALI[[#This Row],[//]]))</f>
        <v/>
      </c>
      <c r="V431" s="31" t="str">
        <f ca="1">LOWER(SUBSTITUTE(SUBSTITUTE(SUBSTITUTE(SUBSTITUTE(SUBSTITUTE(SUBSTITUTE(SUBSTITUTE(ATALI[[#This Row],[N.B.nota]]," ",""),"-",""),"(",""),")",""),".",""),",",""),"/",""))</f>
        <v/>
      </c>
      <c r="W431" s="31" t="str">
        <f ca="1">IF(ATALI[[#This Row],[concat]]="","",MATCH(ATALI[[#This Row],[concat]],[3]!db[NB NOTA_C],0)+1)</f>
        <v/>
      </c>
      <c r="X431" s="31" t="str">
        <f ca="1">IF(ATALI[[#This Row],[N.B.nota]]="","",ADDRESS(ROW(ATALI[QB]),COLUMN(ATALI[QB]))&amp;":"&amp;ADDRESS(ROW(),COLUMN(ATALI[QB])))</f>
        <v/>
      </c>
      <c r="Y431" s="46" t="str">
        <f ca="1">IF(ATALI[[#This Row],[//]]="","",HYPERLINK("[../DB.xlsx]DB!e"&amp;MATCH(ATALI[[#This Row],[concat]],[3]!db[NB NOTA_C],0)+1,"&gt;"))</f>
        <v/>
      </c>
      <c r="Z431" s="32">
        <f ca="1">IF(ATALI[[#This Row],[ID NOTA]]="",INDIRECT(ADDRESS(ROW()-1,COLUMN())),ATALI[[#This Row],[ID NOTA]])</f>
        <v>7</v>
      </c>
    </row>
    <row r="432" spans="1:26" x14ac:dyDescent="0.25">
      <c r="A432" s="32"/>
      <c r="B432" s="48" t="str">
        <f>IF(ATALI[[#This Row],[N_ID]]="","",INDEX(Table1[ID],MATCH(ATALI[[#This Row],[N_ID]],Table1[N_ID],0)))</f>
        <v/>
      </c>
      <c r="C432" s="48" t="str">
        <f ca="1">IF(ATALI[[#This Row],[//]]="","",HYPERLINK("["&amp;SUBSTITUTE(DIR,"'","")&amp;"]NOTA!D"&amp;ATALI[[#This Row],[//]]+2,"&gt;"))</f>
        <v/>
      </c>
      <c r="D432" s="48" t="str">
        <f>IF(ATALI[[#This Row],[ID NOTA]]="","",INDEX(Table1[QB],MATCH(ATALI[[#This Row],[ID NOTA]],Table1[ID],0)))</f>
        <v/>
      </c>
      <c r="E43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32" s="48"/>
      <c r="G432" s="30" t="str">
        <f ca="1">IF(ATALI[[#This Row],[N_ID]]="","",INDEX(INDIRECT($2:$2),ATALI[[#This Row],[//]]))</f>
        <v/>
      </c>
      <c r="H432" s="30" t="str">
        <f ca="1">IF(ATALI[[#This Row],[N_ID]]="","",INDEX(INDIRECT($2:$2),ATALI[[#This Row],[//]]))</f>
        <v/>
      </c>
      <c r="I432" s="31" t="str">
        <f ca="1">IF(ATALI[[#This Row],[N_ID]]="","",INDEX(INDIRECT($2:$2),ATALI[[#This Row],[//]]))</f>
        <v/>
      </c>
      <c r="J432" s="31" t="str">
        <f ca="1">IF(ATALI[[#This Row],[//]]="","",INDEX([3]!db[NB PAJAK],ATALI[[#This Row],[stt]]-1))</f>
        <v/>
      </c>
      <c r="K432" s="48" t="str">
        <f ca="1">IF(ATALI[[#This Row],[//]]="","",INDEX(INDIRECT($2:$2),ATALI[[#This Row],[//]]))</f>
        <v/>
      </c>
      <c r="L432" s="48" t="str">
        <f ca="1">IF(ATALI[[#This Row],[//]]="","",INDEX(INDIRECT($2:$2),ATALI[[#This Row],[//]]))</f>
        <v/>
      </c>
      <c r="M432" s="48" t="str">
        <f ca="1">IF(ATALI[[#This Row],[//]]="","",INDEX(INDIRECT($2:$2),ATALI[[#This Row],[//]]))</f>
        <v/>
      </c>
      <c r="N432" s="33" t="str">
        <f ca="1">IF(ATALI[[#This Row],[//]]="","",INDEX(INDIRECT($2:$2),ATALI[[#This Row],[//]]))</f>
        <v/>
      </c>
      <c r="O432" s="44" t="str">
        <f ca="1">IF(ATALI[[#This Row],[//]]="","",INDEX(INDIRECT($2:$2),ATALI[[#This Row],[//]]))</f>
        <v/>
      </c>
      <c r="P432" s="44" t="str">
        <f ca="1">IF(ATALI[[#This Row],[//]]="","",IF(INDEX(INDIRECT($2:$2),ATALI[[#This Row],[//]])="","",INDEX(INDIRECT($2:$2),ATALI[[#This Row],[//]])))</f>
        <v/>
      </c>
      <c r="Q432" s="33" t="str">
        <f ca="1">IF(ATALI[[#This Row],[//]]="","",INDEX(INDIRECT($2:$2),ATALI[[#This Row],[//]]))</f>
        <v/>
      </c>
      <c r="R4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32" s="45" t="str">
        <f ca="1">IF(ATALI[[#This Row],[//]]="","",IF(INDEX(INDIRECT($2:$2),ATALI[[#This Row],[//]])="","",INDEX(INDIRECT($2:$2),ATALI[[#This Row],[//]])))</f>
        <v/>
      </c>
      <c r="U432" s="31" t="str">
        <f ca="1">IF(ATALI[[#This Row],[//]]="","",INDEX(INDIRECT($2:$2),ATALI[[#This Row],[//]]))</f>
        <v/>
      </c>
      <c r="V432" s="31" t="str">
        <f ca="1">LOWER(SUBSTITUTE(SUBSTITUTE(SUBSTITUTE(SUBSTITUTE(SUBSTITUTE(SUBSTITUTE(SUBSTITUTE(ATALI[[#This Row],[N.B.nota]]," ",""),"-",""),"(",""),")",""),".",""),",",""),"/",""))</f>
        <v/>
      </c>
      <c r="W432" s="31" t="str">
        <f ca="1">IF(ATALI[[#This Row],[concat]]="","",MATCH(ATALI[[#This Row],[concat]],[3]!db[NB NOTA_C],0)+1)</f>
        <v/>
      </c>
      <c r="X432" s="31" t="str">
        <f ca="1">IF(ATALI[[#This Row],[N.B.nota]]="","",ADDRESS(ROW(ATALI[QB]),COLUMN(ATALI[QB]))&amp;":"&amp;ADDRESS(ROW(),COLUMN(ATALI[QB])))</f>
        <v/>
      </c>
      <c r="Y432" s="46" t="str">
        <f ca="1">IF(ATALI[[#This Row],[//]]="","",HYPERLINK("[../DB.xlsx]DB!e"&amp;MATCH(ATALI[[#This Row],[concat]],[3]!db[NB NOTA_C],0)+1,"&gt;"))</f>
        <v/>
      </c>
      <c r="Z432" s="32">
        <f ca="1">IF(ATALI[[#This Row],[ID NOTA]]="",INDIRECT(ADDRESS(ROW()-1,COLUMN())),ATALI[[#This Row],[ID NOTA]])</f>
        <v>7</v>
      </c>
    </row>
    <row r="433" spans="1:26" x14ac:dyDescent="0.25">
      <c r="A433" s="32"/>
      <c r="B433" s="48" t="str">
        <f>IF(ATALI[[#This Row],[N_ID]]="","",INDEX(Table1[ID],MATCH(ATALI[[#This Row],[N_ID]],Table1[N_ID],0)))</f>
        <v/>
      </c>
      <c r="C433" s="48" t="str">
        <f ca="1">IF(ATALI[[#This Row],[//]]="","",HYPERLINK("["&amp;SUBSTITUTE(DIR,"'","")&amp;"]NOTA!D"&amp;ATALI[[#This Row],[//]]+2,"&gt;"))</f>
        <v/>
      </c>
      <c r="D433" s="48" t="str">
        <f>IF(ATALI[[#This Row],[ID NOTA]]="","",INDEX(Table1[QB],MATCH(ATALI[[#This Row],[ID NOTA]],Table1[ID],0)))</f>
        <v/>
      </c>
      <c r="E43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33" s="48"/>
      <c r="G433" s="30" t="str">
        <f ca="1">IF(ATALI[[#This Row],[N_ID]]="","",INDEX(INDIRECT($2:$2),ATALI[[#This Row],[//]]))</f>
        <v/>
      </c>
      <c r="H433" s="30" t="str">
        <f ca="1">IF(ATALI[[#This Row],[N_ID]]="","",INDEX(INDIRECT($2:$2),ATALI[[#This Row],[//]]))</f>
        <v/>
      </c>
      <c r="I433" s="31" t="str">
        <f ca="1">IF(ATALI[[#This Row],[N_ID]]="","",INDEX(INDIRECT($2:$2),ATALI[[#This Row],[//]]))</f>
        <v/>
      </c>
      <c r="J433" s="31" t="str">
        <f ca="1">IF(ATALI[[#This Row],[//]]="","",INDEX([3]!db[NB PAJAK],ATALI[[#This Row],[stt]]-1))</f>
        <v/>
      </c>
      <c r="K433" s="48" t="str">
        <f ca="1">IF(ATALI[[#This Row],[//]]="","",INDEX(INDIRECT($2:$2),ATALI[[#This Row],[//]]))</f>
        <v/>
      </c>
      <c r="L433" s="48" t="str">
        <f ca="1">IF(ATALI[[#This Row],[//]]="","",INDEX(INDIRECT($2:$2),ATALI[[#This Row],[//]]))</f>
        <v/>
      </c>
      <c r="M433" s="48" t="str">
        <f ca="1">IF(ATALI[[#This Row],[//]]="","",INDEX(INDIRECT($2:$2),ATALI[[#This Row],[//]]))</f>
        <v/>
      </c>
      <c r="N433" s="33" t="str">
        <f ca="1">IF(ATALI[[#This Row],[//]]="","",INDEX(INDIRECT($2:$2),ATALI[[#This Row],[//]]))</f>
        <v/>
      </c>
      <c r="O433" s="44" t="str">
        <f ca="1">IF(ATALI[[#This Row],[//]]="","",INDEX(INDIRECT($2:$2),ATALI[[#This Row],[//]]))</f>
        <v/>
      </c>
      <c r="P433" s="44" t="str">
        <f ca="1">IF(ATALI[[#This Row],[//]]="","",IF(INDEX(INDIRECT($2:$2),ATALI[[#This Row],[//]])="","",INDEX(INDIRECT($2:$2),ATALI[[#This Row],[//]])))</f>
        <v/>
      </c>
      <c r="Q433" s="33" t="str">
        <f ca="1">IF(ATALI[[#This Row],[//]]="","",INDEX(INDIRECT($2:$2),ATALI[[#This Row],[//]]))</f>
        <v/>
      </c>
      <c r="R4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33" s="45" t="str">
        <f ca="1">IF(ATALI[[#This Row],[//]]="","",IF(INDEX(INDIRECT($2:$2),ATALI[[#This Row],[//]])="","",INDEX(INDIRECT($2:$2),ATALI[[#This Row],[//]])))</f>
        <v/>
      </c>
      <c r="U433" s="31" t="str">
        <f ca="1">IF(ATALI[[#This Row],[//]]="","",INDEX(INDIRECT($2:$2),ATALI[[#This Row],[//]]))</f>
        <v/>
      </c>
      <c r="V433" s="31" t="str">
        <f ca="1">LOWER(SUBSTITUTE(SUBSTITUTE(SUBSTITUTE(SUBSTITUTE(SUBSTITUTE(SUBSTITUTE(SUBSTITUTE(ATALI[[#This Row],[N.B.nota]]," ",""),"-",""),"(",""),")",""),".",""),",",""),"/",""))</f>
        <v/>
      </c>
      <c r="W433" s="31" t="str">
        <f ca="1">IF(ATALI[[#This Row],[concat]]="","",MATCH(ATALI[[#This Row],[concat]],[3]!db[NB NOTA_C],0)+1)</f>
        <v/>
      </c>
      <c r="X433" s="31" t="str">
        <f ca="1">IF(ATALI[[#This Row],[N.B.nota]]="","",ADDRESS(ROW(ATALI[QB]),COLUMN(ATALI[QB]))&amp;":"&amp;ADDRESS(ROW(),COLUMN(ATALI[QB])))</f>
        <v/>
      </c>
      <c r="Y433" s="46" t="str">
        <f ca="1">IF(ATALI[[#This Row],[//]]="","",HYPERLINK("[../DB.xlsx]DB!e"&amp;MATCH(ATALI[[#This Row],[concat]],[3]!db[NB NOTA_C],0)+1,"&gt;"))</f>
        <v/>
      </c>
      <c r="Z433" s="32">
        <f ca="1">IF(ATALI[[#This Row],[ID NOTA]]="",INDIRECT(ADDRESS(ROW()-1,COLUMN())),ATALI[[#This Row],[ID NOTA]])</f>
        <v>7</v>
      </c>
    </row>
    <row r="434" spans="1:26" x14ac:dyDescent="0.25">
      <c r="A434" s="32"/>
      <c r="B434" s="48" t="str">
        <f>IF(ATALI[[#This Row],[N_ID]]="","",INDEX(Table1[ID],MATCH(ATALI[[#This Row],[N_ID]],Table1[N_ID],0)))</f>
        <v/>
      </c>
      <c r="C434" s="48" t="str">
        <f ca="1">IF(ATALI[[#This Row],[//]]="","",HYPERLINK("["&amp;SUBSTITUTE(DIR,"'","")&amp;"]NOTA!D"&amp;ATALI[[#This Row],[//]]+2,"&gt;"))</f>
        <v/>
      </c>
      <c r="D434" s="48" t="str">
        <f>IF(ATALI[[#This Row],[ID NOTA]]="","",INDEX(Table1[QB],MATCH(ATALI[[#This Row],[ID NOTA]],Table1[ID],0)))</f>
        <v/>
      </c>
      <c r="E43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34" s="48"/>
      <c r="G434" s="30" t="str">
        <f ca="1">IF(ATALI[[#This Row],[N_ID]]="","",INDEX(INDIRECT($2:$2),ATALI[[#This Row],[//]]))</f>
        <v/>
      </c>
      <c r="H434" s="30" t="str">
        <f ca="1">IF(ATALI[[#This Row],[N_ID]]="","",INDEX(INDIRECT($2:$2),ATALI[[#This Row],[//]]))</f>
        <v/>
      </c>
      <c r="I434" s="31" t="str">
        <f ca="1">IF(ATALI[[#This Row],[N_ID]]="","",INDEX(INDIRECT($2:$2),ATALI[[#This Row],[//]]))</f>
        <v/>
      </c>
      <c r="J434" s="31" t="str">
        <f ca="1">IF(ATALI[[#This Row],[//]]="","",INDEX([3]!db[NB PAJAK],ATALI[[#This Row],[stt]]-1))</f>
        <v/>
      </c>
      <c r="K434" s="48" t="str">
        <f ca="1">IF(ATALI[[#This Row],[//]]="","",INDEX(INDIRECT($2:$2),ATALI[[#This Row],[//]]))</f>
        <v/>
      </c>
      <c r="L434" s="48" t="str">
        <f ca="1">IF(ATALI[[#This Row],[//]]="","",INDEX(INDIRECT($2:$2),ATALI[[#This Row],[//]]))</f>
        <v/>
      </c>
      <c r="M434" s="48" t="str">
        <f ca="1">IF(ATALI[[#This Row],[//]]="","",INDEX(INDIRECT($2:$2),ATALI[[#This Row],[//]]))</f>
        <v/>
      </c>
      <c r="N434" s="33" t="str">
        <f ca="1">IF(ATALI[[#This Row],[//]]="","",INDEX(INDIRECT($2:$2),ATALI[[#This Row],[//]]))</f>
        <v/>
      </c>
      <c r="O434" s="44" t="str">
        <f ca="1">IF(ATALI[[#This Row],[//]]="","",INDEX(INDIRECT($2:$2),ATALI[[#This Row],[//]]))</f>
        <v/>
      </c>
      <c r="P434" s="44" t="str">
        <f ca="1">IF(ATALI[[#This Row],[//]]="","",IF(INDEX(INDIRECT($2:$2),ATALI[[#This Row],[//]])="","",INDEX(INDIRECT($2:$2),ATALI[[#This Row],[//]])))</f>
        <v/>
      </c>
      <c r="Q434" s="33" t="str">
        <f ca="1">IF(ATALI[[#This Row],[//]]="","",INDEX(INDIRECT($2:$2),ATALI[[#This Row],[//]]))</f>
        <v/>
      </c>
      <c r="R4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34" s="45" t="str">
        <f ca="1">IF(ATALI[[#This Row],[//]]="","",IF(INDEX(INDIRECT($2:$2),ATALI[[#This Row],[//]])="","",INDEX(INDIRECT($2:$2),ATALI[[#This Row],[//]])))</f>
        <v/>
      </c>
      <c r="U434" s="31" t="str">
        <f ca="1">IF(ATALI[[#This Row],[//]]="","",INDEX(INDIRECT($2:$2),ATALI[[#This Row],[//]]))</f>
        <v/>
      </c>
      <c r="V434" s="31" t="str">
        <f ca="1">LOWER(SUBSTITUTE(SUBSTITUTE(SUBSTITUTE(SUBSTITUTE(SUBSTITUTE(SUBSTITUTE(SUBSTITUTE(ATALI[[#This Row],[N.B.nota]]," ",""),"-",""),"(",""),")",""),".",""),",",""),"/",""))</f>
        <v/>
      </c>
      <c r="W434" s="31" t="str">
        <f ca="1">IF(ATALI[[#This Row],[concat]]="","",MATCH(ATALI[[#This Row],[concat]],[3]!db[NB NOTA_C],0)+1)</f>
        <v/>
      </c>
      <c r="X434" s="31" t="str">
        <f ca="1">IF(ATALI[[#This Row],[N.B.nota]]="","",ADDRESS(ROW(ATALI[QB]),COLUMN(ATALI[QB]))&amp;":"&amp;ADDRESS(ROW(),COLUMN(ATALI[QB])))</f>
        <v/>
      </c>
      <c r="Y434" s="46" t="str">
        <f ca="1">IF(ATALI[[#This Row],[//]]="","",HYPERLINK("[../DB.xlsx]DB!e"&amp;MATCH(ATALI[[#This Row],[concat]],[3]!db[NB NOTA_C],0)+1,"&gt;"))</f>
        <v/>
      </c>
      <c r="Z434" s="32">
        <f ca="1">IF(ATALI[[#This Row],[ID NOTA]]="",INDIRECT(ADDRESS(ROW()-1,COLUMN())),ATALI[[#This Row],[ID NOTA]])</f>
        <v>7</v>
      </c>
    </row>
    <row r="435" spans="1:26" x14ac:dyDescent="0.25">
      <c r="A435" s="32"/>
      <c r="B435" s="48" t="str">
        <f>IF(ATALI[[#This Row],[N_ID]]="","",INDEX(Table1[ID],MATCH(ATALI[[#This Row],[N_ID]],Table1[N_ID],0)))</f>
        <v/>
      </c>
      <c r="C435" s="48" t="str">
        <f ca="1">IF(ATALI[[#This Row],[//]]="","",HYPERLINK("["&amp;SUBSTITUTE(DIR,"'","")&amp;"]NOTA!D"&amp;ATALI[[#This Row],[//]]+2,"&gt;"))</f>
        <v/>
      </c>
      <c r="D435" s="48" t="str">
        <f>IF(ATALI[[#This Row],[ID NOTA]]="","",INDEX(Table1[QB],MATCH(ATALI[[#This Row],[ID NOTA]],Table1[ID],0)))</f>
        <v/>
      </c>
      <c r="E43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35" s="48"/>
      <c r="G435" s="30" t="str">
        <f ca="1">IF(ATALI[[#This Row],[N_ID]]="","",INDEX(INDIRECT($2:$2),ATALI[[#This Row],[//]]))</f>
        <v/>
      </c>
      <c r="H435" s="30" t="str">
        <f ca="1">IF(ATALI[[#This Row],[N_ID]]="","",INDEX(INDIRECT($2:$2),ATALI[[#This Row],[//]]))</f>
        <v/>
      </c>
      <c r="I435" s="31" t="str">
        <f ca="1">IF(ATALI[[#This Row],[N_ID]]="","",INDEX(INDIRECT($2:$2),ATALI[[#This Row],[//]]))</f>
        <v/>
      </c>
      <c r="J435" s="31" t="str">
        <f ca="1">IF(ATALI[[#This Row],[//]]="","",INDEX([3]!db[NB PAJAK],ATALI[[#This Row],[stt]]-1))</f>
        <v/>
      </c>
      <c r="K435" s="48" t="str">
        <f ca="1">IF(ATALI[[#This Row],[//]]="","",INDEX(INDIRECT($2:$2),ATALI[[#This Row],[//]]))</f>
        <v/>
      </c>
      <c r="L435" s="48" t="str">
        <f ca="1">IF(ATALI[[#This Row],[//]]="","",INDEX(INDIRECT($2:$2),ATALI[[#This Row],[//]]))</f>
        <v/>
      </c>
      <c r="M435" s="48" t="str">
        <f ca="1">IF(ATALI[[#This Row],[//]]="","",INDEX(INDIRECT($2:$2),ATALI[[#This Row],[//]]))</f>
        <v/>
      </c>
      <c r="N435" s="33" t="str">
        <f ca="1">IF(ATALI[[#This Row],[//]]="","",INDEX(INDIRECT($2:$2),ATALI[[#This Row],[//]]))</f>
        <v/>
      </c>
      <c r="O435" s="44" t="str">
        <f ca="1">IF(ATALI[[#This Row],[//]]="","",INDEX(INDIRECT($2:$2),ATALI[[#This Row],[//]]))</f>
        <v/>
      </c>
      <c r="P435" s="44" t="str">
        <f ca="1">IF(ATALI[[#This Row],[//]]="","",IF(INDEX(INDIRECT($2:$2),ATALI[[#This Row],[//]])="","",INDEX(INDIRECT($2:$2),ATALI[[#This Row],[//]])))</f>
        <v/>
      </c>
      <c r="Q435" s="33" t="str">
        <f ca="1">IF(ATALI[[#This Row],[//]]="","",INDEX(INDIRECT($2:$2),ATALI[[#This Row],[//]]))</f>
        <v/>
      </c>
      <c r="R4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35" s="45" t="str">
        <f ca="1">IF(ATALI[[#This Row],[//]]="","",IF(INDEX(INDIRECT($2:$2),ATALI[[#This Row],[//]])="","",INDEX(INDIRECT($2:$2),ATALI[[#This Row],[//]])))</f>
        <v/>
      </c>
      <c r="U435" s="31" t="str">
        <f ca="1">IF(ATALI[[#This Row],[//]]="","",INDEX(INDIRECT($2:$2),ATALI[[#This Row],[//]]))</f>
        <v/>
      </c>
      <c r="V435" s="31" t="str">
        <f ca="1">LOWER(SUBSTITUTE(SUBSTITUTE(SUBSTITUTE(SUBSTITUTE(SUBSTITUTE(SUBSTITUTE(SUBSTITUTE(ATALI[[#This Row],[N.B.nota]]," ",""),"-",""),"(",""),")",""),".",""),",",""),"/",""))</f>
        <v/>
      </c>
      <c r="W435" s="31" t="str">
        <f ca="1">IF(ATALI[[#This Row],[concat]]="","",MATCH(ATALI[[#This Row],[concat]],[3]!db[NB NOTA_C],0)+1)</f>
        <v/>
      </c>
      <c r="X435" s="31" t="str">
        <f ca="1">IF(ATALI[[#This Row],[N.B.nota]]="","",ADDRESS(ROW(ATALI[QB]),COLUMN(ATALI[QB]))&amp;":"&amp;ADDRESS(ROW(),COLUMN(ATALI[QB])))</f>
        <v/>
      </c>
      <c r="Y435" s="46" t="str">
        <f ca="1">IF(ATALI[[#This Row],[//]]="","",HYPERLINK("[../DB.xlsx]DB!e"&amp;MATCH(ATALI[[#This Row],[concat]],[3]!db[NB NOTA_C],0)+1,"&gt;"))</f>
        <v/>
      </c>
      <c r="Z435" s="32">
        <f ca="1">IF(ATALI[[#This Row],[ID NOTA]]="",INDIRECT(ADDRESS(ROW()-1,COLUMN())),ATALI[[#This Row],[ID NOTA]])</f>
        <v>7</v>
      </c>
    </row>
    <row r="436" spans="1:26" x14ac:dyDescent="0.25">
      <c r="A436" s="32"/>
      <c r="B436" s="48" t="str">
        <f>IF(ATALI[[#This Row],[N_ID]]="","",INDEX(Table1[ID],MATCH(ATALI[[#This Row],[N_ID]],Table1[N_ID],0)))</f>
        <v/>
      </c>
      <c r="C436" s="48" t="str">
        <f ca="1">IF(ATALI[[#This Row],[//]]="","",HYPERLINK("["&amp;SUBSTITUTE(DIR,"'","")&amp;"]NOTA!D"&amp;ATALI[[#This Row],[//]]+2,"&gt;"))</f>
        <v/>
      </c>
      <c r="D436" s="48" t="str">
        <f>IF(ATALI[[#This Row],[ID NOTA]]="","",INDEX(Table1[QB],MATCH(ATALI[[#This Row],[ID NOTA]],Table1[ID],0)))</f>
        <v/>
      </c>
      <c r="E43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36" s="48"/>
      <c r="G436" s="30" t="str">
        <f ca="1">IF(ATALI[[#This Row],[N_ID]]="","",INDEX(INDIRECT($2:$2),ATALI[[#This Row],[//]]))</f>
        <v/>
      </c>
      <c r="H436" s="30" t="str">
        <f ca="1">IF(ATALI[[#This Row],[N_ID]]="","",INDEX(INDIRECT($2:$2),ATALI[[#This Row],[//]]))</f>
        <v/>
      </c>
      <c r="I436" s="31" t="str">
        <f ca="1">IF(ATALI[[#This Row],[N_ID]]="","",INDEX(INDIRECT($2:$2),ATALI[[#This Row],[//]]))</f>
        <v/>
      </c>
      <c r="J436" s="31" t="str">
        <f ca="1">IF(ATALI[[#This Row],[//]]="","",INDEX([3]!db[NB PAJAK],ATALI[[#This Row],[stt]]-1))</f>
        <v/>
      </c>
      <c r="K436" s="48" t="str">
        <f ca="1">IF(ATALI[[#This Row],[//]]="","",INDEX(INDIRECT($2:$2),ATALI[[#This Row],[//]]))</f>
        <v/>
      </c>
      <c r="L436" s="48" t="str">
        <f ca="1">IF(ATALI[[#This Row],[//]]="","",INDEX(INDIRECT($2:$2),ATALI[[#This Row],[//]]))</f>
        <v/>
      </c>
      <c r="M436" s="48" t="str">
        <f ca="1">IF(ATALI[[#This Row],[//]]="","",INDEX(INDIRECT($2:$2),ATALI[[#This Row],[//]]))</f>
        <v/>
      </c>
      <c r="N436" s="33" t="str">
        <f ca="1">IF(ATALI[[#This Row],[//]]="","",INDEX(INDIRECT($2:$2),ATALI[[#This Row],[//]]))</f>
        <v/>
      </c>
      <c r="O436" s="44" t="str">
        <f ca="1">IF(ATALI[[#This Row],[//]]="","",INDEX(INDIRECT($2:$2),ATALI[[#This Row],[//]]))</f>
        <v/>
      </c>
      <c r="P436" s="44" t="str">
        <f ca="1">IF(ATALI[[#This Row],[//]]="","",IF(INDEX(INDIRECT($2:$2),ATALI[[#This Row],[//]])="","",INDEX(INDIRECT($2:$2),ATALI[[#This Row],[//]])))</f>
        <v/>
      </c>
      <c r="Q436" s="33" t="str">
        <f ca="1">IF(ATALI[[#This Row],[//]]="","",INDEX(INDIRECT($2:$2),ATALI[[#This Row],[//]]))</f>
        <v/>
      </c>
      <c r="R4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36" s="45" t="str">
        <f ca="1">IF(ATALI[[#This Row],[//]]="","",IF(INDEX(INDIRECT($2:$2),ATALI[[#This Row],[//]])="","",INDEX(INDIRECT($2:$2),ATALI[[#This Row],[//]])))</f>
        <v/>
      </c>
      <c r="U436" s="31" t="str">
        <f ca="1">IF(ATALI[[#This Row],[//]]="","",INDEX(INDIRECT($2:$2),ATALI[[#This Row],[//]]))</f>
        <v/>
      </c>
      <c r="V436" s="31" t="str">
        <f ca="1">LOWER(SUBSTITUTE(SUBSTITUTE(SUBSTITUTE(SUBSTITUTE(SUBSTITUTE(SUBSTITUTE(SUBSTITUTE(ATALI[[#This Row],[N.B.nota]]," ",""),"-",""),"(",""),")",""),".",""),",",""),"/",""))</f>
        <v/>
      </c>
      <c r="W436" s="31" t="str">
        <f ca="1">IF(ATALI[[#This Row],[concat]]="","",MATCH(ATALI[[#This Row],[concat]],[3]!db[NB NOTA_C],0)+1)</f>
        <v/>
      </c>
      <c r="X436" s="31" t="str">
        <f ca="1">IF(ATALI[[#This Row],[N.B.nota]]="","",ADDRESS(ROW(ATALI[QB]),COLUMN(ATALI[QB]))&amp;":"&amp;ADDRESS(ROW(),COLUMN(ATALI[QB])))</f>
        <v/>
      </c>
      <c r="Y436" s="46" t="str">
        <f ca="1">IF(ATALI[[#This Row],[//]]="","",HYPERLINK("[../DB.xlsx]DB!e"&amp;MATCH(ATALI[[#This Row],[concat]],[3]!db[NB NOTA_C],0)+1,"&gt;"))</f>
        <v/>
      </c>
      <c r="Z436" s="32">
        <f ca="1">IF(ATALI[[#This Row],[ID NOTA]]="",INDIRECT(ADDRESS(ROW()-1,COLUMN())),ATALI[[#This Row],[ID NOTA]])</f>
        <v>7</v>
      </c>
    </row>
    <row r="437" spans="1:26" x14ac:dyDescent="0.25">
      <c r="A437" s="32"/>
      <c r="B437" s="48" t="str">
        <f>IF(ATALI[[#This Row],[N_ID]]="","",INDEX(Table1[ID],MATCH(ATALI[[#This Row],[N_ID]],Table1[N_ID],0)))</f>
        <v/>
      </c>
      <c r="C437" s="48" t="str">
        <f ca="1">IF(ATALI[[#This Row],[//]]="","",HYPERLINK("["&amp;SUBSTITUTE(DIR,"'","")&amp;"]NOTA!D"&amp;ATALI[[#This Row],[//]]+2,"&gt;"))</f>
        <v/>
      </c>
      <c r="D437" s="48" t="str">
        <f>IF(ATALI[[#This Row],[ID NOTA]]="","",INDEX(Table1[QB],MATCH(ATALI[[#This Row],[ID NOTA]],Table1[ID],0)))</f>
        <v/>
      </c>
      <c r="E43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37" s="48"/>
      <c r="G437" s="30" t="str">
        <f ca="1">IF(ATALI[[#This Row],[N_ID]]="","",INDEX(INDIRECT($2:$2),ATALI[[#This Row],[//]]))</f>
        <v/>
      </c>
      <c r="H437" s="30" t="str">
        <f ca="1">IF(ATALI[[#This Row],[N_ID]]="","",INDEX(INDIRECT($2:$2),ATALI[[#This Row],[//]]))</f>
        <v/>
      </c>
      <c r="I437" s="31" t="str">
        <f ca="1">IF(ATALI[[#This Row],[N_ID]]="","",INDEX(INDIRECT($2:$2),ATALI[[#This Row],[//]]))</f>
        <v/>
      </c>
      <c r="J437" s="31" t="str">
        <f ca="1">IF(ATALI[[#This Row],[//]]="","",INDEX([3]!db[NB PAJAK],ATALI[[#This Row],[stt]]-1))</f>
        <v/>
      </c>
      <c r="K437" s="48" t="str">
        <f ca="1">IF(ATALI[[#This Row],[//]]="","",INDEX(INDIRECT($2:$2),ATALI[[#This Row],[//]]))</f>
        <v/>
      </c>
      <c r="L437" s="48" t="str">
        <f ca="1">IF(ATALI[[#This Row],[//]]="","",INDEX(INDIRECT($2:$2),ATALI[[#This Row],[//]]))</f>
        <v/>
      </c>
      <c r="M437" s="48" t="str">
        <f ca="1">IF(ATALI[[#This Row],[//]]="","",INDEX(INDIRECT($2:$2),ATALI[[#This Row],[//]]))</f>
        <v/>
      </c>
      <c r="N437" s="33" t="str">
        <f ca="1">IF(ATALI[[#This Row],[//]]="","",INDEX(INDIRECT($2:$2),ATALI[[#This Row],[//]]))</f>
        <v/>
      </c>
      <c r="O437" s="44" t="str">
        <f ca="1">IF(ATALI[[#This Row],[//]]="","",INDEX(INDIRECT($2:$2),ATALI[[#This Row],[//]]))</f>
        <v/>
      </c>
      <c r="P437" s="44" t="str">
        <f ca="1">IF(ATALI[[#This Row],[//]]="","",IF(INDEX(INDIRECT($2:$2),ATALI[[#This Row],[//]])="","",INDEX(INDIRECT($2:$2),ATALI[[#This Row],[//]])))</f>
        <v/>
      </c>
      <c r="Q437" s="33" t="str">
        <f ca="1">IF(ATALI[[#This Row],[//]]="","",INDEX(INDIRECT($2:$2),ATALI[[#This Row],[//]]))</f>
        <v/>
      </c>
      <c r="R4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37" s="45" t="str">
        <f ca="1">IF(ATALI[[#This Row],[//]]="","",IF(INDEX(INDIRECT($2:$2),ATALI[[#This Row],[//]])="","",INDEX(INDIRECT($2:$2),ATALI[[#This Row],[//]])))</f>
        <v/>
      </c>
      <c r="U437" s="31" t="str">
        <f ca="1">IF(ATALI[[#This Row],[//]]="","",INDEX(INDIRECT($2:$2),ATALI[[#This Row],[//]]))</f>
        <v/>
      </c>
      <c r="V437" s="31" t="str">
        <f ca="1">LOWER(SUBSTITUTE(SUBSTITUTE(SUBSTITUTE(SUBSTITUTE(SUBSTITUTE(SUBSTITUTE(SUBSTITUTE(ATALI[[#This Row],[N.B.nota]]," ",""),"-",""),"(",""),")",""),".",""),",",""),"/",""))</f>
        <v/>
      </c>
      <c r="W437" s="31" t="str">
        <f ca="1">IF(ATALI[[#This Row],[concat]]="","",MATCH(ATALI[[#This Row],[concat]],[3]!db[NB NOTA_C],0)+1)</f>
        <v/>
      </c>
      <c r="X437" s="31" t="str">
        <f ca="1">IF(ATALI[[#This Row],[N.B.nota]]="","",ADDRESS(ROW(ATALI[QB]),COLUMN(ATALI[QB]))&amp;":"&amp;ADDRESS(ROW(),COLUMN(ATALI[QB])))</f>
        <v/>
      </c>
      <c r="Y437" s="46" t="str">
        <f ca="1">IF(ATALI[[#This Row],[//]]="","",HYPERLINK("[../DB.xlsx]DB!e"&amp;MATCH(ATALI[[#This Row],[concat]],[3]!db[NB NOTA_C],0)+1,"&gt;"))</f>
        <v/>
      </c>
      <c r="Z437" s="32">
        <f ca="1">IF(ATALI[[#This Row],[ID NOTA]]="",INDIRECT(ADDRESS(ROW()-1,COLUMN())),ATALI[[#This Row],[ID NOTA]])</f>
        <v>7</v>
      </c>
    </row>
    <row r="438" spans="1:26" x14ac:dyDescent="0.25">
      <c r="A438" s="32"/>
      <c r="B438" s="48" t="str">
        <f>IF(ATALI[[#This Row],[N_ID]]="","",INDEX(Table1[ID],MATCH(ATALI[[#This Row],[N_ID]],Table1[N_ID],0)))</f>
        <v/>
      </c>
      <c r="C438" s="48" t="str">
        <f ca="1">IF(ATALI[[#This Row],[//]]="","",HYPERLINK("["&amp;SUBSTITUTE(DIR,"'","")&amp;"]NOTA!D"&amp;ATALI[[#This Row],[//]]+2,"&gt;"))</f>
        <v/>
      </c>
      <c r="D438" s="48" t="str">
        <f>IF(ATALI[[#This Row],[ID NOTA]]="","",INDEX(Table1[QB],MATCH(ATALI[[#This Row],[ID NOTA]],Table1[ID],0)))</f>
        <v/>
      </c>
      <c r="E43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38" s="48"/>
      <c r="G438" s="30" t="str">
        <f ca="1">IF(ATALI[[#This Row],[N_ID]]="","",INDEX(INDIRECT($2:$2),ATALI[[#This Row],[//]]))</f>
        <v/>
      </c>
      <c r="H438" s="30" t="str">
        <f ca="1">IF(ATALI[[#This Row],[N_ID]]="","",INDEX(INDIRECT($2:$2),ATALI[[#This Row],[//]]))</f>
        <v/>
      </c>
      <c r="I438" s="31" t="str">
        <f ca="1">IF(ATALI[[#This Row],[N_ID]]="","",INDEX(INDIRECT($2:$2),ATALI[[#This Row],[//]]))</f>
        <v/>
      </c>
      <c r="J438" s="31" t="str">
        <f ca="1">IF(ATALI[[#This Row],[//]]="","",INDEX([3]!db[NB PAJAK],ATALI[[#This Row],[stt]]-1))</f>
        <v/>
      </c>
      <c r="K438" s="48" t="str">
        <f ca="1">IF(ATALI[[#This Row],[//]]="","",INDEX(INDIRECT($2:$2),ATALI[[#This Row],[//]]))</f>
        <v/>
      </c>
      <c r="L438" s="48" t="str">
        <f ca="1">IF(ATALI[[#This Row],[//]]="","",INDEX(INDIRECT($2:$2),ATALI[[#This Row],[//]]))</f>
        <v/>
      </c>
      <c r="M438" s="48" t="str">
        <f ca="1">IF(ATALI[[#This Row],[//]]="","",INDEX(INDIRECT($2:$2),ATALI[[#This Row],[//]]))</f>
        <v/>
      </c>
      <c r="N438" s="33" t="str">
        <f ca="1">IF(ATALI[[#This Row],[//]]="","",INDEX(INDIRECT($2:$2),ATALI[[#This Row],[//]]))</f>
        <v/>
      </c>
      <c r="O438" s="44" t="str">
        <f ca="1">IF(ATALI[[#This Row],[//]]="","",INDEX(INDIRECT($2:$2),ATALI[[#This Row],[//]]))</f>
        <v/>
      </c>
      <c r="P438" s="44" t="str">
        <f ca="1">IF(ATALI[[#This Row],[//]]="","",IF(INDEX(INDIRECT($2:$2),ATALI[[#This Row],[//]])="","",INDEX(INDIRECT($2:$2),ATALI[[#This Row],[//]])))</f>
        <v/>
      </c>
      <c r="Q438" s="33" t="str">
        <f ca="1">IF(ATALI[[#This Row],[//]]="","",INDEX(INDIRECT($2:$2),ATALI[[#This Row],[//]]))</f>
        <v/>
      </c>
      <c r="R4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38" s="45" t="str">
        <f ca="1">IF(ATALI[[#This Row],[//]]="","",IF(INDEX(INDIRECT($2:$2),ATALI[[#This Row],[//]])="","",INDEX(INDIRECT($2:$2),ATALI[[#This Row],[//]])))</f>
        <v/>
      </c>
      <c r="U438" s="31" t="str">
        <f ca="1">IF(ATALI[[#This Row],[//]]="","",INDEX(INDIRECT($2:$2),ATALI[[#This Row],[//]]))</f>
        <v/>
      </c>
      <c r="V438" s="31" t="str">
        <f ca="1">LOWER(SUBSTITUTE(SUBSTITUTE(SUBSTITUTE(SUBSTITUTE(SUBSTITUTE(SUBSTITUTE(SUBSTITUTE(ATALI[[#This Row],[N.B.nota]]," ",""),"-",""),"(",""),")",""),".",""),",",""),"/",""))</f>
        <v/>
      </c>
      <c r="W438" s="31" t="str">
        <f ca="1">IF(ATALI[[#This Row],[concat]]="","",MATCH(ATALI[[#This Row],[concat]],[3]!db[NB NOTA_C],0)+1)</f>
        <v/>
      </c>
      <c r="X438" s="31" t="str">
        <f ca="1">IF(ATALI[[#This Row],[N.B.nota]]="","",ADDRESS(ROW(ATALI[QB]),COLUMN(ATALI[QB]))&amp;":"&amp;ADDRESS(ROW(),COLUMN(ATALI[QB])))</f>
        <v/>
      </c>
      <c r="Y438" s="46" t="str">
        <f ca="1">IF(ATALI[[#This Row],[//]]="","",HYPERLINK("[../DB.xlsx]DB!e"&amp;MATCH(ATALI[[#This Row],[concat]],[3]!db[NB NOTA_C],0)+1,"&gt;"))</f>
        <v/>
      </c>
      <c r="Z438" s="32">
        <f ca="1">IF(ATALI[[#This Row],[ID NOTA]]="",INDIRECT(ADDRESS(ROW()-1,COLUMN())),ATALI[[#This Row],[ID NOTA]])</f>
        <v>7</v>
      </c>
    </row>
    <row r="439" spans="1:26" x14ac:dyDescent="0.25">
      <c r="A439" s="32"/>
      <c r="B439" s="48" t="str">
        <f>IF(ATALI[[#This Row],[N_ID]]="","",INDEX(Table1[ID],MATCH(ATALI[[#This Row],[N_ID]],Table1[N_ID],0)))</f>
        <v/>
      </c>
      <c r="C439" s="48" t="str">
        <f ca="1">IF(ATALI[[#This Row],[//]]="","",HYPERLINK("["&amp;SUBSTITUTE(DIR,"'","")&amp;"]NOTA!D"&amp;ATALI[[#This Row],[//]]+2,"&gt;"))</f>
        <v/>
      </c>
      <c r="D439" s="48" t="str">
        <f>IF(ATALI[[#This Row],[ID NOTA]]="","",INDEX(Table1[QB],MATCH(ATALI[[#This Row],[ID NOTA]],Table1[ID],0)))</f>
        <v/>
      </c>
      <c r="E43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39" s="48"/>
      <c r="G439" s="30" t="str">
        <f ca="1">IF(ATALI[[#This Row],[N_ID]]="","",INDEX(INDIRECT($2:$2),ATALI[[#This Row],[//]]))</f>
        <v/>
      </c>
      <c r="H439" s="30" t="str">
        <f ca="1">IF(ATALI[[#This Row],[N_ID]]="","",INDEX(INDIRECT($2:$2),ATALI[[#This Row],[//]]))</f>
        <v/>
      </c>
      <c r="I439" s="31" t="str">
        <f ca="1">IF(ATALI[[#This Row],[N_ID]]="","",INDEX(INDIRECT($2:$2),ATALI[[#This Row],[//]]))</f>
        <v/>
      </c>
      <c r="J439" s="31" t="str">
        <f ca="1">IF(ATALI[[#This Row],[//]]="","",INDEX([3]!db[NB PAJAK],ATALI[[#This Row],[stt]]-1))</f>
        <v/>
      </c>
      <c r="K439" s="48" t="str">
        <f ca="1">IF(ATALI[[#This Row],[//]]="","",INDEX(INDIRECT($2:$2),ATALI[[#This Row],[//]]))</f>
        <v/>
      </c>
      <c r="L439" s="48" t="str">
        <f ca="1">IF(ATALI[[#This Row],[//]]="","",INDEX(INDIRECT($2:$2),ATALI[[#This Row],[//]]))</f>
        <v/>
      </c>
      <c r="M439" s="48" t="str">
        <f ca="1">IF(ATALI[[#This Row],[//]]="","",INDEX(INDIRECT($2:$2),ATALI[[#This Row],[//]]))</f>
        <v/>
      </c>
      <c r="N439" s="33" t="str">
        <f ca="1">IF(ATALI[[#This Row],[//]]="","",INDEX(INDIRECT($2:$2),ATALI[[#This Row],[//]]))</f>
        <v/>
      </c>
      <c r="O439" s="44" t="str">
        <f ca="1">IF(ATALI[[#This Row],[//]]="","",INDEX(INDIRECT($2:$2),ATALI[[#This Row],[//]]))</f>
        <v/>
      </c>
      <c r="P439" s="44" t="str">
        <f ca="1">IF(ATALI[[#This Row],[//]]="","",IF(INDEX(INDIRECT($2:$2),ATALI[[#This Row],[//]])="","",INDEX(INDIRECT($2:$2),ATALI[[#This Row],[//]])))</f>
        <v/>
      </c>
      <c r="Q439" s="33" t="str">
        <f ca="1">IF(ATALI[[#This Row],[//]]="","",INDEX(INDIRECT($2:$2),ATALI[[#This Row],[//]]))</f>
        <v/>
      </c>
      <c r="R4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39" s="45" t="str">
        <f ca="1">IF(ATALI[[#This Row],[//]]="","",IF(INDEX(INDIRECT($2:$2),ATALI[[#This Row],[//]])="","",INDEX(INDIRECT($2:$2),ATALI[[#This Row],[//]])))</f>
        <v/>
      </c>
      <c r="U439" s="31" t="str">
        <f ca="1">IF(ATALI[[#This Row],[//]]="","",INDEX(INDIRECT($2:$2),ATALI[[#This Row],[//]]))</f>
        <v/>
      </c>
      <c r="V439" s="31" t="str">
        <f ca="1">LOWER(SUBSTITUTE(SUBSTITUTE(SUBSTITUTE(SUBSTITUTE(SUBSTITUTE(SUBSTITUTE(SUBSTITUTE(ATALI[[#This Row],[N.B.nota]]," ",""),"-",""),"(",""),")",""),".",""),",",""),"/",""))</f>
        <v/>
      </c>
      <c r="W439" s="31" t="str">
        <f ca="1">IF(ATALI[[#This Row],[concat]]="","",MATCH(ATALI[[#This Row],[concat]],[3]!db[NB NOTA_C],0)+1)</f>
        <v/>
      </c>
      <c r="X439" s="31" t="str">
        <f ca="1">IF(ATALI[[#This Row],[N.B.nota]]="","",ADDRESS(ROW(ATALI[QB]),COLUMN(ATALI[QB]))&amp;":"&amp;ADDRESS(ROW(),COLUMN(ATALI[QB])))</f>
        <v/>
      </c>
      <c r="Y439" s="46" t="str">
        <f ca="1">IF(ATALI[[#This Row],[//]]="","",HYPERLINK("[../DB.xlsx]DB!e"&amp;MATCH(ATALI[[#This Row],[concat]],[3]!db[NB NOTA_C],0)+1,"&gt;"))</f>
        <v/>
      </c>
      <c r="Z439" s="32">
        <f ca="1">IF(ATALI[[#This Row],[ID NOTA]]="",INDIRECT(ADDRESS(ROW()-1,COLUMN())),ATALI[[#This Row],[ID NOTA]])</f>
        <v>7</v>
      </c>
    </row>
    <row r="440" spans="1:26" x14ac:dyDescent="0.25">
      <c r="A440" s="32"/>
      <c r="B440" s="48" t="str">
        <f>IF(ATALI[[#This Row],[N_ID]]="","",INDEX(Table1[ID],MATCH(ATALI[[#This Row],[N_ID]],Table1[N_ID],0)))</f>
        <v/>
      </c>
      <c r="C440" s="48" t="str">
        <f ca="1">IF(ATALI[[#This Row],[//]]="","",HYPERLINK("["&amp;SUBSTITUTE(DIR,"'","")&amp;"]NOTA!D"&amp;ATALI[[#This Row],[//]]+2,"&gt;"))</f>
        <v/>
      </c>
      <c r="D440" s="48" t="str">
        <f>IF(ATALI[[#This Row],[ID NOTA]]="","",INDEX(Table1[QB],MATCH(ATALI[[#This Row],[ID NOTA]],Table1[ID],0)))</f>
        <v/>
      </c>
      <c r="E44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40" s="48"/>
      <c r="G440" s="30" t="str">
        <f ca="1">IF(ATALI[[#This Row],[N_ID]]="","",INDEX(INDIRECT($2:$2),ATALI[[#This Row],[//]]))</f>
        <v/>
      </c>
      <c r="H440" s="30" t="str">
        <f ca="1">IF(ATALI[[#This Row],[N_ID]]="","",INDEX(INDIRECT($2:$2),ATALI[[#This Row],[//]]))</f>
        <v/>
      </c>
      <c r="I440" s="31" t="str">
        <f ca="1">IF(ATALI[[#This Row],[N_ID]]="","",INDEX(INDIRECT($2:$2),ATALI[[#This Row],[//]]))</f>
        <v/>
      </c>
      <c r="J440" s="31" t="str">
        <f ca="1">IF(ATALI[[#This Row],[//]]="","",INDEX([3]!db[NB PAJAK],ATALI[[#This Row],[stt]]-1))</f>
        <v/>
      </c>
      <c r="K440" s="48" t="str">
        <f ca="1">IF(ATALI[[#This Row],[//]]="","",INDEX(INDIRECT($2:$2),ATALI[[#This Row],[//]]))</f>
        <v/>
      </c>
      <c r="L440" s="48" t="str">
        <f ca="1">IF(ATALI[[#This Row],[//]]="","",INDEX(INDIRECT($2:$2),ATALI[[#This Row],[//]]))</f>
        <v/>
      </c>
      <c r="M440" s="48" t="str">
        <f ca="1">IF(ATALI[[#This Row],[//]]="","",INDEX(INDIRECT($2:$2),ATALI[[#This Row],[//]]))</f>
        <v/>
      </c>
      <c r="N440" s="33" t="str">
        <f ca="1">IF(ATALI[[#This Row],[//]]="","",INDEX(INDIRECT($2:$2),ATALI[[#This Row],[//]]))</f>
        <v/>
      </c>
      <c r="O440" s="44" t="str">
        <f ca="1">IF(ATALI[[#This Row],[//]]="","",INDEX(INDIRECT($2:$2),ATALI[[#This Row],[//]]))</f>
        <v/>
      </c>
      <c r="P440" s="44" t="str">
        <f ca="1">IF(ATALI[[#This Row],[//]]="","",IF(INDEX(INDIRECT($2:$2),ATALI[[#This Row],[//]])="","",INDEX(INDIRECT($2:$2),ATALI[[#This Row],[//]])))</f>
        <v/>
      </c>
      <c r="Q440" s="33" t="str">
        <f ca="1">IF(ATALI[[#This Row],[//]]="","",INDEX(INDIRECT($2:$2),ATALI[[#This Row],[//]]))</f>
        <v/>
      </c>
      <c r="R4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40" s="45" t="str">
        <f ca="1">IF(ATALI[[#This Row],[//]]="","",IF(INDEX(INDIRECT($2:$2),ATALI[[#This Row],[//]])="","",INDEX(INDIRECT($2:$2),ATALI[[#This Row],[//]])))</f>
        <v/>
      </c>
      <c r="U440" s="31" t="str">
        <f ca="1">IF(ATALI[[#This Row],[//]]="","",INDEX(INDIRECT($2:$2),ATALI[[#This Row],[//]]))</f>
        <v/>
      </c>
      <c r="V440" s="31" t="str">
        <f ca="1">LOWER(SUBSTITUTE(SUBSTITUTE(SUBSTITUTE(SUBSTITUTE(SUBSTITUTE(SUBSTITUTE(SUBSTITUTE(ATALI[[#This Row],[N.B.nota]]," ",""),"-",""),"(",""),")",""),".",""),",",""),"/",""))</f>
        <v/>
      </c>
      <c r="W440" s="31" t="str">
        <f ca="1">IF(ATALI[[#This Row],[concat]]="","",MATCH(ATALI[[#This Row],[concat]],[3]!db[NB NOTA_C],0)+1)</f>
        <v/>
      </c>
      <c r="X440" s="31" t="str">
        <f ca="1">IF(ATALI[[#This Row],[N.B.nota]]="","",ADDRESS(ROW(ATALI[QB]),COLUMN(ATALI[QB]))&amp;":"&amp;ADDRESS(ROW(),COLUMN(ATALI[QB])))</f>
        <v/>
      </c>
      <c r="Y440" s="46" t="str">
        <f ca="1">IF(ATALI[[#This Row],[//]]="","",HYPERLINK("[../DB.xlsx]DB!e"&amp;MATCH(ATALI[[#This Row],[concat]],[3]!db[NB NOTA_C],0)+1,"&gt;"))</f>
        <v/>
      </c>
      <c r="Z440" s="32">
        <f ca="1">IF(ATALI[[#This Row],[ID NOTA]]="",INDIRECT(ADDRESS(ROW()-1,COLUMN())),ATALI[[#This Row],[ID NOTA]])</f>
        <v>7</v>
      </c>
    </row>
    <row r="441" spans="1:26" x14ac:dyDescent="0.25">
      <c r="A441" s="32"/>
      <c r="B441" s="48" t="str">
        <f>IF(ATALI[[#This Row],[N_ID]]="","",INDEX(Table1[ID],MATCH(ATALI[[#This Row],[N_ID]],Table1[N_ID],0)))</f>
        <v/>
      </c>
      <c r="C441" s="48" t="str">
        <f ca="1">IF(ATALI[[#This Row],[//]]="","",HYPERLINK("["&amp;SUBSTITUTE(DIR,"'","")&amp;"]NOTA!D"&amp;ATALI[[#This Row],[//]]+2,"&gt;"))</f>
        <v/>
      </c>
      <c r="D441" s="48" t="str">
        <f>IF(ATALI[[#This Row],[ID NOTA]]="","",INDEX(Table1[QB],MATCH(ATALI[[#This Row],[ID NOTA]],Table1[ID],0)))</f>
        <v/>
      </c>
      <c r="E44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41" s="48"/>
      <c r="G441" s="30" t="str">
        <f ca="1">IF(ATALI[[#This Row],[N_ID]]="","",INDEX(INDIRECT($2:$2),ATALI[[#This Row],[//]]))</f>
        <v/>
      </c>
      <c r="H441" s="30" t="str">
        <f ca="1">IF(ATALI[[#This Row],[N_ID]]="","",INDEX(INDIRECT($2:$2),ATALI[[#This Row],[//]]))</f>
        <v/>
      </c>
      <c r="I441" s="31" t="str">
        <f ca="1">IF(ATALI[[#This Row],[N_ID]]="","",INDEX(INDIRECT($2:$2),ATALI[[#This Row],[//]]))</f>
        <v/>
      </c>
      <c r="J441" s="31" t="str">
        <f ca="1">IF(ATALI[[#This Row],[//]]="","",INDEX([3]!db[NB PAJAK],ATALI[[#This Row],[stt]]-1))</f>
        <v/>
      </c>
      <c r="K441" s="48" t="str">
        <f ca="1">IF(ATALI[[#This Row],[//]]="","",INDEX(INDIRECT($2:$2),ATALI[[#This Row],[//]]))</f>
        <v/>
      </c>
      <c r="L441" s="48" t="str">
        <f ca="1">IF(ATALI[[#This Row],[//]]="","",INDEX(INDIRECT($2:$2),ATALI[[#This Row],[//]]))</f>
        <v/>
      </c>
      <c r="M441" s="48" t="str">
        <f ca="1">IF(ATALI[[#This Row],[//]]="","",INDEX(INDIRECT($2:$2),ATALI[[#This Row],[//]]))</f>
        <v/>
      </c>
      <c r="N441" s="33" t="str">
        <f ca="1">IF(ATALI[[#This Row],[//]]="","",INDEX(INDIRECT($2:$2),ATALI[[#This Row],[//]]))</f>
        <v/>
      </c>
      <c r="O441" s="44" t="str">
        <f ca="1">IF(ATALI[[#This Row],[//]]="","",INDEX(INDIRECT($2:$2),ATALI[[#This Row],[//]]))</f>
        <v/>
      </c>
      <c r="P441" s="44" t="str">
        <f ca="1">IF(ATALI[[#This Row],[//]]="","",IF(INDEX(INDIRECT($2:$2),ATALI[[#This Row],[//]])="","",INDEX(INDIRECT($2:$2),ATALI[[#This Row],[//]])))</f>
        <v/>
      </c>
      <c r="Q441" s="33" t="str">
        <f ca="1">IF(ATALI[[#This Row],[//]]="","",INDEX(INDIRECT($2:$2),ATALI[[#This Row],[//]]))</f>
        <v/>
      </c>
      <c r="R4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41" s="45" t="str">
        <f ca="1">IF(ATALI[[#This Row],[//]]="","",IF(INDEX(INDIRECT($2:$2),ATALI[[#This Row],[//]])="","",INDEX(INDIRECT($2:$2),ATALI[[#This Row],[//]])))</f>
        <v/>
      </c>
      <c r="U441" s="31" t="str">
        <f ca="1">IF(ATALI[[#This Row],[//]]="","",INDEX(INDIRECT($2:$2),ATALI[[#This Row],[//]]))</f>
        <v/>
      </c>
      <c r="V441" s="31" t="str">
        <f ca="1">LOWER(SUBSTITUTE(SUBSTITUTE(SUBSTITUTE(SUBSTITUTE(SUBSTITUTE(SUBSTITUTE(SUBSTITUTE(ATALI[[#This Row],[N.B.nota]]," ",""),"-",""),"(",""),")",""),".",""),",",""),"/",""))</f>
        <v/>
      </c>
      <c r="W441" s="31" t="str">
        <f ca="1">IF(ATALI[[#This Row],[concat]]="","",MATCH(ATALI[[#This Row],[concat]],[3]!db[NB NOTA_C],0)+1)</f>
        <v/>
      </c>
      <c r="X441" s="31" t="str">
        <f ca="1">IF(ATALI[[#This Row],[N.B.nota]]="","",ADDRESS(ROW(ATALI[QB]),COLUMN(ATALI[QB]))&amp;":"&amp;ADDRESS(ROW(),COLUMN(ATALI[QB])))</f>
        <v/>
      </c>
      <c r="Y441" s="46" t="str">
        <f ca="1">IF(ATALI[[#This Row],[//]]="","",HYPERLINK("[../DB.xlsx]DB!e"&amp;MATCH(ATALI[[#This Row],[concat]],[3]!db[NB NOTA_C],0)+1,"&gt;"))</f>
        <v/>
      </c>
      <c r="Z441" s="32">
        <f ca="1">IF(ATALI[[#This Row],[ID NOTA]]="",INDIRECT(ADDRESS(ROW()-1,COLUMN())),ATALI[[#This Row],[ID NOTA]])</f>
        <v>7</v>
      </c>
    </row>
    <row r="442" spans="1:26" x14ac:dyDescent="0.25">
      <c r="A442" s="32"/>
      <c r="B442" s="48" t="str">
        <f>IF(ATALI[[#This Row],[N_ID]]="","",INDEX(Table1[ID],MATCH(ATALI[[#This Row],[N_ID]],Table1[N_ID],0)))</f>
        <v/>
      </c>
      <c r="C442" s="48" t="str">
        <f ca="1">IF(ATALI[[#This Row],[//]]="","",HYPERLINK("["&amp;SUBSTITUTE(DIR,"'","")&amp;"]NOTA!D"&amp;ATALI[[#This Row],[//]]+2,"&gt;"))</f>
        <v/>
      </c>
      <c r="D442" s="48" t="str">
        <f>IF(ATALI[[#This Row],[ID NOTA]]="","",INDEX(Table1[QB],MATCH(ATALI[[#This Row],[ID NOTA]],Table1[ID],0)))</f>
        <v/>
      </c>
      <c r="E44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42" s="48"/>
      <c r="G442" s="30" t="str">
        <f ca="1">IF(ATALI[[#This Row],[N_ID]]="","",INDEX(INDIRECT($2:$2),ATALI[[#This Row],[//]]))</f>
        <v/>
      </c>
      <c r="H442" s="30" t="str">
        <f ca="1">IF(ATALI[[#This Row],[N_ID]]="","",INDEX(INDIRECT($2:$2),ATALI[[#This Row],[//]]))</f>
        <v/>
      </c>
      <c r="I442" s="31" t="str">
        <f ca="1">IF(ATALI[[#This Row],[N_ID]]="","",INDEX(INDIRECT($2:$2),ATALI[[#This Row],[//]]))</f>
        <v/>
      </c>
      <c r="J442" s="31" t="str">
        <f ca="1">IF(ATALI[[#This Row],[//]]="","",INDEX([3]!db[NB PAJAK],ATALI[[#This Row],[stt]]-1))</f>
        <v/>
      </c>
      <c r="K442" s="48" t="str">
        <f ca="1">IF(ATALI[[#This Row],[//]]="","",INDEX(INDIRECT($2:$2),ATALI[[#This Row],[//]]))</f>
        <v/>
      </c>
      <c r="L442" s="48" t="str">
        <f ca="1">IF(ATALI[[#This Row],[//]]="","",INDEX(INDIRECT($2:$2),ATALI[[#This Row],[//]]))</f>
        <v/>
      </c>
      <c r="M442" s="48" t="str">
        <f ca="1">IF(ATALI[[#This Row],[//]]="","",INDEX(INDIRECT($2:$2),ATALI[[#This Row],[//]]))</f>
        <v/>
      </c>
      <c r="N442" s="33" t="str">
        <f ca="1">IF(ATALI[[#This Row],[//]]="","",INDEX(INDIRECT($2:$2),ATALI[[#This Row],[//]]))</f>
        <v/>
      </c>
      <c r="O442" s="44" t="str">
        <f ca="1">IF(ATALI[[#This Row],[//]]="","",INDEX(INDIRECT($2:$2),ATALI[[#This Row],[//]]))</f>
        <v/>
      </c>
      <c r="P442" s="44" t="str">
        <f ca="1">IF(ATALI[[#This Row],[//]]="","",IF(INDEX(INDIRECT($2:$2),ATALI[[#This Row],[//]])="","",INDEX(INDIRECT($2:$2),ATALI[[#This Row],[//]])))</f>
        <v/>
      </c>
      <c r="Q442" s="33" t="str">
        <f ca="1">IF(ATALI[[#This Row],[//]]="","",INDEX(INDIRECT($2:$2),ATALI[[#This Row],[//]]))</f>
        <v/>
      </c>
      <c r="R4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42" s="45" t="str">
        <f ca="1">IF(ATALI[[#This Row],[//]]="","",IF(INDEX(INDIRECT($2:$2),ATALI[[#This Row],[//]])="","",INDEX(INDIRECT($2:$2),ATALI[[#This Row],[//]])))</f>
        <v/>
      </c>
      <c r="U442" s="31" t="str">
        <f ca="1">IF(ATALI[[#This Row],[//]]="","",INDEX(INDIRECT($2:$2),ATALI[[#This Row],[//]]))</f>
        <v/>
      </c>
      <c r="V442" s="31" t="str">
        <f ca="1">LOWER(SUBSTITUTE(SUBSTITUTE(SUBSTITUTE(SUBSTITUTE(SUBSTITUTE(SUBSTITUTE(SUBSTITUTE(ATALI[[#This Row],[N.B.nota]]," ",""),"-",""),"(",""),")",""),".",""),",",""),"/",""))</f>
        <v/>
      </c>
      <c r="W442" s="31" t="str">
        <f ca="1">IF(ATALI[[#This Row],[concat]]="","",MATCH(ATALI[[#This Row],[concat]],[3]!db[NB NOTA_C],0)+1)</f>
        <v/>
      </c>
      <c r="X442" s="31" t="str">
        <f ca="1">IF(ATALI[[#This Row],[N.B.nota]]="","",ADDRESS(ROW(ATALI[QB]),COLUMN(ATALI[QB]))&amp;":"&amp;ADDRESS(ROW(),COLUMN(ATALI[QB])))</f>
        <v/>
      </c>
      <c r="Y442" s="46" t="str">
        <f ca="1">IF(ATALI[[#This Row],[//]]="","",HYPERLINK("[../DB.xlsx]DB!e"&amp;MATCH(ATALI[[#This Row],[concat]],[3]!db[NB NOTA_C],0)+1,"&gt;"))</f>
        <v/>
      </c>
      <c r="Z442" s="32">
        <f ca="1">IF(ATALI[[#This Row],[ID NOTA]]="",INDIRECT(ADDRESS(ROW()-1,COLUMN())),ATALI[[#This Row],[ID NOTA]])</f>
        <v>7</v>
      </c>
    </row>
    <row r="443" spans="1:26" x14ac:dyDescent="0.25">
      <c r="A443" s="32"/>
      <c r="B443" s="48" t="str">
        <f>IF(ATALI[[#This Row],[N_ID]]="","",INDEX(Table1[ID],MATCH(ATALI[[#This Row],[N_ID]],Table1[N_ID],0)))</f>
        <v/>
      </c>
      <c r="C443" s="48" t="str">
        <f ca="1">IF(ATALI[[#This Row],[//]]="","",HYPERLINK("["&amp;SUBSTITUTE(DIR,"'","")&amp;"]NOTA!D"&amp;ATALI[[#This Row],[//]]+2,"&gt;"))</f>
        <v/>
      </c>
      <c r="D443" s="48" t="str">
        <f>IF(ATALI[[#This Row],[ID NOTA]]="","",INDEX(Table1[QB],MATCH(ATALI[[#This Row],[ID NOTA]],Table1[ID],0)))</f>
        <v/>
      </c>
      <c r="E44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43" s="48"/>
      <c r="G443" s="30" t="str">
        <f ca="1">IF(ATALI[[#This Row],[N_ID]]="","",INDEX(INDIRECT($2:$2),ATALI[[#This Row],[//]]))</f>
        <v/>
      </c>
      <c r="H443" s="30" t="str">
        <f ca="1">IF(ATALI[[#This Row],[N_ID]]="","",INDEX(INDIRECT($2:$2),ATALI[[#This Row],[//]]))</f>
        <v/>
      </c>
      <c r="I443" s="31" t="str">
        <f ca="1">IF(ATALI[[#This Row],[N_ID]]="","",INDEX(INDIRECT($2:$2),ATALI[[#This Row],[//]]))</f>
        <v/>
      </c>
      <c r="J443" s="31" t="str">
        <f ca="1">IF(ATALI[[#This Row],[//]]="","",INDEX([3]!db[NB PAJAK],ATALI[[#This Row],[stt]]-1))</f>
        <v/>
      </c>
      <c r="K443" s="48" t="str">
        <f ca="1">IF(ATALI[[#This Row],[//]]="","",INDEX(INDIRECT($2:$2),ATALI[[#This Row],[//]]))</f>
        <v/>
      </c>
      <c r="L443" s="48" t="str">
        <f ca="1">IF(ATALI[[#This Row],[//]]="","",INDEX(INDIRECT($2:$2),ATALI[[#This Row],[//]]))</f>
        <v/>
      </c>
      <c r="M443" s="48" t="str">
        <f ca="1">IF(ATALI[[#This Row],[//]]="","",INDEX(INDIRECT($2:$2),ATALI[[#This Row],[//]]))</f>
        <v/>
      </c>
      <c r="N443" s="33" t="str">
        <f ca="1">IF(ATALI[[#This Row],[//]]="","",INDEX(INDIRECT($2:$2),ATALI[[#This Row],[//]]))</f>
        <v/>
      </c>
      <c r="O443" s="44" t="str">
        <f ca="1">IF(ATALI[[#This Row],[//]]="","",INDEX(INDIRECT($2:$2),ATALI[[#This Row],[//]]))</f>
        <v/>
      </c>
      <c r="P443" s="44" t="str">
        <f ca="1">IF(ATALI[[#This Row],[//]]="","",IF(INDEX(INDIRECT($2:$2),ATALI[[#This Row],[//]])="","",INDEX(INDIRECT($2:$2),ATALI[[#This Row],[//]])))</f>
        <v/>
      </c>
      <c r="Q443" s="33" t="str">
        <f ca="1">IF(ATALI[[#This Row],[//]]="","",INDEX(INDIRECT($2:$2),ATALI[[#This Row],[//]]))</f>
        <v/>
      </c>
      <c r="R4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43" s="45" t="str">
        <f ca="1">IF(ATALI[[#This Row],[//]]="","",IF(INDEX(INDIRECT($2:$2),ATALI[[#This Row],[//]])="","",INDEX(INDIRECT($2:$2),ATALI[[#This Row],[//]])))</f>
        <v/>
      </c>
      <c r="U443" s="31" t="str">
        <f ca="1">IF(ATALI[[#This Row],[//]]="","",INDEX(INDIRECT($2:$2),ATALI[[#This Row],[//]]))</f>
        <v/>
      </c>
      <c r="V443" s="31" t="str">
        <f ca="1">LOWER(SUBSTITUTE(SUBSTITUTE(SUBSTITUTE(SUBSTITUTE(SUBSTITUTE(SUBSTITUTE(SUBSTITUTE(ATALI[[#This Row],[N.B.nota]]," ",""),"-",""),"(",""),")",""),".",""),",",""),"/",""))</f>
        <v/>
      </c>
      <c r="W443" s="31" t="str">
        <f ca="1">IF(ATALI[[#This Row],[concat]]="","",MATCH(ATALI[[#This Row],[concat]],[3]!db[NB NOTA_C],0)+1)</f>
        <v/>
      </c>
      <c r="X443" s="31" t="str">
        <f ca="1">IF(ATALI[[#This Row],[N.B.nota]]="","",ADDRESS(ROW(ATALI[QB]),COLUMN(ATALI[QB]))&amp;":"&amp;ADDRESS(ROW(),COLUMN(ATALI[QB])))</f>
        <v/>
      </c>
      <c r="Y443" s="46" t="str">
        <f ca="1">IF(ATALI[[#This Row],[//]]="","",HYPERLINK("[../DB.xlsx]DB!e"&amp;MATCH(ATALI[[#This Row],[concat]],[3]!db[NB NOTA_C],0)+1,"&gt;"))</f>
        <v/>
      </c>
      <c r="Z443" s="32">
        <f ca="1">IF(ATALI[[#This Row],[ID NOTA]]="",INDIRECT(ADDRESS(ROW()-1,COLUMN())),ATALI[[#This Row],[ID NOTA]])</f>
        <v>7</v>
      </c>
    </row>
    <row r="444" spans="1:26" x14ac:dyDescent="0.25">
      <c r="A444" s="32"/>
      <c r="B444" s="48" t="str">
        <f>IF(ATALI[[#This Row],[N_ID]]="","",INDEX(Table1[ID],MATCH(ATALI[[#This Row],[N_ID]],Table1[N_ID],0)))</f>
        <v/>
      </c>
      <c r="C444" s="48" t="str">
        <f ca="1">IF(ATALI[[#This Row],[//]]="","",HYPERLINK("["&amp;SUBSTITUTE(DIR,"'","")&amp;"]NOTA!D"&amp;ATALI[[#This Row],[//]]+2,"&gt;"))</f>
        <v/>
      </c>
      <c r="D444" s="48" t="str">
        <f>IF(ATALI[[#This Row],[ID NOTA]]="","",INDEX(Table1[QB],MATCH(ATALI[[#This Row],[ID NOTA]],Table1[ID],0)))</f>
        <v/>
      </c>
      <c r="E44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44" s="48"/>
      <c r="G444" s="30" t="str">
        <f ca="1">IF(ATALI[[#This Row],[N_ID]]="","",INDEX(INDIRECT($2:$2),ATALI[[#This Row],[//]]))</f>
        <v/>
      </c>
      <c r="H444" s="30" t="str">
        <f ca="1">IF(ATALI[[#This Row],[N_ID]]="","",INDEX(INDIRECT($2:$2),ATALI[[#This Row],[//]]))</f>
        <v/>
      </c>
      <c r="I444" s="31" t="str">
        <f ca="1">IF(ATALI[[#This Row],[N_ID]]="","",INDEX(INDIRECT($2:$2),ATALI[[#This Row],[//]]))</f>
        <v/>
      </c>
      <c r="J444" s="31" t="str">
        <f ca="1">IF(ATALI[[#This Row],[//]]="","",INDEX([3]!db[NB PAJAK],ATALI[[#This Row],[stt]]-1))</f>
        <v/>
      </c>
      <c r="K444" s="48" t="str">
        <f ca="1">IF(ATALI[[#This Row],[//]]="","",INDEX(INDIRECT($2:$2),ATALI[[#This Row],[//]]))</f>
        <v/>
      </c>
      <c r="L444" s="48" t="str">
        <f ca="1">IF(ATALI[[#This Row],[//]]="","",INDEX(INDIRECT($2:$2),ATALI[[#This Row],[//]]))</f>
        <v/>
      </c>
      <c r="M444" s="48" t="str">
        <f ca="1">IF(ATALI[[#This Row],[//]]="","",INDEX(INDIRECT($2:$2),ATALI[[#This Row],[//]]))</f>
        <v/>
      </c>
      <c r="N444" s="33" t="str">
        <f ca="1">IF(ATALI[[#This Row],[//]]="","",INDEX(INDIRECT($2:$2),ATALI[[#This Row],[//]]))</f>
        <v/>
      </c>
      <c r="O444" s="44" t="str">
        <f ca="1">IF(ATALI[[#This Row],[//]]="","",INDEX(INDIRECT($2:$2),ATALI[[#This Row],[//]]))</f>
        <v/>
      </c>
      <c r="P444" s="44" t="str">
        <f ca="1">IF(ATALI[[#This Row],[//]]="","",IF(INDEX(INDIRECT($2:$2),ATALI[[#This Row],[//]])="","",INDEX(INDIRECT($2:$2),ATALI[[#This Row],[//]])))</f>
        <v/>
      </c>
      <c r="Q444" s="33" t="str">
        <f ca="1">IF(ATALI[[#This Row],[//]]="","",INDEX(INDIRECT($2:$2),ATALI[[#This Row],[//]]))</f>
        <v/>
      </c>
      <c r="R4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44" s="45" t="str">
        <f ca="1">IF(ATALI[[#This Row],[//]]="","",IF(INDEX(INDIRECT($2:$2),ATALI[[#This Row],[//]])="","",INDEX(INDIRECT($2:$2),ATALI[[#This Row],[//]])))</f>
        <v/>
      </c>
      <c r="U444" s="31" t="str">
        <f ca="1">IF(ATALI[[#This Row],[//]]="","",INDEX(INDIRECT($2:$2),ATALI[[#This Row],[//]]))</f>
        <v/>
      </c>
      <c r="V444" s="31" t="str">
        <f ca="1">LOWER(SUBSTITUTE(SUBSTITUTE(SUBSTITUTE(SUBSTITUTE(SUBSTITUTE(SUBSTITUTE(SUBSTITUTE(ATALI[[#This Row],[N.B.nota]]," ",""),"-",""),"(",""),")",""),".",""),",",""),"/",""))</f>
        <v/>
      </c>
      <c r="W444" s="31" t="str">
        <f ca="1">IF(ATALI[[#This Row],[concat]]="","",MATCH(ATALI[[#This Row],[concat]],[3]!db[NB NOTA_C],0)+1)</f>
        <v/>
      </c>
      <c r="X444" s="31" t="str">
        <f ca="1">IF(ATALI[[#This Row],[N.B.nota]]="","",ADDRESS(ROW(ATALI[QB]),COLUMN(ATALI[QB]))&amp;":"&amp;ADDRESS(ROW(),COLUMN(ATALI[QB])))</f>
        <v/>
      </c>
      <c r="Y444" s="46" t="str">
        <f ca="1">IF(ATALI[[#This Row],[//]]="","",HYPERLINK("[../DB.xlsx]DB!e"&amp;MATCH(ATALI[[#This Row],[concat]],[3]!db[NB NOTA_C],0)+1,"&gt;"))</f>
        <v/>
      </c>
      <c r="Z444" s="32">
        <f ca="1">IF(ATALI[[#This Row],[ID NOTA]]="",INDIRECT(ADDRESS(ROW()-1,COLUMN())),ATALI[[#This Row],[ID NOTA]])</f>
        <v>7</v>
      </c>
    </row>
    <row r="445" spans="1:26" x14ac:dyDescent="0.25">
      <c r="A445" s="32"/>
      <c r="B445" s="48" t="str">
        <f>IF(ATALI[[#This Row],[N_ID]]="","",INDEX(Table1[ID],MATCH(ATALI[[#This Row],[N_ID]],Table1[N_ID],0)))</f>
        <v/>
      </c>
      <c r="C445" s="48" t="str">
        <f ca="1">IF(ATALI[[#This Row],[//]]="","",HYPERLINK("["&amp;SUBSTITUTE(DIR,"'","")&amp;"]NOTA!D"&amp;ATALI[[#This Row],[//]]+2,"&gt;"))</f>
        <v/>
      </c>
      <c r="D445" s="48" t="str">
        <f>IF(ATALI[[#This Row],[ID NOTA]]="","",INDEX(Table1[QB],MATCH(ATALI[[#This Row],[ID NOTA]],Table1[ID],0)))</f>
        <v/>
      </c>
      <c r="E44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45" s="48"/>
      <c r="G445" s="30" t="str">
        <f ca="1">IF(ATALI[[#This Row],[N_ID]]="","",INDEX(INDIRECT($2:$2),ATALI[[#This Row],[//]]))</f>
        <v/>
      </c>
      <c r="H445" s="30" t="str">
        <f ca="1">IF(ATALI[[#This Row],[N_ID]]="","",INDEX(INDIRECT($2:$2),ATALI[[#This Row],[//]]))</f>
        <v/>
      </c>
      <c r="I445" s="31" t="str">
        <f ca="1">IF(ATALI[[#This Row],[N_ID]]="","",INDEX(INDIRECT($2:$2),ATALI[[#This Row],[//]]))</f>
        <v/>
      </c>
      <c r="J445" s="31" t="str">
        <f ca="1">IF(ATALI[[#This Row],[//]]="","",INDEX([3]!db[NB PAJAK],ATALI[[#This Row],[stt]]-1))</f>
        <v/>
      </c>
      <c r="K445" s="48" t="str">
        <f ca="1">IF(ATALI[[#This Row],[//]]="","",INDEX(INDIRECT($2:$2),ATALI[[#This Row],[//]]))</f>
        <v/>
      </c>
      <c r="L445" s="48" t="str">
        <f ca="1">IF(ATALI[[#This Row],[//]]="","",INDEX(INDIRECT($2:$2),ATALI[[#This Row],[//]]))</f>
        <v/>
      </c>
      <c r="M445" s="48" t="str">
        <f ca="1">IF(ATALI[[#This Row],[//]]="","",INDEX(INDIRECT($2:$2),ATALI[[#This Row],[//]]))</f>
        <v/>
      </c>
      <c r="N445" s="33" t="str">
        <f ca="1">IF(ATALI[[#This Row],[//]]="","",INDEX(INDIRECT($2:$2),ATALI[[#This Row],[//]]))</f>
        <v/>
      </c>
      <c r="O445" s="44" t="str">
        <f ca="1">IF(ATALI[[#This Row],[//]]="","",INDEX(INDIRECT($2:$2),ATALI[[#This Row],[//]]))</f>
        <v/>
      </c>
      <c r="P445" s="44" t="str">
        <f ca="1">IF(ATALI[[#This Row],[//]]="","",IF(INDEX(INDIRECT($2:$2),ATALI[[#This Row],[//]])="","",INDEX(INDIRECT($2:$2),ATALI[[#This Row],[//]])))</f>
        <v/>
      </c>
      <c r="Q445" s="33" t="str">
        <f ca="1">IF(ATALI[[#This Row],[//]]="","",INDEX(INDIRECT($2:$2),ATALI[[#This Row],[//]]))</f>
        <v/>
      </c>
      <c r="R4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45" s="45" t="str">
        <f ca="1">IF(ATALI[[#This Row],[//]]="","",IF(INDEX(INDIRECT($2:$2),ATALI[[#This Row],[//]])="","",INDEX(INDIRECT($2:$2),ATALI[[#This Row],[//]])))</f>
        <v/>
      </c>
      <c r="U445" s="31" t="str">
        <f ca="1">IF(ATALI[[#This Row],[//]]="","",INDEX(INDIRECT($2:$2),ATALI[[#This Row],[//]]))</f>
        <v/>
      </c>
      <c r="V445" s="31" t="str">
        <f ca="1">LOWER(SUBSTITUTE(SUBSTITUTE(SUBSTITUTE(SUBSTITUTE(SUBSTITUTE(SUBSTITUTE(SUBSTITUTE(ATALI[[#This Row],[N.B.nota]]," ",""),"-",""),"(",""),")",""),".",""),",",""),"/",""))</f>
        <v/>
      </c>
      <c r="W445" s="31" t="str">
        <f ca="1">IF(ATALI[[#This Row],[concat]]="","",MATCH(ATALI[[#This Row],[concat]],[3]!db[NB NOTA_C],0)+1)</f>
        <v/>
      </c>
      <c r="X445" s="31" t="str">
        <f ca="1">IF(ATALI[[#This Row],[N.B.nota]]="","",ADDRESS(ROW(ATALI[QB]),COLUMN(ATALI[QB]))&amp;":"&amp;ADDRESS(ROW(),COLUMN(ATALI[QB])))</f>
        <v/>
      </c>
      <c r="Y445" s="46" t="str">
        <f ca="1">IF(ATALI[[#This Row],[//]]="","",HYPERLINK("[../DB.xlsx]DB!e"&amp;MATCH(ATALI[[#This Row],[concat]],[3]!db[NB NOTA_C],0)+1,"&gt;"))</f>
        <v/>
      </c>
      <c r="Z445" s="32">
        <f ca="1">IF(ATALI[[#This Row],[ID NOTA]]="",INDIRECT(ADDRESS(ROW()-1,COLUMN())),ATALI[[#This Row],[ID NOTA]])</f>
        <v>7</v>
      </c>
    </row>
    <row r="446" spans="1:26" x14ac:dyDescent="0.25">
      <c r="A446" s="32"/>
      <c r="B446" s="48" t="str">
        <f>IF(ATALI[[#This Row],[N_ID]]="","",INDEX(Table1[ID],MATCH(ATALI[[#This Row],[N_ID]],Table1[N_ID],0)))</f>
        <v/>
      </c>
      <c r="C446" s="48" t="str">
        <f ca="1">IF(ATALI[[#This Row],[//]]="","",HYPERLINK("["&amp;SUBSTITUTE(DIR,"'","")&amp;"]NOTA!D"&amp;ATALI[[#This Row],[//]]+2,"&gt;"))</f>
        <v/>
      </c>
      <c r="D446" s="48" t="str">
        <f>IF(ATALI[[#This Row],[ID NOTA]]="","",INDEX(Table1[QB],MATCH(ATALI[[#This Row],[ID NOTA]],Table1[ID],0)))</f>
        <v/>
      </c>
      <c r="E44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46" s="48"/>
      <c r="G446" s="30" t="str">
        <f ca="1">IF(ATALI[[#This Row],[N_ID]]="","",INDEX(INDIRECT($2:$2),ATALI[[#This Row],[//]]))</f>
        <v/>
      </c>
      <c r="H446" s="30" t="str">
        <f ca="1">IF(ATALI[[#This Row],[N_ID]]="","",INDEX(INDIRECT($2:$2),ATALI[[#This Row],[//]]))</f>
        <v/>
      </c>
      <c r="I446" s="31" t="str">
        <f ca="1">IF(ATALI[[#This Row],[N_ID]]="","",INDEX(INDIRECT($2:$2),ATALI[[#This Row],[//]]))</f>
        <v/>
      </c>
      <c r="J446" s="31" t="str">
        <f ca="1">IF(ATALI[[#This Row],[//]]="","",INDEX([3]!db[NB PAJAK],ATALI[[#This Row],[stt]]-1))</f>
        <v/>
      </c>
      <c r="K446" s="48" t="str">
        <f ca="1">IF(ATALI[[#This Row],[//]]="","",INDEX(INDIRECT($2:$2),ATALI[[#This Row],[//]]))</f>
        <v/>
      </c>
      <c r="L446" s="48" t="str">
        <f ca="1">IF(ATALI[[#This Row],[//]]="","",INDEX(INDIRECT($2:$2),ATALI[[#This Row],[//]]))</f>
        <v/>
      </c>
      <c r="M446" s="48" t="str">
        <f ca="1">IF(ATALI[[#This Row],[//]]="","",INDEX(INDIRECT($2:$2),ATALI[[#This Row],[//]]))</f>
        <v/>
      </c>
      <c r="N446" s="33" t="str">
        <f ca="1">IF(ATALI[[#This Row],[//]]="","",INDEX(INDIRECT($2:$2),ATALI[[#This Row],[//]]))</f>
        <v/>
      </c>
      <c r="O446" s="44" t="str">
        <f ca="1">IF(ATALI[[#This Row],[//]]="","",INDEX(INDIRECT($2:$2),ATALI[[#This Row],[//]]))</f>
        <v/>
      </c>
      <c r="P446" s="44" t="str">
        <f ca="1">IF(ATALI[[#This Row],[//]]="","",IF(INDEX(INDIRECT($2:$2),ATALI[[#This Row],[//]])="","",INDEX(INDIRECT($2:$2),ATALI[[#This Row],[//]])))</f>
        <v/>
      </c>
      <c r="Q446" s="33" t="str">
        <f ca="1">IF(ATALI[[#This Row],[//]]="","",INDEX(INDIRECT($2:$2),ATALI[[#This Row],[//]]))</f>
        <v/>
      </c>
      <c r="R4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46" s="45" t="str">
        <f ca="1">IF(ATALI[[#This Row],[//]]="","",IF(INDEX(INDIRECT($2:$2),ATALI[[#This Row],[//]])="","",INDEX(INDIRECT($2:$2),ATALI[[#This Row],[//]])))</f>
        <v/>
      </c>
      <c r="U446" s="31" t="str">
        <f ca="1">IF(ATALI[[#This Row],[//]]="","",INDEX(INDIRECT($2:$2),ATALI[[#This Row],[//]]))</f>
        <v/>
      </c>
      <c r="V446" s="31" t="str">
        <f ca="1">LOWER(SUBSTITUTE(SUBSTITUTE(SUBSTITUTE(SUBSTITUTE(SUBSTITUTE(SUBSTITUTE(SUBSTITUTE(ATALI[[#This Row],[N.B.nota]]," ",""),"-",""),"(",""),")",""),".",""),",",""),"/",""))</f>
        <v/>
      </c>
      <c r="W446" s="31" t="str">
        <f ca="1">IF(ATALI[[#This Row],[concat]]="","",MATCH(ATALI[[#This Row],[concat]],[3]!db[NB NOTA_C],0)+1)</f>
        <v/>
      </c>
      <c r="X446" s="31" t="str">
        <f ca="1">IF(ATALI[[#This Row],[N.B.nota]]="","",ADDRESS(ROW(ATALI[QB]),COLUMN(ATALI[QB]))&amp;":"&amp;ADDRESS(ROW(),COLUMN(ATALI[QB])))</f>
        <v/>
      </c>
      <c r="Y446" s="46" t="str">
        <f ca="1">IF(ATALI[[#This Row],[//]]="","",HYPERLINK("[../DB.xlsx]DB!e"&amp;MATCH(ATALI[[#This Row],[concat]],[3]!db[NB NOTA_C],0)+1,"&gt;"))</f>
        <v/>
      </c>
      <c r="Z446" s="32">
        <f ca="1">IF(ATALI[[#This Row],[ID NOTA]]="",INDIRECT(ADDRESS(ROW()-1,COLUMN())),ATALI[[#This Row],[ID NOTA]])</f>
        <v>7</v>
      </c>
    </row>
    <row r="447" spans="1:26" x14ac:dyDescent="0.25">
      <c r="A447" s="32"/>
      <c r="B447" s="48" t="str">
        <f>IF(ATALI[[#This Row],[N_ID]]="","",INDEX(Table1[ID],MATCH(ATALI[[#This Row],[N_ID]],Table1[N_ID],0)))</f>
        <v/>
      </c>
      <c r="C447" s="48" t="str">
        <f ca="1">IF(ATALI[[#This Row],[//]]="","",HYPERLINK("["&amp;SUBSTITUTE(DIR,"'","")&amp;"]NOTA!D"&amp;ATALI[[#This Row],[//]]+2,"&gt;"))</f>
        <v/>
      </c>
      <c r="D447" s="48" t="str">
        <f>IF(ATALI[[#This Row],[ID NOTA]]="","",INDEX(Table1[QB],MATCH(ATALI[[#This Row],[ID NOTA]],Table1[ID],0)))</f>
        <v/>
      </c>
      <c r="E44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47" s="48"/>
      <c r="G447" s="30" t="str">
        <f ca="1">IF(ATALI[[#This Row],[N_ID]]="","",INDEX(INDIRECT($2:$2),ATALI[[#This Row],[//]]))</f>
        <v/>
      </c>
      <c r="H447" s="30" t="str">
        <f ca="1">IF(ATALI[[#This Row],[N_ID]]="","",INDEX(INDIRECT($2:$2),ATALI[[#This Row],[//]]))</f>
        <v/>
      </c>
      <c r="I447" s="31" t="str">
        <f ca="1">IF(ATALI[[#This Row],[N_ID]]="","",INDEX(INDIRECT($2:$2),ATALI[[#This Row],[//]]))</f>
        <v/>
      </c>
      <c r="J447" s="31" t="str">
        <f ca="1">IF(ATALI[[#This Row],[//]]="","",INDEX([3]!db[NB PAJAK],ATALI[[#This Row],[stt]]-1))</f>
        <v/>
      </c>
      <c r="K447" s="48" t="str">
        <f ca="1">IF(ATALI[[#This Row],[//]]="","",INDEX(INDIRECT($2:$2),ATALI[[#This Row],[//]]))</f>
        <v/>
      </c>
      <c r="L447" s="48" t="str">
        <f ca="1">IF(ATALI[[#This Row],[//]]="","",INDEX(INDIRECT($2:$2),ATALI[[#This Row],[//]]))</f>
        <v/>
      </c>
      <c r="M447" s="48" t="str">
        <f ca="1">IF(ATALI[[#This Row],[//]]="","",INDEX(INDIRECT($2:$2),ATALI[[#This Row],[//]]))</f>
        <v/>
      </c>
      <c r="N447" s="33" t="str">
        <f ca="1">IF(ATALI[[#This Row],[//]]="","",INDEX(INDIRECT($2:$2),ATALI[[#This Row],[//]]))</f>
        <v/>
      </c>
      <c r="O447" s="44" t="str">
        <f ca="1">IF(ATALI[[#This Row],[//]]="","",INDEX(INDIRECT($2:$2),ATALI[[#This Row],[//]]))</f>
        <v/>
      </c>
      <c r="P447" s="44" t="str">
        <f ca="1">IF(ATALI[[#This Row],[//]]="","",IF(INDEX(INDIRECT($2:$2),ATALI[[#This Row],[//]])="","",INDEX(INDIRECT($2:$2),ATALI[[#This Row],[//]])))</f>
        <v/>
      </c>
      <c r="Q447" s="33" t="str">
        <f ca="1">IF(ATALI[[#This Row],[//]]="","",INDEX(INDIRECT($2:$2),ATALI[[#This Row],[//]]))</f>
        <v/>
      </c>
      <c r="R4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47" s="45" t="str">
        <f ca="1">IF(ATALI[[#This Row],[//]]="","",IF(INDEX(INDIRECT($2:$2),ATALI[[#This Row],[//]])="","",INDEX(INDIRECT($2:$2),ATALI[[#This Row],[//]])))</f>
        <v/>
      </c>
      <c r="U447" s="31" t="str">
        <f ca="1">IF(ATALI[[#This Row],[//]]="","",INDEX(INDIRECT($2:$2),ATALI[[#This Row],[//]]))</f>
        <v/>
      </c>
      <c r="V447" s="31" t="str">
        <f ca="1">LOWER(SUBSTITUTE(SUBSTITUTE(SUBSTITUTE(SUBSTITUTE(SUBSTITUTE(SUBSTITUTE(SUBSTITUTE(ATALI[[#This Row],[N.B.nota]]," ",""),"-",""),"(",""),")",""),".",""),",",""),"/",""))</f>
        <v/>
      </c>
      <c r="W447" s="31" t="str">
        <f ca="1">IF(ATALI[[#This Row],[concat]]="","",MATCH(ATALI[[#This Row],[concat]],[3]!db[NB NOTA_C],0)+1)</f>
        <v/>
      </c>
      <c r="X447" s="31" t="str">
        <f ca="1">IF(ATALI[[#This Row],[N.B.nota]]="","",ADDRESS(ROW(ATALI[QB]),COLUMN(ATALI[QB]))&amp;":"&amp;ADDRESS(ROW(),COLUMN(ATALI[QB])))</f>
        <v/>
      </c>
      <c r="Y447" s="46" t="str">
        <f ca="1">IF(ATALI[[#This Row],[//]]="","",HYPERLINK("[../DB.xlsx]DB!e"&amp;MATCH(ATALI[[#This Row],[concat]],[3]!db[NB NOTA_C],0)+1,"&gt;"))</f>
        <v/>
      </c>
      <c r="Z447" s="32">
        <f ca="1">IF(ATALI[[#This Row],[ID NOTA]]="",INDIRECT(ADDRESS(ROW()-1,COLUMN())),ATALI[[#This Row],[ID NOTA]])</f>
        <v>7</v>
      </c>
    </row>
    <row r="448" spans="1:26" x14ac:dyDescent="0.25">
      <c r="A448" s="32"/>
      <c r="B448" s="48" t="str">
        <f>IF(ATALI[[#This Row],[N_ID]]="","",INDEX(Table1[ID],MATCH(ATALI[[#This Row],[N_ID]],Table1[N_ID],0)))</f>
        <v/>
      </c>
      <c r="C448" s="48" t="str">
        <f ca="1">IF(ATALI[[#This Row],[//]]="","",HYPERLINK("["&amp;SUBSTITUTE(DIR,"'","")&amp;"]NOTA!D"&amp;ATALI[[#This Row],[//]]+2,"&gt;"))</f>
        <v/>
      </c>
      <c r="D448" s="48" t="str">
        <f>IF(ATALI[[#This Row],[ID NOTA]]="","",INDEX(Table1[QB],MATCH(ATALI[[#This Row],[ID NOTA]],Table1[ID],0)))</f>
        <v/>
      </c>
      <c r="E44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48" s="48"/>
      <c r="G448" s="30" t="str">
        <f ca="1">IF(ATALI[[#This Row],[N_ID]]="","",INDEX(INDIRECT($2:$2),ATALI[[#This Row],[//]]))</f>
        <v/>
      </c>
      <c r="H448" s="30" t="str">
        <f ca="1">IF(ATALI[[#This Row],[N_ID]]="","",INDEX(INDIRECT($2:$2),ATALI[[#This Row],[//]]))</f>
        <v/>
      </c>
      <c r="I448" s="31" t="str">
        <f ca="1">IF(ATALI[[#This Row],[N_ID]]="","",INDEX(INDIRECT($2:$2),ATALI[[#This Row],[//]]))</f>
        <v/>
      </c>
      <c r="J448" s="31" t="str">
        <f ca="1">IF(ATALI[[#This Row],[//]]="","",INDEX([3]!db[NB PAJAK],ATALI[[#This Row],[stt]]-1))</f>
        <v/>
      </c>
      <c r="K448" s="48" t="str">
        <f ca="1">IF(ATALI[[#This Row],[//]]="","",INDEX(INDIRECT($2:$2),ATALI[[#This Row],[//]]))</f>
        <v/>
      </c>
      <c r="L448" s="48" t="str">
        <f ca="1">IF(ATALI[[#This Row],[//]]="","",INDEX(INDIRECT($2:$2),ATALI[[#This Row],[//]]))</f>
        <v/>
      </c>
      <c r="M448" s="48" t="str">
        <f ca="1">IF(ATALI[[#This Row],[//]]="","",INDEX(INDIRECT($2:$2),ATALI[[#This Row],[//]]))</f>
        <v/>
      </c>
      <c r="N448" s="33" t="str">
        <f ca="1">IF(ATALI[[#This Row],[//]]="","",INDEX(INDIRECT($2:$2),ATALI[[#This Row],[//]]))</f>
        <v/>
      </c>
      <c r="O448" s="44" t="str">
        <f ca="1">IF(ATALI[[#This Row],[//]]="","",INDEX(INDIRECT($2:$2),ATALI[[#This Row],[//]]))</f>
        <v/>
      </c>
      <c r="P448" s="44" t="str">
        <f ca="1">IF(ATALI[[#This Row],[//]]="","",IF(INDEX(INDIRECT($2:$2),ATALI[[#This Row],[//]])="","",INDEX(INDIRECT($2:$2),ATALI[[#This Row],[//]])))</f>
        <v/>
      </c>
      <c r="Q448" s="33" t="str">
        <f ca="1">IF(ATALI[[#This Row],[//]]="","",INDEX(INDIRECT($2:$2),ATALI[[#This Row],[//]]))</f>
        <v/>
      </c>
      <c r="R4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48" s="45" t="str">
        <f ca="1">IF(ATALI[[#This Row],[//]]="","",IF(INDEX(INDIRECT($2:$2),ATALI[[#This Row],[//]])="","",INDEX(INDIRECT($2:$2),ATALI[[#This Row],[//]])))</f>
        <v/>
      </c>
      <c r="U448" s="31" t="str">
        <f ca="1">IF(ATALI[[#This Row],[//]]="","",INDEX(INDIRECT($2:$2),ATALI[[#This Row],[//]]))</f>
        <v/>
      </c>
      <c r="V448" s="31" t="str">
        <f ca="1">LOWER(SUBSTITUTE(SUBSTITUTE(SUBSTITUTE(SUBSTITUTE(SUBSTITUTE(SUBSTITUTE(SUBSTITUTE(ATALI[[#This Row],[N.B.nota]]," ",""),"-",""),"(",""),")",""),".",""),",",""),"/",""))</f>
        <v/>
      </c>
      <c r="W448" s="31" t="str">
        <f ca="1">IF(ATALI[[#This Row],[concat]]="","",MATCH(ATALI[[#This Row],[concat]],[3]!db[NB NOTA_C],0)+1)</f>
        <v/>
      </c>
      <c r="X448" s="31" t="str">
        <f ca="1">IF(ATALI[[#This Row],[N.B.nota]]="","",ADDRESS(ROW(ATALI[QB]),COLUMN(ATALI[QB]))&amp;":"&amp;ADDRESS(ROW(),COLUMN(ATALI[QB])))</f>
        <v/>
      </c>
      <c r="Y448" s="46" t="str">
        <f ca="1">IF(ATALI[[#This Row],[//]]="","",HYPERLINK("[../DB.xlsx]DB!e"&amp;MATCH(ATALI[[#This Row],[concat]],[3]!db[NB NOTA_C],0)+1,"&gt;"))</f>
        <v/>
      </c>
      <c r="Z448" s="32">
        <f ca="1">IF(ATALI[[#This Row],[ID NOTA]]="",INDIRECT(ADDRESS(ROW()-1,COLUMN())),ATALI[[#This Row],[ID NOTA]])</f>
        <v>7</v>
      </c>
    </row>
    <row r="449" spans="1:26" x14ac:dyDescent="0.25">
      <c r="A449" s="32"/>
      <c r="B449" s="48" t="str">
        <f>IF(ATALI[[#This Row],[N_ID]]="","",INDEX(Table1[ID],MATCH(ATALI[[#This Row],[N_ID]],Table1[N_ID],0)))</f>
        <v/>
      </c>
      <c r="C449" s="48" t="str">
        <f ca="1">IF(ATALI[[#This Row],[//]]="","",HYPERLINK("["&amp;SUBSTITUTE(DIR,"'","")&amp;"]NOTA!D"&amp;ATALI[[#This Row],[//]]+2,"&gt;"))</f>
        <v/>
      </c>
      <c r="D449" s="48" t="str">
        <f>IF(ATALI[[#This Row],[ID NOTA]]="","",INDEX(Table1[QB],MATCH(ATALI[[#This Row],[ID NOTA]],Table1[ID],0)))</f>
        <v/>
      </c>
      <c r="E44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49" s="48"/>
      <c r="G449" s="30" t="str">
        <f ca="1">IF(ATALI[[#This Row],[N_ID]]="","",INDEX(INDIRECT($2:$2),ATALI[[#This Row],[//]]))</f>
        <v/>
      </c>
      <c r="H449" s="30" t="str">
        <f ca="1">IF(ATALI[[#This Row],[N_ID]]="","",INDEX(INDIRECT($2:$2),ATALI[[#This Row],[//]]))</f>
        <v/>
      </c>
      <c r="I449" s="31" t="str">
        <f ca="1">IF(ATALI[[#This Row],[N_ID]]="","",INDEX(INDIRECT($2:$2),ATALI[[#This Row],[//]]))</f>
        <v/>
      </c>
      <c r="J449" s="31" t="str">
        <f ca="1">IF(ATALI[[#This Row],[//]]="","",INDEX([3]!db[NB PAJAK],ATALI[[#This Row],[stt]]-1))</f>
        <v/>
      </c>
      <c r="K449" s="48" t="str">
        <f ca="1">IF(ATALI[[#This Row],[//]]="","",INDEX(INDIRECT($2:$2),ATALI[[#This Row],[//]]))</f>
        <v/>
      </c>
      <c r="L449" s="48" t="str">
        <f ca="1">IF(ATALI[[#This Row],[//]]="","",INDEX(INDIRECT($2:$2),ATALI[[#This Row],[//]]))</f>
        <v/>
      </c>
      <c r="M449" s="48" t="str">
        <f ca="1">IF(ATALI[[#This Row],[//]]="","",INDEX(INDIRECT($2:$2),ATALI[[#This Row],[//]]))</f>
        <v/>
      </c>
      <c r="N449" s="33" t="str">
        <f ca="1">IF(ATALI[[#This Row],[//]]="","",INDEX(INDIRECT($2:$2),ATALI[[#This Row],[//]]))</f>
        <v/>
      </c>
      <c r="O449" s="44" t="str">
        <f ca="1">IF(ATALI[[#This Row],[//]]="","",INDEX(INDIRECT($2:$2),ATALI[[#This Row],[//]]))</f>
        <v/>
      </c>
      <c r="P449" s="44" t="str">
        <f ca="1">IF(ATALI[[#This Row],[//]]="","",IF(INDEX(INDIRECT($2:$2),ATALI[[#This Row],[//]])="","",INDEX(INDIRECT($2:$2),ATALI[[#This Row],[//]])))</f>
        <v/>
      </c>
      <c r="Q449" s="33" t="str">
        <f ca="1">IF(ATALI[[#This Row],[//]]="","",INDEX(INDIRECT($2:$2),ATALI[[#This Row],[//]]))</f>
        <v/>
      </c>
      <c r="R4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49" s="45" t="str">
        <f ca="1">IF(ATALI[[#This Row],[//]]="","",IF(INDEX(INDIRECT($2:$2),ATALI[[#This Row],[//]])="","",INDEX(INDIRECT($2:$2),ATALI[[#This Row],[//]])))</f>
        <v/>
      </c>
      <c r="U449" s="31" t="str">
        <f ca="1">IF(ATALI[[#This Row],[//]]="","",INDEX(INDIRECT($2:$2),ATALI[[#This Row],[//]]))</f>
        <v/>
      </c>
      <c r="V449" s="31" t="str">
        <f ca="1">LOWER(SUBSTITUTE(SUBSTITUTE(SUBSTITUTE(SUBSTITUTE(SUBSTITUTE(SUBSTITUTE(SUBSTITUTE(ATALI[[#This Row],[N.B.nota]]," ",""),"-",""),"(",""),")",""),".",""),",",""),"/",""))</f>
        <v/>
      </c>
      <c r="W449" s="31" t="str">
        <f ca="1">IF(ATALI[[#This Row],[concat]]="","",MATCH(ATALI[[#This Row],[concat]],[3]!db[NB NOTA_C],0)+1)</f>
        <v/>
      </c>
      <c r="X449" s="31" t="str">
        <f ca="1">IF(ATALI[[#This Row],[N.B.nota]]="","",ADDRESS(ROW(ATALI[QB]),COLUMN(ATALI[QB]))&amp;":"&amp;ADDRESS(ROW(),COLUMN(ATALI[QB])))</f>
        <v/>
      </c>
      <c r="Y449" s="46" t="str">
        <f ca="1">IF(ATALI[[#This Row],[//]]="","",HYPERLINK("[../DB.xlsx]DB!e"&amp;MATCH(ATALI[[#This Row],[concat]],[3]!db[NB NOTA_C],0)+1,"&gt;"))</f>
        <v/>
      </c>
      <c r="Z449" s="32">
        <f ca="1">IF(ATALI[[#This Row],[ID NOTA]]="",INDIRECT(ADDRESS(ROW()-1,COLUMN())),ATALI[[#This Row],[ID NOTA]])</f>
        <v>7</v>
      </c>
    </row>
    <row r="450" spans="1:26" x14ac:dyDescent="0.25">
      <c r="A450" s="32"/>
      <c r="B450" s="48" t="str">
        <f>IF(ATALI[[#This Row],[N_ID]]="","",INDEX(Table1[ID],MATCH(ATALI[[#This Row],[N_ID]],Table1[N_ID],0)))</f>
        <v/>
      </c>
      <c r="C450" s="48" t="str">
        <f ca="1">IF(ATALI[[#This Row],[//]]="","",HYPERLINK("["&amp;SUBSTITUTE(DIR,"'","")&amp;"]NOTA!D"&amp;ATALI[[#This Row],[//]]+2,"&gt;"))</f>
        <v/>
      </c>
      <c r="D450" s="48" t="str">
        <f>IF(ATALI[[#This Row],[ID NOTA]]="","",INDEX(Table1[QB],MATCH(ATALI[[#This Row],[ID NOTA]],Table1[ID],0)))</f>
        <v/>
      </c>
      <c r="E45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50" s="48"/>
      <c r="G450" s="30" t="str">
        <f ca="1">IF(ATALI[[#This Row],[N_ID]]="","",INDEX(INDIRECT($2:$2),ATALI[[#This Row],[//]]))</f>
        <v/>
      </c>
      <c r="H450" s="30" t="str">
        <f ca="1">IF(ATALI[[#This Row],[N_ID]]="","",INDEX(INDIRECT($2:$2),ATALI[[#This Row],[//]]))</f>
        <v/>
      </c>
      <c r="I450" s="31" t="str">
        <f ca="1">IF(ATALI[[#This Row],[N_ID]]="","",INDEX(INDIRECT($2:$2),ATALI[[#This Row],[//]]))</f>
        <v/>
      </c>
      <c r="J450" s="31" t="str">
        <f ca="1">IF(ATALI[[#This Row],[//]]="","",INDEX([3]!db[NB PAJAK],ATALI[[#This Row],[stt]]-1))</f>
        <v/>
      </c>
      <c r="K450" s="48" t="str">
        <f ca="1">IF(ATALI[[#This Row],[//]]="","",INDEX(INDIRECT($2:$2),ATALI[[#This Row],[//]]))</f>
        <v/>
      </c>
      <c r="L450" s="48" t="str">
        <f ca="1">IF(ATALI[[#This Row],[//]]="","",INDEX(INDIRECT($2:$2),ATALI[[#This Row],[//]]))</f>
        <v/>
      </c>
      <c r="M450" s="48" t="str">
        <f ca="1">IF(ATALI[[#This Row],[//]]="","",INDEX(INDIRECT($2:$2),ATALI[[#This Row],[//]]))</f>
        <v/>
      </c>
      <c r="N450" s="33" t="str">
        <f ca="1">IF(ATALI[[#This Row],[//]]="","",INDEX(INDIRECT($2:$2),ATALI[[#This Row],[//]]))</f>
        <v/>
      </c>
      <c r="O450" s="44" t="str">
        <f ca="1">IF(ATALI[[#This Row],[//]]="","",INDEX(INDIRECT($2:$2),ATALI[[#This Row],[//]]))</f>
        <v/>
      </c>
      <c r="P450" s="44" t="str">
        <f ca="1">IF(ATALI[[#This Row],[//]]="","",IF(INDEX(INDIRECT($2:$2),ATALI[[#This Row],[//]])="","",INDEX(INDIRECT($2:$2),ATALI[[#This Row],[//]])))</f>
        <v/>
      </c>
      <c r="Q450" s="33" t="str">
        <f ca="1">IF(ATALI[[#This Row],[//]]="","",INDEX(INDIRECT($2:$2),ATALI[[#This Row],[//]]))</f>
        <v/>
      </c>
      <c r="R4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50" s="45" t="str">
        <f ca="1">IF(ATALI[[#This Row],[//]]="","",IF(INDEX(INDIRECT($2:$2),ATALI[[#This Row],[//]])="","",INDEX(INDIRECT($2:$2),ATALI[[#This Row],[//]])))</f>
        <v/>
      </c>
      <c r="U450" s="31" t="str">
        <f ca="1">IF(ATALI[[#This Row],[//]]="","",INDEX(INDIRECT($2:$2),ATALI[[#This Row],[//]]))</f>
        <v/>
      </c>
      <c r="V450" s="31" t="str">
        <f ca="1">LOWER(SUBSTITUTE(SUBSTITUTE(SUBSTITUTE(SUBSTITUTE(SUBSTITUTE(SUBSTITUTE(SUBSTITUTE(ATALI[[#This Row],[N.B.nota]]," ",""),"-",""),"(",""),")",""),".",""),",",""),"/",""))</f>
        <v/>
      </c>
      <c r="W450" s="31" t="str">
        <f ca="1">IF(ATALI[[#This Row],[concat]]="","",MATCH(ATALI[[#This Row],[concat]],[3]!db[NB NOTA_C],0)+1)</f>
        <v/>
      </c>
      <c r="X450" s="31" t="str">
        <f ca="1">IF(ATALI[[#This Row],[N.B.nota]]="","",ADDRESS(ROW(ATALI[QB]),COLUMN(ATALI[QB]))&amp;":"&amp;ADDRESS(ROW(),COLUMN(ATALI[QB])))</f>
        <v/>
      </c>
      <c r="Y450" s="46" t="str">
        <f ca="1">IF(ATALI[[#This Row],[//]]="","",HYPERLINK("[../DB.xlsx]DB!e"&amp;MATCH(ATALI[[#This Row],[concat]],[3]!db[NB NOTA_C],0)+1,"&gt;"))</f>
        <v/>
      </c>
      <c r="Z450" s="32">
        <f ca="1">IF(ATALI[[#This Row],[ID NOTA]]="",INDIRECT(ADDRESS(ROW()-1,COLUMN())),ATALI[[#This Row],[ID NOTA]])</f>
        <v>7</v>
      </c>
    </row>
    <row r="451" spans="1:26" x14ac:dyDescent="0.25">
      <c r="A451" s="32"/>
      <c r="B451" s="48" t="str">
        <f>IF(ATALI[[#This Row],[N_ID]]="","",INDEX(Table1[ID],MATCH(ATALI[[#This Row],[N_ID]],Table1[N_ID],0)))</f>
        <v/>
      </c>
      <c r="C451" s="48" t="str">
        <f ca="1">IF(ATALI[[#This Row],[//]]="","",HYPERLINK("["&amp;SUBSTITUTE(DIR,"'","")&amp;"]NOTA!D"&amp;ATALI[[#This Row],[//]]+2,"&gt;"))</f>
        <v/>
      </c>
      <c r="D451" s="48" t="str">
        <f>IF(ATALI[[#This Row],[ID NOTA]]="","",INDEX(Table1[QB],MATCH(ATALI[[#This Row],[ID NOTA]],Table1[ID],0)))</f>
        <v/>
      </c>
      <c r="E45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51" s="48"/>
      <c r="G451" s="30" t="str">
        <f ca="1">IF(ATALI[[#This Row],[N_ID]]="","",INDEX(INDIRECT($2:$2),ATALI[[#This Row],[//]]))</f>
        <v/>
      </c>
      <c r="H451" s="30" t="str">
        <f ca="1">IF(ATALI[[#This Row],[N_ID]]="","",INDEX(INDIRECT($2:$2),ATALI[[#This Row],[//]]))</f>
        <v/>
      </c>
      <c r="I451" s="31" t="str">
        <f ca="1">IF(ATALI[[#This Row],[N_ID]]="","",INDEX(INDIRECT($2:$2),ATALI[[#This Row],[//]]))</f>
        <v/>
      </c>
      <c r="J451" s="31" t="str">
        <f ca="1">IF(ATALI[[#This Row],[//]]="","",INDEX([3]!db[NB PAJAK],ATALI[[#This Row],[stt]]-1))</f>
        <v/>
      </c>
      <c r="K451" s="48" t="str">
        <f ca="1">IF(ATALI[[#This Row],[//]]="","",INDEX(INDIRECT($2:$2),ATALI[[#This Row],[//]]))</f>
        <v/>
      </c>
      <c r="L451" s="48" t="str">
        <f ca="1">IF(ATALI[[#This Row],[//]]="","",INDEX(INDIRECT($2:$2),ATALI[[#This Row],[//]]))</f>
        <v/>
      </c>
      <c r="M451" s="48" t="str">
        <f ca="1">IF(ATALI[[#This Row],[//]]="","",INDEX(INDIRECT($2:$2),ATALI[[#This Row],[//]]))</f>
        <v/>
      </c>
      <c r="N451" s="33" t="str">
        <f ca="1">IF(ATALI[[#This Row],[//]]="","",INDEX(INDIRECT($2:$2),ATALI[[#This Row],[//]]))</f>
        <v/>
      </c>
      <c r="O451" s="44" t="str">
        <f ca="1">IF(ATALI[[#This Row],[//]]="","",INDEX(INDIRECT($2:$2),ATALI[[#This Row],[//]]))</f>
        <v/>
      </c>
      <c r="P451" s="44" t="str">
        <f ca="1">IF(ATALI[[#This Row],[//]]="","",IF(INDEX(INDIRECT($2:$2),ATALI[[#This Row],[//]])="","",INDEX(INDIRECT($2:$2),ATALI[[#This Row],[//]])))</f>
        <v/>
      </c>
      <c r="Q451" s="33" t="str">
        <f ca="1">IF(ATALI[[#This Row],[//]]="","",INDEX(INDIRECT($2:$2),ATALI[[#This Row],[//]]))</f>
        <v/>
      </c>
      <c r="R4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51" s="45" t="str">
        <f ca="1">IF(ATALI[[#This Row],[//]]="","",IF(INDEX(INDIRECT($2:$2),ATALI[[#This Row],[//]])="","",INDEX(INDIRECT($2:$2),ATALI[[#This Row],[//]])))</f>
        <v/>
      </c>
      <c r="U451" s="31" t="str">
        <f ca="1">IF(ATALI[[#This Row],[//]]="","",INDEX(INDIRECT($2:$2),ATALI[[#This Row],[//]]))</f>
        <v/>
      </c>
      <c r="V451" s="31" t="str">
        <f ca="1">LOWER(SUBSTITUTE(SUBSTITUTE(SUBSTITUTE(SUBSTITUTE(SUBSTITUTE(SUBSTITUTE(SUBSTITUTE(ATALI[[#This Row],[N.B.nota]]," ",""),"-",""),"(",""),")",""),".",""),",",""),"/",""))</f>
        <v/>
      </c>
      <c r="W451" s="31" t="str">
        <f ca="1">IF(ATALI[[#This Row],[concat]]="","",MATCH(ATALI[[#This Row],[concat]],[3]!db[NB NOTA_C],0)+1)</f>
        <v/>
      </c>
      <c r="X451" s="31" t="str">
        <f ca="1">IF(ATALI[[#This Row],[N.B.nota]]="","",ADDRESS(ROW(ATALI[QB]),COLUMN(ATALI[QB]))&amp;":"&amp;ADDRESS(ROW(),COLUMN(ATALI[QB])))</f>
        <v/>
      </c>
      <c r="Y451" s="46" t="str">
        <f ca="1">IF(ATALI[[#This Row],[//]]="","",HYPERLINK("[../DB.xlsx]DB!e"&amp;MATCH(ATALI[[#This Row],[concat]],[3]!db[NB NOTA_C],0)+1,"&gt;"))</f>
        <v/>
      </c>
      <c r="Z451" s="32">
        <f ca="1">IF(ATALI[[#This Row],[ID NOTA]]="",INDIRECT(ADDRESS(ROW()-1,COLUMN())),ATALI[[#This Row],[ID NOTA]])</f>
        <v>7</v>
      </c>
    </row>
    <row r="452" spans="1:26" x14ac:dyDescent="0.25">
      <c r="A452" s="32"/>
      <c r="B452" s="48" t="str">
        <f>IF(ATALI[[#This Row],[N_ID]]="","",INDEX(Table1[ID],MATCH(ATALI[[#This Row],[N_ID]],Table1[N_ID],0)))</f>
        <v/>
      </c>
      <c r="C452" s="48" t="str">
        <f ca="1">IF(ATALI[[#This Row],[//]]="","",HYPERLINK("["&amp;SUBSTITUTE(DIR,"'","")&amp;"]NOTA!D"&amp;ATALI[[#This Row],[//]]+2,"&gt;"))</f>
        <v/>
      </c>
      <c r="D452" s="48" t="str">
        <f>IF(ATALI[[#This Row],[ID NOTA]]="","",INDEX(Table1[QB],MATCH(ATALI[[#This Row],[ID NOTA]],Table1[ID],0)))</f>
        <v/>
      </c>
      <c r="E45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52" s="48"/>
      <c r="G452" s="30" t="str">
        <f ca="1">IF(ATALI[[#This Row],[N_ID]]="","",INDEX(INDIRECT($2:$2),ATALI[[#This Row],[//]]))</f>
        <v/>
      </c>
      <c r="H452" s="30" t="str">
        <f ca="1">IF(ATALI[[#This Row],[N_ID]]="","",INDEX(INDIRECT($2:$2),ATALI[[#This Row],[//]]))</f>
        <v/>
      </c>
      <c r="I452" s="31" t="str">
        <f ca="1">IF(ATALI[[#This Row],[N_ID]]="","",INDEX(INDIRECT($2:$2),ATALI[[#This Row],[//]]))</f>
        <v/>
      </c>
      <c r="J452" s="31" t="str">
        <f ca="1">IF(ATALI[[#This Row],[//]]="","",INDEX([3]!db[NB PAJAK],ATALI[[#This Row],[stt]]-1))</f>
        <v/>
      </c>
      <c r="K452" s="48" t="str">
        <f ca="1">IF(ATALI[[#This Row],[//]]="","",INDEX(INDIRECT($2:$2),ATALI[[#This Row],[//]]))</f>
        <v/>
      </c>
      <c r="L452" s="48" t="str">
        <f ca="1">IF(ATALI[[#This Row],[//]]="","",INDEX(INDIRECT($2:$2),ATALI[[#This Row],[//]]))</f>
        <v/>
      </c>
      <c r="M452" s="48" t="str">
        <f ca="1">IF(ATALI[[#This Row],[//]]="","",INDEX(INDIRECT($2:$2),ATALI[[#This Row],[//]]))</f>
        <v/>
      </c>
      <c r="N452" s="33" t="str">
        <f ca="1">IF(ATALI[[#This Row],[//]]="","",INDEX(INDIRECT($2:$2),ATALI[[#This Row],[//]]))</f>
        <v/>
      </c>
      <c r="O452" s="44" t="str">
        <f ca="1">IF(ATALI[[#This Row],[//]]="","",INDEX(INDIRECT($2:$2),ATALI[[#This Row],[//]]))</f>
        <v/>
      </c>
      <c r="P452" s="44" t="str">
        <f ca="1">IF(ATALI[[#This Row],[//]]="","",IF(INDEX(INDIRECT($2:$2),ATALI[[#This Row],[//]])="","",INDEX(INDIRECT($2:$2),ATALI[[#This Row],[//]])))</f>
        <v/>
      </c>
      <c r="Q452" s="33" t="str">
        <f ca="1">IF(ATALI[[#This Row],[//]]="","",INDEX(INDIRECT($2:$2),ATALI[[#This Row],[//]]))</f>
        <v/>
      </c>
      <c r="R4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52" s="45" t="str">
        <f ca="1">IF(ATALI[[#This Row],[//]]="","",IF(INDEX(INDIRECT($2:$2),ATALI[[#This Row],[//]])="","",INDEX(INDIRECT($2:$2),ATALI[[#This Row],[//]])))</f>
        <v/>
      </c>
      <c r="U452" s="31" t="str">
        <f ca="1">IF(ATALI[[#This Row],[//]]="","",INDEX(INDIRECT($2:$2),ATALI[[#This Row],[//]]))</f>
        <v/>
      </c>
      <c r="V452" s="31" t="str">
        <f ca="1">LOWER(SUBSTITUTE(SUBSTITUTE(SUBSTITUTE(SUBSTITUTE(SUBSTITUTE(SUBSTITUTE(SUBSTITUTE(ATALI[[#This Row],[N.B.nota]]," ",""),"-",""),"(",""),")",""),".",""),",",""),"/",""))</f>
        <v/>
      </c>
      <c r="W452" s="31" t="str">
        <f ca="1">IF(ATALI[[#This Row],[concat]]="","",MATCH(ATALI[[#This Row],[concat]],[3]!db[NB NOTA_C],0)+1)</f>
        <v/>
      </c>
      <c r="X452" s="31" t="str">
        <f ca="1">IF(ATALI[[#This Row],[N.B.nota]]="","",ADDRESS(ROW(ATALI[QB]),COLUMN(ATALI[QB]))&amp;":"&amp;ADDRESS(ROW(),COLUMN(ATALI[QB])))</f>
        <v/>
      </c>
      <c r="Y452" s="46" t="str">
        <f ca="1">IF(ATALI[[#This Row],[//]]="","",HYPERLINK("[../DB.xlsx]DB!e"&amp;MATCH(ATALI[[#This Row],[concat]],[3]!db[NB NOTA_C],0)+1,"&gt;"))</f>
        <v/>
      </c>
      <c r="Z452" s="32">
        <f ca="1">IF(ATALI[[#This Row],[ID NOTA]]="",INDIRECT(ADDRESS(ROW()-1,COLUMN())),ATALI[[#This Row],[ID NOTA]])</f>
        <v>7</v>
      </c>
    </row>
    <row r="453" spans="1:26" x14ac:dyDescent="0.25">
      <c r="A453" s="32"/>
      <c r="B453" s="48" t="str">
        <f>IF(ATALI[[#This Row],[N_ID]]="","",INDEX(Table1[ID],MATCH(ATALI[[#This Row],[N_ID]],Table1[N_ID],0)))</f>
        <v/>
      </c>
      <c r="C453" s="48" t="str">
        <f ca="1">IF(ATALI[[#This Row],[//]]="","",HYPERLINK("["&amp;SUBSTITUTE(DIR,"'","")&amp;"]NOTA!D"&amp;ATALI[[#This Row],[//]]+2,"&gt;"))</f>
        <v/>
      </c>
      <c r="D453" s="48" t="str">
        <f>IF(ATALI[[#This Row],[ID NOTA]]="","",INDEX(Table1[QB],MATCH(ATALI[[#This Row],[ID NOTA]],Table1[ID],0)))</f>
        <v/>
      </c>
      <c r="E45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53" s="48"/>
      <c r="G453" s="30" t="str">
        <f ca="1">IF(ATALI[[#This Row],[N_ID]]="","",INDEX(INDIRECT($2:$2),ATALI[[#This Row],[//]]))</f>
        <v/>
      </c>
      <c r="H453" s="30" t="str">
        <f ca="1">IF(ATALI[[#This Row],[N_ID]]="","",INDEX(INDIRECT($2:$2),ATALI[[#This Row],[//]]))</f>
        <v/>
      </c>
      <c r="I453" s="31" t="str">
        <f ca="1">IF(ATALI[[#This Row],[N_ID]]="","",INDEX(INDIRECT($2:$2),ATALI[[#This Row],[//]]))</f>
        <v/>
      </c>
      <c r="J453" s="31" t="str">
        <f ca="1">IF(ATALI[[#This Row],[//]]="","",INDEX([3]!db[NB PAJAK],ATALI[[#This Row],[stt]]-1))</f>
        <v/>
      </c>
      <c r="K453" s="48" t="str">
        <f ca="1">IF(ATALI[[#This Row],[//]]="","",INDEX(INDIRECT($2:$2),ATALI[[#This Row],[//]]))</f>
        <v/>
      </c>
      <c r="L453" s="48" t="str">
        <f ca="1">IF(ATALI[[#This Row],[//]]="","",INDEX(INDIRECT($2:$2),ATALI[[#This Row],[//]]))</f>
        <v/>
      </c>
      <c r="M453" s="48" t="str">
        <f ca="1">IF(ATALI[[#This Row],[//]]="","",INDEX(INDIRECT($2:$2),ATALI[[#This Row],[//]]))</f>
        <v/>
      </c>
      <c r="N453" s="33" t="str">
        <f ca="1">IF(ATALI[[#This Row],[//]]="","",INDEX(INDIRECT($2:$2),ATALI[[#This Row],[//]]))</f>
        <v/>
      </c>
      <c r="O453" s="44" t="str">
        <f ca="1">IF(ATALI[[#This Row],[//]]="","",INDEX(INDIRECT($2:$2),ATALI[[#This Row],[//]]))</f>
        <v/>
      </c>
      <c r="P453" s="44" t="str">
        <f ca="1">IF(ATALI[[#This Row],[//]]="","",IF(INDEX(INDIRECT($2:$2),ATALI[[#This Row],[//]])="","",INDEX(INDIRECT($2:$2),ATALI[[#This Row],[//]])))</f>
        <v/>
      </c>
      <c r="Q453" s="33" t="str">
        <f ca="1">IF(ATALI[[#This Row],[//]]="","",INDEX(INDIRECT($2:$2),ATALI[[#This Row],[//]]))</f>
        <v/>
      </c>
      <c r="R4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53" s="45" t="str">
        <f ca="1">IF(ATALI[[#This Row],[//]]="","",IF(INDEX(INDIRECT($2:$2),ATALI[[#This Row],[//]])="","",INDEX(INDIRECT($2:$2),ATALI[[#This Row],[//]])))</f>
        <v/>
      </c>
      <c r="U453" s="31" t="str">
        <f ca="1">IF(ATALI[[#This Row],[//]]="","",INDEX(INDIRECT($2:$2),ATALI[[#This Row],[//]]))</f>
        <v/>
      </c>
      <c r="V453" s="31" t="str">
        <f ca="1">LOWER(SUBSTITUTE(SUBSTITUTE(SUBSTITUTE(SUBSTITUTE(SUBSTITUTE(SUBSTITUTE(SUBSTITUTE(ATALI[[#This Row],[N.B.nota]]," ",""),"-",""),"(",""),")",""),".",""),",",""),"/",""))</f>
        <v/>
      </c>
      <c r="W453" s="31" t="str">
        <f ca="1">IF(ATALI[[#This Row],[concat]]="","",MATCH(ATALI[[#This Row],[concat]],[3]!db[NB NOTA_C],0)+1)</f>
        <v/>
      </c>
      <c r="X453" s="31" t="str">
        <f ca="1">IF(ATALI[[#This Row],[N.B.nota]]="","",ADDRESS(ROW(ATALI[QB]),COLUMN(ATALI[QB]))&amp;":"&amp;ADDRESS(ROW(),COLUMN(ATALI[QB])))</f>
        <v/>
      </c>
      <c r="Y453" s="46" t="str">
        <f ca="1">IF(ATALI[[#This Row],[//]]="","",HYPERLINK("[../DB.xlsx]DB!e"&amp;MATCH(ATALI[[#This Row],[concat]],[3]!db[NB NOTA_C],0)+1,"&gt;"))</f>
        <v/>
      </c>
      <c r="Z453" s="32">
        <f ca="1">IF(ATALI[[#This Row],[ID NOTA]]="",INDIRECT(ADDRESS(ROW()-1,COLUMN())),ATALI[[#This Row],[ID NOTA]])</f>
        <v>7</v>
      </c>
    </row>
    <row r="454" spans="1:26" x14ac:dyDescent="0.25">
      <c r="A454" s="32"/>
      <c r="B454" s="48" t="str">
        <f>IF(ATALI[[#This Row],[N_ID]]="","",INDEX(Table1[ID],MATCH(ATALI[[#This Row],[N_ID]],Table1[N_ID],0)))</f>
        <v/>
      </c>
      <c r="C454" s="48" t="str">
        <f ca="1">IF(ATALI[[#This Row],[//]]="","",HYPERLINK("["&amp;SUBSTITUTE(DIR,"'","")&amp;"]NOTA!D"&amp;ATALI[[#This Row],[//]]+2,"&gt;"))</f>
        <v/>
      </c>
      <c r="D454" s="48" t="str">
        <f>IF(ATALI[[#This Row],[ID NOTA]]="","",INDEX(Table1[QB],MATCH(ATALI[[#This Row],[ID NOTA]],Table1[ID],0)))</f>
        <v/>
      </c>
      <c r="E45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54" s="48"/>
      <c r="G454" s="30" t="str">
        <f ca="1">IF(ATALI[[#This Row],[N_ID]]="","",INDEX(INDIRECT($2:$2),ATALI[[#This Row],[//]]))</f>
        <v/>
      </c>
      <c r="H454" s="30" t="str">
        <f ca="1">IF(ATALI[[#This Row],[N_ID]]="","",INDEX(INDIRECT($2:$2),ATALI[[#This Row],[//]]))</f>
        <v/>
      </c>
      <c r="I454" s="31" t="str">
        <f ca="1">IF(ATALI[[#This Row],[N_ID]]="","",INDEX(INDIRECT($2:$2),ATALI[[#This Row],[//]]))</f>
        <v/>
      </c>
      <c r="J454" s="31" t="str">
        <f ca="1">IF(ATALI[[#This Row],[//]]="","",INDEX([3]!db[NB PAJAK],ATALI[[#This Row],[stt]]-1))</f>
        <v/>
      </c>
      <c r="K454" s="48" t="str">
        <f ca="1">IF(ATALI[[#This Row],[//]]="","",INDEX(INDIRECT($2:$2),ATALI[[#This Row],[//]]))</f>
        <v/>
      </c>
      <c r="L454" s="48" t="str">
        <f ca="1">IF(ATALI[[#This Row],[//]]="","",INDEX(INDIRECT($2:$2),ATALI[[#This Row],[//]]))</f>
        <v/>
      </c>
      <c r="M454" s="48" t="str">
        <f ca="1">IF(ATALI[[#This Row],[//]]="","",INDEX(INDIRECT($2:$2),ATALI[[#This Row],[//]]))</f>
        <v/>
      </c>
      <c r="N454" s="33" t="str">
        <f ca="1">IF(ATALI[[#This Row],[//]]="","",INDEX(INDIRECT($2:$2),ATALI[[#This Row],[//]]))</f>
        <v/>
      </c>
      <c r="O454" s="44" t="str">
        <f ca="1">IF(ATALI[[#This Row],[//]]="","",INDEX(INDIRECT($2:$2),ATALI[[#This Row],[//]]))</f>
        <v/>
      </c>
      <c r="P454" s="44" t="str">
        <f ca="1">IF(ATALI[[#This Row],[//]]="","",IF(INDEX(INDIRECT($2:$2),ATALI[[#This Row],[//]])="","",INDEX(INDIRECT($2:$2),ATALI[[#This Row],[//]])))</f>
        <v/>
      </c>
      <c r="Q454" s="33" t="str">
        <f ca="1">IF(ATALI[[#This Row],[//]]="","",INDEX(INDIRECT($2:$2),ATALI[[#This Row],[//]]))</f>
        <v/>
      </c>
      <c r="R4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54" s="45" t="str">
        <f ca="1">IF(ATALI[[#This Row],[//]]="","",IF(INDEX(INDIRECT($2:$2),ATALI[[#This Row],[//]])="","",INDEX(INDIRECT($2:$2),ATALI[[#This Row],[//]])))</f>
        <v/>
      </c>
      <c r="U454" s="31" t="str">
        <f ca="1">IF(ATALI[[#This Row],[//]]="","",INDEX(INDIRECT($2:$2),ATALI[[#This Row],[//]]))</f>
        <v/>
      </c>
      <c r="V454" s="31" t="str">
        <f ca="1">LOWER(SUBSTITUTE(SUBSTITUTE(SUBSTITUTE(SUBSTITUTE(SUBSTITUTE(SUBSTITUTE(SUBSTITUTE(ATALI[[#This Row],[N.B.nota]]," ",""),"-",""),"(",""),")",""),".",""),",",""),"/",""))</f>
        <v/>
      </c>
      <c r="W454" s="31" t="str">
        <f ca="1">IF(ATALI[[#This Row],[concat]]="","",MATCH(ATALI[[#This Row],[concat]],[3]!db[NB NOTA_C],0)+1)</f>
        <v/>
      </c>
      <c r="X454" s="31" t="str">
        <f ca="1">IF(ATALI[[#This Row],[N.B.nota]]="","",ADDRESS(ROW(ATALI[QB]),COLUMN(ATALI[QB]))&amp;":"&amp;ADDRESS(ROW(),COLUMN(ATALI[QB])))</f>
        <v/>
      </c>
      <c r="Y454" s="46" t="str">
        <f ca="1">IF(ATALI[[#This Row],[//]]="","",HYPERLINK("[../DB.xlsx]DB!e"&amp;MATCH(ATALI[[#This Row],[concat]],[3]!db[NB NOTA_C],0)+1,"&gt;"))</f>
        <v/>
      </c>
      <c r="Z454" s="32">
        <f ca="1">IF(ATALI[[#This Row],[ID NOTA]]="",INDIRECT(ADDRESS(ROW()-1,COLUMN())),ATALI[[#This Row],[ID NOTA]])</f>
        <v>7</v>
      </c>
    </row>
    <row r="455" spans="1:26" x14ac:dyDescent="0.25">
      <c r="A455" s="32"/>
      <c r="B455" s="48" t="str">
        <f>IF(ATALI[[#This Row],[N_ID]]="","",INDEX(Table1[ID],MATCH(ATALI[[#This Row],[N_ID]],Table1[N_ID],0)))</f>
        <v/>
      </c>
      <c r="C455" s="48" t="str">
        <f ca="1">IF(ATALI[[#This Row],[//]]="","",HYPERLINK("["&amp;SUBSTITUTE(DIR,"'","")&amp;"]NOTA!D"&amp;ATALI[[#This Row],[//]]+2,"&gt;"))</f>
        <v/>
      </c>
      <c r="D455" s="48" t="str">
        <f>IF(ATALI[[#This Row],[ID NOTA]]="","",INDEX(Table1[QB],MATCH(ATALI[[#This Row],[ID NOTA]],Table1[ID],0)))</f>
        <v/>
      </c>
      <c r="E45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55" s="48"/>
      <c r="G455" s="30" t="str">
        <f ca="1">IF(ATALI[[#This Row],[N_ID]]="","",INDEX(INDIRECT($2:$2),ATALI[[#This Row],[//]]))</f>
        <v/>
      </c>
      <c r="H455" s="30" t="str">
        <f ca="1">IF(ATALI[[#This Row],[N_ID]]="","",INDEX(INDIRECT($2:$2),ATALI[[#This Row],[//]]))</f>
        <v/>
      </c>
      <c r="I455" s="31" t="str">
        <f ca="1">IF(ATALI[[#This Row],[N_ID]]="","",INDEX(INDIRECT($2:$2),ATALI[[#This Row],[//]]))</f>
        <v/>
      </c>
      <c r="J455" s="31" t="str">
        <f ca="1">IF(ATALI[[#This Row],[//]]="","",INDEX([3]!db[NB PAJAK],ATALI[[#This Row],[stt]]-1))</f>
        <v/>
      </c>
      <c r="K455" s="48" t="str">
        <f ca="1">IF(ATALI[[#This Row],[//]]="","",INDEX(INDIRECT($2:$2),ATALI[[#This Row],[//]]))</f>
        <v/>
      </c>
      <c r="L455" s="48" t="str">
        <f ca="1">IF(ATALI[[#This Row],[//]]="","",INDEX(INDIRECT($2:$2),ATALI[[#This Row],[//]]))</f>
        <v/>
      </c>
      <c r="M455" s="48" t="str">
        <f ca="1">IF(ATALI[[#This Row],[//]]="","",INDEX(INDIRECT($2:$2),ATALI[[#This Row],[//]]))</f>
        <v/>
      </c>
      <c r="N455" s="33" t="str">
        <f ca="1">IF(ATALI[[#This Row],[//]]="","",INDEX(INDIRECT($2:$2),ATALI[[#This Row],[//]]))</f>
        <v/>
      </c>
      <c r="O455" s="44" t="str">
        <f ca="1">IF(ATALI[[#This Row],[//]]="","",INDEX(INDIRECT($2:$2),ATALI[[#This Row],[//]]))</f>
        <v/>
      </c>
      <c r="P455" s="44" t="str">
        <f ca="1">IF(ATALI[[#This Row],[//]]="","",IF(INDEX(INDIRECT($2:$2),ATALI[[#This Row],[//]])="","",INDEX(INDIRECT($2:$2),ATALI[[#This Row],[//]])))</f>
        <v/>
      </c>
      <c r="Q455" s="33" t="str">
        <f ca="1">IF(ATALI[[#This Row],[//]]="","",INDEX(INDIRECT($2:$2),ATALI[[#This Row],[//]]))</f>
        <v/>
      </c>
      <c r="R4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55" s="45" t="str">
        <f ca="1">IF(ATALI[[#This Row],[//]]="","",IF(INDEX(INDIRECT($2:$2),ATALI[[#This Row],[//]])="","",INDEX(INDIRECT($2:$2),ATALI[[#This Row],[//]])))</f>
        <v/>
      </c>
      <c r="U455" s="31" t="str">
        <f ca="1">IF(ATALI[[#This Row],[//]]="","",INDEX(INDIRECT($2:$2),ATALI[[#This Row],[//]]))</f>
        <v/>
      </c>
      <c r="V455" s="31" t="str">
        <f ca="1">LOWER(SUBSTITUTE(SUBSTITUTE(SUBSTITUTE(SUBSTITUTE(SUBSTITUTE(SUBSTITUTE(SUBSTITUTE(ATALI[[#This Row],[N.B.nota]]," ",""),"-",""),"(",""),")",""),".",""),",",""),"/",""))</f>
        <v/>
      </c>
      <c r="W455" s="31" t="str">
        <f ca="1">IF(ATALI[[#This Row],[concat]]="","",MATCH(ATALI[[#This Row],[concat]],[3]!db[NB NOTA_C],0)+1)</f>
        <v/>
      </c>
      <c r="X455" s="31" t="str">
        <f ca="1">IF(ATALI[[#This Row],[N.B.nota]]="","",ADDRESS(ROW(ATALI[QB]),COLUMN(ATALI[QB]))&amp;":"&amp;ADDRESS(ROW(),COLUMN(ATALI[QB])))</f>
        <v/>
      </c>
      <c r="Y455" s="46" t="str">
        <f ca="1">IF(ATALI[[#This Row],[//]]="","",HYPERLINK("[../DB.xlsx]DB!e"&amp;MATCH(ATALI[[#This Row],[concat]],[3]!db[NB NOTA_C],0)+1,"&gt;"))</f>
        <v/>
      </c>
      <c r="Z455" s="32">
        <f ca="1">IF(ATALI[[#This Row],[ID NOTA]]="",INDIRECT(ADDRESS(ROW()-1,COLUMN())),ATALI[[#This Row],[ID NOTA]])</f>
        <v>7</v>
      </c>
    </row>
    <row r="456" spans="1:26" x14ac:dyDescent="0.25">
      <c r="A456" s="32"/>
      <c r="B456" s="48" t="str">
        <f>IF(ATALI[[#This Row],[N_ID]]="","",INDEX(Table1[ID],MATCH(ATALI[[#This Row],[N_ID]],Table1[N_ID],0)))</f>
        <v/>
      </c>
      <c r="C456" s="48" t="str">
        <f ca="1">IF(ATALI[[#This Row],[//]]="","",HYPERLINK("["&amp;SUBSTITUTE(DIR,"'","")&amp;"]NOTA!D"&amp;ATALI[[#This Row],[//]]+2,"&gt;"))</f>
        <v/>
      </c>
      <c r="D456" s="48" t="str">
        <f>IF(ATALI[[#This Row],[ID NOTA]]="","",INDEX(Table1[QB],MATCH(ATALI[[#This Row],[ID NOTA]],Table1[ID],0)))</f>
        <v/>
      </c>
      <c r="E45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56" s="48"/>
      <c r="G456" s="30" t="str">
        <f ca="1">IF(ATALI[[#This Row],[N_ID]]="","",INDEX(INDIRECT($2:$2),ATALI[[#This Row],[//]]))</f>
        <v/>
      </c>
      <c r="H456" s="30" t="str">
        <f ca="1">IF(ATALI[[#This Row],[N_ID]]="","",INDEX(INDIRECT($2:$2),ATALI[[#This Row],[//]]))</f>
        <v/>
      </c>
      <c r="I456" s="31" t="str">
        <f ca="1">IF(ATALI[[#This Row],[N_ID]]="","",INDEX(INDIRECT($2:$2),ATALI[[#This Row],[//]]))</f>
        <v/>
      </c>
      <c r="J456" s="31" t="str">
        <f ca="1">IF(ATALI[[#This Row],[//]]="","",INDEX([3]!db[NB PAJAK],ATALI[[#This Row],[stt]]-1))</f>
        <v/>
      </c>
      <c r="K456" s="48" t="str">
        <f ca="1">IF(ATALI[[#This Row],[//]]="","",INDEX(INDIRECT($2:$2),ATALI[[#This Row],[//]]))</f>
        <v/>
      </c>
      <c r="L456" s="48" t="str">
        <f ca="1">IF(ATALI[[#This Row],[//]]="","",INDEX(INDIRECT($2:$2),ATALI[[#This Row],[//]]))</f>
        <v/>
      </c>
      <c r="M456" s="48" t="str">
        <f ca="1">IF(ATALI[[#This Row],[//]]="","",INDEX(INDIRECT($2:$2),ATALI[[#This Row],[//]]))</f>
        <v/>
      </c>
      <c r="N456" s="33" t="str">
        <f ca="1">IF(ATALI[[#This Row],[//]]="","",INDEX(INDIRECT($2:$2),ATALI[[#This Row],[//]]))</f>
        <v/>
      </c>
      <c r="O456" s="44" t="str">
        <f ca="1">IF(ATALI[[#This Row],[//]]="","",INDEX(INDIRECT($2:$2),ATALI[[#This Row],[//]]))</f>
        <v/>
      </c>
      <c r="P456" s="44" t="str">
        <f ca="1">IF(ATALI[[#This Row],[//]]="","",IF(INDEX(INDIRECT($2:$2),ATALI[[#This Row],[//]])="","",INDEX(INDIRECT($2:$2),ATALI[[#This Row],[//]])))</f>
        <v/>
      </c>
      <c r="Q456" s="33" t="str">
        <f ca="1">IF(ATALI[[#This Row],[//]]="","",INDEX(INDIRECT($2:$2),ATALI[[#This Row],[//]]))</f>
        <v/>
      </c>
      <c r="R4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56" s="45" t="str">
        <f ca="1">IF(ATALI[[#This Row],[//]]="","",IF(INDEX(INDIRECT($2:$2),ATALI[[#This Row],[//]])="","",INDEX(INDIRECT($2:$2),ATALI[[#This Row],[//]])))</f>
        <v/>
      </c>
      <c r="U456" s="31" t="str">
        <f ca="1">IF(ATALI[[#This Row],[//]]="","",INDEX(INDIRECT($2:$2),ATALI[[#This Row],[//]]))</f>
        <v/>
      </c>
      <c r="V456" s="31" t="str">
        <f ca="1">LOWER(SUBSTITUTE(SUBSTITUTE(SUBSTITUTE(SUBSTITUTE(SUBSTITUTE(SUBSTITUTE(SUBSTITUTE(ATALI[[#This Row],[N.B.nota]]," ",""),"-",""),"(",""),")",""),".",""),",",""),"/",""))</f>
        <v/>
      </c>
      <c r="W456" s="31" t="str">
        <f ca="1">IF(ATALI[[#This Row],[concat]]="","",MATCH(ATALI[[#This Row],[concat]],[3]!db[NB NOTA_C],0)+1)</f>
        <v/>
      </c>
      <c r="X456" s="31" t="str">
        <f ca="1">IF(ATALI[[#This Row],[N.B.nota]]="","",ADDRESS(ROW(ATALI[QB]),COLUMN(ATALI[QB]))&amp;":"&amp;ADDRESS(ROW(),COLUMN(ATALI[QB])))</f>
        <v/>
      </c>
      <c r="Y456" s="46" t="str">
        <f ca="1">IF(ATALI[[#This Row],[//]]="","",HYPERLINK("[../DB.xlsx]DB!e"&amp;MATCH(ATALI[[#This Row],[concat]],[3]!db[NB NOTA_C],0)+1,"&gt;"))</f>
        <v/>
      </c>
      <c r="Z456" s="32">
        <f ca="1">IF(ATALI[[#This Row],[ID NOTA]]="",INDIRECT(ADDRESS(ROW()-1,COLUMN())),ATALI[[#This Row],[ID NOTA]])</f>
        <v>7</v>
      </c>
    </row>
    <row r="457" spans="1:26" x14ac:dyDescent="0.25">
      <c r="A457" s="32"/>
      <c r="B457" s="48" t="str">
        <f>IF(ATALI[[#This Row],[N_ID]]="","",INDEX(Table1[ID],MATCH(ATALI[[#This Row],[N_ID]],Table1[N_ID],0)))</f>
        <v/>
      </c>
      <c r="C457" s="48" t="str">
        <f ca="1">IF(ATALI[[#This Row],[//]]="","",HYPERLINK("["&amp;SUBSTITUTE(DIR,"'","")&amp;"]NOTA!D"&amp;ATALI[[#This Row],[//]]+2,"&gt;"))</f>
        <v/>
      </c>
      <c r="D457" s="48" t="str">
        <f>IF(ATALI[[#This Row],[ID NOTA]]="","",INDEX(Table1[QB],MATCH(ATALI[[#This Row],[ID NOTA]],Table1[ID],0)))</f>
        <v/>
      </c>
      <c r="E45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57" s="48"/>
      <c r="G457" s="30" t="str">
        <f ca="1">IF(ATALI[[#This Row],[N_ID]]="","",INDEX(INDIRECT($2:$2),ATALI[[#This Row],[//]]))</f>
        <v/>
      </c>
      <c r="H457" s="30" t="str">
        <f ca="1">IF(ATALI[[#This Row],[N_ID]]="","",INDEX(INDIRECT($2:$2),ATALI[[#This Row],[//]]))</f>
        <v/>
      </c>
      <c r="I457" s="31" t="str">
        <f ca="1">IF(ATALI[[#This Row],[N_ID]]="","",INDEX(INDIRECT($2:$2),ATALI[[#This Row],[//]]))</f>
        <v/>
      </c>
      <c r="J457" s="31" t="str">
        <f ca="1">IF(ATALI[[#This Row],[//]]="","",INDEX([3]!db[NB PAJAK],ATALI[[#This Row],[stt]]-1))</f>
        <v/>
      </c>
      <c r="K457" s="48" t="str">
        <f ca="1">IF(ATALI[[#This Row],[//]]="","",INDEX(INDIRECT($2:$2),ATALI[[#This Row],[//]]))</f>
        <v/>
      </c>
      <c r="L457" s="48" t="str">
        <f ca="1">IF(ATALI[[#This Row],[//]]="","",INDEX(INDIRECT($2:$2),ATALI[[#This Row],[//]]))</f>
        <v/>
      </c>
      <c r="M457" s="48" t="str">
        <f ca="1">IF(ATALI[[#This Row],[//]]="","",INDEX(INDIRECT($2:$2),ATALI[[#This Row],[//]]))</f>
        <v/>
      </c>
      <c r="N457" s="33" t="str">
        <f ca="1">IF(ATALI[[#This Row],[//]]="","",INDEX(INDIRECT($2:$2),ATALI[[#This Row],[//]]))</f>
        <v/>
      </c>
      <c r="O457" s="44" t="str">
        <f ca="1">IF(ATALI[[#This Row],[//]]="","",INDEX(INDIRECT($2:$2),ATALI[[#This Row],[//]]))</f>
        <v/>
      </c>
      <c r="P457" s="44" t="str">
        <f ca="1">IF(ATALI[[#This Row],[//]]="","",IF(INDEX(INDIRECT($2:$2),ATALI[[#This Row],[//]])="","",INDEX(INDIRECT($2:$2),ATALI[[#This Row],[//]])))</f>
        <v/>
      </c>
      <c r="Q457" s="33" t="str">
        <f ca="1">IF(ATALI[[#This Row],[//]]="","",INDEX(INDIRECT($2:$2),ATALI[[#This Row],[//]]))</f>
        <v/>
      </c>
      <c r="R4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57" s="45" t="str">
        <f ca="1">IF(ATALI[[#This Row],[//]]="","",IF(INDEX(INDIRECT($2:$2),ATALI[[#This Row],[//]])="","",INDEX(INDIRECT($2:$2),ATALI[[#This Row],[//]])))</f>
        <v/>
      </c>
      <c r="U457" s="31" t="str">
        <f ca="1">IF(ATALI[[#This Row],[//]]="","",INDEX(INDIRECT($2:$2),ATALI[[#This Row],[//]]))</f>
        <v/>
      </c>
      <c r="V457" s="31" t="str">
        <f ca="1">LOWER(SUBSTITUTE(SUBSTITUTE(SUBSTITUTE(SUBSTITUTE(SUBSTITUTE(SUBSTITUTE(SUBSTITUTE(ATALI[[#This Row],[N.B.nota]]," ",""),"-",""),"(",""),")",""),".",""),",",""),"/",""))</f>
        <v/>
      </c>
      <c r="W457" s="31" t="str">
        <f ca="1">IF(ATALI[[#This Row],[concat]]="","",MATCH(ATALI[[#This Row],[concat]],[3]!db[NB NOTA_C],0)+1)</f>
        <v/>
      </c>
      <c r="X457" s="31" t="str">
        <f ca="1">IF(ATALI[[#This Row],[N.B.nota]]="","",ADDRESS(ROW(ATALI[QB]),COLUMN(ATALI[QB]))&amp;":"&amp;ADDRESS(ROW(),COLUMN(ATALI[QB])))</f>
        <v/>
      </c>
      <c r="Y457" s="46" t="str">
        <f ca="1">IF(ATALI[[#This Row],[//]]="","",HYPERLINK("[../DB.xlsx]DB!e"&amp;MATCH(ATALI[[#This Row],[concat]],[3]!db[NB NOTA_C],0)+1,"&gt;"))</f>
        <v/>
      </c>
      <c r="Z457" s="32">
        <f ca="1">IF(ATALI[[#This Row],[ID NOTA]]="",INDIRECT(ADDRESS(ROW()-1,COLUMN())),ATALI[[#This Row],[ID NOTA]])</f>
        <v>7</v>
      </c>
    </row>
    <row r="458" spans="1:26" x14ac:dyDescent="0.25">
      <c r="A458" s="32"/>
      <c r="B458" s="48" t="str">
        <f>IF(ATALI[[#This Row],[N_ID]]="","",INDEX(Table1[ID],MATCH(ATALI[[#This Row],[N_ID]],Table1[N_ID],0)))</f>
        <v/>
      </c>
      <c r="C458" s="48" t="str">
        <f ca="1">IF(ATALI[[#This Row],[//]]="","",HYPERLINK("["&amp;SUBSTITUTE(DIR,"'","")&amp;"]NOTA!D"&amp;ATALI[[#This Row],[//]]+2,"&gt;"))</f>
        <v/>
      </c>
      <c r="D458" s="48" t="str">
        <f>IF(ATALI[[#This Row],[ID NOTA]]="","",INDEX(Table1[QB],MATCH(ATALI[[#This Row],[ID NOTA]],Table1[ID],0)))</f>
        <v/>
      </c>
      <c r="E45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58" s="48"/>
      <c r="G458" s="30" t="str">
        <f ca="1">IF(ATALI[[#This Row],[N_ID]]="","",INDEX(INDIRECT($2:$2),ATALI[[#This Row],[//]]))</f>
        <v/>
      </c>
      <c r="H458" s="30" t="str">
        <f ca="1">IF(ATALI[[#This Row],[N_ID]]="","",INDEX(INDIRECT($2:$2),ATALI[[#This Row],[//]]))</f>
        <v/>
      </c>
      <c r="I458" s="31" t="str">
        <f ca="1">IF(ATALI[[#This Row],[N_ID]]="","",INDEX(INDIRECT($2:$2),ATALI[[#This Row],[//]]))</f>
        <v/>
      </c>
      <c r="J458" s="31" t="str">
        <f ca="1">IF(ATALI[[#This Row],[//]]="","",INDEX([3]!db[NB PAJAK],ATALI[[#This Row],[stt]]-1))</f>
        <v/>
      </c>
      <c r="K458" s="48" t="str">
        <f ca="1">IF(ATALI[[#This Row],[//]]="","",INDEX(INDIRECT($2:$2),ATALI[[#This Row],[//]]))</f>
        <v/>
      </c>
      <c r="L458" s="48" t="str">
        <f ca="1">IF(ATALI[[#This Row],[//]]="","",INDEX(INDIRECT($2:$2),ATALI[[#This Row],[//]]))</f>
        <v/>
      </c>
      <c r="M458" s="48" t="str">
        <f ca="1">IF(ATALI[[#This Row],[//]]="","",INDEX(INDIRECT($2:$2),ATALI[[#This Row],[//]]))</f>
        <v/>
      </c>
      <c r="N458" s="33" t="str">
        <f ca="1">IF(ATALI[[#This Row],[//]]="","",INDEX(INDIRECT($2:$2),ATALI[[#This Row],[//]]))</f>
        <v/>
      </c>
      <c r="O458" s="44" t="str">
        <f ca="1">IF(ATALI[[#This Row],[//]]="","",INDEX(INDIRECT($2:$2),ATALI[[#This Row],[//]]))</f>
        <v/>
      </c>
      <c r="P458" s="44" t="str">
        <f ca="1">IF(ATALI[[#This Row],[//]]="","",IF(INDEX(INDIRECT($2:$2),ATALI[[#This Row],[//]])="","",INDEX(INDIRECT($2:$2),ATALI[[#This Row],[//]])))</f>
        <v/>
      </c>
      <c r="Q458" s="33" t="str">
        <f ca="1">IF(ATALI[[#This Row],[//]]="","",INDEX(INDIRECT($2:$2),ATALI[[#This Row],[//]]))</f>
        <v/>
      </c>
      <c r="R4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58" s="45" t="str">
        <f ca="1">IF(ATALI[[#This Row],[//]]="","",IF(INDEX(INDIRECT($2:$2),ATALI[[#This Row],[//]])="","",INDEX(INDIRECT($2:$2),ATALI[[#This Row],[//]])))</f>
        <v/>
      </c>
      <c r="U458" s="31" t="str">
        <f ca="1">IF(ATALI[[#This Row],[//]]="","",INDEX(INDIRECT($2:$2),ATALI[[#This Row],[//]]))</f>
        <v/>
      </c>
      <c r="V458" s="31" t="str">
        <f ca="1">LOWER(SUBSTITUTE(SUBSTITUTE(SUBSTITUTE(SUBSTITUTE(SUBSTITUTE(SUBSTITUTE(SUBSTITUTE(ATALI[[#This Row],[N.B.nota]]," ",""),"-",""),"(",""),")",""),".",""),",",""),"/",""))</f>
        <v/>
      </c>
      <c r="W458" s="31" t="str">
        <f ca="1">IF(ATALI[[#This Row],[concat]]="","",MATCH(ATALI[[#This Row],[concat]],[3]!db[NB NOTA_C],0)+1)</f>
        <v/>
      </c>
      <c r="X458" s="31" t="str">
        <f ca="1">IF(ATALI[[#This Row],[N.B.nota]]="","",ADDRESS(ROW(ATALI[QB]),COLUMN(ATALI[QB]))&amp;":"&amp;ADDRESS(ROW(),COLUMN(ATALI[QB])))</f>
        <v/>
      </c>
      <c r="Y458" s="46" t="str">
        <f ca="1">IF(ATALI[[#This Row],[//]]="","",HYPERLINK("[../DB.xlsx]DB!e"&amp;MATCH(ATALI[[#This Row],[concat]],[3]!db[NB NOTA_C],0)+1,"&gt;"))</f>
        <v/>
      </c>
      <c r="Z458" s="32">
        <f ca="1">IF(ATALI[[#This Row],[ID NOTA]]="",INDIRECT(ADDRESS(ROW()-1,COLUMN())),ATALI[[#This Row],[ID NOTA]])</f>
        <v>7</v>
      </c>
    </row>
    <row r="459" spans="1:26" x14ac:dyDescent="0.25">
      <c r="A459" s="32"/>
      <c r="B459" s="48" t="str">
        <f>IF(ATALI[[#This Row],[N_ID]]="","",INDEX(Table1[ID],MATCH(ATALI[[#This Row],[N_ID]],Table1[N_ID],0)))</f>
        <v/>
      </c>
      <c r="C459" s="48" t="str">
        <f ca="1">IF(ATALI[[#This Row],[//]]="","",HYPERLINK("["&amp;SUBSTITUTE(DIR,"'","")&amp;"]NOTA!D"&amp;ATALI[[#This Row],[//]]+2,"&gt;"))</f>
        <v/>
      </c>
      <c r="D459" s="48" t="str">
        <f>IF(ATALI[[#This Row],[ID NOTA]]="","",INDEX(Table1[QB],MATCH(ATALI[[#This Row],[ID NOTA]],Table1[ID],0)))</f>
        <v/>
      </c>
      <c r="E45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59" s="48"/>
      <c r="G459" s="30" t="str">
        <f ca="1">IF(ATALI[[#This Row],[N_ID]]="","",INDEX(INDIRECT($2:$2),ATALI[[#This Row],[//]]))</f>
        <v/>
      </c>
      <c r="H459" s="30" t="str">
        <f ca="1">IF(ATALI[[#This Row],[N_ID]]="","",INDEX(INDIRECT($2:$2),ATALI[[#This Row],[//]]))</f>
        <v/>
      </c>
      <c r="I459" s="31" t="str">
        <f ca="1">IF(ATALI[[#This Row],[N_ID]]="","",INDEX(INDIRECT($2:$2),ATALI[[#This Row],[//]]))</f>
        <v/>
      </c>
      <c r="J459" s="31" t="str">
        <f ca="1">IF(ATALI[[#This Row],[//]]="","",INDEX([3]!db[NB PAJAK],ATALI[[#This Row],[stt]]-1))</f>
        <v/>
      </c>
      <c r="K459" s="48" t="str">
        <f ca="1">IF(ATALI[[#This Row],[//]]="","",INDEX(INDIRECT($2:$2),ATALI[[#This Row],[//]]))</f>
        <v/>
      </c>
      <c r="L459" s="48" t="str">
        <f ca="1">IF(ATALI[[#This Row],[//]]="","",INDEX(INDIRECT($2:$2),ATALI[[#This Row],[//]]))</f>
        <v/>
      </c>
      <c r="M459" s="48" t="str">
        <f ca="1">IF(ATALI[[#This Row],[//]]="","",INDEX(INDIRECT($2:$2),ATALI[[#This Row],[//]]))</f>
        <v/>
      </c>
      <c r="N459" s="33" t="str">
        <f ca="1">IF(ATALI[[#This Row],[//]]="","",INDEX(INDIRECT($2:$2),ATALI[[#This Row],[//]]))</f>
        <v/>
      </c>
      <c r="O459" s="44" t="str">
        <f ca="1">IF(ATALI[[#This Row],[//]]="","",INDEX(INDIRECT($2:$2),ATALI[[#This Row],[//]]))</f>
        <v/>
      </c>
      <c r="P459" s="44" t="str">
        <f ca="1">IF(ATALI[[#This Row],[//]]="","",IF(INDEX(INDIRECT($2:$2),ATALI[[#This Row],[//]])="","",INDEX(INDIRECT($2:$2),ATALI[[#This Row],[//]])))</f>
        <v/>
      </c>
      <c r="Q459" s="33" t="str">
        <f ca="1">IF(ATALI[[#This Row],[//]]="","",INDEX(INDIRECT($2:$2),ATALI[[#This Row],[//]]))</f>
        <v/>
      </c>
      <c r="R4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59" s="45" t="str">
        <f ca="1">IF(ATALI[[#This Row],[//]]="","",IF(INDEX(INDIRECT($2:$2),ATALI[[#This Row],[//]])="","",INDEX(INDIRECT($2:$2),ATALI[[#This Row],[//]])))</f>
        <v/>
      </c>
      <c r="U459" s="31" t="str">
        <f ca="1">IF(ATALI[[#This Row],[//]]="","",INDEX(INDIRECT($2:$2),ATALI[[#This Row],[//]]))</f>
        <v/>
      </c>
      <c r="V459" s="31" t="str">
        <f ca="1">LOWER(SUBSTITUTE(SUBSTITUTE(SUBSTITUTE(SUBSTITUTE(SUBSTITUTE(SUBSTITUTE(SUBSTITUTE(ATALI[[#This Row],[N.B.nota]]," ",""),"-",""),"(",""),")",""),".",""),",",""),"/",""))</f>
        <v/>
      </c>
      <c r="W459" s="31" t="str">
        <f ca="1">IF(ATALI[[#This Row],[concat]]="","",MATCH(ATALI[[#This Row],[concat]],[3]!db[NB NOTA_C],0)+1)</f>
        <v/>
      </c>
      <c r="X459" s="31" t="str">
        <f ca="1">IF(ATALI[[#This Row],[N.B.nota]]="","",ADDRESS(ROW(ATALI[QB]),COLUMN(ATALI[QB]))&amp;":"&amp;ADDRESS(ROW(),COLUMN(ATALI[QB])))</f>
        <v/>
      </c>
      <c r="Y459" s="46" t="str">
        <f ca="1">IF(ATALI[[#This Row],[//]]="","",HYPERLINK("[../DB.xlsx]DB!e"&amp;MATCH(ATALI[[#This Row],[concat]],[3]!db[NB NOTA_C],0)+1,"&gt;"))</f>
        <v/>
      </c>
      <c r="Z459" s="32">
        <f ca="1">IF(ATALI[[#This Row],[ID NOTA]]="",INDIRECT(ADDRESS(ROW()-1,COLUMN())),ATALI[[#This Row],[ID NOTA]])</f>
        <v>7</v>
      </c>
    </row>
    <row r="460" spans="1:26" x14ac:dyDescent="0.25">
      <c r="A460" s="32"/>
      <c r="B460" s="48" t="str">
        <f>IF(ATALI[[#This Row],[N_ID]]="","",INDEX(Table1[ID],MATCH(ATALI[[#This Row],[N_ID]],Table1[N_ID],0)))</f>
        <v/>
      </c>
      <c r="C460" s="48" t="str">
        <f ca="1">IF(ATALI[[#This Row],[//]]="","",HYPERLINK("["&amp;SUBSTITUTE(DIR,"'","")&amp;"]NOTA!D"&amp;ATALI[[#This Row],[//]]+2,"&gt;"))</f>
        <v/>
      </c>
      <c r="D460" s="48" t="str">
        <f>IF(ATALI[[#This Row],[ID NOTA]]="","",INDEX(Table1[QB],MATCH(ATALI[[#This Row],[ID NOTA]],Table1[ID],0)))</f>
        <v/>
      </c>
      <c r="E46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60" s="48"/>
      <c r="G460" s="30" t="str">
        <f ca="1">IF(ATALI[[#This Row],[N_ID]]="","",INDEX(INDIRECT($2:$2),ATALI[[#This Row],[//]]))</f>
        <v/>
      </c>
      <c r="H460" s="30" t="str">
        <f ca="1">IF(ATALI[[#This Row],[N_ID]]="","",INDEX(INDIRECT($2:$2),ATALI[[#This Row],[//]]))</f>
        <v/>
      </c>
      <c r="I460" s="31" t="str">
        <f ca="1">IF(ATALI[[#This Row],[N_ID]]="","",INDEX(INDIRECT($2:$2),ATALI[[#This Row],[//]]))</f>
        <v/>
      </c>
      <c r="J460" s="31" t="str">
        <f ca="1">IF(ATALI[[#This Row],[//]]="","",INDEX([3]!db[NB PAJAK],ATALI[[#This Row],[stt]]-1))</f>
        <v/>
      </c>
      <c r="K460" s="48" t="str">
        <f ca="1">IF(ATALI[[#This Row],[//]]="","",INDEX(INDIRECT($2:$2),ATALI[[#This Row],[//]]))</f>
        <v/>
      </c>
      <c r="L460" s="48" t="str">
        <f ca="1">IF(ATALI[[#This Row],[//]]="","",INDEX(INDIRECT($2:$2),ATALI[[#This Row],[//]]))</f>
        <v/>
      </c>
      <c r="M460" s="48" t="str">
        <f ca="1">IF(ATALI[[#This Row],[//]]="","",INDEX(INDIRECT($2:$2),ATALI[[#This Row],[//]]))</f>
        <v/>
      </c>
      <c r="N460" s="33" t="str">
        <f ca="1">IF(ATALI[[#This Row],[//]]="","",INDEX(INDIRECT($2:$2),ATALI[[#This Row],[//]]))</f>
        <v/>
      </c>
      <c r="O460" s="44" t="str">
        <f ca="1">IF(ATALI[[#This Row],[//]]="","",INDEX(INDIRECT($2:$2),ATALI[[#This Row],[//]]))</f>
        <v/>
      </c>
      <c r="P460" s="44" t="str">
        <f ca="1">IF(ATALI[[#This Row],[//]]="","",IF(INDEX(INDIRECT($2:$2),ATALI[[#This Row],[//]])="","",INDEX(INDIRECT($2:$2),ATALI[[#This Row],[//]])))</f>
        <v/>
      </c>
      <c r="Q460" s="33" t="str">
        <f ca="1">IF(ATALI[[#This Row],[//]]="","",INDEX(INDIRECT($2:$2),ATALI[[#This Row],[//]]))</f>
        <v/>
      </c>
      <c r="R4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60" s="45" t="str">
        <f ca="1">IF(ATALI[[#This Row],[//]]="","",IF(INDEX(INDIRECT($2:$2),ATALI[[#This Row],[//]])="","",INDEX(INDIRECT($2:$2),ATALI[[#This Row],[//]])))</f>
        <v/>
      </c>
      <c r="U460" s="31" t="str">
        <f ca="1">IF(ATALI[[#This Row],[//]]="","",INDEX(INDIRECT($2:$2),ATALI[[#This Row],[//]]))</f>
        <v/>
      </c>
      <c r="V460" s="31" t="str">
        <f ca="1">LOWER(SUBSTITUTE(SUBSTITUTE(SUBSTITUTE(SUBSTITUTE(SUBSTITUTE(SUBSTITUTE(SUBSTITUTE(ATALI[[#This Row],[N.B.nota]]," ",""),"-",""),"(",""),")",""),".",""),",",""),"/",""))</f>
        <v/>
      </c>
      <c r="W460" s="31" t="str">
        <f ca="1">IF(ATALI[[#This Row],[concat]]="","",MATCH(ATALI[[#This Row],[concat]],[3]!db[NB NOTA_C],0)+1)</f>
        <v/>
      </c>
      <c r="X460" s="31" t="str">
        <f ca="1">IF(ATALI[[#This Row],[N.B.nota]]="","",ADDRESS(ROW(ATALI[QB]),COLUMN(ATALI[QB]))&amp;":"&amp;ADDRESS(ROW(),COLUMN(ATALI[QB])))</f>
        <v/>
      </c>
      <c r="Y460" s="46" t="str">
        <f ca="1">IF(ATALI[[#This Row],[//]]="","",HYPERLINK("[../DB.xlsx]DB!e"&amp;MATCH(ATALI[[#This Row],[concat]],[3]!db[NB NOTA_C],0)+1,"&gt;"))</f>
        <v/>
      </c>
      <c r="Z460" s="32">
        <f ca="1">IF(ATALI[[#This Row],[ID NOTA]]="",INDIRECT(ADDRESS(ROW()-1,COLUMN())),ATALI[[#This Row],[ID NOTA]])</f>
        <v>7</v>
      </c>
    </row>
    <row r="461" spans="1:26" x14ac:dyDescent="0.25">
      <c r="A461" s="32"/>
      <c r="B461" s="48" t="str">
        <f>IF(ATALI[[#This Row],[N_ID]]="","",INDEX(Table1[ID],MATCH(ATALI[[#This Row],[N_ID]],Table1[N_ID],0)))</f>
        <v/>
      </c>
      <c r="C461" s="48" t="str">
        <f ca="1">IF(ATALI[[#This Row],[//]]="","",HYPERLINK("["&amp;SUBSTITUTE(DIR,"'","")&amp;"]NOTA!D"&amp;ATALI[[#This Row],[//]]+2,"&gt;"))</f>
        <v/>
      </c>
      <c r="D461" s="48" t="str">
        <f>IF(ATALI[[#This Row],[ID NOTA]]="","",INDEX(Table1[QB],MATCH(ATALI[[#This Row],[ID NOTA]],Table1[ID],0)))</f>
        <v/>
      </c>
      <c r="E46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61" s="48"/>
      <c r="G461" s="30" t="str">
        <f ca="1">IF(ATALI[[#This Row],[N_ID]]="","",INDEX(INDIRECT($2:$2),ATALI[[#This Row],[//]]))</f>
        <v/>
      </c>
      <c r="H461" s="30" t="str">
        <f ca="1">IF(ATALI[[#This Row],[N_ID]]="","",INDEX(INDIRECT($2:$2),ATALI[[#This Row],[//]]))</f>
        <v/>
      </c>
      <c r="I461" s="31" t="str">
        <f ca="1">IF(ATALI[[#This Row],[N_ID]]="","",INDEX(INDIRECT($2:$2),ATALI[[#This Row],[//]]))</f>
        <v/>
      </c>
      <c r="J461" s="31" t="str">
        <f ca="1">IF(ATALI[[#This Row],[//]]="","",INDEX([3]!db[NB PAJAK],ATALI[[#This Row],[stt]]-1))</f>
        <v/>
      </c>
      <c r="K461" s="48" t="str">
        <f ca="1">IF(ATALI[[#This Row],[//]]="","",INDEX(INDIRECT($2:$2),ATALI[[#This Row],[//]]))</f>
        <v/>
      </c>
      <c r="L461" s="48" t="str">
        <f ca="1">IF(ATALI[[#This Row],[//]]="","",INDEX(INDIRECT($2:$2),ATALI[[#This Row],[//]]))</f>
        <v/>
      </c>
      <c r="M461" s="48" t="str">
        <f ca="1">IF(ATALI[[#This Row],[//]]="","",INDEX(INDIRECT($2:$2),ATALI[[#This Row],[//]]))</f>
        <v/>
      </c>
      <c r="N461" s="33" t="str">
        <f ca="1">IF(ATALI[[#This Row],[//]]="","",INDEX(INDIRECT($2:$2),ATALI[[#This Row],[//]]))</f>
        <v/>
      </c>
      <c r="O461" s="44" t="str">
        <f ca="1">IF(ATALI[[#This Row],[//]]="","",INDEX(INDIRECT($2:$2),ATALI[[#This Row],[//]]))</f>
        <v/>
      </c>
      <c r="P461" s="44" t="str">
        <f ca="1">IF(ATALI[[#This Row],[//]]="","",IF(INDEX(INDIRECT($2:$2),ATALI[[#This Row],[//]])="","",INDEX(INDIRECT($2:$2),ATALI[[#This Row],[//]])))</f>
        <v/>
      </c>
      <c r="Q461" s="33" t="str">
        <f ca="1">IF(ATALI[[#This Row],[//]]="","",INDEX(INDIRECT($2:$2),ATALI[[#This Row],[//]]))</f>
        <v/>
      </c>
      <c r="R4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61" s="45" t="str">
        <f ca="1">IF(ATALI[[#This Row],[//]]="","",IF(INDEX(INDIRECT($2:$2),ATALI[[#This Row],[//]])="","",INDEX(INDIRECT($2:$2),ATALI[[#This Row],[//]])))</f>
        <v/>
      </c>
      <c r="U461" s="31" t="str">
        <f ca="1">IF(ATALI[[#This Row],[//]]="","",INDEX(INDIRECT($2:$2),ATALI[[#This Row],[//]]))</f>
        <v/>
      </c>
      <c r="V461" s="31" t="str">
        <f ca="1">LOWER(SUBSTITUTE(SUBSTITUTE(SUBSTITUTE(SUBSTITUTE(SUBSTITUTE(SUBSTITUTE(SUBSTITUTE(ATALI[[#This Row],[N.B.nota]]," ",""),"-",""),"(",""),")",""),".",""),",",""),"/",""))</f>
        <v/>
      </c>
      <c r="W461" s="31" t="str">
        <f ca="1">IF(ATALI[[#This Row],[concat]]="","",MATCH(ATALI[[#This Row],[concat]],[3]!db[NB NOTA_C],0)+1)</f>
        <v/>
      </c>
      <c r="X461" s="31" t="str">
        <f ca="1">IF(ATALI[[#This Row],[N.B.nota]]="","",ADDRESS(ROW(ATALI[QB]),COLUMN(ATALI[QB]))&amp;":"&amp;ADDRESS(ROW(),COLUMN(ATALI[QB])))</f>
        <v/>
      </c>
      <c r="Y461" s="46" t="str">
        <f ca="1">IF(ATALI[[#This Row],[//]]="","",HYPERLINK("[../DB.xlsx]DB!e"&amp;MATCH(ATALI[[#This Row],[concat]],[3]!db[NB NOTA_C],0)+1,"&gt;"))</f>
        <v/>
      </c>
      <c r="Z461" s="32">
        <f ca="1">IF(ATALI[[#This Row],[ID NOTA]]="",INDIRECT(ADDRESS(ROW()-1,COLUMN())),ATALI[[#This Row],[ID NOTA]])</f>
        <v>7</v>
      </c>
    </row>
    <row r="462" spans="1:26" x14ac:dyDescent="0.25">
      <c r="A462" s="32"/>
      <c r="B462" s="48" t="str">
        <f>IF(ATALI[[#This Row],[N_ID]]="","",INDEX(Table1[ID],MATCH(ATALI[[#This Row],[N_ID]],Table1[N_ID],0)))</f>
        <v/>
      </c>
      <c r="C462" s="48" t="str">
        <f ca="1">IF(ATALI[[#This Row],[//]]="","",HYPERLINK("["&amp;SUBSTITUTE(DIR,"'","")&amp;"]NOTA!D"&amp;ATALI[[#This Row],[//]]+2,"&gt;"))</f>
        <v/>
      </c>
      <c r="D462" s="48" t="str">
        <f>IF(ATALI[[#This Row],[ID NOTA]]="","",INDEX(Table1[QB],MATCH(ATALI[[#This Row],[ID NOTA]],Table1[ID],0)))</f>
        <v/>
      </c>
      <c r="E46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62" s="48"/>
      <c r="G462" s="30" t="str">
        <f ca="1">IF(ATALI[[#This Row],[N_ID]]="","",INDEX(INDIRECT($2:$2),ATALI[[#This Row],[//]]))</f>
        <v/>
      </c>
      <c r="H462" s="30" t="str">
        <f ca="1">IF(ATALI[[#This Row],[N_ID]]="","",INDEX(INDIRECT($2:$2),ATALI[[#This Row],[//]]))</f>
        <v/>
      </c>
      <c r="I462" s="31" t="str">
        <f ca="1">IF(ATALI[[#This Row],[N_ID]]="","",INDEX(INDIRECT($2:$2),ATALI[[#This Row],[//]]))</f>
        <v/>
      </c>
      <c r="J462" s="31" t="str">
        <f ca="1">IF(ATALI[[#This Row],[//]]="","",INDEX([3]!db[NB PAJAK],ATALI[[#This Row],[stt]]-1))</f>
        <v/>
      </c>
      <c r="K462" s="48" t="str">
        <f ca="1">IF(ATALI[[#This Row],[//]]="","",INDEX(INDIRECT($2:$2),ATALI[[#This Row],[//]]))</f>
        <v/>
      </c>
      <c r="L462" s="48" t="str">
        <f ca="1">IF(ATALI[[#This Row],[//]]="","",INDEX(INDIRECT($2:$2),ATALI[[#This Row],[//]]))</f>
        <v/>
      </c>
      <c r="M462" s="48" t="str">
        <f ca="1">IF(ATALI[[#This Row],[//]]="","",INDEX(INDIRECT($2:$2),ATALI[[#This Row],[//]]))</f>
        <v/>
      </c>
      <c r="N462" s="33" t="str">
        <f ca="1">IF(ATALI[[#This Row],[//]]="","",INDEX(INDIRECT($2:$2),ATALI[[#This Row],[//]]))</f>
        <v/>
      </c>
      <c r="O462" s="44" t="str">
        <f ca="1">IF(ATALI[[#This Row],[//]]="","",INDEX(INDIRECT($2:$2),ATALI[[#This Row],[//]]))</f>
        <v/>
      </c>
      <c r="P462" s="44" t="str">
        <f ca="1">IF(ATALI[[#This Row],[//]]="","",IF(INDEX(INDIRECT($2:$2),ATALI[[#This Row],[//]])="","",INDEX(INDIRECT($2:$2),ATALI[[#This Row],[//]])))</f>
        <v/>
      </c>
      <c r="Q462" s="33" t="str">
        <f ca="1">IF(ATALI[[#This Row],[//]]="","",INDEX(INDIRECT($2:$2),ATALI[[#This Row],[//]]))</f>
        <v/>
      </c>
      <c r="R4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62" s="45" t="str">
        <f ca="1">IF(ATALI[[#This Row],[//]]="","",IF(INDEX(INDIRECT($2:$2),ATALI[[#This Row],[//]])="","",INDEX(INDIRECT($2:$2),ATALI[[#This Row],[//]])))</f>
        <v/>
      </c>
      <c r="U462" s="31" t="str">
        <f ca="1">IF(ATALI[[#This Row],[//]]="","",INDEX(INDIRECT($2:$2),ATALI[[#This Row],[//]]))</f>
        <v/>
      </c>
      <c r="V462" s="31" t="str">
        <f ca="1">LOWER(SUBSTITUTE(SUBSTITUTE(SUBSTITUTE(SUBSTITUTE(SUBSTITUTE(SUBSTITUTE(SUBSTITUTE(ATALI[[#This Row],[N.B.nota]]," ",""),"-",""),"(",""),")",""),".",""),",",""),"/",""))</f>
        <v/>
      </c>
      <c r="W462" s="31" t="str">
        <f ca="1">IF(ATALI[[#This Row],[concat]]="","",MATCH(ATALI[[#This Row],[concat]],[3]!db[NB NOTA_C],0)+1)</f>
        <v/>
      </c>
      <c r="X462" s="31" t="str">
        <f ca="1">IF(ATALI[[#This Row],[N.B.nota]]="","",ADDRESS(ROW(ATALI[QB]),COLUMN(ATALI[QB]))&amp;":"&amp;ADDRESS(ROW(),COLUMN(ATALI[QB])))</f>
        <v/>
      </c>
      <c r="Y462" s="46" t="str">
        <f ca="1">IF(ATALI[[#This Row],[//]]="","",HYPERLINK("[../DB.xlsx]DB!e"&amp;MATCH(ATALI[[#This Row],[concat]],[3]!db[NB NOTA_C],0)+1,"&gt;"))</f>
        <v/>
      </c>
      <c r="Z462" s="32">
        <f ca="1">IF(ATALI[[#This Row],[ID NOTA]]="",INDIRECT(ADDRESS(ROW()-1,COLUMN())),ATALI[[#This Row],[ID NOTA]])</f>
        <v>7</v>
      </c>
    </row>
    <row r="463" spans="1:26" x14ac:dyDescent="0.25">
      <c r="A463" s="32"/>
      <c r="B463" s="48" t="str">
        <f>IF(ATALI[[#This Row],[N_ID]]="","",INDEX(Table1[ID],MATCH(ATALI[[#This Row],[N_ID]],Table1[N_ID],0)))</f>
        <v/>
      </c>
      <c r="C463" s="48" t="str">
        <f ca="1">IF(ATALI[[#This Row],[//]]="","",HYPERLINK("["&amp;SUBSTITUTE(DIR,"'","")&amp;"]NOTA!D"&amp;ATALI[[#This Row],[//]]+2,"&gt;"))</f>
        <v/>
      </c>
      <c r="D463" s="48" t="str">
        <f>IF(ATALI[[#This Row],[ID NOTA]]="","",INDEX(Table1[QB],MATCH(ATALI[[#This Row],[ID NOTA]],Table1[ID],0)))</f>
        <v/>
      </c>
      <c r="E46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63" s="48"/>
      <c r="G463" s="30" t="str">
        <f ca="1">IF(ATALI[[#This Row],[N_ID]]="","",INDEX(INDIRECT($2:$2),ATALI[[#This Row],[//]]))</f>
        <v/>
      </c>
      <c r="H463" s="30" t="str">
        <f ca="1">IF(ATALI[[#This Row],[N_ID]]="","",INDEX(INDIRECT($2:$2),ATALI[[#This Row],[//]]))</f>
        <v/>
      </c>
      <c r="I463" s="31" t="str">
        <f ca="1">IF(ATALI[[#This Row],[N_ID]]="","",INDEX(INDIRECT($2:$2),ATALI[[#This Row],[//]]))</f>
        <v/>
      </c>
      <c r="J463" s="31" t="str">
        <f ca="1">IF(ATALI[[#This Row],[//]]="","",INDEX([3]!db[NB PAJAK],ATALI[[#This Row],[stt]]-1))</f>
        <v/>
      </c>
      <c r="K463" s="48" t="str">
        <f ca="1">IF(ATALI[[#This Row],[//]]="","",INDEX(INDIRECT($2:$2),ATALI[[#This Row],[//]]))</f>
        <v/>
      </c>
      <c r="L463" s="48" t="str">
        <f ca="1">IF(ATALI[[#This Row],[//]]="","",INDEX(INDIRECT($2:$2),ATALI[[#This Row],[//]]))</f>
        <v/>
      </c>
      <c r="M463" s="48" t="str">
        <f ca="1">IF(ATALI[[#This Row],[//]]="","",INDEX(INDIRECT($2:$2),ATALI[[#This Row],[//]]))</f>
        <v/>
      </c>
      <c r="N463" s="33" t="str">
        <f ca="1">IF(ATALI[[#This Row],[//]]="","",INDEX(INDIRECT($2:$2),ATALI[[#This Row],[//]]))</f>
        <v/>
      </c>
      <c r="O463" s="44" t="str">
        <f ca="1">IF(ATALI[[#This Row],[//]]="","",INDEX(INDIRECT($2:$2),ATALI[[#This Row],[//]]))</f>
        <v/>
      </c>
      <c r="P463" s="44" t="str">
        <f ca="1">IF(ATALI[[#This Row],[//]]="","",IF(INDEX(INDIRECT($2:$2),ATALI[[#This Row],[//]])="","",INDEX(INDIRECT($2:$2),ATALI[[#This Row],[//]])))</f>
        <v/>
      </c>
      <c r="Q463" s="33" t="str">
        <f ca="1">IF(ATALI[[#This Row],[//]]="","",INDEX(INDIRECT($2:$2),ATALI[[#This Row],[//]]))</f>
        <v/>
      </c>
      <c r="R4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63" s="45" t="str">
        <f ca="1">IF(ATALI[[#This Row],[//]]="","",IF(INDEX(INDIRECT($2:$2),ATALI[[#This Row],[//]])="","",INDEX(INDIRECT($2:$2),ATALI[[#This Row],[//]])))</f>
        <v/>
      </c>
      <c r="U463" s="31" t="str">
        <f ca="1">IF(ATALI[[#This Row],[//]]="","",INDEX(INDIRECT($2:$2),ATALI[[#This Row],[//]]))</f>
        <v/>
      </c>
      <c r="V463" s="31" t="str">
        <f ca="1">LOWER(SUBSTITUTE(SUBSTITUTE(SUBSTITUTE(SUBSTITUTE(SUBSTITUTE(SUBSTITUTE(SUBSTITUTE(ATALI[[#This Row],[N.B.nota]]," ",""),"-",""),"(",""),")",""),".",""),",",""),"/",""))</f>
        <v/>
      </c>
      <c r="W463" s="31" t="str">
        <f ca="1">IF(ATALI[[#This Row],[concat]]="","",MATCH(ATALI[[#This Row],[concat]],[3]!db[NB NOTA_C],0)+1)</f>
        <v/>
      </c>
      <c r="X463" s="31" t="str">
        <f ca="1">IF(ATALI[[#This Row],[N.B.nota]]="","",ADDRESS(ROW(ATALI[QB]),COLUMN(ATALI[QB]))&amp;":"&amp;ADDRESS(ROW(),COLUMN(ATALI[QB])))</f>
        <v/>
      </c>
      <c r="Y463" s="46" t="str">
        <f ca="1">IF(ATALI[[#This Row],[//]]="","",HYPERLINK("[../DB.xlsx]DB!e"&amp;MATCH(ATALI[[#This Row],[concat]],[3]!db[NB NOTA_C],0)+1,"&gt;"))</f>
        <v/>
      </c>
      <c r="Z463" s="32">
        <f ca="1">IF(ATALI[[#This Row],[ID NOTA]]="",INDIRECT(ADDRESS(ROW()-1,COLUMN())),ATALI[[#This Row],[ID NOTA]])</f>
        <v>7</v>
      </c>
    </row>
    <row r="464" spans="1:26" x14ac:dyDescent="0.25">
      <c r="A464" s="32"/>
      <c r="B464" s="48" t="str">
        <f>IF(ATALI[[#This Row],[N_ID]]="","",INDEX(Table1[ID],MATCH(ATALI[[#This Row],[N_ID]],Table1[N_ID],0)))</f>
        <v/>
      </c>
      <c r="C464" s="48" t="str">
        <f ca="1">IF(ATALI[[#This Row],[//]]="","",HYPERLINK("["&amp;SUBSTITUTE(DIR,"'","")&amp;"]NOTA!D"&amp;ATALI[[#This Row],[//]]+2,"&gt;"))</f>
        <v/>
      </c>
      <c r="D464" s="48" t="str">
        <f>IF(ATALI[[#This Row],[ID NOTA]]="","",INDEX(Table1[QB],MATCH(ATALI[[#This Row],[ID NOTA]],Table1[ID],0)))</f>
        <v/>
      </c>
      <c r="E46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64" s="48"/>
      <c r="G464" s="30" t="str">
        <f ca="1">IF(ATALI[[#This Row],[N_ID]]="","",INDEX(INDIRECT($2:$2),ATALI[[#This Row],[//]]))</f>
        <v/>
      </c>
      <c r="H464" s="30" t="str">
        <f ca="1">IF(ATALI[[#This Row],[N_ID]]="","",INDEX(INDIRECT($2:$2),ATALI[[#This Row],[//]]))</f>
        <v/>
      </c>
      <c r="I464" s="31" t="str">
        <f ca="1">IF(ATALI[[#This Row],[N_ID]]="","",INDEX(INDIRECT($2:$2),ATALI[[#This Row],[//]]))</f>
        <v/>
      </c>
      <c r="J464" s="31" t="str">
        <f ca="1">IF(ATALI[[#This Row],[//]]="","",INDEX([3]!db[NB PAJAK],ATALI[[#This Row],[stt]]-1))</f>
        <v/>
      </c>
      <c r="K464" s="48" t="str">
        <f ca="1">IF(ATALI[[#This Row],[//]]="","",INDEX(INDIRECT($2:$2),ATALI[[#This Row],[//]]))</f>
        <v/>
      </c>
      <c r="L464" s="48" t="str">
        <f ca="1">IF(ATALI[[#This Row],[//]]="","",INDEX(INDIRECT($2:$2),ATALI[[#This Row],[//]]))</f>
        <v/>
      </c>
      <c r="M464" s="48" t="str">
        <f ca="1">IF(ATALI[[#This Row],[//]]="","",INDEX(INDIRECT($2:$2),ATALI[[#This Row],[//]]))</f>
        <v/>
      </c>
      <c r="N464" s="33" t="str">
        <f ca="1">IF(ATALI[[#This Row],[//]]="","",INDEX(INDIRECT($2:$2),ATALI[[#This Row],[//]]))</f>
        <v/>
      </c>
      <c r="O464" s="44" t="str">
        <f ca="1">IF(ATALI[[#This Row],[//]]="","",INDEX(INDIRECT($2:$2),ATALI[[#This Row],[//]]))</f>
        <v/>
      </c>
      <c r="P464" s="44" t="str">
        <f ca="1">IF(ATALI[[#This Row],[//]]="","",IF(INDEX(INDIRECT($2:$2),ATALI[[#This Row],[//]])="","",INDEX(INDIRECT($2:$2),ATALI[[#This Row],[//]])))</f>
        <v/>
      </c>
      <c r="Q464" s="33" t="str">
        <f ca="1">IF(ATALI[[#This Row],[//]]="","",INDEX(INDIRECT($2:$2),ATALI[[#This Row],[//]]))</f>
        <v/>
      </c>
      <c r="R4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64" s="45" t="str">
        <f ca="1">IF(ATALI[[#This Row],[//]]="","",IF(INDEX(INDIRECT($2:$2),ATALI[[#This Row],[//]])="","",INDEX(INDIRECT($2:$2),ATALI[[#This Row],[//]])))</f>
        <v/>
      </c>
      <c r="U464" s="31" t="str">
        <f ca="1">IF(ATALI[[#This Row],[//]]="","",INDEX(INDIRECT($2:$2),ATALI[[#This Row],[//]]))</f>
        <v/>
      </c>
      <c r="V464" s="31" t="str">
        <f ca="1">LOWER(SUBSTITUTE(SUBSTITUTE(SUBSTITUTE(SUBSTITUTE(SUBSTITUTE(SUBSTITUTE(SUBSTITUTE(ATALI[[#This Row],[N.B.nota]]," ",""),"-",""),"(",""),")",""),".",""),",",""),"/",""))</f>
        <v/>
      </c>
      <c r="W464" s="31" t="str">
        <f ca="1">IF(ATALI[[#This Row],[concat]]="","",MATCH(ATALI[[#This Row],[concat]],[3]!db[NB NOTA_C],0)+1)</f>
        <v/>
      </c>
      <c r="X464" s="31" t="str">
        <f ca="1">IF(ATALI[[#This Row],[N.B.nota]]="","",ADDRESS(ROW(ATALI[QB]),COLUMN(ATALI[QB]))&amp;":"&amp;ADDRESS(ROW(),COLUMN(ATALI[QB])))</f>
        <v/>
      </c>
      <c r="Y464" s="46" t="str">
        <f ca="1">IF(ATALI[[#This Row],[//]]="","",HYPERLINK("[../DB.xlsx]DB!e"&amp;MATCH(ATALI[[#This Row],[concat]],[3]!db[NB NOTA_C],0)+1,"&gt;"))</f>
        <v/>
      </c>
      <c r="Z464" s="32">
        <f ca="1">IF(ATALI[[#This Row],[ID NOTA]]="",INDIRECT(ADDRESS(ROW()-1,COLUMN())),ATALI[[#This Row],[ID NOTA]])</f>
        <v>7</v>
      </c>
    </row>
    <row r="465" spans="1:26" x14ac:dyDescent="0.25">
      <c r="A465" s="32"/>
      <c r="B465" s="48" t="str">
        <f>IF(ATALI[[#This Row],[N_ID]]="","",INDEX(Table1[ID],MATCH(ATALI[[#This Row],[N_ID]],Table1[N_ID],0)))</f>
        <v/>
      </c>
      <c r="C465" s="48" t="str">
        <f ca="1">IF(ATALI[[#This Row],[//]]="","",HYPERLINK("["&amp;SUBSTITUTE(DIR,"'","")&amp;"]NOTA!D"&amp;ATALI[[#This Row],[//]]+2,"&gt;"))</f>
        <v/>
      </c>
      <c r="D465" s="48" t="str">
        <f>IF(ATALI[[#This Row],[ID NOTA]]="","",INDEX(Table1[QB],MATCH(ATALI[[#This Row],[ID NOTA]],Table1[ID],0)))</f>
        <v/>
      </c>
      <c r="E46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65" s="48"/>
      <c r="G465" s="30" t="str">
        <f ca="1">IF(ATALI[[#This Row],[N_ID]]="","",INDEX(INDIRECT($2:$2),ATALI[[#This Row],[//]]))</f>
        <v/>
      </c>
      <c r="H465" s="30" t="str">
        <f ca="1">IF(ATALI[[#This Row],[N_ID]]="","",INDEX(INDIRECT($2:$2),ATALI[[#This Row],[//]]))</f>
        <v/>
      </c>
      <c r="I465" s="31" t="str">
        <f ca="1">IF(ATALI[[#This Row],[N_ID]]="","",INDEX(INDIRECT($2:$2),ATALI[[#This Row],[//]]))</f>
        <v/>
      </c>
      <c r="J465" s="31" t="str">
        <f ca="1">IF(ATALI[[#This Row],[//]]="","",INDEX([3]!db[NB PAJAK],ATALI[[#This Row],[stt]]-1))</f>
        <v/>
      </c>
      <c r="K465" s="48" t="str">
        <f ca="1">IF(ATALI[[#This Row],[//]]="","",INDEX(INDIRECT($2:$2),ATALI[[#This Row],[//]]))</f>
        <v/>
      </c>
      <c r="L465" s="48" t="str">
        <f ca="1">IF(ATALI[[#This Row],[//]]="","",INDEX(INDIRECT($2:$2),ATALI[[#This Row],[//]]))</f>
        <v/>
      </c>
      <c r="M465" s="48" t="str">
        <f ca="1">IF(ATALI[[#This Row],[//]]="","",INDEX(INDIRECT($2:$2),ATALI[[#This Row],[//]]))</f>
        <v/>
      </c>
      <c r="N465" s="33" t="str">
        <f ca="1">IF(ATALI[[#This Row],[//]]="","",INDEX(INDIRECT($2:$2),ATALI[[#This Row],[//]]))</f>
        <v/>
      </c>
      <c r="O465" s="44" t="str">
        <f ca="1">IF(ATALI[[#This Row],[//]]="","",INDEX(INDIRECT($2:$2),ATALI[[#This Row],[//]]))</f>
        <v/>
      </c>
      <c r="P465" s="44" t="str">
        <f ca="1">IF(ATALI[[#This Row],[//]]="","",IF(INDEX(INDIRECT($2:$2),ATALI[[#This Row],[//]])="","",INDEX(INDIRECT($2:$2),ATALI[[#This Row],[//]])))</f>
        <v/>
      </c>
      <c r="Q465" s="33" t="str">
        <f ca="1">IF(ATALI[[#This Row],[//]]="","",INDEX(INDIRECT($2:$2),ATALI[[#This Row],[//]]))</f>
        <v/>
      </c>
      <c r="R4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65" s="45" t="str">
        <f ca="1">IF(ATALI[[#This Row],[//]]="","",IF(INDEX(INDIRECT($2:$2),ATALI[[#This Row],[//]])="","",INDEX(INDIRECT($2:$2),ATALI[[#This Row],[//]])))</f>
        <v/>
      </c>
      <c r="U465" s="31" t="str">
        <f ca="1">IF(ATALI[[#This Row],[//]]="","",INDEX(INDIRECT($2:$2),ATALI[[#This Row],[//]]))</f>
        <v/>
      </c>
      <c r="V465" s="31" t="str">
        <f ca="1">LOWER(SUBSTITUTE(SUBSTITUTE(SUBSTITUTE(SUBSTITUTE(SUBSTITUTE(SUBSTITUTE(SUBSTITUTE(ATALI[[#This Row],[N.B.nota]]," ",""),"-",""),"(",""),")",""),".",""),",",""),"/",""))</f>
        <v/>
      </c>
      <c r="W465" s="31" t="str">
        <f ca="1">IF(ATALI[[#This Row],[concat]]="","",MATCH(ATALI[[#This Row],[concat]],[3]!db[NB NOTA_C],0)+1)</f>
        <v/>
      </c>
      <c r="X465" s="31" t="str">
        <f ca="1">IF(ATALI[[#This Row],[N.B.nota]]="","",ADDRESS(ROW(ATALI[QB]),COLUMN(ATALI[QB]))&amp;":"&amp;ADDRESS(ROW(),COLUMN(ATALI[QB])))</f>
        <v/>
      </c>
      <c r="Y465" s="46" t="str">
        <f ca="1">IF(ATALI[[#This Row],[//]]="","",HYPERLINK("[../DB.xlsx]DB!e"&amp;MATCH(ATALI[[#This Row],[concat]],[3]!db[NB NOTA_C],0)+1,"&gt;"))</f>
        <v/>
      </c>
      <c r="Z465" s="32">
        <f ca="1">IF(ATALI[[#This Row],[ID NOTA]]="",INDIRECT(ADDRESS(ROW()-1,COLUMN())),ATALI[[#This Row],[ID NOTA]])</f>
        <v>7</v>
      </c>
    </row>
    <row r="466" spans="1:26" x14ac:dyDescent="0.25">
      <c r="A466" s="32"/>
      <c r="B466" s="48" t="str">
        <f>IF(ATALI[[#This Row],[N_ID]]="","",INDEX(Table1[ID],MATCH(ATALI[[#This Row],[N_ID]],Table1[N_ID],0)))</f>
        <v/>
      </c>
      <c r="C466" s="48" t="str">
        <f ca="1">IF(ATALI[[#This Row],[//]]="","",HYPERLINK("["&amp;SUBSTITUTE(DIR,"'","")&amp;"]NOTA!D"&amp;ATALI[[#This Row],[//]]+2,"&gt;"))</f>
        <v/>
      </c>
      <c r="D466" s="48" t="str">
        <f>IF(ATALI[[#This Row],[ID NOTA]]="","",INDEX(Table1[QB],MATCH(ATALI[[#This Row],[ID NOTA]],Table1[ID],0)))</f>
        <v/>
      </c>
      <c r="E46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66" s="48"/>
      <c r="G466" s="30" t="str">
        <f ca="1">IF(ATALI[[#This Row],[N_ID]]="","",INDEX(INDIRECT($2:$2),ATALI[[#This Row],[//]]))</f>
        <v/>
      </c>
      <c r="H466" s="30" t="str">
        <f ca="1">IF(ATALI[[#This Row],[N_ID]]="","",INDEX(INDIRECT($2:$2),ATALI[[#This Row],[//]]))</f>
        <v/>
      </c>
      <c r="I466" s="31" t="str">
        <f ca="1">IF(ATALI[[#This Row],[N_ID]]="","",INDEX(INDIRECT($2:$2),ATALI[[#This Row],[//]]))</f>
        <v/>
      </c>
      <c r="J466" s="31" t="str">
        <f ca="1">IF(ATALI[[#This Row],[//]]="","",INDEX([3]!db[NB PAJAK],ATALI[[#This Row],[stt]]-1))</f>
        <v/>
      </c>
      <c r="K466" s="48" t="str">
        <f ca="1">IF(ATALI[[#This Row],[//]]="","",INDEX(INDIRECT($2:$2),ATALI[[#This Row],[//]]))</f>
        <v/>
      </c>
      <c r="L466" s="48" t="str">
        <f ca="1">IF(ATALI[[#This Row],[//]]="","",INDEX(INDIRECT($2:$2),ATALI[[#This Row],[//]]))</f>
        <v/>
      </c>
      <c r="M466" s="48" t="str">
        <f ca="1">IF(ATALI[[#This Row],[//]]="","",INDEX(INDIRECT($2:$2),ATALI[[#This Row],[//]]))</f>
        <v/>
      </c>
      <c r="N466" s="33" t="str">
        <f ca="1">IF(ATALI[[#This Row],[//]]="","",INDEX(INDIRECT($2:$2),ATALI[[#This Row],[//]]))</f>
        <v/>
      </c>
      <c r="O466" s="44" t="str">
        <f ca="1">IF(ATALI[[#This Row],[//]]="","",INDEX(INDIRECT($2:$2),ATALI[[#This Row],[//]]))</f>
        <v/>
      </c>
      <c r="P466" s="44" t="str">
        <f ca="1">IF(ATALI[[#This Row],[//]]="","",IF(INDEX(INDIRECT($2:$2),ATALI[[#This Row],[//]])="","",INDEX(INDIRECT($2:$2),ATALI[[#This Row],[//]])))</f>
        <v/>
      </c>
      <c r="Q466" s="33" t="str">
        <f ca="1">IF(ATALI[[#This Row],[//]]="","",INDEX(INDIRECT($2:$2),ATALI[[#This Row],[//]]))</f>
        <v/>
      </c>
      <c r="R4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66" s="45" t="str">
        <f ca="1">IF(ATALI[[#This Row],[//]]="","",IF(INDEX(INDIRECT($2:$2),ATALI[[#This Row],[//]])="","",INDEX(INDIRECT($2:$2),ATALI[[#This Row],[//]])))</f>
        <v/>
      </c>
      <c r="U466" s="31" t="str">
        <f ca="1">IF(ATALI[[#This Row],[//]]="","",INDEX(INDIRECT($2:$2),ATALI[[#This Row],[//]]))</f>
        <v/>
      </c>
      <c r="V466" s="31" t="str">
        <f ca="1">LOWER(SUBSTITUTE(SUBSTITUTE(SUBSTITUTE(SUBSTITUTE(SUBSTITUTE(SUBSTITUTE(SUBSTITUTE(ATALI[[#This Row],[N.B.nota]]," ",""),"-",""),"(",""),")",""),".",""),",",""),"/",""))</f>
        <v/>
      </c>
      <c r="W466" s="31" t="str">
        <f ca="1">IF(ATALI[[#This Row],[concat]]="","",MATCH(ATALI[[#This Row],[concat]],[3]!db[NB NOTA_C],0)+1)</f>
        <v/>
      </c>
      <c r="X466" s="31" t="str">
        <f ca="1">IF(ATALI[[#This Row],[N.B.nota]]="","",ADDRESS(ROW(ATALI[QB]),COLUMN(ATALI[QB]))&amp;":"&amp;ADDRESS(ROW(),COLUMN(ATALI[QB])))</f>
        <v/>
      </c>
      <c r="Y466" s="46" t="str">
        <f ca="1">IF(ATALI[[#This Row],[//]]="","",HYPERLINK("[../DB.xlsx]DB!e"&amp;MATCH(ATALI[[#This Row],[concat]],[3]!db[NB NOTA_C],0)+1,"&gt;"))</f>
        <v/>
      </c>
      <c r="Z466" s="32">
        <f ca="1">IF(ATALI[[#This Row],[ID NOTA]]="",INDIRECT(ADDRESS(ROW()-1,COLUMN())),ATALI[[#This Row],[ID NOTA]])</f>
        <v>7</v>
      </c>
    </row>
    <row r="467" spans="1:26" x14ac:dyDescent="0.25">
      <c r="A467" s="32"/>
      <c r="B467" s="48" t="str">
        <f>IF(ATALI[[#This Row],[N_ID]]="","",INDEX(Table1[ID],MATCH(ATALI[[#This Row],[N_ID]],Table1[N_ID],0)))</f>
        <v/>
      </c>
      <c r="C467" s="48" t="str">
        <f ca="1">IF(ATALI[[#This Row],[//]]="","",HYPERLINK("["&amp;SUBSTITUTE(DIR,"'","")&amp;"]NOTA!D"&amp;ATALI[[#This Row],[//]]+2,"&gt;"))</f>
        <v/>
      </c>
      <c r="D467" s="48" t="str">
        <f>IF(ATALI[[#This Row],[ID NOTA]]="","",INDEX(Table1[QB],MATCH(ATALI[[#This Row],[ID NOTA]],Table1[ID],0)))</f>
        <v/>
      </c>
      <c r="E46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67" s="48"/>
      <c r="G467" s="30" t="str">
        <f ca="1">IF(ATALI[[#This Row],[N_ID]]="","",INDEX(INDIRECT($2:$2),ATALI[[#This Row],[//]]))</f>
        <v/>
      </c>
      <c r="H467" s="30" t="str">
        <f ca="1">IF(ATALI[[#This Row],[N_ID]]="","",INDEX(INDIRECT($2:$2),ATALI[[#This Row],[//]]))</f>
        <v/>
      </c>
      <c r="I467" s="31" t="str">
        <f ca="1">IF(ATALI[[#This Row],[N_ID]]="","",INDEX(INDIRECT($2:$2),ATALI[[#This Row],[//]]))</f>
        <v/>
      </c>
      <c r="J467" s="31" t="str">
        <f ca="1">IF(ATALI[[#This Row],[//]]="","",INDEX([3]!db[NB PAJAK],ATALI[[#This Row],[stt]]-1))</f>
        <v/>
      </c>
      <c r="K467" s="48" t="str">
        <f ca="1">IF(ATALI[[#This Row],[//]]="","",INDEX(INDIRECT($2:$2),ATALI[[#This Row],[//]]))</f>
        <v/>
      </c>
      <c r="L467" s="48" t="str">
        <f ca="1">IF(ATALI[[#This Row],[//]]="","",INDEX(INDIRECT($2:$2),ATALI[[#This Row],[//]]))</f>
        <v/>
      </c>
      <c r="M467" s="48" t="str">
        <f ca="1">IF(ATALI[[#This Row],[//]]="","",INDEX(INDIRECT($2:$2),ATALI[[#This Row],[//]]))</f>
        <v/>
      </c>
      <c r="N467" s="33" t="str">
        <f ca="1">IF(ATALI[[#This Row],[//]]="","",INDEX(INDIRECT($2:$2),ATALI[[#This Row],[//]]))</f>
        <v/>
      </c>
      <c r="O467" s="44" t="str">
        <f ca="1">IF(ATALI[[#This Row],[//]]="","",INDEX(INDIRECT($2:$2),ATALI[[#This Row],[//]]))</f>
        <v/>
      </c>
      <c r="P467" s="44" t="str">
        <f ca="1">IF(ATALI[[#This Row],[//]]="","",IF(INDEX(INDIRECT($2:$2),ATALI[[#This Row],[//]])="","",INDEX(INDIRECT($2:$2),ATALI[[#This Row],[//]])))</f>
        <v/>
      </c>
      <c r="Q467" s="33" t="str">
        <f ca="1">IF(ATALI[[#This Row],[//]]="","",INDEX(INDIRECT($2:$2),ATALI[[#This Row],[//]]))</f>
        <v/>
      </c>
      <c r="R4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67" s="45" t="str">
        <f ca="1">IF(ATALI[[#This Row],[//]]="","",IF(INDEX(INDIRECT($2:$2),ATALI[[#This Row],[//]])="","",INDEX(INDIRECT($2:$2),ATALI[[#This Row],[//]])))</f>
        <v/>
      </c>
      <c r="U467" s="31" t="str">
        <f ca="1">IF(ATALI[[#This Row],[//]]="","",INDEX(INDIRECT($2:$2),ATALI[[#This Row],[//]]))</f>
        <v/>
      </c>
      <c r="V467" s="31" t="str">
        <f ca="1">LOWER(SUBSTITUTE(SUBSTITUTE(SUBSTITUTE(SUBSTITUTE(SUBSTITUTE(SUBSTITUTE(SUBSTITUTE(ATALI[[#This Row],[N.B.nota]]," ",""),"-",""),"(",""),")",""),".",""),",",""),"/",""))</f>
        <v/>
      </c>
      <c r="W467" s="31" t="str">
        <f ca="1">IF(ATALI[[#This Row],[concat]]="","",MATCH(ATALI[[#This Row],[concat]],[3]!db[NB NOTA_C],0)+1)</f>
        <v/>
      </c>
      <c r="X467" s="31" t="str">
        <f ca="1">IF(ATALI[[#This Row],[N.B.nota]]="","",ADDRESS(ROW(ATALI[QB]),COLUMN(ATALI[QB]))&amp;":"&amp;ADDRESS(ROW(),COLUMN(ATALI[QB])))</f>
        <v/>
      </c>
      <c r="Y467" s="46" t="str">
        <f ca="1">IF(ATALI[[#This Row],[//]]="","",HYPERLINK("[../DB.xlsx]DB!e"&amp;MATCH(ATALI[[#This Row],[concat]],[3]!db[NB NOTA_C],0)+1,"&gt;"))</f>
        <v/>
      </c>
      <c r="Z467" s="32">
        <f ca="1">IF(ATALI[[#This Row],[ID NOTA]]="",INDIRECT(ADDRESS(ROW()-1,COLUMN())),ATALI[[#This Row],[ID NOTA]])</f>
        <v>7</v>
      </c>
    </row>
    <row r="468" spans="1:26" x14ac:dyDescent="0.25">
      <c r="A468" s="32"/>
      <c r="B468" s="48" t="str">
        <f>IF(ATALI[[#This Row],[N_ID]]="","",INDEX(Table1[ID],MATCH(ATALI[[#This Row],[N_ID]],Table1[N_ID],0)))</f>
        <v/>
      </c>
      <c r="C468" s="48" t="str">
        <f ca="1">IF(ATALI[[#This Row],[//]]="","",HYPERLINK("["&amp;SUBSTITUTE(DIR,"'","")&amp;"]NOTA!D"&amp;ATALI[[#This Row],[//]]+2,"&gt;"))</f>
        <v/>
      </c>
      <c r="D468" s="48" t="str">
        <f>IF(ATALI[[#This Row],[ID NOTA]]="","",INDEX(Table1[QB],MATCH(ATALI[[#This Row],[ID NOTA]],Table1[ID],0)))</f>
        <v/>
      </c>
      <c r="E46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68" s="48"/>
      <c r="G468" s="30" t="str">
        <f ca="1">IF(ATALI[[#This Row],[N_ID]]="","",INDEX(INDIRECT($2:$2),ATALI[[#This Row],[//]]))</f>
        <v/>
      </c>
      <c r="H468" s="30" t="str">
        <f ca="1">IF(ATALI[[#This Row],[N_ID]]="","",INDEX(INDIRECT($2:$2),ATALI[[#This Row],[//]]))</f>
        <v/>
      </c>
      <c r="I468" s="31" t="str">
        <f ca="1">IF(ATALI[[#This Row],[N_ID]]="","",INDEX(INDIRECT($2:$2),ATALI[[#This Row],[//]]))</f>
        <v/>
      </c>
      <c r="J468" s="31" t="str">
        <f ca="1">IF(ATALI[[#This Row],[//]]="","",INDEX([3]!db[NB PAJAK],ATALI[[#This Row],[stt]]-1))</f>
        <v/>
      </c>
      <c r="K468" s="48" t="str">
        <f ca="1">IF(ATALI[[#This Row],[//]]="","",INDEX(INDIRECT($2:$2),ATALI[[#This Row],[//]]))</f>
        <v/>
      </c>
      <c r="L468" s="48" t="str">
        <f ca="1">IF(ATALI[[#This Row],[//]]="","",INDEX(INDIRECT($2:$2),ATALI[[#This Row],[//]]))</f>
        <v/>
      </c>
      <c r="M468" s="48" t="str">
        <f ca="1">IF(ATALI[[#This Row],[//]]="","",INDEX(INDIRECT($2:$2),ATALI[[#This Row],[//]]))</f>
        <v/>
      </c>
      <c r="N468" s="33" t="str">
        <f ca="1">IF(ATALI[[#This Row],[//]]="","",INDEX(INDIRECT($2:$2),ATALI[[#This Row],[//]]))</f>
        <v/>
      </c>
      <c r="O468" s="44" t="str">
        <f ca="1">IF(ATALI[[#This Row],[//]]="","",INDEX(INDIRECT($2:$2),ATALI[[#This Row],[//]]))</f>
        <v/>
      </c>
      <c r="P468" s="44" t="str">
        <f ca="1">IF(ATALI[[#This Row],[//]]="","",IF(INDEX(INDIRECT($2:$2),ATALI[[#This Row],[//]])="","",INDEX(INDIRECT($2:$2),ATALI[[#This Row],[//]])))</f>
        <v/>
      </c>
      <c r="Q468" s="33" t="str">
        <f ca="1">IF(ATALI[[#This Row],[//]]="","",INDEX(INDIRECT($2:$2),ATALI[[#This Row],[//]]))</f>
        <v/>
      </c>
      <c r="R4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68" s="45" t="str">
        <f ca="1">IF(ATALI[[#This Row],[//]]="","",IF(INDEX(INDIRECT($2:$2),ATALI[[#This Row],[//]])="","",INDEX(INDIRECT($2:$2),ATALI[[#This Row],[//]])))</f>
        <v/>
      </c>
      <c r="U468" s="31" t="str">
        <f ca="1">IF(ATALI[[#This Row],[//]]="","",INDEX(INDIRECT($2:$2),ATALI[[#This Row],[//]]))</f>
        <v/>
      </c>
      <c r="V468" s="31" t="str">
        <f ca="1">LOWER(SUBSTITUTE(SUBSTITUTE(SUBSTITUTE(SUBSTITUTE(SUBSTITUTE(SUBSTITUTE(SUBSTITUTE(ATALI[[#This Row],[N.B.nota]]," ",""),"-",""),"(",""),")",""),".",""),",",""),"/",""))</f>
        <v/>
      </c>
      <c r="W468" s="31" t="str">
        <f ca="1">IF(ATALI[[#This Row],[concat]]="","",MATCH(ATALI[[#This Row],[concat]],[3]!db[NB NOTA_C],0)+1)</f>
        <v/>
      </c>
      <c r="X468" s="31" t="str">
        <f ca="1">IF(ATALI[[#This Row],[N.B.nota]]="","",ADDRESS(ROW(ATALI[QB]),COLUMN(ATALI[QB]))&amp;":"&amp;ADDRESS(ROW(),COLUMN(ATALI[QB])))</f>
        <v/>
      </c>
      <c r="Y468" s="46" t="str">
        <f ca="1">IF(ATALI[[#This Row],[//]]="","",HYPERLINK("[../DB.xlsx]DB!e"&amp;MATCH(ATALI[[#This Row],[concat]],[3]!db[NB NOTA_C],0)+1,"&gt;"))</f>
        <v/>
      </c>
      <c r="Z468" s="32">
        <f ca="1">IF(ATALI[[#This Row],[ID NOTA]]="",INDIRECT(ADDRESS(ROW()-1,COLUMN())),ATALI[[#This Row],[ID NOTA]])</f>
        <v>7</v>
      </c>
    </row>
    <row r="469" spans="1:26" x14ac:dyDescent="0.25">
      <c r="A469" s="32"/>
      <c r="B469" s="48" t="str">
        <f>IF(ATALI[[#This Row],[N_ID]]="","",INDEX(Table1[ID],MATCH(ATALI[[#This Row],[N_ID]],Table1[N_ID],0)))</f>
        <v/>
      </c>
      <c r="C469" s="48" t="str">
        <f ca="1">IF(ATALI[[#This Row],[//]]="","",HYPERLINK("["&amp;SUBSTITUTE(DIR,"'","")&amp;"]NOTA!D"&amp;ATALI[[#This Row],[//]]+2,"&gt;"))</f>
        <v/>
      </c>
      <c r="D469" s="48" t="str">
        <f>IF(ATALI[[#This Row],[ID NOTA]]="","",INDEX(Table1[QB],MATCH(ATALI[[#This Row],[ID NOTA]],Table1[ID],0)))</f>
        <v/>
      </c>
      <c r="E46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69" s="48"/>
      <c r="G469" s="30" t="str">
        <f ca="1">IF(ATALI[[#This Row],[N_ID]]="","",INDEX(INDIRECT($2:$2),ATALI[[#This Row],[//]]))</f>
        <v/>
      </c>
      <c r="H469" s="30" t="str">
        <f ca="1">IF(ATALI[[#This Row],[N_ID]]="","",INDEX(INDIRECT($2:$2),ATALI[[#This Row],[//]]))</f>
        <v/>
      </c>
      <c r="I469" s="31" t="str">
        <f ca="1">IF(ATALI[[#This Row],[N_ID]]="","",INDEX(INDIRECT($2:$2),ATALI[[#This Row],[//]]))</f>
        <v/>
      </c>
      <c r="J469" s="31" t="str">
        <f ca="1">IF(ATALI[[#This Row],[//]]="","",INDEX([3]!db[NB PAJAK],ATALI[[#This Row],[stt]]-1))</f>
        <v/>
      </c>
      <c r="K469" s="48" t="str">
        <f ca="1">IF(ATALI[[#This Row],[//]]="","",INDEX(INDIRECT($2:$2),ATALI[[#This Row],[//]]))</f>
        <v/>
      </c>
      <c r="L469" s="48" t="str">
        <f ca="1">IF(ATALI[[#This Row],[//]]="","",INDEX(INDIRECT($2:$2),ATALI[[#This Row],[//]]))</f>
        <v/>
      </c>
      <c r="M469" s="48" t="str">
        <f ca="1">IF(ATALI[[#This Row],[//]]="","",INDEX(INDIRECT($2:$2),ATALI[[#This Row],[//]]))</f>
        <v/>
      </c>
      <c r="N469" s="33" t="str">
        <f ca="1">IF(ATALI[[#This Row],[//]]="","",INDEX(INDIRECT($2:$2),ATALI[[#This Row],[//]]))</f>
        <v/>
      </c>
      <c r="O469" s="44" t="str">
        <f ca="1">IF(ATALI[[#This Row],[//]]="","",INDEX(INDIRECT($2:$2),ATALI[[#This Row],[//]]))</f>
        <v/>
      </c>
      <c r="P469" s="44" t="str">
        <f ca="1">IF(ATALI[[#This Row],[//]]="","",IF(INDEX(INDIRECT($2:$2),ATALI[[#This Row],[//]])="","",INDEX(INDIRECT($2:$2),ATALI[[#This Row],[//]])))</f>
        <v/>
      </c>
      <c r="Q469" s="33" t="str">
        <f ca="1">IF(ATALI[[#This Row],[//]]="","",INDEX(INDIRECT($2:$2),ATALI[[#This Row],[//]]))</f>
        <v/>
      </c>
      <c r="R4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69" s="45" t="str">
        <f ca="1">IF(ATALI[[#This Row],[//]]="","",IF(INDEX(INDIRECT($2:$2),ATALI[[#This Row],[//]])="","",INDEX(INDIRECT($2:$2),ATALI[[#This Row],[//]])))</f>
        <v/>
      </c>
      <c r="U469" s="31" t="str">
        <f ca="1">IF(ATALI[[#This Row],[//]]="","",INDEX(INDIRECT($2:$2),ATALI[[#This Row],[//]]))</f>
        <v/>
      </c>
      <c r="V469" s="31" t="str">
        <f ca="1">LOWER(SUBSTITUTE(SUBSTITUTE(SUBSTITUTE(SUBSTITUTE(SUBSTITUTE(SUBSTITUTE(SUBSTITUTE(ATALI[[#This Row],[N.B.nota]]," ",""),"-",""),"(",""),")",""),".",""),",",""),"/",""))</f>
        <v/>
      </c>
      <c r="W469" s="31" t="str">
        <f ca="1">IF(ATALI[[#This Row],[concat]]="","",MATCH(ATALI[[#This Row],[concat]],[3]!db[NB NOTA_C],0)+1)</f>
        <v/>
      </c>
      <c r="X469" s="31" t="str">
        <f ca="1">IF(ATALI[[#This Row],[N.B.nota]]="","",ADDRESS(ROW(ATALI[QB]),COLUMN(ATALI[QB]))&amp;":"&amp;ADDRESS(ROW(),COLUMN(ATALI[QB])))</f>
        <v/>
      </c>
      <c r="Y469" s="46" t="str">
        <f ca="1">IF(ATALI[[#This Row],[//]]="","",HYPERLINK("[../DB.xlsx]DB!e"&amp;MATCH(ATALI[[#This Row],[concat]],[3]!db[NB NOTA_C],0)+1,"&gt;"))</f>
        <v/>
      </c>
      <c r="Z469" s="32">
        <f ca="1">IF(ATALI[[#This Row],[ID NOTA]]="",INDIRECT(ADDRESS(ROW()-1,COLUMN())),ATALI[[#This Row],[ID NOTA]])</f>
        <v>7</v>
      </c>
    </row>
    <row r="470" spans="1:26" x14ac:dyDescent="0.25">
      <c r="A470" s="32"/>
      <c r="B470" s="48" t="str">
        <f>IF(ATALI[[#This Row],[N_ID]]="","",INDEX(Table1[ID],MATCH(ATALI[[#This Row],[N_ID]],Table1[N_ID],0)))</f>
        <v/>
      </c>
      <c r="C470" s="48" t="str">
        <f ca="1">IF(ATALI[[#This Row],[//]]="","",HYPERLINK("["&amp;SUBSTITUTE(DIR,"'","")&amp;"]NOTA!D"&amp;ATALI[[#This Row],[//]]+2,"&gt;"))</f>
        <v/>
      </c>
      <c r="D470" s="48" t="str">
        <f>IF(ATALI[[#This Row],[ID NOTA]]="","",INDEX(Table1[QB],MATCH(ATALI[[#This Row],[ID NOTA]],Table1[ID],0)))</f>
        <v/>
      </c>
      <c r="E47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70" s="48"/>
      <c r="G470" s="30" t="str">
        <f ca="1">IF(ATALI[[#This Row],[N_ID]]="","",INDEX(INDIRECT($2:$2),ATALI[[#This Row],[//]]))</f>
        <v/>
      </c>
      <c r="H470" s="30" t="str">
        <f ca="1">IF(ATALI[[#This Row],[N_ID]]="","",INDEX(INDIRECT($2:$2),ATALI[[#This Row],[//]]))</f>
        <v/>
      </c>
      <c r="I470" s="31" t="str">
        <f ca="1">IF(ATALI[[#This Row],[N_ID]]="","",INDEX(INDIRECT($2:$2),ATALI[[#This Row],[//]]))</f>
        <v/>
      </c>
      <c r="J470" s="31" t="str">
        <f ca="1">IF(ATALI[[#This Row],[//]]="","",INDEX([3]!db[NB PAJAK],ATALI[[#This Row],[stt]]-1))</f>
        <v/>
      </c>
      <c r="K470" s="48" t="str">
        <f ca="1">IF(ATALI[[#This Row],[//]]="","",INDEX(INDIRECT($2:$2),ATALI[[#This Row],[//]]))</f>
        <v/>
      </c>
      <c r="L470" s="48" t="str">
        <f ca="1">IF(ATALI[[#This Row],[//]]="","",INDEX(INDIRECT($2:$2),ATALI[[#This Row],[//]]))</f>
        <v/>
      </c>
      <c r="M470" s="48" t="str">
        <f ca="1">IF(ATALI[[#This Row],[//]]="","",INDEX(INDIRECT($2:$2),ATALI[[#This Row],[//]]))</f>
        <v/>
      </c>
      <c r="N470" s="33" t="str">
        <f ca="1">IF(ATALI[[#This Row],[//]]="","",INDEX(INDIRECT($2:$2),ATALI[[#This Row],[//]]))</f>
        <v/>
      </c>
      <c r="O470" s="44" t="str">
        <f ca="1">IF(ATALI[[#This Row],[//]]="","",INDEX(INDIRECT($2:$2),ATALI[[#This Row],[//]]))</f>
        <v/>
      </c>
      <c r="P470" s="44" t="str">
        <f ca="1">IF(ATALI[[#This Row],[//]]="","",IF(INDEX(INDIRECT($2:$2),ATALI[[#This Row],[//]])="","",INDEX(INDIRECT($2:$2),ATALI[[#This Row],[//]])))</f>
        <v/>
      </c>
      <c r="Q470" s="33" t="str">
        <f ca="1">IF(ATALI[[#This Row],[//]]="","",INDEX(INDIRECT($2:$2),ATALI[[#This Row],[//]]))</f>
        <v/>
      </c>
      <c r="R4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70" s="45" t="str">
        <f ca="1">IF(ATALI[[#This Row],[//]]="","",IF(INDEX(INDIRECT($2:$2),ATALI[[#This Row],[//]])="","",INDEX(INDIRECT($2:$2),ATALI[[#This Row],[//]])))</f>
        <v/>
      </c>
      <c r="U470" s="31" t="str">
        <f ca="1">IF(ATALI[[#This Row],[//]]="","",INDEX(INDIRECT($2:$2),ATALI[[#This Row],[//]]))</f>
        <v/>
      </c>
      <c r="V470" s="31" t="str">
        <f ca="1">LOWER(SUBSTITUTE(SUBSTITUTE(SUBSTITUTE(SUBSTITUTE(SUBSTITUTE(SUBSTITUTE(SUBSTITUTE(ATALI[[#This Row],[N.B.nota]]," ",""),"-",""),"(",""),")",""),".",""),",",""),"/",""))</f>
        <v/>
      </c>
      <c r="W470" s="31" t="str">
        <f ca="1">IF(ATALI[[#This Row],[concat]]="","",MATCH(ATALI[[#This Row],[concat]],[3]!db[NB NOTA_C],0)+1)</f>
        <v/>
      </c>
      <c r="X470" s="31" t="str">
        <f ca="1">IF(ATALI[[#This Row],[N.B.nota]]="","",ADDRESS(ROW(ATALI[QB]),COLUMN(ATALI[QB]))&amp;":"&amp;ADDRESS(ROW(),COLUMN(ATALI[QB])))</f>
        <v/>
      </c>
      <c r="Y470" s="46" t="str">
        <f ca="1">IF(ATALI[[#This Row],[//]]="","",HYPERLINK("[../DB.xlsx]DB!e"&amp;MATCH(ATALI[[#This Row],[concat]],[3]!db[NB NOTA_C],0)+1,"&gt;"))</f>
        <v/>
      </c>
      <c r="Z470" s="32">
        <f ca="1">IF(ATALI[[#This Row],[ID NOTA]]="",INDIRECT(ADDRESS(ROW()-1,COLUMN())),ATALI[[#This Row],[ID NOTA]])</f>
        <v>7</v>
      </c>
    </row>
    <row r="471" spans="1:26" x14ac:dyDescent="0.25">
      <c r="A471" s="32"/>
      <c r="B471" s="48" t="str">
        <f>IF(ATALI[[#This Row],[N_ID]]="","",INDEX(Table1[ID],MATCH(ATALI[[#This Row],[N_ID]],Table1[N_ID],0)))</f>
        <v/>
      </c>
      <c r="C471" s="48" t="str">
        <f ca="1">IF(ATALI[[#This Row],[//]]="","",HYPERLINK("["&amp;SUBSTITUTE(DIR,"'","")&amp;"]NOTA!D"&amp;ATALI[[#This Row],[//]]+2,"&gt;"))</f>
        <v/>
      </c>
      <c r="D471" s="48" t="str">
        <f>IF(ATALI[[#This Row],[ID NOTA]]="","",INDEX(Table1[QB],MATCH(ATALI[[#This Row],[ID NOTA]],Table1[ID],0)))</f>
        <v/>
      </c>
      <c r="E47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71" s="48"/>
      <c r="G471" s="30" t="str">
        <f ca="1">IF(ATALI[[#This Row],[N_ID]]="","",INDEX(INDIRECT($2:$2),ATALI[[#This Row],[//]]))</f>
        <v/>
      </c>
      <c r="H471" s="30" t="str">
        <f ca="1">IF(ATALI[[#This Row],[N_ID]]="","",INDEX(INDIRECT($2:$2),ATALI[[#This Row],[//]]))</f>
        <v/>
      </c>
      <c r="I471" s="31" t="str">
        <f ca="1">IF(ATALI[[#This Row],[N_ID]]="","",INDEX(INDIRECT($2:$2),ATALI[[#This Row],[//]]))</f>
        <v/>
      </c>
      <c r="J471" s="31" t="str">
        <f ca="1">IF(ATALI[[#This Row],[//]]="","",INDEX([3]!db[NB PAJAK],ATALI[[#This Row],[stt]]-1))</f>
        <v/>
      </c>
      <c r="K471" s="48" t="str">
        <f ca="1">IF(ATALI[[#This Row],[//]]="","",INDEX(INDIRECT($2:$2),ATALI[[#This Row],[//]]))</f>
        <v/>
      </c>
      <c r="L471" s="48" t="str">
        <f ca="1">IF(ATALI[[#This Row],[//]]="","",INDEX(INDIRECT($2:$2),ATALI[[#This Row],[//]]))</f>
        <v/>
      </c>
      <c r="M471" s="48" t="str">
        <f ca="1">IF(ATALI[[#This Row],[//]]="","",INDEX(INDIRECT($2:$2),ATALI[[#This Row],[//]]))</f>
        <v/>
      </c>
      <c r="N471" s="33" t="str">
        <f ca="1">IF(ATALI[[#This Row],[//]]="","",INDEX(INDIRECT($2:$2),ATALI[[#This Row],[//]]))</f>
        <v/>
      </c>
      <c r="O471" s="44" t="str">
        <f ca="1">IF(ATALI[[#This Row],[//]]="","",INDEX(INDIRECT($2:$2),ATALI[[#This Row],[//]]))</f>
        <v/>
      </c>
      <c r="P471" s="44" t="str">
        <f ca="1">IF(ATALI[[#This Row],[//]]="","",IF(INDEX(INDIRECT($2:$2),ATALI[[#This Row],[//]])="","",INDEX(INDIRECT($2:$2),ATALI[[#This Row],[//]])))</f>
        <v/>
      </c>
      <c r="Q471" s="33" t="str">
        <f ca="1">IF(ATALI[[#This Row],[//]]="","",INDEX(INDIRECT($2:$2),ATALI[[#This Row],[//]]))</f>
        <v/>
      </c>
      <c r="R4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71" s="45" t="str">
        <f ca="1">IF(ATALI[[#This Row],[//]]="","",IF(INDEX(INDIRECT($2:$2),ATALI[[#This Row],[//]])="","",INDEX(INDIRECT($2:$2),ATALI[[#This Row],[//]])))</f>
        <v/>
      </c>
      <c r="U471" s="31" t="str">
        <f ca="1">IF(ATALI[[#This Row],[//]]="","",INDEX(INDIRECT($2:$2),ATALI[[#This Row],[//]]))</f>
        <v/>
      </c>
      <c r="V471" s="31" t="str">
        <f ca="1">LOWER(SUBSTITUTE(SUBSTITUTE(SUBSTITUTE(SUBSTITUTE(SUBSTITUTE(SUBSTITUTE(SUBSTITUTE(ATALI[[#This Row],[N.B.nota]]," ",""),"-",""),"(",""),")",""),".",""),",",""),"/",""))</f>
        <v/>
      </c>
      <c r="W471" s="31" t="str">
        <f ca="1">IF(ATALI[[#This Row],[concat]]="","",MATCH(ATALI[[#This Row],[concat]],[3]!db[NB NOTA_C],0)+1)</f>
        <v/>
      </c>
      <c r="X471" s="31" t="str">
        <f ca="1">IF(ATALI[[#This Row],[N.B.nota]]="","",ADDRESS(ROW(ATALI[QB]),COLUMN(ATALI[QB]))&amp;":"&amp;ADDRESS(ROW(),COLUMN(ATALI[QB])))</f>
        <v/>
      </c>
      <c r="Y471" s="46" t="str">
        <f ca="1">IF(ATALI[[#This Row],[//]]="","",HYPERLINK("[../DB.xlsx]DB!e"&amp;MATCH(ATALI[[#This Row],[concat]],[3]!db[NB NOTA_C],0)+1,"&gt;"))</f>
        <v/>
      </c>
      <c r="Z471" s="32">
        <f ca="1">IF(ATALI[[#This Row],[ID NOTA]]="",INDIRECT(ADDRESS(ROW()-1,COLUMN())),ATALI[[#This Row],[ID NOTA]])</f>
        <v>7</v>
      </c>
    </row>
    <row r="472" spans="1:26" x14ac:dyDescent="0.25">
      <c r="A472" s="32"/>
      <c r="B472" s="48" t="str">
        <f>IF(ATALI[[#This Row],[N_ID]]="","",INDEX(Table1[ID],MATCH(ATALI[[#This Row],[N_ID]],Table1[N_ID],0)))</f>
        <v/>
      </c>
      <c r="C472" s="48" t="str">
        <f ca="1">IF(ATALI[[#This Row],[//]]="","",HYPERLINK("["&amp;SUBSTITUTE(DIR,"'","")&amp;"]NOTA!D"&amp;ATALI[[#This Row],[//]]+2,"&gt;"))</f>
        <v/>
      </c>
      <c r="D472" s="48" t="str">
        <f>IF(ATALI[[#This Row],[ID NOTA]]="","",INDEX(Table1[QB],MATCH(ATALI[[#This Row],[ID NOTA]],Table1[ID],0)))</f>
        <v/>
      </c>
      <c r="E47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72" s="48"/>
      <c r="G472" s="30" t="str">
        <f ca="1">IF(ATALI[[#This Row],[N_ID]]="","",INDEX(INDIRECT($2:$2),ATALI[[#This Row],[//]]))</f>
        <v/>
      </c>
      <c r="H472" s="30" t="str">
        <f ca="1">IF(ATALI[[#This Row],[N_ID]]="","",INDEX(INDIRECT($2:$2),ATALI[[#This Row],[//]]))</f>
        <v/>
      </c>
      <c r="I472" s="31" t="str">
        <f ca="1">IF(ATALI[[#This Row],[N_ID]]="","",INDEX(INDIRECT($2:$2),ATALI[[#This Row],[//]]))</f>
        <v/>
      </c>
      <c r="J472" s="31" t="str">
        <f ca="1">IF(ATALI[[#This Row],[//]]="","",INDEX([3]!db[NB PAJAK],ATALI[[#This Row],[stt]]-1))</f>
        <v/>
      </c>
      <c r="K472" s="48" t="str">
        <f ca="1">IF(ATALI[[#This Row],[//]]="","",INDEX(INDIRECT($2:$2),ATALI[[#This Row],[//]]))</f>
        <v/>
      </c>
      <c r="L472" s="48" t="str">
        <f ca="1">IF(ATALI[[#This Row],[//]]="","",INDEX(INDIRECT($2:$2),ATALI[[#This Row],[//]]))</f>
        <v/>
      </c>
      <c r="M472" s="48" t="str">
        <f ca="1">IF(ATALI[[#This Row],[//]]="","",INDEX(INDIRECT($2:$2),ATALI[[#This Row],[//]]))</f>
        <v/>
      </c>
      <c r="N472" s="33" t="str">
        <f ca="1">IF(ATALI[[#This Row],[//]]="","",INDEX(INDIRECT($2:$2),ATALI[[#This Row],[//]]))</f>
        <v/>
      </c>
      <c r="O472" s="44" t="str">
        <f ca="1">IF(ATALI[[#This Row],[//]]="","",INDEX(INDIRECT($2:$2),ATALI[[#This Row],[//]]))</f>
        <v/>
      </c>
      <c r="P472" s="44" t="str">
        <f ca="1">IF(ATALI[[#This Row],[//]]="","",IF(INDEX(INDIRECT($2:$2),ATALI[[#This Row],[//]])="","",INDEX(INDIRECT($2:$2),ATALI[[#This Row],[//]])))</f>
        <v/>
      </c>
      <c r="Q472" s="33" t="str">
        <f ca="1">IF(ATALI[[#This Row],[//]]="","",INDEX(INDIRECT($2:$2),ATALI[[#This Row],[//]]))</f>
        <v/>
      </c>
      <c r="R4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72" s="45" t="str">
        <f ca="1">IF(ATALI[[#This Row],[//]]="","",IF(INDEX(INDIRECT($2:$2),ATALI[[#This Row],[//]])="","",INDEX(INDIRECT($2:$2),ATALI[[#This Row],[//]])))</f>
        <v/>
      </c>
      <c r="U472" s="31" t="str">
        <f ca="1">IF(ATALI[[#This Row],[//]]="","",INDEX(INDIRECT($2:$2),ATALI[[#This Row],[//]]))</f>
        <v/>
      </c>
      <c r="V472" s="31" t="str">
        <f ca="1">LOWER(SUBSTITUTE(SUBSTITUTE(SUBSTITUTE(SUBSTITUTE(SUBSTITUTE(SUBSTITUTE(SUBSTITUTE(ATALI[[#This Row],[N.B.nota]]," ",""),"-",""),"(",""),")",""),".",""),",",""),"/",""))</f>
        <v/>
      </c>
      <c r="W472" s="31" t="str">
        <f ca="1">IF(ATALI[[#This Row],[concat]]="","",MATCH(ATALI[[#This Row],[concat]],[3]!db[NB NOTA_C],0)+1)</f>
        <v/>
      </c>
      <c r="X472" s="31" t="str">
        <f ca="1">IF(ATALI[[#This Row],[N.B.nota]]="","",ADDRESS(ROW(ATALI[QB]),COLUMN(ATALI[QB]))&amp;":"&amp;ADDRESS(ROW(),COLUMN(ATALI[QB])))</f>
        <v/>
      </c>
      <c r="Y472" s="46" t="str">
        <f ca="1">IF(ATALI[[#This Row],[//]]="","",HYPERLINK("[../DB.xlsx]DB!e"&amp;MATCH(ATALI[[#This Row],[concat]],[3]!db[NB NOTA_C],0)+1,"&gt;"))</f>
        <v/>
      </c>
      <c r="Z472" s="32">
        <f ca="1">IF(ATALI[[#This Row],[ID NOTA]]="",INDIRECT(ADDRESS(ROW()-1,COLUMN())),ATALI[[#This Row],[ID NOTA]])</f>
        <v>7</v>
      </c>
    </row>
    <row r="473" spans="1:26" x14ac:dyDescent="0.25">
      <c r="A473" s="32"/>
      <c r="B473" s="48" t="str">
        <f>IF(ATALI[[#This Row],[N_ID]]="","",INDEX(Table1[ID],MATCH(ATALI[[#This Row],[N_ID]],Table1[N_ID],0)))</f>
        <v/>
      </c>
      <c r="C473" s="48" t="str">
        <f ca="1">IF(ATALI[[#This Row],[//]]="","",HYPERLINK("["&amp;SUBSTITUTE(DIR,"'","")&amp;"]NOTA!D"&amp;ATALI[[#This Row],[//]]+2,"&gt;"))</f>
        <v/>
      </c>
      <c r="D473" s="48" t="str">
        <f>IF(ATALI[[#This Row],[ID NOTA]]="","",INDEX(Table1[QB],MATCH(ATALI[[#This Row],[ID NOTA]],Table1[ID],0)))</f>
        <v/>
      </c>
      <c r="E47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73" s="48"/>
      <c r="G473" s="30" t="str">
        <f ca="1">IF(ATALI[[#This Row],[N_ID]]="","",INDEX(INDIRECT($2:$2),ATALI[[#This Row],[//]]))</f>
        <v/>
      </c>
      <c r="H473" s="30" t="str">
        <f ca="1">IF(ATALI[[#This Row],[N_ID]]="","",INDEX(INDIRECT($2:$2),ATALI[[#This Row],[//]]))</f>
        <v/>
      </c>
      <c r="I473" s="31" t="str">
        <f ca="1">IF(ATALI[[#This Row],[N_ID]]="","",INDEX(INDIRECT($2:$2),ATALI[[#This Row],[//]]))</f>
        <v/>
      </c>
      <c r="J473" s="31" t="str">
        <f ca="1">IF(ATALI[[#This Row],[//]]="","",INDEX([3]!db[NB PAJAK],ATALI[[#This Row],[stt]]-1))</f>
        <v/>
      </c>
      <c r="K473" s="48" t="str">
        <f ca="1">IF(ATALI[[#This Row],[//]]="","",INDEX(INDIRECT($2:$2),ATALI[[#This Row],[//]]))</f>
        <v/>
      </c>
      <c r="L473" s="48" t="str">
        <f ca="1">IF(ATALI[[#This Row],[//]]="","",INDEX(INDIRECT($2:$2),ATALI[[#This Row],[//]]))</f>
        <v/>
      </c>
      <c r="M473" s="48" t="str">
        <f ca="1">IF(ATALI[[#This Row],[//]]="","",INDEX(INDIRECT($2:$2),ATALI[[#This Row],[//]]))</f>
        <v/>
      </c>
      <c r="N473" s="33" t="str">
        <f ca="1">IF(ATALI[[#This Row],[//]]="","",INDEX(INDIRECT($2:$2),ATALI[[#This Row],[//]]))</f>
        <v/>
      </c>
      <c r="O473" s="44" t="str">
        <f ca="1">IF(ATALI[[#This Row],[//]]="","",INDEX(INDIRECT($2:$2),ATALI[[#This Row],[//]]))</f>
        <v/>
      </c>
      <c r="P473" s="44" t="str">
        <f ca="1">IF(ATALI[[#This Row],[//]]="","",IF(INDEX(INDIRECT($2:$2),ATALI[[#This Row],[//]])="","",INDEX(INDIRECT($2:$2),ATALI[[#This Row],[//]])))</f>
        <v/>
      </c>
      <c r="Q473" s="33" t="str">
        <f ca="1">IF(ATALI[[#This Row],[//]]="","",INDEX(INDIRECT($2:$2),ATALI[[#This Row],[//]]))</f>
        <v/>
      </c>
      <c r="R4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73" s="45" t="str">
        <f ca="1">IF(ATALI[[#This Row],[//]]="","",IF(INDEX(INDIRECT($2:$2),ATALI[[#This Row],[//]])="","",INDEX(INDIRECT($2:$2),ATALI[[#This Row],[//]])))</f>
        <v/>
      </c>
      <c r="U473" s="31" t="str">
        <f ca="1">IF(ATALI[[#This Row],[//]]="","",INDEX(INDIRECT($2:$2),ATALI[[#This Row],[//]]))</f>
        <v/>
      </c>
      <c r="V473" s="31" t="str">
        <f ca="1">LOWER(SUBSTITUTE(SUBSTITUTE(SUBSTITUTE(SUBSTITUTE(SUBSTITUTE(SUBSTITUTE(SUBSTITUTE(ATALI[[#This Row],[N.B.nota]]," ",""),"-",""),"(",""),")",""),".",""),",",""),"/",""))</f>
        <v/>
      </c>
      <c r="W473" s="31" t="str">
        <f ca="1">IF(ATALI[[#This Row],[concat]]="","",MATCH(ATALI[[#This Row],[concat]],[3]!db[NB NOTA_C],0)+1)</f>
        <v/>
      </c>
      <c r="X473" s="31" t="str">
        <f ca="1">IF(ATALI[[#This Row],[N.B.nota]]="","",ADDRESS(ROW(ATALI[QB]),COLUMN(ATALI[QB]))&amp;":"&amp;ADDRESS(ROW(),COLUMN(ATALI[QB])))</f>
        <v/>
      </c>
      <c r="Y473" s="46" t="str">
        <f ca="1">IF(ATALI[[#This Row],[//]]="","",HYPERLINK("[../DB.xlsx]DB!e"&amp;MATCH(ATALI[[#This Row],[concat]],[3]!db[NB NOTA_C],0)+1,"&gt;"))</f>
        <v/>
      </c>
      <c r="Z473" s="32">
        <f ca="1">IF(ATALI[[#This Row],[ID NOTA]]="",INDIRECT(ADDRESS(ROW()-1,COLUMN())),ATALI[[#This Row],[ID NOTA]])</f>
        <v>7</v>
      </c>
    </row>
    <row r="474" spans="1:26" x14ac:dyDescent="0.25">
      <c r="A474" s="32"/>
      <c r="B474" s="48" t="str">
        <f>IF(ATALI[[#This Row],[N_ID]]="","",INDEX(Table1[ID],MATCH(ATALI[[#This Row],[N_ID]],Table1[N_ID],0)))</f>
        <v/>
      </c>
      <c r="C474" s="48" t="str">
        <f ca="1">IF(ATALI[[#This Row],[//]]="","",HYPERLINK("["&amp;SUBSTITUTE(DIR,"'","")&amp;"]NOTA!D"&amp;ATALI[[#This Row],[//]]+2,"&gt;"))</f>
        <v/>
      </c>
      <c r="D474" s="48" t="str">
        <f>IF(ATALI[[#This Row],[ID NOTA]]="","",INDEX(Table1[QB],MATCH(ATALI[[#This Row],[ID NOTA]],Table1[ID],0)))</f>
        <v/>
      </c>
      <c r="E47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74" s="48"/>
      <c r="G474" s="30" t="str">
        <f ca="1">IF(ATALI[[#This Row],[N_ID]]="","",INDEX(INDIRECT($2:$2),ATALI[[#This Row],[//]]))</f>
        <v/>
      </c>
      <c r="H474" s="30" t="str">
        <f ca="1">IF(ATALI[[#This Row],[N_ID]]="","",INDEX(INDIRECT($2:$2),ATALI[[#This Row],[//]]))</f>
        <v/>
      </c>
      <c r="I474" s="31" t="str">
        <f ca="1">IF(ATALI[[#This Row],[N_ID]]="","",INDEX(INDIRECT($2:$2),ATALI[[#This Row],[//]]))</f>
        <v/>
      </c>
      <c r="J474" s="31" t="str">
        <f ca="1">IF(ATALI[[#This Row],[//]]="","",INDEX([3]!db[NB PAJAK],ATALI[[#This Row],[stt]]-1))</f>
        <v/>
      </c>
      <c r="K474" s="48" t="str">
        <f ca="1">IF(ATALI[[#This Row],[//]]="","",INDEX(INDIRECT($2:$2),ATALI[[#This Row],[//]]))</f>
        <v/>
      </c>
      <c r="L474" s="48" t="str">
        <f ca="1">IF(ATALI[[#This Row],[//]]="","",INDEX(INDIRECT($2:$2),ATALI[[#This Row],[//]]))</f>
        <v/>
      </c>
      <c r="M474" s="48" t="str">
        <f ca="1">IF(ATALI[[#This Row],[//]]="","",INDEX(INDIRECT($2:$2),ATALI[[#This Row],[//]]))</f>
        <v/>
      </c>
      <c r="N474" s="33" t="str">
        <f ca="1">IF(ATALI[[#This Row],[//]]="","",INDEX(INDIRECT($2:$2),ATALI[[#This Row],[//]]))</f>
        <v/>
      </c>
      <c r="O474" s="44" t="str">
        <f ca="1">IF(ATALI[[#This Row],[//]]="","",INDEX(INDIRECT($2:$2),ATALI[[#This Row],[//]]))</f>
        <v/>
      </c>
      <c r="P474" s="44" t="str">
        <f ca="1">IF(ATALI[[#This Row],[//]]="","",IF(INDEX(INDIRECT($2:$2),ATALI[[#This Row],[//]])="","",INDEX(INDIRECT($2:$2),ATALI[[#This Row],[//]])))</f>
        <v/>
      </c>
      <c r="Q474" s="33" t="str">
        <f ca="1">IF(ATALI[[#This Row],[//]]="","",INDEX(INDIRECT($2:$2),ATALI[[#This Row],[//]]))</f>
        <v/>
      </c>
      <c r="R4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74" s="45" t="str">
        <f ca="1">IF(ATALI[[#This Row],[//]]="","",IF(INDEX(INDIRECT($2:$2),ATALI[[#This Row],[//]])="","",INDEX(INDIRECT($2:$2),ATALI[[#This Row],[//]])))</f>
        <v/>
      </c>
      <c r="U474" s="31" t="str">
        <f ca="1">IF(ATALI[[#This Row],[//]]="","",INDEX(INDIRECT($2:$2),ATALI[[#This Row],[//]]))</f>
        <v/>
      </c>
      <c r="V474" s="31" t="str">
        <f ca="1">LOWER(SUBSTITUTE(SUBSTITUTE(SUBSTITUTE(SUBSTITUTE(SUBSTITUTE(SUBSTITUTE(SUBSTITUTE(ATALI[[#This Row],[N.B.nota]]," ",""),"-",""),"(",""),")",""),".",""),",",""),"/",""))</f>
        <v/>
      </c>
      <c r="W474" s="31" t="str">
        <f ca="1">IF(ATALI[[#This Row],[concat]]="","",MATCH(ATALI[[#This Row],[concat]],[3]!db[NB NOTA_C],0)+1)</f>
        <v/>
      </c>
      <c r="X474" s="31" t="str">
        <f ca="1">IF(ATALI[[#This Row],[N.B.nota]]="","",ADDRESS(ROW(ATALI[QB]),COLUMN(ATALI[QB]))&amp;":"&amp;ADDRESS(ROW(),COLUMN(ATALI[QB])))</f>
        <v/>
      </c>
      <c r="Y474" s="46" t="str">
        <f ca="1">IF(ATALI[[#This Row],[//]]="","",HYPERLINK("[../DB.xlsx]DB!e"&amp;MATCH(ATALI[[#This Row],[concat]],[3]!db[NB NOTA_C],0)+1,"&gt;"))</f>
        <v/>
      </c>
      <c r="Z474" s="32">
        <f ca="1">IF(ATALI[[#This Row],[ID NOTA]]="",INDIRECT(ADDRESS(ROW()-1,COLUMN())),ATALI[[#This Row],[ID NOTA]])</f>
        <v>7</v>
      </c>
    </row>
    <row r="475" spans="1:26" x14ac:dyDescent="0.25">
      <c r="A475" s="32"/>
      <c r="B475" s="48" t="str">
        <f>IF(ATALI[[#This Row],[N_ID]]="","",INDEX(Table1[ID],MATCH(ATALI[[#This Row],[N_ID]],Table1[N_ID],0)))</f>
        <v/>
      </c>
      <c r="C475" s="48" t="str">
        <f ca="1">IF(ATALI[[#This Row],[//]]="","",HYPERLINK("["&amp;SUBSTITUTE(DIR,"'","")&amp;"]NOTA!D"&amp;ATALI[[#This Row],[//]]+2,"&gt;"))</f>
        <v/>
      </c>
      <c r="D475" s="48" t="str">
        <f>IF(ATALI[[#This Row],[ID NOTA]]="","",INDEX(Table1[QB],MATCH(ATALI[[#This Row],[ID NOTA]],Table1[ID],0)))</f>
        <v/>
      </c>
      <c r="E47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75" s="48"/>
      <c r="G475" s="30" t="str">
        <f ca="1">IF(ATALI[[#This Row],[N_ID]]="","",INDEX(INDIRECT($2:$2),ATALI[[#This Row],[//]]))</f>
        <v/>
      </c>
      <c r="H475" s="30" t="str">
        <f ca="1">IF(ATALI[[#This Row],[N_ID]]="","",INDEX(INDIRECT($2:$2),ATALI[[#This Row],[//]]))</f>
        <v/>
      </c>
      <c r="I475" s="31" t="str">
        <f ca="1">IF(ATALI[[#This Row],[N_ID]]="","",INDEX(INDIRECT($2:$2),ATALI[[#This Row],[//]]))</f>
        <v/>
      </c>
      <c r="J475" s="31" t="str">
        <f ca="1">IF(ATALI[[#This Row],[//]]="","",INDEX([3]!db[NB PAJAK],ATALI[[#This Row],[stt]]-1))</f>
        <v/>
      </c>
      <c r="K475" s="48" t="str">
        <f ca="1">IF(ATALI[[#This Row],[//]]="","",INDEX(INDIRECT($2:$2),ATALI[[#This Row],[//]]))</f>
        <v/>
      </c>
      <c r="L475" s="48" t="str">
        <f ca="1">IF(ATALI[[#This Row],[//]]="","",INDEX(INDIRECT($2:$2),ATALI[[#This Row],[//]]))</f>
        <v/>
      </c>
      <c r="M475" s="48" t="str">
        <f ca="1">IF(ATALI[[#This Row],[//]]="","",INDEX(INDIRECT($2:$2),ATALI[[#This Row],[//]]))</f>
        <v/>
      </c>
      <c r="N475" s="33" t="str">
        <f ca="1">IF(ATALI[[#This Row],[//]]="","",INDEX(INDIRECT($2:$2),ATALI[[#This Row],[//]]))</f>
        <v/>
      </c>
      <c r="O475" s="44" t="str">
        <f ca="1">IF(ATALI[[#This Row],[//]]="","",INDEX(INDIRECT($2:$2),ATALI[[#This Row],[//]]))</f>
        <v/>
      </c>
      <c r="P475" s="44" t="str">
        <f ca="1">IF(ATALI[[#This Row],[//]]="","",IF(INDEX(INDIRECT($2:$2),ATALI[[#This Row],[//]])="","",INDEX(INDIRECT($2:$2),ATALI[[#This Row],[//]])))</f>
        <v/>
      </c>
      <c r="Q475" s="33" t="str">
        <f ca="1">IF(ATALI[[#This Row],[//]]="","",INDEX(INDIRECT($2:$2),ATALI[[#This Row],[//]]))</f>
        <v/>
      </c>
      <c r="R4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75" s="45" t="str">
        <f ca="1">IF(ATALI[[#This Row],[//]]="","",IF(INDEX(INDIRECT($2:$2),ATALI[[#This Row],[//]])="","",INDEX(INDIRECT($2:$2),ATALI[[#This Row],[//]])))</f>
        <v/>
      </c>
      <c r="U475" s="31" t="str">
        <f ca="1">IF(ATALI[[#This Row],[//]]="","",INDEX(INDIRECT($2:$2),ATALI[[#This Row],[//]]))</f>
        <v/>
      </c>
      <c r="V475" s="31" t="str">
        <f ca="1">LOWER(SUBSTITUTE(SUBSTITUTE(SUBSTITUTE(SUBSTITUTE(SUBSTITUTE(SUBSTITUTE(SUBSTITUTE(ATALI[[#This Row],[N.B.nota]]," ",""),"-",""),"(",""),")",""),".",""),",",""),"/",""))</f>
        <v/>
      </c>
      <c r="W475" s="31" t="str">
        <f ca="1">IF(ATALI[[#This Row],[concat]]="","",MATCH(ATALI[[#This Row],[concat]],[3]!db[NB NOTA_C],0)+1)</f>
        <v/>
      </c>
      <c r="X475" s="31" t="str">
        <f ca="1">IF(ATALI[[#This Row],[N.B.nota]]="","",ADDRESS(ROW(ATALI[QB]),COLUMN(ATALI[QB]))&amp;":"&amp;ADDRESS(ROW(),COLUMN(ATALI[QB])))</f>
        <v/>
      </c>
      <c r="Y475" s="46" t="str">
        <f ca="1">IF(ATALI[[#This Row],[//]]="","",HYPERLINK("[../DB.xlsx]DB!e"&amp;MATCH(ATALI[[#This Row],[concat]],[3]!db[NB NOTA_C],0)+1,"&gt;"))</f>
        <v/>
      </c>
      <c r="Z475" s="32">
        <f ca="1">IF(ATALI[[#This Row],[ID NOTA]]="",INDIRECT(ADDRESS(ROW()-1,COLUMN())),ATALI[[#This Row],[ID NOTA]])</f>
        <v>7</v>
      </c>
    </row>
    <row r="476" spans="1:26" x14ac:dyDescent="0.25">
      <c r="A476" s="32"/>
      <c r="B476" s="48" t="str">
        <f>IF(ATALI[[#This Row],[N_ID]]="","",INDEX(Table1[ID],MATCH(ATALI[[#This Row],[N_ID]],Table1[N_ID],0)))</f>
        <v/>
      </c>
      <c r="C476" s="48" t="str">
        <f ca="1">IF(ATALI[[#This Row],[//]]="","",HYPERLINK("["&amp;SUBSTITUTE(DIR,"'","")&amp;"]NOTA!D"&amp;ATALI[[#This Row],[//]]+2,"&gt;"))</f>
        <v/>
      </c>
      <c r="D476" s="48" t="str">
        <f>IF(ATALI[[#This Row],[ID NOTA]]="","",INDEX(Table1[QB],MATCH(ATALI[[#This Row],[ID NOTA]],Table1[ID],0)))</f>
        <v/>
      </c>
      <c r="E47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76" s="48"/>
      <c r="G476" s="30" t="str">
        <f ca="1">IF(ATALI[[#This Row],[N_ID]]="","",INDEX(INDIRECT($2:$2),ATALI[[#This Row],[//]]))</f>
        <v/>
      </c>
      <c r="H476" s="30" t="str">
        <f ca="1">IF(ATALI[[#This Row],[N_ID]]="","",INDEX(INDIRECT($2:$2),ATALI[[#This Row],[//]]))</f>
        <v/>
      </c>
      <c r="I476" s="31" t="str">
        <f ca="1">IF(ATALI[[#This Row],[N_ID]]="","",INDEX(INDIRECT($2:$2),ATALI[[#This Row],[//]]))</f>
        <v/>
      </c>
      <c r="J476" s="31" t="str">
        <f ca="1">IF(ATALI[[#This Row],[//]]="","",INDEX([3]!db[NB PAJAK],ATALI[[#This Row],[stt]]-1))</f>
        <v/>
      </c>
      <c r="K476" s="48" t="str">
        <f ca="1">IF(ATALI[[#This Row],[//]]="","",INDEX(INDIRECT($2:$2),ATALI[[#This Row],[//]]))</f>
        <v/>
      </c>
      <c r="L476" s="48" t="str">
        <f ca="1">IF(ATALI[[#This Row],[//]]="","",INDEX(INDIRECT($2:$2),ATALI[[#This Row],[//]]))</f>
        <v/>
      </c>
      <c r="M476" s="48" t="str">
        <f ca="1">IF(ATALI[[#This Row],[//]]="","",INDEX(INDIRECT($2:$2),ATALI[[#This Row],[//]]))</f>
        <v/>
      </c>
      <c r="N476" s="33" t="str">
        <f ca="1">IF(ATALI[[#This Row],[//]]="","",INDEX(INDIRECT($2:$2),ATALI[[#This Row],[//]]))</f>
        <v/>
      </c>
      <c r="O476" s="44" t="str">
        <f ca="1">IF(ATALI[[#This Row],[//]]="","",INDEX(INDIRECT($2:$2),ATALI[[#This Row],[//]]))</f>
        <v/>
      </c>
      <c r="P476" s="44" t="str">
        <f ca="1">IF(ATALI[[#This Row],[//]]="","",IF(INDEX(INDIRECT($2:$2),ATALI[[#This Row],[//]])="","",INDEX(INDIRECT($2:$2),ATALI[[#This Row],[//]])))</f>
        <v/>
      </c>
      <c r="Q476" s="33" t="str">
        <f ca="1">IF(ATALI[[#This Row],[//]]="","",INDEX(INDIRECT($2:$2),ATALI[[#This Row],[//]]))</f>
        <v/>
      </c>
      <c r="R4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76" s="45" t="str">
        <f ca="1">IF(ATALI[[#This Row],[//]]="","",IF(INDEX(INDIRECT($2:$2),ATALI[[#This Row],[//]])="","",INDEX(INDIRECT($2:$2),ATALI[[#This Row],[//]])))</f>
        <v/>
      </c>
      <c r="U476" s="31" t="str">
        <f ca="1">IF(ATALI[[#This Row],[//]]="","",INDEX(INDIRECT($2:$2),ATALI[[#This Row],[//]]))</f>
        <v/>
      </c>
      <c r="V476" s="31" t="str">
        <f ca="1">LOWER(SUBSTITUTE(SUBSTITUTE(SUBSTITUTE(SUBSTITUTE(SUBSTITUTE(SUBSTITUTE(SUBSTITUTE(ATALI[[#This Row],[N.B.nota]]," ",""),"-",""),"(",""),")",""),".",""),",",""),"/",""))</f>
        <v/>
      </c>
      <c r="W476" s="31" t="str">
        <f ca="1">IF(ATALI[[#This Row],[concat]]="","",MATCH(ATALI[[#This Row],[concat]],[3]!db[NB NOTA_C],0)+1)</f>
        <v/>
      </c>
      <c r="X476" s="31" t="str">
        <f ca="1">IF(ATALI[[#This Row],[N.B.nota]]="","",ADDRESS(ROW(ATALI[QB]),COLUMN(ATALI[QB]))&amp;":"&amp;ADDRESS(ROW(),COLUMN(ATALI[QB])))</f>
        <v/>
      </c>
      <c r="Y476" s="46" t="str">
        <f ca="1">IF(ATALI[[#This Row],[//]]="","",HYPERLINK("[../DB.xlsx]DB!e"&amp;MATCH(ATALI[[#This Row],[concat]],[3]!db[NB NOTA_C],0)+1,"&gt;"))</f>
        <v/>
      </c>
      <c r="Z476" s="32">
        <f ca="1">IF(ATALI[[#This Row],[ID NOTA]]="",INDIRECT(ADDRESS(ROW()-1,COLUMN())),ATALI[[#This Row],[ID NOTA]])</f>
        <v>7</v>
      </c>
    </row>
    <row r="477" spans="1:26" x14ac:dyDescent="0.25">
      <c r="A477" s="32"/>
      <c r="B477" s="48" t="str">
        <f>IF(ATALI[[#This Row],[N_ID]]="","",INDEX(Table1[ID],MATCH(ATALI[[#This Row],[N_ID]],Table1[N_ID],0)))</f>
        <v/>
      </c>
      <c r="C477" s="48" t="str">
        <f ca="1">IF(ATALI[[#This Row],[//]]="","",HYPERLINK("["&amp;SUBSTITUTE(DIR,"'","")&amp;"]NOTA!D"&amp;ATALI[[#This Row],[//]]+2,"&gt;"))</f>
        <v/>
      </c>
      <c r="D477" s="48" t="str">
        <f>IF(ATALI[[#This Row],[ID NOTA]]="","",INDEX(Table1[QB],MATCH(ATALI[[#This Row],[ID NOTA]],Table1[ID],0)))</f>
        <v/>
      </c>
      <c r="E47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77" s="48"/>
      <c r="G477" s="30" t="str">
        <f ca="1">IF(ATALI[[#This Row],[N_ID]]="","",INDEX(INDIRECT($2:$2),ATALI[[#This Row],[//]]))</f>
        <v/>
      </c>
      <c r="H477" s="30" t="str">
        <f ca="1">IF(ATALI[[#This Row],[N_ID]]="","",INDEX(INDIRECT($2:$2),ATALI[[#This Row],[//]]))</f>
        <v/>
      </c>
      <c r="I477" s="31" t="str">
        <f ca="1">IF(ATALI[[#This Row],[N_ID]]="","",INDEX(INDIRECT($2:$2),ATALI[[#This Row],[//]]))</f>
        <v/>
      </c>
      <c r="J477" s="31" t="str">
        <f ca="1">IF(ATALI[[#This Row],[//]]="","",INDEX([3]!db[NB PAJAK],ATALI[[#This Row],[stt]]-1))</f>
        <v/>
      </c>
      <c r="K477" s="48" t="str">
        <f ca="1">IF(ATALI[[#This Row],[//]]="","",INDEX(INDIRECT($2:$2),ATALI[[#This Row],[//]]))</f>
        <v/>
      </c>
      <c r="L477" s="48" t="str">
        <f ca="1">IF(ATALI[[#This Row],[//]]="","",INDEX(INDIRECT($2:$2),ATALI[[#This Row],[//]]))</f>
        <v/>
      </c>
      <c r="M477" s="48" t="str">
        <f ca="1">IF(ATALI[[#This Row],[//]]="","",INDEX(INDIRECT($2:$2),ATALI[[#This Row],[//]]))</f>
        <v/>
      </c>
      <c r="N477" s="33" t="str">
        <f ca="1">IF(ATALI[[#This Row],[//]]="","",INDEX(INDIRECT($2:$2),ATALI[[#This Row],[//]]))</f>
        <v/>
      </c>
      <c r="O477" s="44" t="str">
        <f ca="1">IF(ATALI[[#This Row],[//]]="","",INDEX(INDIRECT($2:$2),ATALI[[#This Row],[//]]))</f>
        <v/>
      </c>
      <c r="P477" s="44" t="str">
        <f ca="1">IF(ATALI[[#This Row],[//]]="","",IF(INDEX(INDIRECT($2:$2),ATALI[[#This Row],[//]])="","",INDEX(INDIRECT($2:$2),ATALI[[#This Row],[//]])))</f>
        <v/>
      </c>
      <c r="Q477" s="33" t="str">
        <f ca="1">IF(ATALI[[#This Row],[//]]="","",INDEX(INDIRECT($2:$2),ATALI[[#This Row],[//]]))</f>
        <v/>
      </c>
      <c r="R4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77" s="45" t="str">
        <f ca="1">IF(ATALI[[#This Row],[//]]="","",IF(INDEX(INDIRECT($2:$2),ATALI[[#This Row],[//]])="","",INDEX(INDIRECT($2:$2),ATALI[[#This Row],[//]])))</f>
        <v/>
      </c>
      <c r="U477" s="31" t="str">
        <f ca="1">IF(ATALI[[#This Row],[//]]="","",INDEX(INDIRECT($2:$2),ATALI[[#This Row],[//]]))</f>
        <v/>
      </c>
      <c r="V477" s="31" t="str">
        <f ca="1">LOWER(SUBSTITUTE(SUBSTITUTE(SUBSTITUTE(SUBSTITUTE(SUBSTITUTE(SUBSTITUTE(SUBSTITUTE(ATALI[[#This Row],[N.B.nota]]," ",""),"-",""),"(",""),")",""),".",""),",",""),"/",""))</f>
        <v/>
      </c>
      <c r="W477" s="31" t="str">
        <f ca="1">IF(ATALI[[#This Row],[concat]]="","",MATCH(ATALI[[#This Row],[concat]],[3]!db[NB NOTA_C],0)+1)</f>
        <v/>
      </c>
      <c r="X477" s="31" t="str">
        <f ca="1">IF(ATALI[[#This Row],[N.B.nota]]="","",ADDRESS(ROW(ATALI[QB]),COLUMN(ATALI[QB]))&amp;":"&amp;ADDRESS(ROW(),COLUMN(ATALI[QB])))</f>
        <v/>
      </c>
      <c r="Y477" s="46" t="str">
        <f ca="1">IF(ATALI[[#This Row],[//]]="","",HYPERLINK("[../DB.xlsx]DB!e"&amp;MATCH(ATALI[[#This Row],[concat]],[3]!db[NB NOTA_C],0)+1,"&gt;"))</f>
        <v/>
      </c>
      <c r="Z477" s="32">
        <f ca="1">IF(ATALI[[#This Row],[ID NOTA]]="",INDIRECT(ADDRESS(ROW()-1,COLUMN())),ATALI[[#This Row],[ID NOTA]])</f>
        <v>7</v>
      </c>
    </row>
    <row r="478" spans="1:26" x14ac:dyDescent="0.25">
      <c r="A478" s="32"/>
      <c r="B478" s="48" t="str">
        <f>IF(ATALI[[#This Row],[N_ID]]="","",INDEX(Table1[ID],MATCH(ATALI[[#This Row],[N_ID]],Table1[N_ID],0)))</f>
        <v/>
      </c>
      <c r="C478" s="48" t="str">
        <f ca="1">IF(ATALI[[#This Row],[//]]="","",HYPERLINK("["&amp;SUBSTITUTE(DIR,"'","")&amp;"]NOTA!D"&amp;ATALI[[#This Row],[//]]+2,"&gt;"))</f>
        <v/>
      </c>
      <c r="D478" s="48" t="str">
        <f>IF(ATALI[[#This Row],[ID NOTA]]="","",INDEX(Table1[QB],MATCH(ATALI[[#This Row],[ID NOTA]],Table1[ID],0)))</f>
        <v/>
      </c>
      <c r="E47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78" s="48"/>
      <c r="G478" s="30" t="str">
        <f ca="1">IF(ATALI[[#This Row],[N_ID]]="","",INDEX(INDIRECT($2:$2),ATALI[[#This Row],[//]]))</f>
        <v/>
      </c>
      <c r="H478" s="30" t="str">
        <f ca="1">IF(ATALI[[#This Row],[N_ID]]="","",INDEX(INDIRECT($2:$2),ATALI[[#This Row],[//]]))</f>
        <v/>
      </c>
      <c r="I478" s="31" t="str">
        <f ca="1">IF(ATALI[[#This Row],[N_ID]]="","",INDEX(INDIRECT($2:$2),ATALI[[#This Row],[//]]))</f>
        <v/>
      </c>
      <c r="J478" s="31" t="str">
        <f ca="1">IF(ATALI[[#This Row],[//]]="","",INDEX([3]!db[NB PAJAK],ATALI[[#This Row],[stt]]-1))</f>
        <v/>
      </c>
      <c r="K478" s="48" t="str">
        <f ca="1">IF(ATALI[[#This Row],[//]]="","",INDEX(INDIRECT($2:$2),ATALI[[#This Row],[//]]))</f>
        <v/>
      </c>
      <c r="L478" s="48" t="str">
        <f ca="1">IF(ATALI[[#This Row],[//]]="","",INDEX(INDIRECT($2:$2),ATALI[[#This Row],[//]]))</f>
        <v/>
      </c>
      <c r="M478" s="48" t="str">
        <f ca="1">IF(ATALI[[#This Row],[//]]="","",INDEX(INDIRECT($2:$2),ATALI[[#This Row],[//]]))</f>
        <v/>
      </c>
      <c r="N478" s="33" t="str">
        <f ca="1">IF(ATALI[[#This Row],[//]]="","",INDEX(INDIRECT($2:$2),ATALI[[#This Row],[//]]))</f>
        <v/>
      </c>
      <c r="O478" s="44" t="str">
        <f ca="1">IF(ATALI[[#This Row],[//]]="","",INDEX(INDIRECT($2:$2),ATALI[[#This Row],[//]]))</f>
        <v/>
      </c>
      <c r="P478" s="44" t="str">
        <f ca="1">IF(ATALI[[#This Row],[//]]="","",IF(INDEX(INDIRECT($2:$2),ATALI[[#This Row],[//]])="","",INDEX(INDIRECT($2:$2),ATALI[[#This Row],[//]])))</f>
        <v/>
      </c>
      <c r="Q478" s="33" t="str">
        <f ca="1">IF(ATALI[[#This Row],[//]]="","",INDEX(INDIRECT($2:$2),ATALI[[#This Row],[//]]))</f>
        <v/>
      </c>
      <c r="R4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78" s="45" t="str">
        <f ca="1">IF(ATALI[[#This Row],[//]]="","",IF(INDEX(INDIRECT($2:$2),ATALI[[#This Row],[//]])="","",INDEX(INDIRECT($2:$2),ATALI[[#This Row],[//]])))</f>
        <v/>
      </c>
      <c r="U478" s="31" t="str">
        <f ca="1">IF(ATALI[[#This Row],[//]]="","",INDEX(INDIRECT($2:$2),ATALI[[#This Row],[//]]))</f>
        <v/>
      </c>
      <c r="V478" s="31" t="str">
        <f ca="1">LOWER(SUBSTITUTE(SUBSTITUTE(SUBSTITUTE(SUBSTITUTE(SUBSTITUTE(SUBSTITUTE(SUBSTITUTE(ATALI[[#This Row],[N.B.nota]]," ",""),"-",""),"(",""),")",""),".",""),",",""),"/",""))</f>
        <v/>
      </c>
      <c r="W478" s="31" t="str">
        <f ca="1">IF(ATALI[[#This Row],[concat]]="","",MATCH(ATALI[[#This Row],[concat]],[3]!db[NB NOTA_C],0)+1)</f>
        <v/>
      </c>
      <c r="X478" s="31" t="str">
        <f ca="1">IF(ATALI[[#This Row],[N.B.nota]]="","",ADDRESS(ROW(ATALI[QB]),COLUMN(ATALI[QB]))&amp;":"&amp;ADDRESS(ROW(),COLUMN(ATALI[QB])))</f>
        <v/>
      </c>
      <c r="Y478" s="46" t="str">
        <f ca="1">IF(ATALI[[#This Row],[//]]="","",HYPERLINK("[../DB.xlsx]DB!e"&amp;MATCH(ATALI[[#This Row],[concat]],[3]!db[NB NOTA_C],0)+1,"&gt;"))</f>
        <v/>
      </c>
      <c r="Z478" s="32">
        <f ca="1">IF(ATALI[[#This Row],[ID NOTA]]="",INDIRECT(ADDRESS(ROW()-1,COLUMN())),ATALI[[#This Row],[ID NOTA]])</f>
        <v>7</v>
      </c>
    </row>
    <row r="479" spans="1:26" x14ac:dyDescent="0.25">
      <c r="A479" s="32"/>
      <c r="B479" s="48" t="str">
        <f>IF(ATALI[[#This Row],[N_ID]]="","",INDEX(Table1[ID],MATCH(ATALI[[#This Row],[N_ID]],Table1[N_ID],0)))</f>
        <v/>
      </c>
      <c r="C479" s="48" t="str">
        <f ca="1">IF(ATALI[[#This Row],[//]]="","",HYPERLINK("["&amp;SUBSTITUTE(DIR,"'","")&amp;"]NOTA!D"&amp;ATALI[[#This Row],[//]]+2,"&gt;"))</f>
        <v/>
      </c>
      <c r="D479" s="48" t="str">
        <f>IF(ATALI[[#This Row],[ID NOTA]]="","",INDEX(Table1[QB],MATCH(ATALI[[#This Row],[ID NOTA]],Table1[ID],0)))</f>
        <v/>
      </c>
      <c r="E47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79" s="48"/>
      <c r="G479" s="30" t="str">
        <f ca="1">IF(ATALI[[#This Row],[N_ID]]="","",INDEX(INDIRECT($2:$2),ATALI[[#This Row],[//]]))</f>
        <v/>
      </c>
      <c r="H479" s="30" t="str">
        <f ca="1">IF(ATALI[[#This Row],[N_ID]]="","",INDEX(INDIRECT($2:$2),ATALI[[#This Row],[//]]))</f>
        <v/>
      </c>
      <c r="I479" s="31" t="str">
        <f ca="1">IF(ATALI[[#This Row],[N_ID]]="","",INDEX(INDIRECT($2:$2),ATALI[[#This Row],[//]]))</f>
        <v/>
      </c>
      <c r="J479" s="31" t="str">
        <f ca="1">IF(ATALI[[#This Row],[//]]="","",INDEX([3]!db[NB PAJAK],ATALI[[#This Row],[stt]]-1))</f>
        <v/>
      </c>
      <c r="K479" s="48" t="str">
        <f ca="1">IF(ATALI[[#This Row],[//]]="","",INDEX(INDIRECT($2:$2),ATALI[[#This Row],[//]]))</f>
        <v/>
      </c>
      <c r="L479" s="48" t="str">
        <f ca="1">IF(ATALI[[#This Row],[//]]="","",INDEX(INDIRECT($2:$2),ATALI[[#This Row],[//]]))</f>
        <v/>
      </c>
      <c r="M479" s="48" t="str">
        <f ca="1">IF(ATALI[[#This Row],[//]]="","",INDEX(INDIRECT($2:$2),ATALI[[#This Row],[//]]))</f>
        <v/>
      </c>
      <c r="N479" s="33" t="str">
        <f ca="1">IF(ATALI[[#This Row],[//]]="","",INDEX(INDIRECT($2:$2),ATALI[[#This Row],[//]]))</f>
        <v/>
      </c>
      <c r="O479" s="44" t="str">
        <f ca="1">IF(ATALI[[#This Row],[//]]="","",INDEX(INDIRECT($2:$2),ATALI[[#This Row],[//]]))</f>
        <v/>
      </c>
      <c r="P479" s="44" t="str">
        <f ca="1">IF(ATALI[[#This Row],[//]]="","",IF(INDEX(INDIRECT($2:$2),ATALI[[#This Row],[//]])="","",INDEX(INDIRECT($2:$2),ATALI[[#This Row],[//]])))</f>
        <v/>
      </c>
      <c r="Q479" s="33" t="str">
        <f ca="1">IF(ATALI[[#This Row],[//]]="","",INDEX(INDIRECT($2:$2),ATALI[[#This Row],[//]]))</f>
        <v/>
      </c>
      <c r="R4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79" s="45" t="str">
        <f ca="1">IF(ATALI[[#This Row],[//]]="","",IF(INDEX(INDIRECT($2:$2),ATALI[[#This Row],[//]])="","",INDEX(INDIRECT($2:$2),ATALI[[#This Row],[//]])))</f>
        <v/>
      </c>
      <c r="U479" s="31" t="str">
        <f ca="1">IF(ATALI[[#This Row],[//]]="","",INDEX(INDIRECT($2:$2),ATALI[[#This Row],[//]]))</f>
        <v/>
      </c>
      <c r="V479" s="31" t="str">
        <f ca="1">LOWER(SUBSTITUTE(SUBSTITUTE(SUBSTITUTE(SUBSTITUTE(SUBSTITUTE(SUBSTITUTE(SUBSTITUTE(ATALI[[#This Row],[N.B.nota]]," ",""),"-",""),"(",""),")",""),".",""),",",""),"/",""))</f>
        <v/>
      </c>
      <c r="W479" s="31" t="str">
        <f ca="1">IF(ATALI[[#This Row],[concat]]="","",MATCH(ATALI[[#This Row],[concat]],[3]!db[NB NOTA_C],0)+1)</f>
        <v/>
      </c>
      <c r="X479" s="31" t="str">
        <f ca="1">IF(ATALI[[#This Row],[N.B.nota]]="","",ADDRESS(ROW(ATALI[QB]),COLUMN(ATALI[QB]))&amp;":"&amp;ADDRESS(ROW(),COLUMN(ATALI[QB])))</f>
        <v/>
      </c>
      <c r="Y479" s="46" t="str">
        <f ca="1">IF(ATALI[[#This Row],[//]]="","",HYPERLINK("[../DB.xlsx]DB!e"&amp;MATCH(ATALI[[#This Row],[concat]],[3]!db[NB NOTA_C],0)+1,"&gt;"))</f>
        <v/>
      </c>
      <c r="Z479" s="32">
        <f ca="1">IF(ATALI[[#This Row],[ID NOTA]]="",INDIRECT(ADDRESS(ROW()-1,COLUMN())),ATALI[[#This Row],[ID NOTA]])</f>
        <v>7</v>
      </c>
    </row>
    <row r="480" spans="1:26" x14ac:dyDescent="0.25">
      <c r="A480" s="32"/>
      <c r="B480" s="48" t="str">
        <f>IF(ATALI[[#This Row],[N_ID]]="","",INDEX(Table1[ID],MATCH(ATALI[[#This Row],[N_ID]],Table1[N_ID],0)))</f>
        <v/>
      </c>
      <c r="C480" s="48" t="str">
        <f ca="1">IF(ATALI[[#This Row],[//]]="","",HYPERLINK("["&amp;SUBSTITUTE(DIR,"'","")&amp;"]NOTA!D"&amp;ATALI[[#This Row],[//]]+2,"&gt;"))</f>
        <v/>
      </c>
      <c r="D480" s="48" t="str">
        <f>IF(ATALI[[#This Row],[ID NOTA]]="","",INDEX(Table1[QB],MATCH(ATALI[[#This Row],[ID NOTA]],Table1[ID],0)))</f>
        <v/>
      </c>
      <c r="E48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80" s="48"/>
      <c r="G480" s="30" t="str">
        <f ca="1">IF(ATALI[[#This Row],[N_ID]]="","",INDEX(INDIRECT($2:$2),ATALI[[#This Row],[//]]))</f>
        <v/>
      </c>
      <c r="H480" s="30" t="str">
        <f ca="1">IF(ATALI[[#This Row],[N_ID]]="","",INDEX(INDIRECT($2:$2),ATALI[[#This Row],[//]]))</f>
        <v/>
      </c>
      <c r="I480" s="31" t="str">
        <f ca="1">IF(ATALI[[#This Row],[N_ID]]="","",INDEX(INDIRECT($2:$2),ATALI[[#This Row],[//]]))</f>
        <v/>
      </c>
      <c r="J480" s="31" t="str">
        <f ca="1">IF(ATALI[[#This Row],[//]]="","",INDEX([3]!db[NB PAJAK],ATALI[[#This Row],[stt]]-1))</f>
        <v/>
      </c>
      <c r="K480" s="48" t="str">
        <f ca="1">IF(ATALI[[#This Row],[//]]="","",INDEX(INDIRECT($2:$2),ATALI[[#This Row],[//]]))</f>
        <v/>
      </c>
      <c r="L480" s="48" t="str">
        <f ca="1">IF(ATALI[[#This Row],[//]]="","",INDEX(INDIRECT($2:$2),ATALI[[#This Row],[//]]))</f>
        <v/>
      </c>
      <c r="M480" s="48" t="str">
        <f ca="1">IF(ATALI[[#This Row],[//]]="","",INDEX(INDIRECT($2:$2),ATALI[[#This Row],[//]]))</f>
        <v/>
      </c>
      <c r="N480" s="33" t="str">
        <f ca="1">IF(ATALI[[#This Row],[//]]="","",INDEX(INDIRECT($2:$2),ATALI[[#This Row],[//]]))</f>
        <v/>
      </c>
      <c r="O480" s="44" t="str">
        <f ca="1">IF(ATALI[[#This Row],[//]]="","",INDEX(INDIRECT($2:$2),ATALI[[#This Row],[//]]))</f>
        <v/>
      </c>
      <c r="P480" s="44" t="str">
        <f ca="1">IF(ATALI[[#This Row],[//]]="","",IF(INDEX(INDIRECT($2:$2),ATALI[[#This Row],[//]])="","",INDEX(INDIRECT($2:$2),ATALI[[#This Row],[//]])))</f>
        <v/>
      </c>
      <c r="Q480" s="33" t="str">
        <f ca="1">IF(ATALI[[#This Row],[//]]="","",INDEX(INDIRECT($2:$2),ATALI[[#This Row],[//]]))</f>
        <v/>
      </c>
      <c r="R4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80" s="45" t="str">
        <f ca="1">IF(ATALI[[#This Row],[//]]="","",IF(INDEX(INDIRECT($2:$2),ATALI[[#This Row],[//]])="","",INDEX(INDIRECT($2:$2),ATALI[[#This Row],[//]])))</f>
        <v/>
      </c>
      <c r="U480" s="31" t="str">
        <f ca="1">IF(ATALI[[#This Row],[//]]="","",INDEX(INDIRECT($2:$2),ATALI[[#This Row],[//]]))</f>
        <v/>
      </c>
      <c r="V480" s="31" t="str">
        <f ca="1">LOWER(SUBSTITUTE(SUBSTITUTE(SUBSTITUTE(SUBSTITUTE(SUBSTITUTE(SUBSTITUTE(SUBSTITUTE(ATALI[[#This Row],[N.B.nota]]," ",""),"-",""),"(",""),")",""),".",""),",",""),"/",""))</f>
        <v/>
      </c>
      <c r="W480" s="31" t="str">
        <f ca="1">IF(ATALI[[#This Row],[concat]]="","",MATCH(ATALI[[#This Row],[concat]],[3]!db[NB NOTA_C],0)+1)</f>
        <v/>
      </c>
      <c r="X480" s="31" t="str">
        <f ca="1">IF(ATALI[[#This Row],[N.B.nota]]="","",ADDRESS(ROW(ATALI[QB]),COLUMN(ATALI[QB]))&amp;":"&amp;ADDRESS(ROW(),COLUMN(ATALI[QB])))</f>
        <v/>
      </c>
      <c r="Y480" s="46" t="str">
        <f ca="1">IF(ATALI[[#This Row],[//]]="","",HYPERLINK("[../DB.xlsx]DB!e"&amp;MATCH(ATALI[[#This Row],[concat]],[3]!db[NB NOTA_C],0)+1,"&gt;"))</f>
        <v/>
      </c>
      <c r="Z480" s="32">
        <f ca="1">IF(ATALI[[#This Row],[ID NOTA]]="",INDIRECT(ADDRESS(ROW()-1,COLUMN())),ATALI[[#This Row],[ID NOTA]])</f>
        <v>7</v>
      </c>
    </row>
    <row r="481" spans="1:26" x14ac:dyDescent="0.25">
      <c r="A481" s="32"/>
      <c r="B481" s="48" t="str">
        <f>IF(ATALI[[#This Row],[N_ID]]="","",INDEX(Table1[ID],MATCH(ATALI[[#This Row],[N_ID]],Table1[N_ID],0)))</f>
        <v/>
      </c>
      <c r="C481" s="48" t="str">
        <f ca="1">IF(ATALI[[#This Row],[//]]="","",HYPERLINK("["&amp;SUBSTITUTE(DIR,"'","")&amp;"]NOTA!D"&amp;ATALI[[#This Row],[//]]+2,"&gt;"))</f>
        <v/>
      </c>
      <c r="D481" s="48" t="str">
        <f>IF(ATALI[[#This Row],[ID NOTA]]="","",INDEX(Table1[QB],MATCH(ATALI[[#This Row],[ID NOTA]],Table1[ID],0)))</f>
        <v/>
      </c>
      <c r="E48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81" s="48"/>
      <c r="G481" s="30" t="str">
        <f ca="1">IF(ATALI[[#This Row],[N_ID]]="","",INDEX(INDIRECT($2:$2),ATALI[[#This Row],[//]]))</f>
        <v/>
      </c>
      <c r="H481" s="30" t="str">
        <f ca="1">IF(ATALI[[#This Row],[N_ID]]="","",INDEX(INDIRECT($2:$2),ATALI[[#This Row],[//]]))</f>
        <v/>
      </c>
      <c r="I481" s="31" t="str">
        <f ca="1">IF(ATALI[[#This Row],[N_ID]]="","",INDEX(INDIRECT($2:$2),ATALI[[#This Row],[//]]))</f>
        <v/>
      </c>
      <c r="J481" s="31" t="str">
        <f ca="1">IF(ATALI[[#This Row],[//]]="","",INDEX([3]!db[NB PAJAK],ATALI[[#This Row],[stt]]-1))</f>
        <v/>
      </c>
      <c r="K481" s="48" t="str">
        <f ca="1">IF(ATALI[[#This Row],[//]]="","",INDEX(INDIRECT($2:$2),ATALI[[#This Row],[//]]))</f>
        <v/>
      </c>
      <c r="L481" s="48" t="str">
        <f ca="1">IF(ATALI[[#This Row],[//]]="","",INDEX(INDIRECT($2:$2),ATALI[[#This Row],[//]]))</f>
        <v/>
      </c>
      <c r="M481" s="48" t="str">
        <f ca="1">IF(ATALI[[#This Row],[//]]="","",INDEX(INDIRECT($2:$2),ATALI[[#This Row],[//]]))</f>
        <v/>
      </c>
      <c r="N481" s="33" t="str">
        <f ca="1">IF(ATALI[[#This Row],[//]]="","",INDEX(INDIRECT($2:$2),ATALI[[#This Row],[//]]))</f>
        <v/>
      </c>
      <c r="O481" s="44" t="str">
        <f ca="1">IF(ATALI[[#This Row],[//]]="","",INDEX(INDIRECT($2:$2),ATALI[[#This Row],[//]]))</f>
        <v/>
      </c>
      <c r="P481" s="44" t="str">
        <f ca="1">IF(ATALI[[#This Row],[//]]="","",IF(INDEX(INDIRECT($2:$2),ATALI[[#This Row],[//]])="","",INDEX(INDIRECT($2:$2),ATALI[[#This Row],[//]])))</f>
        <v/>
      </c>
      <c r="Q481" s="33" t="str">
        <f ca="1">IF(ATALI[[#This Row],[//]]="","",INDEX(INDIRECT($2:$2),ATALI[[#This Row],[//]]))</f>
        <v/>
      </c>
      <c r="R4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81" s="45" t="str">
        <f ca="1">IF(ATALI[[#This Row],[//]]="","",IF(INDEX(INDIRECT($2:$2),ATALI[[#This Row],[//]])="","",INDEX(INDIRECT($2:$2),ATALI[[#This Row],[//]])))</f>
        <v/>
      </c>
      <c r="U481" s="31" t="str">
        <f ca="1">IF(ATALI[[#This Row],[//]]="","",INDEX(INDIRECT($2:$2),ATALI[[#This Row],[//]]))</f>
        <v/>
      </c>
      <c r="V481" s="31" t="str">
        <f ca="1">LOWER(SUBSTITUTE(SUBSTITUTE(SUBSTITUTE(SUBSTITUTE(SUBSTITUTE(SUBSTITUTE(SUBSTITUTE(ATALI[[#This Row],[N.B.nota]]," ",""),"-",""),"(",""),")",""),".",""),",",""),"/",""))</f>
        <v/>
      </c>
      <c r="W481" s="31" t="str">
        <f ca="1">IF(ATALI[[#This Row],[concat]]="","",MATCH(ATALI[[#This Row],[concat]],[3]!db[NB NOTA_C],0)+1)</f>
        <v/>
      </c>
      <c r="X481" s="31" t="str">
        <f ca="1">IF(ATALI[[#This Row],[N.B.nota]]="","",ADDRESS(ROW(ATALI[QB]),COLUMN(ATALI[QB]))&amp;":"&amp;ADDRESS(ROW(),COLUMN(ATALI[QB])))</f>
        <v/>
      </c>
      <c r="Y481" s="46" t="str">
        <f ca="1">IF(ATALI[[#This Row],[//]]="","",HYPERLINK("[../DB.xlsx]DB!e"&amp;MATCH(ATALI[[#This Row],[concat]],[3]!db[NB NOTA_C],0)+1,"&gt;"))</f>
        <v/>
      </c>
      <c r="Z481" s="32">
        <f ca="1">IF(ATALI[[#This Row],[ID NOTA]]="",INDIRECT(ADDRESS(ROW()-1,COLUMN())),ATALI[[#This Row],[ID NOTA]])</f>
        <v>7</v>
      </c>
    </row>
    <row r="482" spans="1:26" x14ac:dyDescent="0.25">
      <c r="A482" s="32"/>
      <c r="B482" s="48" t="str">
        <f>IF(ATALI[[#This Row],[N_ID]]="","",INDEX(Table1[ID],MATCH(ATALI[[#This Row],[N_ID]],Table1[N_ID],0)))</f>
        <v/>
      </c>
      <c r="C482" s="48" t="str">
        <f ca="1">IF(ATALI[[#This Row],[//]]="","",HYPERLINK("["&amp;SUBSTITUTE(DIR,"'","")&amp;"]NOTA!D"&amp;ATALI[[#This Row],[//]]+2,"&gt;"))</f>
        <v/>
      </c>
      <c r="D482" s="48" t="str">
        <f>IF(ATALI[[#This Row],[ID NOTA]]="","",INDEX(Table1[QB],MATCH(ATALI[[#This Row],[ID NOTA]],Table1[ID],0)))</f>
        <v/>
      </c>
      <c r="E48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82" s="48"/>
      <c r="G482" s="30" t="str">
        <f ca="1">IF(ATALI[[#This Row],[N_ID]]="","",INDEX(INDIRECT($2:$2),ATALI[[#This Row],[//]]))</f>
        <v/>
      </c>
      <c r="H482" s="30" t="str">
        <f ca="1">IF(ATALI[[#This Row],[N_ID]]="","",INDEX(INDIRECT($2:$2),ATALI[[#This Row],[//]]))</f>
        <v/>
      </c>
      <c r="I482" s="31" t="str">
        <f ca="1">IF(ATALI[[#This Row],[N_ID]]="","",INDEX(INDIRECT($2:$2),ATALI[[#This Row],[//]]))</f>
        <v/>
      </c>
      <c r="J482" s="31" t="str">
        <f ca="1">IF(ATALI[[#This Row],[//]]="","",INDEX([3]!db[NB PAJAK],ATALI[[#This Row],[stt]]-1))</f>
        <v/>
      </c>
      <c r="K482" s="48" t="str">
        <f ca="1">IF(ATALI[[#This Row],[//]]="","",INDEX(INDIRECT($2:$2),ATALI[[#This Row],[//]]))</f>
        <v/>
      </c>
      <c r="L482" s="48" t="str">
        <f ca="1">IF(ATALI[[#This Row],[//]]="","",INDEX(INDIRECT($2:$2),ATALI[[#This Row],[//]]))</f>
        <v/>
      </c>
      <c r="M482" s="48" t="str">
        <f ca="1">IF(ATALI[[#This Row],[//]]="","",INDEX(INDIRECT($2:$2),ATALI[[#This Row],[//]]))</f>
        <v/>
      </c>
      <c r="N482" s="33" t="str">
        <f ca="1">IF(ATALI[[#This Row],[//]]="","",INDEX(INDIRECT($2:$2),ATALI[[#This Row],[//]]))</f>
        <v/>
      </c>
      <c r="O482" s="44" t="str">
        <f ca="1">IF(ATALI[[#This Row],[//]]="","",INDEX(INDIRECT($2:$2),ATALI[[#This Row],[//]]))</f>
        <v/>
      </c>
      <c r="P482" s="44" t="str">
        <f ca="1">IF(ATALI[[#This Row],[//]]="","",IF(INDEX(INDIRECT($2:$2),ATALI[[#This Row],[//]])="","",INDEX(INDIRECT($2:$2),ATALI[[#This Row],[//]])))</f>
        <v/>
      </c>
      <c r="Q482" s="33" t="str">
        <f ca="1">IF(ATALI[[#This Row],[//]]="","",INDEX(INDIRECT($2:$2),ATALI[[#This Row],[//]]))</f>
        <v/>
      </c>
      <c r="R4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82" s="45" t="str">
        <f ca="1">IF(ATALI[[#This Row],[//]]="","",IF(INDEX(INDIRECT($2:$2),ATALI[[#This Row],[//]])="","",INDEX(INDIRECT($2:$2),ATALI[[#This Row],[//]])))</f>
        <v/>
      </c>
      <c r="U482" s="31" t="str">
        <f ca="1">IF(ATALI[[#This Row],[//]]="","",INDEX(INDIRECT($2:$2),ATALI[[#This Row],[//]]))</f>
        <v/>
      </c>
      <c r="V482" s="31" t="str">
        <f ca="1">LOWER(SUBSTITUTE(SUBSTITUTE(SUBSTITUTE(SUBSTITUTE(SUBSTITUTE(SUBSTITUTE(SUBSTITUTE(ATALI[[#This Row],[N.B.nota]]," ",""),"-",""),"(",""),")",""),".",""),",",""),"/",""))</f>
        <v/>
      </c>
      <c r="W482" s="31" t="str">
        <f ca="1">IF(ATALI[[#This Row],[concat]]="","",MATCH(ATALI[[#This Row],[concat]],[3]!db[NB NOTA_C],0)+1)</f>
        <v/>
      </c>
      <c r="X482" s="31" t="str">
        <f ca="1">IF(ATALI[[#This Row],[N.B.nota]]="","",ADDRESS(ROW(ATALI[QB]),COLUMN(ATALI[QB]))&amp;":"&amp;ADDRESS(ROW(),COLUMN(ATALI[QB])))</f>
        <v/>
      </c>
      <c r="Y482" s="46" t="str">
        <f ca="1">IF(ATALI[[#This Row],[//]]="","",HYPERLINK("[../DB.xlsx]DB!e"&amp;MATCH(ATALI[[#This Row],[concat]],[3]!db[NB NOTA_C],0)+1,"&gt;"))</f>
        <v/>
      </c>
      <c r="Z482" s="32">
        <f ca="1">IF(ATALI[[#This Row],[ID NOTA]]="",INDIRECT(ADDRESS(ROW()-1,COLUMN())),ATALI[[#This Row],[ID NOTA]])</f>
        <v>7</v>
      </c>
    </row>
    <row r="483" spans="1:26" x14ac:dyDescent="0.25">
      <c r="A483" s="32"/>
      <c r="B483" s="48" t="str">
        <f>IF(ATALI[[#This Row],[N_ID]]="","",INDEX(Table1[ID],MATCH(ATALI[[#This Row],[N_ID]],Table1[N_ID],0)))</f>
        <v/>
      </c>
      <c r="C483" s="48" t="str">
        <f ca="1">IF(ATALI[[#This Row],[//]]="","",HYPERLINK("["&amp;SUBSTITUTE(DIR,"'","")&amp;"]NOTA!D"&amp;ATALI[[#This Row],[//]]+2,"&gt;"))</f>
        <v/>
      </c>
      <c r="D483" s="48" t="str">
        <f>IF(ATALI[[#This Row],[ID NOTA]]="","",INDEX(Table1[QB],MATCH(ATALI[[#This Row],[ID NOTA]],Table1[ID],0)))</f>
        <v/>
      </c>
      <c r="E48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83" s="48"/>
      <c r="G483" s="30" t="str">
        <f ca="1">IF(ATALI[[#This Row],[N_ID]]="","",INDEX(INDIRECT($2:$2),ATALI[[#This Row],[//]]))</f>
        <v/>
      </c>
      <c r="H483" s="30" t="str">
        <f ca="1">IF(ATALI[[#This Row],[N_ID]]="","",INDEX(INDIRECT($2:$2),ATALI[[#This Row],[//]]))</f>
        <v/>
      </c>
      <c r="I483" s="31" t="str">
        <f ca="1">IF(ATALI[[#This Row],[N_ID]]="","",INDEX(INDIRECT($2:$2),ATALI[[#This Row],[//]]))</f>
        <v/>
      </c>
      <c r="J483" s="31" t="str">
        <f ca="1">IF(ATALI[[#This Row],[//]]="","",INDEX([3]!db[NB PAJAK],ATALI[[#This Row],[stt]]-1))</f>
        <v/>
      </c>
      <c r="K483" s="48" t="str">
        <f ca="1">IF(ATALI[[#This Row],[//]]="","",INDEX(INDIRECT($2:$2),ATALI[[#This Row],[//]]))</f>
        <v/>
      </c>
      <c r="L483" s="48" t="str">
        <f ca="1">IF(ATALI[[#This Row],[//]]="","",INDEX(INDIRECT($2:$2),ATALI[[#This Row],[//]]))</f>
        <v/>
      </c>
      <c r="M483" s="48" t="str">
        <f ca="1">IF(ATALI[[#This Row],[//]]="","",INDEX(INDIRECT($2:$2),ATALI[[#This Row],[//]]))</f>
        <v/>
      </c>
      <c r="N483" s="33" t="str">
        <f ca="1">IF(ATALI[[#This Row],[//]]="","",INDEX(INDIRECT($2:$2),ATALI[[#This Row],[//]]))</f>
        <v/>
      </c>
      <c r="O483" s="44" t="str">
        <f ca="1">IF(ATALI[[#This Row],[//]]="","",INDEX(INDIRECT($2:$2),ATALI[[#This Row],[//]]))</f>
        <v/>
      </c>
      <c r="P483" s="44" t="str">
        <f ca="1">IF(ATALI[[#This Row],[//]]="","",IF(INDEX(INDIRECT($2:$2),ATALI[[#This Row],[//]])="","",INDEX(INDIRECT($2:$2),ATALI[[#This Row],[//]])))</f>
        <v/>
      </c>
      <c r="Q483" s="33" t="str">
        <f ca="1">IF(ATALI[[#This Row],[//]]="","",INDEX(INDIRECT($2:$2),ATALI[[#This Row],[//]]))</f>
        <v/>
      </c>
      <c r="R4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83" s="45" t="str">
        <f ca="1">IF(ATALI[[#This Row],[//]]="","",IF(INDEX(INDIRECT($2:$2),ATALI[[#This Row],[//]])="","",INDEX(INDIRECT($2:$2),ATALI[[#This Row],[//]])))</f>
        <v/>
      </c>
      <c r="U483" s="31" t="str">
        <f ca="1">IF(ATALI[[#This Row],[//]]="","",INDEX(INDIRECT($2:$2),ATALI[[#This Row],[//]]))</f>
        <v/>
      </c>
      <c r="V483" s="31" t="str">
        <f ca="1">LOWER(SUBSTITUTE(SUBSTITUTE(SUBSTITUTE(SUBSTITUTE(SUBSTITUTE(SUBSTITUTE(SUBSTITUTE(ATALI[[#This Row],[N.B.nota]]," ",""),"-",""),"(",""),")",""),".",""),",",""),"/",""))</f>
        <v/>
      </c>
      <c r="W483" s="31" t="str">
        <f ca="1">IF(ATALI[[#This Row],[concat]]="","",MATCH(ATALI[[#This Row],[concat]],[3]!db[NB NOTA_C],0)+1)</f>
        <v/>
      </c>
      <c r="X483" s="31" t="str">
        <f ca="1">IF(ATALI[[#This Row],[N.B.nota]]="","",ADDRESS(ROW(ATALI[QB]),COLUMN(ATALI[QB]))&amp;":"&amp;ADDRESS(ROW(),COLUMN(ATALI[QB])))</f>
        <v/>
      </c>
      <c r="Y483" s="46" t="str">
        <f ca="1">IF(ATALI[[#This Row],[//]]="","",HYPERLINK("[../DB.xlsx]DB!e"&amp;MATCH(ATALI[[#This Row],[concat]],[3]!db[NB NOTA_C],0)+1,"&gt;"))</f>
        <v/>
      </c>
      <c r="Z483" s="32">
        <f ca="1">IF(ATALI[[#This Row],[ID NOTA]]="",INDIRECT(ADDRESS(ROW()-1,COLUMN())),ATALI[[#This Row],[ID NOTA]])</f>
        <v>7</v>
      </c>
    </row>
    <row r="484" spans="1:26" x14ac:dyDescent="0.25">
      <c r="A484" s="32"/>
      <c r="B484" s="48" t="str">
        <f>IF(ATALI[[#This Row],[N_ID]]="","",INDEX(Table1[ID],MATCH(ATALI[[#This Row],[N_ID]],Table1[N_ID],0)))</f>
        <v/>
      </c>
      <c r="C484" s="48" t="str">
        <f ca="1">IF(ATALI[[#This Row],[//]]="","",HYPERLINK("["&amp;SUBSTITUTE(DIR,"'","")&amp;"]NOTA!D"&amp;ATALI[[#This Row],[//]]+2,"&gt;"))</f>
        <v/>
      </c>
      <c r="D484" s="48" t="str">
        <f>IF(ATALI[[#This Row],[ID NOTA]]="","",INDEX(Table1[QB],MATCH(ATALI[[#This Row],[ID NOTA]],Table1[ID],0)))</f>
        <v/>
      </c>
      <c r="E48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84" s="48"/>
      <c r="G484" s="30" t="str">
        <f ca="1">IF(ATALI[[#This Row],[N_ID]]="","",INDEX(INDIRECT($2:$2),ATALI[[#This Row],[//]]))</f>
        <v/>
      </c>
      <c r="H484" s="30" t="str">
        <f ca="1">IF(ATALI[[#This Row],[N_ID]]="","",INDEX(INDIRECT($2:$2),ATALI[[#This Row],[//]]))</f>
        <v/>
      </c>
      <c r="I484" s="31" t="str">
        <f ca="1">IF(ATALI[[#This Row],[N_ID]]="","",INDEX(INDIRECT($2:$2),ATALI[[#This Row],[//]]))</f>
        <v/>
      </c>
      <c r="J484" s="31" t="str">
        <f ca="1">IF(ATALI[[#This Row],[//]]="","",INDEX([3]!db[NB PAJAK],ATALI[[#This Row],[stt]]-1))</f>
        <v/>
      </c>
      <c r="K484" s="48" t="str">
        <f ca="1">IF(ATALI[[#This Row],[//]]="","",INDEX(INDIRECT($2:$2),ATALI[[#This Row],[//]]))</f>
        <v/>
      </c>
      <c r="L484" s="48" t="str">
        <f ca="1">IF(ATALI[[#This Row],[//]]="","",INDEX(INDIRECT($2:$2),ATALI[[#This Row],[//]]))</f>
        <v/>
      </c>
      <c r="M484" s="48" t="str">
        <f ca="1">IF(ATALI[[#This Row],[//]]="","",INDEX(INDIRECT($2:$2),ATALI[[#This Row],[//]]))</f>
        <v/>
      </c>
      <c r="N484" s="33" t="str">
        <f ca="1">IF(ATALI[[#This Row],[//]]="","",INDEX(INDIRECT($2:$2),ATALI[[#This Row],[//]]))</f>
        <v/>
      </c>
      <c r="O484" s="44" t="str">
        <f ca="1">IF(ATALI[[#This Row],[//]]="","",INDEX(INDIRECT($2:$2),ATALI[[#This Row],[//]]))</f>
        <v/>
      </c>
      <c r="P484" s="44" t="str">
        <f ca="1">IF(ATALI[[#This Row],[//]]="","",IF(INDEX(INDIRECT($2:$2),ATALI[[#This Row],[//]])="","",INDEX(INDIRECT($2:$2),ATALI[[#This Row],[//]])))</f>
        <v/>
      </c>
      <c r="Q484" s="33" t="str">
        <f ca="1">IF(ATALI[[#This Row],[//]]="","",INDEX(INDIRECT($2:$2),ATALI[[#This Row],[//]]))</f>
        <v/>
      </c>
      <c r="R4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84" s="45" t="str">
        <f ca="1">IF(ATALI[[#This Row],[//]]="","",IF(INDEX(INDIRECT($2:$2),ATALI[[#This Row],[//]])="","",INDEX(INDIRECT($2:$2),ATALI[[#This Row],[//]])))</f>
        <v/>
      </c>
      <c r="U484" s="31" t="str">
        <f ca="1">IF(ATALI[[#This Row],[//]]="","",INDEX(INDIRECT($2:$2),ATALI[[#This Row],[//]]))</f>
        <v/>
      </c>
      <c r="V484" s="31" t="str">
        <f ca="1">LOWER(SUBSTITUTE(SUBSTITUTE(SUBSTITUTE(SUBSTITUTE(SUBSTITUTE(SUBSTITUTE(SUBSTITUTE(ATALI[[#This Row],[N.B.nota]]," ",""),"-",""),"(",""),")",""),".",""),",",""),"/",""))</f>
        <v/>
      </c>
      <c r="W484" s="31" t="str">
        <f ca="1">IF(ATALI[[#This Row],[concat]]="","",MATCH(ATALI[[#This Row],[concat]],[3]!db[NB NOTA_C],0)+1)</f>
        <v/>
      </c>
      <c r="X484" s="31" t="str">
        <f ca="1">IF(ATALI[[#This Row],[N.B.nota]]="","",ADDRESS(ROW(ATALI[QB]),COLUMN(ATALI[QB]))&amp;":"&amp;ADDRESS(ROW(),COLUMN(ATALI[QB])))</f>
        <v/>
      </c>
      <c r="Y484" s="46" t="str">
        <f ca="1">IF(ATALI[[#This Row],[//]]="","",HYPERLINK("[../DB.xlsx]DB!e"&amp;MATCH(ATALI[[#This Row],[concat]],[3]!db[NB NOTA_C],0)+1,"&gt;"))</f>
        <v/>
      </c>
      <c r="Z484" s="32">
        <f ca="1">IF(ATALI[[#This Row],[ID NOTA]]="",INDIRECT(ADDRESS(ROW()-1,COLUMN())),ATALI[[#This Row],[ID NOTA]])</f>
        <v>7</v>
      </c>
    </row>
    <row r="485" spans="1:26" x14ac:dyDescent="0.25">
      <c r="A485" s="32"/>
      <c r="B485" s="48" t="str">
        <f>IF(ATALI[[#This Row],[N_ID]]="","",INDEX(Table1[ID],MATCH(ATALI[[#This Row],[N_ID]],Table1[N_ID],0)))</f>
        <v/>
      </c>
      <c r="C485" s="48" t="str">
        <f ca="1">IF(ATALI[[#This Row],[//]]="","",HYPERLINK("["&amp;SUBSTITUTE(DIR,"'","")&amp;"]NOTA!D"&amp;ATALI[[#This Row],[//]]+2,"&gt;"))</f>
        <v/>
      </c>
      <c r="D485" s="48" t="str">
        <f>IF(ATALI[[#This Row],[ID NOTA]]="","",INDEX(Table1[QB],MATCH(ATALI[[#This Row],[ID NOTA]],Table1[ID],0)))</f>
        <v/>
      </c>
      <c r="E48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85" s="48"/>
      <c r="G485" s="30" t="str">
        <f ca="1">IF(ATALI[[#This Row],[N_ID]]="","",INDEX(INDIRECT($2:$2),ATALI[[#This Row],[//]]))</f>
        <v/>
      </c>
      <c r="H485" s="30" t="str">
        <f ca="1">IF(ATALI[[#This Row],[N_ID]]="","",INDEX(INDIRECT($2:$2),ATALI[[#This Row],[//]]))</f>
        <v/>
      </c>
      <c r="I485" s="31" t="str">
        <f ca="1">IF(ATALI[[#This Row],[N_ID]]="","",INDEX(INDIRECT($2:$2),ATALI[[#This Row],[//]]))</f>
        <v/>
      </c>
      <c r="J485" s="31" t="str">
        <f ca="1">IF(ATALI[[#This Row],[//]]="","",INDEX([3]!db[NB PAJAK],ATALI[[#This Row],[stt]]-1))</f>
        <v/>
      </c>
      <c r="K485" s="48" t="str">
        <f ca="1">IF(ATALI[[#This Row],[//]]="","",INDEX(INDIRECT($2:$2),ATALI[[#This Row],[//]]))</f>
        <v/>
      </c>
      <c r="L485" s="48" t="str">
        <f ca="1">IF(ATALI[[#This Row],[//]]="","",INDEX(INDIRECT($2:$2),ATALI[[#This Row],[//]]))</f>
        <v/>
      </c>
      <c r="M485" s="48" t="str">
        <f ca="1">IF(ATALI[[#This Row],[//]]="","",INDEX(INDIRECT($2:$2),ATALI[[#This Row],[//]]))</f>
        <v/>
      </c>
      <c r="N485" s="33" t="str">
        <f ca="1">IF(ATALI[[#This Row],[//]]="","",INDEX(INDIRECT($2:$2),ATALI[[#This Row],[//]]))</f>
        <v/>
      </c>
      <c r="O485" s="44" t="str">
        <f ca="1">IF(ATALI[[#This Row],[//]]="","",INDEX(INDIRECT($2:$2),ATALI[[#This Row],[//]]))</f>
        <v/>
      </c>
      <c r="P485" s="44" t="str">
        <f ca="1">IF(ATALI[[#This Row],[//]]="","",IF(INDEX(INDIRECT($2:$2),ATALI[[#This Row],[//]])="","",INDEX(INDIRECT($2:$2),ATALI[[#This Row],[//]])))</f>
        <v/>
      </c>
      <c r="Q485" s="33" t="str">
        <f ca="1">IF(ATALI[[#This Row],[//]]="","",INDEX(INDIRECT($2:$2),ATALI[[#This Row],[//]]))</f>
        <v/>
      </c>
      <c r="R4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85" s="45" t="str">
        <f ca="1">IF(ATALI[[#This Row],[//]]="","",IF(INDEX(INDIRECT($2:$2),ATALI[[#This Row],[//]])="","",INDEX(INDIRECT($2:$2),ATALI[[#This Row],[//]])))</f>
        <v/>
      </c>
      <c r="U485" s="31" t="str">
        <f ca="1">IF(ATALI[[#This Row],[//]]="","",INDEX(INDIRECT($2:$2),ATALI[[#This Row],[//]]))</f>
        <v/>
      </c>
      <c r="V485" s="31" t="str">
        <f ca="1">LOWER(SUBSTITUTE(SUBSTITUTE(SUBSTITUTE(SUBSTITUTE(SUBSTITUTE(SUBSTITUTE(SUBSTITUTE(ATALI[[#This Row],[N.B.nota]]," ",""),"-",""),"(",""),")",""),".",""),",",""),"/",""))</f>
        <v/>
      </c>
      <c r="W485" s="31" t="str">
        <f ca="1">IF(ATALI[[#This Row],[concat]]="","",MATCH(ATALI[[#This Row],[concat]],[3]!db[NB NOTA_C],0)+1)</f>
        <v/>
      </c>
      <c r="X485" s="31" t="str">
        <f ca="1">IF(ATALI[[#This Row],[N.B.nota]]="","",ADDRESS(ROW(ATALI[QB]),COLUMN(ATALI[QB]))&amp;":"&amp;ADDRESS(ROW(),COLUMN(ATALI[QB])))</f>
        <v/>
      </c>
      <c r="Y485" s="46" t="str">
        <f ca="1">IF(ATALI[[#This Row],[//]]="","",HYPERLINK("[../DB.xlsx]DB!e"&amp;MATCH(ATALI[[#This Row],[concat]],[3]!db[NB NOTA_C],0)+1,"&gt;"))</f>
        <v/>
      </c>
      <c r="Z485" s="32">
        <f ca="1">IF(ATALI[[#This Row],[ID NOTA]]="",INDIRECT(ADDRESS(ROW()-1,COLUMN())),ATALI[[#This Row],[ID NOTA]])</f>
        <v>7</v>
      </c>
    </row>
    <row r="486" spans="1:26" x14ac:dyDescent="0.25">
      <c r="A486" s="32"/>
      <c r="B486" s="48" t="str">
        <f>IF(ATALI[[#This Row],[N_ID]]="","",INDEX(Table1[ID],MATCH(ATALI[[#This Row],[N_ID]],Table1[N_ID],0)))</f>
        <v/>
      </c>
      <c r="C486" s="48" t="str">
        <f ca="1">IF(ATALI[[#This Row],[//]]="","",HYPERLINK("["&amp;SUBSTITUTE(DIR,"'","")&amp;"]NOTA!D"&amp;ATALI[[#This Row],[//]]+2,"&gt;"))</f>
        <v/>
      </c>
      <c r="D486" s="48" t="str">
        <f>IF(ATALI[[#This Row],[ID NOTA]]="","",INDEX(Table1[QB],MATCH(ATALI[[#This Row],[ID NOTA]],Table1[ID],0)))</f>
        <v/>
      </c>
      <c r="E48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86" s="48"/>
      <c r="G486" s="30" t="str">
        <f ca="1">IF(ATALI[[#This Row],[N_ID]]="","",INDEX(INDIRECT($2:$2),ATALI[[#This Row],[//]]))</f>
        <v/>
      </c>
      <c r="H486" s="30" t="str">
        <f ca="1">IF(ATALI[[#This Row],[N_ID]]="","",INDEX(INDIRECT($2:$2),ATALI[[#This Row],[//]]))</f>
        <v/>
      </c>
      <c r="I486" s="31" t="str">
        <f ca="1">IF(ATALI[[#This Row],[N_ID]]="","",INDEX(INDIRECT($2:$2),ATALI[[#This Row],[//]]))</f>
        <v/>
      </c>
      <c r="J486" s="31" t="str">
        <f ca="1">IF(ATALI[[#This Row],[//]]="","",INDEX([3]!db[NB PAJAK],ATALI[[#This Row],[stt]]-1))</f>
        <v/>
      </c>
      <c r="K486" s="48" t="str">
        <f ca="1">IF(ATALI[[#This Row],[//]]="","",INDEX(INDIRECT($2:$2),ATALI[[#This Row],[//]]))</f>
        <v/>
      </c>
      <c r="L486" s="48" t="str">
        <f ca="1">IF(ATALI[[#This Row],[//]]="","",INDEX(INDIRECT($2:$2),ATALI[[#This Row],[//]]))</f>
        <v/>
      </c>
      <c r="M486" s="48" t="str">
        <f ca="1">IF(ATALI[[#This Row],[//]]="","",INDEX(INDIRECT($2:$2),ATALI[[#This Row],[//]]))</f>
        <v/>
      </c>
      <c r="N486" s="33" t="str">
        <f ca="1">IF(ATALI[[#This Row],[//]]="","",INDEX(INDIRECT($2:$2),ATALI[[#This Row],[//]]))</f>
        <v/>
      </c>
      <c r="O486" s="44" t="str">
        <f ca="1">IF(ATALI[[#This Row],[//]]="","",INDEX(INDIRECT($2:$2),ATALI[[#This Row],[//]]))</f>
        <v/>
      </c>
      <c r="P486" s="44" t="str">
        <f ca="1">IF(ATALI[[#This Row],[//]]="","",IF(INDEX(INDIRECT($2:$2),ATALI[[#This Row],[//]])="","",INDEX(INDIRECT($2:$2),ATALI[[#This Row],[//]])))</f>
        <v/>
      </c>
      <c r="Q486" s="33" t="str">
        <f ca="1">IF(ATALI[[#This Row],[//]]="","",INDEX(INDIRECT($2:$2),ATALI[[#This Row],[//]]))</f>
        <v/>
      </c>
      <c r="R4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86" s="45" t="str">
        <f ca="1">IF(ATALI[[#This Row],[//]]="","",IF(INDEX(INDIRECT($2:$2),ATALI[[#This Row],[//]])="","",INDEX(INDIRECT($2:$2),ATALI[[#This Row],[//]])))</f>
        <v/>
      </c>
      <c r="U486" s="31" t="str">
        <f ca="1">IF(ATALI[[#This Row],[//]]="","",INDEX(INDIRECT($2:$2),ATALI[[#This Row],[//]]))</f>
        <v/>
      </c>
      <c r="V486" s="31" t="str">
        <f ca="1">LOWER(SUBSTITUTE(SUBSTITUTE(SUBSTITUTE(SUBSTITUTE(SUBSTITUTE(SUBSTITUTE(SUBSTITUTE(ATALI[[#This Row],[N.B.nota]]," ",""),"-",""),"(",""),")",""),".",""),",",""),"/",""))</f>
        <v/>
      </c>
      <c r="W486" s="31" t="str">
        <f ca="1">IF(ATALI[[#This Row],[concat]]="","",MATCH(ATALI[[#This Row],[concat]],[3]!db[NB NOTA_C],0)+1)</f>
        <v/>
      </c>
      <c r="X486" s="31" t="str">
        <f ca="1">IF(ATALI[[#This Row],[N.B.nota]]="","",ADDRESS(ROW(ATALI[QB]),COLUMN(ATALI[QB]))&amp;":"&amp;ADDRESS(ROW(),COLUMN(ATALI[QB])))</f>
        <v/>
      </c>
      <c r="Y486" s="46" t="str">
        <f ca="1">IF(ATALI[[#This Row],[//]]="","",HYPERLINK("[../DB.xlsx]DB!e"&amp;MATCH(ATALI[[#This Row],[concat]],[3]!db[NB NOTA_C],0)+1,"&gt;"))</f>
        <v/>
      </c>
      <c r="Z486" s="32">
        <f ca="1">IF(ATALI[[#This Row],[ID NOTA]]="",INDIRECT(ADDRESS(ROW()-1,COLUMN())),ATALI[[#This Row],[ID NOTA]])</f>
        <v>7</v>
      </c>
    </row>
    <row r="487" spans="1:26" x14ac:dyDescent="0.25">
      <c r="A487" s="32"/>
      <c r="B487" s="48" t="str">
        <f>IF(ATALI[[#This Row],[N_ID]]="","",INDEX(Table1[ID],MATCH(ATALI[[#This Row],[N_ID]],Table1[N_ID],0)))</f>
        <v/>
      </c>
      <c r="C487" s="48" t="str">
        <f ca="1">IF(ATALI[[#This Row],[//]]="","",HYPERLINK("["&amp;SUBSTITUTE(DIR,"'","")&amp;"]NOTA!D"&amp;ATALI[[#This Row],[//]]+2,"&gt;"))</f>
        <v/>
      </c>
      <c r="D487" s="48" t="str">
        <f>IF(ATALI[[#This Row],[ID NOTA]]="","",INDEX(Table1[QB],MATCH(ATALI[[#This Row],[ID NOTA]],Table1[ID],0)))</f>
        <v/>
      </c>
      <c r="E48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87" s="48"/>
      <c r="G487" s="30" t="str">
        <f ca="1">IF(ATALI[[#This Row],[N_ID]]="","",INDEX(INDIRECT($2:$2),ATALI[[#This Row],[//]]))</f>
        <v/>
      </c>
      <c r="H487" s="30" t="str">
        <f ca="1">IF(ATALI[[#This Row],[N_ID]]="","",INDEX(INDIRECT($2:$2),ATALI[[#This Row],[//]]))</f>
        <v/>
      </c>
      <c r="I487" s="31" t="str">
        <f ca="1">IF(ATALI[[#This Row],[N_ID]]="","",INDEX(INDIRECT($2:$2),ATALI[[#This Row],[//]]))</f>
        <v/>
      </c>
      <c r="J487" s="31" t="str">
        <f ca="1">IF(ATALI[[#This Row],[//]]="","",INDEX([3]!db[NB PAJAK],ATALI[[#This Row],[stt]]-1))</f>
        <v/>
      </c>
      <c r="K487" s="48" t="str">
        <f ca="1">IF(ATALI[[#This Row],[//]]="","",INDEX(INDIRECT($2:$2),ATALI[[#This Row],[//]]))</f>
        <v/>
      </c>
      <c r="L487" s="48" t="str">
        <f ca="1">IF(ATALI[[#This Row],[//]]="","",INDEX(INDIRECT($2:$2),ATALI[[#This Row],[//]]))</f>
        <v/>
      </c>
      <c r="M487" s="48" t="str">
        <f ca="1">IF(ATALI[[#This Row],[//]]="","",INDEX(INDIRECT($2:$2),ATALI[[#This Row],[//]]))</f>
        <v/>
      </c>
      <c r="N487" s="33" t="str">
        <f ca="1">IF(ATALI[[#This Row],[//]]="","",INDEX(INDIRECT($2:$2),ATALI[[#This Row],[//]]))</f>
        <v/>
      </c>
      <c r="O487" s="44" t="str">
        <f ca="1">IF(ATALI[[#This Row],[//]]="","",INDEX(INDIRECT($2:$2),ATALI[[#This Row],[//]]))</f>
        <v/>
      </c>
      <c r="P487" s="44" t="str">
        <f ca="1">IF(ATALI[[#This Row],[//]]="","",IF(INDEX(INDIRECT($2:$2),ATALI[[#This Row],[//]])="","",INDEX(INDIRECT($2:$2),ATALI[[#This Row],[//]])))</f>
        <v/>
      </c>
      <c r="Q487" s="33" t="str">
        <f ca="1">IF(ATALI[[#This Row],[//]]="","",INDEX(INDIRECT($2:$2),ATALI[[#This Row],[//]]))</f>
        <v/>
      </c>
      <c r="R4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87" s="45" t="str">
        <f ca="1">IF(ATALI[[#This Row],[//]]="","",IF(INDEX(INDIRECT($2:$2),ATALI[[#This Row],[//]])="","",INDEX(INDIRECT($2:$2),ATALI[[#This Row],[//]])))</f>
        <v/>
      </c>
      <c r="U487" s="31" t="str">
        <f ca="1">IF(ATALI[[#This Row],[//]]="","",INDEX(INDIRECT($2:$2),ATALI[[#This Row],[//]]))</f>
        <v/>
      </c>
      <c r="V487" s="31" t="str">
        <f ca="1">LOWER(SUBSTITUTE(SUBSTITUTE(SUBSTITUTE(SUBSTITUTE(SUBSTITUTE(SUBSTITUTE(SUBSTITUTE(ATALI[[#This Row],[N.B.nota]]," ",""),"-",""),"(",""),")",""),".",""),",",""),"/",""))</f>
        <v/>
      </c>
      <c r="W487" s="31" t="str">
        <f ca="1">IF(ATALI[[#This Row],[concat]]="","",MATCH(ATALI[[#This Row],[concat]],[3]!db[NB NOTA_C],0)+1)</f>
        <v/>
      </c>
      <c r="X487" s="31" t="str">
        <f ca="1">IF(ATALI[[#This Row],[N.B.nota]]="","",ADDRESS(ROW(ATALI[QB]),COLUMN(ATALI[QB]))&amp;":"&amp;ADDRESS(ROW(),COLUMN(ATALI[QB])))</f>
        <v/>
      </c>
      <c r="Y487" s="46" t="str">
        <f ca="1">IF(ATALI[[#This Row],[//]]="","",HYPERLINK("[../DB.xlsx]DB!e"&amp;MATCH(ATALI[[#This Row],[concat]],[3]!db[NB NOTA_C],0)+1,"&gt;"))</f>
        <v/>
      </c>
      <c r="Z487" s="32">
        <f ca="1">IF(ATALI[[#This Row],[ID NOTA]]="",INDIRECT(ADDRESS(ROW()-1,COLUMN())),ATALI[[#This Row],[ID NOTA]])</f>
        <v>7</v>
      </c>
    </row>
    <row r="488" spans="1:26" x14ac:dyDescent="0.25">
      <c r="A488" s="32"/>
      <c r="B488" s="48" t="str">
        <f>IF(ATALI[[#This Row],[N_ID]]="","",INDEX(Table1[ID],MATCH(ATALI[[#This Row],[N_ID]],Table1[N_ID],0)))</f>
        <v/>
      </c>
      <c r="C488" s="48" t="str">
        <f ca="1">IF(ATALI[[#This Row],[//]]="","",HYPERLINK("["&amp;SUBSTITUTE(DIR,"'","")&amp;"]NOTA!D"&amp;ATALI[[#This Row],[//]]+2,"&gt;"))</f>
        <v/>
      </c>
      <c r="D488" s="48" t="str">
        <f>IF(ATALI[[#This Row],[ID NOTA]]="","",INDEX(Table1[QB],MATCH(ATALI[[#This Row],[ID NOTA]],Table1[ID],0)))</f>
        <v/>
      </c>
      <c r="E48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88" s="48"/>
      <c r="G488" s="30" t="str">
        <f ca="1">IF(ATALI[[#This Row],[N_ID]]="","",INDEX(INDIRECT($2:$2),ATALI[[#This Row],[//]]))</f>
        <v/>
      </c>
      <c r="H488" s="30" t="str">
        <f ca="1">IF(ATALI[[#This Row],[N_ID]]="","",INDEX(INDIRECT($2:$2),ATALI[[#This Row],[//]]))</f>
        <v/>
      </c>
      <c r="I488" s="31" t="str">
        <f ca="1">IF(ATALI[[#This Row],[N_ID]]="","",INDEX(INDIRECT($2:$2),ATALI[[#This Row],[//]]))</f>
        <v/>
      </c>
      <c r="J488" s="31" t="str">
        <f ca="1">IF(ATALI[[#This Row],[//]]="","",INDEX([3]!db[NB PAJAK],ATALI[[#This Row],[stt]]-1))</f>
        <v/>
      </c>
      <c r="K488" s="48" t="str">
        <f ca="1">IF(ATALI[[#This Row],[//]]="","",INDEX(INDIRECT($2:$2),ATALI[[#This Row],[//]]))</f>
        <v/>
      </c>
      <c r="L488" s="48" t="str">
        <f ca="1">IF(ATALI[[#This Row],[//]]="","",INDEX(INDIRECT($2:$2),ATALI[[#This Row],[//]]))</f>
        <v/>
      </c>
      <c r="M488" s="48" t="str">
        <f ca="1">IF(ATALI[[#This Row],[//]]="","",INDEX(INDIRECT($2:$2),ATALI[[#This Row],[//]]))</f>
        <v/>
      </c>
      <c r="N488" s="33" t="str">
        <f ca="1">IF(ATALI[[#This Row],[//]]="","",INDEX(INDIRECT($2:$2),ATALI[[#This Row],[//]]))</f>
        <v/>
      </c>
      <c r="O488" s="44" t="str">
        <f ca="1">IF(ATALI[[#This Row],[//]]="","",INDEX(INDIRECT($2:$2),ATALI[[#This Row],[//]]))</f>
        <v/>
      </c>
      <c r="P488" s="44" t="str">
        <f ca="1">IF(ATALI[[#This Row],[//]]="","",IF(INDEX(INDIRECT($2:$2),ATALI[[#This Row],[//]])="","",INDEX(INDIRECT($2:$2),ATALI[[#This Row],[//]])))</f>
        <v/>
      </c>
      <c r="Q488" s="33" t="str">
        <f ca="1">IF(ATALI[[#This Row],[//]]="","",INDEX(INDIRECT($2:$2),ATALI[[#This Row],[//]]))</f>
        <v/>
      </c>
      <c r="R4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88" s="45" t="str">
        <f ca="1">IF(ATALI[[#This Row],[//]]="","",IF(INDEX(INDIRECT($2:$2),ATALI[[#This Row],[//]])="","",INDEX(INDIRECT($2:$2),ATALI[[#This Row],[//]])))</f>
        <v/>
      </c>
      <c r="U488" s="31" t="str">
        <f ca="1">IF(ATALI[[#This Row],[//]]="","",INDEX(INDIRECT($2:$2),ATALI[[#This Row],[//]]))</f>
        <v/>
      </c>
      <c r="V488" s="31" t="str">
        <f ca="1">LOWER(SUBSTITUTE(SUBSTITUTE(SUBSTITUTE(SUBSTITUTE(SUBSTITUTE(SUBSTITUTE(SUBSTITUTE(ATALI[[#This Row],[N.B.nota]]," ",""),"-",""),"(",""),")",""),".",""),",",""),"/",""))</f>
        <v/>
      </c>
      <c r="W488" s="31" t="str">
        <f ca="1">IF(ATALI[[#This Row],[concat]]="","",MATCH(ATALI[[#This Row],[concat]],[3]!db[NB NOTA_C],0)+1)</f>
        <v/>
      </c>
      <c r="X488" s="31" t="str">
        <f ca="1">IF(ATALI[[#This Row],[N.B.nota]]="","",ADDRESS(ROW(ATALI[QB]),COLUMN(ATALI[QB]))&amp;":"&amp;ADDRESS(ROW(),COLUMN(ATALI[QB])))</f>
        <v/>
      </c>
      <c r="Y488" s="46" t="str">
        <f ca="1">IF(ATALI[[#This Row],[//]]="","",HYPERLINK("[../DB.xlsx]DB!e"&amp;MATCH(ATALI[[#This Row],[concat]],[3]!db[NB NOTA_C],0)+1,"&gt;"))</f>
        <v/>
      </c>
      <c r="Z488" s="32">
        <f ca="1">IF(ATALI[[#This Row],[ID NOTA]]="",INDIRECT(ADDRESS(ROW()-1,COLUMN())),ATALI[[#This Row],[ID NOTA]])</f>
        <v>7</v>
      </c>
    </row>
    <row r="489" spans="1:26" x14ac:dyDescent="0.25">
      <c r="A489" s="32"/>
      <c r="B489" s="48" t="str">
        <f>IF(ATALI[[#This Row],[N_ID]]="","",INDEX(Table1[ID],MATCH(ATALI[[#This Row],[N_ID]],Table1[N_ID],0)))</f>
        <v/>
      </c>
      <c r="C489" s="48" t="str">
        <f ca="1">IF(ATALI[[#This Row],[//]]="","",HYPERLINK("["&amp;SUBSTITUTE(DIR,"'","")&amp;"]NOTA!D"&amp;ATALI[[#This Row],[//]]+2,"&gt;"))</f>
        <v/>
      </c>
      <c r="D489" s="48" t="str">
        <f>IF(ATALI[[#This Row],[ID NOTA]]="","",INDEX(Table1[QB],MATCH(ATALI[[#This Row],[ID NOTA]],Table1[ID],0)))</f>
        <v/>
      </c>
      <c r="E48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89" s="48"/>
      <c r="G489" s="30" t="str">
        <f ca="1">IF(ATALI[[#This Row],[N_ID]]="","",INDEX(INDIRECT($2:$2),ATALI[[#This Row],[//]]))</f>
        <v/>
      </c>
      <c r="H489" s="30" t="str">
        <f ca="1">IF(ATALI[[#This Row],[N_ID]]="","",INDEX(INDIRECT($2:$2),ATALI[[#This Row],[//]]))</f>
        <v/>
      </c>
      <c r="I489" s="31" t="str">
        <f ca="1">IF(ATALI[[#This Row],[N_ID]]="","",INDEX(INDIRECT($2:$2),ATALI[[#This Row],[//]]))</f>
        <v/>
      </c>
      <c r="J489" s="31" t="str">
        <f ca="1">IF(ATALI[[#This Row],[//]]="","",INDEX([3]!db[NB PAJAK],ATALI[[#This Row],[stt]]-1))</f>
        <v/>
      </c>
      <c r="K489" s="48" t="str">
        <f ca="1">IF(ATALI[[#This Row],[//]]="","",INDEX(INDIRECT($2:$2),ATALI[[#This Row],[//]]))</f>
        <v/>
      </c>
      <c r="L489" s="48" t="str">
        <f ca="1">IF(ATALI[[#This Row],[//]]="","",INDEX(INDIRECT($2:$2),ATALI[[#This Row],[//]]))</f>
        <v/>
      </c>
      <c r="M489" s="48" t="str">
        <f ca="1">IF(ATALI[[#This Row],[//]]="","",INDEX(INDIRECT($2:$2),ATALI[[#This Row],[//]]))</f>
        <v/>
      </c>
      <c r="N489" s="33" t="str">
        <f ca="1">IF(ATALI[[#This Row],[//]]="","",INDEX(INDIRECT($2:$2),ATALI[[#This Row],[//]]))</f>
        <v/>
      </c>
      <c r="O489" s="44" t="str">
        <f ca="1">IF(ATALI[[#This Row],[//]]="","",INDEX(INDIRECT($2:$2),ATALI[[#This Row],[//]]))</f>
        <v/>
      </c>
      <c r="P489" s="44" t="str">
        <f ca="1">IF(ATALI[[#This Row],[//]]="","",IF(INDEX(INDIRECT($2:$2),ATALI[[#This Row],[//]])="","",INDEX(INDIRECT($2:$2),ATALI[[#This Row],[//]])))</f>
        <v/>
      </c>
      <c r="Q489" s="33" t="str">
        <f ca="1">IF(ATALI[[#This Row],[//]]="","",INDEX(INDIRECT($2:$2),ATALI[[#This Row],[//]]))</f>
        <v/>
      </c>
      <c r="R4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89" s="45" t="str">
        <f ca="1">IF(ATALI[[#This Row],[//]]="","",IF(INDEX(INDIRECT($2:$2),ATALI[[#This Row],[//]])="","",INDEX(INDIRECT($2:$2),ATALI[[#This Row],[//]])))</f>
        <v/>
      </c>
      <c r="U489" s="31" t="str">
        <f ca="1">IF(ATALI[[#This Row],[//]]="","",INDEX(INDIRECT($2:$2),ATALI[[#This Row],[//]]))</f>
        <v/>
      </c>
      <c r="V489" s="31" t="str">
        <f ca="1">LOWER(SUBSTITUTE(SUBSTITUTE(SUBSTITUTE(SUBSTITUTE(SUBSTITUTE(SUBSTITUTE(SUBSTITUTE(ATALI[[#This Row],[N.B.nota]]," ",""),"-",""),"(",""),")",""),".",""),",",""),"/",""))</f>
        <v/>
      </c>
      <c r="W489" s="31" t="str">
        <f ca="1">IF(ATALI[[#This Row],[concat]]="","",MATCH(ATALI[[#This Row],[concat]],[3]!db[NB NOTA_C],0)+1)</f>
        <v/>
      </c>
      <c r="X489" s="31" t="str">
        <f ca="1">IF(ATALI[[#This Row],[N.B.nota]]="","",ADDRESS(ROW(ATALI[QB]),COLUMN(ATALI[QB]))&amp;":"&amp;ADDRESS(ROW(),COLUMN(ATALI[QB])))</f>
        <v/>
      </c>
      <c r="Y489" s="46" t="str">
        <f ca="1">IF(ATALI[[#This Row],[//]]="","",HYPERLINK("[../DB.xlsx]DB!e"&amp;MATCH(ATALI[[#This Row],[concat]],[3]!db[NB NOTA_C],0)+1,"&gt;"))</f>
        <v/>
      </c>
      <c r="Z489" s="32">
        <f ca="1">IF(ATALI[[#This Row],[ID NOTA]]="",INDIRECT(ADDRESS(ROW()-1,COLUMN())),ATALI[[#This Row],[ID NOTA]])</f>
        <v>7</v>
      </c>
    </row>
    <row r="490" spans="1:26" x14ac:dyDescent="0.25">
      <c r="A490" s="32"/>
      <c r="B490" s="48" t="str">
        <f>IF(ATALI[[#This Row],[N_ID]]="","",INDEX(Table1[ID],MATCH(ATALI[[#This Row],[N_ID]],Table1[N_ID],0)))</f>
        <v/>
      </c>
      <c r="C490" s="48" t="str">
        <f ca="1">IF(ATALI[[#This Row],[//]]="","",HYPERLINK("["&amp;SUBSTITUTE(DIR,"'","")&amp;"]NOTA!D"&amp;ATALI[[#This Row],[//]]+2,"&gt;"))</f>
        <v/>
      </c>
      <c r="D490" s="48" t="str">
        <f>IF(ATALI[[#This Row],[ID NOTA]]="","",INDEX(Table1[QB],MATCH(ATALI[[#This Row],[ID NOTA]],Table1[ID],0)))</f>
        <v/>
      </c>
      <c r="E49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90" s="48"/>
      <c r="G490" s="30" t="str">
        <f ca="1">IF(ATALI[[#This Row],[N_ID]]="","",INDEX(INDIRECT($2:$2),ATALI[[#This Row],[//]]))</f>
        <v/>
      </c>
      <c r="H490" s="30" t="str">
        <f ca="1">IF(ATALI[[#This Row],[N_ID]]="","",INDEX(INDIRECT($2:$2),ATALI[[#This Row],[//]]))</f>
        <v/>
      </c>
      <c r="I490" s="31" t="str">
        <f ca="1">IF(ATALI[[#This Row],[N_ID]]="","",INDEX(INDIRECT($2:$2),ATALI[[#This Row],[//]]))</f>
        <v/>
      </c>
      <c r="J490" s="31" t="str">
        <f ca="1">IF(ATALI[[#This Row],[//]]="","",INDEX([3]!db[NB PAJAK],ATALI[[#This Row],[stt]]-1))</f>
        <v/>
      </c>
      <c r="K490" s="48" t="str">
        <f ca="1">IF(ATALI[[#This Row],[//]]="","",INDEX(INDIRECT($2:$2),ATALI[[#This Row],[//]]))</f>
        <v/>
      </c>
      <c r="L490" s="48" t="str">
        <f ca="1">IF(ATALI[[#This Row],[//]]="","",INDEX(INDIRECT($2:$2),ATALI[[#This Row],[//]]))</f>
        <v/>
      </c>
      <c r="M490" s="48" t="str">
        <f ca="1">IF(ATALI[[#This Row],[//]]="","",INDEX(INDIRECT($2:$2),ATALI[[#This Row],[//]]))</f>
        <v/>
      </c>
      <c r="N490" s="33" t="str">
        <f ca="1">IF(ATALI[[#This Row],[//]]="","",INDEX(INDIRECT($2:$2),ATALI[[#This Row],[//]]))</f>
        <v/>
      </c>
      <c r="O490" s="44" t="str">
        <f ca="1">IF(ATALI[[#This Row],[//]]="","",INDEX(INDIRECT($2:$2),ATALI[[#This Row],[//]]))</f>
        <v/>
      </c>
      <c r="P490" s="44" t="str">
        <f ca="1">IF(ATALI[[#This Row],[//]]="","",IF(INDEX(INDIRECT($2:$2),ATALI[[#This Row],[//]])="","",INDEX(INDIRECT($2:$2),ATALI[[#This Row],[//]])))</f>
        <v/>
      </c>
      <c r="Q490" s="33" t="str">
        <f ca="1">IF(ATALI[[#This Row],[//]]="","",INDEX(INDIRECT($2:$2),ATALI[[#This Row],[//]]))</f>
        <v/>
      </c>
      <c r="R4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90" s="45" t="str">
        <f ca="1">IF(ATALI[[#This Row],[//]]="","",IF(INDEX(INDIRECT($2:$2),ATALI[[#This Row],[//]])="","",INDEX(INDIRECT($2:$2),ATALI[[#This Row],[//]])))</f>
        <v/>
      </c>
      <c r="U490" s="31" t="str">
        <f ca="1">IF(ATALI[[#This Row],[//]]="","",INDEX(INDIRECT($2:$2),ATALI[[#This Row],[//]]))</f>
        <v/>
      </c>
      <c r="V490" s="31" t="str">
        <f ca="1">LOWER(SUBSTITUTE(SUBSTITUTE(SUBSTITUTE(SUBSTITUTE(SUBSTITUTE(SUBSTITUTE(SUBSTITUTE(ATALI[[#This Row],[N.B.nota]]," ",""),"-",""),"(",""),")",""),".",""),",",""),"/",""))</f>
        <v/>
      </c>
      <c r="W490" s="31" t="str">
        <f ca="1">IF(ATALI[[#This Row],[concat]]="","",MATCH(ATALI[[#This Row],[concat]],[3]!db[NB NOTA_C],0)+1)</f>
        <v/>
      </c>
      <c r="X490" s="31" t="str">
        <f ca="1">IF(ATALI[[#This Row],[N.B.nota]]="","",ADDRESS(ROW(ATALI[QB]),COLUMN(ATALI[QB]))&amp;":"&amp;ADDRESS(ROW(),COLUMN(ATALI[QB])))</f>
        <v/>
      </c>
      <c r="Y490" s="46" t="str">
        <f ca="1">IF(ATALI[[#This Row],[//]]="","",HYPERLINK("[../DB.xlsx]DB!e"&amp;MATCH(ATALI[[#This Row],[concat]],[3]!db[NB NOTA_C],0)+1,"&gt;"))</f>
        <v/>
      </c>
      <c r="Z490" s="32">
        <f ca="1">IF(ATALI[[#This Row],[ID NOTA]]="",INDIRECT(ADDRESS(ROW()-1,COLUMN())),ATALI[[#This Row],[ID NOTA]])</f>
        <v>7</v>
      </c>
    </row>
    <row r="491" spans="1:26" x14ac:dyDescent="0.25">
      <c r="A491" s="32"/>
      <c r="B491" s="48" t="str">
        <f>IF(ATALI[[#This Row],[N_ID]]="","",INDEX(Table1[ID],MATCH(ATALI[[#This Row],[N_ID]],Table1[N_ID],0)))</f>
        <v/>
      </c>
      <c r="C491" s="48" t="str">
        <f ca="1">IF(ATALI[[#This Row],[//]]="","",HYPERLINK("["&amp;SUBSTITUTE(DIR,"'","")&amp;"]NOTA!D"&amp;ATALI[[#This Row],[//]]+2,"&gt;"))</f>
        <v/>
      </c>
      <c r="D491" s="48" t="str">
        <f>IF(ATALI[[#This Row],[ID NOTA]]="","",INDEX(Table1[QB],MATCH(ATALI[[#This Row],[ID NOTA]],Table1[ID],0)))</f>
        <v/>
      </c>
      <c r="E49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91" s="48"/>
      <c r="G491" s="30" t="str">
        <f ca="1">IF(ATALI[[#This Row],[N_ID]]="","",INDEX(INDIRECT($2:$2),ATALI[[#This Row],[//]]))</f>
        <v/>
      </c>
      <c r="H491" s="30" t="str">
        <f ca="1">IF(ATALI[[#This Row],[N_ID]]="","",INDEX(INDIRECT($2:$2),ATALI[[#This Row],[//]]))</f>
        <v/>
      </c>
      <c r="I491" s="31" t="str">
        <f ca="1">IF(ATALI[[#This Row],[N_ID]]="","",INDEX(INDIRECT($2:$2),ATALI[[#This Row],[//]]))</f>
        <v/>
      </c>
      <c r="J491" s="31" t="str">
        <f ca="1">IF(ATALI[[#This Row],[//]]="","",INDEX([3]!db[NB PAJAK],ATALI[[#This Row],[stt]]-1))</f>
        <v/>
      </c>
      <c r="K491" s="48" t="str">
        <f ca="1">IF(ATALI[[#This Row],[//]]="","",INDEX(INDIRECT($2:$2),ATALI[[#This Row],[//]]))</f>
        <v/>
      </c>
      <c r="L491" s="48" t="str">
        <f ca="1">IF(ATALI[[#This Row],[//]]="","",INDEX(INDIRECT($2:$2),ATALI[[#This Row],[//]]))</f>
        <v/>
      </c>
      <c r="M491" s="48" t="str">
        <f ca="1">IF(ATALI[[#This Row],[//]]="","",INDEX(INDIRECT($2:$2),ATALI[[#This Row],[//]]))</f>
        <v/>
      </c>
      <c r="N491" s="33" t="str">
        <f ca="1">IF(ATALI[[#This Row],[//]]="","",INDEX(INDIRECT($2:$2),ATALI[[#This Row],[//]]))</f>
        <v/>
      </c>
      <c r="O491" s="44" t="str">
        <f ca="1">IF(ATALI[[#This Row],[//]]="","",INDEX(INDIRECT($2:$2),ATALI[[#This Row],[//]]))</f>
        <v/>
      </c>
      <c r="P491" s="44" t="str">
        <f ca="1">IF(ATALI[[#This Row],[//]]="","",IF(INDEX(INDIRECT($2:$2),ATALI[[#This Row],[//]])="","",INDEX(INDIRECT($2:$2),ATALI[[#This Row],[//]])))</f>
        <v/>
      </c>
      <c r="Q491" s="33" t="str">
        <f ca="1">IF(ATALI[[#This Row],[//]]="","",INDEX(INDIRECT($2:$2),ATALI[[#This Row],[//]]))</f>
        <v/>
      </c>
      <c r="R4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91" s="45" t="str">
        <f ca="1">IF(ATALI[[#This Row],[//]]="","",IF(INDEX(INDIRECT($2:$2),ATALI[[#This Row],[//]])="","",INDEX(INDIRECT($2:$2),ATALI[[#This Row],[//]])))</f>
        <v/>
      </c>
      <c r="U491" s="31" t="str">
        <f ca="1">IF(ATALI[[#This Row],[//]]="","",INDEX(INDIRECT($2:$2),ATALI[[#This Row],[//]]))</f>
        <v/>
      </c>
      <c r="V491" s="31" t="str">
        <f ca="1">LOWER(SUBSTITUTE(SUBSTITUTE(SUBSTITUTE(SUBSTITUTE(SUBSTITUTE(SUBSTITUTE(SUBSTITUTE(ATALI[[#This Row],[N.B.nota]]," ",""),"-",""),"(",""),")",""),".",""),",",""),"/",""))</f>
        <v/>
      </c>
      <c r="W491" s="31" t="str">
        <f ca="1">IF(ATALI[[#This Row],[concat]]="","",MATCH(ATALI[[#This Row],[concat]],[3]!db[NB NOTA_C],0)+1)</f>
        <v/>
      </c>
      <c r="X491" s="31" t="str">
        <f ca="1">IF(ATALI[[#This Row],[N.B.nota]]="","",ADDRESS(ROW(ATALI[QB]),COLUMN(ATALI[QB]))&amp;":"&amp;ADDRESS(ROW(),COLUMN(ATALI[QB])))</f>
        <v/>
      </c>
      <c r="Y491" s="46" t="str">
        <f ca="1">IF(ATALI[[#This Row],[//]]="","",HYPERLINK("[../DB.xlsx]DB!e"&amp;MATCH(ATALI[[#This Row],[concat]],[3]!db[NB NOTA_C],0)+1,"&gt;"))</f>
        <v/>
      </c>
      <c r="Z491" s="32">
        <f ca="1">IF(ATALI[[#This Row],[ID NOTA]]="",INDIRECT(ADDRESS(ROW()-1,COLUMN())),ATALI[[#This Row],[ID NOTA]])</f>
        <v>7</v>
      </c>
    </row>
    <row r="492" spans="1:26" x14ac:dyDescent="0.25">
      <c r="A492" s="32"/>
      <c r="B492" s="48" t="str">
        <f>IF(ATALI[[#This Row],[N_ID]]="","",INDEX(Table1[ID],MATCH(ATALI[[#This Row],[N_ID]],Table1[N_ID],0)))</f>
        <v/>
      </c>
      <c r="C492" s="48" t="str">
        <f ca="1">IF(ATALI[[#This Row],[//]]="","",HYPERLINK("["&amp;SUBSTITUTE(DIR,"'","")&amp;"]NOTA!D"&amp;ATALI[[#This Row],[//]]+2,"&gt;"))</f>
        <v/>
      </c>
      <c r="D492" s="48" t="str">
        <f>IF(ATALI[[#This Row],[ID NOTA]]="","",INDEX(Table1[QB],MATCH(ATALI[[#This Row],[ID NOTA]],Table1[ID],0)))</f>
        <v/>
      </c>
      <c r="E49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92" s="48"/>
      <c r="G492" s="30" t="str">
        <f ca="1">IF(ATALI[[#This Row],[N_ID]]="","",INDEX(INDIRECT($2:$2),ATALI[[#This Row],[//]]))</f>
        <v/>
      </c>
      <c r="H492" s="30" t="str">
        <f ca="1">IF(ATALI[[#This Row],[N_ID]]="","",INDEX(INDIRECT($2:$2),ATALI[[#This Row],[//]]))</f>
        <v/>
      </c>
      <c r="I492" s="31" t="str">
        <f ca="1">IF(ATALI[[#This Row],[N_ID]]="","",INDEX(INDIRECT($2:$2),ATALI[[#This Row],[//]]))</f>
        <v/>
      </c>
      <c r="J492" s="31" t="str">
        <f ca="1">IF(ATALI[[#This Row],[//]]="","",INDEX([3]!db[NB PAJAK],ATALI[[#This Row],[stt]]-1))</f>
        <v/>
      </c>
      <c r="K492" s="48" t="str">
        <f ca="1">IF(ATALI[[#This Row],[//]]="","",INDEX(INDIRECT($2:$2),ATALI[[#This Row],[//]]))</f>
        <v/>
      </c>
      <c r="L492" s="48" t="str">
        <f ca="1">IF(ATALI[[#This Row],[//]]="","",INDEX(INDIRECT($2:$2),ATALI[[#This Row],[//]]))</f>
        <v/>
      </c>
      <c r="M492" s="48" t="str">
        <f ca="1">IF(ATALI[[#This Row],[//]]="","",INDEX(INDIRECT($2:$2),ATALI[[#This Row],[//]]))</f>
        <v/>
      </c>
      <c r="N492" s="33" t="str">
        <f ca="1">IF(ATALI[[#This Row],[//]]="","",INDEX(INDIRECT($2:$2),ATALI[[#This Row],[//]]))</f>
        <v/>
      </c>
      <c r="O492" s="44" t="str">
        <f ca="1">IF(ATALI[[#This Row],[//]]="","",INDEX(INDIRECT($2:$2),ATALI[[#This Row],[//]]))</f>
        <v/>
      </c>
      <c r="P492" s="44" t="str">
        <f ca="1">IF(ATALI[[#This Row],[//]]="","",IF(INDEX(INDIRECT($2:$2),ATALI[[#This Row],[//]])="","",INDEX(INDIRECT($2:$2),ATALI[[#This Row],[//]])))</f>
        <v/>
      </c>
      <c r="Q492" s="33" t="str">
        <f ca="1">IF(ATALI[[#This Row],[//]]="","",INDEX(INDIRECT($2:$2),ATALI[[#This Row],[//]]))</f>
        <v/>
      </c>
      <c r="R4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92" s="45" t="str">
        <f ca="1">IF(ATALI[[#This Row],[//]]="","",IF(INDEX(INDIRECT($2:$2),ATALI[[#This Row],[//]])="","",INDEX(INDIRECT($2:$2),ATALI[[#This Row],[//]])))</f>
        <v/>
      </c>
      <c r="U492" s="31" t="str">
        <f ca="1">IF(ATALI[[#This Row],[//]]="","",INDEX(INDIRECT($2:$2),ATALI[[#This Row],[//]]))</f>
        <v/>
      </c>
      <c r="V492" s="31" t="str">
        <f ca="1">LOWER(SUBSTITUTE(SUBSTITUTE(SUBSTITUTE(SUBSTITUTE(SUBSTITUTE(SUBSTITUTE(SUBSTITUTE(ATALI[[#This Row],[N.B.nota]]," ",""),"-",""),"(",""),")",""),".",""),",",""),"/",""))</f>
        <v/>
      </c>
      <c r="W492" s="31" t="str">
        <f ca="1">IF(ATALI[[#This Row],[concat]]="","",MATCH(ATALI[[#This Row],[concat]],[3]!db[NB NOTA_C],0)+1)</f>
        <v/>
      </c>
      <c r="X492" s="31" t="str">
        <f ca="1">IF(ATALI[[#This Row],[N.B.nota]]="","",ADDRESS(ROW(ATALI[QB]),COLUMN(ATALI[QB]))&amp;":"&amp;ADDRESS(ROW(),COLUMN(ATALI[QB])))</f>
        <v/>
      </c>
      <c r="Y492" s="46" t="str">
        <f ca="1">IF(ATALI[[#This Row],[//]]="","",HYPERLINK("[../DB.xlsx]DB!e"&amp;MATCH(ATALI[[#This Row],[concat]],[3]!db[NB NOTA_C],0)+1,"&gt;"))</f>
        <v/>
      </c>
      <c r="Z492" s="32">
        <f ca="1">IF(ATALI[[#This Row],[ID NOTA]]="",INDIRECT(ADDRESS(ROW()-1,COLUMN())),ATALI[[#This Row],[ID NOTA]])</f>
        <v>7</v>
      </c>
    </row>
    <row r="493" spans="1:26" x14ac:dyDescent="0.25">
      <c r="A493" s="32"/>
      <c r="B493" s="48" t="str">
        <f>IF(ATALI[[#This Row],[N_ID]]="","",INDEX(Table1[ID],MATCH(ATALI[[#This Row],[N_ID]],Table1[N_ID],0)))</f>
        <v/>
      </c>
      <c r="C493" s="48" t="str">
        <f ca="1">IF(ATALI[[#This Row],[//]]="","",HYPERLINK("["&amp;SUBSTITUTE(DIR,"'","")&amp;"]NOTA!D"&amp;ATALI[[#This Row],[//]]+2,"&gt;"))</f>
        <v/>
      </c>
      <c r="D493" s="48" t="str">
        <f>IF(ATALI[[#This Row],[ID NOTA]]="","",INDEX(Table1[QB],MATCH(ATALI[[#This Row],[ID NOTA]],Table1[ID],0)))</f>
        <v/>
      </c>
      <c r="E49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93" s="48"/>
      <c r="G493" s="30" t="str">
        <f ca="1">IF(ATALI[[#This Row],[N_ID]]="","",INDEX(INDIRECT($2:$2),ATALI[[#This Row],[//]]))</f>
        <v/>
      </c>
      <c r="H493" s="30" t="str">
        <f ca="1">IF(ATALI[[#This Row],[N_ID]]="","",INDEX(INDIRECT($2:$2),ATALI[[#This Row],[//]]))</f>
        <v/>
      </c>
      <c r="I493" s="31" t="str">
        <f ca="1">IF(ATALI[[#This Row],[N_ID]]="","",INDEX(INDIRECT($2:$2),ATALI[[#This Row],[//]]))</f>
        <v/>
      </c>
      <c r="J493" s="31" t="str">
        <f ca="1">IF(ATALI[[#This Row],[//]]="","",INDEX([3]!db[NB PAJAK],ATALI[[#This Row],[stt]]-1))</f>
        <v/>
      </c>
      <c r="K493" s="48" t="str">
        <f ca="1">IF(ATALI[[#This Row],[//]]="","",INDEX(INDIRECT($2:$2),ATALI[[#This Row],[//]]))</f>
        <v/>
      </c>
      <c r="L493" s="48" t="str">
        <f ca="1">IF(ATALI[[#This Row],[//]]="","",INDEX(INDIRECT($2:$2),ATALI[[#This Row],[//]]))</f>
        <v/>
      </c>
      <c r="M493" s="48" t="str">
        <f ca="1">IF(ATALI[[#This Row],[//]]="","",INDEX(INDIRECT($2:$2),ATALI[[#This Row],[//]]))</f>
        <v/>
      </c>
      <c r="N493" s="33" t="str">
        <f ca="1">IF(ATALI[[#This Row],[//]]="","",INDEX(INDIRECT($2:$2),ATALI[[#This Row],[//]]))</f>
        <v/>
      </c>
      <c r="O493" s="44" t="str">
        <f ca="1">IF(ATALI[[#This Row],[//]]="","",INDEX(INDIRECT($2:$2),ATALI[[#This Row],[//]]))</f>
        <v/>
      </c>
      <c r="P493" s="44" t="str">
        <f ca="1">IF(ATALI[[#This Row],[//]]="","",IF(INDEX(INDIRECT($2:$2),ATALI[[#This Row],[//]])="","",INDEX(INDIRECT($2:$2),ATALI[[#This Row],[//]])))</f>
        <v/>
      </c>
      <c r="Q493" s="33" t="str">
        <f ca="1">IF(ATALI[[#This Row],[//]]="","",INDEX(INDIRECT($2:$2),ATALI[[#This Row],[//]]))</f>
        <v/>
      </c>
      <c r="R4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93" s="45" t="str">
        <f ca="1">IF(ATALI[[#This Row],[//]]="","",IF(INDEX(INDIRECT($2:$2),ATALI[[#This Row],[//]])="","",INDEX(INDIRECT($2:$2),ATALI[[#This Row],[//]])))</f>
        <v/>
      </c>
      <c r="U493" s="31" t="str">
        <f ca="1">IF(ATALI[[#This Row],[//]]="","",INDEX(INDIRECT($2:$2),ATALI[[#This Row],[//]]))</f>
        <v/>
      </c>
      <c r="V493" s="31" t="str">
        <f ca="1">LOWER(SUBSTITUTE(SUBSTITUTE(SUBSTITUTE(SUBSTITUTE(SUBSTITUTE(SUBSTITUTE(SUBSTITUTE(ATALI[[#This Row],[N.B.nota]]," ",""),"-",""),"(",""),")",""),".",""),",",""),"/",""))</f>
        <v/>
      </c>
      <c r="W493" s="31" t="str">
        <f ca="1">IF(ATALI[[#This Row],[concat]]="","",MATCH(ATALI[[#This Row],[concat]],[3]!db[NB NOTA_C],0)+1)</f>
        <v/>
      </c>
      <c r="X493" s="31" t="str">
        <f ca="1">IF(ATALI[[#This Row],[N.B.nota]]="","",ADDRESS(ROW(ATALI[QB]),COLUMN(ATALI[QB]))&amp;":"&amp;ADDRESS(ROW(),COLUMN(ATALI[QB])))</f>
        <v/>
      </c>
      <c r="Y493" s="46" t="str">
        <f ca="1">IF(ATALI[[#This Row],[//]]="","",HYPERLINK("[../DB.xlsx]DB!e"&amp;MATCH(ATALI[[#This Row],[concat]],[3]!db[NB NOTA_C],0)+1,"&gt;"))</f>
        <v/>
      </c>
      <c r="Z493" s="32">
        <f ca="1">IF(ATALI[[#This Row],[ID NOTA]]="",INDIRECT(ADDRESS(ROW()-1,COLUMN())),ATALI[[#This Row],[ID NOTA]])</f>
        <v>7</v>
      </c>
    </row>
    <row r="494" spans="1:26" x14ac:dyDescent="0.25">
      <c r="A494" s="32"/>
      <c r="B494" s="48" t="str">
        <f>IF(ATALI[[#This Row],[N_ID]]="","",INDEX(Table1[ID],MATCH(ATALI[[#This Row],[N_ID]],Table1[N_ID],0)))</f>
        <v/>
      </c>
      <c r="C494" s="48" t="str">
        <f ca="1">IF(ATALI[[#This Row],[//]]="","",HYPERLINK("["&amp;SUBSTITUTE(DIR,"'","")&amp;"]NOTA!D"&amp;ATALI[[#This Row],[//]]+2,"&gt;"))</f>
        <v/>
      </c>
      <c r="D494" s="48" t="str">
        <f>IF(ATALI[[#This Row],[ID NOTA]]="","",INDEX(Table1[QB],MATCH(ATALI[[#This Row],[ID NOTA]],Table1[ID],0)))</f>
        <v/>
      </c>
      <c r="E49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94" s="48"/>
      <c r="G494" s="30" t="str">
        <f ca="1">IF(ATALI[[#This Row],[N_ID]]="","",INDEX(INDIRECT($2:$2),ATALI[[#This Row],[//]]))</f>
        <v/>
      </c>
      <c r="H494" s="30" t="str">
        <f ca="1">IF(ATALI[[#This Row],[N_ID]]="","",INDEX(INDIRECT($2:$2),ATALI[[#This Row],[//]]))</f>
        <v/>
      </c>
      <c r="I494" s="31" t="str">
        <f ca="1">IF(ATALI[[#This Row],[N_ID]]="","",INDEX(INDIRECT($2:$2),ATALI[[#This Row],[//]]))</f>
        <v/>
      </c>
      <c r="J494" s="31" t="str">
        <f ca="1">IF(ATALI[[#This Row],[//]]="","",INDEX([3]!db[NB PAJAK],ATALI[[#This Row],[stt]]-1))</f>
        <v/>
      </c>
      <c r="K494" s="48" t="str">
        <f ca="1">IF(ATALI[[#This Row],[//]]="","",INDEX(INDIRECT($2:$2),ATALI[[#This Row],[//]]))</f>
        <v/>
      </c>
      <c r="L494" s="48" t="str">
        <f ca="1">IF(ATALI[[#This Row],[//]]="","",INDEX(INDIRECT($2:$2),ATALI[[#This Row],[//]]))</f>
        <v/>
      </c>
      <c r="M494" s="48" t="str">
        <f ca="1">IF(ATALI[[#This Row],[//]]="","",INDEX(INDIRECT($2:$2),ATALI[[#This Row],[//]]))</f>
        <v/>
      </c>
      <c r="N494" s="33" t="str">
        <f ca="1">IF(ATALI[[#This Row],[//]]="","",INDEX(INDIRECT($2:$2),ATALI[[#This Row],[//]]))</f>
        <v/>
      </c>
      <c r="O494" s="44" t="str">
        <f ca="1">IF(ATALI[[#This Row],[//]]="","",INDEX(INDIRECT($2:$2),ATALI[[#This Row],[//]]))</f>
        <v/>
      </c>
      <c r="P494" s="44" t="str">
        <f ca="1">IF(ATALI[[#This Row],[//]]="","",IF(INDEX(INDIRECT($2:$2),ATALI[[#This Row],[//]])="","",INDEX(INDIRECT($2:$2),ATALI[[#This Row],[//]])))</f>
        <v/>
      </c>
      <c r="Q494" s="33" t="str">
        <f ca="1">IF(ATALI[[#This Row],[//]]="","",INDEX(INDIRECT($2:$2),ATALI[[#This Row],[//]]))</f>
        <v/>
      </c>
      <c r="R4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94" s="45" t="str">
        <f ca="1">IF(ATALI[[#This Row],[//]]="","",IF(INDEX(INDIRECT($2:$2),ATALI[[#This Row],[//]])="","",INDEX(INDIRECT($2:$2),ATALI[[#This Row],[//]])))</f>
        <v/>
      </c>
      <c r="U494" s="31" t="str">
        <f ca="1">IF(ATALI[[#This Row],[//]]="","",INDEX(INDIRECT($2:$2),ATALI[[#This Row],[//]]))</f>
        <v/>
      </c>
      <c r="V494" s="31" t="str">
        <f ca="1">LOWER(SUBSTITUTE(SUBSTITUTE(SUBSTITUTE(SUBSTITUTE(SUBSTITUTE(SUBSTITUTE(SUBSTITUTE(ATALI[[#This Row],[N.B.nota]]," ",""),"-",""),"(",""),")",""),".",""),",",""),"/",""))</f>
        <v/>
      </c>
      <c r="W494" s="31" t="str">
        <f ca="1">IF(ATALI[[#This Row],[concat]]="","",MATCH(ATALI[[#This Row],[concat]],[3]!db[NB NOTA_C],0)+1)</f>
        <v/>
      </c>
      <c r="X494" s="31" t="str">
        <f ca="1">IF(ATALI[[#This Row],[N.B.nota]]="","",ADDRESS(ROW(ATALI[QB]),COLUMN(ATALI[QB]))&amp;":"&amp;ADDRESS(ROW(),COLUMN(ATALI[QB])))</f>
        <v/>
      </c>
      <c r="Y494" s="46" t="str">
        <f ca="1">IF(ATALI[[#This Row],[//]]="","",HYPERLINK("[../DB.xlsx]DB!e"&amp;MATCH(ATALI[[#This Row],[concat]],[3]!db[NB NOTA_C],0)+1,"&gt;"))</f>
        <v/>
      </c>
      <c r="Z494" s="32">
        <f ca="1">IF(ATALI[[#This Row],[ID NOTA]]="",INDIRECT(ADDRESS(ROW()-1,COLUMN())),ATALI[[#This Row],[ID NOTA]])</f>
        <v>7</v>
      </c>
    </row>
    <row r="495" spans="1:26" x14ac:dyDescent="0.25">
      <c r="A495" s="32"/>
      <c r="B495" s="48" t="str">
        <f>IF(ATALI[[#This Row],[N_ID]]="","",INDEX(Table1[ID],MATCH(ATALI[[#This Row],[N_ID]],Table1[N_ID],0)))</f>
        <v/>
      </c>
      <c r="C495" s="48" t="str">
        <f ca="1">IF(ATALI[[#This Row],[//]]="","",HYPERLINK("["&amp;SUBSTITUTE(DIR,"'","")&amp;"]NOTA!D"&amp;ATALI[[#This Row],[//]]+2,"&gt;"))</f>
        <v/>
      </c>
      <c r="D495" s="48" t="str">
        <f>IF(ATALI[[#This Row],[ID NOTA]]="","",INDEX(Table1[QB],MATCH(ATALI[[#This Row],[ID NOTA]],Table1[ID],0)))</f>
        <v/>
      </c>
      <c r="E49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95" s="48"/>
      <c r="G495" s="30" t="str">
        <f ca="1">IF(ATALI[[#This Row],[N_ID]]="","",INDEX(INDIRECT($2:$2),ATALI[[#This Row],[//]]))</f>
        <v/>
      </c>
      <c r="H495" s="30" t="str">
        <f ca="1">IF(ATALI[[#This Row],[N_ID]]="","",INDEX(INDIRECT($2:$2),ATALI[[#This Row],[//]]))</f>
        <v/>
      </c>
      <c r="I495" s="31" t="str">
        <f ca="1">IF(ATALI[[#This Row],[N_ID]]="","",INDEX(INDIRECT($2:$2),ATALI[[#This Row],[//]]))</f>
        <v/>
      </c>
      <c r="J495" s="31" t="str">
        <f ca="1">IF(ATALI[[#This Row],[//]]="","",INDEX([3]!db[NB PAJAK],ATALI[[#This Row],[stt]]-1))</f>
        <v/>
      </c>
      <c r="K495" s="48" t="str">
        <f ca="1">IF(ATALI[[#This Row],[//]]="","",INDEX(INDIRECT($2:$2),ATALI[[#This Row],[//]]))</f>
        <v/>
      </c>
      <c r="L495" s="48" t="str">
        <f ca="1">IF(ATALI[[#This Row],[//]]="","",INDEX(INDIRECT($2:$2),ATALI[[#This Row],[//]]))</f>
        <v/>
      </c>
      <c r="M495" s="48" t="str">
        <f ca="1">IF(ATALI[[#This Row],[//]]="","",INDEX(INDIRECT($2:$2),ATALI[[#This Row],[//]]))</f>
        <v/>
      </c>
      <c r="N495" s="33" t="str">
        <f ca="1">IF(ATALI[[#This Row],[//]]="","",INDEX(INDIRECT($2:$2),ATALI[[#This Row],[//]]))</f>
        <v/>
      </c>
      <c r="O495" s="44" t="str">
        <f ca="1">IF(ATALI[[#This Row],[//]]="","",INDEX(INDIRECT($2:$2),ATALI[[#This Row],[//]]))</f>
        <v/>
      </c>
      <c r="P495" s="44" t="str">
        <f ca="1">IF(ATALI[[#This Row],[//]]="","",IF(INDEX(INDIRECT($2:$2),ATALI[[#This Row],[//]])="","",INDEX(INDIRECT($2:$2),ATALI[[#This Row],[//]])))</f>
        <v/>
      </c>
      <c r="Q495" s="33" t="str">
        <f ca="1">IF(ATALI[[#This Row],[//]]="","",INDEX(INDIRECT($2:$2),ATALI[[#This Row],[//]]))</f>
        <v/>
      </c>
      <c r="R4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95" s="45" t="str">
        <f ca="1">IF(ATALI[[#This Row],[//]]="","",IF(INDEX(INDIRECT($2:$2),ATALI[[#This Row],[//]])="","",INDEX(INDIRECT($2:$2),ATALI[[#This Row],[//]])))</f>
        <v/>
      </c>
      <c r="U495" s="31" t="str">
        <f ca="1">IF(ATALI[[#This Row],[//]]="","",INDEX(INDIRECT($2:$2),ATALI[[#This Row],[//]]))</f>
        <v/>
      </c>
      <c r="V495" s="31" t="str">
        <f ca="1">LOWER(SUBSTITUTE(SUBSTITUTE(SUBSTITUTE(SUBSTITUTE(SUBSTITUTE(SUBSTITUTE(SUBSTITUTE(ATALI[[#This Row],[N.B.nota]]," ",""),"-",""),"(",""),")",""),".",""),",",""),"/",""))</f>
        <v/>
      </c>
      <c r="W495" s="31" t="str">
        <f ca="1">IF(ATALI[[#This Row],[concat]]="","",MATCH(ATALI[[#This Row],[concat]],[3]!db[NB NOTA_C],0)+1)</f>
        <v/>
      </c>
      <c r="X495" s="31" t="str">
        <f ca="1">IF(ATALI[[#This Row],[N.B.nota]]="","",ADDRESS(ROW(ATALI[QB]),COLUMN(ATALI[QB]))&amp;":"&amp;ADDRESS(ROW(),COLUMN(ATALI[QB])))</f>
        <v/>
      </c>
      <c r="Y495" s="46" t="str">
        <f ca="1">IF(ATALI[[#This Row],[//]]="","",HYPERLINK("[../DB.xlsx]DB!e"&amp;MATCH(ATALI[[#This Row],[concat]],[3]!db[NB NOTA_C],0)+1,"&gt;"))</f>
        <v/>
      </c>
      <c r="Z495" s="32">
        <f ca="1">IF(ATALI[[#This Row],[ID NOTA]]="",INDIRECT(ADDRESS(ROW()-1,COLUMN())),ATALI[[#This Row],[ID NOTA]])</f>
        <v>7</v>
      </c>
    </row>
    <row r="496" spans="1:26" x14ac:dyDescent="0.25">
      <c r="A496" s="32"/>
      <c r="B496" s="48" t="str">
        <f>IF(ATALI[[#This Row],[N_ID]]="","",INDEX(Table1[ID],MATCH(ATALI[[#This Row],[N_ID]],Table1[N_ID],0)))</f>
        <v/>
      </c>
      <c r="C496" s="48" t="str">
        <f ca="1">IF(ATALI[[#This Row],[//]]="","",HYPERLINK("["&amp;SUBSTITUTE(DIR,"'","")&amp;"]NOTA!D"&amp;ATALI[[#This Row],[//]]+2,"&gt;"))</f>
        <v/>
      </c>
      <c r="D496" s="48" t="str">
        <f>IF(ATALI[[#This Row],[ID NOTA]]="","",INDEX(Table1[QB],MATCH(ATALI[[#This Row],[ID NOTA]],Table1[ID],0)))</f>
        <v/>
      </c>
      <c r="E49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96" s="48"/>
      <c r="G496" s="30" t="str">
        <f ca="1">IF(ATALI[[#This Row],[N_ID]]="","",INDEX(INDIRECT($2:$2),ATALI[[#This Row],[//]]))</f>
        <v/>
      </c>
      <c r="H496" s="30" t="str">
        <f ca="1">IF(ATALI[[#This Row],[N_ID]]="","",INDEX(INDIRECT($2:$2),ATALI[[#This Row],[//]]))</f>
        <v/>
      </c>
      <c r="I496" s="31" t="str">
        <f ca="1">IF(ATALI[[#This Row],[N_ID]]="","",INDEX(INDIRECT($2:$2),ATALI[[#This Row],[//]]))</f>
        <v/>
      </c>
      <c r="J496" s="31" t="str">
        <f ca="1">IF(ATALI[[#This Row],[//]]="","",INDEX([3]!db[NB PAJAK],ATALI[[#This Row],[stt]]-1))</f>
        <v/>
      </c>
      <c r="K496" s="48" t="str">
        <f ca="1">IF(ATALI[[#This Row],[//]]="","",INDEX(INDIRECT($2:$2),ATALI[[#This Row],[//]]))</f>
        <v/>
      </c>
      <c r="L496" s="48" t="str">
        <f ca="1">IF(ATALI[[#This Row],[//]]="","",INDEX(INDIRECT($2:$2),ATALI[[#This Row],[//]]))</f>
        <v/>
      </c>
      <c r="M496" s="48" t="str">
        <f ca="1">IF(ATALI[[#This Row],[//]]="","",INDEX(INDIRECT($2:$2),ATALI[[#This Row],[//]]))</f>
        <v/>
      </c>
      <c r="N496" s="33" t="str">
        <f ca="1">IF(ATALI[[#This Row],[//]]="","",INDEX(INDIRECT($2:$2),ATALI[[#This Row],[//]]))</f>
        <v/>
      </c>
      <c r="O496" s="44" t="str">
        <f ca="1">IF(ATALI[[#This Row],[//]]="","",INDEX(INDIRECT($2:$2),ATALI[[#This Row],[//]]))</f>
        <v/>
      </c>
      <c r="P496" s="44" t="str">
        <f ca="1">IF(ATALI[[#This Row],[//]]="","",IF(INDEX(INDIRECT($2:$2),ATALI[[#This Row],[//]])="","",INDEX(INDIRECT($2:$2),ATALI[[#This Row],[//]])))</f>
        <v/>
      </c>
      <c r="Q496" s="33" t="str">
        <f ca="1">IF(ATALI[[#This Row],[//]]="","",INDEX(INDIRECT($2:$2),ATALI[[#This Row],[//]]))</f>
        <v/>
      </c>
      <c r="R4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96" s="45" t="str">
        <f ca="1">IF(ATALI[[#This Row],[//]]="","",IF(INDEX(INDIRECT($2:$2),ATALI[[#This Row],[//]])="","",INDEX(INDIRECT($2:$2),ATALI[[#This Row],[//]])))</f>
        <v/>
      </c>
      <c r="U496" s="31" t="str">
        <f ca="1">IF(ATALI[[#This Row],[//]]="","",INDEX(INDIRECT($2:$2),ATALI[[#This Row],[//]]))</f>
        <v/>
      </c>
      <c r="V496" s="31" t="str">
        <f ca="1">LOWER(SUBSTITUTE(SUBSTITUTE(SUBSTITUTE(SUBSTITUTE(SUBSTITUTE(SUBSTITUTE(SUBSTITUTE(ATALI[[#This Row],[N.B.nota]]," ",""),"-",""),"(",""),")",""),".",""),",",""),"/",""))</f>
        <v/>
      </c>
      <c r="W496" s="31" t="str">
        <f ca="1">IF(ATALI[[#This Row],[concat]]="","",MATCH(ATALI[[#This Row],[concat]],[3]!db[NB NOTA_C],0)+1)</f>
        <v/>
      </c>
      <c r="X496" s="31" t="str">
        <f ca="1">IF(ATALI[[#This Row],[N.B.nota]]="","",ADDRESS(ROW(ATALI[QB]),COLUMN(ATALI[QB]))&amp;":"&amp;ADDRESS(ROW(),COLUMN(ATALI[QB])))</f>
        <v/>
      </c>
      <c r="Y496" s="46" t="str">
        <f ca="1">IF(ATALI[[#This Row],[//]]="","",HYPERLINK("[../DB.xlsx]DB!e"&amp;MATCH(ATALI[[#This Row],[concat]],[3]!db[NB NOTA_C],0)+1,"&gt;"))</f>
        <v/>
      </c>
      <c r="Z496" s="32">
        <f ca="1">IF(ATALI[[#This Row],[ID NOTA]]="",INDIRECT(ADDRESS(ROW()-1,COLUMN())),ATALI[[#This Row],[ID NOTA]])</f>
        <v>7</v>
      </c>
    </row>
    <row r="497" spans="1:26" x14ac:dyDescent="0.25">
      <c r="A497" s="32"/>
      <c r="B497" s="48" t="str">
        <f>IF(ATALI[[#This Row],[N_ID]]="","",INDEX(Table1[ID],MATCH(ATALI[[#This Row],[N_ID]],Table1[N_ID],0)))</f>
        <v/>
      </c>
      <c r="C497" s="48" t="str">
        <f ca="1">IF(ATALI[[#This Row],[//]]="","",HYPERLINK("["&amp;SUBSTITUTE(DIR,"'","")&amp;"]NOTA!D"&amp;ATALI[[#This Row],[//]]+2,"&gt;"))</f>
        <v/>
      </c>
      <c r="D497" s="48" t="str">
        <f>IF(ATALI[[#This Row],[ID NOTA]]="","",INDEX(Table1[QB],MATCH(ATALI[[#This Row],[ID NOTA]],Table1[ID],0)))</f>
        <v/>
      </c>
      <c r="E49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97" s="48"/>
      <c r="G497" s="30" t="str">
        <f ca="1">IF(ATALI[[#This Row],[N_ID]]="","",INDEX(INDIRECT($2:$2),ATALI[[#This Row],[//]]))</f>
        <v/>
      </c>
      <c r="H497" s="30" t="str">
        <f ca="1">IF(ATALI[[#This Row],[N_ID]]="","",INDEX(INDIRECT($2:$2),ATALI[[#This Row],[//]]))</f>
        <v/>
      </c>
      <c r="I497" s="31" t="str">
        <f ca="1">IF(ATALI[[#This Row],[N_ID]]="","",INDEX(INDIRECT($2:$2),ATALI[[#This Row],[//]]))</f>
        <v/>
      </c>
      <c r="J497" s="31" t="str">
        <f ca="1">IF(ATALI[[#This Row],[//]]="","",INDEX([3]!db[NB PAJAK],ATALI[[#This Row],[stt]]-1))</f>
        <v/>
      </c>
      <c r="K497" s="48" t="str">
        <f ca="1">IF(ATALI[[#This Row],[//]]="","",INDEX(INDIRECT($2:$2),ATALI[[#This Row],[//]]))</f>
        <v/>
      </c>
      <c r="L497" s="48" t="str">
        <f ca="1">IF(ATALI[[#This Row],[//]]="","",INDEX(INDIRECT($2:$2),ATALI[[#This Row],[//]]))</f>
        <v/>
      </c>
      <c r="M497" s="48" t="str">
        <f ca="1">IF(ATALI[[#This Row],[//]]="","",INDEX(INDIRECT($2:$2),ATALI[[#This Row],[//]]))</f>
        <v/>
      </c>
      <c r="N497" s="33" t="str">
        <f ca="1">IF(ATALI[[#This Row],[//]]="","",INDEX(INDIRECT($2:$2),ATALI[[#This Row],[//]]))</f>
        <v/>
      </c>
      <c r="O497" s="44" t="str">
        <f ca="1">IF(ATALI[[#This Row],[//]]="","",INDEX(INDIRECT($2:$2),ATALI[[#This Row],[//]]))</f>
        <v/>
      </c>
      <c r="P497" s="44" t="str">
        <f ca="1">IF(ATALI[[#This Row],[//]]="","",IF(INDEX(INDIRECT($2:$2),ATALI[[#This Row],[//]])="","",INDEX(INDIRECT($2:$2),ATALI[[#This Row],[//]])))</f>
        <v/>
      </c>
      <c r="Q497" s="33" t="str">
        <f ca="1">IF(ATALI[[#This Row],[//]]="","",INDEX(INDIRECT($2:$2),ATALI[[#This Row],[//]]))</f>
        <v/>
      </c>
      <c r="R4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97" s="45" t="str">
        <f ca="1">IF(ATALI[[#This Row],[//]]="","",IF(INDEX(INDIRECT($2:$2),ATALI[[#This Row],[//]])="","",INDEX(INDIRECT($2:$2),ATALI[[#This Row],[//]])))</f>
        <v/>
      </c>
      <c r="U497" s="31" t="str">
        <f ca="1">IF(ATALI[[#This Row],[//]]="","",INDEX(INDIRECT($2:$2),ATALI[[#This Row],[//]]))</f>
        <v/>
      </c>
      <c r="V497" s="31" t="str">
        <f ca="1">LOWER(SUBSTITUTE(SUBSTITUTE(SUBSTITUTE(SUBSTITUTE(SUBSTITUTE(SUBSTITUTE(SUBSTITUTE(ATALI[[#This Row],[N.B.nota]]," ",""),"-",""),"(",""),")",""),".",""),",",""),"/",""))</f>
        <v/>
      </c>
      <c r="W497" s="31" t="str">
        <f ca="1">IF(ATALI[[#This Row],[concat]]="","",MATCH(ATALI[[#This Row],[concat]],[3]!db[NB NOTA_C],0)+1)</f>
        <v/>
      </c>
      <c r="X497" s="31" t="str">
        <f ca="1">IF(ATALI[[#This Row],[N.B.nota]]="","",ADDRESS(ROW(ATALI[QB]),COLUMN(ATALI[QB]))&amp;":"&amp;ADDRESS(ROW(),COLUMN(ATALI[QB])))</f>
        <v/>
      </c>
      <c r="Y497" s="46" t="str">
        <f ca="1">IF(ATALI[[#This Row],[//]]="","",HYPERLINK("[../DB.xlsx]DB!e"&amp;MATCH(ATALI[[#This Row],[concat]],[3]!db[NB NOTA_C],0)+1,"&gt;"))</f>
        <v/>
      </c>
      <c r="Z497" s="32">
        <f ca="1">IF(ATALI[[#This Row],[ID NOTA]]="",INDIRECT(ADDRESS(ROW()-1,COLUMN())),ATALI[[#This Row],[ID NOTA]])</f>
        <v>7</v>
      </c>
    </row>
    <row r="498" spans="1:26" x14ac:dyDescent="0.25">
      <c r="A498" s="32"/>
      <c r="B498" s="48" t="str">
        <f>IF(ATALI[[#This Row],[N_ID]]="","",INDEX(Table1[ID],MATCH(ATALI[[#This Row],[N_ID]],Table1[N_ID],0)))</f>
        <v/>
      </c>
      <c r="C498" s="48" t="str">
        <f ca="1">IF(ATALI[[#This Row],[//]]="","",HYPERLINK("["&amp;SUBSTITUTE(DIR,"'","")&amp;"]NOTA!D"&amp;ATALI[[#This Row],[//]]+2,"&gt;"))</f>
        <v/>
      </c>
      <c r="D498" s="48" t="str">
        <f>IF(ATALI[[#This Row],[ID NOTA]]="","",INDEX(Table1[QB],MATCH(ATALI[[#This Row],[ID NOTA]],Table1[ID],0)))</f>
        <v/>
      </c>
      <c r="E49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98" s="48"/>
      <c r="G498" s="30" t="str">
        <f ca="1">IF(ATALI[[#This Row],[N_ID]]="","",INDEX(INDIRECT($2:$2),ATALI[[#This Row],[//]]))</f>
        <v/>
      </c>
      <c r="H498" s="30" t="str">
        <f ca="1">IF(ATALI[[#This Row],[N_ID]]="","",INDEX(INDIRECT($2:$2),ATALI[[#This Row],[//]]))</f>
        <v/>
      </c>
      <c r="I498" s="31" t="str">
        <f ca="1">IF(ATALI[[#This Row],[N_ID]]="","",INDEX(INDIRECT($2:$2),ATALI[[#This Row],[//]]))</f>
        <v/>
      </c>
      <c r="J498" s="31" t="str">
        <f ca="1">IF(ATALI[[#This Row],[//]]="","",INDEX([3]!db[NB PAJAK],ATALI[[#This Row],[stt]]-1))</f>
        <v/>
      </c>
      <c r="K498" s="48" t="str">
        <f ca="1">IF(ATALI[[#This Row],[//]]="","",INDEX(INDIRECT($2:$2),ATALI[[#This Row],[//]]))</f>
        <v/>
      </c>
      <c r="L498" s="48" t="str">
        <f ca="1">IF(ATALI[[#This Row],[//]]="","",INDEX(INDIRECT($2:$2),ATALI[[#This Row],[//]]))</f>
        <v/>
      </c>
      <c r="M498" s="48" t="str">
        <f ca="1">IF(ATALI[[#This Row],[//]]="","",INDEX(INDIRECT($2:$2),ATALI[[#This Row],[//]]))</f>
        <v/>
      </c>
      <c r="N498" s="33" t="str">
        <f ca="1">IF(ATALI[[#This Row],[//]]="","",INDEX(INDIRECT($2:$2),ATALI[[#This Row],[//]]))</f>
        <v/>
      </c>
      <c r="O498" s="44" t="str">
        <f ca="1">IF(ATALI[[#This Row],[//]]="","",INDEX(INDIRECT($2:$2),ATALI[[#This Row],[//]]))</f>
        <v/>
      </c>
      <c r="P498" s="44" t="str">
        <f ca="1">IF(ATALI[[#This Row],[//]]="","",IF(INDEX(INDIRECT($2:$2),ATALI[[#This Row],[//]])="","",INDEX(INDIRECT($2:$2),ATALI[[#This Row],[//]])))</f>
        <v/>
      </c>
      <c r="Q498" s="33" t="str">
        <f ca="1">IF(ATALI[[#This Row],[//]]="","",INDEX(INDIRECT($2:$2),ATALI[[#This Row],[//]]))</f>
        <v/>
      </c>
      <c r="R4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98" s="45" t="str">
        <f ca="1">IF(ATALI[[#This Row],[//]]="","",IF(INDEX(INDIRECT($2:$2),ATALI[[#This Row],[//]])="","",INDEX(INDIRECT($2:$2),ATALI[[#This Row],[//]])))</f>
        <v/>
      </c>
      <c r="U498" s="31" t="str">
        <f ca="1">IF(ATALI[[#This Row],[//]]="","",INDEX(INDIRECT($2:$2),ATALI[[#This Row],[//]]))</f>
        <v/>
      </c>
      <c r="V498" s="31" t="str">
        <f ca="1">LOWER(SUBSTITUTE(SUBSTITUTE(SUBSTITUTE(SUBSTITUTE(SUBSTITUTE(SUBSTITUTE(SUBSTITUTE(ATALI[[#This Row],[N.B.nota]]," ",""),"-",""),"(",""),")",""),".",""),",",""),"/",""))</f>
        <v/>
      </c>
      <c r="W498" s="31" t="str">
        <f ca="1">IF(ATALI[[#This Row],[concat]]="","",MATCH(ATALI[[#This Row],[concat]],[3]!db[NB NOTA_C],0)+1)</f>
        <v/>
      </c>
      <c r="X498" s="31" t="str">
        <f ca="1">IF(ATALI[[#This Row],[N.B.nota]]="","",ADDRESS(ROW(ATALI[QB]),COLUMN(ATALI[QB]))&amp;":"&amp;ADDRESS(ROW(),COLUMN(ATALI[QB])))</f>
        <v/>
      </c>
      <c r="Y498" s="46" t="str">
        <f ca="1">IF(ATALI[[#This Row],[//]]="","",HYPERLINK("[../DB.xlsx]DB!e"&amp;MATCH(ATALI[[#This Row],[concat]],[3]!db[NB NOTA_C],0)+1,"&gt;"))</f>
        <v/>
      </c>
      <c r="Z498" s="32">
        <f ca="1">IF(ATALI[[#This Row],[ID NOTA]]="",INDIRECT(ADDRESS(ROW()-1,COLUMN())),ATALI[[#This Row],[ID NOTA]])</f>
        <v>7</v>
      </c>
    </row>
    <row r="499" spans="1:26" x14ac:dyDescent="0.25">
      <c r="A499" s="32"/>
      <c r="B499" s="48" t="str">
        <f>IF(ATALI[[#This Row],[N_ID]]="","",INDEX(Table1[ID],MATCH(ATALI[[#This Row],[N_ID]],Table1[N_ID],0)))</f>
        <v/>
      </c>
      <c r="C499" s="48" t="str">
        <f ca="1">IF(ATALI[[#This Row],[//]]="","",HYPERLINK("["&amp;SUBSTITUTE(DIR,"'","")&amp;"]NOTA!D"&amp;ATALI[[#This Row],[//]]+2,"&gt;"))</f>
        <v/>
      </c>
      <c r="D499" s="48" t="str">
        <f>IF(ATALI[[#This Row],[ID NOTA]]="","",INDEX(Table1[QB],MATCH(ATALI[[#This Row],[ID NOTA]],Table1[ID],0)))</f>
        <v/>
      </c>
      <c r="E49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499" s="48"/>
      <c r="G499" s="30" t="str">
        <f ca="1">IF(ATALI[[#This Row],[N_ID]]="","",INDEX(INDIRECT($2:$2),ATALI[[#This Row],[//]]))</f>
        <v/>
      </c>
      <c r="H499" s="30" t="str">
        <f ca="1">IF(ATALI[[#This Row],[N_ID]]="","",INDEX(INDIRECT($2:$2),ATALI[[#This Row],[//]]))</f>
        <v/>
      </c>
      <c r="I499" s="31" t="str">
        <f ca="1">IF(ATALI[[#This Row],[N_ID]]="","",INDEX(INDIRECT($2:$2),ATALI[[#This Row],[//]]))</f>
        <v/>
      </c>
      <c r="J499" s="31" t="str">
        <f ca="1">IF(ATALI[[#This Row],[//]]="","",INDEX([3]!db[NB PAJAK],ATALI[[#This Row],[stt]]-1))</f>
        <v/>
      </c>
      <c r="K499" s="48" t="str">
        <f ca="1">IF(ATALI[[#This Row],[//]]="","",INDEX(INDIRECT($2:$2),ATALI[[#This Row],[//]]))</f>
        <v/>
      </c>
      <c r="L499" s="48" t="str">
        <f ca="1">IF(ATALI[[#This Row],[//]]="","",INDEX(INDIRECT($2:$2),ATALI[[#This Row],[//]]))</f>
        <v/>
      </c>
      <c r="M499" s="48" t="str">
        <f ca="1">IF(ATALI[[#This Row],[//]]="","",INDEX(INDIRECT($2:$2),ATALI[[#This Row],[//]]))</f>
        <v/>
      </c>
      <c r="N499" s="33" t="str">
        <f ca="1">IF(ATALI[[#This Row],[//]]="","",INDEX(INDIRECT($2:$2),ATALI[[#This Row],[//]]))</f>
        <v/>
      </c>
      <c r="O499" s="44" t="str">
        <f ca="1">IF(ATALI[[#This Row],[//]]="","",INDEX(INDIRECT($2:$2),ATALI[[#This Row],[//]]))</f>
        <v/>
      </c>
      <c r="P499" s="44" t="str">
        <f ca="1">IF(ATALI[[#This Row],[//]]="","",IF(INDEX(INDIRECT($2:$2),ATALI[[#This Row],[//]])="","",INDEX(INDIRECT($2:$2),ATALI[[#This Row],[//]])))</f>
        <v/>
      </c>
      <c r="Q499" s="33" t="str">
        <f ca="1">IF(ATALI[[#This Row],[//]]="","",INDEX(INDIRECT($2:$2),ATALI[[#This Row],[//]]))</f>
        <v/>
      </c>
      <c r="R4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4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499" s="45" t="str">
        <f ca="1">IF(ATALI[[#This Row],[//]]="","",IF(INDEX(INDIRECT($2:$2),ATALI[[#This Row],[//]])="","",INDEX(INDIRECT($2:$2),ATALI[[#This Row],[//]])))</f>
        <v/>
      </c>
      <c r="U499" s="31" t="str">
        <f ca="1">IF(ATALI[[#This Row],[//]]="","",INDEX(INDIRECT($2:$2),ATALI[[#This Row],[//]]))</f>
        <v/>
      </c>
      <c r="V499" s="31" t="str">
        <f ca="1">LOWER(SUBSTITUTE(SUBSTITUTE(SUBSTITUTE(SUBSTITUTE(SUBSTITUTE(SUBSTITUTE(SUBSTITUTE(ATALI[[#This Row],[N.B.nota]]," ",""),"-",""),"(",""),")",""),".",""),",",""),"/",""))</f>
        <v/>
      </c>
      <c r="W499" s="31" t="str">
        <f ca="1">IF(ATALI[[#This Row],[concat]]="","",MATCH(ATALI[[#This Row],[concat]],[3]!db[NB NOTA_C],0)+1)</f>
        <v/>
      </c>
      <c r="X499" s="31" t="str">
        <f ca="1">IF(ATALI[[#This Row],[N.B.nota]]="","",ADDRESS(ROW(ATALI[QB]),COLUMN(ATALI[QB]))&amp;":"&amp;ADDRESS(ROW(),COLUMN(ATALI[QB])))</f>
        <v/>
      </c>
      <c r="Y499" s="46" t="str">
        <f ca="1">IF(ATALI[[#This Row],[//]]="","",HYPERLINK("[../DB.xlsx]DB!e"&amp;MATCH(ATALI[[#This Row],[concat]],[3]!db[NB NOTA_C],0)+1,"&gt;"))</f>
        <v/>
      </c>
      <c r="Z499" s="32">
        <f ca="1">IF(ATALI[[#This Row],[ID NOTA]]="",INDIRECT(ADDRESS(ROW()-1,COLUMN())),ATALI[[#This Row],[ID NOTA]])</f>
        <v>7</v>
      </c>
    </row>
    <row r="500" spans="1:26" x14ac:dyDescent="0.25">
      <c r="A500" s="32"/>
      <c r="B500" s="48" t="str">
        <f>IF(ATALI[[#This Row],[N_ID]]="","",INDEX(Table1[ID],MATCH(ATALI[[#This Row],[N_ID]],Table1[N_ID],0)))</f>
        <v/>
      </c>
      <c r="C500" s="48" t="str">
        <f ca="1">IF(ATALI[[#This Row],[//]]="","",HYPERLINK("["&amp;SUBSTITUTE(DIR,"'","")&amp;"]NOTA!D"&amp;ATALI[[#This Row],[//]]+2,"&gt;"))</f>
        <v/>
      </c>
      <c r="D500" s="48" t="str">
        <f>IF(ATALI[[#This Row],[ID NOTA]]="","",INDEX(Table1[QB],MATCH(ATALI[[#This Row],[ID NOTA]],Table1[ID],0)))</f>
        <v/>
      </c>
      <c r="E50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00" s="48"/>
      <c r="G500" s="30" t="str">
        <f ca="1">IF(ATALI[[#This Row],[N_ID]]="","",INDEX(INDIRECT($2:$2),ATALI[[#This Row],[//]]))</f>
        <v/>
      </c>
      <c r="H500" s="30" t="str">
        <f ca="1">IF(ATALI[[#This Row],[N_ID]]="","",INDEX(INDIRECT($2:$2),ATALI[[#This Row],[//]]))</f>
        <v/>
      </c>
      <c r="I500" s="31" t="str">
        <f ca="1">IF(ATALI[[#This Row],[N_ID]]="","",INDEX(INDIRECT($2:$2),ATALI[[#This Row],[//]]))</f>
        <v/>
      </c>
      <c r="J500" s="31" t="str">
        <f ca="1">IF(ATALI[[#This Row],[//]]="","",INDEX([3]!db[NB PAJAK],ATALI[[#This Row],[stt]]-1))</f>
        <v/>
      </c>
      <c r="K500" s="48" t="str">
        <f ca="1">IF(ATALI[[#This Row],[//]]="","",INDEX(INDIRECT($2:$2),ATALI[[#This Row],[//]]))</f>
        <v/>
      </c>
      <c r="L500" s="48" t="str">
        <f ca="1">IF(ATALI[[#This Row],[//]]="","",INDEX(INDIRECT($2:$2),ATALI[[#This Row],[//]]))</f>
        <v/>
      </c>
      <c r="M500" s="48" t="str">
        <f ca="1">IF(ATALI[[#This Row],[//]]="","",INDEX(INDIRECT($2:$2),ATALI[[#This Row],[//]]))</f>
        <v/>
      </c>
      <c r="N500" s="33" t="str">
        <f ca="1">IF(ATALI[[#This Row],[//]]="","",INDEX(INDIRECT($2:$2),ATALI[[#This Row],[//]]))</f>
        <v/>
      </c>
      <c r="O500" s="44" t="str">
        <f ca="1">IF(ATALI[[#This Row],[//]]="","",INDEX(INDIRECT($2:$2),ATALI[[#This Row],[//]]))</f>
        <v/>
      </c>
      <c r="P500" s="44" t="str">
        <f ca="1">IF(ATALI[[#This Row],[//]]="","",IF(INDEX(INDIRECT($2:$2),ATALI[[#This Row],[//]])="","",INDEX(INDIRECT($2:$2),ATALI[[#This Row],[//]])))</f>
        <v/>
      </c>
      <c r="Q500" s="33" t="str">
        <f ca="1">IF(ATALI[[#This Row],[//]]="","",INDEX(INDIRECT($2:$2),ATALI[[#This Row],[//]]))</f>
        <v/>
      </c>
      <c r="R5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00" s="45" t="str">
        <f ca="1">IF(ATALI[[#This Row],[//]]="","",IF(INDEX(INDIRECT($2:$2),ATALI[[#This Row],[//]])="","",INDEX(INDIRECT($2:$2),ATALI[[#This Row],[//]])))</f>
        <v/>
      </c>
      <c r="U500" s="31" t="str">
        <f ca="1">IF(ATALI[[#This Row],[//]]="","",INDEX(INDIRECT($2:$2),ATALI[[#This Row],[//]]))</f>
        <v/>
      </c>
      <c r="V500" s="31" t="str">
        <f ca="1">LOWER(SUBSTITUTE(SUBSTITUTE(SUBSTITUTE(SUBSTITUTE(SUBSTITUTE(SUBSTITUTE(SUBSTITUTE(ATALI[[#This Row],[N.B.nota]]," ",""),"-",""),"(",""),")",""),".",""),",",""),"/",""))</f>
        <v/>
      </c>
      <c r="W500" s="31" t="str">
        <f ca="1">IF(ATALI[[#This Row],[concat]]="","",MATCH(ATALI[[#This Row],[concat]],[3]!db[NB NOTA_C],0)+1)</f>
        <v/>
      </c>
      <c r="X500" s="31" t="str">
        <f ca="1">IF(ATALI[[#This Row],[N.B.nota]]="","",ADDRESS(ROW(ATALI[QB]),COLUMN(ATALI[QB]))&amp;":"&amp;ADDRESS(ROW(),COLUMN(ATALI[QB])))</f>
        <v/>
      </c>
      <c r="Y500" s="46" t="str">
        <f ca="1">IF(ATALI[[#This Row],[//]]="","",HYPERLINK("[../DB.xlsx]DB!e"&amp;MATCH(ATALI[[#This Row],[concat]],[3]!db[NB NOTA_C],0)+1,"&gt;"))</f>
        <v/>
      </c>
      <c r="Z500" s="32">
        <f ca="1">IF(ATALI[[#This Row],[ID NOTA]]="",INDIRECT(ADDRESS(ROW()-1,COLUMN())),ATALI[[#This Row],[ID NOTA]])</f>
        <v>7</v>
      </c>
    </row>
    <row r="501" spans="1:26" x14ac:dyDescent="0.25">
      <c r="A501" s="32"/>
      <c r="B501" s="48" t="str">
        <f>IF(ATALI[[#This Row],[N_ID]]="","",INDEX(Table1[ID],MATCH(ATALI[[#This Row],[N_ID]],Table1[N_ID],0)))</f>
        <v/>
      </c>
      <c r="C501" s="48" t="str">
        <f ca="1">IF(ATALI[[#This Row],[//]]="","",HYPERLINK("["&amp;SUBSTITUTE(DIR,"'","")&amp;"]NOTA!D"&amp;ATALI[[#This Row],[//]]+2,"&gt;"))</f>
        <v/>
      </c>
      <c r="D501" s="48" t="str">
        <f>IF(ATALI[[#This Row],[ID NOTA]]="","",INDEX(Table1[QB],MATCH(ATALI[[#This Row],[ID NOTA]],Table1[ID],0)))</f>
        <v/>
      </c>
      <c r="E50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01" s="48"/>
      <c r="G501" s="30" t="str">
        <f ca="1">IF(ATALI[[#This Row],[N_ID]]="","",INDEX(INDIRECT($2:$2),ATALI[[#This Row],[//]]))</f>
        <v/>
      </c>
      <c r="H501" s="30" t="str">
        <f ca="1">IF(ATALI[[#This Row],[N_ID]]="","",INDEX(INDIRECT($2:$2),ATALI[[#This Row],[//]]))</f>
        <v/>
      </c>
      <c r="I501" s="31" t="str">
        <f ca="1">IF(ATALI[[#This Row],[N_ID]]="","",INDEX(INDIRECT($2:$2),ATALI[[#This Row],[//]]))</f>
        <v/>
      </c>
      <c r="J501" s="31" t="str">
        <f ca="1">IF(ATALI[[#This Row],[//]]="","",INDEX([3]!db[NB PAJAK],ATALI[[#This Row],[stt]]-1))</f>
        <v/>
      </c>
      <c r="K501" s="48" t="str">
        <f ca="1">IF(ATALI[[#This Row],[//]]="","",INDEX(INDIRECT($2:$2),ATALI[[#This Row],[//]]))</f>
        <v/>
      </c>
      <c r="L501" s="48" t="str">
        <f ca="1">IF(ATALI[[#This Row],[//]]="","",INDEX(INDIRECT($2:$2),ATALI[[#This Row],[//]]))</f>
        <v/>
      </c>
      <c r="M501" s="48" t="str">
        <f ca="1">IF(ATALI[[#This Row],[//]]="","",INDEX(INDIRECT($2:$2),ATALI[[#This Row],[//]]))</f>
        <v/>
      </c>
      <c r="N501" s="33" t="str">
        <f ca="1">IF(ATALI[[#This Row],[//]]="","",INDEX(INDIRECT($2:$2),ATALI[[#This Row],[//]]))</f>
        <v/>
      </c>
      <c r="O501" s="44" t="str">
        <f ca="1">IF(ATALI[[#This Row],[//]]="","",INDEX(INDIRECT($2:$2),ATALI[[#This Row],[//]]))</f>
        <v/>
      </c>
      <c r="P501" s="44" t="str">
        <f ca="1">IF(ATALI[[#This Row],[//]]="","",IF(INDEX(INDIRECT($2:$2),ATALI[[#This Row],[//]])="","",INDEX(INDIRECT($2:$2),ATALI[[#This Row],[//]])))</f>
        <v/>
      </c>
      <c r="Q501" s="33" t="str">
        <f ca="1">IF(ATALI[[#This Row],[//]]="","",INDEX(INDIRECT($2:$2),ATALI[[#This Row],[//]]))</f>
        <v/>
      </c>
      <c r="R5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01" s="45" t="str">
        <f ca="1">IF(ATALI[[#This Row],[//]]="","",IF(INDEX(INDIRECT($2:$2),ATALI[[#This Row],[//]])="","",INDEX(INDIRECT($2:$2),ATALI[[#This Row],[//]])))</f>
        <v/>
      </c>
      <c r="U501" s="31" t="str">
        <f ca="1">IF(ATALI[[#This Row],[//]]="","",INDEX(INDIRECT($2:$2),ATALI[[#This Row],[//]]))</f>
        <v/>
      </c>
      <c r="V501" s="31" t="str">
        <f ca="1">LOWER(SUBSTITUTE(SUBSTITUTE(SUBSTITUTE(SUBSTITUTE(SUBSTITUTE(SUBSTITUTE(SUBSTITUTE(ATALI[[#This Row],[N.B.nota]]," ",""),"-",""),"(",""),")",""),".",""),",",""),"/",""))</f>
        <v/>
      </c>
      <c r="W501" s="31" t="str">
        <f ca="1">IF(ATALI[[#This Row],[concat]]="","",MATCH(ATALI[[#This Row],[concat]],[3]!db[NB NOTA_C],0)+1)</f>
        <v/>
      </c>
      <c r="X501" s="31" t="str">
        <f ca="1">IF(ATALI[[#This Row],[N.B.nota]]="","",ADDRESS(ROW(ATALI[QB]),COLUMN(ATALI[QB]))&amp;":"&amp;ADDRESS(ROW(),COLUMN(ATALI[QB])))</f>
        <v/>
      </c>
      <c r="Y501" s="46" t="str">
        <f ca="1">IF(ATALI[[#This Row],[//]]="","",HYPERLINK("[../DB.xlsx]DB!e"&amp;MATCH(ATALI[[#This Row],[concat]],[3]!db[NB NOTA_C],0)+1,"&gt;"))</f>
        <v/>
      </c>
      <c r="Z501" s="32">
        <f ca="1">IF(ATALI[[#This Row],[ID NOTA]]="",INDIRECT(ADDRESS(ROW()-1,COLUMN())),ATALI[[#This Row],[ID NOTA]])</f>
        <v>7</v>
      </c>
    </row>
    <row r="502" spans="1:26" x14ac:dyDescent="0.25">
      <c r="A502" s="32"/>
      <c r="B502" s="48" t="str">
        <f>IF(ATALI[[#This Row],[N_ID]]="","",INDEX(Table1[ID],MATCH(ATALI[[#This Row],[N_ID]],Table1[N_ID],0)))</f>
        <v/>
      </c>
      <c r="C502" s="48" t="str">
        <f ca="1">IF(ATALI[[#This Row],[//]]="","",HYPERLINK("["&amp;SUBSTITUTE(DIR,"'","")&amp;"]NOTA!D"&amp;ATALI[[#This Row],[//]]+2,"&gt;"))</f>
        <v/>
      </c>
      <c r="D502" s="48" t="str">
        <f>IF(ATALI[[#This Row],[ID NOTA]]="","",INDEX(Table1[QB],MATCH(ATALI[[#This Row],[ID NOTA]],Table1[ID],0)))</f>
        <v/>
      </c>
      <c r="E50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02" s="48"/>
      <c r="G502" s="30" t="str">
        <f ca="1">IF(ATALI[[#This Row],[N_ID]]="","",INDEX(INDIRECT($2:$2),ATALI[[#This Row],[//]]))</f>
        <v/>
      </c>
      <c r="H502" s="30" t="str">
        <f ca="1">IF(ATALI[[#This Row],[N_ID]]="","",INDEX(INDIRECT($2:$2),ATALI[[#This Row],[//]]))</f>
        <v/>
      </c>
      <c r="I502" s="31" t="str">
        <f ca="1">IF(ATALI[[#This Row],[N_ID]]="","",INDEX(INDIRECT($2:$2),ATALI[[#This Row],[//]]))</f>
        <v/>
      </c>
      <c r="J502" s="31" t="str">
        <f ca="1">IF(ATALI[[#This Row],[//]]="","",INDEX([3]!db[NB PAJAK],ATALI[[#This Row],[stt]]-1))</f>
        <v/>
      </c>
      <c r="K502" s="48" t="str">
        <f ca="1">IF(ATALI[[#This Row],[//]]="","",INDEX(INDIRECT($2:$2),ATALI[[#This Row],[//]]))</f>
        <v/>
      </c>
      <c r="L502" s="48" t="str">
        <f ca="1">IF(ATALI[[#This Row],[//]]="","",INDEX(INDIRECT($2:$2),ATALI[[#This Row],[//]]))</f>
        <v/>
      </c>
      <c r="M502" s="48" t="str">
        <f ca="1">IF(ATALI[[#This Row],[//]]="","",INDEX(INDIRECT($2:$2),ATALI[[#This Row],[//]]))</f>
        <v/>
      </c>
      <c r="N502" s="33" t="str">
        <f ca="1">IF(ATALI[[#This Row],[//]]="","",INDEX(INDIRECT($2:$2),ATALI[[#This Row],[//]]))</f>
        <v/>
      </c>
      <c r="O502" s="44" t="str">
        <f ca="1">IF(ATALI[[#This Row],[//]]="","",INDEX(INDIRECT($2:$2),ATALI[[#This Row],[//]]))</f>
        <v/>
      </c>
      <c r="P502" s="44" t="str">
        <f ca="1">IF(ATALI[[#This Row],[//]]="","",IF(INDEX(INDIRECT($2:$2),ATALI[[#This Row],[//]])="","",INDEX(INDIRECT($2:$2),ATALI[[#This Row],[//]])))</f>
        <v/>
      </c>
      <c r="Q502" s="33" t="str">
        <f ca="1">IF(ATALI[[#This Row],[//]]="","",INDEX(INDIRECT($2:$2),ATALI[[#This Row],[//]]))</f>
        <v/>
      </c>
      <c r="R5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02" s="45" t="str">
        <f ca="1">IF(ATALI[[#This Row],[//]]="","",IF(INDEX(INDIRECT($2:$2),ATALI[[#This Row],[//]])="","",INDEX(INDIRECT($2:$2),ATALI[[#This Row],[//]])))</f>
        <v/>
      </c>
      <c r="U502" s="31" t="str">
        <f ca="1">IF(ATALI[[#This Row],[//]]="","",INDEX(INDIRECT($2:$2),ATALI[[#This Row],[//]]))</f>
        <v/>
      </c>
      <c r="V502" s="31" t="str">
        <f ca="1">LOWER(SUBSTITUTE(SUBSTITUTE(SUBSTITUTE(SUBSTITUTE(SUBSTITUTE(SUBSTITUTE(SUBSTITUTE(ATALI[[#This Row],[N.B.nota]]," ",""),"-",""),"(",""),")",""),".",""),",",""),"/",""))</f>
        <v/>
      </c>
      <c r="W502" s="31" t="str">
        <f ca="1">IF(ATALI[[#This Row],[concat]]="","",MATCH(ATALI[[#This Row],[concat]],[3]!db[NB NOTA_C],0)+1)</f>
        <v/>
      </c>
      <c r="X502" s="31" t="str">
        <f ca="1">IF(ATALI[[#This Row],[N.B.nota]]="","",ADDRESS(ROW(ATALI[QB]),COLUMN(ATALI[QB]))&amp;":"&amp;ADDRESS(ROW(),COLUMN(ATALI[QB])))</f>
        <v/>
      </c>
      <c r="Y502" s="46" t="str">
        <f ca="1">IF(ATALI[[#This Row],[//]]="","",HYPERLINK("[../DB.xlsx]DB!e"&amp;MATCH(ATALI[[#This Row],[concat]],[3]!db[NB NOTA_C],0)+1,"&gt;"))</f>
        <v/>
      </c>
      <c r="Z502" s="32">
        <f ca="1">IF(ATALI[[#This Row],[ID NOTA]]="",INDIRECT(ADDRESS(ROW()-1,COLUMN())),ATALI[[#This Row],[ID NOTA]])</f>
        <v>7</v>
      </c>
    </row>
    <row r="503" spans="1:26" x14ac:dyDescent="0.25">
      <c r="A503" s="32"/>
      <c r="B503" s="48" t="str">
        <f>IF(ATALI[[#This Row],[N_ID]]="","",INDEX(Table1[ID],MATCH(ATALI[[#This Row],[N_ID]],Table1[N_ID],0)))</f>
        <v/>
      </c>
      <c r="C503" s="48" t="str">
        <f ca="1">IF(ATALI[[#This Row],[//]]="","",HYPERLINK("["&amp;SUBSTITUTE(DIR,"'","")&amp;"]NOTA!D"&amp;ATALI[[#This Row],[//]]+2,"&gt;"))</f>
        <v/>
      </c>
      <c r="D503" s="48" t="str">
        <f>IF(ATALI[[#This Row],[ID NOTA]]="","",INDEX(Table1[QB],MATCH(ATALI[[#This Row],[ID NOTA]],Table1[ID],0)))</f>
        <v/>
      </c>
      <c r="E50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03" s="48"/>
      <c r="G503" s="30" t="str">
        <f ca="1">IF(ATALI[[#This Row],[N_ID]]="","",INDEX(INDIRECT($2:$2),ATALI[[#This Row],[//]]))</f>
        <v/>
      </c>
      <c r="H503" s="30" t="str">
        <f ca="1">IF(ATALI[[#This Row],[N_ID]]="","",INDEX(INDIRECT($2:$2),ATALI[[#This Row],[//]]))</f>
        <v/>
      </c>
      <c r="I503" s="31" t="str">
        <f ca="1">IF(ATALI[[#This Row],[N_ID]]="","",INDEX(INDIRECT($2:$2),ATALI[[#This Row],[//]]))</f>
        <v/>
      </c>
      <c r="J503" s="31" t="str">
        <f ca="1">IF(ATALI[[#This Row],[//]]="","",INDEX([3]!db[NB PAJAK],ATALI[[#This Row],[stt]]-1))</f>
        <v/>
      </c>
      <c r="K503" s="48" t="str">
        <f ca="1">IF(ATALI[[#This Row],[//]]="","",INDEX(INDIRECT($2:$2),ATALI[[#This Row],[//]]))</f>
        <v/>
      </c>
      <c r="L503" s="48" t="str">
        <f ca="1">IF(ATALI[[#This Row],[//]]="","",INDEX(INDIRECT($2:$2),ATALI[[#This Row],[//]]))</f>
        <v/>
      </c>
      <c r="M503" s="48" t="str">
        <f ca="1">IF(ATALI[[#This Row],[//]]="","",INDEX(INDIRECT($2:$2),ATALI[[#This Row],[//]]))</f>
        <v/>
      </c>
      <c r="N503" s="33" t="str">
        <f ca="1">IF(ATALI[[#This Row],[//]]="","",INDEX(INDIRECT($2:$2),ATALI[[#This Row],[//]]))</f>
        <v/>
      </c>
      <c r="O503" s="44" t="str">
        <f ca="1">IF(ATALI[[#This Row],[//]]="","",INDEX(INDIRECT($2:$2),ATALI[[#This Row],[//]]))</f>
        <v/>
      </c>
      <c r="P503" s="44" t="str">
        <f ca="1">IF(ATALI[[#This Row],[//]]="","",IF(INDEX(INDIRECT($2:$2),ATALI[[#This Row],[//]])="","",INDEX(INDIRECT($2:$2),ATALI[[#This Row],[//]])))</f>
        <v/>
      </c>
      <c r="Q503" s="33" t="str">
        <f ca="1">IF(ATALI[[#This Row],[//]]="","",INDEX(INDIRECT($2:$2),ATALI[[#This Row],[//]]))</f>
        <v/>
      </c>
      <c r="R5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03" s="45" t="str">
        <f ca="1">IF(ATALI[[#This Row],[//]]="","",IF(INDEX(INDIRECT($2:$2),ATALI[[#This Row],[//]])="","",INDEX(INDIRECT($2:$2),ATALI[[#This Row],[//]])))</f>
        <v/>
      </c>
      <c r="U503" s="31" t="str">
        <f ca="1">IF(ATALI[[#This Row],[//]]="","",INDEX(INDIRECT($2:$2),ATALI[[#This Row],[//]]))</f>
        <v/>
      </c>
      <c r="V503" s="31" t="str">
        <f ca="1">LOWER(SUBSTITUTE(SUBSTITUTE(SUBSTITUTE(SUBSTITUTE(SUBSTITUTE(SUBSTITUTE(SUBSTITUTE(ATALI[[#This Row],[N.B.nota]]," ",""),"-",""),"(",""),")",""),".",""),",",""),"/",""))</f>
        <v/>
      </c>
      <c r="W503" s="31" t="str">
        <f ca="1">IF(ATALI[[#This Row],[concat]]="","",MATCH(ATALI[[#This Row],[concat]],[3]!db[NB NOTA_C],0)+1)</f>
        <v/>
      </c>
      <c r="X503" s="31" t="str">
        <f ca="1">IF(ATALI[[#This Row],[N.B.nota]]="","",ADDRESS(ROW(ATALI[QB]),COLUMN(ATALI[QB]))&amp;":"&amp;ADDRESS(ROW(),COLUMN(ATALI[QB])))</f>
        <v/>
      </c>
      <c r="Y503" s="46" t="str">
        <f ca="1">IF(ATALI[[#This Row],[//]]="","",HYPERLINK("[../DB.xlsx]DB!e"&amp;MATCH(ATALI[[#This Row],[concat]],[3]!db[NB NOTA_C],0)+1,"&gt;"))</f>
        <v/>
      </c>
      <c r="Z503" s="32">
        <f ca="1">IF(ATALI[[#This Row],[ID NOTA]]="",INDIRECT(ADDRESS(ROW()-1,COLUMN())),ATALI[[#This Row],[ID NOTA]])</f>
        <v>7</v>
      </c>
    </row>
    <row r="504" spans="1:26" x14ac:dyDescent="0.25">
      <c r="A504" s="32"/>
      <c r="B504" s="48" t="str">
        <f>IF(ATALI[[#This Row],[N_ID]]="","",INDEX(Table1[ID],MATCH(ATALI[[#This Row],[N_ID]],Table1[N_ID],0)))</f>
        <v/>
      </c>
      <c r="C504" s="48" t="str">
        <f ca="1">IF(ATALI[[#This Row],[//]]="","",HYPERLINK("["&amp;SUBSTITUTE(DIR,"'","")&amp;"]NOTA!D"&amp;ATALI[[#This Row],[//]]+2,"&gt;"))</f>
        <v/>
      </c>
      <c r="D504" s="48" t="str">
        <f>IF(ATALI[[#This Row],[ID NOTA]]="","",INDEX(Table1[QB],MATCH(ATALI[[#This Row],[ID NOTA]],Table1[ID],0)))</f>
        <v/>
      </c>
      <c r="E50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04" s="48"/>
      <c r="G504" s="30" t="str">
        <f ca="1">IF(ATALI[[#This Row],[N_ID]]="","",INDEX(INDIRECT($2:$2),ATALI[[#This Row],[//]]))</f>
        <v/>
      </c>
      <c r="H504" s="30" t="str">
        <f ca="1">IF(ATALI[[#This Row],[N_ID]]="","",INDEX(INDIRECT($2:$2),ATALI[[#This Row],[//]]))</f>
        <v/>
      </c>
      <c r="I504" s="31" t="str">
        <f ca="1">IF(ATALI[[#This Row],[N_ID]]="","",INDEX(INDIRECT($2:$2),ATALI[[#This Row],[//]]))</f>
        <v/>
      </c>
      <c r="J504" s="31" t="str">
        <f ca="1">IF(ATALI[[#This Row],[//]]="","",INDEX([3]!db[NB PAJAK],ATALI[[#This Row],[stt]]-1))</f>
        <v/>
      </c>
      <c r="K504" s="48" t="str">
        <f ca="1">IF(ATALI[[#This Row],[//]]="","",INDEX(INDIRECT($2:$2),ATALI[[#This Row],[//]]))</f>
        <v/>
      </c>
      <c r="L504" s="48" t="str">
        <f ca="1">IF(ATALI[[#This Row],[//]]="","",INDEX(INDIRECT($2:$2),ATALI[[#This Row],[//]]))</f>
        <v/>
      </c>
      <c r="M504" s="48" t="str">
        <f ca="1">IF(ATALI[[#This Row],[//]]="","",INDEX(INDIRECT($2:$2),ATALI[[#This Row],[//]]))</f>
        <v/>
      </c>
      <c r="N504" s="33" t="str">
        <f ca="1">IF(ATALI[[#This Row],[//]]="","",INDEX(INDIRECT($2:$2),ATALI[[#This Row],[//]]))</f>
        <v/>
      </c>
      <c r="O504" s="44" t="str">
        <f ca="1">IF(ATALI[[#This Row],[//]]="","",INDEX(INDIRECT($2:$2),ATALI[[#This Row],[//]]))</f>
        <v/>
      </c>
      <c r="P504" s="44" t="str">
        <f ca="1">IF(ATALI[[#This Row],[//]]="","",IF(INDEX(INDIRECT($2:$2),ATALI[[#This Row],[//]])="","",INDEX(INDIRECT($2:$2),ATALI[[#This Row],[//]])))</f>
        <v/>
      </c>
      <c r="Q504" s="33" t="str">
        <f ca="1">IF(ATALI[[#This Row],[//]]="","",INDEX(INDIRECT($2:$2),ATALI[[#This Row],[//]]))</f>
        <v/>
      </c>
      <c r="R5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04" s="45" t="str">
        <f ca="1">IF(ATALI[[#This Row],[//]]="","",IF(INDEX(INDIRECT($2:$2),ATALI[[#This Row],[//]])="","",INDEX(INDIRECT($2:$2),ATALI[[#This Row],[//]])))</f>
        <v/>
      </c>
      <c r="U504" s="31" t="str">
        <f ca="1">IF(ATALI[[#This Row],[//]]="","",INDEX(INDIRECT($2:$2),ATALI[[#This Row],[//]]))</f>
        <v/>
      </c>
      <c r="V504" s="31" t="str">
        <f ca="1">LOWER(SUBSTITUTE(SUBSTITUTE(SUBSTITUTE(SUBSTITUTE(SUBSTITUTE(SUBSTITUTE(SUBSTITUTE(ATALI[[#This Row],[N.B.nota]]," ",""),"-",""),"(",""),")",""),".",""),",",""),"/",""))</f>
        <v/>
      </c>
      <c r="W504" s="31" t="str">
        <f ca="1">IF(ATALI[[#This Row],[concat]]="","",MATCH(ATALI[[#This Row],[concat]],[3]!db[NB NOTA_C],0)+1)</f>
        <v/>
      </c>
      <c r="X504" s="31" t="str">
        <f ca="1">IF(ATALI[[#This Row],[N.B.nota]]="","",ADDRESS(ROW(ATALI[QB]),COLUMN(ATALI[QB]))&amp;":"&amp;ADDRESS(ROW(),COLUMN(ATALI[QB])))</f>
        <v/>
      </c>
      <c r="Y504" s="46" t="str">
        <f ca="1">IF(ATALI[[#This Row],[//]]="","",HYPERLINK("[../DB.xlsx]DB!e"&amp;MATCH(ATALI[[#This Row],[concat]],[3]!db[NB NOTA_C],0)+1,"&gt;"))</f>
        <v/>
      </c>
      <c r="Z504" s="32">
        <f ca="1">IF(ATALI[[#This Row],[ID NOTA]]="",INDIRECT(ADDRESS(ROW()-1,COLUMN())),ATALI[[#This Row],[ID NOTA]])</f>
        <v>7</v>
      </c>
    </row>
    <row r="505" spans="1:26" x14ac:dyDescent="0.25">
      <c r="A505" s="32"/>
      <c r="B505" s="48" t="str">
        <f>IF(ATALI[[#This Row],[N_ID]]="","",INDEX(Table1[ID],MATCH(ATALI[[#This Row],[N_ID]],Table1[N_ID],0)))</f>
        <v/>
      </c>
      <c r="C505" s="48" t="str">
        <f ca="1">IF(ATALI[[#This Row],[//]]="","",HYPERLINK("["&amp;SUBSTITUTE(DIR,"'","")&amp;"]NOTA!D"&amp;ATALI[[#This Row],[//]]+2,"&gt;"))</f>
        <v/>
      </c>
      <c r="D505" s="48" t="str">
        <f>IF(ATALI[[#This Row],[ID NOTA]]="","",INDEX(Table1[QB],MATCH(ATALI[[#This Row],[ID NOTA]],Table1[ID],0)))</f>
        <v/>
      </c>
      <c r="E50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05" s="48"/>
      <c r="G505" s="30" t="str">
        <f ca="1">IF(ATALI[[#This Row],[N_ID]]="","",INDEX(INDIRECT($2:$2),ATALI[[#This Row],[//]]))</f>
        <v/>
      </c>
      <c r="H505" s="30" t="str">
        <f ca="1">IF(ATALI[[#This Row],[N_ID]]="","",INDEX(INDIRECT($2:$2),ATALI[[#This Row],[//]]))</f>
        <v/>
      </c>
      <c r="I505" s="31" t="str">
        <f ca="1">IF(ATALI[[#This Row],[N_ID]]="","",INDEX(INDIRECT($2:$2),ATALI[[#This Row],[//]]))</f>
        <v/>
      </c>
      <c r="J505" s="31" t="str">
        <f ca="1">IF(ATALI[[#This Row],[//]]="","",INDEX([3]!db[NB PAJAK],ATALI[[#This Row],[stt]]-1))</f>
        <v/>
      </c>
      <c r="K505" s="48" t="str">
        <f ca="1">IF(ATALI[[#This Row],[//]]="","",INDEX(INDIRECT($2:$2),ATALI[[#This Row],[//]]))</f>
        <v/>
      </c>
      <c r="L505" s="48" t="str">
        <f ca="1">IF(ATALI[[#This Row],[//]]="","",INDEX(INDIRECT($2:$2),ATALI[[#This Row],[//]]))</f>
        <v/>
      </c>
      <c r="M505" s="48" t="str">
        <f ca="1">IF(ATALI[[#This Row],[//]]="","",INDEX(INDIRECT($2:$2),ATALI[[#This Row],[//]]))</f>
        <v/>
      </c>
      <c r="N505" s="33" t="str">
        <f ca="1">IF(ATALI[[#This Row],[//]]="","",INDEX(INDIRECT($2:$2),ATALI[[#This Row],[//]]))</f>
        <v/>
      </c>
      <c r="O505" s="44" t="str">
        <f ca="1">IF(ATALI[[#This Row],[//]]="","",INDEX(INDIRECT($2:$2),ATALI[[#This Row],[//]]))</f>
        <v/>
      </c>
      <c r="P505" s="44" t="str">
        <f ca="1">IF(ATALI[[#This Row],[//]]="","",IF(INDEX(INDIRECT($2:$2),ATALI[[#This Row],[//]])="","",INDEX(INDIRECT($2:$2),ATALI[[#This Row],[//]])))</f>
        <v/>
      </c>
      <c r="Q505" s="33" t="str">
        <f ca="1">IF(ATALI[[#This Row],[//]]="","",INDEX(INDIRECT($2:$2),ATALI[[#This Row],[//]]))</f>
        <v/>
      </c>
      <c r="R5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05" s="45" t="str">
        <f ca="1">IF(ATALI[[#This Row],[//]]="","",IF(INDEX(INDIRECT($2:$2),ATALI[[#This Row],[//]])="","",INDEX(INDIRECT($2:$2),ATALI[[#This Row],[//]])))</f>
        <v/>
      </c>
      <c r="U505" s="31" t="str">
        <f ca="1">IF(ATALI[[#This Row],[//]]="","",INDEX(INDIRECT($2:$2),ATALI[[#This Row],[//]]))</f>
        <v/>
      </c>
      <c r="V505" s="31" t="str">
        <f ca="1">LOWER(SUBSTITUTE(SUBSTITUTE(SUBSTITUTE(SUBSTITUTE(SUBSTITUTE(SUBSTITUTE(SUBSTITUTE(ATALI[[#This Row],[N.B.nota]]," ",""),"-",""),"(",""),")",""),".",""),",",""),"/",""))</f>
        <v/>
      </c>
      <c r="W505" s="31" t="str">
        <f ca="1">IF(ATALI[[#This Row],[concat]]="","",MATCH(ATALI[[#This Row],[concat]],[3]!db[NB NOTA_C],0)+1)</f>
        <v/>
      </c>
      <c r="X505" s="31" t="str">
        <f ca="1">IF(ATALI[[#This Row],[N.B.nota]]="","",ADDRESS(ROW(ATALI[QB]),COLUMN(ATALI[QB]))&amp;":"&amp;ADDRESS(ROW(),COLUMN(ATALI[QB])))</f>
        <v/>
      </c>
      <c r="Y505" s="46" t="str">
        <f ca="1">IF(ATALI[[#This Row],[//]]="","",HYPERLINK("[../DB.xlsx]DB!e"&amp;MATCH(ATALI[[#This Row],[concat]],[3]!db[NB NOTA_C],0)+1,"&gt;"))</f>
        <v/>
      </c>
      <c r="Z505" s="32">
        <f ca="1">IF(ATALI[[#This Row],[ID NOTA]]="",INDIRECT(ADDRESS(ROW()-1,COLUMN())),ATALI[[#This Row],[ID NOTA]])</f>
        <v>7</v>
      </c>
    </row>
    <row r="506" spans="1:26" x14ac:dyDescent="0.25">
      <c r="A506" s="32"/>
      <c r="B506" s="48" t="str">
        <f>IF(ATALI[[#This Row],[N_ID]]="","",INDEX(Table1[ID],MATCH(ATALI[[#This Row],[N_ID]],Table1[N_ID],0)))</f>
        <v/>
      </c>
      <c r="C506" s="48" t="str">
        <f ca="1">IF(ATALI[[#This Row],[//]]="","",HYPERLINK("["&amp;SUBSTITUTE(DIR,"'","")&amp;"]NOTA!D"&amp;ATALI[[#This Row],[//]]+2,"&gt;"))</f>
        <v/>
      </c>
      <c r="D506" s="48" t="str">
        <f>IF(ATALI[[#This Row],[ID NOTA]]="","",INDEX(Table1[QB],MATCH(ATALI[[#This Row],[ID NOTA]],Table1[ID],0)))</f>
        <v/>
      </c>
      <c r="E50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06" s="48"/>
      <c r="G506" s="30" t="str">
        <f ca="1">IF(ATALI[[#This Row],[N_ID]]="","",INDEX(INDIRECT($2:$2),ATALI[[#This Row],[//]]))</f>
        <v/>
      </c>
      <c r="H506" s="30" t="str">
        <f ca="1">IF(ATALI[[#This Row],[N_ID]]="","",INDEX(INDIRECT($2:$2),ATALI[[#This Row],[//]]))</f>
        <v/>
      </c>
      <c r="I506" s="31" t="str">
        <f ca="1">IF(ATALI[[#This Row],[N_ID]]="","",INDEX(INDIRECT($2:$2),ATALI[[#This Row],[//]]))</f>
        <v/>
      </c>
      <c r="J506" s="31" t="str">
        <f ca="1">IF(ATALI[[#This Row],[//]]="","",INDEX([3]!db[NB PAJAK],ATALI[[#This Row],[stt]]-1))</f>
        <v/>
      </c>
      <c r="K506" s="48" t="str">
        <f ca="1">IF(ATALI[[#This Row],[//]]="","",INDEX(INDIRECT($2:$2),ATALI[[#This Row],[//]]))</f>
        <v/>
      </c>
      <c r="L506" s="48" t="str">
        <f ca="1">IF(ATALI[[#This Row],[//]]="","",INDEX(INDIRECT($2:$2),ATALI[[#This Row],[//]]))</f>
        <v/>
      </c>
      <c r="M506" s="48" t="str">
        <f ca="1">IF(ATALI[[#This Row],[//]]="","",INDEX(INDIRECT($2:$2),ATALI[[#This Row],[//]]))</f>
        <v/>
      </c>
      <c r="N506" s="33" t="str">
        <f ca="1">IF(ATALI[[#This Row],[//]]="","",INDEX(INDIRECT($2:$2),ATALI[[#This Row],[//]]))</f>
        <v/>
      </c>
      <c r="O506" s="44" t="str">
        <f ca="1">IF(ATALI[[#This Row],[//]]="","",INDEX(INDIRECT($2:$2),ATALI[[#This Row],[//]]))</f>
        <v/>
      </c>
      <c r="P506" s="44" t="str">
        <f ca="1">IF(ATALI[[#This Row],[//]]="","",IF(INDEX(INDIRECT($2:$2),ATALI[[#This Row],[//]])="","",INDEX(INDIRECT($2:$2),ATALI[[#This Row],[//]])))</f>
        <v/>
      </c>
      <c r="Q506" s="33" t="str">
        <f ca="1">IF(ATALI[[#This Row],[//]]="","",INDEX(INDIRECT($2:$2),ATALI[[#This Row],[//]]))</f>
        <v/>
      </c>
      <c r="R5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06" s="45" t="str">
        <f ca="1">IF(ATALI[[#This Row],[//]]="","",IF(INDEX(INDIRECT($2:$2),ATALI[[#This Row],[//]])="","",INDEX(INDIRECT($2:$2),ATALI[[#This Row],[//]])))</f>
        <v/>
      </c>
      <c r="U506" s="31" t="str">
        <f ca="1">IF(ATALI[[#This Row],[//]]="","",INDEX(INDIRECT($2:$2),ATALI[[#This Row],[//]]))</f>
        <v/>
      </c>
      <c r="V506" s="31" t="str">
        <f ca="1">LOWER(SUBSTITUTE(SUBSTITUTE(SUBSTITUTE(SUBSTITUTE(SUBSTITUTE(SUBSTITUTE(SUBSTITUTE(ATALI[[#This Row],[N.B.nota]]," ",""),"-",""),"(",""),")",""),".",""),",",""),"/",""))</f>
        <v/>
      </c>
      <c r="W506" s="31" t="str">
        <f ca="1">IF(ATALI[[#This Row],[concat]]="","",MATCH(ATALI[[#This Row],[concat]],[3]!db[NB NOTA_C],0)+1)</f>
        <v/>
      </c>
      <c r="X506" s="31" t="str">
        <f ca="1">IF(ATALI[[#This Row],[N.B.nota]]="","",ADDRESS(ROW(ATALI[QB]),COLUMN(ATALI[QB]))&amp;":"&amp;ADDRESS(ROW(),COLUMN(ATALI[QB])))</f>
        <v/>
      </c>
      <c r="Y506" s="46" t="str">
        <f ca="1">IF(ATALI[[#This Row],[//]]="","",HYPERLINK("[../DB.xlsx]DB!e"&amp;MATCH(ATALI[[#This Row],[concat]],[3]!db[NB NOTA_C],0)+1,"&gt;"))</f>
        <v/>
      </c>
      <c r="Z506" s="32">
        <f ca="1">IF(ATALI[[#This Row],[ID NOTA]]="",INDIRECT(ADDRESS(ROW()-1,COLUMN())),ATALI[[#This Row],[ID NOTA]])</f>
        <v>7</v>
      </c>
    </row>
    <row r="507" spans="1:26" x14ac:dyDescent="0.25">
      <c r="A507" s="32"/>
      <c r="B507" s="48" t="str">
        <f>IF(ATALI[[#This Row],[N_ID]]="","",INDEX(Table1[ID],MATCH(ATALI[[#This Row],[N_ID]],Table1[N_ID],0)))</f>
        <v/>
      </c>
      <c r="C507" s="48" t="str">
        <f ca="1">IF(ATALI[[#This Row],[//]]="","",HYPERLINK("["&amp;SUBSTITUTE(DIR,"'","")&amp;"]NOTA!D"&amp;ATALI[[#This Row],[//]]+2,"&gt;"))</f>
        <v/>
      </c>
      <c r="D507" s="48" t="str">
        <f>IF(ATALI[[#This Row],[ID NOTA]]="","",INDEX(Table1[QB],MATCH(ATALI[[#This Row],[ID NOTA]],Table1[ID],0)))</f>
        <v/>
      </c>
      <c r="E50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07" s="48"/>
      <c r="G507" s="30" t="str">
        <f ca="1">IF(ATALI[[#This Row],[N_ID]]="","",INDEX(INDIRECT($2:$2),ATALI[[#This Row],[//]]))</f>
        <v/>
      </c>
      <c r="H507" s="30" t="str">
        <f ca="1">IF(ATALI[[#This Row],[N_ID]]="","",INDEX(INDIRECT($2:$2),ATALI[[#This Row],[//]]))</f>
        <v/>
      </c>
      <c r="I507" s="31" t="str">
        <f ca="1">IF(ATALI[[#This Row],[N_ID]]="","",INDEX(INDIRECT($2:$2),ATALI[[#This Row],[//]]))</f>
        <v/>
      </c>
      <c r="J507" s="31" t="str">
        <f ca="1">IF(ATALI[[#This Row],[//]]="","",INDEX([3]!db[NB PAJAK],ATALI[[#This Row],[stt]]-1))</f>
        <v/>
      </c>
      <c r="K507" s="48" t="str">
        <f ca="1">IF(ATALI[[#This Row],[//]]="","",INDEX(INDIRECT($2:$2),ATALI[[#This Row],[//]]))</f>
        <v/>
      </c>
      <c r="L507" s="48" t="str">
        <f ca="1">IF(ATALI[[#This Row],[//]]="","",INDEX(INDIRECT($2:$2),ATALI[[#This Row],[//]]))</f>
        <v/>
      </c>
      <c r="M507" s="48" t="str">
        <f ca="1">IF(ATALI[[#This Row],[//]]="","",INDEX(INDIRECT($2:$2),ATALI[[#This Row],[//]]))</f>
        <v/>
      </c>
      <c r="N507" s="33" t="str">
        <f ca="1">IF(ATALI[[#This Row],[//]]="","",INDEX(INDIRECT($2:$2),ATALI[[#This Row],[//]]))</f>
        <v/>
      </c>
      <c r="O507" s="44" t="str">
        <f ca="1">IF(ATALI[[#This Row],[//]]="","",INDEX(INDIRECT($2:$2),ATALI[[#This Row],[//]]))</f>
        <v/>
      </c>
      <c r="P507" s="44" t="str">
        <f ca="1">IF(ATALI[[#This Row],[//]]="","",IF(INDEX(INDIRECT($2:$2),ATALI[[#This Row],[//]])="","",INDEX(INDIRECT($2:$2),ATALI[[#This Row],[//]])))</f>
        <v/>
      </c>
      <c r="Q507" s="33" t="str">
        <f ca="1">IF(ATALI[[#This Row],[//]]="","",INDEX(INDIRECT($2:$2),ATALI[[#This Row],[//]]))</f>
        <v/>
      </c>
      <c r="R5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07" s="45" t="str">
        <f ca="1">IF(ATALI[[#This Row],[//]]="","",IF(INDEX(INDIRECT($2:$2),ATALI[[#This Row],[//]])="","",INDEX(INDIRECT($2:$2),ATALI[[#This Row],[//]])))</f>
        <v/>
      </c>
      <c r="U507" s="31" t="str">
        <f ca="1">IF(ATALI[[#This Row],[//]]="","",INDEX(INDIRECT($2:$2),ATALI[[#This Row],[//]]))</f>
        <v/>
      </c>
      <c r="V507" s="31" t="str">
        <f ca="1">LOWER(SUBSTITUTE(SUBSTITUTE(SUBSTITUTE(SUBSTITUTE(SUBSTITUTE(SUBSTITUTE(SUBSTITUTE(ATALI[[#This Row],[N.B.nota]]," ",""),"-",""),"(",""),")",""),".",""),",",""),"/",""))</f>
        <v/>
      </c>
      <c r="W507" s="31" t="str">
        <f ca="1">IF(ATALI[[#This Row],[concat]]="","",MATCH(ATALI[[#This Row],[concat]],[3]!db[NB NOTA_C],0)+1)</f>
        <v/>
      </c>
      <c r="X507" s="31" t="str">
        <f ca="1">IF(ATALI[[#This Row],[N.B.nota]]="","",ADDRESS(ROW(ATALI[QB]),COLUMN(ATALI[QB]))&amp;":"&amp;ADDRESS(ROW(),COLUMN(ATALI[QB])))</f>
        <v/>
      </c>
      <c r="Y507" s="46" t="str">
        <f ca="1">IF(ATALI[[#This Row],[//]]="","",HYPERLINK("[../DB.xlsx]DB!e"&amp;MATCH(ATALI[[#This Row],[concat]],[3]!db[NB NOTA_C],0)+1,"&gt;"))</f>
        <v/>
      </c>
      <c r="Z507" s="32">
        <f ca="1">IF(ATALI[[#This Row],[ID NOTA]]="",INDIRECT(ADDRESS(ROW()-1,COLUMN())),ATALI[[#This Row],[ID NOTA]])</f>
        <v>7</v>
      </c>
    </row>
    <row r="508" spans="1:26" x14ac:dyDescent="0.25">
      <c r="A508" s="32"/>
      <c r="B508" s="48" t="str">
        <f>IF(ATALI[[#This Row],[N_ID]]="","",INDEX(Table1[ID],MATCH(ATALI[[#This Row],[N_ID]],Table1[N_ID],0)))</f>
        <v/>
      </c>
      <c r="C508" s="48" t="str">
        <f ca="1">IF(ATALI[[#This Row],[//]]="","",HYPERLINK("["&amp;SUBSTITUTE(DIR,"'","")&amp;"]NOTA!D"&amp;ATALI[[#This Row],[//]]+2,"&gt;"))</f>
        <v/>
      </c>
      <c r="D508" s="48" t="str">
        <f>IF(ATALI[[#This Row],[ID NOTA]]="","",INDEX(Table1[QB],MATCH(ATALI[[#This Row],[ID NOTA]],Table1[ID],0)))</f>
        <v/>
      </c>
      <c r="E50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08" s="48"/>
      <c r="G508" s="30" t="str">
        <f ca="1">IF(ATALI[[#This Row],[N_ID]]="","",INDEX(INDIRECT($2:$2),ATALI[[#This Row],[//]]))</f>
        <v/>
      </c>
      <c r="H508" s="30" t="str">
        <f ca="1">IF(ATALI[[#This Row],[N_ID]]="","",INDEX(INDIRECT($2:$2),ATALI[[#This Row],[//]]))</f>
        <v/>
      </c>
      <c r="I508" s="31" t="str">
        <f ca="1">IF(ATALI[[#This Row],[N_ID]]="","",INDEX(INDIRECT($2:$2),ATALI[[#This Row],[//]]))</f>
        <v/>
      </c>
      <c r="J508" s="31" t="str">
        <f ca="1">IF(ATALI[[#This Row],[//]]="","",INDEX([3]!db[NB PAJAK],ATALI[[#This Row],[stt]]-1))</f>
        <v/>
      </c>
      <c r="K508" s="48" t="str">
        <f ca="1">IF(ATALI[[#This Row],[//]]="","",INDEX(INDIRECT($2:$2),ATALI[[#This Row],[//]]))</f>
        <v/>
      </c>
      <c r="L508" s="48" t="str">
        <f ca="1">IF(ATALI[[#This Row],[//]]="","",INDEX(INDIRECT($2:$2),ATALI[[#This Row],[//]]))</f>
        <v/>
      </c>
      <c r="M508" s="48" t="str">
        <f ca="1">IF(ATALI[[#This Row],[//]]="","",INDEX(INDIRECT($2:$2),ATALI[[#This Row],[//]]))</f>
        <v/>
      </c>
      <c r="N508" s="33" t="str">
        <f ca="1">IF(ATALI[[#This Row],[//]]="","",INDEX(INDIRECT($2:$2),ATALI[[#This Row],[//]]))</f>
        <v/>
      </c>
      <c r="O508" s="44" t="str">
        <f ca="1">IF(ATALI[[#This Row],[//]]="","",INDEX(INDIRECT($2:$2),ATALI[[#This Row],[//]]))</f>
        <v/>
      </c>
      <c r="P508" s="44" t="str">
        <f ca="1">IF(ATALI[[#This Row],[//]]="","",IF(INDEX(INDIRECT($2:$2),ATALI[[#This Row],[//]])="","",INDEX(INDIRECT($2:$2),ATALI[[#This Row],[//]])))</f>
        <v/>
      </c>
      <c r="Q508" s="33" t="str">
        <f ca="1">IF(ATALI[[#This Row],[//]]="","",INDEX(INDIRECT($2:$2),ATALI[[#This Row],[//]]))</f>
        <v/>
      </c>
      <c r="R5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08" s="45" t="str">
        <f ca="1">IF(ATALI[[#This Row],[//]]="","",IF(INDEX(INDIRECT($2:$2),ATALI[[#This Row],[//]])="","",INDEX(INDIRECT($2:$2),ATALI[[#This Row],[//]])))</f>
        <v/>
      </c>
      <c r="U508" s="31" t="str">
        <f ca="1">IF(ATALI[[#This Row],[//]]="","",INDEX(INDIRECT($2:$2),ATALI[[#This Row],[//]]))</f>
        <v/>
      </c>
      <c r="V508" s="31" t="str">
        <f ca="1">LOWER(SUBSTITUTE(SUBSTITUTE(SUBSTITUTE(SUBSTITUTE(SUBSTITUTE(SUBSTITUTE(SUBSTITUTE(ATALI[[#This Row],[N.B.nota]]," ",""),"-",""),"(",""),")",""),".",""),",",""),"/",""))</f>
        <v/>
      </c>
      <c r="W508" s="31" t="str">
        <f ca="1">IF(ATALI[[#This Row],[concat]]="","",MATCH(ATALI[[#This Row],[concat]],[3]!db[NB NOTA_C],0)+1)</f>
        <v/>
      </c>
      <c r="X508" s="31" t="str">
        <f ca="1">IF(ATALI[[#This Row],[N.B.nota]]="","",ADDRESS(ROW(ATALI[QB]),COLUMN(ATALI[QB]))&amp;":"&amp;ADDRESS(ROW(),COLUMN(ATALI[QB])))</f>
        <v/>
      </c>
      <c r="Y508" s="46" t="str">
        <f ca="1">IF(ATALI[[#This Row],[//]]="","",HYPERLINK("[../DB.xlsx]DB!e"&amp;MATCH(ATALI[[#This Row],[concat]],[3]!db[NB NOTA_C],0)+1,"&gt;"))</f>
        <v/>
      </c>
      <c r="Z508" s="32">
        <f ca="1">IF(ATALI[[#This Row],[ID NOTA]]="",INDIRECT(ADDRESS(ROW()-1,COLUMN())),ATALI[[#This Row],[ID NOTA]])</f>
        <v>7</v>
      </c>
    </row>
    <row r="509" spans="1:26" x14ac:dyDescent="0.25">
      <c r="A509" s="32"/>
      <c r="B509" s="48" t="str">
        <f>IF(ATALI[[#This Row],[N_ID]]="","",INDEX(Table1[ID],MATCH(ATALI[[#This Row],[N_ID]],Table1[N_ID],0)))</f>
        <v/>
      </c>
      <c r="C509" s="48" t="str">
        <f ca="1">IF(ATALI[[#This Row],[//]]="","",HYPERLINK("["&amp;SUBSTITUTE(DIR,"'","")&amp;"]NOTA!D"&amp;ATALI[[#This Row],[//]]+2,"&gt;"))</f>
        <v/>
      </c>
      <c r="D509" s="48" t="str">
        <f>IF(ATALI[[#This Row],[ID NOTA]]="","",INDEX(Table1[QB],MATCH(ATALI[[#This Row],[ID NOTA]],Table1[ID],0)))</f>
        <v/>
      </c>
      <c r="E50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09" s="48"/>
      <c r="G509" s="30" t="str">
        <f ca="1">IF(ATALI[[#This Row],[N_ID]]="","",INDEX(INDIRECT($2:$2),ATALI[[#This Row],[//]]))</f>
        <v/>
      </c>
      <c r="H509" s="30" t="str">
        <f ca="1">IF(ATALI[[#This Row],[N_ID]]="","",INDEX(INDIRECT($2:$2),ATALI[[#This Row],[//]]))</f>
        <v/>
      </c>
      <c r="I509" s="31" t="str">
        <f ca="1">IF(ATALI[[#This Row],[N_ID]]="","",INDEX(INDIRECT($2:$2),ATALI[[#This Row],[//]]))</f>
        <v/>
      </c>
      <c r="J509" s="31" t="str">
        <f ca="1">IF(ATALI[[#This Row],[//]]="","",INDEX([3]!db[NB PAJAK],ATALI[[#This Row],[stt]]-1))</f>
        <v/>
      </c>
      <c r="K509" s="48" t="str">
        <f ca="1">IF(ATALI[[#This Row],[//]]="","",INDEX(INDIRECT($2:$2),ATALI[[#This Row],[//]]))</f>
        <v/>
      </c>
      <c r="L509" s="48" t="str">
        <f ca="1">IF(ATALI[[#This Row],[//]]="","",INDEX(INDIRECT($2:$2),ATALI[[#This Row],[//]]))</f>
        <v/>
      </c>
      <c r="M509" s="48" t="str">
        <f ca="1">IF(ATALI[[#This Row],[//]]="","",INDEX(INDIRECT($2:$2),ATALI[[#This Row],[//]]))</f>
        <v/>
      </c>
      <c r="N509" s="33" t="str">
        <f ca="1">IF(ATALI[[#This Row],[//]]="","",INDEX(INDIRECT($2:$2),ATALI[[#This Row],[//]]))</f>
        <v/>
      </c>
      <c r="O509" s="44" t="str">
        <f ca="1">IF(ATALI[[#This Row],[//]]="","",INDEX(INDIRECT($2:$2),ATALI[[#This Row],[//]]))</f>
        <v/>
      </c>
      <c r="P509" s="44" t="str">
        <f ca="1">IF(ATALI[[#This Row],[//]]="","",IF(INDEX(INDIRECT($2:$2),ATALI[[#This Row],[//]])="","",INDEX(INDIRECT($2:$2),ATALI[[#This Row],[//]])))</f>
        <v/>
      </c>
      <c r="Q509" s="33" t="str">
        <f ca="1">IF(ATALI[[#This Row],[//]]="","",INDEX(INDIRECT($2:$2),ATALI[[#This Row],[//]]))</f>
        <v/>
      </c>
      <c r="R5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09" s="45" t="str">
        <f ca="1">IF(ATALI[[#This Row],[//]]="","",IF(INDEX(INDIRECT($2:$2),ATALI[[#This Row],[//]])="","",INDEX(INDIRECT($2:$2),ATALI[[#This Row],[//]])))</f>
        <v/>
      </c>
      <c r="U509" s="31" t="str">
        <f ca="1">IF(ATALI[[#This Row],[//]]="","",INDEX(INDIRECT($2:$2),ATALI[[#This Row],[//]]))</f>
        <v/>
      </c>
      <c r="V509" s="31" t="str">
        <f ca="1">LOWER(SUBSTITUTE(SUBSTITUTE(SUBSTITUTE(SUBSTITUTE(SUBSTITUTE(SUBSTITUTE(SUBSTITUTE(ATALI[[#This Row],[N.B.nota]]," ",""),"-",""),"(",""),")",""),".",""),",",""),"/",""))</f>
        <v/>
      </c>
      <c r="W509" s="31" t="str">
        <f ca="1">IF(ATALI[[#This Row],[concat]]="","",MATCH(ATALI[[#This Row],[concat]],[3]!db[NB NOTA_C],0)+1)</f>
        <v/>
      </c>
      <c r="X509" s="31" t="str">
        <f ca="1">IF(ATALI[[#This Row],[N.B.nota]]="","",ADDRESS(ROW(ATALI[QB]),COLUMN(ATALI[QB]))&amp;":"&amp;ADDRESS(ROW(),COLUMN(ATALI[QB])))</f>
        <v/>
      </c>
      <c r="Y509" s="46" t="str">
        <f ca="1">IF(ATALI[[#This Row],[//]]="","",HYPERLINK("[../DB.xlsx]DB!e"&amp;MATCH(ATALI[[#This Row],[concat]],[3]!db[NB NOTA_C],0)+1,"&gt;"))</f>
        <v/>
      </c>
      <c r="Z509" s="32">
        <f ca="1">IF(ATALI[[#This Row],[ID NOTA]]="",INDIRECT(ADDRESS(ROW()-1,COLUMN())),ATALI[[#This Row],[ID NOTA]])</f>
        <v>7</v>
      </c>
    </row>
    <row r="510" spans="1:26" x14ac:dyDescent="0.25">
      <c r="A510" s="32"/>
      <c r="B510" s="48" t="str">
        <f>IF(ATALI[[#This Row],[N_ID]]="","",INDEX(Table1[ID],MATCH(ATALI[[#This Row],[N_ID]],Table1[N_ID],0)))</f>
        <v/>
      </c>
      <c r="C510" s="48" t="str">
        <f ca="1">IF(ATALI[[#This Row],[//]]="","",HYPERLINK("["&amp;SUBSTITUTE(DIR,"'","")&amp;"]NOTA!D"&amp;ATALI[[#This Row],[//]]+2,"&gt;"))</f>
        <v/>
      </c>
      <c r="D510" s="48" t="str">
        <f>IF(ATALI[[#This Row],[ID NOTA]]="","",INDEX(Table1[QB],MATCH(ATALI[[#This Row],[ID NOTA]],Table1[ID],0)))</f>
        <v/>
      </c>
      <c r="E51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10" s="48"/>
      <c r="G510" s="30" t="str">
        <f ca="1">IF(ATALI[[#This Row],[N_ID]]="","",INDEX(INDIRECT($2:$2),ATALI[[#This Row],[//]]))</f>
        <v/>
      </c>
      <c r="H510" s="30" t="str">
        <f ca="1">IF(ATALI[[#This Row],[N_ID]]="","",INDEX(INDIRECT($2:$2),ATALI[[#This Row],[//]]))</f>
        <v/>
      </c>
      <c r="I510" s="31" t="str">
        <f ca="1">IF(ATALI[[#This Row],[N_ID]]="","",INDEX(INDIRECT($2:$2),ATALI[[#This Row],[//]]))</f>
        <v/>
      </c>
      <c r="J510" s="31" t="str">
        <f ca="1">IF(ATALI[[#This Row],[//]]="","",INDEX([3]!db[NB PAJAK],ATALI[[#This Row],[stt]]-1))</f>
        <v/>
      </c>
      <c r="K510" s="48" t="str">
        <f ca="1">IF(ATALI[[#This Row],[//]]="","",INDEX(INDIRECT($2:$2),ATALI[[#This Row],[//]]))</f>
        <v/>
      </c>
      <c r="L510" s="48" t="str">
        <f ca="1">IF(ATALI[[#This Row],[//]]="","",INDEX(INDIRECT($2:$2),ATALI[[#This Row],[//]]))</f>
        <v/>
      </c>
      <c r="M510" s="48" t="str">
        <f ca="1">IF(ATALI[[#This Row],[//]]="","",INDEX(INDIRECT($2:$2),ATALI[[#This Row],[//]]))</f>
        <v/>
      </c>
      <c r="N510" s="33" t="str">
        <f ca="1">IF(ATALI[[#This Row],[//]]="","",INDEX(INDIRECT($2:$2),ATALI[[#This Row],[//]]))</f>
        <v/>
      </c>
      <c r="O510" s="44" t="str">
        <f ca="1">IF(ATALI[[#This Row],[//]]="","",INDEX(INDIRECT($2:$2),ATALI[[#This Row],[//]]))</f>
        <v/>
      </c>
      <c r="P510" s="44" t="str">
        <f ca="1">IF(ATALI[[#This Row],[//]]="","",IF(INDEX(INDIRECT($2:$2),ATALI[[#This Row],[//]])="","",INDEX(INDIRECT($2:$2),ATALI[[#This Row],[//]])))</f>
        <v/>
      </c>
      <c r="Q510" s="33" t="str">
        <f ca="1">IF(ATALI[[#This Row],[//]]="","",INDEX(INDIRECT($2:$2),ATALI[[#This Row],[//]]))</f>
        <v/>
      </c>
      <c r="R5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10" s="45" t="str">
        <f ca="1">IF(ATALI[[#This Row],[//]]="","",IF(INDEX(INDIRECT($2:$2),ATALI[[#This Row],[//]])="","",INDEX(INDIRECT($2:$2),ATALI[[#This Row],[//]])))</f>
        <v/>
      </c>
      <c r="U510" s="31" t="str">
        <f ca="1">IF(ATALI[[#This Row],[//]]="","",INDEX(INDIRECT($2:$2),ATALI[[#This Row],[//]]))</f>
        <v/>
      </c>
      <c r="V510" s="31" t="str">
        <f ca="1">LOWER(SUBSTITUTE(SUBSTITUTE(SUBSTITUTE(SUBSTITUTE(SUBSTITUTE(SUBSTITUTE(SUBSTITUTE(ATALI[[#This Row],[N.B.nota]]," ",""),"-",""),"(",""),")",""),".",""),",",""),"/",""))</f>
        <v/>
      </c>
      <c r="W510" s="31" t="str">
        <f ca="1">IF(ATALI[[#This Row],[concat]]="","",MATCH(ATALI[[#This Row],[concat]],[3]!db[NB NOTA_C],0)+1)</f>
        <v/>
      </c>
      <c r="X510" s="31" t="str">
        <f ca="1">IF(ATALI[[#This Row],[N.B.nota]]="","",ADDRESS(ROW(ATALI[QB]),COLUMN(ATALI[QB]))&amp;":"&amp;ADDRESS(ROW(),COLUMN(ATALI[QB])))</f>
        <v/>
      </c>
      <c r="Y510" s="46" t="str">
        <f ca="1">IF(ATALI[[#This Row],[//]]="","",HYPERLINK("[../DB.xlsx]DB!e"&amp;MATCH(ATALI[[#This Row],[concat]],[3]!db[NB NOTA_C],0)+1,"&gt;"))</f>
        <v/>
      </c>
      <c r="Z510" s="32">
        <f ca="1">IF(ATALI[[#This Row],[ID NOTA]]="",INDIRECT(ADDRESS(ROW()-1,COLUMN())),ATALI[[#This Row],[ID NOTA]])</f>
        <v>7</v>
      </c>
    </row>
    <row r="511" spans="1:26" x14ac:dyDescent="0.25">
      <c r="A511" s="32"/>
      <c r="B511" s="48" t="str">
        <f>IF(ATALI[[#This Row],[N_ID]]="","",INDEX(Table1[ID],MATCH(ATALI[[#This Row],[N_ID]],Table1[N_ID],0)))</f>
        <v/>
      </c>
      <c r="C511" s="48" t="str">
        <f ca="1">IF(ATALI[[#This Row],[//]]="","",HYPERLINK("["&amp;SUBSTITUTE(DIR,"'","")&amp;"]NOTA!D"&amp;ATALI[[#This Row],[//]]+2,"&gt;"))</f>
        <v/>
      </c>
      <c r="D511" s="48" t="str">
        <f>IF(ATALI[[#This Row],[ID NOTA]]="","",INDEX(Table1[QB],MATCH(ATALI[[#This Row],[ID NOTA]],Table1[ID],0)))</f>
        <v/>
      </c>
      <c r="E51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11" s="48"/>
      <c r="G511" s="30" t="str">
        <f ca="1">IF(ATALI[[#This Row],[N_ID]]="","",INDEX(INDIRECT($2:$2),ATALI[[#This Row],[//]]))</f>
        <v/>
      </c>
      <c r="H511" s="30" t="str">
        <f ca="1">IF(ATALI[[#This Row],[N_ID]]="","",INDEX(INDIRECT($2:$2),ATALI[[#This Row],[//]]))</f>
        <v/>
      </c>
      <c r="I511" s="31" t="str">
        <f ca="1">IF(ATALI[[#This Row],[N_ID]]="","",INDEX(INDIRECT($2:$2),ATALI[[#This Row],[//]]))</f>
        <v/>
      </c>
      <c r="J511" s="31" t="str">
        <f ca="1">IF(ATALI[[#This Row],[//]]="","",INDEX([3]!db[NB PAJAK],ATALI[[#This Row],[stt]]-1))</f>
        <v/>
      </c>
      <c r="K511" s="48" t="str">
        <f ca="1">IF(ATALI[[#This Row],[//]]="","",INDEX(INDIRECT($2:$2),ATALI[[#This Row],[//]]))</f>
        <v/>
      </c>
      <c r="L511" s="48" t="str">
        <f ca="1">IF(ATALI[[#This Row],[//]]="","",INDEX(INDIRECT($2:$2),ATALI[[#This Row],[//]]))</f>
        <v/>
      </c>
      <c r="M511" s="48" t="str">
        <f ca="1">IF(ATALI[[#This Row],[//]]="","",INDEX(INDIRECT($2:$2),ATALI[[#This Row],[//]]))</f>
        <v/>
      </c>
      <c r="N511" s="33" t="str">
        <f ca="1">IF(ATALI[[#This Row],[//]]="","",INDEX(INDIRECT($2:$2),ATALI[[#This Row],[//]]))</f>
        <v/>
      </c>
      <c r="O511" s="44" t="str">
        <f ca="1">IF(ATALI[[#This Row],[//]]="","",INDEX(INDIRECT($2:$2),ATALI[[#This Row],[//]]))</f>
        <v/>
      </c>
      <c r="P511" s="44" t="str">
        <f ca="1">IF(ATALI[[#This Row],[//]]="","",IF(INDEX(INDIRECT($2:$2),ATALI[[#This Row],[//]])="","",INDEX(INDIRECT($2:$2),ATALI[[#This Row],[//]])))</f>
        <v/>
      </c>
      <c r="Q511" s="33" t="str">
        <f ca="1">IF(ATALI[[#This Row],[//]]="","",INDEX(INDIRECT($2:$2),ATALI[[#This Row],[//]]))</f>
        <v/>
      </c>
      <c r="R5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11" s="45" t="str">
        <f ca="1">IF(ATALI[[#This Row],[//]]="","",IF(INDEX(INDIRECT($2:$2),ATALI[[#This Row],[//]])="","",INDEX(INDIRECT($2:$2),ATALI[[#This Row],[//]])))</f>
        <v/>
      </c>
      <c r="U511" s="31" t="str">
        <f ca="1">IF(ATALI[[#This Row],[//]]="","",INDEX(INDIRECT($2:$2),ATALI[[#This Row],[//]]))</f>
        <v/>
      </c>
      <c r="V511" s="31" t="str">
        <f ca="1">LOWER(SUBSTITUTE(SUBSTITUTE(SUBSTITUTE(SUBSTITUTE(SUBSTITUTE(SUBSTITUTE(SUBSTITUTE(ATALI[[#This Row],[N.B.nota]]," ",""),"-",""),"(",""),")",""),".",""),",",""),"/",""))</f>
        <v/>
      </c>
      <c r="W511" s="31" t="str">
        <f ca="1">IF(ATALI[[#This Row],[concat]]="","",MATCH(ATALI[[#This Row],[concat]],[3]!db[NB NOTA_C],0)+1)</f>
        <v/>
      </c>
      <c r="X511" s="31" t="str">
        <f ca="1">IF(ATALI[[#This Row],[N.B.nota]]="","",ADDRESS(ROW(ATALI[QB]),COLUMN(ATALI[QB]))&amp;":"&amp;ADDRESS(ROW(),COLUMN(ATALI[QB])))</f>
        <v/>
      </c>
      <c r="Y511" s="46" t="str">
        <f ca="1">IF(ATALI[[#This Row],[//]]="","",HYPERLINK("[../DB.xlsx]DB!e"&amp;MATCH(ATALI[[#This Row],[concat]],[3]!db[NB NOTA_C],0)+1,"&gt;"))</f>
        <v/>
      </c>
      <c r="Z511" s="32">
        <f ca="1">IF(ATALI[[#This Row],[ID NOTA]]="",INDIRECT(ADDRESS(ROW()-1,COLUMN())),ATALI[[#This Row],[ID NOTA]])</f>
        <v>7</v>
      </c>
    </row>
    <row r="512" spans="1:26" x14ac:dyDescent="0.25">
      <c r="A512" s="32"/>
      <c r="B512" s="48" t="str">
        <f>IF(ATALI[[#This Row],[N_ID]]="","",INDEX(Table1[ID],MATCH(ATALI[[#This Row],[N_ID]],Table1[N_ID],0)))</f>
        <v/>
      </c>
      <c r="C512" s="48" t="str">
        <f ca="1">IF(ATALI[[#This Row],[//]]="","",HYPERLINK("["&amp;SUBSTITUTE(DIR,"'","")&amp;"]NOTA!D"&amp;ATALI[[#This Row],[//]]+2,"&gt;"))</f>
        <v/>
      </c>
      <c r="D512" s="48" t="str">
        <f>IF(ATALI[[#This Row],[ID NOTA]]="","",INDEX(Table1[QB],MATCH(ATALI[[#This Row],[ID NOTA]],Table1[ID],0)))</f>
        <v/>
      </c>
      <c r="E51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12" s="48"/>
      <c r="G512" s="30" t="str">
        <f ca="1">IF(ATALI[[#This Row],[N_ID]]="","",INDEX(INDIRECT($2:$2),ATALI[[#This Row],[//]]))</f>
        <v/>
      </c>
      <c r="H512" s="30" t="str">
        <f ca="1">IF(ATALI[[#This Row],[N_ID]]="","",INDEX(INDIRECT($2:$2),ATALI[[#This Row],[//]]))</f>
        <v/>
      </c>
      <c r="I512" s="31" t="str">
        <f ca="1">IF(ATALI[[#This Row],[N_ID]]="","",INDEX(INDIRECT($2:$2),ATALI[[#This Row],[//]]))</f>
        <v/>
      </c>
      <c r="J512" s="31" t="str">
        <f ca="1">IF(ATALI[[#This Row],[//]]="","",INDEX([3]!db[NB PAJAK],ATALI[[#This Row],[stt]]-1))</f>
        <v/>
      </c>
      <c r="K512" s="48" t="str">
        <f ca="1">IF(ATALI[[#This Row],[//]]="","",INDEX(INDIRECT($2:$2),ATALI[[#This Row],[//]]))</f>
        <v/>
      </c>
      <c r="L512" s="48" t="str">
        <f ca="1">IF(ATALI[[#This Row],[//]]="","",INDEX(INDIRECT($2:$2),ATALI[[#This Row],[//]]))</f>
        <v/>
      </c>
      <c r="M512" s="48" t="str">
        <f ca="1">IF(ATALI[[#This Row],[//]]="","",INDEX(INDIRECT($2:$2),ATALI[[#This Row],[//]]))</f>
        <v/>
      </c>
      <c r="N512" s="33" t="str">
        <f ca="1">IF(ATALI[[#This Row],[//]]="","",INDEX(INDIRECT($2:$2),ATALI[[#This Row],[//]]))</f>
        <v/>
      </c>
      <c r="O512" s="44" t="str">
        <f ca="1">IF(ATALI[[#This Row],[//]]="","",INDEX(INDIRECT($2:$2),ATALI[[#This Row],[//]]))</f>
        <v/>
      </c>
      <c r="P512" s="44" t="str">
        <f ca="1">IF(ATALI[[#This Row],[//]]="","",IF(INDEX(INDIRECT($2:$2),ATALI[[#This Row],[//]])="","",INDEX(INDIRECT($2:$2),ATALI[[#This Row],[//]])))</f>
        <v/>
      </c>
      <c r="Q512" s="33" t="str">
        <f ca="1">IF(ATALI[[#This Row],[//]]="","",INDEX(INDIRECT($2:$2),ATALI[[#This Row],[//]]))</f>
        <v/>
      </c>
      <c r="R5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12" s="45" t="str">
        <f ca="1">IF(ATALI[[#This Row],[//]]="","",IF(INDEX(INDIRECT($2:$2),ATALI[[#This Row],[//]])="","",INDEX(INDIRECT($2:$2),ATALI[[#This Row],[//]])))</f>
        <v/>
      </c>
      <c r="U512" s="31" t="str">
        <f ca="1">IF(ATALI[[#This Row],[//]]="","",INDEX(INDIRECT($2:$2),ATALI[[#This Row],[//]]))</f>
        <v/>
      </c>
      <c r="V512" s="31" t="str">
        <f ca="1">LOWER(SUBSTITUTE(SUBSTITUTE(SUBSTITUTE(SUBSTITUTE(SUBSTITUTE(SUBSTITUTE(SUBSTITUTE(ATALI[[#This Row],[N.B.nota]]," ",""),"-",""),"(",""),")",""),".",""),",",""),"/",""))</f>
        <v/>
      </c>
      <c r="W512" s="31" t="str">
        <f ca="1">IF(ATALI[[#This Row],[concat]]="","",MATCH(ATALI[[#This Row],[concat]],[3]!db[NB NOTA_C],0)+1)</f>
        <v/>
      </c>
      <c r="X512" s="31" t="str">
        <f ca="1">IF(ATALI[[#This Row],[N.B.nota]]="","",ADDRESS(ROW(ATALI[QB]),COLUMN(ATALI[QB]))&amp;":"&amp;ADDRESS(ROW(),COLUMN(ATALI[QB])))</f>
        <v/>
      </c>
      <c r="Y512" s="46" t="str">
        <f ca="1">IF(ATALI[[#This Row],[//]]="","",HYPERLINK("[../DB.xlsx]DB!e"&amp;MATCH(ATALI[[#This Row],[concat]],[3]!db[NB NOTA_C],0)+1,"&gt;"))</f>
        <v/>
      </c>
      <c r="Z512" s="32">
        <f ca="1">IF(ATALI[[#This Row],[ID NOTA]]="",INDIRECT(ADDRESS(ROW()-1,COLUMN())),ATALI[[#This Row],[ID NOTA]])</f>
        <v>7</v>
      </c>
    </row>
    <row r="513" spans="1:26" x14ac:dyDescent="0.25">
      <c r="A513" s="32"/>
      <c r="B513" s="48" t="str">
        <f>IF(ATALI[[#This Row],[N_ID]]="","",INDEX(Table1[ID],MATCH(ATALI[[#This Row],[N_ID]],Table1[N_ID],0)))</f>
        <v/>
      </c>
      <c r="C513" s="48" t="str">
        <f ca="1">IF(ATALI[[#This Row],[//]]="","",HYPERLINK("["&amp;SUBSTITUTE(DIR,"'","")&amp;"]NOTA!D"&amp;ATALI[[#This Row],[//]]+2,"&gt;"))</f>
        <v/>
      </c>
      <c r="D513" s="48" t="str">
        <f>IF(ATALI[[#This Row],[ID NOTA]]="","",INDEX(Table1[QB],MATCH(ATALI[[#This Row],[ID NOTA]],Table1[ID],0)))</f>
        <v/>
      </c>
      <c r="E51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13" s="48"/>
      <c r="G513" s="30" t="str">
        <f ca="1">IF(ATALI[[#This Row],[N_ID]]="","",INDEX(INDIRECT($2:$2),ATALI[[#This Row],[//]]))</f>
        <v/>
      </c>
      <c r="H513" s="30" t="str">
        <f ca="1">IF(ATALI[[#This Row],[N_ID]]="","",INDEX(INDIRECT($2:$2),ATALI[[#This Row],[//]]))</f>
        <v/>
      </c>
      <c r="I513" s="31" t="str">
        <f ca="1">IF(ATALI[[#This Row],[N_ID]]="","",INDEX(INDIRECT($2:$2),ATALI[[#This Row],[//]]))</f>
        <v/>
      </c>
      <c r="J513" s="31" t="str">
        <f ca="1">IF(ATALI[[#This Row],[//]]="","",INDEX([3]!db[NB PAJAK],ATALI[[#This Row],[stt]]-1))</f>
        <v/>
      </c>
      <c r="K513" s="48" t="str">
        <f ca="1">IF(ATALI[[#This Row],[//]]="","",INDEX(INDIRECT($2:$2),ATALI[[#This Row],[//]]))</f>
        <v/>
      </c>
      <c r="L513" s="48" t="str">
        <f ca="1">IF(ATALI[[#This Row],[//]]="","",INDEX(INDIRECT($2:$2),ATALI[[#This Row],[//]]))</f>
        <v/>
      </c>
      <c r="M513" s="48" t="str">
        <f ca="1">IF(ATALI[[#This Row],[//]]="","",INDEX(INDIRECT($2:$2),ATALI[[#This Row],[//]]))</f>
        <v/>
      </c>
      <c r="N513" s="33" t="str">
        <f ca="1">IF(ATALI[[#This Row],[//]]="","",INDEX(INDIRECT($2:$2),ATALI[[#This Row],[//]]))</f>
        <v/>
      </c>
      <c r="O513" s="44" t="str">
        <f ca="1">IF(ATALI[[#This Row],[//]]="","",INDEX(INDIRECT($2:$2),ATALI[[#This Row],[//]]))</f>
        <v/>
      </c>
      <c r="P513" s="44" t="str">
        <f ca="1">IF(ATALI[[#This Row],[//]]="","",IF(INDEX(INDIRECT($2:$2),ATALI[[#This Row],[//]])="","",INDEX(INDIRECT($2:$2),ATALI[[#This Row],[//]])))</f>
        <v/>
      </c>
      <c r="Q513" s="33" t="str">
        <f ca="1">IF(ATALI[[#This Row],[//]]="","",INDEX(INDIRECT($2:$2),ATALI[[#This Row],[//]]))</f>
        <v/>
      </c>
      <c r="R5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13" s="45" t="str">
        <f ca="1">IF(ATALI[[#This Row],[//]]="","",IF(INDEX(INDIRECT($2:$2),ATALI[[#This Row],[//]])="","",INDEX(INDIRECT($2:$2),ATALI[[#This Row],[//]])))</f>
        <v/>
      </c>
      <c r="U513" s="31" t="str">
        <f ca="1">IF(ATALI[[#This Row],[//]]="","",INDEX(INDIRECT($2:$2),ATALI[[#This Row],[//]]))</f>
        <v/>
      </c>
      <c r="V513" s="31" t="str">
        <f ca="1">LOWER(SUBSTITUTE(SUBSTITUTE(SUBSTITUTE(SUBSTITUTE(SUBSTITUTE(SUBSTITUTE(SUBSTITUTE(ATALI[[#This Row],[N.B.nota]]," ",""),"-",""),"(",""),")",""),".",""),",",""),"/",""))</f>
        <v/>
      </c>
      <c r="W513" s="31" t="str">
        <f ca="1">IF(ATALI[[#This Row],[concat]]="","",MATCH(ATALI[[#This Row],[concat]],[3]!db[NB NOTA_C],0)+1)</f>
        <v/>
      </c>
      <c r="X513" s="31" t="str">
        <f ca="1">IF(ATALI[[#This Row],[N.B.nota]]="","",ADDRESS(ROW(ATALI[QB]),COLUMN(ATALI[QB]))&amp;":"&amp;ADDRESS(ROW(),COLUMN(ATALI[QB])))</f>
        <v/>
      </c>
      <c r="Y513" s="46" t="str">
        <f ca="1">IF(ATALI[[#This Row],[//]]="","",HYPERLINK("[../DB.xlsx]DB!e"&amp;MATCH(ATALI[[#This Row],[concat]],[3]!db[NB NOTA_C],0)+1,"&gt;"))</f>
        <v/>
      </c>
      <c r="Z513" s="32">
        <f ca="1">IF(ATALI[[#This Row],[ID NOTA]]="",INDIRECT(ADDRESS(ROW()-1,COLUMN())),ATALI[[#This Row],[ID NOTA]])</f>
        <v>7</v>
      </c>
    </row>
    <row r="514" spans="1:26" x14ac:dyDescent="0.25">
      <c r="A514" s="32"/>
      <c r="B514" s="48" t="str">
        <f>IF(ATALI[[#This Row],[N_ID]]="","",INDEX(Table1[ID],MATCH(ATALI[[#This Row],[N_ID]],Table1[N_ID],0)))</f>
        <v/>
      </c>
      <c r="C514" s="48" t="str">
        <f ca="1">IF(ATALI[[#This Row],[//]]="","",HYPERLINK("["&amp;SUBSTITUTE(DIR,"'","")&amp;"]NOTA!D"&amp;ATALI[[#This Row],[//]]+2,"&gt;"))</f>
        <v/>
      </c>
      <c r="D514" s="48" t="str">
        <f>IF(ATALI[[#This Row],[ID NOTA]]="","",INDEX(Table1[QB],MATCH(ATALI[[#This Row],[ID NOTA]],Table1[ID],0)))</f>
        <v/>
      </c>
      <c r="E51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14" s="48"/>
      <c r="G514" s="30" t="str">
        <f ca="1">IF(ATALI[[#This Row],[N_ID]]="","",INDEX(INDIRECT($2:$2),ATALI[[#This Row],[//]]))</f>
        <v/>
      </c>
      <c r="H514" s="30" t="str">
        <f ca="1">IF(ATALI[[#This Row],[N_ID]]="","",INDEX(INDIRECT($2:$2),ATALI[[#This Row],[//]]))</f>
        <v/>
      </c>
      <c r="I514" s="31" t="str">
        <f ca="1">IF(ATALI[[#This Row],[N_ID]]="","",INDEX(INDIRECT($2:$2),ATALI[[#This Row],[//]]))</f>
        <v/>
      </c>
      <c r="J514" s="31" t="str">
        <f ca="1">IF(ATALI[[#This Row],[//]]="","",INDEX([3]!db[NB PAJAK],ATALI[[#This Row],[stt]]-1))</f>
        <v/>
      </c>
      <c r="K514" s="48" t="str">
        <f ca="1">IF(ATALI[[#This Row],[//]]="","",INDEX(INDIRECT($2:$2),ATALI[[#This Row],[//]]))</f>
        <v/>
      </c>
      <c r="L514" s="48" t="str">
        <f ca="1">IF(ATALI[[#This Row],[//]]="","",INDEX(INDIRECT($2:$2),ATALI[[#This Row],[//]]))</f>
        <v/>
      </c>
      <c r="M514" s="48" t="str">
        <f ca="1">IF(ATALI[[#This Row],[//]]="","",INDEX(INDIRECT($2:$2),ATALI[[#This Row],[//]]))</f>
        <v/>
      </c>
      <c r="N514" s="33" t="str">
        <f ca="1">IF(ATALI[[#This Row],[//]]="","",INDEX(INDIRECT($2:$2),ATALI[[#This Row],[//]]))</f>
        <v/>
      </c>
      <c r="O514" s="44" t="str">
        <f ca="1">IF(ATALI[[#This Row],[//]]="","",INDEX(INDIRECT($2:$2),ATALI[[#This Row],[//]]))</f>
        <v/>
      </c>
      <c r="P514" s="44" t="str">
        <f ca="1">IF(ATALI[[#This Row],[//]]="","",IF(INDEX(INDIRECT($2:$2),ATALI[[#This Row],[//]])="","",INDEX(INDIRECT($2:$2),ATALI[[#This Row],[//]])))</f>
        <v/>
      </c>
      <c r="Q514" s="33" t="str">
        <f ca="1">IF(ATALI[[#This Row],[//]]="","",INDEX(INDIRECT($2:$2),ATALI[[#This Row],[//]]))</f>
        <v/>
      </c>
      <c r="R5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14" s="45" t="str">
        <f ca="1">IF(ATALI[[#This Row],[//]]="","",IF(INDEX(INDIRECT($2:$2),ATALI[[#This Row],[//]])="","",INDEX(INDIRECT($2:$2),ATALI[[#This Row],[//]])))</f>
        <v/>
      </c>
      <c r="U514" s="31" t="str">
        <f ca="1">IF(ATALI[[#This Row],[//]]="","",INDEX(INDIRECT($2:$2),ATALI[[#This Row],[//]]))</f>
        <v/>
      </c>
      <c r="V514" s="31" t="str">
        <f ca="1">LOWER(SUBSTITUTE(SUBSTITUTE(SUBSTITUTE(SUBSTITUTE(SUBSTITUTE(SUBSTITUTE(SUBSTITUTE(ATALI[[#This Row],[N.B.nota]]," ",""),"-",""),"(",""),")",""),".",""),",",""),"/",""))</f>
        <v/>
      </c>
      <c r="W514" s="31" t="str">
        <f ca="1">IF(ATALI[[#This Row],[concat]]="","",MATCH(ATALI[[#This Row],[concat]],[3]!db[NB NOTA_C],0)+1)</f>
        <v/>
      </c>
      <c r="X514" s="31" t="str">
        <f ca="1">IF(ATALI[[#This Row],[N.B.nota]]="","",ADDRESS(ROW(ATALI[QB]),COLUMN(ATALI[QB]))&amp;":"&amp;ADDRESS(ROW(),COLUMN(ATALI[QB])))</f>
        <v/>
      </c>
      <c r="Y514" s="46" t="str">
        <f ca="1">IF(ATALI[[#This Row],[//]]="","",HYPERLINK("[../DB.xlsx]DB!e"&amp;MATCH(ATALI[[#This Row],[concat]],[3]!db[NB NOTA_C],0)+1,"&gt;"))</f>
        <v/>
      </c>
      <c r="Z514" s="32">
        <f ca="1">IF(ATALI[[#This Row],[ID NOTA]]="",INDIRECT(ADDRESS(ROW()-1,COLUMN())),ATALI[[#This Row],[ID NOTA]])</f>
        <v>7</v>
      </c>
    </row>
    <row r="515" spans="1:26" x14ac:dyDescent="0.25">
      <c r="A515" s="32"/>
      <c r="B515" s="48" t="str">
        <f>IF(ATALI[[#This Row],[N_ID]]="","",INDEX(Table1[ID],MATCH(ATALI[[#This Row],[N_ID]],Table1[N_ID],0)))</f>
        <v/>
      </c>
      <c r="C515" s="48" t="str">
        <f ca="1">IF(ATALI[[#This Row],[//]]="","",HYPERLINK("["&amp;SUBSTITUTE(DIR,"'","")&amp;"]NOTA!D"&amp;ATALI[[#This Row],[//]]+2,"&gt;"))</f>
        <v/>
      </c>
      <c r="D515" s="48" t="str">
        <f>IF(ATALI[[#This Row],[ID NOTA]]="","",INDEX(Table1[QB],MATCH(ATALI[[#This Row],[ID NOTA]],Table1[ID],0)))</f>
        <v/>
      </c>
      <c r="E51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15" s="48"/>
      <c r="G515" s="30" t="str">
        <f ca="1">IF(ATALI[[#This Row],[N_ID]]="","",INDEX(INDIRECT($2:$2),ATALI[[#This Row],[//]]))</f>
        <v/>
      </c>
      <c r="H515" s="30" t="str">
        <f ca="1">IF(ATALI[[#This Row],[N_ID]]="","",INDEX(INDIRECT($2:$2),ATALI[[#This Row],[//]]))</f>
        <v/>
      </c>
      <c r="I515" s="31" t="str">
        <f ca="1">IF(ATALI[[#This Row],[N_ID]]="","",INDEX(INDIRECT($2:$2),ATALI[[#This Row],[//]]))</f>
        <v/>
      </c>
      <c r="J515" s="31" t="str">
        <f ca="1">IF(ATALI[[#This Row],[//]]="","",INDEX([3]!db[NB PAJAK],ATALI[[#This Row],[stt]]-1))</f>
        <v/>
      </c>
      <c r="K515" s="48" t="str">
        <f ca="1">IF(ATALI[[#This Row],[//]]="","",INDEX(INDIRECT($2:$2),ATALI[[#This Row],[//]]))</f>
        <v/>
      </c>
      <c r="L515" s="48" t="str">
        <f ca="1">IF(ATALI[[#This Row],[//]]="","",INDEX(INDIRECT($2:$2),ATALI[[#This Row],[//]]))</f>
        <v/>
      </c>
      <c r="M515" s="48" t="str">
        <f ca="1">IF(ATALI[[#This Row],[//]]="","",INDEX(INDIRECT($2:$2),ATALI[[#This Row],[//]]))</f>
        <v/>
      </c>
      <c r="N515" s="33" t="str">
        <f ca="1">IF(ATALI[[#This Row],[//]]="","",INDEX(INDIRECT($2:$2),ATALI[[#This Row],[//]]))</f>
        <v/>
      </c>
      <c r="O515" s="44" t="str">
        <f ca="1">IF(ATALI[[#This Row],[//]]="","",INDEX(INDIRECT($2:$2),ATALI[[#This Row],[//]]))</f>
        <v/>
      </c>
      <c r="P515" s="44" t="str">
        <f ca="1">IF(ATALI[[#This Row],[//]]="","",IF(INDEX(INDIRECT($2:$2),ATALI[[#This Row],[//]])="","",INDEX(INDIRECT($2:$2),ATALI[[#This Row],[//]])))</f>
        <v/>
      </c>
      <c r="Q515" s="33" t="str">
        <f ca="1">IF(ATALI[[#This Row],[//]]="","",INDEX(INDIRECT($2:$2),ATALI[[#This Row],[//]]))</f>
        <v/>
      </c>
      <c r="R5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15" s="45" t="str">
        <f ca="1">IF(ATALI[[#This Row],[//]]="","",IF(INDEX(INDIRECT($2:$2),ATALI[[#This Row],[//]])="","",INDEX(INDIRECT($2:$2),ATALI[[#This Row],[//]])))</f>
        <v/>
      </c>
      <c r="U515" s="31" t="str">
        <f ca="1">IF(ATALI[[#This Row],[//]]="","",INDEX(INDIRECT($2:$2),ATALI[[#This Row],[//]]))</f>
        <v/>
      </c>
      <c r="V515" s="31" t="str">
        <f ca="1">LOWER(SUBSTITUTE(SUBSTITUTE(SUBSTITUTE(SUBSTITUTE(SUBSTITUTE(SUBSTITUTE(SUBSTITUTE(ATALI[[#This Row],[N.B.nota]]," ",""),"-",""),"(",""),")",""),".",""),",",""),"/",""))</f>
        <v/>
      </c>
      <c r="W515" s="31" t="str">
        <f ca="1">IF(ATALI[[#This Row],[concat]]="","",MATCH(ATALI[[#This Row],[concat]],[3]!db[NB NOTA_C],0)+1)</f>
        <v/>
      </c>
      <c r="X515" s="31" t="str">
        <f ca="1">IF(ATALI[[#This Row],[N.B.nota]]="","",ADDRESS(ROW(ATALI[QB]),COLUMN(ATALI[QB]))&amp;":"&amp;ADDRESS(ROW(),COLUMN(ATALI[QB])))</f>
        <v/>
      </c>
      <c r="Y515" s="46" t="str">
        <f ca="1">IF(ATALI[[#This Row],[//]]="","",HYPERLINK("[../DB.xlsx]DB!e"&amp;MATCH(ATALI[[#This Row],[concat]],[3]!db[NB NOTA_C],0)+1,"&gt;"))</f>
        <v/>
      </c>
      <c r="Z515" s="32">
        <f ca="1">IF(ATALI[[#This Row],[ID NOTA]]="",INDIRECT(ADDRESS(ROW()-1,COLUMN())),ATALI[[#This Row],[ID NOTA]])</f>
        <v>7</v>
      </c>
    </row>
    <row r="516" spans="1:26" x14ac:dyDescent="0.25">
      <c r="A516" s="32"/>
      <c r="B516" s="48" t="str">
        <f>IF(ATALI[[#This Row],[N_ID]]="","",INDEX(Table1[ID],MATCH(ATALI[[#This Row],[N_ID]],Table1[N_ID],0)))</f>
        <v/>
      </c>
      <c r="C516" s="48" t="str">
        <f ca="1">IF(ATALI[[#This Row],[//]]="","",HYPERLINK("["&amp;SUBSTITUTE(DIR,"'","")&amp;"]NOTA!D"&amp;ATALI[[#This Row],[//]]+2,"&gt;"))</f>
        <v/>
      </c>
      <c r="D516" s="48" t="str">
        <f>IF(ATALI[[#This Row],[ID NOTA]]="","",INDEX(Table1[QB],MATCH(ATALI[[#This Row],[ID NOTA]],Table1[ID],0)))</f>
        <v/>
      </c>
      <c r="E51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16" s="48"/>
      <c r="G516" s="30" t="str">
        <f ca="1">IF(ATALI[[#This Row],[N_ID]]="","",INDEX(INDIRECT($2:$2),ATALI[[#This Row],[//]]))</f>
        <v/>
      </c>
      <c r="H516" s="30" t="str">
        <f ca="1">IF(ATALI[[#This Row],[N_ID]]="","",INDEX(INDIRECT($2:$2),ATALI[[#This Row],[//]]))</f>
        <v/>
      </c>
      <c r="I516" s="31" t="str">
        <f ca="1">IF(ATALI[[#This Row],[N_ID]]="","",INDEX(INDIRECT($2:$2),ATALI[[#This Row],[//]]))</f>
        <v/>
      </c>
      <c r="J516" s="31" t="str">
        <f ca="1">IF(ATALI[[#This Row],[//]]="","",INDEX([3]!db[NB PAJAK],ATALI[[#This Row],[stt]]-1))</f>
        <v/>
      </c>
      <c r="K516" s="48" t="str">
        <f ca="1">IF(ATALI[[#This Row],[//]]="","",INDEX(INDIRECT($2:$2),ATALI[[#This Row],[//]]))</f>
        <v/>
      </c>
      <c r="L516" s="48" t="str">
        <f ca="1">IF(ATALI[[#This Row],[//]]="","",INDEX(INDIRECT($2:$2),ATALI[[#This Row],[//]]))</f>
        <v/>
      </c>
      <c r="M516" s="48" t="str">
        <f ca="1">IF(ATALI[[#This Row],[//]]="","",INDEX(INDIRECT($2:$2),ATALI[[#This Row],[//]]))</f>
        <v/>
      </c>
      <c r="N516" s="33" t="str">
        <f ca="1">IF(ATALI[[#This Row],[//]]="","",INDEX(INDIRECT($2:$2),ATALI[[#This Row],[//]]))</f>
        <v/>
      </c>
      <c r="O516" s="44" t="str">
        <f ca="1">IF(ATALI[[#This Row],[//]]="","",INDEX(INDIRECT($2:$2),ATALI[[#This Row],[//]]))</f>
        <v/>
      </c>
      <c r="P516" s="44" t="str">
        <f ca="1">IF(ATALI[[#This Row],[//]]="","",IF(INDEX(INDIRECT($2:$2),ATALI[[#This Row],[//]])="","",INDEX(INDIRECT($2:$2),ATALI[[#This Row],[//]])))</f>
        <v/>
      </c>
      <c r="Q516" s="33" t="str">
        <f ca="1">IF(ATALI[[#This Row],[//]]="","",INDEX(INDIRECT($2:$2),ATALI[[#This Row],[//]]))</f>
        <v/>
      </c>
      <c r="R5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16" s="45" t="str">
        <f ca="1">IF(ATALI[[#This Row],[//]]="","",IF(INDEX(INDIRECT($2:$2),ATALI[[#This Row],[//]])="","",INDEX(INDIRECT($2:$2),ATALI[[#This Row],[//]])))</f>
        <v/>
      </c>
      <c r="U516" s="31" t="str">
        <f ca="1">IF(ATALI[[#This Row],[//]]="","",INDEX(INDIRECT($2:$2),ATALI[[#This Row],[//]]))</f>
        <v/>
      </c>
      <c r="V516" s="31" t="str">
        <f ca="1">LOWER(SUBSTITUTE(SUBSTITUTE(SUBSTITUTE(SUBSTITUTE(SUBSTITUTE(SUBSTITUTE(SUBSTITUTE(ATALI[[#This Row],[N.B.nota]]," ",""),"-",""),"(",""),")",""),".",""),",",""),"/",""))</f>
        <v/>
      </c>
      <c r="W516" s="31" t="str">
        <f ca="1">IF(ATALI[[#This Row],[concat]]="","",MATCH(ATALI[[#This Row],[concat]],[3]!db[NB NOTA_C],0)+1)</f>
        <v/>
      </c>
      <c r="X516" s="31" t="str">
        <f ca="1">IF(ATALI[[#This Row],[N.B.nota]]="","",ADDRESS(ROW(ATALI[QB]),COLUMN(ATALI[QB]))&amp;":"&amp;ADDRESS(ROW(),COLUMN(ATALI[QB])))</f>
        <v/>
      </c>
      <c r="Y516" s="46" t="str">
        <f ca="1">IF(ATALI[[#This Row],[//]]="","",HYPERLINK("[../DB.xlsx]DB!e"&amp;MATCH(ATALI[[#This Row],[concat]],[3]!db[NB NOTA_C],0)+1,"&gt;"))</f>
        <v/>
      </c>
      <c r="Z516" s="32">
        <f ca="1">IF(ATALI[[#This Row],[ID NOTA]]="",INDIRECT(ADDRESS(ROW()-1,COLUMN())),ATALI[[#This Row],[ID NOTA]])</f>
        <v>7</v>
      </c>
    </row>
    <row r="517" spans="1:26" x14ac:dyDescent="0.25">
      <c r="A517" s="32"/>
      <c r="B517" s="48" t="str">
        <f>IF(ATALI[[#This Row],[N_ID]]="","",INDEX(Table1[ID],MATCH(ATALI[[#This Row],[N_ID]],Table1[N_ID],0)))</f>
        <v/>
      </c>
      <c r="C517" s="48" t="str">
        <f ca="1">IF(ATALI[[#This Row],[//]]="","",HYPERLINK("["&amp;SUBSTITUTE(DIR,"'","")&amp;"]NOTA!D"&amp;ATALI[[#This Row],[//]]+2,"&gt;"))</f>
        <v/>
      </c>
      <c r="D517" s="48" t="str">
        <f>IF(ATALI[[#This Row],[ID NOTA]]="","",INDEX(Table1[QB],MATCH(ATALI[[#This Row],[ID NOTA]],Table1[ID],0)))</f>
        <v/>
      </c>
      <c r="E51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17" s="48"/>
      <c r="G517" s="30" t="str">
        <f ca="1">IF(ATALI[[#This Row],[N_ID]]="","",INDEX(INDIRECT($2:$2),ATALI[[#This Row],[//]]))</f>
        <v/>
      </c>
      <c r="H517" s="30" t="str">
        <f ca="1">IF(ATALI[[#This Row],[N_ID]]="","",INDEX(INDIRECT($2:$2),ATALI[[#This Row],[//]]))</f>
        <v/>
      </c>
      <c r="I517" s="31" t="str">
        <f ca="1">IF(ATALI[[#This Row],[N_ID]]="","",INDEX(INDIRECT($2:$2),ATALI[[#This Row],[//]]))</f>
        <v/>
      </c>
      <c r="J517" s="31" t="str">
        <f ca="1">IF(ATALI[[#This Row],[//]]="","",INDEX([3]!db[NB PAJAK],ATALI[[#This Row],[stt]]-1))</f>
        <v/>
      </c>
      <c r="K517" s="48" t="str">
        <f ca="1">IF(ATALI[[#This Row],[//]]="","",INDEX(INDIRECT($2:$2),ATALI[[#This Row],[//]]))</f>
        <v/>
      </c>
      <c r="L517" s="48" t="str">
        <f ca="1">IF(ATALI[[#This Row],[//]]="","",INDEX(INDIRECT($2:$2),ATALI[[#This Row],[//]]))</f>
        <v/>
      </c>
      <c r="M517" s="48" t="str">
        <f ca="1">IF(ATALI[[#This Row],[//]]="","",INDEX(INDIRECT($2:$2),ATALI[[#This Row],[//]]))</f>
        <v/>
      </c>
      <c r="N517" s="33" t="str">
        <f ca="1">IF(ATALI[[#This Row],[//]]="","",INDEX(INDIRECT($2:$2),ATALI[[#This Row],[//]]))</f>
        <v/>
      </c>
      <c r="O517" s="44" t="str">
        <f ca="1">IF(ATALI[[#This Row],[//]]="","",INDEX(INDIRECT($2:$2),ATALI[[#This Row],[//]]))</f>
        <v/>
      </c>
      <c r="P517" s="44" t="str">
        <f ca="1">IF(ATALI[[#This Row],[//]]="","",IF(INDEX(INDIRECT($2:$2),ATALI[[#This Row],[//]])="","",INDEX(INDIRECT($2:$2),ATALI[[#This Row],[//]])))</f>
        <v/>
      </c>
      <c r="Q517" s="33" t="str">
        <f ca="1">IF(ATALI[[#This Row],[//]]="","",INDEX(INDIRECT($2:$2),ATALI[[#This Row],[//]]))</f>
        <v/>
      </c>
      <c r="R5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17" s="45" t="str">
        <f ca="1">IF(ATALI[[#This Row],[//]]="","",IF(INDEX(INDIRECT($2:$2),ATALI[[#This Row],[//]])="","",INDEX(INDIRECT($2:$2),ATALI[[#This Row],[//]])))</f>
        <v/>
      </c>
      <c r="U517" s="31" t="str">
        <f ca="1">IF(ATALI[[#This Row],[//]]="","",INDEX(INDIRECT($2:$2),ATALI[[#This Row],[//]]))</f>
        <v/>
      </c>
      <c r="V517" s="31" t="str">
        <f ca="1">LOWER(SUBSTITUTE(SUBSTITUTE(SUBSTITUTE(SUBSTITUTE(SUBSTITUTE(SUBSTITUTE(SUBSTITUTE(ATALI[[#This Row],[N.B.nota]]," ",""),"-",""),"(",""),")",""),".",""),",",""),"/",""))</f>
        <v/>
      </c>
      <c r="W517" s="31" t="str">
        <f ca="1">IF(ATALI[[#This Row],[concat]]="","",MATCH(ATALI[[#This Row],[concat]],[3]!db[NB NOTA_C],0)+1)</f>
        <v/>
      </c>
      <c r="X517" s="31" t="str">
        <f ca="1">IF(ATALI[[#This Row],[N.B.nota]]="","",ADDRESS(ROW(ATALI[QB]),COLUMN(ATALI[QB]))&amp;":"&amp;ADDRESS(ROW(),COLUMN(ATALI[QB])))</f>
        <v/>
      </c>
      <c r="Y517" s="46" t="str">
        <f ca="1">IF(ATALI[[#This Row],[//]]="","",HYPERLINK("[../DB.xlsx]DB!e"&amp;MATCH(ATALI[[#This Row],[concat]],[3]!db[NB NOTA_C],0)+1,"&gt;"))</f>
        <v/>
      </c>
      <c r="Z517" s="32">
        <f ca="1">IF(ATALI[[#This Row],[ID NOTA]]="",INDIRECT(ADDRESS(ROW()-1,COLUMN())),ATALI[[#This Row],[ID NOTA]])</f>
        <v>7</v>
      </c>
    </row>
    <row r="518" spans="1:26" x14ac:dyDescent="0.25">
      <c r="A518" s="32"/>
      <c r="B518" s="48" t="str">
        <f>IF(ATALI[[#This Row],[N_ID]]="","",INDEX(Table1[ID],MATCH(ATALI[[#This Row],[N_ID]],Table1[N_ID],0)))</f>
        <v/>
      </c>
      <c r="C518" s="48" t="str">
        <f ca="1">IF(ATALI[[#This Row],[//]]="","",HYPERLINK("["&amp;SUBSTITUTE(DIR,"'","")&amp;"]NOTA!D"&amp;ATALI[[#This Row],[//]]+2,"&gt;"))</f>
        <v/>
      </c>
      <c r="D518" s="48" t="str">
        <f>IF(ATALI[[#This Row],[ID NOTA]]="","",INDEX(Table1[QB],MATCH(ATALI[[#This Row],[ID NOTA]],Table1[ID],0)))</f>
        <v/>
      </c>
      <c r="E51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18" s="48"/>
      <c r="G518" s="30" t="str">
        <f ca="1">IF(ATALI[[#This Row],[N_ID]]="","",INDEX(INDIRECT($2:$2),ATALI[[#This Row],[//]]))</f>
        <v/>
      </c>
      <c r="H518" s="30" t="str">
        <f ca="1">IF(ATALI[[#This Row],[N_ID]]="","",INDEX(INDIRECT($2:$2),ATALI[[#This Row],[//]]))</f>
        <v/>
      </c>
      <c r="I518" s="31" t="str">
        <f ca="1">IF(ATALI[[#This Row],[N_ID]]="","",INDEX(INDIRECT($2:$2),ATALI[[#This Row],[//]]))</f>
        <v/>
      </c>
      <c r="J518" s="31" t="str">
        <f ca="1">IF(ATALI[[#This Row],[//]]="","",INDEX([3]!db[NB PAJAK],ATALI[[#This Row],[stt]]-1))</f>
        <v/>
      </c>
      <c r="K518" s="48" t="str">
        <f ca="1">IF(ATALI[[#This Row],[//]]="","",INDEX(INDIRECT($2:$2),ATALI[[#This Row],[//]]))</f>
        <v/>
      </c>
      <c r="L518" s="48" t="str">
        <f ca="1">IF(ATALI[[#This Row],[//]]="","",INDEX(INDIRECT($2:$2),ATALI[[#This Row],[//]]))</f>
        <v/>
      </c>
      <c r="M518" s="48" t="str">
        <f ca="1">IF(ATALI[[#This Row],[//]]="","",INDEX(INDIRECT($2:$2),ATALI[[#This Row],[//]]))</f>
        <v/>
      </c>
      <c r="N518" s="33" t="str">
        <f ca="1">IF(ATALI[[#This Row],[//]]="","",INDEX(INDIRECT($2:$2),ATALI[[#This Row],[//]]))</f>
        <v/>
      </c>
      <c r="O518" s="44" t="str">
        <f ca="1">IF(ATALI[[#This Row],[//]]="","",INDEX(INDIRECT($2:$2),ATALI[[#This Row],[//]]))</f>
        <v/>
      </c>
      <c r="P518" s="44" t="str">
        <f ca="1">IF(ATALI[[#This Row],[//]]="","",IF(INDEX(INDIRECT($2:$2),ATALI[[#This Row],[//]])="","",INDEX(INDIRECT($2:$2),ATALI[[#This Row],[//]])))</f>
        <v/>
      </c>
      <c r="Q518" s="33" t="str">
        <f ca="1">IF(ATALI[[#This Row],[//]]="","",INDEX(INDIRECT($2:$2),ATALI[[#This Row],[//]]))</f>
        <v/>
      </c>
      <c r="R5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18" s="45" t="str">
        <f ca="1">IF(ATALI[[#This Row],[//]]="","",IF(INDEX(INDIRECT($2:$2),ATALI[[#This Row],[//]])="","",INDEX(INDIRECT($2:$2),ATALI[[#This Row],[//]])))</f>
        <v/>
      </c>
      <c r="U518" s="31" t="str">
        <f ca="1">IF(ATALI[[#This Row],[//]]="","",INDEX(INDIRECT($2:$2),ATALI[[#This Row],[//]]))</f>
        <v/>
      </c>
      <c r="V518" s="31" t="str">
        <f ca="1">LOWER(SUBSTITUTE(SUBSTITUTE(SUBSTITUTE(SUBSTITUTE(SUBSTITUTE(SUBSTITUTE(SUBSTITUTE(ATALI[[#This Row],[N.B.nota]]," ",""),"-",""),"(",""),")",""),".",""),",",""),"/",""))</f>
        <v/>
      </c>
      <c r="W518" s="31" t="str">
        <f ca="1">IF(ATALI[[#This Row],[concat]]="","",MATCH(ATALI[[#This Row],[concat]],[3]!db[NB NOTA_C],0)+1)</f>
        <v/>
      </c>
      <c r="X518" s="31" t="str">
        <f ca="1">IF(ATALI[[#This Row],[N.B.nota]]="","",ADDRESS(ROW(ATALI[QB]),COLUMN(ATALI[QB]))&amp;":"&amp;ADDRESS(ROW(),COLUMN(ATALI[QB])))</f>
        <v/>
      </c>
      <c r="Y518" s="46" t="str">
        <f ca="1">IF(ATALI[[#This Row],[//]]="","",HYPERLINK("[../DB.xlsx]DB!e"&amp;MATCH(ATALI[[#This Row],[concat]],[3]!db[NB NOTA_C],0)+1,"&gt;"))</f>
        <v/>
      </c>
      <c r="Z518" s="32">
        <f ca="1">IF(ATALI[[#This Row],[ID NOTA]]="",INDIRECT(ADDRESS(ROW()-1,COLUMN())),ATALI[[#This Row],[ID NOTA]])</f>
        <v>7</v>
      </c>
    </row>
    <row r="519" spans="1:26" x14ac:dyDescent="0.25">
      <c r="A519" s="32"/>
      <c r="B519" s="48" t="str">
        <f>IF(ATALI[[#This Row],[N_ID]]="","",INDEX(Table1[ID],MATCH(ATALI[[#This Row],[N_ID]],Table1[N_ID],0)))</f>
        <v/>
      </c>
      <c r="C519" s="48" t="str">
        <f ca="1">IF(ATALI[[#This Row],[//]]="","",HYPERLINK("["&amp;SUBSTITUTE(DIR,"'","")&amp;"]NOTA!D"&amp;ATALI[[#This Row],[//]]+2,"&gt;"))</f>
        <v/>
      </c>
      <c r="D519" s="48" t="str">
        <f>IF(ATALI[[#This Row],[ID NOTA]]="","",INDEX(Table1[QB],MATCH(ATALI[[#This Row],[ID NOTA]],Table1[ID],0)))</f>
        <v/>
      </c>
      <c r="E51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19" s="48"/>
      <c r="G519" s="30" t="str">
        <f ca="1">IF(ATALI[[#This Row],[N_ID]]="","",INDEX(INDIRECT($2:$2),ATALI[[#This Row],[//]]))</f>
        <v/>
      </c>
      <c r="H519" s="30" t="str">
        <f ca="1">IF(ATALI[[#This Row],[N_ID]]="","",INDEX(INDIRECT($2:$2),ATALI[[#This Row],[//]]))</f>
        <v/>
      </c>
      <c r="I519" s="31" t="str">
        <f ca="1">IF(ATALI[[#This Row],[N_ID]]="","",INDEX(INDIRECT($2:$2),ATALI[[#This Row],[//]]))</f>
        <v/>
      </c>
      <c r="J519" s="31" t="str">
        <f ca="1">IF(ATALI[[#This Row],[//]]="","",INDEX([3]!db[NB PAJAK],ATALI[[#This Row],[stt]]-1))</f>
        <v/>
      </c>
      <c r="K519" s="48" t="str">
        <f ca="1">IF(ATALI[[#This Row],[//]]="","",INDEX(INDIRECT($2:$2),ATALI[[#This Row],[//]]))</f>
        <v/>
      </c>
      <c r="L519" s="48" t="str">
        <f ca="1">IF(ATALI[[#This Row],[//]]="","",INDEX(INDIRECT($2:$2),ATALI[[#This Row],[//]]))</f>
        <v/>
      </c>
      <c r="M519" s="48" t="str">
        <f ca="1">IF(ATALI[[#This Row],[//]]="","",INDEX(INDIRECT($2:$2),ATALI[[#This Row],[//]]))</f>
        <v/>
      </c>
      <c r="N519" s="33" t="str">
        <f ca="1">IF(ATALI[[#This Row],[//]]="","",INDEX(INDIRECT($2:$2),ATALI[[#This Row],[//]]))</f>
        <v/>
      </c>
      <c r="O519" s="44" t="str">
        <f ca="1">IF(ATALI[[#This Row],[//]]="","",INDEX(INDIRECT($2:$2),ATALI[[#This Row],[//]]))</f>
        <v/>
      </c>
      <c r="P519" s="44" t="str">
        <f ca="1">IF(ATALI[[#This Row],[//]]="","",IF(INDEX(INDIRECT($2:$2),ATALI[[#This Row],[//]])="","",INDEX(INDIRECT($2:$2),ATALI[[#This Row],[//]])))</f>
        <v/>
      </c>
      <c r="Q519" s="33" t="str">
        <f ca="1">IF(ATALI[[#This Row],[//]]="","",INDEX(INDIRECT($2:$2),ATALI[[#This Row],[//]]))</f>
        <v/>
      </c>
      <c r="R5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19" s="45" t="str">
        <f ca="1">IF(ATALI[[#This Row],[//]]="","",IF(INDEX(INDIRECT($2:$2),ATALI[[#This Row],[//]])="","",INDEX(INDIRECT($2:$2),ATALI[[#This Row],[//]])))</f>
        <v/>
      </c>
      <c r="U519" s="31" t="str">
        <f ca="1">IF(ATALI[[#This Row],[//]]="","",INDEX(INDIRECT($2:$2),ATALI[[#This Row],[//]]))</f>
        <v/>
      </c>
      <c r="V519" s="31" t="str">
        <f ca="1">LOWER(SUBSTITUTE(SUBSTITUTE(SUBSTITUTE(SUBSTITUTE(SUBSTITUTE(SUBSTITUTE(SUBSTITUTE(ATALI[[#This Row],[N.B.nota]]," ",""),"-",""),"(",""),")",""),".",""),",",""),"/",""))</f>
        <v/>
      </c>
      <c r="W519" s="31" t="str">
        <f ca="1">IF(ATALI[[#This Row],[concat]]="","",MATCH(ATALI[[#This Row],[concat]],[3]!db[NB NOTA_C],0)+1)</f>
        <v/>
      </c>
      <c r="X519" s="31" t="str">
        <f ca="1">IF(ATALI[[#This Row],[N.B.nota]]="","",ADDRESS(ROW(ATALI[QB]),COLUMN(ATALI[QB]))&amp;":"&amp;ADDRESS(ROW(),COLUMN(ATALI[QB])))</f>
        <v/>
      </c>
      <c r="Y519" s="46" t="str">
        <f ca="1">IF(ATALI[[#This Row],[//]]="","",HYPERLINK("[../DB.xlsx]DB!e"&amp;MATCH(ATALI[[#This Row],[concat]],[3]!db[NB NOTA_C],0)+1,"&gt;"))</f>
        <v/>
      </c>
      <c r="Z519" s="32">
        <f ca="1">IF(ATALI[[#This Row],[ID NOTA]]="",INDIRECT(ADDRESS(ROW()-1,COLUMN())),ATALI[[#This Row],[ID NOTA]])</f>
        <v>7</v>
      </c>
    </row>
    <row r="520" spans="1:26" x14ac:dyDescent="0.25">
      <c r="A520" s="32"/>
      <c r="B520" s="48" t="str">
        <f>IF(ATALI[[#This Row],[N_ID]]="","",INDEX(Table1[ID],MATCH(ATALI[[#This Row],[N_ID]],Table1[N_ID],0)))</f>
        <v/>
      </c>
      <c r="C520" s="48" t="str">
        <f ca="1">IF(ATALI[[#This Row],[//]]="","",HYPERLINK("["&amp;SUBSTITUTE(DIR,"'","")&amp;"]NOTA!D"&amp;ATALI[[#This Row],[//]]+2,"&gt;"))</f>
        <v/>
      </c>
      <c r="D520" s="48" t="str">
        <f>IF(ATALI[[#This Row],[ID NOTA]]="","",INDEX(Table1[QB],MATCH(ATALI[[#This Row],[ID NOTA]],Table1[ID],0)))</f>
        <v/>
      </c>
      <c r="E52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20" s="48"/>
      <c r="G520" s="30" t="str">
        <f ca="1">IF(ATALI[[#This Row],[N_ID]]="","",INDEX(INDIRECT($2:$2),ATALI[[#This Row],[//]]))</f>
        <v/>
      </c>
      <c r="H520" s="30" t="str">
        <f ca="1">IF(ATALI[[#This Row],[N_ID]]="","",INDEX(INDIRECT($2:$2),ATALI[[#This Row],[//]]))</f>
        <v/>
      </c>
      <c r="I520" s="31" t="str">
        <f ca="1">IF(ATALI[[#This Row],[N_ID]]="","",INDEX(INDIRECT($2:$2),ATALI[[#This Row],[//]]))</f>
        <v/>
      </c>
      <c r="J520" s="31" t="str">
        <f ca="1">IF(ATALI[[#This Row],[//]]="","",INDEX([3]!db[NB PAJAK],ATALI[[#This Row],[stt]]-1))</f>
        <v/>
      </c>
      <c r="K520" s="48" t="str">
        <f ca="1">IF(ATALI[[#This Row],[//]]="","",INDEX(INDIRECT($2:$2),ATALI[[#This Row],[//]]))</f>
        <v/>
      </c>
      <c r="L520" s="48" t="str">
        <f ca="1">IF(ATALI[[#This Row],[//]]="","",INDEX(INDIRECT($2:$2),ATALI[[#This Row],[//]]))</f>
        <v/>
      </c>
      <c r="M520" s="48" t="str">
        <f ca="1">IF(ATALI[[#This Row],[//]]="","",INDEX(INDIRECT($2:$2),ATALI[[#This Row],[//]]))</f>
        <v/>
      </c>
      <c r="N520" s="33" t="str">
        <f ca="1">IF(ATALI[[#This Row],[//]]="","",INDEX(INDIRECT($2:$2),ATALI[[#This Row],[//]]))</f>
        <v/>
      </c>
      <c r="O520" s="44" t="str">
        <f ca="1">IF(ATALI[[#This Row],[//]]="","",INDEX(INDIRECT($2:$2),ATALI[[#This Row],[//]]))</f>
        <v/>
      </c>
      <c r="P520" s="44" t="str">
        <f ca="1">IF(ATALI[[#This Row],[//]]="","",IF(INDEX(INDIRECT($2:$2),ATALI[[#This Row],[//]])="","",INDEX(INDIRECT($2:$2),ATALI[[#This Row],[//]])))</f>
        <v/>
      </c>
      <c r="Q520" s="33" t="str">
        <f ca="1">IF(ATALI[[#This Row],[//]]="","",INDEX(INDIRECT($2:$2),ATALI[[#This Row],[//]]))</f>
        <v/>
      </c>
      <c r="R5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20" s="45" t="str">
        <f ca="1">IF(ATALI[[#This Row],[//]]="","",IF(INDEX(INDIRECT($2:$2),ATALI[[#This Row],[//]])="","",INDEX(INDIRECT($2:$2),ATALI[[#This Row],[//]])))</f>
        <v/>
      </c>
      <c r="U520" s="31" t="str">
        <f ca="1">IF(ATALI[[#This Row],[//]]="","",INDEX(INDIRECT($2:$2),ATALI[[#This Row],[//]]))</f>
        <v/>
      </c>
      <c r="V520" s="31" t="str">
        <f ca="1">LOWER(SUBSTITUTE(SUBSTITUTE(SUBSTITUTE(SUBSTITUTE(SUBSTITUTE(SUBSTITUTE(SUBSTITUTE(ATALI[[#This Row],[N.B.nota]]," ",""),"-",""),"(",""),")",""),".",""),",",""),"/",""))</f>
        <v/>
      </c>
      <c r="W520" s="31" t="str">
        <f ca="1">IF(ATALI[[#This Row],[concat]]="","",MATCH(ATALI[[#This Row],[concat]],[3]!db[NB NOTA_C],0)+1)</f>
        <v/>
      </c>
      <c r="X520" s="31" t="str">
        <f ca="1">IF(ATALI[[#This Row],[N.B.nota]]="","",ADDRESS(ROW(ATALI[QB]),COLUMN(ATALI[QB]))&amp;":"&amp;ADDRESS(ROW(),COLUMN(ATALI[QB])))</f>
        <v/>
      </c>
      <c r="Y520" s="46" t="str">
        <f ca="1">IF(ATALI[[#This Row],[//]]="","",HYPERLINK("[../DB.xlsx]DB!e"&amp;MATCH(ATALI[[#This Row],[concat]],[3]!db[NB NOTA_C],0)+1,"&gt;"))</f>
        <v/>
      </c>
      <c r="Z520" s="32">
        <f ca="1">IF(ATALI[[#This Row],[ID NOTA]]="",INDIRECT(ADDRESS(ROW()-1,COLUMN())),ATALI[[#This Row],[ID NOTA]])</f>
        <v>7</v>
      </c>
    </row>
    <row r="521" spans="1:26" x14ac:dyDescent="0.25">
      <c r="A521" s="32"/>
      <c r="B521" s="48" t="str">
        <f>IF(ATALI[[#This Row],[N_ID]]="","",INDEX(Table1[ID],MATCH(ATALI[[#This Row],[N_ID]],Table1[N_ID],0)))</f>
        <v/>
      </c>
      <c r="C521" s="48" t="str">
        <f ca="1">IF(ATALI[[#This Row],[//]]="","",HYPERLINK("["&amp;SUBSTITUTE(DIR,"'","")&amp;"]NOTA!D"&amp;ATALI[[#This Row],[//]]+2,"&gt;"))</f>
        <v/>
      </c>
      <c r="D521" s="48" t="str">
        <f>IF(ATALI[[#This Row],[ID NOTA]]="","",INDEX(Table1[QB],MATCH(ATALI[[#This Row],[ID NOTA]],Table1[ID],0)))</f>
        <v/>
      </c>
      <c r="E52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21" s="48"/>
      <c r="G521" s="30" t="str">
        <f ca="1">IF(ATALI[[#This Row],[N_ID]]="","",INDEX(INDIRECT($2:$2),ATALI[[#This Row],[//]]))</f>
        <v/>
      </c>
      <c r="H521" s="30" t="str">
        <f ca="1">IF(ATALI[[#This Row],[N_ID]]="","",INDEX(INDIRECT($2:$2),ATALI[[#This Row],[//]]))</f>
        <v/>
      </c>
      <c r="I521" s="31" t="str">
        <f ca="1">IF(ATALI[[#This Row],[N_ID]]="","",INDEX(INDIRECT($2:$2),ATALI[[#This Row],[//]]))</f>
        <v/>
      </c>
      <c r="J521" s="31" t="str">
        <f ca="1">IF(ATALI[[#This Row],[//]]="","",INDEX([3]!db[NB PAJAK],ATALI[[#This Row],[stt]]-1))</f>
        <v/>
      </c>
      <c r="K521" s="48" t="str">
        <f ca="1">IF(ATALI[[#This Row],[//]]="","",INDEX(INDIRECT($2:$2),ATALI[[#This Row],[//]]))</f>
        <v/>
      </c>
      <c r="L521" s="48" t="str">
        <f ca="1">IF(ATALI[[#This Row],[//]]="","",INDEX(INDIRECT($2:$2),ATALI[[#This Row],[//]]))</f>
        <v/>
      </c>
      <c r="M521" s="48" t="str">
        <f ca="1">IF(ATALI[[#This Row],[//]]="","",INDEX(INDIRECT($2:$2),ATALI[[#This Row],[//]]))</f>
        <v/>
      </c>
      <c r="N521" s="33" t="str">
        <f ca="1">IF(ATALI[[#This Row],[//]]="","",INDEX(INDIRECT($2:$2),ATALI[[#This Row],[//]]))</f>
        <v/>
      </c>
      <c r="O521" s="44" t="str">
        <f ca="1">IF(ATALI[[#This Row],[//]]="","",INDEX(INDIRECT($2:$2),ATALI[[#This Row],[//]]))</f>
        <v/>
      </c>
      <c r="P521" s="44" t="str">
        <f ca="1">IF(ATALI[[#This Row],[//]]="","",IF(INDEX(INDIRECT($2:$2),ATALI[[#This Row],[//]])="","",INDEX(INDIRECT($2:$2),ATALI[[#This Row],[//]])))</f>
        <v/>
      </c>
      <c r="Q521" s="33" t="str">
        <f ca="1">IF(ATALI[[#This Row],[//]]="","",INDEX(INDIRECT($2:$2),ATALI[[#This Row],[//]]))</f>
        <v/>
      </c>
      <c r="R5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21" s="45" t="str">
        <f ca="1">IF(ATALI[[#This Row],[//]]="","",IF(INDEX(INDIRECT($2:$2),ATALI[[#This Row],[//]])="","",INDEX(INDIRECT($2:$2),ATALI[[#This Row],[//]])))</f>
        <v/>
      </c>
      <c r="U521" s="31" t="str">
        <f ca="1">IF(ATALI[[#This Row],[//]]="","",INDEX(INDIRECT($2:$2),ATALI[[#This Row],[//]]))</f>
        <v/>
      </c>
      <c r="V521" s="31" t="str">
        <f ca="1">LOWER(SUBSTITUTE(SUBSTITUTE(SUBSTITUTE(SUBSTITUTE(SUBSTITUTE(SUBSTITUTE(SUBSTITUTE(ATALI[[#This Row],[N.B.nota]]," ",""),"-",""),"(",""),")",""),".",""),",",""),"/",""))</f>
        <v/>
      </c>
      <c r="W521" s="31" t="str">
        <f ca="1">IF(ATALI[[#This Row],[concat]]="","",MATCH(ATALI[[#This Row],[concat]],[3]!db[NB NOTA_C],0)+1)</f>
        <v/>
      </c>
      <c r="X521" s="31" t="str">
        <f ca="1">IF(ATALI[[#This Row],[N.B.nota]]="","",ADDRESS(ROW(ATALI[QB]),COLUMN(ATALI[QB]))&amp;":"&amp;ADDRESS(ROW(),COLUMN(ATALI[QB])))</f>
        <v/>
      </c>
      <c r="Y521" s="46" t="str">
        <f ca="1">IF(ATALI[[#This Row],[//]]="","",HYPERLINK("[../DB.xlsx]DB!e"&amp;MATCH(ATALI[[#This Row],[concat]],[3]!db[NB NOTA_C],0)+1,"&gt;"))</f>
        <v/>
      </c>
      <c r="Z521" s="32">
        <f ca="1">IF(ATALI[[#This Row],[ID NOTA]]="",INDIRECT(ADDRESS(ROW()-1,COLUMN())),ATALI[[#This Row],[ID NOTA]])</f>
        <v>7</v>
      </c>
    </row>
    <row r="522" spans="1:26" x14ac:dyDescent="0.25">
      <c r="A522" s="32"/>
      <c r="B522" s="48" t="str">
        <f>IF(ATALI[[#This Row],[N_ID]]="","",INDEX(Table1[ID],MATCH(ATALI[[#This Row],[N_ID]],Table1[N_ID],0)))</f>
        <v/>
      </c>
      <c r="C522" s="48" t="str">
        <f ca="1">IF(ATALI[[#This Row],[//]]="","",HYPERLINK("["&amp;SUBSTITUTE(DIR,"'","")&amp;"]NOTA!D"&amp;ATALI[[#This Row],[//]]+2,"&gt;"))</f>
        <v/>
      </c>
      <c r="D522" s="48" t="str">
        <f>IF(ATALI[[#This Row],[ID NOTA]]="","",INDEX(Table1[QB],MATCH(ATALI[[#This Row],[ID NOTA]],Table1[ID],0)))</f>
        <v/>
      </c>
      <c r="E52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22" s="48"/>
      <c r="G522" s="30" t="str">
        <f ca="1">IF(ATALI[[#This Row],[N_ID]]="","",INDEX(INDIRECT($2:$2),ATALI[[#This Row],[//]]))</f>
        <v/>
      </c>
      <c r="H522" s="30" t="str">
        <f ca="1">IF(ATALI[[#This Row],[N_ID]]="","",INDEX(INDIRECT($2:$2),ATALI[[#This Row],[//]]))</f>
        <v/>
      </c>
      <c r="I522" s="31" t="str">
        <f ca="1">IF(ATALI[[#This Row],[N_ID]]="","",INDEX(INDIRECT($2:$2),ATALI[[#This Row],[//]]))</f>
        <v/>
      </c>
      <c r="J522" s="31" t="str">
        <f ca="1">IF(ATALI[[#This Row],[//]]="","",INDEX([3]!db[NB PAJAK],ATALI[[#This Row],[stt]]-1))</f>
        <v/>
      </c>
      <c r="K522" s="48" t="str">
        <f ca="1">IF(ATALI[[#This Row],[//]]="","",INDEX(INDIRECT($2:$2),ATALI[[#This Row],[//]]))</f>
        <v/>
      </c>
      <c r="L522" s="48" t="str">
        <f ca="1">IF(ATALI[[#This Row],[//]]="","",INDEX(INDIRECT($2:$2),ATALI[[#This Row],[//]]))</f>
        <v/>
      </c>
      <c r="M522" s="48" t="str">
        <f ca="1">IF(ATALI[[#This Row],[//]]="","",INDEX(INDIRECT($2:$2),ATALI[[#This Row],[//]]))</f>
        <v/>
      </c>
      <c r="N522" s="33" t="str">
        <f ca="1">IF(ATALI[[#This Row],[//]]="","",INDEX(INDIRECT($2:$2),ATALI[[#This Row],[//]]))</f>
        <v/>
      </c>
      <c r="O522" s="44" t="str">
        <f ca="1">IF(ATALI[[#This Row],[//]]="","",INDEX(INDIRECT($2:$2),ATALI[[#This Row],[//]]))</f>
        <v/>
      </c>
      <c r="P522" s="44" t="str">
        <f ca="1">IF(ATALI[[#This Row],[//]]="","",IF(INDEX(INDIRECT($2:$2),ATALI[[#This Row],[//]])="","",INDEX(INDIRECT($2:$2),ATALI[[#This Row],[//]])))</f>
        <v/>
      </c>
      <c r="Q522" s="33" t="str">
        <f ca="1">IF(ATALI[[#This Row],[//]]="","",INDEX(INDIRECT($2:$2),ATALI[[#This Row],[//]]))</f>
        <v/>
      </c>
      <c r="R5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22" s="45" t="str">
        <f ca="1">IF(ATALI[[#This Row],[//]]="","",IF(INDEX(INDIRECT($2:$2),ATALI[[#This Row],[//]])="","",INDEX(INDIRECT($2:$2),ATALI[[#This Row],[//]])))</f>
        <v/>
      </c>
      <c r="U522" s="31" t="str">
        <f ca="1">IF(ATALI[[#This Row],[//]]="","",INDEX(INDIRECT($2:$2),ATALI[[#This Row],[//]]))</f>
        <v/>
      </c>
      <c r="V522" s="31" t="str">
        <f ca="1">LOWER(SUBSTITUTE(SUBSTITUTE(SUBSTITUTE(SUBSTITUTE(SUBSTITUTE(SUBSTITUTE(SUBSTITUTE(ATALI[[#This Row],[N.B.nota]]," ",""),"-",""),"(",""),")",""),".",""),",",""),"/",""))</f>
        <v/>
      </c>
      <c r="W522" s="31" t="str">
        <f ca="1">IF(ATALI[[#This Row],[concat]]="","",MATCH(ATALI[[#This Row],[concat]],[3]!db[NB NOTA_C],0)+1)</f>
        <v/>
      </c>
      <c r="X522" s="31" t="str">
        <f ca="1">IF(ATALI[[#This Row],[N.B.nota]]="","",ADDRESS(ROW(ATALI[QB]),COLUMN(ATALI[QB]))&amp;":"&amp;ADDRESS(ROW(),COLUMN(ATALI[QB])))</f>
        <v/>
      </c>
      <c r="Y522" s="46" t="str">
        <f ca="1">IF(ATALI[[#This Row],[//]]="","",HYPERLINK("[../DB.xlsx]DB!e"&amp;MATCH(ATALI[[#This Row],[concat]],[3]!db[NB NOTA_C],0)+1,"&gt;"))</f>
        <v/>
      </c>
      <c r="Z522" s="32">
        <f ca="1">IF(ATALI[[#This Row],[ID NOTA]]="",INDIRECT(ADDRESS(ROW()-1,COLUMN())),ATALI[[#This Row],[ID NOTA]])</f>
        <v>7</v>
      </c>
    </row>
    <row r="523" spans="1:26" x14ac:dyDescent="0.25">
      <c r="A523" s="32"/>
      <c r="B523" s="48" t="str">
        <f>IF(ATALI[[#This Row],[N_ID]]="","",INDEX(Table1[ID],MATCH(ATALI[[#This Row],[N_ID]],Table1[N_ID],0)))</f>
        <v/>
      </c>
      <c r="C523" s="48" t="str">
        <f ca="1">IF(ATALI[[#This Row],[//]]="","",HYPERLINK("["&amp;SUBSTITUTE(DIR,"'","")&amp;"]NOTA!D"&amp;ATALI[[#This Row],[//]]+2,"&gt;"))</f>
        <v/>
      </c>
      <c r="D523" s="48" t="str">
        <f>IF(ATALI[[#This Row],[ID NOTA]]="","",INDEX(Table1[QB],MATCH(ATALI[[#This Row],[ID NOTA]],Table1[ID],0)))</f>
        <v/>
      </c>
      <c r="E52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23" s="48"/>
      <c r="G523" s="30" t="str">
        <f ca="1">IF(ATALI[[#This Row],[N_ID]]="","",INDEX(INDIRECT($2:$2),ATALI[[#This Row],[//]]))</f>
        <v/>
      </c>
      <c r="H523" s="30" t="str">
        <f ca="1">IF(ATALI[[#This Row],[N_ID]]="","",INDEX(INDIRECT($2:$2),ATALI[[#This Row],[//]]))</f>
        <v/>
      </c>
      <c r="I523" s="31" t="str">
        <f ca="1">IF(ATALI[[#This Row],[N_ID]]="","",INDEX(INDIRECT($2:$2),ATALI[[#This Row],[//]]))</f>
        <v/>
      </c>
      <c r="J523" s="31" t="str">
        <f ca="1">IF(ATALI[[#This Row],[//]]="","",INDEX([3]!db[NB PAJAK],ATALI[[#This Row],[stt]]-1))</f>
        <v/>
      </c>
      <c r="K523" s="48" t="str">
        <f ca="1">IF(ATALI[[#This Row],[//]]="","",INDEX(INDIRECT($2:$2),ATALI[[#This Row],[//]]))</f>
        <v/>
      </c>
      <c r="L523" s="48" t="str">
        <f ca="1">IF(ATALI[[#This Row],[//]]="","",INDEX(INDIRECT($2:$2),ATALI[[#This Row],[//]]))</f>
        <v/>
      </c>
      <c r="M523" s="48" t="str">
        <f ca="1">IF(ATALI[[#This Row],[//]]="","",INDEX(INDIRECT($2:$2),ATALI[[#This Row],[//]]))</f>
        <v/>
      </c>
      <c r="N523" s="33" t="str">
        <f ca="1">IF(ATALI[[#This Row],[//]]="","",INDEX(INDIRECT($2:$2),ATALI[[#This Row],[//]]))</f>
        <v/>
      </c>
      <c r="O523" s="44" t="str">
        <f ca="1">IF(ATALI[[#This Row],[//]]="","",INDEX(INDIRECT($2:$2),ATALI[[#This Row],[//]]))</f>
        <v/>
      </c>
      <c r="P523" s="44" t="str">
        <f ca="1">IF(ATALI[[#This Row],[//]]="","",IF(INDEX(INDIRECT($2:$2),ATALI[[#This Row],[//]])="","",INDEX(INDIRECT($2:$2),ATALI[[#This Row],[//]])))</f>
        <v/>
      </c>
      <c r="Q523" s="33" t="str">
        <f ca="1">IF(ATALI[[#This Row],[//]]="","",INDEX(INDIRECT($2:$2),ATALI[[#This Row],[//]]))</f>
        <v/>
      </c>
      <c r="R5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23" s="45" t="str">
        <f ca="1">IF(ATALI[[#This Row],[//]]="","",IF(INDEX(INDIRECT($2:$2),ATALI[[#This Row],[//]])="","",INDEX(INDIRECT($2:$2),ATALI[[#This Row],[//]])))</f>
        <v/>
      </c>
      <c r="U523" s="31" t="str">
        <f ca="1">IF(ATALI[[#This Row],[//]]="","",INDEX(INDIRECT($2:$2),ATALI[[#This Row],[//]]))</f>
        <v/>
      </c>
      <c r="V523" s="31" t="str">
        <f ca="1">LOWER(SUBSTITUTE(SUBSTITUTE(SUBSTITUTE(SUBSTITUTE(SUBSTITUTE(SUBSTITUTE(SUBSTITUTE(ATALI[[#This Row],[N.B.nota]]," ",""),"-",""),"(",""),")",""),".",""),",",""),"/",""))</f>
        <v/>
      </c>
      <c r="W523" s="31" t="str">
        <f ca="1">IF(ATALI[[#This Row],[concat]]="","",MATCH(ATALI[[#This Row],[concat]],[3]!db[NB NOTA_C],0)+1)</f>
        <v/>
      </c>
      <c r="X523" s="31" t="str">
        <f ca="1">IF(ATALI[[#This Row],[N.B.nota]]="","",ADDRESS(ROW(ATALI[QB]),COLUMN(ATALI[QB]))&amp;":"&amp;ADDRESS(ROW(),COLUMN(ATALI[QB])))</f>
        <v/>
      </c>
      <c r="Y523" s="46" t="str">
        <f ca="1">IF(ATALI[[#This Row],[//]]="","",HYPERLINK("[../DB.xlsx]DB!e"&amp;MATCH(ATALI[[#This Row],[concat]],[3]!db[NB NOTA_C],0)+1,"&gt;"))</f>
        <v/>
      </c>
      <c r="Z523" s="32">
        <f ca="1">IF(ATALI[[#This Row],[ID NOTA]]="",INDIRECT(ADDRESS(ROW()-1,COLUMN())),ATALI[[#This Row],[ID NOTA]])</f>
        <v>7</v>
      </c>
    </row>
    <row r="524" spans="1:26" x14ac:dyDescent="0.25">
      <c r="A524" s="32"/>
      <c r="B524" s="48" t="str">
        <f>IF(ATALI[[#This Row],[N_ID]]="","",INDEX(Table1[ID],MATCH(ATALI[[#This Row],[N_ID]],Table1[N_ID],0)))</f>
        <v/>
      </c>
      <c r="C524" s="48" t="str">
        <f ca="1">IF(ATALI[[#This Row],[//]]="","",HYPERLINK("["&amp;SUBSTITUTE(DIR,"'","")&amp;"]NOTA!D"&amp;ATALI[[#This Row],[//]]+2,"&gt;"))</f>
        <v/>
      </c>
      <c r="D524" s="48" t="str">
        <f>IF(ATALI[[#This Row],[ID NOTA]]="","",INDEX(Table1[QB],MATCH(ATALI[[#This Row],[ID NOTA]],Table1[ID],0)))</f>
        <v/>
      </c>
      <c r="E52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24" s="48"/>
      <c r="G524" s="30" t="str">
        <f ca="1">IF(ATALI[[#This Row],[N_ID]]="","",INDEX(INDIRECT($2:$2),ATALI[[#This Row],[//]]))</f>
        <v/>
      </c>
      <c r="H524" s="30" t="str">
        <f ca="1">IF(ATALI[[#This Row],[N_ID]]="","",INDEX(INDIRECT($2:$2),ATALI[[#This Row],[//]]))</f>
        <v/>
      </c>
      <c r="I524" s="31" t="str">
        <f ca="1">IF(ATALI[[#This Row],[N_ID]]="","",INDEX(INDIRECT($2:$2),ATALI[[#This Row],[//]]))</f>
        <v/>
      </c>
      <c r="J524" s="31" t="str">
        <f ca="1">IF(ATALI[[#This Row],[//]]="","",INDEX([3]!db[NB PAJAK],ATALI[[#This Row],[stt]]-1))</f>
        <v/>
      </c>
      <c r="K524" s="48" t="str">
        <f ca="1">IF(ATALI[[#This Row],[//]]="","",INDEX(INDIRECT($2:$2),ATALI[[#This Row],[//]]))</f>
        <v/>
      </c>
      <c r="L524" s="48" t="str">
        <f ca="1">IF(ATALI[[#This Row],[//]]="","",INDEX(INDIRECT($2:$2),ATALI[[#This Row],[//]]))</f>
        <v/>
      </c>
      <c r="M524" s="48" t="str">
        <f ca="1">IF(ATALI[[#This Row],[//]]="","",INDEX(INDIRECT($2:$2),ATALI[[#This Row],[//]]))</f>
        <v/>
      </c>
      <c r="N524" s="33" t="str">
        <f ca="1">IF(ATALI[[#This Row],[//]]="","",INDEX(INDIRECT($2:$2),ATALI[[#This Row],[//]]))</f>
        <v/>
      </c>
      <c r="O524" s="44" t="str">
        <f ca="1">IF(ATALI[[#This Row],[//]]="","",INDEX(INDIRECT($2:$2),ATALI[[#This Row],[//]]))</f>
        <v/>
      </c>
      <c r="P524" s="44" t="str">
        <f ca="1">IF(ATALI[[#This Row],[//]]="","",IF(INDEX(INDIRECT($2:$2),ATALI[[#This Row],[//]])="","",INDEX(INDIRECT($2:$2),ATALI[[#This Row],[//]])))</f>
        <v/>
      </c>
      <c r="Q524" s="33" t="str">
        <f ca="1">IF(ATALI[[#This Row],[//]]="","",INDEX(INDIRECT($2:$2),ATALI[[#This Row],[//]]))</f>
        <v/>
      </c>
      <c r="R5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24" s="45" t="str">
        <f ca="1">IF(ATALI[[#This Row],[//]]="","",IF(INDEX(INDIRECT($2:$2),ATALI[[#This Row],[//]])="","",INDEX(INDIRECT($2:$2),ATALI[[#This Row],[//]])))</f>
        <v/>
      </c>
      <c r="U524" s="31" t="str">
        <f ca="1">IF(ATALI[[#This Row],[//]]="","",INDEX(INDIRECT($2:$2),ATALI[[#This Row],[//]]))</f>
        <v/>
      </c>
      <c r="V524" s="31" t="str">
        <f ca="1">LOWER(SUBSTITUTE(SUBSTITUTE(SUBSTITUTE(SUBSTITUTE(SUBSTITUTE(SUBSTITUTE(SUBSTITUTE(ATALI[[#This Row],[N.B.nota]]," ",""),"-",""),"(",""),")",""),".",""),",",""),"/",""))</f>
        <v/>
      </c>
      <c r="W524" s="31" t="str">
        <f ca="1">IF(ATALI[[#This Row],[concat]]="","",MATCH(ATALI[[#This Row],[concat]],[3]!db[NB NOTA_C],0)+1)</f>
        <v/>
      </c>
      <c r="X524" s="31" t="str">
        <f ca="1">IF(ATALI[[#This Row],[N.B.nota]]="","",ADDRESS(ROW(ATALI[QB]),COLUMN(ATALI[QB]))&amp;":"&amp;ADDRESS(ROW(),COLUMN(ATALI[QB])))</f>
        <v/>
      </c>
      <c r="Y524" s="46" t="str">
        <f ca="1">IF(ATALI[[#This Row],[//]]="","",HYPERLINK("[../DB.xlsx]DB!e"&amp;MATCH(ATALI[[#This Row],[concat]],[3]!db[NB NOTA_C],0)+1,"&gt;"))</f>
        <v/>
      </c>
      <c r="Z524" s="32">
        <f ca="1">IF(ATALI[[#This Row],[ID NOTA]]="",INDIRECT(ADDRESS(ROW()-1,COLUMN())),ATALI[[#This Row],[ID NOTA]])</f>
        <v>7</v>
      </c>
    </row>
    <row r="525" spans="1:26" x14ac:dyDescent="0.25">
      <c r="A525" s="32"/>
      <c r="B525" s="48" t="str">
        <f>IF(ATALI[[#This Row],[N_ID]]="","",INDEX(Table1[ID],MATCH(ATALI[[#This Row],[N_ID]],Table1[N_ID],0)))</f>
        <v/>
      </c>
      <c r="C525" s="48" t="str">
        <f ca="1">IF(ATALI[[#This Row],[//]]="","",HYPERLINK("["&amp;SUBSTITUTE(DIR,"'","")&amp;"]NOTA!D"&amp;ATALI[[#This Row],[//]]+2,"&gt;"))</f>
        <v/>
      </c>
      <c r="D525" s="48" t="str">
        <f>IF(ATALI[[#This Row],[ID NOTA]]="","",INDEX(Table1[QB],MATCH(ATALI[[#This Row],[ID NOTA]],Table1[ID],0)))</f>
        <v/>
      </c>
      <c r="E52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25" s="48"/>
      <c r="G525" s="30" t="str">
        <f ca="1">IF(ATALI[[#This Row],[N_ID]]="","",INDEX(INDIRECT($2:$2),ATALI[[#This Row],[//]]))</f>
        <v/>
      </c>
      <c r="H525" s="30" t="str">
        <f ca="1">IF(ATALI[[#This Row],[N_ID]]="","",INDEX(INDIRECT($2:$2),ATALI[[#This Row],[//]]))</f>
        <v/>
      </c>
      <c r="I525" s="31" t="str">
        <f ca="1">IF(ATALI[[#This Row],[N_ID]]="","",INDEX(INDIRECT($2:$2),ATALI[[#This Row],[//]]))</f>
        <v/>
      </c>
      <c r="J525" s="31" t="str">
        <f ca="1">IF(ATALI[[#This Row],[//]]="","",INDEX([3]!db[NB PAJAK],ATALI[[#This Row],[stt]]-1))</f>
        <v/>
      </c>
      <c r="K525" s="48" t="str">
        <f ca="1">IF(ATALI[[#This Row],[//]]="","",INDEX(INDIRECT($2:$2),ATALI[[#This Row],[//]]))</f>
        <v/>
      </c>
      <c r="L525" s="48" t="str">
        <f ca="1">IF(ATALI[[#This Row],[//]]="","",INDEX(INDIRECT($2:$2),ATALI[[#This Row],[//]]))</f>
        <v/>
      </c>
      <c r="M525" s="48" t="str">
        <f ca="1">IF(ATALI[[#This Row],[//]]="","",INDEX(INDIRECT($2:$2),ATALI[[#This Row],[//]]))</f>
        <v/>
      </c>
      <c r="N525" s="33" t="str">
        <f ca="1">IF(ATALI[[#This Row],[//]]="","",INDEX(INDIRECT($2:$2),ATALI[[#This Row],[//]]))</f>
        <v/>
      </c>
      <c r="O525" s="44" t="str">
        <f ca="1">IF(ATALI[[#This Row],[//]]="","",INDEX(INDIRECT($2:$2),ATALI[[#This Row],[//]]))</f>
        <v/>
      </c>
      <c r="P525" s="44" t="str">
        <f ca="1">IF(ATALI[[#This Row],[//]]="","",IF(INDEX(INDIRECT($2:$2),ATALI[[#This Row],[//]])="","",INDEX(INDIRECT($2:$2),ATALI[[#This Row],[//]])))</f>
        <v/>
      </c>
      <c r="Q525" s="33" t="str">
        <f ca="1">IF(ATALI[[#This Row],[//]]="","",INDEX(INDIRECT($2:$2),ATALI[[#This Row],[//]]))</f>
        <v/>
      </c>
      <c r="R5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25" s="45" t="str">
        <f ca="1">IF(ATALI[[#This Row],[//]]="","",IF(INDEX(INDIRECT($2:$2),ATALI[[#This Row],[//]])="","",INDEX(INDIRECT($2:$2),ATALI[[#This Row],[//]])))</f>
        <v/>
      </c>
      <c r="U525" s="31" t="str">
        <f ca="1">IF(ATALI[[#This Row],[//]]="","",INDEX(INDIRECT($2:$2),ATALI[[#This Row],[//]]))</f>
        <v/>
      </c>
      <c r="V525" s="31" t="str">
        <f ca="1">LOWER(SUBSTITUTE(SUBSTITUTE(SUBSTITUTE(SUBSTITUTE(SUBSTITUTE(SUBSTITUTE(SUBSTITUTE(ATALI[[#This Row],[N.B.nota]]," ",""),"-",""),"(",""),")",""),".",""),",",""),"/",""))</f>
        <v/>
      </c>
      <c r="W525" s="31" t="str">
        <f ca="1">IF(ATALI[[#This Row],[concat]]="","",MATCH(ATALI[[#This Row],[concat]],[3]!db[NB NOTA_C],0)+1)</f>
        <v/>
      </c>
      <c r="X525" s="31" t="str">
        <f ca="1">IF(ATALI[[#This Row],[N.B.nota]]="","",ADDRESS(ROW(ATALI[QB]),COLUMN(ATALI[QB]))&amp;":"&amp;ADDRESS(ROW(),COLUMN(ATALI[QB])))</f>
        <v/>
      </c>
      <c r="Y525" s="46" t="str">
        <f ca="1">IF(ATALI[[#This Row],[//]]="","",HYPERLINK("[../DB.xlsx]DB!e"&amp;MATCH(ATALI[[#This Row],[concat]],[3]!db[NB NOTA_C],0)+1,"&gt;"))</f>
        <v/>
      </c>
      <c r="Z525" s="32">
        <f ca="1">IF(ATALI[[#This Row],[ID NOTA]]="",INDIRECT(ADDRESS(ROW()-1,COLUMN())),ATALI[[#This Row],[ID NOTA]])</f>
        <v>7</v>
      </c>
    </row>
    <row r="526" spans="1:26" x14ac:dyDescent="0.25">
      <c r="A526" s="32"/>
      <c r="B526" s="48" t="str">
        <f>IF(ATALI[[#This Row],[N_ID]]="","",INDEX(Table1[ID],MATCH(ATALI[[#This Row],[N_ID]],Table1[N_ID],0)))</f>
        <v/>
      </c>
      <c r="C526" s="48" t="str">
        <f ca="1">IF(ATALI[[#This Row],[//]]="","",HYPERLINK("["&amp;SUBSTITUTE(DIR,"'","")&amp;"]NOTA!D"&amp;ATALI[[#This Row],[//]]+2,"&gt;"))</f>
        <v/>
      </c>
      <c r="D526" s="48" t="str">
        <f>IF(ATALI[[#This Row],[ID NOTA]]="","",INDEX(Table1[QB],MATCH(ATALI[[#This Row],[ID NOTA]],Table1[ID],0)))</f>
        <v/>
      </c>
      <c r="E52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26" s="48"/>
      <c r="G526" s="30" t="str">
        <f ca="1">IF(ATALI[[#This Row],[N_ID]]="","",INDEX(INDIRECT($2:$2),ATALI[[#This Row],[//]]))</f>
        <v/>
      </c>
      <c r="H526" s="30" t="str">
        <f ca="1">IF(ATALI[[#This Row],[N_ID]]="","",INDEX(INDIRECT($2:$2),ATALI[[#This Row],[//]]))</f>
        <v/>
      </c>
      <c r="I526" s="31" t="str">
        <f ca="1">IF(ATALI[[#This Row],[N_ID]]="","",INDEX(INDIRECT($2:$2),ATALI[[#This Row],[//]]))</f>
        <v/>
      </c>
      <c r="J526" s="31" t="str">
        <f ca="1">IF(ATALI[[#This Row],[//]]="","",INDEX([3]!db[NB PAJAK],ATALI[[#This Row],[stt]]-1))</f>
        <v/>
      </c>
      <c r="K526" s="48" t="str">
        <f ca="1">IF(ATALI[[#This Row],[//]]="","",INDEX(INDIRECT($2:$2),ATALI[[#This Row],[//]]))</f>
        <v/>
      </c>
      <c r="L526" s="48" t="str">
        <f ca="1">IF(ATALI[[#This Row],[//]]="","",INDEX(INDIRECT($2:$2),ATALI[[#This Row],[//]]))</f>
        <v/>
      </c>
      <c r="M526" s="48" t="str">
        <f ca="1">IF(ATALI[[#This Row],[//]]="","",INDEX(INDIRECT($2:$2),ATALI[[#This Row],[//]]))</f>
        <v/>
      </c>
      <c r="N526" s="33" t="str">
        <f ca="1">IF(ATALI[[#This Row],[//]]="","",INDEX(INDIRECT($2:$2),ATALI[[#This Row],[//]]))</f>
        <v/>
      </c>
      <c r="O526" s="44" t="str">
        <f ca="1">IF(ATALI[[#This Row],[//]]="","",INDEX(INDIRECT($2:$2),ATALI[[#This Row],[//]]))</f>
        <v/>
      </c>
      <c r="P526" s="44" t="str">
        <f ca="1">IF(ATALI[[#This Row],[//]]="","",IF(INDEX(INDIRECT($2:$2),ATALI[[#This Row],[//]])="","",INDEX(INDIRECT($2:$2),ATALI[[#This Row],[//]])))</f>
        <v/>
      </c>
      <c r="Q526" s="33" t="str">
        <f ca="1">IF(ATALI[[#This Row],[//]]="","",INDEX(INDIRECT($2:$2),ATALI[[#This Row],[//]]))</f>
        <v/>
      </c>
      <c r="R5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26" s="45" t="str">
        <f ca="1">IF(ATALI[[#This Row],[//]]="","",IF(INDEX(INDIRECT($2:$2),ATALI[[#This Row],[//]])="","",INDEX(INDIRECT($2:$2),ATALI[[#This Row],[//]])))</f>
        <v/>
      </c>
      <c r="U526" s="31" t="str">
        <f ca="1">IF(ATALI[[#This Row],[//]]="","",INDEX(INDIRECT($2:$2),ATALI[[#This Row],[//]]))</f>
        <v/>
      </c>
      <c r="V526" s="31" t="str">
        <f ca="1">LOWER(SUBSTITUTE(SUBSTITUTE(SUBSTITUTE(SUBSTITUTE(SUBSTITUTE(SUBSTITUTE(SUBSTITUTE(ATALI[[#This Row],[N.B.nota]]," ",""),"-",""),"(",""),")",""),".",""),",",""),"/",""))</f>
        <v/>
      </c>
      <c r="W526" s="31" t="str">
        <f ca="1">IF(ATALI[[#This Row],[concat]]="","",MATCH(ATALI[[#This Row],[concat]],[3]!db[NB NOTA_C],0)+1)</f>
        <v/>
      </c>
      <c r="X526" s="31" t="str">
        <f ca="1">IF(ATALI[[#This Row],[N.B.nota]]="","",ADDRESS(ROW(ATALI[QB]),COLUMN(ATALI[QB]))&amp;":"&amp;ADDRESS(ROW(),COLUMN(ATALI[QB])))</f>
        <v/>
      </c>
      <c r="Y526" s="46" t="str">
        <f ca="1">IF(ATALI[[#This Row],[//]]="","",HYPERLINK("[../DB.xlsx]DB!e"&amp;MATCH(ATALI[[#This Row],[concat]],[3]!db[NB NOTA_C],0)+1,"&gt;"))</f>
        <v/>
      </c>
      <c r="Z526" s="32">
        <f ca="1">IF(ATALI[[#This Row],[ID NOTA]]="",INDIRECT(ADDRESS(ROW()-1,COLUMN())),ATALI[[#This Row],[ID NOTA]])</f>
        <v>7</v>
      </c>
    </row>
    <row r="527" spans="1:26" x14ac:dyDescent="0.25">
      <c r="A527" s="32"/>
      <c r="B527" s="48" t="str">
        <f>IF(ATALI[[#This Row],[N_ID]]="","",INDEX(Table1[ID],MATCH(ATALI[[#This Row],[N_ID]],Table1[N_ID],0)))</f>
        <v/>
      </c>
      <c r="C527" s="48" t="str">
        <f ca="1">IF(ATALI[[#This Row],[//]]="","",HYPERLINK("["&amp;SUBSTITUTE(DIR,"'","")&amp;"]NOTA!D"&amp;ATALI[[#This Row],[//]]+2,"&gt;"))</f>
        <v/>
      </c>
      <c r="D527" s="48" t="str">
        <f>IF(ATALI[[#This Row],[ID NOTA]]="","",INDEX(Table1[QB],MATCH(ATALI[[#This Row],[ID NOTA]],Table1[ID],0)))</f>
        <v/>
      </c>
      <c r="E52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27" s="48"/>
      <c r="G527" s="30" t="str">
        <f ca="1">IF(ATALI[[#This Row],[N_ID]]="","",INDEX(INDIRECT($2:$2),ATALI[[#This Row],[//]]))</f>
        <v/>
      </c>
      <c r="H527" s="30" t="str">
        <f ca="1">IF(ATALI[[#This Row],[N_ID]]="","",INDEX(INDIRECT($2:$2),ATALI[[#This Row],[//]]))</f>
        <v/>
      </c>
      <c r="I527" s="31" t="str">
        <f ca="1">IF(ATALI[[#This Row],[N_ID]]="","",INDEX(INDIRECT($2:$2),ATALI[[#This Row],[//]]))</f>
        <v/>
      </c>
      <c r="J527" s="31" t="str">
        <f ca="1">IF(ATALI[[#This Row],[//]]="","",INDEX([3]!db[NB PAJAK],ATALI[[#This Row],[stt]]-1))</f>
        <v/>
      </c>
      <c r="K527" s="48" t="str">
        <f ca="1">IF(ATALI[[#This Row],[//]]="","",INDEX(INDIRECT($2:$2),ATALI[[#This Row],[//]]))</f>
        <v/>
      </c>
      <c r="L527" s="48" t="str">
        <f ca="1">IF(ATALI[[#This Row],[//]]="","",INDEX(INDIRECT($2:$2),ATALI[[#This Row],[//]]))</f>
        <v/>
      </c>
      <c r="M527" s="48" t="str">
        <f ca="1">IF(ATALI[[#This Row],[//]]="","",INDEX(INDIRECT($2:$2),ATALI[[#This Row],[//]]))</f>
        <v/>
      </c>
      <c r="N527" s="33" t="str">
        <f ca="1">IF(ATALI[[#This Row],[//]]="","",INDEX(INDIRECT($2:$2),ATALI[[#This Row],[//]]))</f>
        <v/>
      </c>
      <c r="O527" s="44" t="str">
        <f ca="1">IF(ATALI[[#This Row],[//]]="","",INDEX(INDIRECT($2:$2),ATALI[[#This Row],[//]]))</f>
        <v/>
      </c>
      <c r="P527" s="44" t="str">
        <f ca="1">IF(ATALI[[#This Row],[//]]="","",IF(INDEX(INDIRECT($2:$2),ATALI[[#This Row],[//]])="","",INDEX(INDIRECT($2:$2),ATALI[[#This Row],[//]])))</f>
        <v/>
      </c>
      <c r="Q527" s="33" t="str">
        <f ca="1">IF(ATALI[[#This Row],[//]]="","",INDEX(INDIRECT($2:$2),ATALI[[#This Row],[//]]))</f>
        <v/>
      </c>
      <c r="R5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27" s="45" t="str">
        <f ca="1">IF(ATALI[[#This Row],[//]]="","",IF(INDEX(INDIRECT($2:$2),ATALI[[#This Row],[//]])="","",INDEX(INDIRECT($2:$2),ATALI[[#This Row],[//]])))</f>
        <v/>
      </c>
      <c r="U527" s="31" t="str">
        <f ca="1">IF(ATALI[[#This Row],[//]]="","",INDEX(INDIRECT($2:$2),ATALI[[#This Row],[//]]))</f>
        <v/>
      </c>
      <c r="V527" s="31" t="str">
        <f ca="1">LOWER(SUBSTITUTE(SUBSTITUTE(SUBSTITUTE(SUBSTITUTE(SUBSTITUTE(SUBSTITUTE(SUBSTITUTE(ATALI[[#This Row],[N.B.nota]]," ",""),"-",""),"(",""),")",""),".",""),",",""),"/",""))</f>
        <v/>
      </c>
      <c r="W527" s="31" t="str">
        <f ca="1">IF(ATALI[[#This Row],[concat]]="","",MATCH(ATALI[[#This Row],[concat]],[3]!db[NB NOTA_C],0)+1)</f>
        <v/>
      </c>
      <c r="X527" s="31" t="str">
        <f ca="1">IF(ATALI[[#This Row],[N.B.nota]]="","",ADDRESS(ROW(ATALI[QB]),COLUMN(ATALI[QB]))&amp;":"&amp;ADDRESS(ROW(),COLUMN(ATALI[QB])))</f>
        <v/>
      </c>
      <c r="Y527" s="46" t="str">
        <f ca="1">IF(ATALI[[#This Row],[//]]="","",HYPERLINK("[../DB.xlsx]DB!e"&amp;MATCH(ATALI[[#This Row],[concat]],[3]!db[NB NOTA_C],0)+1,"&gt;"))</f>
        <v/>
      </c>
      <c r="Z527" s="32">
        <f ca="1">IF(ATALI[[#This Row],[ID NOTA]]="",INDIRECT(ADDRESS(ROW()-1,COLUMN())),ATALI[[#This Row],[ID NOTA]])</f>
        <v>7</v>
      </c>
    </row>
    <row r="528" spans="1:26" x14ac:dyDescent="0.25">
      <c r="A528" s="32"/>
      <c r="B528" s="48" t="str">
        <f>IF(ATALI[[#This Row],[N_ID]]="","",INDEX(Table1[ID],MATCH(ATALI[[#This Row],[N_ID]],Table1[N_ID],0)))</f>
        <v/>
      </c>
      <c r="C528" s="48" t="str">
        <f ca="1">IF(ATALI[[#This Row],[//]]="","",HYPERLINK("["&amp;SUBSTITUTE(DIR,"'","")&amp;"]NOTA!D"&amp;ATALI[[#This Row],[//]]+2,"&gt;"))</f>
        <v/>
      </c>
      <c r="D528" s="48" t="str">
        <f>IF(ATALI[[#This Row],[ID NOTA]]="","",INDEX(Table1[QB],MATCH(ATALI[[#This Row],[ID NOTA]],Table1[ID],0)))</f>
        <v/>
      </c>
      <c r="E52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28" s="48"/>
      <c r="G528" s="30" t="str">
        <f ca="1">IF(ATALI[[#This Row],[N_ID]]="","",INDEX(INDIRECT($2:$2),ATALI[[#This Row],[//]]))</f>
        <v/>
      </c>
      <c r="H528" s="30" t="str">
        <f ca="1">IF(ATALI[[#This Row],[N_ID]]="","",INDEX(INDIRECT($2:$2),ATALI[[#This Row],[//]]))</f>
        <v/>
      </c>
      <c r="I528" s="31" t="str">
        <f ca="1">IF(ATALI[[#This Row],[N_ID]]="","",INDEX(INDIRECT($2:$2),ATALI[[#This Row],[//]]))</f>
        <v/>
      </c>
      <c r="J528" s="31" t="str">
        <f ca="1">IF(ATALI[[#This Row],[//]]="","",INDEX([3]!db[NB PAJAK],ATALI[[#This Row],[stt]]-1))</f>
        <v/>
      </c>
      <c r="K528" s="48" t="str">
        <f ca="1">IF(ATALI[[#This Row],[//]]="","",INDEX(INDIRECT($2:$2),ATALI[[#This Row],[//]]))</f>
        <v/>
      </c>
      <c r="L528" s="48" t="str">
        <f ca="1">IF(ATALI[[#This Row],[//]]="","",INDEX(INDIRECT($2:$2),ATALI[[#This Row],[//]]))</f>
        <v/>
      </c>
      <c r="M528" s="48" t="str">
        <f ca="1">IF(ATALI[[#This Row],[//]]="","",INDEX(INDIRECT($2:$2),ATALI[[#This Row],[//]]))</f>
        <v/>
      </c>
      <c r="N528" s="33" t="str">
        <f ca="1">IF(ATALI[[#This Row],[//]]="","",INDEX(INDIRECT($2:$2),ATALI[[#This Row],[//]]))</f>
        <v/>
      </c>
      <c r="O528" s="44" t="str">
        <f ca="1">IF(ATALI[[#This Row],[//]]="","",INDEX(INDIRECT($2:$2),ATALI[[#This Row],[//]]))</f>
        <v/>
      </c>
      <c r="P528" s="44" t="str">
        <f ca="1">IF(ATALI[[#This Row],[//]]="","",IF(INDEX(INDIRECT($2:$2),ATALI[[#This Row],[//]])="","",INDEX(INDIRECT($2:$2),ATALI[[#This Row],[//]])))</f>
        <v/>
      </c>
      <c r="Q528" s="33" t="str">
        <f ca="1">IF(ATALI[[#This Row],[//]]="","",INDEX(INDIRECT($2:$2),ATALI[[#This Row],[//]]))</f>
        <v/>
      </c>
      <c r="R5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28" s="45" t="str">
        <f ca="1">IF(ATALI[[#This Row],[//]]="","",IF(INDEX(INDIRECT($2:$2),ATALI[[#This Row],[//]])="","",INDEX(INDIRECT($2:$2),ATALI[[#This Row],[//]])))</f>
        <v/>
      </c>
      <c r="U528" s="31" t="str">
        <f ca="1">IF(ATALI[[#This Row],[//]]="","",INDEX(INDIRECT($2:$2),ATALI[[#This Row],[//]]))</f>
        <v/>
      </c>
      <c r="V528" s="31" t="str">
        <f ca="1">LOWER(SUBSTITUTE(SUBSTITUTE(SUBSTITUTE(SUBSTITUTE(SUBSTITUTE(SUBSTITUTE(SUBSTITUTE(ATALI[[#This Row],[N.B.nota]]," ",""),"-",""),"(",""),")",""),".",""),",",""),"/",""))</f>
        <v/>
      </c>
      <c r="W528" s="31" t="str">
        <f ca="1">IF(ATALI[[#This Row],[concat]]="","",MATCH(ATALI[[#This Row],[concat]],[3]!db[NB NOTA_C],0)+1)</f>
        <v/>
      </c>
      <c r="X528" s="31" t="str">
        <f ca="1">IF(ATALI[[#This Row],[N.B.nota]]="","",ADDRESS(ROW(ATALI[QB]),COLUMN(ATALI[QB]))&amp;":"&amp;ADDRESS(ROW(),COLUMN(ATALI[QB])))</f>
        <v/>
      </c>
      <c r="Y528" s="46" t="str">
        <f ca="1">IF(ATALI[[#This Row],[//]]="","",HYPERLINK("[../DB.xlsx]DB!e"&amp;MATCH(ATALI[[#This Row],[concat]],[3]!db[NB NOTA_C],0)+1,"&gt;"))</f>
        <v/>
      </c>
      <c r="Z528" s="32">
        <f ca="1">IF(ATALI[[#This Row],[ID NOTA]]="",INDIRECT(ADDRESS(ROW()-1,COLUMN())),ATALI[[#This Row],[ID NOTA]])</f>
        <v>7</v>
      </c>
    </row>
    <row r="529" spans="1:26" x14ac:dyDescent="0.25">
      <c r="A529" s="32"/>
      <c r="B529" s="48" t="str">
        <f>IF(ATALI[[#This Row],[N_ID]]="","",INDEX(Table1[ID],MATCH(ATALI[[#This Row],[N_ID]],Table1[N_ID],0)))</f>
        <v/>
      </c>
      <c r="C529" s="48" t="str">
        <f ca="1">IF(ATALI[[#This Row],[//]]="","",HYPERLINK("["&amp;SUBSTITUTE(DIR,"'","")&amp;"]NOTA!D"&amp;ATALI[[#This Row],[//]]+2,"&gt;"))</f>
        <v/>
      </c>
      <c r="D529" s="48" t="str">
        <f>IF(ATALI[[#This Row],[ID NOTA]]="","",INDEX(Table1[QB],MATCH(ATALI[[#This Row],[ID NOTA]],Table1[ID],0)))</f>
        <v/>
      </c>
      <c r="E52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29" s="48"/>
      <c r="G529" s="30" t="str">
        <f ca="1">IF(ATALI[[#This Row],[N_ID]]="","",INDEX(INDIRECT($2:$2),ATALI[[#This Row],[//]]))</f>
        <v/>
      </c>
      <c r="H529" s="30" t="str">
        <f ca="1">IF(ATALI[[#This Row],[N_ID]]="","",INDEX(INDIRECT($2:$2),ATALI[[#This Row],[//]]))</f>
        <v/>
      </c>
      <c r="I529" s="31" t="str">
        <f ca="1">IF(ATALI[[#This Row],[N_ID]]="","",INDEX(INDIRECT($2:$2),ATALI[[#This Row],[//]]))</f>
        <v/>
      </c>
      <c r="J529" s="31" t="str">
        <f ca="1">IF(ATALI[[#This Row],[//]]="","",INDEX([3]!db[NB PAJAK],ATALI[[#This Row],[stt]]-1))</f>
        <v/>
      </c>
      <c r="K529" s="48" t="str">
        <f ca="1">IF(ATALI[[#This Row],[//]]="","",INDEX(INDIRECT($2:$2),ATALI[[#This Row],[//]]))</f>
        <v/>
      </c>
      <c r="L529" s="48" t="str">
        <f ca="1">IF(ATALI[[#This Row],[//]]="","",INDEX(INDIRECT($2:$2),ATALI[[#This Row],[//]]))</f>
        <v/>
      </c>
      <c r="M529" s="48" t="str">
        <f ca="1">IF(ATALI[[#This Row],[//]]="","",INDEX(INDIRECT($2:$2),ATALI[[#This Row],[//]]))</f>
        <v/>
      </c>
      <c r="N529" s="33" t="str">
        <f ca="1">IF(ATALI[[#This Row],[//]]="","",INDEX(INDIRECT($2:$2),ATALI[[#This Row],[//]]))</f>
        <v/>
      </c>
      <c r="O529" s="44" t="str">
        <f ca="1">IF(ATALI[[#This Row],[//]]="","",INDEX(INDIRECT($2:$2),ATALI[[#This Row],[//]]))</f>
        <v/>
      </c>
      <c r="P529" s="44" t="str">
        <f ca="1">IF(ATALI[[#This Row],[//]]="","",IF(INDEX(INDIRECT($2:$2),ATALI[[#This Row],[//]])="","",INDEX(INDIRECT($2:$2),ATALI[[#This Row],[//]])))</f>
        <v/>
      </c>
      <c r="Q529" s="33" t="str">
        <f ca="1">IF(ATALI[[#This Row],[//]]="","",INDEX(INDIRECT($2:$2),ATALI[[#This Row],[//]]))</f>
        <v/>
      </c>
      <c r="R5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29" s="45" t="str">
        <f ca="1">IF(ATALI[[#This Row],[//]]="","",IF(INDEX(INDIRECT($2:$2),ATALI[[#This Row],[//]])="","",INDEX(INDIRECT($2:$2),ATALI[[#This Row],[//]])))</f>
        <v/>
      </c>
      <c r="U529" s="31" t="str">
        <f ca="1">IF(ATALI[[#This Row],[//]]="","",INDEX(INDIRECT($2:$2),ATALI[[#This Row],[//]]))</f>
        <v/>
      </c>
      <c r="V529" s="31" t="str">
        <f ca="1">LOWER(SUBSTITUTE(SUBSTITUTE(SUBSTITUTE(SUBSTITUTE(SUBSTITUTE(SUBSTITUTE(SUBSTITUTE(ATALI[[#This Row],[N.B.nota]]," ",""),"-",""),"(",""),")",""),".",""),",",""),"/",""))</f>
        <v/>
      </c>
      <c r="W529" s="31" t="str">
        <f ca="1">IF(ATALI[[#This Row],[concat]]="","",MATCH(ATALI[[#This Row],[concat]],[3]!db[NB NOTA_C],0)+1)</f>
        <v/>
      </c>
      <c r="X529" s="31" t="str">
        <f ca="1">IF(ATALI[[#This Row],[N.B.nota]]="","",ADDRESS(ROW(ATALI[QB]),COLUMN(ATALI[QB]))&amp;":"&amp;ADDRESS(ROW(),COLUMN(ATALI[QB])))</f>
        <v/>
      </c>
      <c r="Y529" s="46" t="str">
        <f ca="1">IF(ATALI[[#This Row],[//]]="","",HYPERLINK("[../DB.xlsx]DB!e"&amp;MATCH(ATALI[[#This Row],[concat]],[3]!db[NB NOTA_C],0)+1,"&gt;"))</f>
        <v/>
      </c>
      <c r="Z529" s="32">
        <f ca="1">IF(ATALI[[#This Row],[ID NOTA]]="",INDIRECT(ADDRESS(ROW()-1,COLUMN())),ATALI[[#This Row],[ID NOTA]])</f>
        <v>7</v>
      </c>
    </row>
    <row r="530" spans="1:26" x14ac:dyDescent="0.25">
      <c r="A530" s="32"/>
      <c r="B530" s="48" t="str">
        <f>IF(ATALI[[#This Row],[N_ID]]="","",INDEX(Table1[ID],MATCH(ATALI[[#This Row],[N_ID]],Table1[N_ID],0)))</f>
        <v/>
      </c>
      <c r="C530" s="48" t="str">
        <f ca="1">IF(ATALI[[#This Row],[//]]="","",HYPERLINK("["&amp;SUBSTITUTE(DIR,"'","")&amp;"]NOTA!D"&amp;ATALI[[#This Row],[//]]+2,"&gt;"))</f>
        <v/>
      </c>
      <c r="D530" s="48" t="str">
        <f>IF(ATALI[[#This Row],[ID NOTA]]="","",INDEX(Table1[QB],MATCH(ATALI[[#This Row],[ID NOTA]],Table1[ID],0)))</f>
        <v/>
      </c>
      <c r="E53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30" s="48"/>
      <c r="G530" s="30" t="str">
        <f ca="1">IF(ATALI[[#This Row],[N_ID]]="","",INDEX(INDIRECT($2:$2),ATALI[[#This Row],[//]]))</f>
        <v/>
      </c>
      <c r="H530" s="30" t="str">
        <f ca="1">IF(ATALI[[#This Row],[N_ID]]="","",INDEX(INDIRECT($2:$2),ATALI[[#This Row],[//]]))</f>
        <v/>
      </c>
      <c r="I530" s="31" t="str">
        <f ca="1">IF(ATALI[[#This Row],[N_ID]]="","",INDEX(INDIRECT($2:$2),ATALI[[#This Row],[//]]))</f>
        <v/>
      </c>
      <c r="J530" s="31" t="str">
        <f ca="1">IF(ATALI[[#This Row],[//]]="","",INDEX([3]!db[NB PAJAK],ATALI[[#This Row],[stt]]-1))</f>
        <v/>
      </c>
      <c r="K530" s="48" t="str">
        <f ca="1">IF(ATALI[[#This Row],[//]]="","",INDEX(INDIRECT($2:$2),ATALI[[#This Row],[//]]))</f>
        <v/>
      </c>
      <c r="L530" s="48" t="str">
        <f ca="1">IF(ATALI[[#This Row],[//]]="","",INDEX(INDIRECT($2:$2),ATALI[[#This Row],[//]]))</f>
        <v/>
      </c>
      <c r="M530" s="48" t="str">
        <f ca="1">IF(ATALI[[#This Row],[//]]="","",INDEX(INDIRECT($2:$2),ATALI[[#This Row],[//]]))</f>
        <v/>
      </c>
      <c r="N530" s="33" t="str">
        <f ca="1">IF(ATALI[[#This Row],[//]]="","",INDEX(INDIRECT($2:$2),ATALI[[#This Row],[//]]))</f>
        <v/>
      </c>
      <c r="O530" s="44" t="str">
        <f ca="1">IF(ATALI[[#This Row],[//]]="","",INDEX(INDIRECT($2:$2),ATALI[[#This Row],[//]]))</f>
        <v/>
      </c>
      <c r="P530" s="44" t="str">
        <f ca="1">IF(ATALI[[#This Row],[//]]="","",IF(INDEX(INDIRECT($2:$2),ATALI[[#This Row],[//]])="","",INDEX(INDIRECT($2:$2),ATALI[[#This Row],[//]])))</f>
        <v/>
      </c>
      <c r="Q530" s="33" t="str">
        <f ca="1">IF(ATALI[[#This Row],[//]]="","",INDEX(INDIRECT($2:$2),ATALI[[#This Row],[//]]))</f>
        <v/>
      </c>
      <c r="R5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30" s="45" t="str">
        <f ca="1">IF(ATALI[[#This Row],[//]]="","",IF(INDEX(INDIRECT($2:$2),ATALI[[#This Row],[//]])="","",INDEX(INDIRECT($2:$2),ATALI[[#This Row],[//]])))</f>
        <v/>
      </c>
      <c r="U530" s="31" t="str">
        <f ca="1">IF(ATALI[[#This Row],[//]]="","",INDEX(INDIRECT($2:$2),ATALI[[#This Row],[//]]))</f>
        <v/>
      </c>
      <c r="V530" s="31" t="str">
        <f ca="1">LOWER(SUBSTITUTE(SUBSTITUTE(SUBSTITUTE(SUBSTITUTE(SUBSTITUTE(SUBSTITUTE(SUBSTITUTE(ATALI[[#This Row],[N.B.nota]]," ",""),"-",""),"(",""),")",""),".",""),",",""),"/",""))</f>
        <v/>
      </c>
      <c r="W530" s="31" t="str">
        <f ca="1">IF(ATALI[[#This Row],[concat]]="","",MATCH(ATALI[[#This Row],[concat]],[3]!db[NB NOTA_C],0)+1)</f>
        <v/>
      </c>
      <c r="X530" s="31" t="str">
        <f ca="1">IF(ATALI[[#This Row],[N.B.nota]]="","",ADDRESS(ROW(ATALI[QB]),COLUMN(ATALI[QB]))&amp;":"&amp;ADDRESS(ROW(),COLUMN(ATALI[QB])))</f>
        <v/>
      </c>
      <c r="Y530" s="46" t="str">
        <f ca="1">IF(ATALI[[#This Row],[//]]="","",HYPERLINK("[../DB.xlsx]DB!e"&amp;MATCH(ATALI[[#This Row],[concat]],[3]!db[NB NOTA_C],0)+1,"&gt;"))</f>
        <v/>
      </c>
      <c r="Z530" s="32">
        <f ca="1">IF(ATALI[[#This Row],[ID NOTA]]="",INDIRECT(ADDRESS(ROW()-1,COLUMN())),ATALI[[#This Row],[ID NOTA]])</f>
        <v>7</v>
      </c>
    </row>
    <row r="531" spans="1:26" x14ac:dyDescent="0.25">
      <c r="A531" s="32"/>
      <c r="B531" s="48" t="str">
        <f>IF(ATALI[[#This Row],[N_ID]]="","",INDEX(Table1[ID],MATCH(ATALI[[#This Row],[N_ID]],Table1[N_ID],0)))</f>
        <v/>
      </c>
      <c r="C531" s="48" t="str">
        <f ca="1">IF(ATALI[[#This Row],[//]]="","",HYPERLINK("["&amp;SUBSTITUTE(DIR,"'","")&amp;"]NOTA!D"&amp;ATALI[[#This Row],[//]]+2,"&gt;"))</f>
        <v/>
      </c>
      <c r="D531" s="48" t="str">
        <f>IF(ATALI[[#This Row],[ID NOTA]]="","",INDEX(Table1[QB],MATCH(ATALI[[#This Row],[ID NOTA]],Table1[ID],0)))</f>
        <v/>
      </c>
      <c r="E53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31" s="48"/>
      <c r="G531" s="30" t="str">
        <f ca="1">IF(ATALI[[#This Row],[N_ID]]="","",INDEX(INDIRECT($2:$2),ATALI[[#This Row],[//]]))</f>
        <v/>
      </c>
      <c r="H531" s="30" t="str">
        <f ca="1">IF(ATALI[[#This Row],[N_ID]]="","",INDEX(INDIRECT($2:$2),ATALI[[#This Row],[//]]))</f>
        <v/>
      </c>
      <c r="I531" s="31" t="str">
        <f ca="1">IF(ATALI[[#This Row],[N_ID]]="","",INDEX(INDIRECT($2:$2),ATALI[[#This Row],[//]]))</f>
        <v/>
      </c>
      <c r="J531" s="31" t="str">
        <f ca="1">IF(ATALI[[#This Row],[//]]="","",INDEX([3]!db[NB PAJAK],ATALI[[#This Row],[stt]]-1))</f>
        <v/>
      </c>
      <c r="K531" s="48" t="str">
        <f ca="1">IF(ATALI[[#This Row],[//]]="","",INDEX(INDIRECT($2:$2),ATALI[[#This Row],[//]]))</f>
        <v/>
      </c>
      <c r="L531" s="48" t="str">
        <f ca="1">IF(ATALI[[#This Row],[//]]="","",INDEX(INDIRECT($2:$2),ATALI[[#This Row],[//]]))</f>
        <v/>
      </c>
      <c r="M531" s="48" t="str">
        <f ca="1">IF(ATALI[[#This Row],[//]]="","",INDEX(INDIRECT($2:$2),ATALI[[#This Row],[//]]))</f>
        <v/>
      </c>
      <c r="N531" s="33" t="str">
        <f ca="1">IF(ATALI[[#This Row],[//]]="","",INDEX(INDIRECT($2:$2),ATALI[[#This Row],[//]]))</f>
        <v/>
      </c>
      <c r="O531" s="44" t="str">
        <f ca="1">IF(ATALI[[#This Row],[//]]="","",INDEX(INDIRECT($2:$2),ATALI[[#This Row],[//]]))</f>
        <v/>
      </c>
      <c r="P531" s="44" t="str">
        <f ca="1">IF(ATALI[[#This Row],[//]]="","",IF(INDEX(INDIRECT($2:$2),ATALI[[#This Row],[//]])="","",INDEX(INDIRECT($2:$2),ATALI[[#This Row],[//]])))</f>
        <v/>
      </c>
      <c r="Q531" s="33" t="str">
        <f ca="1">IF(ATALI[[#This Row],[//]]="","",INDEX(INDIRECT($2:$2),ATALI[[#This Row],[//]]))</f>
        <v/>
      </c>
      <c r="R5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31" s="45" t="str">
        <f ca="1">IF(ATALI[[#This Row],[//]]="","",IF(INDEX(INDIRECT($2:$2),ATALI[[#This Row],[//]])="","",INDEX(INDIRECT($2:$2),ATALI[[#This Row],[//]])))</f>
        <v/>
      </c>
      <c r="U531" s="31" t="str">
        <f ca="1">IF(ATALI[[#This Row],[//]]="","",INDEX(INDIRECT($2:$2),ATALI[[#This Row],[//]]))</f>
        <v/>
      </c>
      <c r="V531" s="31" t="str">
        <f ca="1">LOWER(SUBSTITUTE(SUBSTITUTE(SUBSTITUTE(SUBSTITUTE(SUBSTITUTE(SUBSTITUTE(SUBSTITUTE(ATALI[[#This Row],[N.B.nota]]," ",""),"-",""),"(",""),")",""),".",""),",",""),"/",""))</f>
        <v/>
      </c>
      <c r="W531" s="31" t="str">
        <f ca="1">IF(ATALI[[#This Row],[concat]]="","",MATCH(ATALI[[#This Row],[concat]],[3]!db[NB NOTA_C],0)+1)</f>
        <v/>
      </c>
      <c r="X531" s="31" t="str">
        <f ca="1">IF(ATALI[[#This Row],[N.B.nota]]="","",ADDRESS(ROW(ATALI[QB]),COLUMN(ATALI[QB]))&amp;":"&amp;ADDRESS(ROW(),COLUMN(ATALI[QB])))</f>
        <v/>
      </c>
      <c r="Y531" s="46" t="str">
        <f ca="1">IF(ATALI[[#This Row],[//]]="","",HYPERLINK("[../DB.xlsx]DB!e"&amp;MATCH(ATALI[[#This Row],[concat]],[3]!db[NB NOTA_C],0)+1,"&gt;"))</f>
        <v/>
      </c>
      <c r="Z531" s="32">
        <f ca="1">IF(ATALI[[#This Row],[ID NOTA]]="",INDIRECT(ADDRESS(ROW()-1,COLUMN())),ATALI[[#This Row],[ID NOTA]])</f>
        <v>7</v>
      </c>
    </row>
    <row r="532" spans="1:26" x14ac:dyDescent="0.25">
      <c r="A532" s="32"/>
      <c r="B532" s="48" t="str">
        <f>IF(ATALI[[#This Row],[N_ID]]="","",INDEX(Table1[ID],MATCH(ATALI[[#This Row],[N_ID]],Table1[N_ID],0)))</f>
        <v/>
      </c>
      <c r="C532" s="48" t="str">
        <f ca="1">IF(ATALI[[#This Row],[//]]="","",HYPERLINK("["&amp;SUBSTITUTE(DIR,"'","")&amp;"]NOTA!D"&amp;ATALI[[#This Row],[//]]+2,"&gt;"))</f>
        <v/>
      </c>
      <c r="D532" s="48" t="str">
        <f>IF(ATALI[[#This Row],[ID NOTA]]="","",INDEX(Table1[QB],MATCH(ATALI[[#This Row],[ID NOTA]],Table1[ID],0)))</f>
        <v/>
      </c>
      <c r="E53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32" s="48"/>
      <c r="G532" s="30" t="str">
        <f ca="1">IF(ATALI[[#This Row],[N_ID]]="","",INDEX(INDIRECT($2:$2),ATALI[[#This Row],[//]]))</f>
        <v/>
      </c>
      <c r="H532" s="30" t="str">
        <f ca="1">IF(ATALI[[#This Row],[N_ID]]="","",INDEX(INDIRECT($2:$2),ATALI[[#This Row],[//]]))</f>
        <v/>
      </c>
      <c r="I532" s="31" t="str">
        <f ca="1">IF(ATALI[[#This Row],[N_ID]]="","",INDEX(INDIRECT($2:$2),ATALI[[#This Row],[//]]))</f>
        <v/>
      </c>
      <c r="J532" s="31" t="str">
        <f ca="1">IF(ATALI[[#This Row],[//]]="","",INDEX([3]!db[NB PAJAK],ATALI[[#This Row],[stt]]-1))</f>
        <v/>
      </c>
      <c r="K532" s="48" t="str">
        <f ca="1">IF(ATALI[[#This Row],[//]]="","",INDEX(INDIRECT($2:$2),ATALI[[#This Row],[//]]))</f>
        <v/>
      </c>
      <c r="L532" s="48" t="str">
        <f ca="1">IF(ATALI[[#This Row],[//]]="","",INDEX(INDIRECT($2:$2),ATALI[[#This Row],[//]]))</f>
        <v/>
      </c>
      <c r="M532" s="48" t="str">
        <f ca="1">IF(ATALI[[#This Row],[//]]="","",INDEX(INDIRECT($2:$2),ATALI[[#This Row],[//]]))</f>
        <v/>
      </c>
      <c r="N532" s="33" t="str">
        <f ca="1">IF(ATALI[[#This Row],[//]]="","",INDEX(INDIRECT($2:$2),ATALI[[#This Row],[//]]))</f>
        <v/>
      </c>
      <c r="O532" s="44" t="str">
        <f ca="1">IF(ATALI[[#This Row],[//]]="","",INDEX(INDIRECT($2:$2),ATALI[[#This Row],[//]]))</f>
        <v/>
      </c>
      <c r="P532" s="44" t="str">
        <f ca="1">IF(ATALI[[#This Row],[//]]="","",IF(INDEX(INDIRECT($2:$2),ATALI[[#This Row],[//]])="","",INDEX(INDIRECT($2:$2),ATALI[[#This Row],[//]])))</f>
        <v/>
      </c>
      <c r="Q532" s="33" t="str">
        <f ca="1">IF(ATALI[[#This Row],[//]]="","",INDEX(INDIRECT($2:$2),ATALI[[#This Row],[//]]))</f>
        <v/>
      </c>
      <c r="R5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32" s="45" t="str">
        <f ca="1">IF(ATALI[[#This Row],[//]]="","",IF(INDEX(INDIRECT($2:$2),ATALI[[#This Row],[//]])="","",INDEX(INDIRECT($2:$2),ATALI[[#This Row],[//]])))</f>
        <v/>
      </c>
      <c r="U532" s="31" t="str">
        <f ca="1">IF(ATALI[[#This Row],[//]]="","",INDEX(INDIRECT($2:$2),ATALI[[#This Row],[//]]))</f>
        <v/>
      </c>
      <c r="V532" s="31" t="str">
        <f ca="1">LOWER(SUBSTITUTE(SUBSTITUTE(SUBSTITUTE(SUBSTITUTE(SUBSTITUTE(SUBSTITUTE(SUBSTITUTE(ATALI[[#This Row],[N.B.nota]]," ",""),"-",""),"(",""),")",""),".",""),",",""),"/",""))</f>
        <v/>
      </c>
      <c r="W532" s="31" t="str">
        <f ca="1">IF(ATALI[[#This Row],[concat]]="","",MATCH(ATALI[[#This Row],[concat]],[3]!db[NB NOTA_C],0)+1)</f>
        <v/>
      </c>
      <c r="X532" s="31" t="str">
        <f ca="1">IF(ATALI[[#This Row],[N.B.nota]]="","",ADDRESS(ROW(ATALI[QB]),COLUMN(ATALI[QB]))&amp;":"&amp;ADDRESS(ROW(),COLUMN(ATALI[QB])))</f>
        <v/>
      </c>
      <c r="Y532" s="46" t="str">
        <f ca="1">IF(ATALI[[#This Row],[//]]="","",HYPERLINK("[../DB.xlsx]DB!e"&amp;MATCH(ATALI[[#This Row],[concat]],[3]!db[NB NOTA_C],0)+1,"&gt;"))</f>
        <v/>
      </c>
      <c r="Z532" s="32">
        <f ca="1">IF(ATALI[[#This Row],[ID NOTA]]="",INDIRECT(ADDRESS(ROW()-1,COLUMN())),ATALI[[#This Row],[ID NOTA]])</f>
        <v>7</v>
      </c>
    </row>
    <row r="533" spans="1:26" x14ac:dyDescent="0.25">
      <c r="A533" s="32"/>
      <c r="B533" s="48" t="str">
        <f>IF(ATALI[[#This Row],[N_ID]]="","",INDEX(Table1[ID],MATCH(ATALI[[#This Row],[N_ID]],Table1[N_ID],0)))</f>
        <v/>
      </c>
      <c r="C533" s="48" t="str">
        <f ca="1">IF(ATALI[[#This Row],[//]]="","",HYPERLINK("["&amp;SUBSTITUTE(DIR,"'","")&amp;"]NOTA!D"&amp;ATALI[[#This Row],[//]]+2,"&gt;"))</f>
        <v/>
      </c>
      <c r="D533" s="48" t="str">
        <f>IF(ATALI[[#This Row],[ID NOTA]]="","",INDEX(Table1[QB],MATCH(ATALI[[#This Row],[ID NOTA]],Table1[ID],0)))</f>
        <v/>
      </c>
      <c r="E53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33" s="48"/>
      <c r="G533" s="30" t="str">
        <f ca="1">IF(ATALI[[#This Row],[N_ID]]="","",INDEX(INDIRECT($2:$2),ATALI[[#This Row],[//]]))</f>
        <v/>
      </c>
      <c r="H533" s="30" t="str">
        <f ca="1">IF(ATALI[[#This Row],[N_ID]]="","",INDEX(INDIRECT($2:$2),ATALI[[#This Row],[//]]))</f>
        <v/>
      </c>
      <c r="I533" s="31" t="str">
        <f ca="1">IF(ATALI[[#This Row],[N_ID]]="","",INDEX(INDIRECT($2:$2),ATALI[[#This Row],[//]]))</f>
        <v/>
      </c>
      <c r="J533" s="31" t="str">
        <f ca="1">IF(ATALI[[#This Row],[//]]="","",INDEX([3]!db[NB PAJAK],ATALI[[#This Row],[stt]]-1))</f>
        <v/>
      </c>
      <c r="K533" s="48" t="str">
        <f ca="1">IF(ATALI[[#This Row],[//]]="","",INDEX(INDIRECT($2:$2),ATALI[[#This Row],[//]]))</f>
        <v/>
      </c>
      <c r="L533" s="48" t="str">
        <f ca="1">IF(ATALI[[#This Row],[//]]="","",INDEX(INDIRECT($2:$2),ATALI[[#This Row],[//]]))</f>
        <v/>
      </c>
      <c r="M533" s="48" t="str">
        <f ca="1">IF(ATALI[[#This Row],[//]]="","",INDEX(INDIRECT($2:$2),ATALI[[#This Row],[//]]))</f>
        <v/>
      </c>
      <c r="N533" s="33" t="str">
        <f ca="1">IF(ATALI[[#This Row],[//]]="","",INDEX(INDIRECT($2:$2),ATALI[[#This Row],[//]]))</f>
        <v/>
      </c>
      <c r="O533" s="44" t="str">
        <f ca="1">IF(ATALI[[#This Row],[//]]="","",INDEX(INDIRECT($2:$2),ATALI[[#This Row],[//]]))</f>
        <v/>
      </c>
      <c r="P533" s="44" t="str">
        <f ca="1">IF(ATALI[[#This Row],[//]]="","",IF(INDEX(INDIRECT($2:$2),ATALI[[#This Row],[//]])="","",INDEX(INDIRECT($2:$2),ATALI[[#This Row],[//]])))</f>
        <v/>
      </c>
      <c r="Q533" s="33" t="str">
        <f ca="1">IF(ATALI[[#This Row],[//]]="","",INDEX(INDIRECT($2:$2),ATALI[[#This Row],[//]]))</f>
        <v/>
      </c>
      <c r="R5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33" s="45" t="str">
        <f ca="1">IF(ATALI[[#This Row],[//]]="","",IF(INDEX(INDIRECT($2:$2),ATALI[[#This Row],[//]])="","",INDEX(INDIRECT($2:$2),ATALI[[#This Row],[//]])))</f>
        <v/>
      </c>
      <c r="U533" s="31" t="str">
        <f ca="1">IF(ATALI[[#This Row],[//]]="","",INDEX(INDIRECT($2:$2),ATALI[[#This Row],[//]]))</f>
        <v/>
      </c>
      <c r="V533" s="31" t="str">
        <f ca="1">LOWER(SUBSTITUTE(SUBSTITUTE(SUBSTITUTE(SUBSTITUTE(SUBSTITUTE(SUBSTITUTE(SUBSTITUTE(ATALI[[#This Row],[N.B.nota]]," ",""),"-",""),"(",""),")",""),".",""),",",""),"/",""))</f>
        <v/>
      </c>
      <c r="W533" s="31" t="str">
        <f ca="1">IF(ATALI[[#This Row],[concat]]="","",MATCH(ATALI[[#This Row],[concat]],[3]!db[NB NOTA_C],0)+1)</f>
        <v/>
      </c>
      <c r="X533" s="31" t="str">
        <f ca="1">IF(ATALI[[#This Row],[N.B.nota]]="","",ADDRESS(ROW(ATALI[QB]),COLUMN(ATALI[QB]))&amp;":"&amp;ADDRESS(ROW(),COLUMN(ATALI[QB])))</f>
        <v/>
      </c>
      <c r="Y533" s="46" t="str">
        <f ca="1">IF(ATALI[[#This Row],[//]]="","",HYPERLINK("[../DB.xlsx]DB!e"&amp;MATCH(ATALI[[#This Row],[concat]],[3]!db[NB NOTA_C],0)+1,"&gt;"))</f>
        <v/>
      </c>
      <c r="Z533" s="32">
        <f ca="1">IF(ATALI[[#This Row],[ID NOTA]]="",INDIRECT(ADDRESS(ROW()-1,COLUMN())),ATALI[[#This Row],[ID NOTA]])</f>
        <v>7</v>
      </c>
    </row>
    <row r="534" spans="1:26" x14ac:dyDescent="0.25">
      <c r="A534" s="32"/>
      <c r="B534" s="48" t="str">
        <f>IF(ATALI[[#This Row],[N_ID]]="","",INDEX(Table1[ID],MATCH(ATALI[[#This Row],[N_ID]],Table1[N_ID],0)))</f>
        <v/>
      </c>
      <c r="C534" s="48" t="str">
        <f ca="1">IF(ATALI[[#This Row],[//]]="","",HYPERLINK("["&amp;SUBSTITUTE(DIR,"'","")&amp;"]NOTA!D"&amp;ATALI[[#This Row],[//]]+2,"&gt;"))</f>
        <v/>
      </c>
      <c r="D534" s="48" t="str">
        <f>IF(ATALI[[#This Row],[ID NOTA]]="","",INDEX(Table1[QB],MATCH(ATALI[[#This Row],[ID NOTA]],Table1[ID],0)))</f>
        <v/>
      </c>
      <c r="E53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34" s="48"/>
      <c r="G534" s="30" t="str">
        <f ca="1">IF(ATALI[[#This Row],[N_ID]]="","",INDEX(INDIRECT($2:$2),ATALI[[#This Row],[//]]))</f>
        <v/>
      </c>
      <c r="H534" s="30" t="str">
        <f ca="1">IF(ATALI[[#This Row],[N_ID]]="","",INDEX(INDIRECT($2:$2),ATALI[[#This Row],[//]]))</f>
        <v/>
      </c>
      <c r="I534" s="31" t="str">
        <f ca="1">IF(ATALI[[#This Row],[N_ID]]="","",INDEX(INDIRECT($2:$2),ATALI[[#This Row],[//]]))</f>
        <v/>
      </c>
      <c r="J534" s="31" t="str">
        <f ca="1">IF(ATALI[[#This Row],[//]]="","",INDEX([3]!db[NB PAJAK],ATALI[[#This Row],[stt]]-1))</f>
        <v/>
      </c>
      <c r="K534" s="48" t="str">
        <f ca="1">IF(ATALI[[#This Row],[//]]="","",INDEX(INDIRECT($2:$2),ATALI[[#This Row],[//]]))</f>
        <v/>
      </c>
      <c r="L534" s="48" t="str">
        <f ca="1">IF(ATALI[[#This Row],[//]]="","",INDEX(INDIRECT($2:$2),ATALI[[#This Row],[//]]))</f>
        <v/>
      </c>
      <c r="M534" s="48" t="str">
        <f ca="1">IF(ATALI[[#This Row],[//]]="","",INDEX(INDIRECT($2:$2),ATALI[[#This Row],[//]]))</f>
        <v/>
      </c>
      <c r="N534" s="33" t="str">
        <f ca="1">IF(ATALI[[#This Row],[//]]="","",INDEX(INDIRECT($2:$2),ATALI[[#This Row],[//]]))</f>
        <v/>
      </c>
      <c r="O534" s="44" t="str">
        <f ca="1">IF(ATALI[[#This Row],[//]]="","",INDEX(INDIRECT($2:$2),ATALI[[#This Row],[//]]))</f>
        <v/>
      </c>
      <c r="P534" s="44" t="str">
        <f ca="1">IF(ATALI[[#This Row],[//]]="","",IF(INDEX(INDIRECT($2:$2),ATALI[[#This Row],[//]])="","",INDEX(INDIRECT($2:$2),ATALI[[#This Row],[//]])))</f>
        <v/>
      </c>
      <c r="Q534" s="33" t="str">
        <f ca="1">IF(ATALI[[#This Row],[//]]="","",INDEX(INDIRECT($2:$2),ATALI[[#This Row],[//]]))</f>
        <v/>
      </c>
      <c r="R5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34" s="45" t="str">
        <f ca="1">IF(ATALI[[#This Row],[//]]="","",IF(INDEX(INDIRECT($2:$2),ATALI[[#This Row],[//]])="","",INDEX(INDIRECT($2:$2),ATALI[[#This Row],[//]])))</f>
        <v/>
      </c>
      <c r="U534" s="31" t="str">
        <f ca="1">IF(ATALI[[#This Row],[//]]="","",INDEX(INDIRECT($2:$2),ATALI[[#This Row],[//]]))</f>
        <v/>
      </c>
      <c r="V534" s="31" t="str">
        <f ca="1">LOWER(SUBSTITUTE(SUBSTITUTE(SUBSTITUTE(SUBSTITUTE(SUBSTITUTE(SUBSTITUTE(SUBSTITUTE(ATALI[[#This Row],[N.B.nota]]," ",""),"-",""),"(",""),")",""),".",""),",",""),"/",""))</f>
        <v/>
      </c>
      <c r="W534" s="31" t="str">
        <f ca="1">IF(ATALI[[#This Row],[concat]]="","",MATCH(ATALI[[#This Row],[concat]],[3]!db[NB NOTA_C],0)+1)</f>
        <v/>
      </c>
      <c r="X534" s="31" t="str">
        <f ca="1">IF(ATALI[[#This Row],[N.B.nota]]="","",ADDRESS(ROW(ATALI[QB]),COLUMN(ATALI[QB]))&amp;":"&amp;ADDRESS(ROW(),COLUMN(ATALI[QB])))</f>
        <v/>
      </c>
      <c r="Y534" s="46" t="str">
        <f ca="1">IF(ATALI[[#This Row],[//]]="","",HYPERLINK("[../DB.xlsx]DB!e"&amp;MATCH(ATALI[[#This Row],[concat]],[3]!db[NB NOTA_C],0)+1,"&gt;"))</f>
        <v/>
      </c>
      <c r="Z534" s="32">
        <f ca="1">IF(ATALI[[#This Row],[ID NOTA]]="",INDIRECT(ADDRESS(ROW()-1,COLUMN())),ATALI[[#This Row],[ID NOTA]])</f>
        <v>7</v>
      </c>
    </row>
    <row r="535" spans="1:26" x14ac:dyDescent="0.25">
      <c r="A535" s="32"/>
      <c r="B535" s="48" t="str">
        <f>IF(ATALI[[#This Row],[N_ID]]="","",INDEX(Table1[ID],MATCH(ATALI[[#This Row],[N_ID]],Table1[N_ID],0)))</f>
        <v/>
      </c>
      <c r="C535" s="48" t="str">
        <f ca="1">IF(ATALI[[#This Row],[//]]="","",HYPERLINK("["&amp;SUBSTITUTE(DIR,"'","")&amp;"]NOTA!D"&amp;ATALI[[#This Row],[//]]+2,"&gt;"))</f>
        <v/>
      </c>
      <c r="D535" s="48" t="str">
        <f>IF(ATALI[[#This Row],[ID NOTA]]="","",INDEX(Table1[QB],MATCH(ATALI[[#This Row],[ID NOTA]],Table1[ID],0)))</f>
        <v/>
      </c>
      <c r="E53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35" s="48"/>
      <c r="G535" s="30" t="str">
        <f ca="1">IF(ATALI[[#This Row],[N_ID]]="","",INDEX(INDIRECT($2:$2),ATALI[[#This Row],[//]]))</f>
        <v/>
      </c>
      <c r="H535" s="30" t="str">
        <f ca="1">IF(ATALI[[#This Row],[N_ID]]="","",INDEX(INDIRECT($2:$2),ATALI[[#This Row],[//]]))</f>
        <v/>
      </c>
      <c r="I535" s="31" t="str">
        <f ca="1">IF(ATALI[[#This Row],[N_ID]]="","",INDEX(INDIRECT($2:$2),ATALI[[#This Row],[//]]))</f>
        <v/>
      </c>
      <c r="J535" s="31" t="str">
        <f ca="1">IF(ATALI[[#This Row],[//]]="","",INDEX([3]!db[NB PAJAK],ATALI[[#This Row],[stt]]-1))</f>
        <v/>
      </c>
      <c r="K535" s="48" t="str">
        <f ca="1">IF(ATALI[[#This Row],[//]]="","",INDEX(INDIRECT($2:$2),ATALI[[#This Row],[//]]))</f>
        <v/>
      </c>
      <c r="L535" s="48" t="str">
        <f ca="1">IF(ATALI[[#This Row],[//]]="","",INDEX(INDIRECT($2:$2),ATALI[[#This Row],[//]]))</f>
        <v/>
      </c>
      <c r="M535" s="48" t="str">
        <f ca="1">IF(ATALI[[#This Row],[//]]="","",INDEX(INDIRECT($2:$2),ATALI[[#This Row],[//]]))</f>
        <v/>
      </c>
      <c r="N535" s="33" t="str">
        <f ca="1">IF(ATALI[[#This Row],[//]]="","",INDEX(INDIRECT($2:$2),ATALI[[#This Row],[//]]))</f>
        <v/>
      </c>
      <c r="O535" s="44" t="str">
        <f ca="1">IF(ATALI[[#This Row],[//]]="","",INDEX(INDIRECT($2:$2),ATALI[[#This Row],[//]]))</f>
        <v/>
      </c>
      <c r="P535" s="44" t="str">
        <f ca="1">IF(ATALI[[#This Row],[//]]="","",IF(INDEX(INDIRECT($2:$2),ATALI[[#This Row],[//]])="","",INDEX(INDIRECT($2:$2),ATALI[[#This Row],[//]])))</f>
        <v/>
      </c>
      <c r="Q535" s="33" t="str">
        <f ca="1">IF(ATALI[[#This Row],[//]]="","",INDEX(INDIRECT($2:$2),ATALI[[#This Row],[//]]))</f>
        <v/>
      </c>
      <c r="R5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35" s="45" t="str">
        <f ca="1">IF(ATALI[[#This Row],[//]]="","",IF(INDEX(INDIRECT($2:$2),ATALI[[#This Row],[//]])="","",INDEX(INDIRECT($2:$2),ATALI[[#This Row],[//]])))</f>
        <v/>
      </c>
      <c r="U535" s="31" t="str">
        <f ca="1">IF(ATALI[[#This Row],[//]]="","",INDEX(INDIRECT($2:$2),ATALI[[#This Row],[//]]))</f>
        <v/>
      </c>
      <c r="V535" s="31" t="str">
        <f ca="1">LOWER(SUBSTITUTE(SUBSTITUTE(SUBSTITUTE(SUBSTITUTE(SUBSTITUTE(SUBSTITUTE(SUBSTITUTE(ATALI[[#This Row],[N.B.nota]]," ",""),"-",""),"(",""),")",""),".",""),",",""),"/",""))</f>
        <v/>
      </c>
      <c r="W535" s="31" t="str">
        <f ca="1">IF(ATALI[[#This Row],[concat]]="","",MATCH(ATALI[[#This Row],[concat]],[3]!db[NB NOTA_C],0)+1)</f>
        <v/>
      </c>
      <c r="X535" s="31" t="str">
        <f ca="1">IF(ATALI[[#This Row],[N.B.nota]]="","",ADDRESS(ROW(ATALI[QB]),COLUMN(ATALI[QB]))&amp;":"&amp;ADDRESS(ROW(),COLUMN(ATALI[QB])))</f>
        <v/>
      </c>
      <c r="Y535" s="46" t="str">
        <f ca="1">IF(ATALI[[#This Row],[//]]="","",HYPERLINK("[../DB.xlsx]DB!e"&amp;MATCH(ATALI[[#This Row],[concat]],[3]!db[NB NOTA_C],0)+1,"&gt;"))</f>
        <v/>
      </c>
      <c r="Z535" s="32">
        <f ca="1">IF(ATALI[[#This Row],[ID NOTA]]="",INDIRECT(ADDRESS(ROW()-1,COLUMN())),ATALI[[#This Row],[ID NOTA]])</f>
        <v>7</v>
      </c>
    </row>
    <row r="536" spans="1:26" x14ac:dyDescent="0.25">
      <c r="A536" s="32"/>
      <c r="B536" s="48" t="str">
        <f>IF(ATALI[[#This Row],[N_ID]]="","",INDEX(Table1[ID],MATCH(ATALI[[#This Row],[N_ID]],Table1[N_ID],0)))</f>
        <v/>
      </c>
      <c r="C536" s="48" t="str">
        <f ca="1">IF(ATALI[[#This Row],[//]]="","",HYPERLINK("["&amp;SUBSTITUTE(DIR,"'","")&amp;"]NOTA!D"&amp;ATALI[[#This Row],[//]]+2,"&gt;"))</f>
        <v/>
      </c>
      <c r="D536" s="48" t="str">
        <f>IF(ATALI[[#This Row],[ID NOTA]]="","",INDEX(Table1[QB],MATCH(ATALI[[#This Row],[ID NOTA]],Table1[ID],0)))</f>
        <v/>
      </c>
      <c r="E53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36" s="48"/>
      <c r="G536" s="30" t="str">
        <f ca="1">IF(ATALI[[#This Row],[N_ID]]="","",INDEX(INDIRECT($2:$2),ATALI[[#This Row],[//]]))</f>
        <v/>
      </c>
      <c r="H536" s="30" t="str">
        <f ca="1">IF(ATALI[[#This Row],[N_ID]]="","",INDEX(INDIRECT($2:$2),ATALI[[#This Row],[//]]))</f>
        <v/>
      </c>
      <c r="I536" s="31" t="str">
        <f ca="1">IF(ATALI[[#This Row],[N_ID]]="","",INDEX(INDIRECT($2:$2),ATALI[[#This Row],[//]]))</f>
        <v/>
      </c>
      <c r="J536" s="31" t="str">
        <f ca="1">IF(ATALI[[#This Row],[//]]="","",INDEX([3]!db[NB PAJAK],ATALI[[#This Row],[stt]]-1))</f>
        <v/>
      </c>
      <c r="K536" s="48" t="str">
        <f ca="1">IF(ATALI[[#This Row],[//]]="","",INDEX(INDIRECT($2:$2),ATALI[[#This Row],[//]]))</f>
        <v/>
      </c>
      <c r="L536" s="48" t="str">
        <f ca="1">IF(ATALI[[#This Row],[//]]="","",INDEX(INDIRECT($2:$2),ATALI[[#This Row],[//]]))</f>
        <v/>
      </c>
      <c r="M536" s="48" t="str">
        <f ca="1">IF(ATALI[[#This Row],[//]]="","",INDEX(INDIRECT($2:$2),ATALI[[#This Row],[//]]))</f>
        <v/>
      </c>
      <c r="N536" s="33" t="str">
        <f ca="1">IF(ATALI[[#This Row],[//]]="","",INDEX(INDIRECT($2:$2),ATALI[[#This Row],[//]]))</f>
        <v/>
      </c>
      <c r="O536" s="44" t="str">
        <f ca="1">IF(ATALI[[#This Row],[//]]="","",INDEX(INDIRECT($2:$2),ATALI[[#This Row],[//]]))</f>
        <v/>
      </c>
      <c r="P536" s="44" t="str">
        <f ca="1">IF(ATALI[[#This Row],[//]]="","",IF(INDEX(INDIRECT($2:$2),ATALI[[#This Row],[//]])="","",INDEX(INDIRECT($2:$2),ATALI[[#This Row],[//]])))</f>
        <v/>
      </c>
      <c r="Q536" s="33" t="str">
        <f ca="1">IF(ATALI[[#This Row],[//]]="","",INDEX(INDIRECT($2:$2),ATALI[[#This Row],[//]]))</f>
        <v/>
      </c>
      <c r="R5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36" s="45" t="str">
        <f ca="1">IF(ATALI[[#This Row],[//]]="","",IF(INDEX(INDIRECT($2:$2),ATALI[[#This Row],[//]])="","",INDEX(INDIRECT($2:$2),ATALI[[#This Row],[//]])))</f>
        <v/>
      </c>
      <c r="U536" s="31" t="str">
        <f ca="1">IF(ATALI[[#This Row],[//]]="","",INDEX(INDIRECT($2:$2),ATALI[[#This Row],[//]]))</f>
        <v/>
      </c>
      <c r="V536" s="31" t="str">
        <f ca="1">LOWER(SUBSTITUTE(SUBSTITUTE(SUBSTITUTE(SUBSTITUTE(SUBSTITUTE(SUBSTITUTE(SUBSTITUTE(ATALI[[#This Row],[N.B.nota]]," ",""),"-",""),"(",""),")",""),".",""),",",""),"/",""))</f>
        <v/>
      </c>
      <c r="W536" s="31" t="str">
        <f ca="1">IF(ATALI[[#This Row],[concat]]="","",MATCH(ATALI[[#This Row],[concat]],[3]!db[NB NOTA_C],0)+1)</f>
        <v/>
      </c>
      <c r="X536" s="31" t="str">
        <f ca="1">IF(ATALI[[#This Row],[N.B.nota]]="","",ADDRESS(ROW(ATALI[QB]),COLUMN(ATALI[QB]))&amp;":"&amp;ADDRESS(ROW(),COLUMN(ATALI[QB])))</f>
        <v/>
      </c>
      <c r="Y536" s="46" t="str">
        <f ca="1">IF(ATALI[[#This Row],[//]]="","",HYPERLINK("[../DB.xlsx]DB!e"&amp;MATCH(ATALI[[#This Row],[concat]],[3]!db[NB NOTA_C],0)+1,"&gt;"))</f>
        <v/>
      </c>
      <c r="Z536" s="32">
        <f ca="1">IF(ATALI[[#This Row],[ID NOTA]]="",INDIRECT(ADDRESS(ROW()-1,COLUMN())),ATALI[[#This Row],[ID NOTA]])</f>
        <v>7</v>
      </c>
    </row>
    <row r="537" spans="1:26" x14ac:dyDescent="0.25">
      <c r="A537" s="32"/>
      <c r="B537" s="48" t="str">
        <f>IF(ATALI[[#This Row],[N_ID]]="","",INDEX(Table1[ID],MATCH(ATALI[[#This Row],[N_ID]],Table1[N_ID],0)))</f>
        <v/>
      </c>
      <c r="C537" s="48" t="str">
        <f ca="1">IF(ATALI[[#This Row],[//]]="","",HYPERLINK("["&amp;SUBSTITUTE(DIR,"'","")&amp;"]NOTA!D"&amp;ATALI[[#This Row],[//]]+2,"&gt;"))</f>
        <v/>
      </c>
      <c r="D537" s="48" t="str">
        <f>IF(ATALI[[#This Row],[ID NOTA]]="","",INDEX(Table1[QB],MATCH(ATALI[[#This Row],[ID NOTA]],Table1[ID],0)))</f>
        <v/>
      </c>
      <c r="E53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37" s="48"/>
      <c r="G537" s="30" t="str">
        <f ca="1">IF(ATALI[[#This Row],[N_ID]]="","",INDEX(INDIRECT($2:$2),ATALI[[#This Row],[//]]))</f>
        <v/>
      </c>
      <c r="H537" s="30" t="str">
        <f ca="1">IF(ATALI[[#This Row],[N_ID]]="","",INDEX(INDIRECT($2:$2),ATALI[[#This Row],[//]]))</f>
        <v/>
      </c>
      <c r="I537" s="31" t="str">
        <f ca="1">IF(ATALI[[#This Row],[N_ID]]="","",INDEX(INDIRECT($2:$2),ATALI[[#This Row],[//]]))</f>
        <v/>
      </c>
      <c r="J537" s="31" t="str">
        <f ca="1">IF(ATALI[[#This Row],[//]]="","",INDEX([3]!db[NB PAJAK],ATALI[[#This Row],[stt]]-1))</f>
        <v/>
      </c>
      <c r="K537" s="48" t="str">
        <f ca="1">IF(ATALI[[#This Row],[//]]="","",INDEX(INDIRECT($2:$2),ATALI[[#This Row],[//]]))</f>
        <v/>
      </c>
      <c r="L537" s="48" t="str">
        <f ca="1">IF(ATALI[[#This Row],[//]]="","",INDEX(INDIRECT($2:$2),ATALI[[#This Row],[//]]))</f>
        <v/>
      </c>
      <c r="M537" s="48" t="str">
        <f ca="1">IF(ATALI[[#This Row],[//]]="","",INDEX(INDIRECT($2:$2),ATALI[[#This Row],[//]]))</f>
        <v/>
      </c>
      <c r="N537" s="33" t="str">
        <f ca="1">IF(ATALI[[#This Row],[//]]="","",INDEX(INDIRECT($2:$2),ATALI[[#This Row],[//]]))</f>
        <v/>
      </c>
      <c r="O537" s="44" t="str">
        <f ca="1">IF(ATALI[[#This Row],[//]]="","",INDEX(INDIRECT($2:$2),ATALI[[#This Row],[//]]))</f>
        <v/>
      </c>
      <c r="P537" s="44" t="str">
        <f ca="1">IF(ATALI[[#This Row],[//]]="","",IF(INDEX(INDIRECT($2:$2),ATALI[[#This Row],[//]])="","",INDEX(INDIRECT($2:$2),ATALI[[#This Row],[//]])))</f>
        <v/>
      </c>
      <c r="Q537" s="33" t="str">
        <f ca="1">IF(ATALI[[#This Row],[//]]="","",INDEX(INDIRECT($2:$2),ATALI[[#This Row],[//]]))</f>
        <v/>
      </c>
      <c r="R5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37" s="45" t="str">
        <f ca="1">IF(ATALI[[#This Row],[//]]="","",IF(INDEX(INDIRECT($2:$2),ATALI[[#This Row],[//]])="","",INDEX(INDIRECT($2:$2),ATALI[[#This Row],[//]])))</f>
        <v/>
      </c>
      <c r="U537" s="31" t="str">
        <f ca="1">IF(ATALI[[#This Row],[//]]="","",INDEX(INDIRECT($2:$2),ATALI[[#This Row],[//]]))</f>
        <v/>
      </c>
      <c r="V537" s="31" t="str">
        <f ca="1">LOWER(SUBSTITUTE(SUBSTITUTE(SUBSTITUTE(SUBSTITUTE(SUBSTITUTE(SUBSTITUTE(SUBSTITUTE(ATALI[[#This Row],[N.B.nota]]," ",""),"-",""),"(",""),")",""),".",""),",",""),"/",""))</f>
        <v/>
      </c>
      <c r="W537" s="31" t="str">
        <f ca="1">IF(ATALI[[#This Row],[concat]]="","",MATCH(ATALI[[#This Row],[concat]],[3]!db[NB NOTA_C],0)+1)</f>
        <v/>
      </c>
      <c r="X537" s="31" t="str">
        <f ca="1">IF(ATALI[[#This Row],[N.B.nota]]="","",ADDRESS(ROW(ATALI[QB]),COLUMN(ATALI[QB]))&amp;":"&amp;ADDRESS(ROW(),COLUMN(ATALI[QB])))</f>
        <v/>
      </c>
      <c r="Y537" s="46" t="str">
        <f ca="1">IF(ATALI[[#This Row],[//]]="","",HYPERLINK("[../DB.xlsx]DB!e"&amp;MATCH(ATALI[[#This Row],[concat]],[3]!db[NB NOTA_C],0)+1,"&gt;"))</f>
        <v/>
      </c>
      <c r="Z537" s="32">
        <f ca="1">IF(ATALI[[#This Row],[ID NOTA]]="",INDIRECT(ADDRESS(ROW()-1,COLUMN())),ATALI[[#This Row],[ID NOTA]])</f>
        <v>7</v>
      </c>
    </row>
    <row r="538" spans="1:26" x14ac:dyDescent="0.25">
      <c r="A538" s="32"/>
      <c r="B538" s="48" t="str">
        <f>IF(ATALI[[#This Row],[N_ID]]="","",INDEX(Table1[ID],MATCH(ATALI[[#This Row],[N_ID]],Table1[N_ID],0)))</f>
        <v/>
      </c>
      <c r="C538" s="48" t="str">
        <f ca="1">IF(ATALI[[#This Row],[//]]="","",HYPERLINK("["&amp;SUBSTITUTE(DIR,"'","")&amp;"]NOTA!D"&amp;ATALI[[#This Row],[//]]+2,"&gt;"))</f>
        <v/>
      </c>
      <c r="D538" s="48" t="str">
        <f>IF(ATALI[[#This Row],[ID NOTA]]="","",INDEX(Table1[QB],MATCH(ATALI[[#This Row],[ID NOTA]],Table1[ID],0)))</f>
        <v/>
      </c>
      <c r="E53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38" s="48"/>
      <c r="G538" s="30" t="str">
        <f ca="1">IF(ATALI[[#This Row],[N_ID]]="","",INDEX(INDIRECT($2:$2),ATALI[[#This Row],[//]]))</f>
        <v/>
      </c>
      <c r="H538" s="30" t="str">
        <f ca="1">IF(ATALI[[#This Row],[N_ID]]="","",INDEX(INDIRECT($2:$2),ATALI[[#This Row],[//]]))</f>
        <v/>
      </c>
      <c r="I538" s="31" t="str">
        <f ca="1">IF(ATALI[[#This Row],[N_ID]]="","",INDEX(INDIRECT($2:$2),ATALI[[#This Row],[//]]))</f>
        <v/>
      </c>
      <c r="J538" s="31" t="str">
        <f ca="1">IF(ATALI[[#This Row],[//]]="","",INDEX([3]!db[NB PAJAK],ATALI[[#This Row],[stt]]-1))</f>
        <v/>
      </c>
      <c r="K538" s="48" t="str">
        <f ca="1">IF(ATALI[[#This Row],[//]]="","",INDEX(INDIRECT($2:$2),ATALI[[#This Row],[//]]))</f>
        <v/>
      </c>
      <c r="L538" s="48" t="str">
        <f ca="1">IF(ATALI[[#This Row],[//]]="","",INDEX(INDIRECT($2:$2),ATALI[[#This Row],[//]]))</f>
        <v/>
      </c>
      <c r="M538" s="48" t="str">
        <f ca="1">IF(ATALI[[#This Row],[//]]="","",INDEX(INDIRECT($2:$2),ATALI[[#This Row],[//]]))</f>
        <v/>
      </c>
      <c r="N538" s="33" t="str">
        <f ca="1">IF(ATALI[[#This Row],[//]]="","",INDEX(INDIRECT($2:$2),ATALI[[#This Row],[//]]))</f>
        <v/>
      </c>
      <c r="O538" s="44" t="str">
        <f ca="1">IF(ATALI[[#This Row],[//]]="","",INDEX(INDIRECT($2:$2),ATALI[[#This Row],[//]]))</f>
        <v/>
      </c>
      <c r="P538" s="44" t="str">
        <f ca="1">IF(ATALI[[#This Row],[//]]="","",IF(INDEX(INDIRECT($2:$2),ATALI[[#This Row],[//]])="","",INDEX(INDIRECT($2:$2),ATALI[[#This Row],[//]])))</f>
        <v/>
      </c>
      <c r="Q538" s="33" t="str">
        <f ca="1">IF(ATALI[[#This Row],[//]]="","",INDEX(INDIRECT($2:$2),ATALI[[#This Row],[//]]))</f>
        <v/>
      </c>
      <c r="R5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38" s="45" t="str">
        <f ca="1">IF(ATALI[[#This Row],[//]]="","",IF(INDEX(INDIRECT($2:$2),ATALI[[#This Row],[//]])="","",INDEX(INDIRECT($2:$2),ATALI[[#This Row],[//]])))</f>
        <v/>
      </c>
      <c r="U538" s="31" t="str">
        <f ca="1">IF(ATALI[[#This Row],[//]]="","",INDEX(INDIRECT($2:$2),ATALI[[#This Row],[//]]))</f>
        <v/>
      </c>
      <c r="V538" s="31" t="str">
        <f ca="1">LOWER(SUBSTITUTE(SUBSTITUTE(SUBSTITUTE(SUBSTITUTE(SUBSTITUTE(SUBSTITUTE(SUBSTITUTE(ATALI[[#This Row],[N.B.nota]]," ",""),"-",""),"(",""),")",""),".",""),",",""),"/",""))</f>
        <v/>
      </c>
      <c r="W538" s="31" t="str">
        <f ca="1">IF(ATALI[[#This Row],[concat]]="","",MATCH(ATALI[[#This Row],[concat]],[3]!db[NB NOTA_C],0)+1)</f>
        <v/>
      </c>
      <c r="X538" s="31" t="str">
        <f ca="1">IF(ATALI[[#This Row],[N.B.nota]]="","",ADDRESS(ROW(ATALI[QB]),COLUMN(ATALI[QB]))&amp;":"&amp;ADDRESS(ROW(),COLUMN(ATALI[QB])))</f>
        <v/>
      </c>
      <c r="Y538" s="46" t="str">
        <f ca="1">IF(ATALI[[#This Row],[//]]="","",HYPERLINK("[../DB.xlsx]DB!e"&amp;MATCH(ATALI[[#This Row],[concat]],[3]!db[NB NOTA_C],0)+1,"&gt;"))</f>
        <v/>
      </c>
      <c r="Z538" s="32">
        <f ca="1">IF(ATALI[[#This Row],[ID NOTA]]="",INDIRECT(ADDRESS(ROW()-1,COLUMN())),ATALI[[#This Row],[ID NOTA]])</f>
        <v>7</v>
      </c>
    </row>
    <row r="539" spans="1:26" x14ac:dyDescent="0.25">
      <c r="A539" s="32"/>
      <c r="B539" s="48" t="str">
        <f>IF(ATALI[[#This Row],[N_ID]]="","",INDEX(Table1[ID],MATCH(ATALI[[#This Row],[N_ID]],Table1[N_ID],0)))</f>
        <v/>
      </c>
      <c r="C539" s="48" t="str">
        <f ca="1">IF(ATALI[[#This Row],[//]]="","",HYPERLINK("["&amp;SUBSTITUTE(DIR,"'","")&amp;"]NOTA!D"&amp;ATALI[[#This Row],[//]]+2,"&gt;"))</f>
        <v/>
      </c>
      <c r="D539" s="48" t="str">
        <f>IF(ATALI[[#This Row],[ID NOTA]]="","",INDEX(Table1[QB],MATCH(ATALI[[#This Row],[ID NOTA]],Table1[ID],0)))</f>
        <v/>
      </c>
      <c r="E53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39" s="48"/>
      <c r="G539" s="30" t="str">
        <f ca="1">IF(ATALI[[#This Row],[N_ID]]="","",INDEX(INDIRECT($2:$2),ATALI[[#This Row],[//]]))</f>
        <v/>
      </c>
      <c r="H539" s="30" t="str">
        <f ca="1">IF(ATALI[[#This Row],[N_ID]]="","",INDEX(INDIRECT($2:$2),ATALI[[#This Row],[//]]))</f>
        <v/>
      </c>
      <c r="I539" s="31" t="str">
        <f ca="1">IF(ATALI[[#This Row],[N_ID]]="","",INDEX(INDIRECT($2:$2),ATALI[[#This Row],[//]]))</f>
        <v/>
      </c>
      <c r="J539" s="31" t="str">
        <f ca="1">IF(ATALI[[#This Row],[//]]="","",INDEX([3]!db[NB PAJAK],ATALI[[#This Row],[stt]]-1))</f>
        <v/>
      </c>
      <c r="K539" s="48" t="str">
        <f ca="1">IF(ATALI[[#This Row],[//]]="","",INDEX(INDIRECT($2:$2),ATALI[[#This Row],[//]]))</f>
        <v/>
      </c>
      <c r="L539" s="48" t="str">
        <f ca="1">IF(ATALI[[#This Row],[//]]="","",INDEX(INDIRECT($2:$2),ATALI[[#This Row],[//]]))</f>
        <v/>
      </c>
      <c r="M539" s="48" t="str">
        <f ca="1">IF(ATALI[[#This Row],[//]]="","",INDEX(INDIRECT($2:$2),ATALI[[#This Row],[//]]))</f>
        <v/>
      </c>
      <c r="N539" s="33" t="str">
        <f ca="1">IF(ATALI[[#This Row],[//]]="","",INDEX(INDIRECT($2:$2),ATALI[[#This Row],[//]]))</f>
        <v/>
      </c>
      <c r="O539" s="44" t="str">
        <f ca="1">IF(ATALI[[#This Row],[//]]="","",INDEX(INDIRECT($2:$2),ATALI[[#This Row],[//]]))</f>
        <v/>
      </c>
      <c r="P539" s="44" t="str">
        <f ca="1">IF(ATALI[[#This Row],[//]]="","",IF(INDEX(INDIRECT($2:$2),ATALI[[#This Row],[//]])="","",INDEX(INDIRECT($2:$2),ATALI[[#This Row],[//]])))</f>
        <v/>
      </c>
      <c r="Q539" s="33" t="str">
        <f ca="1">IF(ATALI[[#This Row],[//]]="","",INDEX(INDIRECT($2:$2),ATALI[[#This Row],[//]]))</f>
        <v/>
      </c>
      <c r="R5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39" s="45" t="str">
        <f ca="1">IF(ATALI[[#This Row],[//]]="","",IF(INDEX(INDIRECT($2:$2),ATALI[[#This Row],[//]])="","",INDEX(INDIRECT($2:$2),ATALI[[#This Row],[//]])))</f>
        <v/>
      </c>
      <c r="U539" s="31" t="str">
        <f ca="1">IF(ATALI[[#This Row],[//]]="","",INDEX(INDIRECT($2:$2),ATALI[[#This Row],[//]]))</f>
        <v/>
      </c>
      <c r="V539" s="31" t="str">
        <f ca="1">LOWER(SUBSTITUTE(SUBSTITUTE(SUBSTITUTE(SUBSTITUTE(SUBSTITUTE(SUBSTITUTE(SUBSTITUTE(ATALI[[#This Row],[N.B.nota]]," ",""),"-",""),"(",""),")",""),".",""),",",""),"/",""))</f>
        <v/>
      </c>
      <c r="W539" s="31" t="str">
        <f ca="1">IF(ATALI[[#This Row],[concat]]="","",MATCH(ATALI[[#This Row],[concat]],[3]!db[NB NOTA_C],0)+1)</f>
        <v/>
      </c>
      <c r="X539" s="31" t="str">
        <f ca="1">IF(ATALI[[#This Row],[N.B.nota]]="","",ADDRESS(ROW(ATALI[QB]),COLUMN(ATALI[QB]))&amp;":"&amp;ADDRESS(ROW(),COLUMN(ATALI[QB])))</f>
        <v/>
      </c>
      <c r="Y539" s="46" t="str">
        <f ca="1">IF(ATALI[[#This Row],[//]]="","",HYPERLINK("[../DB.xlsx]DB!e"&amp;MATCH(ATALI[[#This Row],[concat]],[3]!db[NB NOTA_C],0)+1,"&gt;"))</f>
        <v/>
      </c>
      <c r="Z539" s="32">
        <f ca="1">IF(ATALI[[#This Row],[ID NOTA]]="",INDIRECT(ADDRESS(ROW()-1,COLUMN())),ATALI[[#This Row],[ID NOTA]])</f>
        <v>7</v>
      </c>
    </row>
    <row r="540" spans="1:26" x14ac:dyDescent="0.25">
      <c r="A540" s="32"/>
      <c r="B540" s="48" t="str">
        <f>IF(ATALI[[#This Row],[N_ID]]="","",INDEX(Table1[ID],MATCH(ATALI[[#This Row],[N_ID]],Table1[N_ID],0)))</f>
        <v/>
      </c>
      <c r="C540" s="48" t="str">
        <f ca="1">IF(ATALI[[#This Row],[//]]="","",HYPERLINK("["&amp;SUBSTITUTE(DIR,"'","")&amp;"]NOTA!D"&amp;ATALI[[#This Row],[//]]+2,"&gt;"))</f>
        <v/>
      </c>
      <c r="D540" s="48" t="str">
        <f>IF(ATALI[[#This Row],[ID NOTA]]="","",INDEX(Table1[QB],MATCH(ATALI[[#This Row],[ID NOTA]],Table1[ID],0)))</f>
        <v/>
      </c>
      <c r="E54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40" s="48"/>
      <c r="G540" s="30" t="str">
        <f ca="1">IF(ATALI[[#This Row],[N_ID]]="","",INDEX(INDIRECT($2:$2),ATALI[[#This Row],[//]]))</f>
        <v/>
      </c>
      <c r="H540" s="30" t="str">
        <f ca="1">IF(ATALI[[#This Row],[N_ID]]="","",INDEX(INDIRECT($2:$2),ATALI[[#This Row],[//]]))</f>
        <v/>
      </c>
      <c r="I540" s="31" t="str">
        <f ca="1">IF(ATALI[[#This Row],[N_ID]]="","",INDEX(INDIRECT($2:$2),ATALI[[#This Row],[//]]))</f>
        <v/>
      </c>
      <c r="J540" s="31" t="str">
        <f ca="1">IF(ATALI[[#This Row],[//]]="","",INDEX([3]!db[NB PAJAK],ATALI[[#This Row],[stt]]-1))</f>
        <v/>
      </c>
      <c r="K540" s="48" t="str">
        <f ca="1">IF(ATALI[[#This Row],[//]]="","",INDEX(INDIRECT($2:$2),ATALI[[#This Row],[//]]))</f>
        <v/>
      </c>
      <c r="L540" s="48" t="str">
        <f ca="1">IF(ATALI[[#This Row],[//]]="","",INDEX(INDIRECT($2:$2),ATALI[[#This Row],[//]]))</f>
        <v/>
      </c>
      <c r="M540" s="48" t="str">
        <f ca="1">IF(ATALI[[#This Row],[//]]="","",INDEX(INDIRECT($2:$2),ATALI[[#This Row],[//]]))</f>
        <v/>
      </c>
      <c r="N540" s="33" t="str">
        <f ca="1">IF(ATALI[[#This Row],[//]]="","",INDEX(INDIRECT($2:$2),ATALI[[#This Row],[//]]))</f>
        <v/>
      </c>
      <c r="O540" s="44" t="str">
        <f ca="1">IF(ATALI[[#This Row],[//]]="","",INDEX(INDIRECT($2:$2),ATALI[[#This Row],[//]]))</f>
        <v/>
      </c>
      <c r="P540" s="44" t="str">
        <f ca="1">IF(ATALI[[#This Row],[//]]="","",IF(INDEX(INDIRECT($2:$2),ATALI[[#This Row],[//]])="","",INDEX(INDIRECT($2:$2),ATALI[[#This Row],[//]])))</f>
        <v/>
      </c>
      <c r="Q540" s="33" t="str">
        <f ca="1">IF(ATALI[[#This Row],[//]]="","",INDEX(INDIRECT($2:$2),ATALI[[#This Row],[//]]))</f>
        <v/>
      </c>
      <c r="R5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40" s="45" t="str">
        <f ca="1">IF(ATALI[[#This Row],[//]]="","",IF(INDEX(INDIRECT($2:$2),ATALI[[#This Row],[//]])="","",INDEX(INDIRECT($2:$2),ATALI[[#This Row],[//]])))</f>
        <v/>
      </c>
      <c r="U540" s="31" t="str">
        <f ca="1">IF(ATALI[[#This Row],[//]]="","",INDEX(INDIRECT($2:$2),ATALI[[#This Row],[//]]))</f>
        <v/>
      </c>
      <c r="V540" s="31" t="str">
        <f ca="1">LOWER(SUBSTITUTE(SUBSTITUTE(SUBSTITUTE(SUBSTITUTE(SUBSTITUTE(SUBSTITUTE(SUBSTITUTE(ATALI[[#This Row],[N.B.nota]]," ",""),"-",""),"(",""),")",""),".",""),",",""),"/",""))</f>
        <v/>
      </c>
      <c r="W540" s="31" t="str">
        <f ca="1">IF(ATALI[[#This Row],[concat]]="","",MATCH(ATALI[[#This Row],[concat]],[3]!db[NB NOTA_C],0)+1)</f>
        <v/>
      </c>
      <c r="X540" s="31" t="str">
        <f ca="1">IF(ATALI[[#This Row],[N.B.nota]]="","",ADDRESS(ROW(ATALI[QB]),COLUMN(ATALI[QB]))&amp;":"&amp;ADDRESS(ROW(),COLUMN(ATALI[QB])))</f>
        <v/>
      </c>
      <c r="Y540" s="46" t="str">
        <f ca="1">IF(ATALI[[#This Row],[//]]="","",HYPERLINK("[../DB.xlsx]DB!e"&amp;MATCH(ATALI[[#This Row],[concat]],[3]!db[NB NOTA_C],0)+1,"&gt;"))</f>
        <v/>
      </c>
      <c r="Z540" s="32">
        <f ca="1">IF(ATALI[[#This Row],[ID NOTA]]="",INDIRECT(ADDRESS(ROW()-1,COLUMN())),ATALI[[#This Row],[ID NOTA]])</f>
        <v>7</v>
      </c>
    </row>
    <row r="541" spans="1:26" x14ac:dyDescent="0.25">
      <c r="A541" s="32"/>
      <c r="B541" s="48" t="str">
        <f>IF(ATALI[[#This Row],[N_ID]]="","",INDEX(Table1[ID],MATCH(ATALI[[#This Row],[N_ID]],Table1[N_ID],0)))</f>
        <v/>
      </c>
      <c r="C541" s="48" t="str">
        <f ca="1">IF(ATALI[[#This Row],[//]]="","",HYPERLINK("["&amp;SUBSTITUTE(DIR,"'","")&amp;"]NOTA!D"&amp;ATALI[[#This Row],[//]]+2,"&gt;"))</f>
        <v/>
      </c>
      <c r="D541" s="48" t="str">
        <f>IF(ATALI[[#This Row],[ID NOTA]]="","",INDEX(Table1[QB],MATCH(ATALI[[#This Row],[ID NOTA]],Table1[ID],0)))</f>
        <v/>
      </c>
      <c r="E54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41" s="48"/>
      <c r="G541" s="30" t="str">
        <f ca="1">IF(ATALI[[#This Row],[N_ID]]="","",INDEX(INDIRECT($2:$2),ATALI[[#This Row],[//]]))</f>
        <v/>
      </c>
      <c r="H541" s="30" t="str">
        <f ca="1">IF(ATALI[[#This Row],[N_ID]]="","",INDEX(INDIRECT($2:$2),ATALI[[#This Row],[//]]))</f>
        <v/>
      </c>
      <c r="I541" s="31" t="str">
        <f ca="1">IF(ATALI[[#This Row],[N_ID]]="","",INDEX(INDIRECT($2:$2),ATALI[[#This Row],[//]]))</f>
        <v/>
      </c>
      <c r="J541" s="31" t="str">
        <f ca="1">IF(ATALI[[#This Row],[//]]="","",INDEX([3]!db[NB PAJAK],ATALI[[#This Row],[stt]]-1))</f>
        <v/>
      </c>
      <c r="K541" s="48" t="str">
        <f ca="1">IF(ATALI[[#This Row],[//]]="","",INDEX(INDIRECT($2:$2),ATALI[[#This Row],[//]]))</f>
        <v/>
      </c>
      <c r="L541" s="48" t="str">
        <f ca="1">IF(ATALI[[#This Row],[//]]="","",INDEX(INDIRECT($2:$2),ATALI[[#This Row],[//]]))</f>
        <v/>
      </c>
      <c r="M541" s="48" t="str">
        <f ca="1">IF(ATALI[[#This Row],[//]]="","",INDEX(INDIRECT($2:$2),ATALI[[#This Row],[//]]))</f>
        <v/>
      </c>
      <c r="N541" s="33" t="str">
        <f ca="1">IF(ATALI[[#This Row],[//]]="","",INDEX(INDIRECT($2:$2),ATALI[[#This Row],[//]]))</f>
        <v/>
      </c>
      <c r="O541" s="44" t="str">
        <f ca="1">IF(ATALI[[#This Row],[//]]="","",INDEX(INDIRECT($2:$2),ATALI[[#This Row],[//]]))</f>
        <v/>
      </c>
      <c r="P541" s="44" t="str">
        <f ca="1">IF(ATALI[[#This Row],[//]]="","",IF(INDEX(INDIRECT($2:$2),ATALI[[#This Row],[//]])="","",INDEX(INDIRECT($2:$2),ATALI[[#This Row],[//]])))</f>
        <v/>
      </c>
      <c r="Q541" s="33" t="str">
        <f ca="1">IF(ATALI[[#This Row],[//]]="","",INDEX(INDIRECT($2:$2),ATALI[[#This Row],[//]]))</f>
        <v/>
      </c>
      <c r="R5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41" s="45" t="str">
        <f ca="1">IF(ATALI[[#This Row],[//]]="","",IF(INDEX(INDIRECT($2:$2),ATALI[[#This Row],[//]])="","",INDEX(INDIRECT($2:$2),ATALI[[#This Row],[//]])))</f>
        <v/>
      </c>
      <c r="U541" s="31" t="str">
        <f ca="1">IF(ATALI[[#This Row],[//]]="","",INDEX(INDIRECT($2:$2),ATALI[[#This Row],[//]]))</f>
        <v/>
      </c>
      <c r="V541" s="31" t="str">
        <f ca="1">LOWER(SUBSTITUTE(SUBSTITUTE(SUBSTITUTE(SUBSTITUTE(SUBSTITUTE(SUBSTITUTE(SUBSTITUTE(ATALI[[#This Row],[N.B.nota]]," ",""),"-",""),"(",""),")",""),".",""),",",""),"/",""))</f>
        <v/>
      </c>
      <c r="W541" s="31" t="str">
        <f ca="1">IF(ATALI[[#This Row],[concat]]="","",MATCH(ATALI[[#This Row],[concat]],[3]!db[NB NOTA_C],0)+1)</f>
        <v/>
      </c>
      <c r="X541" s="31" t="str">
        <f ca="1">IF(ATALI[[#This Row],[N.B.nota]]="","",ADDRESS(ROW(ATALI[QB]),COLUMN(ATALI[QB]))&amp;":"&amp;ADDRESS(ROW(),COLUMN(ATALI[QB])))</f>
        <v/>
      </c>
      <c r="Y541" s="46" t="str">
        <f ca="1">IF(ATALI[[#This Row],[//]]="","",HYPERLINK("[../DB.xlsx]DB!e"&amp;MATCH(ATALI[[#This Row],[concat]],[3]!db[NB NOTA_C],0)+1,"&gt;"))</f>
        <v/>
      </c>
      <c r="Z541" s="32">
        <f ca="1">IF(ATALI[[#This Row],[ID NOTA]]="",INDIRECT(ADDRESS(ROW()-1,COLUMN())),ATALI[[#This Row],[ID NOTA]])</f>
        <v>7</v>
      </c>
    </row>
    <row r="542" spans="1:26" x14ac:dyDescent="0.25">
      <c r="A542" s="32"/>
      <c r="B542" s="48" t="str">
        <f>IF(ATALI[[#This Row],[N_ID]]="","",INDEX(Table1[ID],MATCH(ATALI[[#This Row],[N_ID]],Table1[N_ID],0)))</f>
        <v/>
      </c>
      <c r="C542" s="48" t="str">
        <f ca="1">IF(ATALI[[#This Row],[//]]="","",HYPERLINK("["&amp;SUBSTITUTE(DIR,"'","")&amp;"]NOTA!D"&amp;ATALI[[#This Row],[//]]+2,"&gt;"))</f>
        <v/>
      </c>
      <c r="D542" s="48" t="str">
        <f>IF(ATALI[[#This Row],[ID NOTA]]="","",INDEX(Table1[QB],MATCH(ATALI[[#This Row],[ID NOTA]],Table1[ID],0)))</f>
        <v/>
      </c>
      <c r="E54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42" s="48"/>
      <c r="G542" s="30" t="str">
        <f ca="1">IF(ATALI[[#This Row],[N_ID]]="","",INDEX(INDIRECT($2:$2),ATALI[[#This Row],[//]]))</f>
        <v/>
      </c>
      <c r="H542" s="30" t="str">
        <f ca="1">IF(ATALI[[#This Row],[N_ID]]="","",INDEX(INDIRECT($2:$2),ATALI[[#This Row],[//]]))</f>
        <v/>
      </c>
      <c r="I542" s="31" t="str">
        <f ca="1">IF(ATALI[[#This Row],[N_ID]]="","",INDEX(INDIRECT($2:$2),ATALI[[#This Row],[//]]))</f>
        <v/>
      </c>
      <c r="J542" s="31" t="str">
        <f ca="1">IF(ATALI[[#This Row],[//]]="","",INDEX([3]!db[NB PAJAK],ATALI[[#This Row],[stt]]-1))</f>
        <v/>
      </c>
      <c r="K542" s="48" t="str">
        <f ca="1">IF(ATALI[[#This Row],[//]]="","",INDEX(INDIRECT($2:$2),ATALI[[#This Row],[//]]))</f>
        <v/>
      </c>
      <c r="L542" s="48" t="str">
        <f ca="1">IF(ATALI[[#This Row],[//]]="","",INDEX(INDIRECT($2:$2),ATALI[[#This Row],[//]]))</f>
        <v/>
      </c>
      <c r="M542" s="48" t="str">
        <f ca="1">IF(ATALI[[#This Row],[//]]="","",INDEX(INDIRECT($2:$2),ATALI[[#This Row],[//]]))</f>
        <v/>
      </c>
      <c r="N542" s="33" t="str">
        <f ca="1">IF(ATALI[[#This Row],[//]]="","",INDEX(INDIRECT($2:$2),ATALI[[#This Row],[//]]))</f>
        <v/>
      </c>
      <c r="O542" s="44" t="str">
        <f ca="1">IF(ATALI[[#This Row],[//]]="","",INDEX(INDIRECT($2:$2),ATALI[[#This Row],[//]]))</f>
        <v/>
      </c>
      <c r="P542" s="44" t="str">
        <f ca="1">IF(ATALI[[#This Row],[//]]="","",IF(INDEX(INDIRECT($2:$2),ATALI[[#This Row],[//]])="","",INDEX(INDIRECT($2:$2),ATALI[[#This Row],[//]])))</f>
        <v/>
      </c>
      <c r="Q542" s="33" t="str">
        <f ca="1">IF(ATALI[[#This Row],[//]]="","",INDEX(INDIRECT($2:$2),ATALI[[#This Row],[//]]))</f>
        <v/>
      </c>
      <c r="R5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42" s="45" t="str">
        <f ca="1">IF(ATALI[[#This Row],[//]]="","",IF(INDEX(INDIRECT($2:$2),ATALI[[#This Row],[//]])="","",INDEX(INDIRECT($2:$2),ATALI[[#This Row],[//]])))</f>
        <v/>
      </c>
      <c r="U542" s="31" t="str">
        <f ca="1">IF(ATALI[[#This Row],[//]]="","",INDEX(INDIRECT($2:$2),ATALI[[#This Row],[//]]))</f>
        <v/>
      </c>
      <c r="V542" s="31" t="str">
        <f ca="1">LOWER(SUBSTITUTE(SUBSTITUTE(SUBSTITUTE(SUBSTITUTE(SUBSTITUTE(SUBSTITUTE(SUBSTITUTE(ATALI[[#This Row],[N.B.nota]]," ",""),"-",""),"(",""),")",""),".",""),",",""),"/",""))</f>
        <v/>
      </c>
      <c r="W542" s="31" t="str">
        <f ca="1">IF(ATALI[[#This Row],[concat]]="","",MATCH(ATALI[[#This Row],[concat]],[3]!db[NB NOTA_C],0)+1)</f>
        <v/>
      </c>
      <c r="X542" s="31" t="str">
        <f ca="1">IF(ATALI[[#This Row],[N.B.nota]]="","",ADDRESS(ROW(ATALI[QB]),COLUMN(ATALI[QB]))&amp;":"&amp;ADDRESS(ROW(),COLUMN(ATALI[QB])))</f>
        <v/>
      </c>
      <c r="Y542" s="46" t="str">
        <f ca="1">IF(ATALI[[#This Row],[//]]="","",HYPERLINK("[../DB.xlsx]DB!e"&amp;MATCH(ATALI[[#This Row],[concat]],[3]!db[NB NOTA_C],0)+1,"&gt;"))</f>
        <v/>
      </c>
      <c r="Z542" s="32">
        <f ca="1">IF(ATALI[[#This Row],[ID NOTA]]="",INDIRECT(ADDRESS(ROW()-1,COLUMN())),ATALI[[#This Row],[ID NOTA]])</f>
        <v>7</v>
      </c>
    </row>
    <row r="543" spans="1:26" x14ac:dyDescent="0.25">
      <c r="A543" s="32"/>
      <c r="B543" s="48" t="str">
        <f>IF(ATALI[[#This Row],[N_ID]]="","",INDEX(Table1[ID],MATCH(ATALI[[#This Row],[N_ID]],Table1[N_ID],0)))</f>
        <v/>
      </c>
      <c r="C543" s="48" t="str">
        <f ca="1">IF(ATALI[[#This Row],[//]]="","",HYPERLINK("["&amp;SUBSTITUTE(DIR,"'","")&amp;"]NOTA!D"&amp;ATALI[[#This Row],[//]]+2,"&gt;"))</f>
        <v/>
      </c>
      <c r="D543" s="48" t="str">
        <f>IF(ATALI[[#This Row],[ID NOTA]]="","",INDEX(Table1[QB],MATCH(ATALI[[#This Row],[ID NOTA]],Table1[ID],0)))</f>
        <v/>
      </c>
      <c r="E54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43" s="48"/>
      <c r="G543" s="30" t="str">
        <f ca="1">IF(ATALI[[#This Row],[N_ID]]="","",INDEX(INDIRECT($2:$2),ATALI[[#This Row],[//]]))</f>
        <v/>
      </c>
      <c r="H543" s="30" t="str">
        <f ca="1">IF(ATALI[[#This Row],[N_ID]]="","",INDEX(INDIRECT($2:$2),ATALI[[#This Row],[//]]))</f>
        <v/>
      </c>
      <c r="I543" s="31" t="str">
        <f ca="1">IF(ATALI[[#This Row],[N_ID]]="","",INDEX(INDIRECT($2:$2),ATALI[[#This Row],[//]]))</f>
        <v/>
      </c>
      <c r="J543" s="31" t="str">
        <f ca="1">IF(ATALI[[#This Row],[//]]="","",INDEX([3]!db[NB PAJAK],ATALI[[#This Row],[stt]]-1))</f>
        <v/>
      </c>
      <c r="K543" s="48" t="str">
        <f ca="1">IF(ATALI[[#This Row],[//]]="","",INDEX(INDIRECT($2:$2),ATALI[[#This Row],[//]]))</f>
        <v/>
      </c>
      <c r="L543" s="48" t="str">
        <f ca="1">IF(ATALI[[#This Row],[//]]="","",INDEX(INDIRECT($2:$2),ATALI[[#This Row],[//]]))</f>
        <v/>
      </c>
      <c r="M543" s="48" t="str">
        <f ca="1">IF(ATALI[[#This Row],[//]]="","",INDEX(INDIRECT($2:$2),ATALI[[#This Row],[//]]))</f>
        <v/>
      </c>
      <c r="N543" s="33" t="str">
        <f ca="1">IF(ATALI[[#This Row],[//]]="","",INDEX(INDIRECT($2:$2),ATALI[[#This Row],[//]]))</f>
        <v/>
      </c>
      <c r="O543" s="44" t="str">
        <f ca="1">IF(ATALI[[#This Row],[//]]="","",INDEX(INDIRECT($2:$2),ATALI[[#This Row],[//]]))</f>
        <v/>
      </c>
      <c r="P543" s="44" t="str">
        <f ca="1">IF(ATALI[[#This Row],[//]]="","",IF(INDEX(INDIRECT($2:$2),ATALI[[#This Row],[//]])="","",INDEX(INDIRECT($2:$2),ATALI[[#This Row],[//]])))</f>
        <v/>
      </c>
      <c r="Q543" s="33" t="str">
        <f ca="1">IF(ATALI[[#This Row],[//]]="","",INDEX(INDIRECT($2:$2),ATALI[[#This Row],[//]]))</f>
        <v/>
      </c>
      <c r="R5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43" s="45" t="str">
        <f ca="1">IF(ATALI[[#This Row],[//]]="","",IF(INDEX(INDIRECT($2:$2),ATALI[[#This Row],[//]])="","",INDEX(INDIRECT($2:$2),ATALI[[#This Row],[//]])))</f>
        <v/>
      </c>
      <c r="U543" s="31" t="str">
        <f ca="1">IF(ATALI[[#This Row],[//]]="","",INDEX(INDIRECT($2:$2),ATALI[[#This Row],[//]]))</f>
        <v/>
      </c>
      <c r="V543" s="31" t="str">
        <f ca="1">LOWER(SUBSTITUTE(SUBSTITUTE(SUBSTITUTE(SUBSTITUTE(SUBSTITUTE(SUBSTITUTE(SUBSTITUTE(ATALI[[#This Row],[N.B.nota]]," ",""),"-",""),"(",""),")",""),".",""),",",""),"/",""))</f>
        <v/>
      </c>
      <c r="W543" s="31" t="str">
        <f ca="1">IF(ATALI[[#This Row],[concat]]="","",MATCH(ATALI[[#This Row],[concat]],[3]!db[NB NOTA_C],0)+1)</f>
        <v/>
      </c>
      <c r="X543" s="31" t="str">
        <f ca="1">IF(ATALI[[#This Row],[N.B.nota]]="","",ADDRESS(ROW(ATALI[QB]),COLUMN(ATALI[QB]))&amp;":"&amp;ADDRESS(ROW(),COLUMN(ATALI[QB])))</f>
        <v/>
      </c>
      <c r="Y543" s="46" t="str">
        <f ca="1">IF(ATALI[[#This Row],[//]]="","",HYPERLINK("[../DB.xlsx]DB!e"&amp;MATCH(ATALI[[#This Row],[concat]],[3]!db[NB NOTA_C],0)+1,"&gt;"))</f>
        <v/>
      </c>
      <c r="Z543" s="32">
        <f ca="1">IF(ATALI[[#This Row],[ID NOTA]]="",INDIRECT(ADDRESS(ROW()-1,COLUMN())),ATALI[[#This Row],[ID NOTA]])</f>
        <v>7</v>
      </c>
    </row>
    <row r="544" spans="1:26" x14ac:dyDescent="0.25">
      <c r="A544" s="32"/>
      <c r="B544" s="48" t="str">
        <f>IF(ATALI[[#This Row],[N_ID]]="","",INDEX(Table1[ID],MATCH(ATALI[[#This Row],[N_ID]],Table1[N_ID],0)))</f>
        <v/>
      </c>
      <c r="C544" s="48" t="str">
        <f ca="1">IF(ATALI[[#This Row],[//]]="","",HYPERLINK("["&amp;SUBSTITUTE(DIR,"'","")&amp;"]NOTA!D"&amp;ATALI[[#This Row],[//]]+2,"&gt;"))</f>
        <v/>
      </c>
      <c r="D544" s="48" t="str">
        <f>IF(ATALI[[#This Row],[ID NOTA]]="","",INDEX(Table1[QB],MATCH(ATALI[[#This Row],[ID NOTA]],Table1[ID],0)))</f>
        <v/>
      </c>
      <c r="E54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44" s="48"/>
      <c r="G544" s="30" t="str">
        <f ca="1">IF(ATALI[[#This Row],[N_ID]]="","",INDEX(INDIRECT($2:$2),ATALI[[#This Row],[//]]))</f>
        <v/>
      </c>
      <c r="H544" s="30" t="str">
        <f ca="1">IF(ATALI[[#This Row],[N_ID]]="","",INDEX(INDIRECT($2:$2),ATALI[[#This Row],[//]]))</f>
        <v/>
      </c>
      <c r="I544" s="31" t="str">
        <f ca="1">IF(ATALI[[#This Row],[N_ID]]="","",INDEX(INDIRECT($2:$2),ATALI[[#This Row],[//]]))</f>
        <v/>
      </c>
      <c r="J544" s="31" t="str">
        <f ca="1">IF(ATALI[[#This Row],[//]]="","",INDEX([3]!db[NB PAJAK],ATALI[[#This Row],[stt]]-1))</f>
        <v/>
      </c>
      <c r="K544" s="48" t="str">
        <f ca="1">IF(ATALI[[#This Row],[//]]="","",INDEX(INDIRECT($2:$2),ATALI[[#This Row],[//]]))</f>
        <v/>
      </c>
      <c r="L544" s="48" t="str">
        <f ca="1">IF(ATALI[[#This Row],[//]]="","",INDEX(INDIRECT($2:$2),ATALI[[#This Row],[//]]))</f>
        <v/>
      </c>
      <c r="M544" s="48" t="str">
        <f ca="1">IF(ATALI[[#This Row],[//]]="","",INDEX(INDIRECT($2:$2),ATALI[[#This Row],[//]]))</f>
        <v/>
      </c>
      <c r="N544" s="33" t="str">
        <f ca="1">IF(ATALI[[#This Row],[//]]="","",INDEX(INDIRECT($2:$2),ATALI[[#This Row],[//]]))</f>
        <v/>
      </c>
      <c r="O544" s="44" t="str">
        <f ca="1">IF(ATALI[[#This Row],[//]]="","",INDEX(INDIRECT($2:$2),ATALI[[#This Row],[//]]))</f>
        <v/>
      </c>
      <c r="P544" s="44" t="str">
        <f ca="1">IF(ATALI[[#This Row],[//]]="","",IF(INDEX(INDIRECT($2:$2),ATALI[[#This Row],[//]])="","",INDEX(INDIRECT($2:$2),ATALI[[#This Row],[//]])))</f>
        <v/>
      </c>
      <c r="Q544" s="33" t="str">
        <f ca="1">IF(ATALI[[#This Row],[//]]="","",INDEX(INDIRECT($2:$2),ATALI[[#This Row],[//]]))</f>
        <v/>
      </c>
      <c r="R5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44" s="45" t="str">
        <f ca="1">IF(ATALI[[#This Row],[//]]="","",IF(INDEX(INDIRECT($2:$2),ATALI[[#This Row],[//]])="","",INDEX(INDIRECT($2:$2),ATALI[[#This Row],[//]])))</f>
        <v/>
      </c>
      <c r="U544" s="31" t="str">
        <f ca="1">IF(ATALI[[#This Row],[//]]="","",INDEX(INDIRECT($2:$2),ATALI[[#This Row],[//]]))</f>
        <v/>
      </c>
      <c r="V544" s="31" t="str">
        <f ca="1">LOWER(SUBSTITUTE(SUBSTITUTE(SUBSTITUTE(SUBSTITUTE(SUBSTITUTE(SUBSTITUTE(SUBSTITUTE(ATALI[[#This Row],[N.B.nota]]," ",""),"-",""),"(",""),")",""),".",""),",",""),"/",""))</f>
        <v/>
      </c>
      <c r="W544" s="31" t="str">
        <f ca="1">IF(ATALI[[#This Row],[concat]]="","",MATCH(ATALI[[#This Row],[concat]],[3]!db[NB NOTA_C],0)+1)</f>
        <v/>
      </c>
      <c r="X544" s="31" t="str">
        <f ca="1">IF(ATALI[[#This Row],[N.B.nota]]="","",ADDRESS(ROW(ATALI[QB]),COLUMN(ATALI[QB]))&amp;":"&amp;ADDRESS(ROW(),COLUMN(ATALI[QB])))</f>
        <v/>
      </c>
      <c r="Y544" s="46" t="str">
        <f ca="1">IF(ATALI[[#This Row],[//]]="","",HYPERLINK("[../DB.xlsx]DB!e"&amp;MATCH(ATALI[[#This Row],[concat]],[3]!db[NB NOTA_C],0)+1,"&gt;"))</f>
        <v/>
      </c>
      <c r="Z544" s="32">
        <f ca="1">IF(ATALI[[#This Row],[ID NOTA]]="",INDIRECT(ADDRESS(ROW()-1,COLUMN())),ATALI[[#This Row],[ID NOTA]])</f>
        <v>7</v>
      </c>
    </row>
    <row r="545" spans="1:26" x14ac:dyDescent="0.25">
      <c r="A545" s="32"/>
      <c r="B545" s="48" t="str">
        <f>IF(ATALI[[#This Row],[N_ID]]="","",INDEX(Table1[ID],MATCH(ATALI[[#This Row],[N_ID]],Table1[N_ID],0)))</f>
        <v/>
      </c>
      <c r="C545" s="48" t="str">
        <f ca="1">IF(ATALI[[#This Row],[//]]="","",HYPERLINK("["&amp;SUBSTITUTE(DIR,"'","")&amp;"]NOTA!D"&amp;ATALI[[#This Row],[//]]+2,"&gt;"))</f>
        <v/>
      </c>
      <c r="D545" s="48" t="str">
        <f>IF(ATALI[[#This Row],[ID NOTA]]="","",INDEX(Table1[QB],MATCH(ATALI[[#This Row],[ID NOTA]],Table1[ID],0)))</f>
        <v/>
      </c>
      <c r="E54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45" s="48"/>
      <c r="G545" s="30" t="str">
        <f ca="1">IF(ATALI[[#This Row],[N_ID]]="","",INDEX(INDIRECT($2:$2),ATALI[[#This Row],[//]]))</f>
        <v/>
      </c>
      <c r="H545" s="30" t="str">
        <f ca="1">IF(ATALI[[#This Row],[N_ID]]="","",INDEX(INDIRECT($2:$2),ATALI[[#This Row],[//]]))</f>
        <v/>
      </c>
      <c r="I545" s="31" t="str">
        <f ca="1">IF(ATALI[[#This Row],[N_ID]]="","",INDEX(INDIRECT($2:$2),ATALI[[#This Row],[//]]))</f>
        <v/>
      </c>
      <c r="J545" s="31" t="str">
        <f ca="1">IF(ATALI[[#This Row],[//]]="","",INDEX([3]!db[NB PAJAK],ATALI[[#This Row],[stt]]-1))</f>
        <v/>
      </c>
      <c r="K545" s="48" t="str">
        <f ca="1">IF(ATALI[[#This Row],[//]]="","",INDEX(INDIRECT($2:$2),ATALI[[#This Row],[//]]))</f>
        <v/>
      </c>
      <c r="L545" s="48" t="str">
        <f ca="1">IF(ATALI[[#This Row],[//]]="","",INDEX(INDIRECT($2:$2),ATALI[[#This Row],[//]]))</f>
        <v/>
      </c>
      <c r="M545" s="48" t="str">
        <f ca="1">IF(ATALI[[#This Row],[//]]="","",INDEX(INDIRECT($2:$2),ATALI[[#This Row],[//]]))</f>
        <v/>
      </c>
      <c r="N545" s="33" t="str">
        <f ca="1">IF(ATALI[[#This Row],[//]]="","",INDEX(INDIRECT($2:$2),ATALI[[#This Row],[//]]))</f>
        <v/>
      </c>
      <c r="O545" s="44" t="str">
        <f ca="1">IF(ATALI[[#This Row],[//]]="","",INDEX(INDIRECT($2:$2),ATALI[[#This Row],[//]]))</f>
        <v/>
      </c>
      <c r="P545" s="44" t="str">
        <f ca="1">IF(ATALI[[#This Row],[//]]="","",IF(INDEX(INDIRECT($2:$2),ATALI[[#This Row],[//]])="","",INDEX(INDIRECT($2:$2),ATALI[[#This Row],[//]])))</f>
        <v/>
      </c>
      <c r="Q545" s="33" t="str">
        <f ca="1">IF(ATALI[[#This Row],[//]]="","",INDEX(INDIRECT($2:$2),ATALI[[#This Row],[//]]))</f>
        <v/>
      </c>
      <c r="R5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45" s="45" t="str">
        <f ca="1">IF(ATALI[[#This Row],[//]]="","",IF(INDEX(INDIRECT($2:$2),ATALI[[#This Row],[//]])="","",INDEX(INDIRECT($2:$2),ATALI[[#This Row],[//]])))</f>
        <v/>
      </c>
      <c r="U545" s="31" t="str">
        <f ca="1">IF(ATALI[[#This Row],[//]]="","",INDEX(INDIRECT($2:$2),ATALI[[#This Row],[//]]))</f>
        <v/>
      </c>
      <c r="V545" s="31" t="str">
        <f ca="1">LOWER(SUBSTITUTE(SUBSTITUTE(SUBSTITUTE(SUBSTITUTE(SUBSTITUTE(SUBSTITUTE(SUBSTITUTE(ATALI[[#This Row],[N.B.nota]]," ",""),"-",""),"(",""),")",""),".",""),",",""),"/",""))</f>
        <v/>
      </c>
      <c r="W545" s="31" t="str">
        <f ca="1">IF(ATALI[[#This Row],[concat]]="","",MATCH(ATALI[[#This Row],[concat]],[3]!db[NB NOTA_C],0)+1)</f>
        <v/>
      </c>
      <c r="X545" s="31" t="str">
        <f ca="1">IF(ATALI[[#This Row],[N.B.nota]]="","",ADDRESS(ROW(ATALI[QB]),COLUMN(ATALI[QB]))&amp;":"&amp;ADDRESS(ROW(),COLUMN(ATALI[QB])))</f>
        <v/>
      </c>
      <c r="Y545" s="46" t="str">
        <f ca="1">IF(ATALI[[#This Row],[//]]="","",HYPERLINK("[../DB.xlsx]DB!e"&amp;MATCH(ATALI[[#This Row],[concat]],[3]!db[NB NOTA_C],0)+1,"&gt;"))</f>
        <v/>
      </c>
      <c r="Z545" s="32">
        <f ca="1">IF(ATALI[[#This Row],[ID NOTA]]="",INDIRECT(ADDRESS(ROW()-1,COLUMN())),ATALI[[#This Row],[ID NOTA]])</f>
        <v>7</v>
      </c>
    </row>
    <row r="546" spans="1:26" x14ac:dyDescent="0.25">
      <c r="A546" s="32"/>
      <c r="B546" s="48" t="str">
        <f>IF(ATALI[[#This Row],[N_ID]]="","",INDEX(Table1[ID],MATCH(ATALI[[#This Row],[N_ID]],Table1[N_ID],0)))</f>
        <v/>
      </c>
      <c r="C546" s="48" t="str">
        <f ca="1">IF(ATALI[[#This Row],[//]]="","",HYPERLINK("["&amp;SUBSTITUTE(DIR,"'","")&amp;"]NOTA!D"&amp;ATALI[[#This Row],[//]]+2,"&gt;"))</f>
        <v/>
      </c>
      <c r="D546" s="48" t="str">
        <f>IF(ATALI[[#This Row],[ID NOTA]]="","",INDEX(Table1[QB],MATCH(ATALI[[#This Row],[ID NOTA]],Table1[ID],0)))</f>
        <v/>
      </c>
      <c r="E54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46" s="48"/>
      <c r="G546" s="30" t="str">
        <f ca="1">IF(ATALI[[#This Row],[N_ID]]="","",INDEX(INDIRECT($2:$2),ATALI[[#This Row],[//]]))</f>
        <v/>
      </c>
      <c r="H546" s="30" t="str">
        <f ca="1">IF(ATALI[[#This Row],[N_ID]]="","",INDEX(INDIRECT($2:$2),ATALI[[#This Row],[//]]))</f>
        <v/>
      </c>
      <c r="I546" s="31" t="str">
        <f ca="1">IF(ATALI[[#This Row],[N_ID]]="","",INDEX(INDIRECT($2:$2),ATALI[[#This Row],[//]]))</f>
        <v/>
      </c>
      <c r="J546" s="31" t="str">
        <f ca="1">IF(ATALI[[#This Row],[//]]="","",INDEX([3]!db[NB PAJAK],ATALI[[#This Row],[stt]]-1))</f>
        <v/>
      </c>
      <c r="K546" s="48" t="str">
        <f ca="1">IF(ATALI[[#This Row],[//]]="","",INDEX(INDIRECT($2:$2),ATALI[[#This Row],[//]]))</f>
        <v/>
      </c>
      <c r="L546" s="48" t="str">
        <f ca="1">IF(ATALI[[#This Row],[//]]="","",INDEX(INDIRECT($2:$2),ATALI[[#This Row],[//]]))</f>
        <v/>
      </c>
      <c r="M546" s="48" t="str">
        <f ca="1">IF(ATALI[[#This Row],[//]]="","",INDEX(INDIRECT($2:$2),ATALI[[#This Row],[//]]))</f>
        <v/>
      </c>
      <c r="N546" s="33" t="str">
        <f ca="1">IF(ATALI[[#This Row],[//]]="","",INDEX(INDIRECT($2:$2),ATALI[[#This Row],[//]]))</f>
        <v/>
      </c>
      <c r="O546" s="44" t="str">
        <f ca="1">IF(ATALI[[#This Row],[//]]="","",INDEX(INDIRECT($2:$2),ATALI[[#This Row],[//]]))</f>
        <v/>
      </c>
      <c r="P546" s="44" t="str">
        <f ca="1">IF(ATALI[[#This Row],[//]]="","",IF(INDEX(INDIRECT($2:$2),ATALI[[#This Row],[//]])="","",INDEX(INDIRECT($2:$2),ATALI[[#This Row],[//]])))</f>
        <v/>
      </c>
      <c r="Q546" s="33" t="str">
        <f ca="1">IF(ATALI[[#This Row],[//]]="","",INDEX(INDIRECT($2:$2),ATALI[[#This Row],[//]]))</f>
        <v/>
      </c>
      <c r="R5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46" s="45" t="str">
        <f ca="1">IF(ATALI[[#This Row],[//]]="","",IF(INDEX(INDIRECT($2:$2),ATALI[[#This Row],[//]])="","",INDEX(INDIRECT($2:$2),ATALI[[#This Row],[//]])))</f>
        <v/>
      </c>
      <c r="U546" s="31" t="str">
        <f ca="1">IF(ATALI[[#This Row],[//]]="","",INDEX(INDIRECT($2:$2),ATALI[[#This Row],[//]]))</f>
        <v/>
      </c>
      <c r="V546" s="31" t="str">
        <f ca="1">LOWER(SUBSTITUTE(SUBSTITUTE(SUBSTITUTE(SUBSTITUTE(SUBSTITUTE(SUBSTITUTE(SUBSTITUTE(ATALI[[#This Row],[N.B.nota]]," ",""),"-",""),"(",""),")",""),".",""),",",""),"/",""))</f>
        <v/>
      </c>
      <c r="W546" s="31" t="str">
        <f ca="1">IF(ATALI[[#This Row],[concat]]="","",MATCH(ATALI[[#This Row],[concat]],[3]!db[NB NOTA_C],0)+1)</f>
        <v/>
      </c>
      <c r="X546" s="31" t="str">
        <f ca="1">IF(ATALI[[#This Row],[N.B.nota]]="","",ADDRESS(ROW(ATALI[QB]),COLUMN(ATALI[QB]))&amp;":"&amp;ADDRESS(ROW(),COLUMN(ATALI[QB])))</f>
        <v/>
      </c>
      <c r="Y546" s="46" t="str">
        <f ca="1">IF(ATALI[[#This Row],[//]]="","",HYPERLINK("[../DB.xlsx]DB!e"&amp;MATCH(ATALI[[#This Row],[concat]],[3]!db[NB NOTA_C],0)+1,"&gt;"))</f>
        <v/>
      </c>
      <c r="Z546" s="32">
        <f ca="1">IF(ATALI[[#This Row],[ID NOTA]]="",INDIRECT(ADDRESS(ROW()-1,COLUMN())),ATALI[[#This Row],[ID NOTA]])</f>
        <v>7</v>
      </c>
    </row>
    <row r="547" spans="1:26" x14ac:dyDescent="0.25">
      <c r="A547" s="32"/>
      <c r="B547" s="48" t="str">
        <f>IF(ATALI[[#This Row],[N_ID]]="","",INDEX(Table1[ID],MATCH(ATALI[[#This Row],[N_ID]],Table1[N_ID],0)))</f>
        <v/>
      </c>
      <c r="C547" s="48" t="str">
        <f ca="1">IF(ATALI[[#This Row],[//]]="","",HYPERLINK("["&amp;SUBSTITUTE(DIR,"'","")&amp;"]NOTA!D"&amp;ATALI[[#This Row],[//]]+2,"&gt;"))</f>
        <v/>
      </c>
      <c r="D547" s="48" t="str">
        <f>IF(ATALI[[#This Row],[ID NOTA]]="","",INDEX(Table1[QB],MATCH(ATALI[[#This Row],[ID NOTA]],Table1[ID],0)))</f>
        <v/>
      </c>
      <c r="E54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47" s="48"/>
      <c r="G547" s="30" t="str">
        <f ca="1">IF(ATALI[[#This Row],[N_ID]]="","",INDEX(INDIRECT($2:$2),ATALI[[#This Row],[//]]))</f>
        <v/>
      </c>
      <c r="H547" s="30" t="str">
        <f ca="1">IF(ATALI[[#This Row],[N_ID]]="","",INDEX(INDIRECT($2:$2),ATALI[[#This Row],[//]]))</f>
        <v/>
      </c>
      <c r="I547" s="31" t="str">
        <f ca="1">IF(ATALI[[#This Row],[N_ID]]="","",INDEX(INDIRECT($2:$2),ATALI[[#This Row],[//]]))</f>
        <v/>
      </c>
      <c r="J547" s="31" t="str">
        <f ca="1">IF(ATALI[[#This Row],[//]]="","",INDEX([3]!db[NB PAJAK],ATALI[[#This Row],[stt]]-1))</f>
        <v/>
      </c>
      <c r="K547" s="48" t="str">
        <f ca="1">IF(ATALI[[#This Row],[//]]="","",INDEX(INDIRECT($2:$2),ATALI[[#This Row],[//]]))</f>
        <v/>
      </c>
      <c r="L547" s="48" t="str">
        <f ca="1">IF(ATALI[[#This Row],[//]]="","",INDEX(INDIRECT($2:$2),ATALI[[#This Row],[//]]))</f>
        <v/>
      </c>
      <c r="M547" s="48" t="str">
        <f ca="1">IF(ATALI[[#This Row],[//]]="","",INDEX(INDIRECT($2:$2),ATALI[[#This Row],[//]]))</f>
        <v/>
      </c>
      <c r="N547" s="33" t="str">
        <f ca="1">IF(ATALI[[#This Row],[//]]="","",INDEX(INDIRECT($2:$2),ATALI[[#This Row],[//]]))</f>
        <v/>
      </c>
      <c r="O547" s="44" t="str">
        <f ca="1">IF(ATALI[[#This Row],[//]]="","",INDEX(INDIRECT($2:$2),ATALI[[#This Row],[//]]))</f>
        <v/>
      </c>
      <c r="P547" s="44" t="str">
        <f ca="1">IF(ATALI[[#This Row],[//]]="","",IF(INDEX(INDIRECT($2:$2),ATALI[[#This Row],[//]])="","",INDEX(INDIRECT($2:$2),ATALI[[#This Row],[//]])))</f>
        <v/>
      </c>
      <c r="Q547" s="33" t="str">
        <f ca="1">IF(ATALI[[#This Row],[//]]="","",INDEX(INDIRECT($2:$2),ATALI[[#This Row],[//]]))</f>
        <v/>
      </c>
      <c r="R5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47" s="45" t="str">
        <f ca="1">IF(ATALI[[#This Row],[//]]="","",IF(INDEX(INDIRECT($2:$2),ATALI[[#This Row],[//]])="","",INDEX(INDIRECT($2:$2),ATALI[[#This Row],[//]])))</f>
        <v/>
      </c>
      <c r="U547" s="31" t="str">
        <f ca="1">IF(ATALI[[#This Row],[//]]="","",INDEX(INDIRECT($2:$2),ATALI[[#This Row],[//]]))</f>
        <v/>
      </c>
      <c r="V547" s="31" t="str">
        <f ca="1">LOWER(SUBSTITUTE(SUBSTITUTE(SUBSTITUTE(SUBSTITUTE(SUBSTITUTE(SUBSTITUTE(SUBSTITUTE(ATALI[[#This Row],[N.B.nota]]," ",""),"-",""),"(",""),")",""),".",""),",",""),"/",""))</f>
        <v/>
      </c>
      <c r="W547" s="31" t="str">
        <f ca="1">IF(ATALI[[#This Row],[concat]]="","",MATCH(ATALI[[#This Row],[concat]],[3]!db[NB NOTA_C],0)+1)</f>
        <v/>
      </c>
      <c r="X547" s="31" t="str">
        <f ca="1">IF(ATALI[[#This Row],[N.B.nota]]="","",ADDRESS(ROW(ATALI[QB]),COLUMN(ATALI[QB]))&amp;":"&amp;ADDRESS(ROW(),COLUMN(ATALI[QB])))</f>
        <v/>
      </c>
      <c r="Y547" s="46" t="str">
        <f ca="1">IF(ATALI[[#This Row],[//]]="","",HYPERLINK("[../DB.xlsx]DB!e"&amp;MATCH(ATALI[[#This Row],[concat]],[3]!db[NB NOTA_C],0)+1,"&gt;"))</f>
        <v/>
      </c>
      <c r="Z547" s="32">
        <f ca="1">IF(ATALI[[#This Row],[ID NOTA]]="",INDIRECT(ADDRESS(ROW()-1,COLUMN())),ATALI[[#This Row],[ID NOTA]])</f>
        <v>7</v>
      </c>
    </row>
    <row r="548" spans="1:26" x14ac:dyDescent="0.25">
      <c r="A548" s="32"/>
      <c r="B548" s="48" t="str">
        <f>IF(ATALI[[#This Row],[N_ID]]="","",INDEX(Table1[ID],MATCH(ATALI[[#This Row],[N_ID]],Table1[N_ID],0)))</f>
        <v/>
      </c>
      <c r="C548" s="48" t="str">
        <f ca="1">IF(ATALI[[#This Row],[//]]="","",HYPERLINK("["&amp;SUBSTITUTE(DIR,"'","")&amp;"]NOTA!D"&amp;ATALI[[#This Row],[//]]+2,"&gt;"))</f>
        <v/>
      </c>
      <c r="D548" s="48" t="str">
        <f>IF(ATALI[[#This Row],[ID NOTA]]="","",INDEX(Table1[QB],MATCH(ATALI[[#This Row],[ID NOTA]],Table1[ID],0)))</f>
        <v/>
      </c>
      <c r="E54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48" s="48"/>
      <c r="G548" s="30" t="str">
        <f ca="1">IF(ATALI[[#This Row],[N_ID]]="","",INDEX(INDIRECT($2:$2),ATALI[[#This Row],[//]]))</f>
        <v/>
      </c>
      <c r="H548" s="30" t="str">
        <f ca="1">IF(ATALI[[#This Row],[N_ID]]="","",INDEX(INDIRECT($2:$2),ATALI[[#This Row],[//]]))</f>
        <v/>
      </c>
      <c r="I548" s="31" t="str">
        <f ca="1">IF(ATALI[[#This Row],[N_ID]]="","",INDEX(INDIRECT($2:$2),ATALI[[#This Row],[//]]))</f>
        <v/>
      </c>
      <c r="J548" s="31" t="str">
        <f ca="1">IF(ATALI[[#This Row],[//]]="","",INDEX([3]!db[NB PAJAK],ATALI[[#This Row],[stt]]-1))</f>
        <v/>
      </c>
      <c r="K548" s="48" t="str">
        <f ca="1">IF(ATALI[[#This Row],[//]]="","",INDEX(INDIRECT($2:$2),ATALI[[#This Row],[//]]))</f>
        <v/>
      </c>
      <c r="L548" s="48" t="str">
        <f ca="1">IF(ATALI[[#This Row],[//]]="","",INDEX(INDIRECT($2:$2),ATALI[[#This Row],[//]]))</f>
        <v/>
      </c>
      <c r="M548" s="48" t="str">
        <f ca="1">IF(ATALI[[#This Row],[//]]="","",INDEX(INDIRECT($2:$2),ATALI[[#This Row],[//]]))</f>
        <v/>
      </c>
      <c r="N548" s="33" t="str">
        <f ca="1">IF(ATALI[[#This Row],[//]]="","",INDEX(INDIRECT($2:$2),ATALI[[#This Row],[//]]))</f>
        <v/>
      </c>
      <c r="O548" s="44" t="str">
        <f ca="1">IF(ATALI[[#This Row],[//]]="","",INDEX(INDIRECT($2:$2),ATALI[[#This Row],[//]]))</f>
        <v/>
      </c>
      <c r="P548" s="44" t="str">
        <f ca="1">IF(ATALI[[#This Row],[//]]="","",IF(INDEX(INDIRECT($2:$2),ATALI[[#This Row],[//]])="","",INDEX(INDIRECT($2:$2),ATALI[[#This Row],[//]])))</f>
        <v/>
      </c>
      <c r="Q548" s="33" t="str">
        <f ca="1">IF(ATALI[[#This Row],[//]]="","",INDEX(INDIRECT($2:$2),ATALI[[#This Row],[//]]))</f>
        <v/>
      </c>
      <c r="R5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48" s="45" t="str">
        <f ca="1">IF(ATALI[[#This Row],[//]]="","",IF(INDEX(INDIRECT($2:$2),ATALI[[#This Row],[//]])="","",INDEX(INDIRECT($2:$2),ATALI[[#This Row],[//]])))</f>
        <v/>
      </c>
      <c r="U548" s="31" t="str">
        <f ca="1">IF(ATALI[[#This Row],[//]]="","",INDEX(INDIRECT($2:$2),ATALI[[#This Row],[//]]))</f>
        <v/>
      </c>
      <c r="V548" s="31" t="str">
        <f ca="1">LOWER(SUBSTITUTE(SUBSTITUTE(SUBSTITUTE(SUBSTITUTE(SUBSTITUTE(SUBSTITUTE(SUBSTITUTE(ATALI[[#This Row],[N.B.nota]]," ",""),"-",""),"(",""),")",""),".",""),",",""),"/",""))</f>
        <v/>
      </c>
      <c r="W548" s="31" t="str">
        <f ca="1">IF(ATALI[[#This Row],[concat]]="","",MATCH(ATALI[[#This Row],[concat]],[3]!db[NB NOTA_C],0)+1)</f>
        <v/>
      </c>
      <c r="X548" s="31" t="str">
        <f ca="1">IF(ATALI[[#This Row],[N.B.nota]]="","",ADDRESS(ROW(ATALI[QB]),COLUMN(ATALI[QB]))&amp;":"&amp;ADDRESS(ROW(),COLUMN(ATALI[QB])))</f>
        <v/>
      </c>
      <c r="Y548" s="46" t="str">
        <f ca="1">IF(ATALI[[#This Row],[//]]="","",HYPERLINK("[../DB.xlsx]DB!e"&amp;MATCH(ATALI[[#This Row],[concat]],[3]!db[NB NOTA_C],0)+1,"&gt;"))</f>
        <v/>
      </c>
      <c r="Z548" s="32">
        <f ca="1">IF(ATALI[[#This Row],[ID NOTA]]="",INDIRECT(ADDRESS(ROW()-1,COLUMN())),ATALI[[#This Row],[ID NOTA]])</f>
        <v>7</v>
      </c>
    </row>
    <row r="549" spans="1:26" x14ac:dyDescent="0.25">
      <c r="A549" s="32"/>
      <c r="B549" s="48" t="str">
        <f>IF(ATALI[[#This Row],[N_ID]]="","",INDEX(Table1[ID],MATCH(ATALI[[#This Row],[N_ID]],Table1[N_ID],0)))</f>
        <v/>
      </c>
      <c r="C549" s="48" t="str">
        <f ca="1">IF(ATALI[[#This Row],[//]]="","",HYPERLINK("["&amp;SUBSTITUTE(DIR,"'","")&amp;"]NOTA!D"&amp;ATALI[[#This Row],[//]]+2,"&gt;"))</f>
        <v/>
      </c>
      <c r="D549" s="48" t="str">
        <f>IF(ATALI[[#This Row],[ID NOTA]]="","",INDEX(Table1[QB],MATCH(ATALI[[#This Row],[ID NOTA]],Table1[ID],0)))</f>
        <v/>
      </c>
      <c r="E54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49" s="48"/>
      <c r="G549" s="30" t="str">
        <f ca="1">IF(ATALI[[#This Row],[N_ID]]="","",INDEX(INDIRECT($2:$2),ATALI[[#This Row],[//]]))</f>
        <v/>
      </c>
      <c r="H549" s="30" t="str">
        <f ca="1">IF(ATALI[[#This Row],[N_ID]]="","",INDEX(INDIRECT($2:$2),ATALI[[#This Row],[//]]))</f>
        <v/>
      </c>
      <c r="I549" s="31" t="str">
        <f ca="1">IF(ATALI[[#This Row],[N_ID]]="","",INDEX(INDIRECT($2:$2),ATALI[[#This Row],[//]]))</f>
        <v/>
      </c>
      <c r="J549" s="31" t="str">
        <f ca="1">IF(ATALI[[#This Row],[//]]="","",INDEX([3]!db[NB PAJAK],ATALI[[#This Row],[stt]]-1))</f>
        <v/>
      </c>
      <c r="K549" s="48" t="str">
        <f ca="1">IF(ATALI[[#This Row],[//]]="","",INDEX(INDIRECT($2:$2),ATALI[[#This Row],[//]]))</f>
        <v/>
      </c>
      <c r="L549" s="48" t="str">
        <f ca="1">IF(ATALI[[#This Row],[//]]="","",INDEX(INDIRECT($2:$2),ATALI[[#This Row],[//]]))</f>
        <v/>
      </c>
      <c r="M549" s="48" t="str">
        <f ca="1">IF(ATALI[[#This Row],[//]]="","",INDEX(INDIRECT($2:$2),ATALI[[#This Row],[//]]))</f>
        <v/>
      </c>
      <c r="N549" s="33" t="str">
        <f ca="1">IF(ATALI[[#This Row],[//]]="","",INDEX(INDIRECT($2:$2),ATALI[[#This Row],[//]]))</f>
        <v/>
      </c>
      <c r="O549" s="44" t="str">
        <f ca="1">IF(ATALI[[#This Row],[//]]="","",INDEX(INDIRECT($2:$2),ATALI[[#This Row],[//]]))</f>
        <v/>
      </c>
      <c r="P549" s="44" t="str">
        <f ca="1">IF(ATALI[[#This Row],[//]]="","",IF(INDEX(INDIRECT($2:$2),ATALI[[#This Row],[//]])="","",INDEX(INDIRECT($2:$2),ATALI[[#This Row],[//]])))</f>
        <v/>
      </c>
      <c r="Q549" s="33" t="str">
        <f ca="1">IF(ATALI[[#This Row],[//]]="","",INDEX(INDIRECT($2:$2),ATALI[[#This Row],[//]]))</f>
        <v/>
      </c>
      <c r="R5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49" s="45" t="str">
        <f ca="1">IF(ATALI[[#This Row],[//]]="","",IF(INDEX(INDIRECT($2:$2),ATALI[[#This Row],[//]])="","",INDEX(INDIRECT($2:$2),ATALI[[#This Row],[//]])))</f>
        <v/>
      </c>
      <c r="U549" s="31" t="str">
        <f ca="1">IF(ATALI[[#This Row],[//]]="","",INDEX(INDIRECT($2:$2),ATALI[[#This Row],[//]]))</f>
        <v/>
      </c>
      <c r="V549" s="31" t="str">
        <f ca="1">LOWER(SUBSTITUTE(SUBSTITUTE(SUBSTITUTE(SUBSTITUTE(SUBSTITUTE(SUBSTITUTE(SUBSTITUTE(ATALI[[#This Row],[N.B.nota]]," ",""),"-",""),"(",""),")",""),".",""),",",""),"/",""))</f>
        <v/>
      </c>
      <c r="W549" s="31" t="str">
        <f ca="1">IF(ATALI[[#This Row],[concat]]="","",MATCH(ATALI[[#This Row],[concat]],[3]!db[NB NOTA_C],0)+1)</f>
        <v/>
      </c>
      <c r="X549" s="31" t="str">
        <f ca="1">IF(ATALI[[#This Row],[N.B.nota]]="","",ADDRESS(ROW(ATALI[QB]),COLUMN(ATALI[QB]))&amp;":"&amp;ADDRESS(ROW(),COLUMN(ATALI[QB])))</f>
        <v/>
      </c>
      <c r="Y549" s="46" t="str">
        <f ca="1">IF(ATALI[[#This Row],[//]]="","",HYPERLINK("[../DB.xlsx]DB!e"&amp;MATCH(ATALI[[#This Row],[concat]],[3]!db[NB NOTA_C],0)+1,"&gt;"))</f>
        <v/>
      </c>
      <c r="Z549" s="32">
        <f ca="1">IF(ATALI[[#This Row],[ID NOTA]]="",INDIRECT(ADDRESS(ROW()-1,COLUMN())),ATALI[[#This Row],[ID NOTA]])</f>
        <v>7</v>
      </c>
    </row>
    <row r="550" spans="1:26" x14ac:dyDescent="0.25">
      <c r="A550" s="32"/>
      <c r="B550" s="48" t="str">
        <f>IF(ATALI[[#This Row],[N_ID]]="","",INDEX(Table1[ID],MATCH(ATALI[[#This Row],[N_ID]],Table1[N_ID],0)))</f>
        <v/>
      </c>
      <c r="C550" s="48" t="str">
        <f ca="1">IF(ATALI[[#This Row],[//]]="","",HYPERLINK("["&amp;SUBSTITUTE(DIR,"'","")&amp;"]NOTA!D"&amp;ATALI[[#This Row],[//]]+2,"&gt;"))</f>
        <v/>
      </c>
      <c r="D550" s="48" t="str">
        <f>IF(ATALI[[#This Row],[ID NOTA]]="","",INDEX(Table1[QB],MATCH(ATALI[[#This Row],[ID NOTA]],Table1[ID],0)))</f>
        <v/>
      </c>
      <c r="E55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50" s="48"/>
      <c r="G550" s="30" t="str">
        <f ca="1">IF(ATALI[[#This Row],[N_ID]]="","",INDEX(INDIRECT($2:$2),ATALI[[#This Row],[//]]))</f>
        <v/>
      </c>
      <c r="H550" s="30" t="str">
        <f ca="1">IF(ATALI[[#This Row],[N_ID]]="","",INDEX(INDIRECT($2:$2),ATALI[[#This Row],[//]]))</f>
        <v/>
      </c>
      <c r="I550" s="31" t="str">
        <f ca="1">IF(ATALI[[#This Row],[N_ID]]="","",INDEX(INDIRECT($2:$2),ATALI[[#This Row],[//]]))</f>
        <v/>
      </c>
      <c r="J550" s="31" t="str">
        <f ca="1">IF(ATALI[[#This Row],[//]]="","",INDEX([3]!db[NB PAJAK],ATALI[[#This Row],[stt]]-1))</f>
        <v/>
      </c>
      <c r="K550" s="48" t="str">
        <f ca="1">IF(ATALI[[#This Row],[//]]="","",INDEX(INDIRECT($2:$2),ATALI[[#This Row],[//]]))</f>
        <v/>
      </c>
      <c r="L550" s="48" t="str">
        <f ca="1">IF(ATALI[[#This Row],[//]]="","",INDEX(INDIRECT($2:$2),ATALI[[#This Row],[//]]))</f>
        <v/>
      </c>
      <c r="M550" s="48" t="str">
        <f ca="1">IF(ATALI[[#This Row],[//]]="","",INDEX(INDIRECT($2:$2),ATALI[[#This Row],[//]]))</f>
        <v/>
      </c>
      <c r="N550" s="33" t="str">
        <f ca="1">IF(ATALI[[#This Row],[//]]="","",INDEX(INDIRECT($2:$2),ATALI[[#This Row],[//]]))</f>
        <v/>
      </c>
      <c r="O550" s="44" t="str">
        <f ca="1">IF(ATALI[[#This Row],[//]]="","",INDEX(INDIRECT($2:$2),ATALI[[#This Row],[//]]))</f>
        <v/>
      </c>
      <c r="P550" s="44" t="str">
        <f ca="1">IF(ATALI[[#This Row],[//]]="","",IF(INDEX(INDIRECT($2:$2),ATALI[[#This Row],[//]])="","",INDEX(INDIRECT($2:$2),ATALI[[#This Row],[//]])))</f>
        <v/>
      </c>
      <c r="Q550" s="33" t="str">
        <f ca="1">IF(ATALI[[#This Row],[//]]="","",INDEX(INDIRECT($2:$2),ATALI[[#This Row],[//]]))</f>
        <v/>
      </c>
      <c r="R5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50" s="45" t="str">
        <f ca="1">IF(ATALI[[#This Row],[//]]="","",IF(INDEX(INDIRECT($2:$2),ATALI[[#This Row],[//]])="","",INDEX(INDIRECT($2:$2),ATALI[[#This Row],[//]])))</f>
        <v/>
      </c>
      <c r="U550" s="31" t="str">
        <f ca="1">IF(ATALI[[#This Row],[//]]="","",INDEX(INDIRECT($2:$2),ATALI[[#This Row],[//]]))</f>
        <v/>
      </c>
      <c r="V550" s="31" t="str">
        <f ca="1">LOWER(SUBSTITUTE(SUBSTITUTE(SUBSTITUTE(SUBSTITUTE(SUBSTITUTE(SUBSTITUTE(SUBSTITUTE(ATALI[[#This Row],[N.B.nota]]," ",""),"-",""),"(",""),")",""),".",""),",",""),"/",""))</f>
        <v/>
      </c>
      <c r="W550" s="31" t="str">
        <f ca="1">IF(ATALI[[#This Row],[concat]]="","",MATCH(ATALI[[#This Row],[concat]],[3]!db[NB NOTA_C],0)+1)</f>
        <v/>
      </c>
      <c r="X550" s="31" t="str">
        <f ca="1">IF(ATALI[[#This Row],[N.B.nota]]="","",ADDRESS(ROW(ATALI[QB]),COLUMN(ATALI[QB]))&amp;":"&amp;ADDRESS(ROW(),COLUMN(ATALI[QB])))</f>
        <v/>
      </c>
      <c r="Y550" s="46" t="str">
        <f ca="1">IF(ATALI[[#This Row],[//]]="","",HYPERLINK("[../DB.xlsx]DB!e"&amp;MATCH(ATALI[[#This Row],[concat]],[3]!db[NB NOTA_C],0)+1,"&gt;"))</f>
        <v/>
      </c>
      <c r="Z550" s="32">
        <f ca="1">IF(ATALI[[#This Row],[ID NOTA]]="",INDIRECT(ADDRESS(ROW()-1,COLUMN())),ATALI[[#This Row],[ID NOTA]])</f>
        <v>7</v>
      </c>
    </row>
    <row r="551" spans="1:26" x14ac:dyDescent="0.25">
      <c r="A551" s="32"/>
      <c r="B551" s="48" t="str">
        <f>IF(ATALI[[#This Row],[N_ID]]="","",INDEX(Table1[ID],MATCH(ATALI[[#This Row],[N_ID]],Table1[N_ID],0)))</f>
        <v/>
      </c>
      <c r="C551" s="48" t="str">
        <f ca="1">IF(ATALI[[#This Row],[//]]="","",HYPERLINK("["&amp;SUBSTITUTE(DIR,"'","")&amp;"]NOTA!D"&amp;ATALI[[#This Row],[//]]+2,"&gt;"))</f>
        <v/>
      </c>
      <c r="D551" s="48" t="str">
        <f>IF(ATALI[[#This Row],[ID NOTA]]="","",INDEX(Table1[QB],MATCH(ATALI[[#This Row],[ID NOTA]],Table1[ID],0)))</f>
        <v/>
      </c>
      <c r="E55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51" s="48"/>
      <c r="G551" s="30" t="str">
        <f ca="1">IF(ATALI[[#This Row],[N_ID]]="","",INDEX(INDIRECT($2:$2),ATALI[[#This Row],[//]]))</f>
        <v/>
      </c>
      <c r="H551" s="30" t="str">
        <f ca="1">IF(ATALI[[#This Row],[N_ID]]="","",INDEX(INDIRECT($2:$2),ATALI[[#This Row],[//]]))</f>
        <v/>
      </c>
      <c r="I551" s="31" t="str">
        <f ca="1">IF(ATALI[[#This Row],[N_ID]]="","",INDEX(INDIRECT($2:$2),ATALI[[#This Row],[//]]))</f>
        <v/>
      </c>
      <c r="J551" s="31" t="str">
        <f ca="1">IF(ATALI[[#This Row],[//]]="","",INDEX([3]!db[NB PAJAK],ATALI[[#This Row],[stt]]-1))</f>
        <v/>
      </c>
      <c r="K551" s="48" t="str">
        <f ca="1">IF(ATALI[[#This Row],[//]]="","",INDEX(INDIRECT($2:$2),ATALI[[#This Row],[//]]))</f>
        <v/>
      </c>
      <c r="L551" s="48" t="str">
        <f ca="1">IF(ATALI[[#This Row],[//]]="","",INDEX(INDIRECT($2:$2),ATALI[[#This Row],[//]]))</f>
        <v/>
      </c>
      <c r="M551" s="48" t="str">
        <f ca="1">IF(ATALI[[#This Row],[//]]="","",INDEX(INDIRECT($2:$2),ATALI[[#This Row],[//]]))</f>
        <v/>
      </c>
      <c r="N551" s="33" t="str">
        <f ca="1">IF(ATALI[[#This Row],[//]]="","",INDEX(INDIRECT($2:$2),ATALI[[#This Row],[//]]))</f>
        <v/>
      </c>
      <c r="O551" s="44" t="str">
        <f ca="1">IF(ATALI[[#This Row],[//]]="","",INDEX(INDIRECT($2:$2),ATALI[[#This Row],[//]]))</f>
        <v/>
      </c>
      <c r="P551" s="44" t="str">
        <f ca="1">IF(ATALI[[#This Row],[//]]="","",IF(INDEX(INDIRECT($2:$2),ATALI[[#This Row],[//]])="","",INDEX(INDIRECT($2:$2),ATALI[[#This Row],[//]])))</f>
        <v/>
      </c>
      <c r="Q551" s="33" t="str">
        <f ca="1">IF(ATALI[[#This Row],[//]]="","",INDEX(INDIRECT($2:$2),ATALI[[#This Row],[//]]))</f>
        <v/>
      </c>
      <c r="R5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51" s="45" t="str">
        <f ca="1">IF(ATALI[[#This Row],[//]]="","",IF(INDEX(INDIRECT($2:$2),ATALI[[#This Row],[//]])="","",INDEX(INDIRECT($2:$2),ATALI[[#This Row],[//]])))</f>
        <v/>
      </c>
      <c r="U551" s="31" t="str">
        <f ca="1">IF(ATALI[[#This Row],[//]]="","",INDEX(INDIRECT($2:$2),ATALI[[#This Row],[//]]))</f>
        <v/>
      </c>
      <c r="V551" s="31" t="str">
        <f ca="1">LOWER(SUBSTITUTE(SUBSTITUTE(SUBSTITUTE(SUBSTITUTE(SUBSTITUTE(SUBSTITUTE(SUBSTITUTE(ATALI[[#This Row],[N.B.nota]]," ",""),"-",""),"(",""),")",""),".",""),",",""),"/",""))</f>
        <v/>
      </c>
      <c r="W551" s="31" t="str">
        <f ca="1">IF(ATALI[[#This Row],[concat]]="","",MATCH(ATALI[[#This Row],[concat]],[3]!db[NB NOTA_C],0)+1)</f>
        <v/>
      </c>
      <c r="X551" s="31" t="str">
        <f ca="1">IF(ATALI[[#This Row],[N.B.nota]]="","",ADDRESS(ROW(ATALI[QB]),COLUMN(ATALI[QB]))&amp;":"&amp;ADDRESS(ROW(),COLUMN(ATALI[QB])))</f>
        <v/>
      </c>
      <c r="Y551" s="46" t="str">
        <f ca="1">IF(ATALI[[#This Row],[//]]="","",HYPERLINK("[../DB.xlsx]DB!e"&amp;MATCH(ATALI[[#This Row],[concat]],[3]!db[NB NOTA_C],0)+1,"&gt;"))</f>
        <v/>
      </c>
      <c r="Z551" s="32">
        <f ca="1">IF(ATALI[[#This Row],[ID NOTA]]="",INDIRECT(ADDRESS(ROW()-1,COLUMN())),ATALI[[#This Row],[ID NOTA]])</f>
        <v>7</v>
      </c>
    </row>
    <row r="552" spans="1:26" x14ac:dyDescent="0.25">
      <c r="A552" s="32"/>
      <c r="B552" s="48" t="str">
        <f>IF(ATALI[[#This Row],[N_ID]]="","",INDEX(Table1[ID],MATCH(ATALI[[#This Row],[N_ID]],Table1[N_ID],0)))</f>
        <v/>
      </c>
      <c r="C552" s="48" t="str">
        <f ca="1">IF(ATALI[[#This Row],[//]]="","",HYPERLINK("["&amp;SUBSTITUTE(DIR,"'","")&amp;"]NOTA!D"&amp;ATALI[[#This Row],[//]]+2,"&gt;"))</f>
        <v/>
      </c>
      <c r="D552" s="48" t="str">
        <f>IF(ATALI[[#This Row],[ID NOTA]]="","",INDEX(Table1[QB],MATCH(ATALI[[#This Row],[ID NOTA]],Table1[ID],0)))</f>
        <v/>
      </c>
      <c r="E55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52" s="48"/>
      <c r="G552" s="30" t="str">
        <f ca="1">IF(ATALI[[#This Row],[N_ID]]="","",INDEX(INDIRECT($2:$2),ATALI[[#This Row],[//]]))</f>
        <v/>
      </c>
      <c r="H552" s="30" t="str">
        <f ca="1">IF(ATALI[[#This Row],[N_ID]]="","",INDEX(INDIRECT($2:$2),ATALI[[#This Row],[//]]))</f>
        <v/>
      </c>
      <c r="I552" s="31" t="str">
        <f ca="1">IF(ATALI[[#This Row],[N_ID]]="","",INDEX(INDIRECT($2:$2),ATALI[[#This Row],[//]]))</f>
        <v/>
      </c>
      <c r="J552" s="31" t="str">
        <f ca="1">IF(ATALI[[#This Row],[//]]="","",INDEX([3]!db[NB PAJAK],ATALI[[#This Row],[stt]]-1))</f>
        <v/>
      </c>
      <c r="K552" s="48" t="str">
        <f ca="1">IF(ATALI[[#This Row],[//]]="","",INDEX(INDIRECT($2:$2),ATALI[[#This Row],[//]]))</f>
        <v/>
      </c>
      <c r="L552" s="48" t="str">
        <f ca="1">IF(ATALI[[#This Row],[//]]="","",INDEX(INDIRECT($2:$2),ATALI[[#This Row],[//]]))</f>
        <v/>
      </c>
      <c r="M552" s="48" t="str">
        <f ca="1">IF(ATALI[[#This Row],[//]]="","",INDEX(INDIRECT($2:$2),ATALI[[#This Row],[//]]))</f>
        <v/>
      </c>
      <c r="N552" s="33" t="str">
        <f ca="1">IF(ATALI[[#This Row],[//]]="","",INDEX(INDIRECT($2:$2),ATALI[[#This Row],[//]]))</f>
        <v/>
      </c>
      <c r="O552" s="44" t="str">
        <f ca="1">IF(ATALI[[#This Row],[//]]="","",INDEX(INDIRECT($2:$2),ATALI[[#This Row],[//]]))</f>
        <v/>
      </c>
      <c r="P552" s="44" t="str">
        <f ca="1">IF(ATALI[[#This Row],[//]]="","",IF(INDEX(INDIRECT($2:$2),ATALI[[#This Row],[//]])="","",INDEX(INDIRECT($2:$2),ATALI[[#This Row],[//]])))</f>
        <v/>
      </c>
      <c r="Q552" s="33" t="str">
        <f ca="1">IF(ATALI[[#This Row],[//]]="","",INDEX(INDIRECT($2:$2),ATALI[[#This Row],[//]]))</f>
        <v/>
      </c>
      <c r="R5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52" s="45" t="str">
        <f ca="1">IF(ATALI[[#This Row],[//]]="","",IF(INDEX(INDIRECT($2:$2),ATALI[[#This Row],[//]])="","",INDEX(INDIRECT($2:$2),ATALI[[#This Row],[//]])))</f>
        <v/>
      </c>
      <c r="U552" s="31" t="str">
        <f ca="1">IF(ATALI[[#This Row],[//]]="","",INDEX(INDIRECT($2:$2),ATALI[[#This Row],[//]]))</f>
        <v/>
      </c>
      <c r="V552" s="31" t="str">
        <f ca="1">LOWER(SUBSTITUTE(SUBSTITUTE(SUBSTITUTE(SUBSTITUTE(SUBSTITUTE(SUBSTITUTE(SUBSTITUTE(ATALI[[#This Row],[N.B.nota]]," ",""),"-",""),"(",""),")",""),".",""),",",""),"/",""))</f>
        <v/>
      </c>
      <c r="W552" s="31" t="str">
        <f ca="1">IF(ATALI[[#This Row],[concat]]="","",MATCH(ATALI[[#This Row],[concat]],[3]!db[NB NOTA_C],0)+1)</f>
        <v/>
      </c>
      <c r="X552" s="31" t="str">
        <f ca="1">IF(ATALI[[#This Row],[N.B.nota]]="","",ADDRESS(ROW(ATALI[QB]),COLUMN(ATALI[QB]))&amp;":"&amp;ADDRESS(ROW(),COLUMN(ATALI[QB])))</f>
        <v/>
      </c>
      <c r="Y552" s="46" t="str">
        <f ca="1">IF(ATALI[[#This Row],[//]]="","",HYPERLINK("[../DB.xlsx]DB!e"&amp;MATCH(ATALI[[#This Row],[concat]],[3]!db[NB NOTA_C],0)+1,"&gt;"))</f>
        <v/>
      </c>
      <c r="Z552" s="32">
        <f ca="1">IF(ATALI[[#This Row],[ID NOTA]]="",INDIRECT(ADDRESS(ROW()-1,COLUMN())),ATALI[[#This Row],[ID NOTA]])</f>
        <v>7</v>
      </c>
    </row>
    <row r="553" spans="1:26" x14ac:dyDescent="0.25">
      <c r="A553" s="32"/>
      <c r="B553" s="48" t="str">
        <f>IF(ATALI[[#This Row],[N_ID]]="","",INDEX(Table1[ID],MATCH(ATALI[[#This Row],[N_ID]],Table1[N_ID],0)))</f>
        <v/>
      </c>
      <c r="C553" s="48" t="str">
        <f ca="1">IF(ATALI[[#This Row],[//]]="","",HYPERLINK("["&amp;SUBSTITUTE(DIR,"'","")&amp;"]NOTA!D"&amp;ATALI[[#This Row],[//]]+2,"&gt;"))</f>
        <v/>
      </c>
      <c r="D553" s="48" t="str">
        <f>IF(ATALI[[#This Row],[ID NOTA]]="","",INDEX(Table1[QB],MATCH(ATALI[[#This Row],[ID NOTA]],Table1[ID],0)))</f>
        <v/>
      </c>
      <c r="E55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53" s="48"/>
      <c r="G553" s="30" t="str">
        <f ca="1">IF(ATALI[[#This Row],[N_ID]]="","",INDEX(INDIRECT($2:$2),ATALI[[#This Row],[//]]))</f>
        <v/>
      </c>
      <c r="H553" s="30" t="str">
        <f ca="1">IF(ATALI[[#This Row],[N_ID]]="","",INDEX(INDIRECT($2:$2),ATALI[[#This Row],[//]]))</f>
        <v/>
      </c>
      <c r="I553" s="31" t="str">
        <f ca="1">IF(ATALI[[#This Row],[N_ID]]="","",INDEX(INDIRECT($2:$2),ATALI[[#This Row],[//]]))</f>
        <v/>
      </c>
      <c r="J553" s="31" t="str">
        <f ca="1">IF(ATALI[[#This Row],[//]]="","",INDEX([3]!db[NB PAJAK],ATALI[[#This Row],[stt]]-1))</f>
        <v/>
      </c>
      <c r="K553" s="48" t="str">
        <f ca="1">IF(ATALI[[#This Row],[//]]="","",INDEX(INDIRECT($2:$2),ATALI[[#This Row],[//]]))</f>
        <v/>
      </c>
      <c r="L553" s="48" t="str">
        <f ca="1">IF(ATALI[[#This Row],[//]]="","",INDEX(INDIRECT($2:$2),ATALI[[#This Row],[//]]))</f>
        <v/>
      </c>
      <c r="M553" s="48" t="str">
        <f ca="1">IF(ATALI[[#This Row],[//]]="","",INDEX(INDIRECT($2:$2),ATALI[[#This Row],[//]]))</f>
        <v/>
      </c>
      <c r="N553" s="33" t="str">
        <f ca="1">IF(ATALI[[#This Row],[//]]="","",INDEX(INDIRECT($2:$2),ATALI[[#This Row],[//]]))</f>
        <v/>
      </c>
      <c r="O553" s="44" t="str">
        <f ca="1">IF(ATALI[[#This Row],[//]]="","",INDEX(INDIRECT($2:$2),ATALI[[#This Row],[//]]))</f>
        <v/>
      </c>
      <c r="P553" s="44" t="str">
        <f ca="1">IF(ATALI[[#This Row],[//]]="","",IF(INDEX(INDIRECT($2:$2),ATALI[[#This Row],[//]])="","",INDEX(INDIRECT($2:$2),ATALI[[#This Row],[//]])))</f>
        <v/>
      </c>
      <c r="Q553" s="33" t="str">
        <f ca="1">IF(ATALI[[#This Row],[//]]="","",INDEX(INDIRECT($2:$2),ATALI[[#This Row],[//]]))</f>
        <v/>
      </c>
      <c r="R5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53" s="45" t="str">
        <f ca="1">IF(ATALI[[#This Row],[//]]="","",IF(INDEX(INDIRECT($2:$2),ATALI[[#This Row],[//]])="","",INDEX(INDIRECT($2:$2),ATALI[[#This Row],[//]])))</f>
        <v/>
      </c>
      <c r="U553" s="31" t="str">
        <f ca="1">IF(ATALI[[#This Row],[//]]="","",INDEX(INDIRECT($2:$2),ATALI[[#This Row],[//]]))</f>
        <v/>
      </c>
      <c r="V553" s="31" t="str">
        <f ca="1">LOWER(SUBSTITUTE(SUBSTITUTE(SUBSTITUTE(SUBSTITUTE(SUBSTITUTE(SUBSTITUTE(SUBSTITUTE(ATALI[[#This Row],[N.B.nota]]," ",""),"-",""),"(",""),")",""),".",""),",",""),"/",""))</f>
        <v/>
      </c>
      <c r="W553" s="31" t="str">
        <f ca="1">IF(ATALI[[#This Row],[concat]]="","",MATCH(ATALI[[#This Row],[concat]],[3]!db[NB NOTA_C],0)+1)</f>
        <v/>
      </c>
      <c r="X553" s="31" t="str">
        <f ca="1">IF(ATALI[[#This Row],[N.B.nota]]="","",ADDRESS(ROW(ATALI[QB]),COLUMN(ATALI[QB]))&amp;":"&amp;ADDRESS(ROW(),COLUMN(ATALI[QB])))</f>
        <v/>
      </c>
      <c r="Y553" s="46" t="str">
        <f ca="1">IF(ATALI[[#This Row],[//]]="","",HYPERLINK("[../DB.xlsx]DB!e"&amp;MATCH(ATALI[[#This Row],[concat]],[3]!db[NB NOTA_C],0)+1,"&gt;"))</f>
        <v/>
      </c>
      <c r="Z553" s="32">
        <f ca="1">IF(ATALI[[#This Row],[ID NOTA]]="",INDIRECT(ADDRESS(ROW()-1,COLUMN())),ATALI[[#This Row],[ID NOTA]])</f>
        <v>7</v>
      </c>
    </row>
    <row r="554" spans="1:26" x14ac:dyDescent="0.25">
      <c r="A554" s="32"/>
      <c r="B554" s="48" t="str">
        <f>IF(ATALI[[#This Row],[N_ID]]="","",INDEX(Table1[ID],MATCH(ATALI[[#This Row],[N_ID]],Table1[N_ID],0)))</f>
        <v/>
      </c>
      <c r="C554" s="48" t="str">
        <f ca="1">IF(ATALI[[#This Row],[//]]="","",HYPERLINK("["&amp;SUBSTITUTE(DIR,"'","")&amp;"]NOTA!D"&amp;ATALI[[#This Row],[//]]+2,"&gt;"))</f>
        <v/>
      </c>
      <c r="D554" s="48" t="str">
        <f>IF(ATALI[[#This Row],[ID NOTA]]="","",INDEX(Table1[QB],MATCH(ATALI[[#This Row],[ID NOTA]],Table1[ID],0)))</f>
        <v/>
      </c>
      <c r="E55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54" s="48"/>
      <c r="G554" s="30" t="str">
        <f ca="1">IF(ATALI[[#This Row],[N_ID]]="","",INDEX(INDIRECT($2:$2),ATALI[[#This Row],[//]]))</f>
        <v/>
      </c>
      <c r="H554" s="30" t="str">
        <f ca="1">IF(ATALI[[#This Row],[N_ID]]="","",INDEX(INDIRECT($2:$2),ATALI[[#This Row],[//]]))</f>
        <v/>
      </c>
      <c r="I554" s="31" t="str">
        <f ca="1">IF(ATALI[[#This Row],[N_ID]]="","",INDEX(INDIRECT($2:$2),ATALI[[#This Row],[//]]))</f>
        <v/>
      </c>
      <c r="J554" s="31" t="str">
        <f ca="1">IF(ATALI[[#This Row],[//]]="","",INDEX([3]!db[NB PAJAK],ATALI[[#This Row],[stt]]-1))</f>
        <v/>
      </c>
      <c r="K554" s="48" t="str">
        <f ca="1">IF(ATALI[[#This Row],[//]]="","",INDEX(INDIRECT($2:$2),ATALI[[#This Row],[//]]))</f>
        <v/>
      </c>
      <c r="L554" s="48" t="str">
        <f ca="1">IF(ATALI[[#This Row],[//]]="","",INDEX(INDIRECT($2:$2),ATALI[[#This Row],[//]]))</f>
        <v/>
      </c>
      <c r="M554" s="48" t="str">
        <f ca="1">IF(ATALI[[#This Row],[//]]="","",INDEX(INDIRECT($2:$2),ATALI[[#This Row],[//]]))</f>
        <v/>
      </c>
      <c r="N554" s="33" t="str">
        <f ca="1">IF(ATALI[[#This Row],[//]]="","",INDEX(INDIRECT($2:$2),ATALI[[#This Row],[//]]))</f>
        <v/>
      </c>
      <c r="O554" s="44" t="str">
        <f ca="1">IF(ATALI[[#This Row],[//]]="","",INDEX(INDIRECT($2:$2),ATALI[[#This Row],[//]]))</f>
        <v/>
      </c>
      <c r="P554" s="44" t="str">
        <f ca="1">IF(ATALI[[#This Row],[//]]="","",IF(INDEX(INDIRECT($2:$2),ATALI[[#This Row],[//]])="","",INDEX(INDIRECT($2:$2),ATALI[[#This Row],[//]])))</f>
        <v/>
      </c>
      <c r="Q554" s="33" t="str">
        <f ca="1">IF(ATALI[[#This Row],[//]]="","",INDEX(INDIRECT($2:$2),ATALI[[#This Row],[//]]))</f>
        <v/>
      </c>
      <c r="R5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54" s="45" t="str">
        <f ca="1">IF(ATALI[[#This Row],[//]]="","",IF(INDEX(INDIRECT($2:$2),ATALI[[#This Row],[//]])="","",INDEX(INDIRECT($2:$2),ATALI[[#This Row],[//]])))</f>
        <v/>
      </c>
      <c r="U554" s="31" t="str">
        <f ca="1">IF(ATALI[[#This Row],[//]]="","",INDEX(INDIRECT($2:$2),ATALI[[#This Row],[//]]))</f>
        <v/>
      </c>
      <c r="V554" s="31" t="str">
        <f ca="1">LOWER(SUBSTITUTE(SUBSTITUTE(SUBSTITUTE(SUBSTITUTE(SUBSTITUTE(SUBSTITUTE(SUBSTITUTE(ATALI[[#This Row],[N.B.nota]]," ",""),"-",""),"(",""),")",""),".",""),",",""),"/",""))</f>
        <v/>
      </c>
      <c r="W554" s="31" t="str">
        <f ca="1">IF(ATALI[[#This Row],[concat]]="","",MATCH(ATALI[[#This Row],[concat]],[3]!db[NB NOTA_C],0)+1)</f>
        <v/>
      </c>
      <c r="X554" s="31" t="str">
        <f ca="1">IF(ATALI[[#This Row],[N.B.nota]]="","",ADDRESS(ROW(ATALI[QB]),COLUMN(ATALI[QB]))&amp;":"&amp;ADDRESS(ROW(),COLUMN(ATALI[QB])))</f>
        <v/>
      </c>
      <c r="Y554" s="46" t="str">
        <f ca="1">IF(ATALI[[#This Row],[//]]="","",HYPERLINK("[../DB.xlsx]DB!e"&amp;MATCH(ATALI[[#This Row],[concat]],[3]!db[NB NOTA_C],0)+1,"&gt;"))</f>
        <v/>
      </c>
      <c r="Z554" s="32">
        <f ca="1">IF(ATALI[[#This Row],[ID NOTA]]="",INDIRECT(ADDRESS(ROW()-1,COLUMN())),ATALI[[#This Row],[ID NOTA]])</f>
        <v>7</v>
      </c>
    </row>
    <row r="555" spans="1:26" x14ac:dyDescent="0.25">
      <c r="A555" s="32"/>
      <c r="B555" s="48" t="str">
        <f>IF(ATALI[[#This Row],[N_ID]]="","",INDEX(Table1[ID],MATCH(ATALI[[#This Row],[N_ID]],Table1[N_ID],0)))</f>
        <v/>
      </c>
      <c r="C555" s="48" t="str">
        <f ca="1">IF(ATALI[[#This Row],[//]]="","",HYPERLINK("["&amp;SUBSTITUTE(DIR,"'","")&amp;"]NOTA!D"&amp;ATALI[[#This Row],[//]]+2,"&gt;"))</f>
        <v/>
      </c>
      <c r="D555" s="48" t="str">
        <f>IF(ATALI[[#This Row],[ID NOTA]]="","",INDEX(Table1[QB],MATCH(ATALI[[#This Row],[ID NOTA]],Table1[ID],0)))</f>
        <v/>
      </c>
      <c r="E55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55" s="48"/>
      <c r="G555" s="30" t="str">
        <f ca="1">IF(ATALI[[#This Row],[N_ID]]="","",INDEX(INDIRECT($2:$2),ATALI[[#This Row],[//]]))</f>
        <v/>
      </c>
      <c r="H555" s="30" t="str">
        <f ca="1">IF(ATALI[[#This Row],[N_ID]]="","",INDEX(INDIRECT($2:$2),ATALI[[#This Row],[//]]))</f>
        <v/>
      </c>
      <c r="I555" s="31" t="str">
        <f ca="1">IF(ATALI[[#This Row],[N_ID]]="","",INDEX(INDIRECT($2:$2),ATALI[[#This Row],[//]]))</f>
        <v/>
      </c>
      <c r="J555" s="31" t="str">
        <f ca="1">IF(ATALI[[#This Row],[//]]="","",INDEX([3]!db[NB PAJAK],ATALI[[#This Row],[stt]]-1))</f>
        <v/>
      </c>
      <c r="K555" s="48" t="str">
        <f ca="1">IF(ATALI[[#This Row],[//]]="","",INDEX(INDIRECT($2:$2),ATALI[[#This Row],[//]]))</f>
        <v/>
      </c>
      <c r="L555" s="48" t="str">
        <f ca="1">IF(ATALI[[#This Row],[//]]="","",INDEX(INDIRECT($2:$2),ATALI[[#This Row],[//]]))</f>
        <v/>
      </c>
      <c r="M555" s="48" t="str">
        <f ca="1">IF(ATALI[[#This Row],[//]]="","",INDEX(INDIRECT($2:$2),ATALI[[#This Row],[//]]))</f>
        <v/>
      </c>
      <c r="N555" s="33" t="str">
        <f ca="1">IF(ATALI[[#This Row],[//]]="","",INDEX(INDIRECT($2:$2),ATALI[[#This Row],[//]]))</f>
        <v/>
      </c>
      <c r="O555" s="44" t="str">
        <f ca="1">IF(ATALI[[#This Row],[//]]="","",INDEX(INDIRECT($2:$2),ATALI[[#This Row],[//]]))</f>
        <v/>
      </c>
      <c r="P555" s="44" t="str">
        <f ca="1">IF(ATALI[[#This Row],[//]]="","",IF(INDEX(INDIRECT($2:$2),ATALI[[#This Row],[//]])="","",INDEX(INDIRECT($2:$2),ATALI[[#This Row],[//]])))</f>
        <v/>
      </c>
      <c r="Q555" s="33" t="str">
        <f ca="1">IF(ATALI[[#This Row],[//]]="","",INDEX(INDIRECT($2:$2),ATALI[[#This Row],[//]]))</f>
        <v/>
      </c>
      <c r="R5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55" s="45" t="str">
        <f ca="1">IF(ATALI[[#This Row],[//]]="","",IF(INDEX(INDIRECT($2:$2),ATALI[[#This Row],[//]])="","",INDEX(INDIRECT($2:$2),ATALI[[#This Row],[//]])))</f>
        <v/>
      </c>
      <c r="U555" s="31" t="str">
        <f ca="1">IF(ATALI[[#This Row],[//]]="","",INDEX(INDIRECT($2:$2),ATALI[[#This Row],[//]]))</f>
        <v/>
      </c>
      <c r="V555" s="31" t="str">
        <f ca="1">LOWER(SUBSTITUTE(SUBSTITUTE(SUBSTITUTE(SUBSTITUTE(SUBSTITUTE(SUBSTITUTE(SUBSTITUTE(ATALI[[#This Row],[N.B.nota]]," ",""),"-",""),"(",""),")",""),".",""),",",""),"/",""))</f>
        <v/>
      </c>
      <c r="W555" s="31" t="str">
        <f ca="1">IF(ATALI[[#This Row],[concat]]="","",MATCH(ATALI[[#This Row],[concat]],[3]!db[NB NOTA_C],0)+1)</f>
        <v/>
      </c>
      <c r="X555" s="31" t="str">
        <f ca="1">IF(ATALI[[#This Row],[N.B.nota]]="","",ADDRESS(ROW(ATALI[QB]),COLUMN(ATALI[QB]))&amp;":"&amp;ADDRESS(ROW(),COLUMN(ATALI[QB])))</f>
        <v/>
      </c>
      <c r="Y555" s="46" t="str">
        <f ca="1">IF(ATALI[[#This Row],[//]]="","",HYPERLINK("[../DB.xlsx]DB!e"&amp;MATCH(ATALI[[#This Row],[concat]],[3]!db[NB NOTA_C],0)+1,"&gt;"))</f>
        <v/>
      </c>
      <c r="Z555" s="32">
        <f ca="1">IF(ATALI[[#This Row],[ID NOTA]]="",INDIRECT(ADDRESS(ROW()-1,COLUMN())),ATALI[[#This Row],[ID NOTA]])</f>
        <v>7</v>
      </c>
    </row>
    <row r="556" spans="1:26" x14ac:dyDescent="0.25">
      <c r="A556" s="32"/>
      <c r="B556" s="48" t="str">
        <f>IF(ATALI[[#This Row],[N_ID]]="","",INDEX(Table1[ID],MATCH(ATALI[[#This Row],[N_ID]],Table1[N_ID],0)))</f>
        <v/>
      </c>
      <c r="C556" s="48" t="str">
        <f ca="1">IF(ATALI[[#This Row],[//]]="","",HYPERLINK("["&amp;SUBSTITUTE(DIR,"'","")&amp;"]NOTA!D"&amp;ATALI[[#This Row],[//]]+2,"&gt;"))</f>
        <v/>
      </c>
      <c r="D556" s="48" t="str">
        <f>IF(ATALI[[#This Row],[ID NOTA]]="","",INDEX(Table1[QB],MATCH(ATALI[[#This Row],[ID NOTA]],Table1[ID],0)))</f>
        <v/>
      </c>
      <c r="E55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56" s="48"/>
      <c r="G556" s="30" t="str">
        <f ca="1">IF(ATALI[[#This Row],[N_ID]]="","",INDEX(INDIRECT($2:$2),ATALI[[#This Row],[//]]))</f>
        <v/>
      </c>
      <c r="H556" s="30" t="str">
        <f ca="1">IF(ATALI[[#This Row],[N_ID]]="","",INDEX(INDIRECT($2:$2),ATALI[[#This Row],[//]]))</f>
        <v/>
      </c>
      <c r="I556" s="31" t="str">
        <f ca="1">IF(ATALI[[#This Row],[N_ID]]="","",INDEX(INDIRECT($2:$2),ATALI[[#This Row],[//]]))</f>
        <v/>
      </c>
      <c r="J556" s="31" t="str">
        <f ca="1">IF(ATALI[[#This Row],[//]]="","",INDEX([3]!db[NB PAJAK],ATALI[[#This Row],[stt]]-1))</f>
        <v/>
      </c>
      <c r="K556" s="48" t="str">
        <f ca="1">IF(ATALI[[#This Row],[//]]="","",INDEX(INDIRECT($2:$2),ATALI[[#This Row],[//]]))</f>
        <v/>
      </c>
      <c r="L556" s="48" t="str">
        <f ca="1">IF(ATALI[[#This Row],[//]]="","",INDEX(INDIRECT($2:$2),ATALI[[#This Row],[//]]))</f>
        <v/>
      </c>
      <c r="M556" s="48" t="str">
        <f ca="1">IF(ATALI[[#This Row],[//]]="","",INDEX(INDIRECT($2:$2),ATALI[[#This Row],[//]]))</f>
        <v/>
      </c>
      <c r="N556" s="33" t="str">
        <f ca="1">IF(ATALI[[#This Row],[//]]="","",INDEX(INDIRECT($2:$2),ATALI[[#This Row],[//]]))</f>
        <v/>
      </c>
      <c r="O556" s="44" t="str">
        <f ca="1">IF(ATALI[[#This Row],[//]]="","",INDEX(INDIRECT($2:$2),ATALI[[#This Row],[//]]))</f>
        <v/>
      </c>
      <c r="P556" s="44" t="str">
        <f ca="1">IF(ATALI[[#This Row],[//]]="","",IF(INDEX(INDIRECT($2:$2),ATALI[[#This Row],[//]])="","",INDEX(INDIRECT($2:$2),ATALI[[#This Row],[//]])))</f>
        <v/>
      </c>
      <c r="Q556" s="33" t="str">
        <f ca="1">IF(ATALI[[#This Row],[//]]="","",INDEX(INDIRECT($2:$2),ATALI[[#This Row],[//]]))</f>
        <v/>
      </c>
      <c r="R5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56" s="45" t="str">
        <f ca="1">IF(ATALI[[#This Row],[//]]="","",IF(INDEX(INDIRECT($2:$2),ATALI[[#This Row],[//]])="","",INDEX(INDIRECT($2:$2),ATALI[[#This Row],[//]])))</f>
        <v/>
      </c>
      <c r="U556" s="31" t="str">
        <f ca="1">IF(ATALI[[#This Row],[//]]="","",INDEX(INDIRECT($2:$2),ATALI[[#This Row],[//]]))</f>
        <v/>
      </c>
      <c r="V556" s="31" t="str">
        <f ca="1">LOWER(SUBSTITUTE(SUBSTITUTE(SUBSTITUTE(SUBSTITUTE(SUBSTITUTE(SUBSTITUTE(SUBSTITUTE(ATALI[[#This Row],[N.B.nota]]," ",""),"-",""),"(",""),")",""),".",""),",",""),"/",""))</f>
        <v/>
      </c>
      <c r="W556" s="31" t="str">
        <f ca="1">IF(ATALI[[#This Row],[concat]]="","",MATCH(ATALI[[#This Row],[concat]],[3]!db[NB NOTA_C],0)+1)</f>
        <v/>
      </c>
      <c r="X556" s="31" t="str">
        <f ca="1">IF(ATALI[[#This Row],[N.B.nota]]="","",ADDRESS(ROW(ATALI[QB]),COLUMN(ATALI[QB]))&amp;":"&amp;ADDRESS(ROW(),COLUMN(ATALI[QB])))</f>
        <v/>
      </c>
      <c r="Y556" s="46" t="str">
        <f ca="1">IF(ATALI[[#This Row],[//]]="","",HYPERLINK("[../DB.xlsx]DB!e"&amp;MATCH(ATALI[[#This Row],[concat]],[3]!db[NB NOTA_C],0)+1,"&gt;"))</f>
        <v/>
      </c>
      <c r="Z556" s="32">
        <f ca="1">IF(ATALI[[#This Row],[ID NOTA]]="",INDIRECT(ADDRESS(ROW()-1,COLUMN())),ATALI[[#This Row],[ID NOTA]])</f>
        <v>7</v>
      </c>
    </row>
    <row r="557" spans="1:26" x14ac:dyDescent="0.25">
      <c r="A557" s="32"/>
      <c r="B557" s="48" t="str">
        <f>IF(ATALI[[#This Row],[N_ID]]="","",INDEX(Table1[ID],MATCH(ATALI[[#This Row],[N_ID]],Table1[N_ID],0)))</f>
        <v/>
      </c>
      <c r="C557" s="48" t="str">
        <f ca="1">IF(ATALI[[#This Row],[//]]="","",HYPERLINK("["&amp;SUBSTITUTE(DIR,"'","")&amp;"]NOTA!D"&amp;ATALI[[#This Row],[//]]+2,"&gt;"))</f>
        <v/>
      </c>
      <c r="D557" s="48" t="str">
        <f>IF(ATALI[[#This Row],[ID NOTA]]="","",INDEX(Table1[QB],MATCH(ATALI[[#This Row],[ID NOTA]],Table1[ID],0)))</f>
        <v/>
      </c>
      <c r="E55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57" s="48"/>
      <c r="G557" s="30" t="str">
        <f ca="1">IF(ATALI[[#This Row],[N_ID]]="","",INDEX(INDIRECT($2:$2),ATALI[[#This Row],[//]]))</f>
        <v/>
      </c>
      <c r="H557" s="30" t="str">
        <f ca="1">IF(ATALI[[#This Row],[N_ID]]="","",INDEX(INDIRECT($2:$2),ATALI[[#This Row],[//]]))</f>
        <v/>
      </c>
      <c r="I557" s="31" t="str">
        <f ca="1">IF(ATALI[[#This Row],[N_ID]]="","",INDEX(INDIRECT($2:$2),ATALI[[#This Row],[//]]))</f>
        <v/>
      </c>
      <c r="J557" s="31" t="str">
        <f ca="1">IF(ATALI[[#This Row],[//]]="","",INDEX([3]!db[NB PAJAK],ATALI[[#This Row],[stt]]-1))</f>
        <v/>
      </c>
      <c r="K557" s="48" t="str">
        <f ca="1">IF(ATALI[[#This Row],[//]]="","",INDEX(INDIRECT($2:$2),ATALI[[#This Row],[//]]))</f>
        <v/>
      </c>
      <c r="L557" s="48" t="str">
        <f ca="1">IF(ATALI[[#This Row],[//]]="","",INDEX(INDIRECT($2:$2),ATALI[[#This Row],[//]]))</f>
        <v/>
      </c>
      <c r="M557" s="48" t="str">
        <f ca="1">IF(ATALI[[#This Row],[//]]="","",INDEX(INDIRECT($2:$2),ATALI[[#This Row],[//]]))</f>
        <v/>
      </c>
      <c r="N557" s="33" t="str">
        <f ca="1">IF(ATALI[[#This Row],[//]]="","",INDEX(INDIRECT($2:$2),ATALI[[#This Row],[//]]))</f>
        <v/>
      </c>
      <c r="O557" s="44" t="str">
        <f ca="1">IF(ATALI[[#This Row],[//]]="","",INDEX(INDIRECT($2:$2),ATALI[[#This Row],[//]]))</f>
        <v/>
      </c>
      <c r="P557" s="44" t="str">
        <f ca="1">IF(ATALI[[#This Row],[//]]="","",IF(INDEX(INDIRECT($2:$2),ATALI[[#This Row],[//]])="","",INDEX(INDIRECT($2:$2),ATALI[[#This Row],[//]])))</f>
        <v/>
      </c>
      <c r="Q557" s="33" t="str">
        <f ca="1">IF(ATALI[[#This Row],[//]]="","",INDEX(INDIRECT($2:$2),ATALI[[#This Row],[//]]))</f>
        <v/>
      </c>
      <c r="R5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57" s="45" t="str">
        <f ca="1">IF(ATALI[[#This Row],[//]]="","",IF(INDEX(INDIRECT($2:$2),ATALI[[#This Row],[//]])="","",INDEX(INDIRECT($2:$2),ATALI[[#This Row],[//]])))</f>
        <v/>
      </c>
      <c r="U557" s="31" t="str">
        <f ca="1">IF(ATALI[[#This Row],[//]]="","",INDEX(INDIRECT($2:$2),ATALI[[#This Row],[//]]))</f>
        <v/>
      </c>
      <c r="V557" s="31" t="str">
        <f ca="1">LOWER(SUBSTITUTE(SUBSTITUTE(SUBSTITUTE(SUBSTITUTE(SUBSTITUTE(SUBSTITUTE(SUBSTITUTE(ATALI[[#This Row],[N.B.nota]]," ",""),"-",""),"(",""),")",""),".",""),",",""),"/",""))</f>
        <v/>
      </c>
      <c r="W557" s="31" t="str">
        <f ca="1">IF(ATALI[[#This Row],[concat]]="","",MATCH(ATALI[[#This Row],[concat]],[3]!db[NB NOTA_C],0)+1)</f>
        <v/>
      </c>
      <c r="X557" s="31" t="str">
        <f ca="1">IF(ATALI[[#This Row],[N.B.nota]]="","",ADDRESS(ROW(ATALI[QB]),COLUMN(ATALI[QB]))&amp;":"&amp;ADDRESS(ROW(),COLUMN(ATALI[QB])))</f>
        <v/>
      </c>
      <c r="Y557" s="46" t="str">
        <f ca="1">IF(ATALI[[#This Row],[//]]="","",HYPERLINK("[../DB.xlsx]DB!e"&amp;MATCH(ATALI[[#This Row],[concat]],[3]!db[NB NOTA_C],0)+1,"&gt;"))</f>
        <v/>
      </c>
      <c r="Z557" s="32">
        <f ca="1">IF(ATALI[[#This Row],[ID NOTA]]="",INDIRECT(ADDRESS(ROW()-1,COLUMN())),ATALI[[#This Row],[ID NOTA]])</f>
        <v>7</v>
      </c>
    </row>
    <row r="558" spans="1:26" x14ac:dyDescent="0.25">
      <c r="A558" s="32"/>
      <c r="B558" s="48" t="str">
        <f>IF(ATALI[[#This Row],[N_ID]]="","",INDEX(Table1[ID],MATCH(ATALI[[#This Row],[N_ID]],Table1[N_ID],0)))</f>
        <v/>
      </c>
      <c r="C558" s="48" t="str">
        <f ca="1">IF(ATALI[[#This Row],[//]]="","",HYPERLINK("["&amp;SUBSTITUTE(DIR,"'","")&amp;"]NOTA!D"&amp;ATALI[[#This Row],[//]]+2,"&gt;"))</f>
        <v/>
      </c>
      <c r="D558" s="48" t="str">
        <f>IF(ATALI[[#This Row],[ID NOTA]]="","",INDEX(Table1[QB],MATCH(ATALI[[#This Row],[ID NOTA]],Table1[ID],0)))</f>
        <v/>
      </c>
      <c r="E55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58" s="48"/>
      <c r="G558" s="30" t="str">
        <f ca="1">IF(ATALI[[#This Row],[N_ID]]="","",INDEX(INDIRECT($2:$2),ATALI[[#This Row],[//]]))</f>
        <v/>
      </c>
      <c r="H558" s="30" t="str">
        <f ca="1">IF(ATALI[[#This Row],[N_ID]]="","",INDEX(INDIRECT($2:$2),ATALI[[#This Row],[//]]))</f>
        <v/>
      </c>
      <c r="I558" s="31" t="str">
        <f ca="1">IF(ATALI[[#This Row],[N_ID]]="","",INDEX(INDIRECT($2:$2),ATALI[[#This Row],[//]]))</f>
        <v/>
      </c>
      <c r="J558" s="31" t="str">
        <f ca="1">IF(ATALI[[#This Row],[//]]="","",INDEX([3]!db[NB PAJAK],ATALI[[#This Row],[stt]]-1))</f>
        <v/>
      </c>
      <c r="K558" s="48" t="str">
        <f ca="1">IF(ATALI[[#This Row],[//]]="","",INDEX(INDIRECT($2:$2),ATALI[[#This Row],[//]]))</f>
        <v/>
      </c>
      <c r="L558" s="48" t="str">
        <f ca="1">IF(ATALI[[#This Row],[//]]="","",INDEX(INDIRECT($2:$2),ATALI[[#This Row],[//]]))</f>
        <v/>
      </c>
      <c r="M558" s="48" t="str">
        <f ca="1">IF(ATALI[[#This Row],[//]]="","",INDEX(INDIRECT($2:$2),ATALI[[#This Row],[//]]))</f>
        <v/>
      </c>
      <c r="N558" s="33" t="str">
        <f ca="1">IF(ATALI[[#This Row],[//]]="","",INDEX(INDIRECT($2:$2),ATALI[[#This Row],[//]]))</f>
        <v/>
      </c>
      <c r="O558" s="44" t="str">
        <f ca="1">IF(ATALI[[#This Row],[//]]="","",INDEX(INDIRECT($2:$2),ATALI[[#This Row],[//]]))</f>
        <v/>
      </c>
      <c r="P558" s="44" t="str">
        <f ca="1">IF(ATALI[[#This Row],[//]]="","",IF(INDEX(INDIRECT($2:$2),ATALI[[#This Row],[//]])="","",INDEX(INDIRECT($2:$2),ATALI[[#This Row],[//]])))</f>
        <v/>
      </c>
      <c r="Q558" s="33" t="str">
        <f ca="1">IF(ATALI[[#This Row],[//]]="","",INDEX(INDIRECT($2:$2),ATALI[[#This Row],[//]]))</f>
        <v/>
      </c>
      <c r="R5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58" s="45" t="str">
        <f ca="1">IF(ATALI[[#This Row],[//]]="","",IF(INDEX(INDIRECT($2:$2),ATALI[[#This Row],[//]])="","",INDEX(INDIRECT($2:$2),ATALI[[#This Row],[//]])))</f>
        <v/>
      </c>
      <c r="U558" s="31" t="str">
        <f ca="1">IF(ATALI[[#This Row],[//]]="","",INDEX(INDIRECT($2:$2),ATALI[[#This Row],[//]]))</f>
        <v/>
      </c>
      <c r="V558" s="31" t="str">
        <f ca="1">LOWER(SUBSTITUTE(SUBSTITUTE(SUBSTITUTE(SUBSTITUTE(SUBSTITUTE(SUBSTITUTE(SUBSTITUTE(ATALI[[#This Row],[N.B.nota]]," ",""),"-",""),"(",""),")",""),".",""),",",""),"/",""))</f>
        <v/>
      </c>
      <c r="W558" s="31" t="str">
        <f ca="1">IF(ATALI[[#This Row],[concat]]="","",MATCH(ATALI[[#This Row],[concat]],[3]!db[NB NOTA_C],0)+1)</f>
        <v/>
      </c>
      <c r="X558" s="31" t="str">
        <f ca="1">IF(ATALI[[#This Row],[N.B.nota]]="","",ADDRESS(ROW(ATALI[QB]),COLUMN(ATALI[QB]))&amp;":"&amp;ADDRESS(ROW(),COLUMN(ATALI[QB])))</f>
        <v/>
      </c>
      <c r="Y558" s="46" t="str">
        <f ca="1">IF(ATALI[[#This Row],[//]]="","",HYPERLINK("[../DB.xlsx]DB!e"&amp;MATCH(ATALI[[#This Row],[concat]],[3]!db[NB NOTA_C],0)+1,"&gt;"))</f>
        <v/>
      </c>
      <c r="Z558" s="32">
        <f ca="1">IF(ATALI[[#This Row],[ID NOTA]]="",INDIRECT(ADDRESS(ROW()-1,COLUMN())),ATALI[[#This Row],[ID NOTA]])</f>
        <v>7</v>
      </c>
    </row>
    <row r="559" spans="1:26" x14ac:dyDescent="0.25">
      <c r="A559" s="32"/>
      <c r="B559" s="48" t="str">
        <f>IF(ATALI[[#This Row],[N_ID]]="","",INDEX(Table1[ID],MATCH(ATALI[[#This Row],[N_ID]],Table1[N_ID],0)))</f>
        <v/>
      </c>
      <c r="C559" s="48" t="str">
        <f ca="1">IF(ATALI[[#This Row],[//]]="","",HYPERLINK("["&amp;SUBSTITUTE(DIR,"'","")&amp;"]NOTA!D"&amp;ATALI[[#This Row],[//]]+2,"&gt;"))</f>
        <v/>
      </c>
      <c r="D559" s="48" t="str">
        <f>IF(ATALI[[#This Row],[ID NOTA]]="","",INDEX(Table1[QB],MATCH(ATALI[[#This Row],[ID NOTA]],Table1[ID],0)))</f>
        <v/>
      </c>
      <c r="E55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59" s="48"/>
      <c r="G559" s="30" t="str">
        <f ca="1">IF(ATALI[[#This Row],[N_ID]]="","",INDEX(INDIRECT($2:$2),ATALI[[#This Row],[//]]))</f>
        <v/>
      </c>
      <c r="H559" s="30" t="str">
        <f ca="1">IF(ATALI[[#This Row],[N_ID]]="","",INDEX(INDIRECT($2:$2),ATALI[[#This Row],[//]]))</f>
        <v/>
      </c>
      <c r="I559" s="31" t="str">
        <f ca="1">IF(ATALI[[#This Row],[N_ID]]="","",INDEX(INDIRECT($2:$2),ATALI[[#This Row],[//]]))</f>
        <v/>
      </c>
      <c r="J559" s="31" t="str">
        <f ca="1">IF(ATALI[[#This Row],[//]]="","",INDEX([3]!db[NB PAJAK],ATALI[[#This Row],[stt]]-1))</f>
        <v/>
      </c>
      <c r="K559" s="48" t="str">
        <f ca="1">IF(ATALI[[#This Row],[//]]="","",INDEX(INDIRECT($2:$2),ATALI[[#This Row],[//]]))</f>
        <v/>
      </c>
      <c r="L559" s="48" t="str">
        <f ca="1">IF(ATALI[[#This Row],[//]]="","",INDEX(INDIRECT($2:$2),ATALI[[#This Row],[//]]))</f>
        <v/>
      </c>
      <c r="M559" s="48" t="str">
        <f ca="1">IF(ATALI[[#This Row],[//]]="","",INDEX(INDIRECT($2:$2),ATALI[[#This Row],[//]]))</f>
        <v/>
      </c>
      <c r="N559" s="33" t="str">
        <f ca="1">IF(ATALI[[#This Row],[//]]="","",INDEX(INDIRECT($2:$2),ATALI[[#This Row],[//]]))</f>
        <v/>
      </c>
      <c r="O559" s="44" t="str">
        <f ca="1">IF(ATALI[[#This Row],[//]]="","",INDEX(INDIRECT($2:$2),ATALI[[#This Row],[//]]))</f>
        <v/>
      </c>
      <c r="P559" s="44" t="str">
        <f ca="1">IF(ATALI[[#This Row],[//]]="","",IF(INDEX(INDIRECT($2:$2),ATALI[[#This Row],[//]])="","",INDEX(INDIRECT($2:$2),ATALI[[#This Row],[//]])))</f>
        <v/>
      </c>
      <c r="Q559" s="33" t="str">
        <f ca="1">IF(ATALI[[#This Row],[//]]="","",INDEX(INDIRECT($2:$2),ATALI[[#This Row],[//]]))</f>
        <v/>
      </c>
      <c r="R5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59" s="45" t="str">
        <f ca="1">IF(ATALI[[#This Row],[//]]="","",IF(INDEX(INDIRECT($2:$2),ATALI[[#This Row],[//]])="","",INDEX(INDIRECT($2:$2),ATALI[[#This Row],[//]])))</f>
        <v/>
      </c>
      <c r="U559" s="31" t="str">
        <f ca="1">IF(ATALI[[#This Row],[//]]="","",INDEX(INDIRECT($2:$2),ATALI[[#This Row],[//]]))</f>
        <v/>
      </c>
      <c r="V559" s="31" t="str">
        <f ca="1">LOWER(SUBSTITUTE(SUBSTITUTE(SUBSTITUTE(SUBSTITUTE(SUBSTITUTE(SUBSTITUTE(SUBSTITUTE(ATALI[[#This Row],[N.B.nota]]," ",""),"-",""),"(",""),")",""),".",""),",",""),"/",""))</f>
        <v/>
      </c>
      <c r="W559" s="31" t="str">
        <f ca="1">IF(ATALI[[#This Row],[concat]]="","",MATCH(ATALI[[#This Row],[concat]],[3]!db[NB NOTA_C],0)+1)</f>
        <v/>
      </c>
      <c r="X559" s="31" t="str">
        <f ca="1">IF(ATALI[[#This Row],[N.B.nota]]="","",ADDRESS(ROW(ATALI[QB]),COLUMN(ATALI[QB]))&amp;":"&amp;ADDRESS(ROW(),COLUMN(ATALI[QB])))</f>
        <v/>
      </c>
      <c r="Y559" s="46" t="str">
        <f ca="1">IF(ATALI[[#This Row],[//]]="","",HYPERLINK("[../DB.xlsx]DB!e"&amp;MATCH(ATALI[[#This Row],[concat]],[3]!db[NB NOTA_C],0)+1,"&gt;"))</f>
        <v/>
      </c>
      <c r="Z559" s="32">
        <f ca="1">IF(ATALI[[#This Row],[ID NOTA]]="",INDIRECT(ADDRESS(ROW()-1,COLUMN())),ATALI[[#This Row],[ID NOTA]])</f>
        <v>7</v>
      </c>
    </row>
    <row r="560" spans="1:26" x14ac:dyDescent="0.25">
      <c r="A560" s="32"/>
      <c r="B560" s="48" t="str">
        <f>IF(ATALI[[#This Row],[N_ID]]="","",INDEX(Table1[ID],MATCH(ATALI[[#This Row],[N_ID]],Table1[N_ID],0)))</f>
        <v/>
      </c>
      <c r="C560" s="48" t="str">
        <f ca="1">IF(ATALI[[#This Row],[//]]="","",HYPERLINK("["&amp;SUBSTITUTE(DIR,"'","")&amp;"]NOTA!D"&amp;ATALI[[#This Row],[//]]+2,"&gt;"))</f>
        <v/>
      </c>
      <c r="D560" s="48" t="str">
        <f>IF(ATALI[[#This Row],[ID NOTA]]="","",INDEX(Table1[QB],MATCH(ATALI[[#This Row],[ID NOTA]],Table1[ID],0)))</f>
        <v/>
      </c>
      <c r="E56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60" s="48"/>
      <c r="G560" s="30" t="str">
        <f ca="1">IF(ATALI[[#This Row],[N_ID]]="","",INDEX(INDIRECT($2:$2),ATALI[[#This Row],[//]]))</f>
        <v/>
      </c>
      <c r="H560" s="30" t="str">
        <f ca="1">IF(ATALI[[#This Row],[N_ID]]="","",INDEX(INDIRECT($2:$2),ATALI[[#This Row],[//]]))</f>
        <v/>
      </c>
      <c r="I560" s="31" t="str">
        <f ca="1">IF(ATALI[[#This Row],[N_ID]]="","",INDEX(INDIRECT($2:$2),ATALI[[#This Row],[//]]))</f>
        <v/>
      </c>
      <c r="J560" s="31" t="str">
        <f ca="1">IF(ATALI[[#This Row],[//]]="","",INDEX([3]!db[NB PAJAK],ATALI[[#This Row],[stt]]-1))</f>
        <v/>
      </c>
      <c r="K560" s="48" t="str">
        <f ca="1">IF(ATALI[[#This Row],[//]]="","",INDEX(INDIRECT($2:$2),ATALI[[#This Row],[//]]))</f>
        <v/>
      </c>
      <c r="L560" s="48" t="str">
        <f ca="1">IF(ATALI[[#This Row],[//]]="","",INDEX(INDIRECT($2:$2),ATALI[[#This Row],[//]]))</f>
        <v/>
      </c>
      <c r="M560" s="48" t="str">
        <f ca="1">IF(ATALI[[#This Row],[//]]="","",INDEX(INDIRECT($2:$2),ATALI[[#This Row],[//]]))</f>
        <v/>
      </c>
      <c r="N560" s="33" t="str">
        <f ca="1">IF(ATALI[[#This Row],[//]]="","",INDEX(INDIRECT($2:$2),ATALI[[#This Row],[//]]))</f>
        <v/>
      </c>
      <c r="O560" s="44" t="str">
        <f ca="1">IF(ATALI[[#This Row],[//]]="","",INDEX(INDIRECT($2:$2),ATALI[[#This Row],[//]]))</f>
        <v/>
      </c>
      <c r="P560" s="44" t="str">
        <f ca="1">IF(ATALI[[#This Row],[//]]="","",IF(INDEX(INDIRECT($2:$2),ATALI[[#This Row],[//]])="","",INDEX(INDIRECT($2:$2),ATALI[[#This Row],[//]])))</f>
        <v/>
      </c>
      <c r="Q560" s="33" t="str">
        <f ca="1">IF(ATALI[[#This Row],[//]]="","",INDEX(INDIRECT($2:$2),ATALI[[#This Row],[//]]))</f>
        <v/>
      </c>
      <c r="R5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60" s="45" t="str">
        <f ca="1">IF(ATALI[[#This Row],[//]]="","",IF(INDEX(INDIRECT($2:$2),ATALI[[#This Row],[//]])="","",INDEX(INDIRECT($2:$2),ATALI[[#This Row],[//]])))</f>
        <v/>
      </c>
      <c r="U560" s="31" t="str">
        <f ca="1">IF(ATALI[[#This Row],[//]]="","",INDEX(INDIRECT($2:$2),ATALI[[#This Row],[//]]))</f>
        <v/>
      </c>
      <c r="V560" s="31" t="str">
        <f ca="1">LOWER(SUBSTITUTE(SUBSTITUTE(SUBSTITUTE(SUBSTITUTE(SUBSTITUTE(SUBSTITUTE(SUBSTITUTE(ATALI[[#This Row],[N.B.nota]]," ",""),"-",""),"(",""),")",""),".",""),",",""),"/",""))</f>
        <v/>
      </c>
      <c r="W560" s="31" t="str">
        <f ca="1">IF(ATALI[[#This Row],[concat]]="","",MATCH(ATALI[[#This Row],[concat]],[3]!db[NB NOTA_C],0)+1)</f>
        <v/>
      </c>
      <c r="X560" s="31" t="str">
        <f ca="1">IF(ATALI[[#This Row],[N.B.nota]]="","",ADDRESS(ROW(ATALI[QB]),COLUMN(ATALI[QB]))&amp;":"&amp;ADDRESS(ROW(),COLUMN(ATALI[QB])))</f>
        <v/>
      </c>
      <c r="Y560" s="46" t="str">
        <f ca="1">IF(ATALI[[#This Row],[//]]="","",HYPERLINK("[../DB.xlsx]DB!e"&amp;MATCH(ATALI[[#This Row],[concat]],[3]!db[NB NOTA_C],0)+1,"&gt;"))</f>
        <v/>
      </c>
      <c r="Z560" s="32">
        <f ca="1">IF(ATALI[[#This Row],[ID NOTA]]="",INDIRECT(ADDRESS(ROW()-1,COLUMN())),ATALI[[#This Row],[ID NOTA]])</f>
        <v>7</v>
      </c>
    </row>
    <row r="561" spans="1:26" x14ac:dyDescent="0.25">
      <c r="A561" s="32"/>
      <c r="B561" s="48" t="str">
        <f>IF(ATALI[[#This Row],[N_ID]]="","",INDEX(Table1[ID],MATCH(ATALI[[#This Row],[N_ID]],Table1[N_ID],0)))</f>
        <v/>
      </c>
      <c r="C561" s="48" t="str">
        <f ca="1">IF(ATALI[[#This Row],[//]]="","",HYPERLINK("["&amp;SUBSTITUTE(DIR,"'","")&amp;"]NOTA!D"&amp;ATALI[[#This Row],[//]]+2,"&gt;"))</f>
        <v/>
      </c>
      <c r="D561" s="48" t="str">
        <f>IF(ATALI[[#This Row],[ID NOTA]]="","",INDEX(Table1[QB],MATCH(ATALI[[#This Row],[ID NOTA]],Table1[ID],0)))</f>
        <v/>
      </c>
      <c r="E56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61" s="48"/>
      <c r="G561" s="30" t="str">
        <f ca="1">IF(ATALI[[#This Row],[N_ID]]="","",INDEX(INDIRECT($2:$2),ATALI[[#This Row],[//]]))</f>
        <v/>
      </c>
      <c r="H561" s="30" t="str">
        <f ca="1">IF(ATALI[[#This Row],[N_ID]]="","",INDEX(INDIRECT($2:$2),ATALI[[#This Row],[//]]))</f>
        <v/>
      </c>
      <c r="I561" s="31" t="str">
        <f ca="1">IF(ATALI[[#This Row],[N_ID]]="","",INDEX(INDIRECT($2:$2),ATALI[[#This Row],[//]]))</f>
        <v/>
      </c>
      <c r="J561" s="31" t="str">
        <f ca="1">IF(ATALI[[#This Row],[//]]="","",INDEX([3]!db[NB PAJAK],ATALI[[#This Row],[stt]]-1))</f>
        <v/>
      </c>
      <c r="K561" s="48" t="str">
        <f ca="1">IF(ATALI[[#This Row],[//]]="","",INDEX(INDIRECT($2:$2),ATALI[[#This Row],[//]]))</f>
        <v/>
      </c>
      <c r="L561" s="48" t="str">
        <f ca="1">IF(ATALI[[#This Row],[//]]="","",INDEX(INDIRECT($2:$2),ATALI[[#This Row],[//]]))</f>
        <v/>
      </c>
      <c r="M561" s="48" t="str">
        <f ca="1">IF(ATALI[[#This Row],[//]]="","",INDEX(INDIRECT($2:$2),ATALI[[#This Row],[//]]))</f>
        <v/>
      </c>
      <c r="N561" s="33" t="str">
        <f ca="1">IF(ATALI[[#This Row],[//]]="","",INDEX(INDIRECT($2:$2),ATALI[[#This Row],[//]]))</f>
        <v/>
      </c>
      <c r="O561" s="44" t="str">
        <f ca="1">IF(ATALI[[#This Row],[//]]="","",INDEX(INDIRECT($2:$2),ATALI[[#This Row],[//]]))</f>
        <v/>
      </c>
      <c r="P561" s="44" t="str">
        <f ca="1">IF(ATALI[[#This Row],[//]]="","",IF(INDEX(INDIRECT($2:$2),ATALI[[#This Row],[//]])="","",INDEX(INDIRECT($2:$2),ATALI[[#This Row],[//]])))</f>
        <v/>
      </c>
      <c r="Q561" s="33" t="str">
        <f ca="1">IF(ATALI[[#This Row],[//]]="","",INDEX(INDIRECT($2:$2),ATALI[[#This Row],[//]]))</f>
        <v/>
      </c>
      <c r="R5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61" s="45" t="str">
        <f ca="1">IF(ATALI[[#This Row],[//]]="","",IF(INDEX(INDIRECT($2:$2),ATALI[[#This Row],[//]])="","",INDEX(INDIRECT($2:$2),ATALI[[#This Row],[//]])))</f>
        <v/>
      </c>
      <c r="U561" s="31" t="str">
        <f ca="1">IF(ATALI[[#This Row],[//]]="","",INDEX(INDIRECT($2:$2),ATALI[[#This Row],[//]]))</f>
        <v/>
      </c>
      <c r="V561" s="31" t="str">
        <f ca="1">LOWER(SUBSTITUTE(SUBSTITUTE(SUBSTITUTE(SUBSTITUTE(SUBSTITUTE(SUBSTITUTE(SUBSTITUTE(ATALI[[#This Row],[N.B.nota]]," ",""),"-",""),"(",""),")",""),".",""),",",""),"/",""))</f>
        <v/>
      </c>
      <c r="W561" s="31" t="str">
        <f ca="1">IF(ATALI[[#This Row],[concat]]="","",MATCH(ATALI[[#This Row],[concat]],[3]!db[NB NOTA_C],0)+1)</f>
        <v/>
      </c>
      <c r="X561" s="31" t="str">
        <f ca="1">IF(ATALI[[#This Row],[N.B.nota]]="","",ADDRESS(ROW(ATALI[QB]),COLUMN(ATALI[QB]))&amp;":"&amp;ADDRESS(ROW(),COLUMN(ATALI[QB])))</f>
        <v/>
      </c>
      <c r="Y561" s="46" t="str">
        <f ca="1">IF(ATALI[[#This Row],[//]]="","",HYPERLINK("[../DB.xlsx]DB!e"&amp;MATCH(ATALI[[#This Row],[concat]],[3]!db[NB NOTA_C],0)+1,"&gt;"))</f>
        <v/>
      </c>
      <c r="Z561" s="32">
        <f ca="1">IF(ATALI[[#This Row],[ID NOTA]]="",INDIRECT(ADDRESS(ROW()-1,COLUMN())),ATALI[[#This Row],[ID NOTA]])</f>
        <v>7</v>
      </c>
    </row>
    <row r="562" spans="1:26" x14ac:dyDescent="0.25">
      <c r="A562" s="32"/>
      <c r="B562" s="48" t="str">
        <f>IF(ATALI[[#This Row],[N_ID]]="","",INDEX(Table1[ID],MATCH(ATALI[[#This Row],[N_ID]],Table1[N_ID],0)))</f>
        <v/>
      </c>
      <c r="C562" s="48" t="str">
        <f ca="1">IF(ATALI[[#This Row],[//]]="","",HYPERLINK("["&amp;SUBSTITUTE(DIR,"'","")&amp;"]NOTA!D"&amp;ATALI[[#This Row],[//]]+2,"&gt;"))</f>
        <v/>
      </c>
      <c r="D562" s="48" t="str">
        <f>IF(ATALI[[#This Row],[ID NOTA]]="","",INDEX(Table1[QB],MATCH(ATALI[[#This Row],[ID NOTA]],Table1[ID],0)))</f>
        <v/>
      </c>
      <c r="E56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62" s="48"/>
      <c r="G562" s="30" t="str">
        <f ca="1">IF(ATALI[[#This Row],[N_ID]]="","",INDEX(INDIRECT($2:$2),ATALI[[#This Row],[//]]))</f>
        <v/>
      </c>
      <c r="H562" s="30" t="str">
        <f ca="1">IF(ATALI[[#This Row],[N_ID]]="","",INDEX(INDIRECT($2:$2),ATALI[[#This Row],[//]]))</f>
        <v/>
      </c>
      <c r="I562" s="31" t="str">
        <f ca="1">IF(ATALI[[#This Row],[N_ID]]="","",INDEX(INDIRECT($2:$2),ATALI[[#This Row],[//]]))</f>
        <v/>
      </c>
      <c r="J562" s="31" t="str">
        <f ca="1">IF(ATALI[[#This Row],[//]]="","",INDEX([3]!db[NB PAJAK],ATALI[[#This Row],[stt]]-1))</f>
        <v/>
      </c>
      <c r="K562" s="48" t="str">
        <f ca="1">IF(ATALI[[#This Row],[//]]="","",INDEX(INDIRECT($2:$2),ATALI[[#This Row],[//]]))</f>
        <v/>
      </c>
      <c r="L562" s="48" t="str">
        <f ca="1">IF(ATALI[[#This Row],[//]]="","",INDEX(INDIRECT($2:$2),ATALI[[#This Row],[//]]))</f>
        <v/>
      </c>
      <c r="M562" s="48" t="str">
        <f ca="1">IF(ATALI[[#This Row],[//]]="","",INDEX(INDIRECT($2:$2),ATALI[[#This Row],[//]]))</f>
        <v/>
      </c>
      <c r="N562" s="33" t="str">
        <f ca="1">IF(ATALI[[#This Row],[//]]="","",INDEX(INDIRECT($2:$2),ATALI[[#This Row],[//]]))</f>
        <v/>
      </c>
      <c r="O562" s="44" t="str">
        <f ca="1">IF(ATALI[[#This Row],[//]]="","",INDEX(INDIRECT($2:$2),ATALI[[#This Row],[//]]))</f>
        <v/>
      </c>
      <c r="P562" s="44" t="str">
        <f ca="1">IF(ATALI[[#This Row],[//]]="","",IF(INDEX(INDIRECT($2:$2),ATALI[[#This Row],[//]])="","",INDEX(INDIRECT($2:$2),ATALI[[#This Row],[//]])))</f>
        <v/>
      </c>
      <c r="Q562" s="33" t="str">
        <f ca="1">IF(ATALI[[#This Row],[//]]="","",INDEX(INDIRECT($2:$2),ATALI[[#This Row],[//]]))</f>
        <v/>
      </c>
      <c r="R5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62" s="45" t="str">
        <f ca="1">IF(ATALI[[#This Row],[//]]="","",IF(INDEX(INDIRECT($2:$2),ATALI[[#This Row],[//]])="","",INDEX(INDIRECT($2:$2),ATALI[[#This Row],[//]])))</f>
        <v/>
      </c>
      <c r="U562" s="31" t="str">
        <f ca="1">IF(ATALI[[#This Row],[//]]="","",INDEX(INDIRECT($2:$2),ATALI[[#This Row],[//]]))</f>
        <v/>
      </c>
      <c r="V562" s="31" t="str">
        <f ca="1">LOWER(SUBSTITUTE(SUBSTITUTE(SUBSTITUTE(SUBSTITUTE(SUBSTITUTE(SUBSTITUTE(SUBSTITUTE(ATALI[[#This Row],[N.B.nota]]," ",""),"-",""),"(",""),")",""),".",""),",",""),"/",""))</f>
        <v/>
      </c>
      <c r="W562" s="31" t="str">
        <f ca="1">IF(ATALI[[#This Row],[concat]]="","",MATCH(ATALI[[#This Row],[concat]],[3]!db[NB NOTA_C],0)+1)</f>
        <v/>
      </c>
      <c r="X562" s="31" t="str">
        <f ca="1">IF(ATALI[[#This Row],[N.B.nota]]="","",ADDRESS(ROW(ATALI[QB]),COLUMN(ATALI[QB]))&amp;":"&amp;ADDRESS(ROW(),COLUMN(ATALI[QB])))</f>
        <v/>
      </c>
      <c r="Y562" s="46" t="str">
        <f ca="1">IF(ATALI[[#This Row],[//]]="","",HYPERLINK("[../DB.xlsx]DB!e"&amp;MATCH(ATALI[[#This Row],[concat]],[3]!db[NB NOTA_C],0)+1,"&gt;"))</f>
        <v/>
      </c>
      <c r="Z562" s="32">
        <f ca="1">IF(ATALI[[#This Row],[ID NOTA]]="",INDIRECT(ADDRESS(ROW()-1,COLUMN())),ATALI[[#This Row],[ID NOTA]])</f>
        <v>7</v>
      </c>
    </row>
    <row r="563" spans="1:26" x14ac:dyDescent="0.25">
      <c r="A563" s="32"/>
      <c r="B563" s="48" t="str">
        <f>IF(ATALI[[#This Row],[N_ID]]="","",INDEX(Table1[ID],MATCH(ATALI[[#This Row],[N_ID]],Table1[N_ID],0)))</f>
        <v/>
      </c>
      <c r="C563" s="48" t="str">
        <f ca="1">IF(ATALI[[#This Row],[//]]="","",HYPERLINK("["&amp;SUBSTITUTE(DIR,"'","")&amp;"]NOTA!D"&amp;ATALI[[#This Row],[//]]+2,"&gt;"))</f>
        <v/>
      </c>
      <c r="D563" s="48" t="str">
        <f>IF(ATALI[[#This Row],[ID NOTA]]="","",INDEX(Table1[QB],MATCH(ATALI[[#This Row],[ID NOTA]],Table1[ID],0)))</f>
        <v/>
      </c>
      <c r="E56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63" s="48"/>
      <c r="G563" s="30" t="str">
        <f ca="1">IF(ATALI[[#This Row],[N_ID]]="","",INDEX(INDIRECT($2:$2),ATALI[[#This Row],[//]]))</f>
        <v/>
      </c>
      <c r="H563" s="30" t="str">
        <f ca="1">IF(ATALI[[#This Row],[N_ID]]="","",INDEX(INDIRECT($2:$2),ATALI[[#This Row],[//]]))</f>
        <v/>
      </c>
      <c r="I563" s="31" t="str">
        <f ca="1">IF(ATALI[[#This Row],[N_ID]]="","",INDEX(INDIRECT($2:$2),ATALI[[#This Row],[//]]))</f>
        <v/>
      </c>
      <c r="J563" s="31" t="str">
        <f ca="1">IF(ATALI[[#This Row],[//]]="","",INDEX([3]!db[NB PAJAK],ATALI[[#This Row],[stt]]-1))</f>
        <v/>
      </c>
      <c r="K563" s="48" t="str">
        <f ca="1">IF(ATALI[[#This Row],[//]]="","",INDEX(INDIRECT($2:$2),ATALI[[#This Row],[//]]))</f>
        <v/>
      </c>
      <c r="L563" s="48" t="str">
        <f ca="1">IF(ATALI[[#This Row],[//]]="","",INDEX(INDIRECT($2:$2),ATALI[[#This Row],[//]]))</f>
        <v/>
      </c>
      <c r="M563" s="48" t="str">
        <f ca="1">IF(ATALI[[#This Row],[//]]="","",INDEX(INDIRECT($2:$2),ATALI[[#This Row],[//]]))</f>
        <v/>
      </c>
      <c r="N563" s="33" t="str">
        <f ca="1">IF(ATALI[[#This Row],[//]]="","",INDEX(INDIRECT($2:$2),ATALI[[#This Row],[//]]))</f>
        <v/>
      </c>
      <c r="O563" s="44" t="str">
        <f ca="1">IF(ATALI[[#This Row],[//]]="","",INDEX(INDIRECT($2:$2),ATALI[[#This Row],[//]]))</f>
        <v/>
      </c>
      <c r="P563" s="44" t="str">
        <f ca="1">IF(ATALI[[#This Row],[//]]="","",IF(INDEX(INDIRECT($2:$2),ATALI[[#This Row],[//]])="","",INDEX(INDIRECT($2:$2),ATALI[[#This Row],[//]])))</f>
        <v/>
      </c>
      <c r="Q563" s="33" t="str">
        <f ca="1">IF(ATALI[[#This Row],[//]]="","",INDEX(INDIRECT($2:$2),ATALI[[#This Row],[//]]))</f>
        <v/>
      </c>
      <c r="R5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63" s="45" t="str">
        <f ca="1">IF(ATALI[[#This Row],[//]]="","",IF(INDEX(INDIRECT($2:$2),ATALI[[#This Row],[//]])="","",INDEX(INDIRECT($2:$2),ATALI[[#This Row],[//]])))</f>
        <v/>
      </c>
      <c r="U563" s="31" t="str">
        <f ca="1">IF(ATALI[[#This Row],[//]]="","",INDEX(INDIRECT($2:$2),ATALI[[#This Row],[//]]))</f>
        <v/>
      </c>
      <c r="V563" s="31" t="str">
        <f ca="1">LOWER(SUBSTITUTE(SUBSTITUTE(SUBSTITUTE(SUBSTITUTE(SUBSTITUTE(SUBSTITUTE(SUBSTITUTE(ATALI[[#This Row],[N.B.nota]]," ",""),"-",""),"(",""),")",""),".",""),",",""),"/",""))</f>
        <v/>
      </c>
      <c r="W563" s="31" t="str">
        <f ca="1">IF(ATALI[[#This Row],[concat]]="","",MATCH(ATALI[[#This Row],[concat]],[3]!db[NB NOTA_C],0)+1)</f>
        <v/>
      </c>
      <c r="X563" s="31" t="str">
        <f ca="1">IF(ATALI[[#This Row],[N.B.nota]]="","",ADDRESS(ROW(ATALI[QB]),COLUMN(ATALI[QB]))&amp;":"&amp;ADDRESS(ROW(),COLUMN(ATALI[QB])))</f>
        <v/>
      </c>
      <c r="Y563" s="46" t="str">
        <f ca="1">IF(ATALI[[#This Row],[//]]="","",HYPERLINK("[../DB.xlsx]DB!e"&amp;MATCH(ATALI[[#This Row],[concat]],[3]!db[NB NOTA_C],0)+1,"&gt;"))</f>
        <v/>
      </c>
      <c r="Z563" s="32">
        <f ca="1">IF(ATALI[[#This Row],[ID NOTA]]="",INDIRECT(ADDRESS(ROW()-1,COLUMN())),ATALI[[#This Row],[ID NOTA]])</f>
        <v>7</v>
      </c>
    </row>
    <row r="564" spans="1:26" x14ac:dyDescent="0.25">
      <c r="A564" s="32"/>
      <c r="B564" s="48" t="str">
        <f>IF(ATALI[[#This Row],[N_ID]]="","",INDEX(Table1[ID],MATCH(ATALI[[#This Row],[N_ID]],Table1[N_ID],0)))</f>
        <v/>
      </c>
      <c r="C564" s="48" t="str">
        <f ca="1">IF(ATALI[[#This Row],[//]]="","",HYPERLINK("["&amp;SUBSTITUTE(DIR,"'","")&amp;"]NOTA!D"&amp;ATALI[[#This Row],[//]]+2,"&gt;"))</f>
        <v/>
      </c>
      <c r="D564" s="48" t="str">
        <f>IF(ATALI[[#This Row],[ID NOTA]]="","",INDEX(Table1[QB],MATCH(ATALI[[#This Row],[ID NOTA]],Table1[ID],0)))</f>
        <v/>
      </c>
      <c r="E56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64" s="48"/>
      <c r="G564" s="30" t="str">
        <f ca="1">IF(ATALI[[#This Row],[N_ID]]="","",INDEX(INDIRECT($2:$2),ATALI[[#This Row],[//]]))</f>
        <v/>
      </c>
      <c r="H564" s="30" t="str">
        <f ca="1">IF(ATALI[[#This Row],[N_ID]]="","",INDEX(INDIRECT($2:$2),ATALI[[#This Row],[//]]))</f>
        <v/>
      </c>
      <c r="I564" s="31" t="str">
        <f ca="1">IF(ATALI[[#This Row],[N_ID]]="","",INDEX(INDIRECT($2:$2),ATALI[[#This Row],[//]]))</f>
        <v/>
      </c>
      <c r="J564" s="31" t="str">
        <f ca="1">IF(ATALI[[#This Row],[//]]="","",INDEX([3]!db[NB PAJAK],ATALI[[#This Row],[stt]]-1))</f>
        <v/>
      </c>
      <c r="K564" s="48" t="str">
        <f ca="1">IF(ATALI[[#This Row],[//]]="","",INDEX(INDIRECT($2:$2),ATALI[[#This Row],[//]]))</f>
        <v/>
      </c>
      <c r="L564" s="48" t="str">
        <f ca="1">IF(ATALI[[#This Row],[//]]="","",INDEX(INDIRECT($2:$2),ATALI[[#This Row],[//]]))</f>
        <v/>
      </c>
      <c r="M564" s="48" t="str">
        <f ca="1">IF(ATALI[[#This Row],[//]]="","",INDEX(INDIRECT($2:$2),ATALI[[#This Row],[//]]))</f>
        <v/>
      </c>
      <c r="N564" s="33" t="str">
        <f ca="1">IF(ATALI[[#This Row],[//]]="","",INDEX(INDIRECT($2:$2),ATALI[[#This Row],[//]]))</f>
        <v/>
      </c>
      <c r="O564" s="44" t="str">
        <f ca="1">IF(ATALI[[#This Row],[//]]="","",INDEX(INDIRECT($2:$2),ATALI[[#This Row],[//]]))</f>
        <v/>
      </c>
      <c r="P564" s="44" t="str">
        <f ca="1">IF(ATALI[[#This Row],[//]]="","",IF(INDEX(INDIRECT($2:$2),ATALI[[#This Row],[//]])="","",INDEX(INDIRECT($2:$2),ATALI[[#This Row],[//]])))</f>
        <v/>
      </c>
      <c r="Q564" s="33" t="str">
        <f ca="1">IF(ATALI[[#This Row],[//]]="","",INDEX(INDIRECT($2:$2),ATALI[[#This Row],[//]]))</f>
        <v/>
      </c>
      <c r="R5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64" s="45" t="str">
        <f ca="1">IF(ATALI[[#This Row],[//]]="","",IF(INDEX(INDIRECT($2:$2),ATALI[[#This Row],[//]])="","",INDEX(INDIRECT($2:$2),ATALI[[#This Row],[//]])))</f>
        <v/>
      </c>
      <c r="U564" s="31" t="str">
        <f ca="1">IF(ATALI[[#This Row],[//]]="","",INDEX(INDIRECT($2:$2),ATALI[[#This Row],[//]]))</f>
        <v/>
      </c>
      <c r="V564" s="31" t="str">
        <f ca="1">LOWER(SUBSTITUTE(SUBSTITUTE(SUBSTITUTE(SUBSTITUTE(SUBSTITUTE(SUBSTITUTE(SUBSTITUTE(ATALI[[#This Row],[N.B.nota]]," ",""),"-",""),"(",""),")",""),".",""),",",""),"/",""))</f>
        <v/>
      </c>
      <c r="W564" s="31" t="str">
        <f ca="1">IF(ATALI[[#This Row],[concat]]="","",MATCH(ATALI[[#This Row],[concat]],[3]!db[NB NOTA_C],0)+1)</f>
        <v/>
      </c>
      <c r="X564" s="31" t="str">
        <f ca="1">IF(ATALI[[#This Row],[N.B.nota]]="","",ADDRESS(ROW(ATALI[QB]),COLUMN(ATALI[QB]))&amp;":"&amp;ADDRESS(ROW(),COLUMN(ATALI[QB])))</f>
        <v/>
      </c>
      <c r="Y564" s="46" t="str">
        <f ca="1">IF(ATALI[[#This Row],[//]]="","",HYPERLINK("[../DB.xlsx]DB!e"&amp;MATCH(ATALI[[#This Row],[concat]],[3]!db[NB NOTA_C],0)+1,"&gt;"))</f>
        <v/>
      </c>
      <c r="Z564" s="32">
        <f ca="1">IF(ATALI[[#This Row],[ID NOTA]]="",INDIRECT(ADDRESS(ROW()-1,COLUMN())),ATALI[[#This Row],[ID NOTA]])</f>
        <v>7</v>
      </c>
    </row>
    <row r="565" spans="1:26" x14ac:dyDescent="0.25">
      <c r="A565" s="32"/>
      <c r="B565" s="48" t="str">
        <f>IF(ATALI[[#This Row],[N_ID]]="","",INDEX(Table1[ID],MATCH(ATALI[[#This Row],[N_ID]],Table1[N_ID],0)))</f>
        <v/>
      </c>
      <c r="C565" s="48" t="str">
        <f ca="1">IF(ATALI[[#This Row],[//]]="","",HYPERLINK("["&amp;SUBSTITUTE(DIR,"'","")&amp;"]NOTA!D"&amp;ATALI[[#This Row],[//]]+2,"&gt;"))</f>
        <v/>
      </c>
      <c r="D565" s="48" t="str">
        <f>IF(ATALI[[#This Row],[ID NOTA]]="","",INDEX(Table1[QB],MATCH(ATALI[[#This Row],[ID NOTA]],Table1[ID],0)))</f>
        <v/>
      </c>
      <c r="E56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65" s="48"/>
      <c r="G565" s="30" t="str">
        <f ca="1">IF(ATALI[[#This Row],[N_ID]]="","",INDEX(INDIRECT($2:$2),ATALI[[#This Row],[//]]))</f>
        <v/>
      </c>
      <c r="H565" s="30" t="str">
        <f ca="1">IF(ATALI[[#This Row],[N_ID]]="","",INDEX(INDIRECT($2:$2),ATALI[[#This Row],[//]]))</f>
        <v/>
      </c>
      <c r="I565" s="31" t="str">
        <f ca="1">IF(ATALI[[#This Row],[N_ID]]="","",INDEX(INDIRECT($2:$2),ATALI[[#This Row],[//]]))</f>
        <v/>
      </c>
      <c r="J565" s="31" t="str">
        <f ca="1">IF(ATALI[[#This Row],[//]]="","",INDEX([3]!db[NB PAJAK],ATALI[[#This Row],[stt]]-1))</f>
        <v/>
      </c>
      <c r="K565" s="48" t="str">
        <f ca="1">IF(ATALI[[#This Row],[//]]="","",INDEX(INDIRECT($2:$2),ATALI[[#This Row],[//]]))</f>
        <v/>
      </c>
      <c r="L565" s="48" t="str">
        <f ca="1">IF(ATALI[[#This Row],[//]]="","",INDEX(INDIRECT($2:$2),ATALI[[#This Row],[//]]))</f>
        <v/>
      </c>
      <c r="M565" s="48" t="str">
        <f ca="1">IF(ATALI[[#This Row],[//]]="","",INDEX(INDIRECT($2:$2),ATALI[[#This Row],[//]]))</f>
        <v/>
      </c>
      <c r="N565" s="33" t="str">
        <f ca="1">IF(ATALI[[#This Row],[//]]="","",INDEX(INDIRECT($2:$2),ATALI[[#This Row],[//]]))</f>
        <v/>
      </c>
      <c r="O565" s="44" t="str">
        <f ca="1">IF(ATALI[[#This Row],[//]]="","",INDEX(INDIRECT($2:$2),ATALI[[#This Row],[//]]))</f>
        <v/>
      </c>
      <c r="P565" s="44" t="str">
        <f ca="1">IF(ATALI[[#This Row],[//]]="","",IF(INDEX(INDIRECT($2:$2),ATALI[[#This Row],[//]])="","",INDEX(INDIRECT($2:$2),ATALI[[#This Row],[//]])))</f>
        <v/>
      </c>
      <c r="Q565" s="33" t="str">
        <f ca="1">IF(ATALI[[#This Row],[//]]="","",INDEX(INDIRECT($2:$2),ATALI[[#This Row],[//]]))</f>
        <v/>
      </c>
      <c r="R5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65" s="45" t="str">
        <f ca="1">IF(ATALI[[#This Row],[//]]="","",IF(INDEX(INDIRECT($2:$2),ATALI[[#This Row],[//]])="","",INDEX(INDIRECT($2:$2),ATALI[[#This Row],[//]])))</f>
        <v/>
      </c>
      <c r="U565" s="31" t="str">
        <f ca="1">IF(ATALI[[#This Row],[//]]="","",INDEX(INDIRECT($2:$2),ATALI[[#This Row],[//]]))</f>
        <v/>
      </c>
      <c r="V565" s="31" t="str">
        <f ca="1">LOWER(SUBSTITUTE(SUBSTITUTE(SUBSTITUTE(SUBSTITUTE(SUBSTITUTE(SUBSTITUTE(SUBSTITUTE(ATALI[[#This Row],[N.B.nota]]," ",""),"-",""),"(",""),")",""),".",""),",",""),"/",""))</f>
        <v/>
      </c>
      <c r="W565" s="31" t="str">
        <f ca="1">IF(ATALI[[#This Row],[concat]]="","",MATCH(ATALI[[#This Row],[concat]],[3]!db[NB NOTA_C],0)+1)</f>
        <v/>
      </c>
      <c r="X565" s="31" t="str">
        <f ca="1">IF(ATALI[[#This Row],[N.B.nota]]="","",ADDRESS(ROW(ATALI[QB]),COLUMN(ATALI[QB]))&amp;":"&amp;ADDRESS(ROW(),COLUMN(ATALI[QB])))</f>
        <v/>
      </c>
      <c r="Y565" s="46" t="str">
        <f ca="1">IF(ATALI[[#This Row],[//]]="","",HYPERLINK("[../DB.xlsx]DB!e"&amp;MATCH(ATALI[[#This Row],[concat]],[3]!db[NB NOTA_C],0)+1,"&gt;"))</f>
        <v/>
      </c>
      <c r="Z565" s="32">
        <f ca="1">IF(ATALI[[#This Row],[ID NOTA]]="",INDIRECT(ADDRESS(ROW()-1,COLUMN())),ATALI[[#This Row],[ID NOTA]])</f>
        <v>7</v>
      </c>
    </row>
    <row r="566" spans="1:26" x14ac:dyDescent="0.25">
      <c r="A566" s="32"/>
      <c r="B566" s="48" t="str">
        <f>IF(ATALI[[#This Row],[N_ID]]="","",INDEX(Table1[ID],MATCH(ATALI[[#This Row],[N_ID]],Table1[N_ID],0)))</f>
        <v/>
      </c>
      <c r="C566" s="48" t="str">
        <f ca="1">IF(ATALI[[#This Row],[//]]="","",HYPERLINK("["&amp;SUBSTITUTE(DIR,"'","")&amp;"]NOTA!D"&amp;ATALI[[#This Row],[//]]+2,"&gt;"))</f>
        <v/>
      </c>
      <c r="D566" s="48" t="str">
        <f>IF(ATALI[[#This Row],[ID NOTA]]="","",INDEX(Table1[QB],MATCH(ATALI[[#This Row],[ID NOTA]],Table1[ID],0)))</f>
        <v/>
      </c>
      <c r="E56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66" s="48"/>
      <c r="G566" s="30" t="str">
        <f ca="1">IF(ATALI[[#This Row],[N_ID]]="","",INDEX(INDIRECT($2:$2),ATALI[[#This Row],[//]]))</f>
        <v/>
      </c>
      <c r="H566" s="30" t="str">
        <f ca="1">IF(ATALI[[#This Row],[N_ID]]="","",INDEX(INDIRECT($2:$2),ATALI[[#This Row],[//]]))</f>
        <v/>
      </c>
      <c r="I566" s="31" t="str">
        <f ca="1">IF(ATALI[[#This Row],[N_ID]]="","",INDEX(INDIRECT($2:$2),ATALI[[#This Row],[//]]))</f>
        <v/>
      </c>
      <c r="J566" s="31" t="str">
        <f ca="1">IF(ATALI[[#This Row],[//]]="","",INDEX([3]!db[NB PAJAK],ATALI[[#This Row],[stt]]-1))</f>
        <v/>
      </c>
      <c r="K566" s="48" t="str">
        <f ca="1">IF(ATALI[[#This Row],[//]]="","",INDEX(INDIRECT($2:$2),ATALI[[#This Row],[//]]))</f>
        <v/>
      </c>
      <c r="L566" s="48" t="str">
        <f ca="1">IF(ATALI[[#This Row],[//]]="","",INDEX(INDIRECT($2:$2),ATALI[[#This Row],[//]]))</f>
        <v/>
      </c>
      <c r="M566" s="48" t="str">
        <f ca="1">IF(ATALI[[#This Row],[//]]="","",INDEX(INDIRECT($2:$2),ATALI[[#This Row],[//]]))</f>
        <v/>
      </c>
      <c r="N566" s="33" t="str">
        <f ca="1">IF(ATALI[[#This Row],[//]]="","",INDEX(INDIRECT($2:$2),ATALI[[#This Row],[//]]))</f>
        <v/>
      </c>
      <c r="O566" s="44" t="str">
        <f ca="1">IF(ATALI[[#This Row],[//]]="","",INDEX(INDIRECT($2:$2),ATALI[[#This Row],[//]]))</f>
        <v/>
      </c>
      <c r="P566" s="44" t="str">
        <f ca="1">IF(ATALI[[#This Row],[//]]="","",IF(INDEX(INDIRECT($2:$2),ATALI[[#This Row],[//]])="","",INDEX(INDIRECT($2:$2),ATALI[[#This Row],[//]])))</f>
        <v/>
      </c>
      <c r="Q566" s="33" t="str">
        <f ca="1">IF(ATALI[[#This Row],[//]]="","",INDEX(INDIRECT($2:$2),ATALI[[#This Row],[//]]))</f>
        <v/>
      </c>
      <c r="R5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66" s="45" t="str">
        <f ca="1">IF(ATALI[[#This Row],[//]]="","",IF(INDEX(INDIRECT($2:$2),ATALI[[#This Row],[//]])="","",INDEX(INDIRECT($2:$2),ATALI[[#This Row],[//]])))</f>
        <v/>
      </c>
      <c r="U566" s="31" t="str">
        <f ca="1">IF(ATALI[[#This Row],[//]]="","",INDEX(INDIRECT($2:$2),ATALI[[#This Row],[//]]))</f>
        <v/>
      </c>
      <c r="V566" s="31" t="str">
        <f ca="1">LOWER(SUBSTITUTE(SUBSTITUTE(SUBSTITUTE(SUBSTITUTE(SUBSTITUTE(SUBSTITUTE(SUBSTITUTE(ATALI[[#This Row],[N.B.nota]]," ",""),"-",""),"(",""),")",""),".",""),",",""),"/",""))</f>
        <v/>
      </c>
      <c r="W566" s="31" t="str">
        <f ca="1">IF(ATALI[[#This Row],[concat]]="","",MATCH(ATALI[[#This Row],[concat]],[3]!db[NB NOTA_C],0)+1)</f>
        <v/>
      </c>
      <c r="X566" s="31" t="str">
        <f ca="1">IF(ATALI[[#This Row],[N.B.nota]]="","",ADDRESS(ROW(ATALI[QB]),COLUMN(ATALI[QB]))&amp;":"&amp;ADDRESS(ROW(),COLUMN(ATALI[QB])))</f>
        <v/>
      </c>
      <c r="Y566" s="46" t="str">
        <f ca="1">IF(ATALI[[#This Row],[//]]="","",HYPERLINK("[../DB.xlsx]DB!e"&amp;MATCH(ATALI[[#This Row],[concat]],[3]!db[NB NOTA_C],0)+1,"&gt;"))</f>
        <v/>
      </c>
      <c r="Z566" s="32">
        <f ca="1">IF(ATALI[[#This Row],[ID NOTA]]="",INDIRECT(ADDRESS(ROW()-1,COLUMN())),ATALI[[#This Row],[ID NOTA]])</f>
        <v>7</v>
      </c>
    </row>
    <row r="567" spans="1:26" x14ac:dyDescent="0.25">
      <c r="A567" s="32"/>
      <c r="B567" s="48" t="str">
        <f>IF(ATALI[[#This Row],[N_ID]]="","",INDEX(Table1[ID],MATCH(ATALI[[#This Row],[N_ID]],Table1[N_ID],0)))</f>
        <v/>
      </c>
      <c r="C567" s="48" t="str">
        <f ca="1">IF(ATALI[[#This Row],[//]]="","",HYPERLINK("["&amp;SUBSTITUTE(DIR,"'","")&amp;"]NOTA!D"&amp;ATALI[[#This Row],[//]]+2,"&gt;"))</f>
        <v/>
      </c>
      <c r="D567" s="48" t="str">
        <f>IF(ATALI[[#This Row],[ID NOTA]]="","",INDEX(Table1[QB],MATCH(ATALI[[#This Row],[ID NOTA]],Table1[ID],0)))</f>
        <v/>
      </c>
      <c r="E56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67" s="48"/>
      <c r="G567" s="30" t="str">
        <f ca="1">IF(ATALI[[#This Row],[N_ID]]="","",INDEX(INDIRECT($2:$2),ATALI[[#This Row],[//]]))</f>
        <v/>
      </c>
      <c r="H567" s="30" t="str">
        <f ca="1">IF(ATALI[[#This Row],[N_ID]]="","",INDEX(INDIRECT($2:$2),ATALI[[#This Row],[//]]))</f>
        <v/>
      </c>
      <c r="I567" s="31" t="str">
        <f ca="1">IF(ATALI[[#This Row],[N_ID]]="","",INDEX(INDIRECT($2:$2),ATALI[[#This Row],[//]]))</f>
        <v/>
      </c>
      <c r="J567" s="31" t="str">
        <f ca="1">IF(ATALI[[#This Row],[//]]="","",INDEX([3]!db[NB PAJAK],ATALI[[#This Row],[stt]]-1))</f>
        <v/>
      </c>
      <c r="K567" s="48" t="str">
        <f ca="1">IF(ATALI[[#This Row],[//]]="","",INDEX(INDIRECT($2:$2),ATALI[[#This Row],[//]]))</f>
        <v/>
      </c>
      <c r="L567" s="48" t="str">
        <f ca="1">IF(ATALI[[#This Row],[//]]="","",INDEX(INDIRECT($2:$2),ATALI[[#This Row],[//]]))</f>
        <v/>
      </c>
      <c r="M567" s="48" t="str">
        <f ca="1">IF(ATALI[[#This Row],[//]]="","",INDEX(INDIRECT($2:$2),ATALI[[#This Row],[//]]))</f>
        <v/>
      </c>
      <c r="N567" s="33" t="str">
        <f ca="1">IF(ATALI[[#This Row],[//]]="","",INDEX(INDIRECT($2:$2),ATALI[[#This Row],[//]]))</f>
        <v/>
      </c>
      <c r="O567" s="44" t="str">
        <f ca="1">IF(ATALI[[#This Row],[//]]="","",INDEX(INDIRECT($2:$2),ATALI[[#This Row],[//]]))</f>
        <v/>
      </c>
      <c r="P567" s="44" t="str">
        <f ca="1">IF(ATALI[[#This Row],[//]]="","",IF(INDEX(INDIRECT($2:$2),ATALI[[#This Row],[//]])="","",INDEX(INDIRECT($2:$2),ATALI[[#This Row],[//]])))</f>
        <v/>
      </c>
      <c r="Q567" s="33" t="str">
        <f ca="1">IF(ATALI[[#This Row],[//]]="","",INDEX(INDIRECT($2:$2),ATALI[[#This Row],[//]]))</f>
        <v/>
      </c>
      <c r="R5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67" s="45" t="str">
        <f ca="1">IF(ATALI[[#This Row],[//]]="","",IF(INDEX(INDIRECT($2:$2),ATALI[[#This Row],[//]])="","",INDEX(INDIRECT($2:$2),ATALI[[#This Row],[//]])))</f>
        <v/>
      </c>
      <c r="U567" s="31" t="str">
        <f ca="1">IF(ATALI[[#This Row],[//]]="","",INDEX(INDIRECT($2:$2),ATALI[[#This Row],[//]]))</f>
        <v/>
      </c>
      <c r="V567" s="31" t="str">
        <f ca="1">LOWER(SUBSTITUTE(SUBSTITUTE(SUBSTITUTE(SUBSTITUTE(SUBSTITUTE(SUBSTITUTE(SUBSTITUTE(ATALI[[#This Row],[N.B.nota]]," ",""),"-",""),"(",""),")",""),".",""),",",""),"/",""))</f>
        <v/>
      </c>
      <c r="W567" s="31" t="str">
        <f ca="1">IF(ATALI[[#This Row],[concat]]="","",MATCH(ATALI[[#This Row],[concat]],[3]!db[NB NOTA_C],0)+1)</f>
        <v/>
      </c>
      <c r="X567" s="31" t="str">
        <f ca="1">IF(ATALI[[#This Row],[N.B.nota]]="","",ADDRESS(ROW(ATALI[QB]),COLUMN(ATALI[QB]))&amp;":"&amp;ADDRESS(ROW(),COLUMN(ATALI[QB])))</f>
        <v/>
      </c>
      <c r="Y567" s="46" t="str">
        <f ca="1">IF(ATALI[[#This Row],[//]]="","",HYPERLINK("[../DB.xlsx]DB!e"&amp;MATCH(ATALI[[#This Row],[concat]],[3]!db[NB NOTA_C],0)+1,"&gt;"))</f>
        <v/>
      </c>
      <c r="Z567" s="32">
        <f ca="1">IF(ATALI[[#This Row],[ID NOTA]]="",INDIRECT(ADDRESS(ROW()-1,COLUMN())),ATALI[[#This Row],[ID NOTA]])</f>
        <v>7</v>
      </c>
    </row>
    <row r="568" spans="1:26" x14ac:dyDescent="0.25">
      <c r="A568" s="32"/>
      <c r="B568" s="48" t="str">
        <f>IF(ATALI[[#This Row],[N_ID]]="","",INDEX(Table1[ID],MATCH(ATALI[[#This Row],[N_ID]],Table1[N_ID],0)))</f>
        <v/>
      </c>
      <c r="C568" s="48" t="str">
        <f ca="1">IF(ATALI[[#This Row],[//]]="","",HYPERLINK("["&amp;SUBSTITUTE(DIR,"'","")&amp;"]NOTA!D"&amp;ATALI[[#This Row],[//]]+2,"&gt;"))</f>
        <v/>
      </c>
      <c r="D568" s="48" t="str">
        <f>IF(ATALI[[#This Row],[ID NOTA]]="","",INDEX(Table1[QB],MATCH(ATALI[[#This Row],[ID NOTA]],Table1[ID],0)))</f>
        <v/>
      </c>
      <c r="E56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68" s="48"/>
      <c r="G568" s="30" t="str">
        <f ca="1">IF(ATALI[[#This Row],[N_ID]]="","",INDEX(INDIRECT($2:$2),ATALI[[#This Row],[//]]))</f>
        <v/>
      </c>
      <c r="H568" s="30" t="str">
        <f ca="1">IF(ATALI[[#This Row],[N_ID]]="","",INDEX(INDIRECT($2:$2),ATALI[[#This Row],[//]]))</f>
        <v/>
      </c>
      <c r="I568" s="31" t="str">
        <f ca="1">IF(ATALI[[#This Row],[N_ID]]="","",INDEX(INDIRECT($2:$2),ATALI[[#This Row],[//]]))</f>
        <v/>
      </c>
      <c r="J568" s="31" t="str">
        <f ca="1">IF(ATALI[[#This Row],[//]]="","",INDEX([3]!db[NB PAJAK],ATALI[[#This Row],[stt]]-1))</f>
        <v/>
      </c>
      <c r="K568" s="48" t="str">
        <f ca="1">IF(ATALI[[#This Row],[//]]="","",INDEX(INDIRECT($2:$2),ATALI[[#This Row],[//]]))</f>
        <v/>
      </c>
      <c r="L568" s="48" t="str">
        <f ca="1">IF(ATALI[[#This Row],[//]]="","",INDEX(INDIRECT($2:$2),ATALI[[#This Row],[//]]))</f>
        <v/>
      </c>
      <c r="M568" s="48" t="str">
        <f ca="1">IF(ATALI[[#This Row],[//]]="","",INDEX(INDIRECT($2:$2),ATALI[[#This Row],[//]]))</f>
        <v/>
      </c>
      <c r="N568" s="33" t="str">
        <f ca="1">IF(ATALI[[#This Row],[//]]="","",INDEX(INDIRECT($2:$2),ATALI[[#This Row],[//]]))</f>
        <v/>
      </c>
      <c r="O568" s="44" t="str">
        <f ca="1">IF(ATALI[[#This Row],[//]]="","",INDEX(INDIRECT($2:$2),ATALI[[#This Row],[//]]))</f>
        <v/>
      </c>
      <c r="P568" s="44" t="str">
        <f ca="1">IF(ATALI[[#This Row],[//]]="","",IF(INDEX(INDIRECT($2:$2),ATALI[[#This Row],[//]])="","",INDEX(INDIRECT($2:$2),ATALI[[#This Row],[//]])))</f>
        <v/>
      </c>
      <c r="Q568" s="33" t="str">
        <f ca="1">IF(ATALI[[#This Row],[//]]="","",INDEX(INDIRECT($2:$2),ATALI[[#This Row],[//]]))</f>
        <v/>
      </c>
      <c r="R5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68" s="45" t="str">
        <f ca="1">IF(ATALI[[#This Row],[//]]="","",IF(INDEX(INDIRECT($2:$2),ATALI[[#This Row],[//]])="","",INDEX(INDIRECT($2:$2),ATALI[[#This Row],[//]])))</f>
        <v/>
      </c>
      <c r="U568" s="31" t="str">
        <f ca="1">IF(ATALI[[#This Row],[//]]="","",INDEX(INDIRECT($2:$2),ATALI[[#This Row],[//]]))</f>
        <v/>
      </c>
      <c r="V568" s="31" t="str">
        <f ca="1">LOWER(SUBSTITUTE(SUBSTITUTE(SUBSTITUTE(SUBSTITUTE(SUBSTITUTE(SUBSTITUTE(SUBSTITUTE(ATALI[[#This Row],[N.B.nota]]," ",""),"-",""),"(",""),")",""),".",""),",",""),"/",""))</f>
        <v/>
      </c>
      <c r="W568" s="31" t="str">
        <f ca="1">IF(ATALI[[#This Row],[concat]]="","",MATCH(ATALI[[#This Row],[concat]],[3]!db[NB NOTA_C],0)+1)</f>
        <v/>
      </c>
      <c r="X568" s="31" t="str">
        <f ca="1">IF(ATALI[[#This Row],[N.B.nota]]="","",ADDRESS(ROW(ATALI[QB]),COLUMN(ATALI[QB]))&amp;":"&amp;ADDRESS(ROW(),COLUMN(ATALI[QB])))</f>
        <v/>
      </c>
      <c r="Y568" s="46" t="str">
        <f ca="1">IF(ATALI[[#This Row],[//]]="","",HYPERLINK("[../DB.xlsx]DB!e"&amp;MATCH(ATALI[[#This Row],[concat]],[3]!db[NB NOTA_C],0)+1,"&gt;"))</f>
        <v/>
      </c>
      <c r="Z568" s="32">
        <f ca="1">IF(ATALI[[#This Row],[ID NOTA]]="",INDIRECT(ADDRESS(ROW()-1,COLUMN())),ATALI[[#This Row],[ID NOTA]])</f>
        <v>7</v>
      </c>
    </row>
    <row r="569" spans="1:26" x14ac:dyDescent="0.25">
      <c r="A569" s="32"/>
      <c r="B569" s="48" t="str">
        <f>IF(ATALI[[#This Row],[N_ID]]="","",INDEX(Table1[ID],MATCH(ATALI[[#This Row],[N_ID]],Table1[N_ID],0)))</f>
        <v/>
      </c>
      <c r="C569" s="48" t="str">
        <f ca="1">IF(ATALI[[#This Row],[//]]="","",HYPERLINK("["&amp;SUBSTITUTE(DIR,"'","")&amp;"]NOTA!D"&amp;ATALI[[#This Row],[//]]+2,"&gt;"))</f>
        <v/>
      </c>
      <c r="D569" s="48" t="str">
        <f>IF(ATALI[[#This Row],[ID NOTA]]="","",INDEX(Table1[QB],MATCH(ATALI[[#This Row],[ID NOTA]],Table1[ID],0)))</f>
        <v/>
      </c>
      <c r="E56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69" s="48"/>
      <c r="G569" s="30" t="str">
        <f ca="1">IF(ATALI[[#This Row],[N_ID]]="","",INDEX(INDIRECT($2:$2),ATALI[[#This Row],[//]]))</f>
        <v/>
      </c>
      <c r="H569" s="30" t="str">
        <f ca="1">IF(ATALI[[#This Row],[N_ID]]="","",INDEX(INDIRECT($2:$2),ATALI[[#This Row],[//]]))</f>
        <v/>
      </c>
      <c r="I569" s="31" t="str">
        <f ca="1">IF(ATALI[[#This Row],[N_ID]]="","",INDEX(INDIRECT($2:$2),ATALI[[#This Row],[//]]))</f>
        <v/>
      </c>
      <c r="J569" s="31" t="str">
        <f ca="1">IF(ATALI[[#This Row],[//]]="","",INDEX([3]!db[NB PAJAK],ATALI[[#This Row],[stt]]-1))</f>
        <v/>
      </c>
      <c r="K569" s="48" t="str">
        <f ca="1">IF(ATALI[[#This Row],[//]]="","",INDEX(INDIRECT($2:$2),ATALI[[#This Row],[//]]))</f>
        <v/>
      </c>
      <c r="L569" s="48" t="str">
        <f ca="1">IF(ATALI[[#This Row],[//]]="","",INDEX(INDIRECT($2:$2),ATALI[[#This Row],[//]]))</f>
        <v/>
      </c>
      <c r="M569" s="48" t="str">
        <f ca="1">IF(ATALI[[#This Row],[//]]="","",INDEX(INDIRECT($2:$2),ATALI[[#This Row],[//]]))</f>
        <v/>
      </c>
      <c r="N569" s="33" t="str">
        <f ca="1">IF(ATALI[[#This Row],[//]]="","",INDEX(INDIRECT($2:$2),ATALI[[#This Row],[//]]))</f>
        <v/>
      </c>
      <c r="O569" s="44" t="str">
        <f ca="1">IF(ATALI[[#This Row],[//]]="","",INDEX(INDIRECT($2:$2),ATALI[[#This Row],[//]]))</f>
        <v/>
      </c>
      <c r="P569" s="44" t="str">
        <f ca="1">IF(ATALI[[#This Row],[//]]="","",IF(INDEX(INDIRECT($2:$2),ATALI[[#This Row],[//]])="","",INDEX(INDIRECT($2:$2),ATALI[[#This Row],[//]])))</f>
        <v/>
      </c>
      <c r="Q569" s="33" t="str">
        <f ca="1">IF(ATALI[[#This Row],[//]]="","",INDEX(INDIRECT($2:$2),ATALI[[#This Row],[//]]))</f>
        <v/>
      </c>
      <c r="R5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69" s="45" t="str">
        <f ca="1">IF(ATALI[[#This Row],[//]]="","",IF(INDEX(INDIRECT($2:$2),ATALI[[#This Row],[//]])="","",INDEX(INDIRECT($2:$2),ATALI[[#This Row],[//]])))</f>
        <v/>
      </c>
      <c r="U569" s="31" t="str">
        <f ca="1">IF(ATALI[[#This Row],[//]]="","",INDEX(INDIRECT($2:$2),ATALI[[#This Row],[//]]))</f>
        <v/>
      </c>
      <c r="V569" s="31" t="str">
        <f ca="1">LOWER(SUBSTITUTE(SUBSTITUTE(SUBSTITUTE(SUBSTITUTE(SUBSTITUTE(SUBSTITUTE(SUBSTITUTE(ATALI[[#This Row],[N.B.nota]]," ",""),"-",""),"(",""),")",""),".",""),",",""),"/",""))</f>
        <v/>
      </c>
      <c r="W569" s="31" t="str">
        <f ca="1">IF(ATALI[[#This Row],[concat]]="","",MATCH(ATALI[[#This Row],[concat]],[3]!db[NB NOTA_C],0)+1)</f>
        <v/>
      </c>
      <c r="X569" s="31" t="str">
        <f ca="1">IF(ATALI[[#This Row],[N.B.nota]]="","",ADDRESS(ROW(ATALI[QB]),COLUMN(ATALI[QB]))&amp;":"&amp;ADDRESS(ROW(),COLUMN(ATALI[QB])))</f>
        <v/>
      </c>
      <c r="Y569" s="46" t="str">
        <f ca="1">IF(ATALI[[#This Row],[//]]="","",HYPERLINK("[../DB.xlsx]DB!e"&amp;MATCH(ATALI[[#This Row],[concat]],[3]!db[NB NOTA_C],0)+1,"&gt;"))</f>
        <v/>
      </c>
      <c r="Z569" s="32">
        <f ca="1">IF(ATALI[[#This Row],[ID NOTA]]="",INDIRECT(ADDRESS(ROW()-1,COLUMN())),ATALI[[#This Row],[ID NOTA]])</f>
        <v>7</v>
      </c>
    </row>
    <row r="570" spans="1:26" x14ac:dyDescent="0.25">
      <c r="A570" s="32"/>
      <c r="B570" s="48" t="str">
        <f>IF(ATALI[[#This Row],[N_ID]]="","",INDEX(Table1[ID],MATCH(ATALI[[#This Row],[N_ID]],Table1[N_ID],0)))</f>
        <v/>
      </c>
      <c r="C570" s="48" t="str">
        <f ca="1">IF(ATALI[[#This Row],[//]]="","",HYPERLINK("["&amp;SUBSTITUTE(DIR,"'","")&amp;"]NOTA!D"&amp;ATALI[[#This Row],[//]]+2,"&gt;"))</f>
        <v/>
      </c>
      <c r="D570" s="48" t="str">
        <f>IF(ATALI[[#This Row],[ID NOTA]]="","",INDEX(Table1[QB],MATCH(ATALI[[#This Row],[ID NOTA]],Table1[ID],0)))</f>
        <v/>
      </c>
      <c r="E57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70" s="48"/>
      <c r="G570" s="30" t="str">
        <f ca="1">IF(ATALI[[#This Row],[N_ID]]="","",INDEX(INDIRECT($2:$2),ATALI[[#This Row],[//]]))</f>
        <v/>
      </c>
      <c r="H570" s="30" t="str">
        <f ca="1">IF(ATALI[[#This Row],[N_ID]]="","",INDEX(INDIRECT($2:$2),ATALI[[#This Row],[//]]))</f>
        <v/>
      </c>
      <c r="I570" s="31" t="str">
        <f ca="1">IF(ATALI[[#This Row],[N_ID]]="","",INDEX(INDIRECT($2:$2),ATALI[[#This Row],[//]]))</f>
        <v/>
      </c>
      <c r="J570" s="31" t="str">
        <f ca="1">IF(ATALI[[#This Row],[//]]="","",INDEX([3]!db[NB PAJAK],ATALI[[#This Row],[stt]]-1))</f>
        <v/>
      </c>
      <c r="K570" s="48" t="str">
        <f ca="1">IF(ATALI[[#This Row],[//]]="","",INDEX(INDIRECT($2:$2),ATALI[[#This Row],[//]]))</f>
        <v/>
      </c>
      <c r="L570" s="48" t="str">
        <f ca="1">IF(ATALI[[#This Row],[//]]="","",INDEX(INDIRECT($2:$2),ATALI[[#This Row],[//]]))</f>
        <v/>
      </c>
      <c r="M570" s="48" t="str">
        <f ca="1">IF(ATALI[[#This Row],[//]]="","",INDEX(INDIRECT($2:$2),ATALI[[#This Row],[//]]))</f>
        <v/>
      </c>
      <c r="N570" s="33" t="str">
        <f ca="1">IF(ATALI[[#This Row],[//]]="","",INDEX(INDIRECT($2:$2),ATALI[[#This Row],[//]]))</f>
        <v/>
      </c>
      <c r="O570" s="44" t="str">
        <f ca="1">IF(ATALI[[#This Row],[//]]="","",INDEX(INDIRECT($2:$2),ATALI[[#This Row],[//]]))</f>
        <v/>
      </c>
      <c r="P570" s="44" t="str">
        <f ca="1">IF(ATALI[[#This Row],[//]]="","",IF(INDEX(INDIRECT($2:$2),ATALI[[#This Row],[//]])="","",INDEX(INDIRECT($2:$2),ATALI[[#This Row],[//]])))</f>
        <v/>
      </c>
      <c r="Q570" s="33" t="str">
        <f ca="1">IF(ATALI[[#This Row],[//]]="","",INDEX(INDIRECT($2:$2),ATALI[[#This Row],[//]]))</f>
        <v/>
      </c>
      <c r="R5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70" s="45" t="str">
        <f ca="1">IF(ATALI[[#This Row],[//]]="","",IF(INDEX(INDIRECT($2:$2),ATALI[[#This Row],[//]])="","",INDEX(INDIRECT($2:$2),ATALI[[#This Row],[//]])))</f>
        <v/>
      </c>
      <c r="U570" s="31" t="str">
        <f ca="1">IF(ATALI[[#This Row],[//]]="","",INDEX(INDIRECT($2:$2),ATALI[[#This Row],[//]]))</f>
        <v/>
      </c>
      <c r="V570" s="31" t="str">
        <f ca="1">LOWER(SUBSTITUTE(SUBSTITUTE(SUBSTITUTE(SUBSTITUTE(SUBSTITUTE(SUBSTITUTE(SUBSTITUTE(ATALI[[#This Row],[N.B.nota]]," ",""),"-",""),"(",""),")",""),".",""),",",""),"/",""))</f>
        <v/>
      </c>
      <c r="W570" s="31" t="str">
        <f ca="1">IF(ATALI[[#This Row],[concat]]="","",MATCH(ATALI[[#This Row],[concat]],[3]!db[NB NOTA_C],0)+1)</f>
        <v/>
      </c>
      <c r="X570" s="31" t="str">
        <f ca="1">IF(ATALI[[#This Row],[N.B.nota]]="","",ADDRESS(ROW(ATALI[QB]),COLUMN(ATALI[QB]))&amp;":"&amp;ADDRESS(ROW(),COLUMN(ATALI[QB])))</f>
        <v/>
      </c>
      <c r="Y570" s="46" t="str">
        <f ca="1">IF(ATALI[[#This Row],[//]]="","",HYPERLINK("[../DB.xlsx]DB!e"&amp;MATCH(ATALI[[#This Row],[concat]],[3]!db[NB NOTA_C],0)+1,"&gt;"))</f>
        <v/>
      </c>
      <c r="Z570" s="32">
        <f ca="1">IF(ATALI[[#This Row],[ID NOTA]]="",INDIRECT(ADDRESS(ROW()-1,COLUMN())),ATALI[[#This Row],[ID NOTA]])</f>
        <v>7</v>
      </c>
    </row>
    <row r="571" spans="1:26" x14ac:dyDescent="0.25">
      <c r="A571" s="32"/>
      <c r="B571" s="48" t="str">
        <f>IF(ATALI[[#This Row],[N_ID]]="","",INDEX(Table1[ID],MATCH(ATALI[[#This Row],[N_ID]],Table1[N_ID],0)))</f>
        <v/>
      </c>
      <c r="C571" s="48" t="str">
        <f ca="1">IF(ATALI[[#This Row],[//]]="","",HYPERLINK("["&amp;SUBSTITUTE(DIR,"'","")&amp;"]NOTA!D"&amp;ATALI[[#This Row],[//]]+2,"&gt;"))</f>
        <v/>
      </c>
      <c r="D571" s="48" t="str">
        <f>IF(ATALI[[#This Row],[ID NOTA]]="","",INDEX(Table1[QB],MATCH(ATALI[[#This Row],[ID NOTA]],Table1[ID],0)))</f>
        <v/>
      </c>
      <c r="E57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71" s="48"/>
      <c r="G571" s="30" t="str">
        <f ca="1">IF(ATALI[[#This Row],[N_ID]]="","",INDEX(INDIRECT($2:$2),ATALI[[#This Row],[//]]))</f>
        <v/>
      </c>
      <c r="H571" s="30" t="str">
        <f ca="1">IF(ATALI[[#This Row],[N_ID]]="","",INDEX(INDIRECT($2:$2),ATALI[[#This Row],[//]]))</f>
        <v/>
      </c>
      <c r="I571" s="31" t="str">
        <f ca="1">IF(ATALI[[#This Row],[N_ID]]="","",INDEX(INDIRECT($2:$2),ATALI[[#This Row],[//]]))</f>
        <v/>
      </c>
      <c r="J571" s="31" t="str">
        <f ca="1">IF(ATALI[[#This Row],[//]]="","",INDEX([3]!db[NB PAJAK],ATALI[[#This Row],[stt]]-1))</f>
        <v/>
      </c>
      <c r="K571" s="48" t="str">
        <f ca="1">IF(ATALI[[#This Row],[//]]="","",INDEX(INDIRECT($2:$2),ATALI[[#This Row],[//]]))</f>
        <v/>
      </c>
      <c r="L571" s="48" t="str">
        <f ca="1">IF(ATALI[[#This Row],[//]]="","",INDEX(INDIRECT($2:$2),ATALI[[#This Row],[//]]))</f>
        <v/>
      </c>
      <c r="M571" s="48" t="str">
        <f ca="1">IF(ATALI[[#This Row],[//]]="","",INDEX(INDIRECT($2:$2),ATALI[[#This Row],[//]]))</f>
        <v/>
      </c>
      <c r="N571" s="33" t="str">
        <f ca="1">IF(ATALI[[#This Row],[//]]="","",INDEX(INDIRECT($2:$2),ATALI[[#This Row],[//]]))</f>
        <v/>
      </c>
      <c r="O571" s="44" t="str">
        <f ca="1">IF(ATALI[[#This Row],[//]]="","",INDEX(INDIRECT($2:$2),ATALI[[#This Row],[//]]))</f>
        <v/>
      </c>
      <c r="P571" s="44" t="str">
        <f ca="1">IF(ATALI[[#This Row],[//]]="","",IF(INDEX(INDIRECT($2:$2),ATALI[[#This Row],[//]])="","",INDEX(INDIRECT($2:$2),ATALI[[#This Row],[//]])))</f>
        <v/>
      </c>
      <c r="Q571" s="33" t="str">
        <f ca="1">IF(ATALI[[#This Row],[//]]="","",INDEX(INDIRECT($2:$2),ATALI[[#This Row],[//]]))</f>
        <v/>
      </c>
      <c r="R5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71" s="45" t="str">
        <f ca="1">IF(ATALI[[#This Row],[//]]="","",IF(INDEX(INDIRECT($2:$2),ATALI[[#This Row],[//]])="","",INDEX(INDIRECT($2:$2),ATALI[[#This Row],[//]])))</f>
        <v/>
      </c>
      <c r="U571" s="31" t="str">
        <f ca="1">IF(ATALI[[#This Row],[//]]="","",INDEX(INDIRECT($2:$2),ATALI[[#This Row],[//]]))</f>
        <v/>
      </c>
      <c r="V571" s="31" t="str">
        <f ca="1">LOWER(SUBSTITUTE(SUBSTITUTE(SUBSTITUTE(SUBSTITUTE(SUBSTITUTE(SUBSTITUTE(SUBSTITUTE(ATALI[[#This Row],[N.B.nota]]," ",""),"-",""),"(",""),")",""),".",""),",",""),"/",""))</f>
        <v/>
      </c>
      <c r="W571" s="31" t="str">
        <f ca="1">IF(ATALI[[#This Row],[concat]]="","",MATCH(ATALI[[#This Row],[concat]],[3]!db[NB NOTA_C],0)+1)</f>
        <v/>
      </c>
      <c r="X571" s="31" t="str">
        <f ca="1">IF(ATALI[[#This Row],[N.B.nota]]="","",ADDRESS(ROW(ATALI[QB]),COLUMN(ATALI[QB]))&amp;":"&amp;ADDRESS(ROW(),COLUMN(ATALI[QB])))</f>
        <v/>
      </c>
      <c r="Y571" s="46" t="str">
        <f ca="1">IF(ATALI[[#This Row],[//]]="","",HYPERLINK("[../DB.xlsx]DB!e"&amp;MATCH(ATALI[[#This Row],[concat]],[3]!db[NB NOTA_C],0)+1,"&gt;"))</f>
        <v/>
      </c>
      <c r="Z571" s="32">
        <f ca="1">IF(ATALI[[#This Row],[ID NOTA]]="",INDIRECT(ADDRESS(ROW()-1,COLUMN())),ATALI[[#This Row],[ID NOTA]])</f>
        <v>7</v>
      </c>
    </row>
    <row r="572" spans="1:26" x14ac:dyDescent="0.25">
      <c r="A572" s="32"/>
      <c r="B572" s="48" t="str">
        <f>IF(ATALI[[#This Row],[N_ID]]="","",INDEX(Table1[ID],MATCH(ATALI[[#This Row],[N_ID]],Table1[N_ID],0)))</f>
        <v/>
      </c>
      <c r="C572" s="48" t="str">
        <f ca="1">IF(ATALI[[#This Row],[//]]="","",HYPERLINK("["&amp;SUBSTITUTE(DIR,"'","")&amp;"]NOTA!D"&amp;ATALI[[#This Row],[//]]+2,"&gt;"))</f>
        <v/>
      </c>
      <c r="D572" s="48" t="str">
        <f>IF(ATALI[[#This Row],[ID NOTA]]="","",INDEX(Table1[QB],MATCH(ATALI[[#This Row],[ID NOTA]],Table1[ID],0)))</f>
        <v/>
      </c>
      <c r="E57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72" s="48"/>
      <c r="G572" s="30" t="str">
        <f ca="1">IF(ATALI[[#This Row],[N_ID]]="","",INDEX(INDIRECT($2:$2),ATALI[[#This Row],[//]]))</f>
        <v/>
      </c>
      <c r="H572" s="30" t="str">
        <f ca="1">IF(ATALI[[#This Row],[N_ID]]="","",INDEX(INDIRECT($2:$2),ATALI[[#This Row],[//]]))</f>
        <v/>
      </c>
      <c r="I572" s="31" t="str">
        <f ca="1">IF(ATALI[[#This Row],[N_ID]]="","",INDEX(INDIRECT($2:$2),ATALI[[#This Row],[//]]))</f>
        <v/>
      </c>
      <c r="J572" s="31" t="str">
        <f ca="1">IF(ATALI[[#This Row],[//]]="","",INDEX([3]!db[NB PAJAK],ATALI[[#This Row],[stt]]-1))</f>
        <v/>
      </c>
      <c r="K572" s="48" t="str">
        <f ca="1">IF(ATALI[[#This Row],[//]]="","",INDEX(INDIRECT($2:$2),ATALI[[#This Row],[//]]))</f>
        <v/>
      </c>
      <c r="L572" s="48" t="str">
        <f ca="1">IF(ATALI[[#This Row],[//]]="","",INDEX(INDIRECT($2:$2),ATALI[[#This Row],[//]]))</f>
        <v/>
      </c>
      <c r="M572" s="48" t="str">
        <f ca="1">IF(ATALI[[#This Row],[//]]="","",INDEX(INDIRECT($2:$2),ATALI[[#This Row],[//]]))</f>
        <v/>
      </c>
      <c r="N572" s="33" t="str">
        <f ca="1">IF(ATALI[[#This Row],[//]]="","",INDEX(INDIRECT($2:$2),ATALI[[#This Row],[//]]))</f>
        <v/>
      </c>
      <c r="O572" s="44" t="str">
        <f ca="1">IF(ATALI[[#This Row],[//]]="","",INDEX(INDIRECT($2:$2),ATALI[[#This Row],[//]]))</f>
        <v/>
      </c>
      <c r="P572" s="44" t="str">
        <f ca="1">IF(ATALI[[#This Row],[//]]="","",IF(INDEX(INDIRECT($2:$2),ATALI[[#This Row],[//]])="","",INDEX(INDIRECT($2:$2),ATALI[[#This Row],[//]])))</f>
        <v/>
      </c>
      <c r="Q572" s="33" t="str">
        <f ca="1">IF(ATALI[[#This Row],[//]]="","",INDEX(INDIRECT($2:$2),ATALI[[#This Row],[//]]))</f>
        <v/>
      </c>
      <c r="R5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72" s="45" t="str">
        <f ca="1">IF(ATALI[[#This Row],[//]]="","",IF(INDEX(INDIRECT($2:$2),ATALI[[#This Row],[//]])="","",INDEX(INDIRECT($2:$2),ATALI[[#This Row],[//]])))</f>
        <v/>
      </c>
      <c r="U572" s="31" t="str">
        <f ca="1">IF(ATALI[[#This Row],[//]]="","",INDEX(INDIRECT($2:$2),ATALI[[#This Row],[//]]))</f>
        <v/>
      </c>
      <c r="V572" s="31" t="str">
        <f ca="1">LOWER(SUBSTITUTE(SUBSTITUTE(SUBSTITUTE(SUBSTITUTE(SUBSTITUTE(SUBSTITUTE(SUBSTITUTE(ATALI[[#This Row],[N.B.nota]]," ",""),"-",""),"(",""),")",""),".",""),",",""),"/",""))</f>
        <v/>
      </c>
      <c r="W572" s="31" t="str">
        <f ca="1">IF(ATALI[[#This Row],[concat]]="","",MATCH(ATALI[[#This Row],[concat]],[3]!db[NB NOTA_C],0)+1)</f>
        <v/>
      </c>
      <c r="X572" s="31" t="str">
        <f ca="1">IF(ATALI[[#This Row],[N.B.nota]]="","",ADDRESS(ROW(ATALI[QB]),COLUMN(ATALI[QB]))&amp;":"&amp;ADDRESS(ROW(),COLUMN(ATALI[QB])))</f>
        <v/>
      </c>
      <c r="Y572" s="46" t="str">
        <f ca="1">IF(ATALI[[#This Row],[//]]="","",HYPERLINK("[../DB.xlsx]DB!e"&amp;MATCH(ATALI[[#This Row],[concat]],[3]!db[NB NOTA_C],0)+1,"&gt;"))</f>
        <v/>
      </c>
      <c r="Z572" s="32">
        <f ca="1">IF(ATALI[[#This Row],[ID NOTA]]="",INDIRECT(ADDRESS(ROW()-1,COLUMN())),ATALI[[#This Row],[ID NOTA]])</f>
        <v>7</v>
      </c>
    </row>
    <row r="573" spans="1:26" x14ac:dyDescent="0.25">
      <c r="A573" s="32"/>
      <c r="B573" s="48" t="str">
        <f>IF(ATALI[[#This Row],[N_ID]]="","",INDEX(Table1[ID],MATCH(ATALI[[#This Row],[N_ID]],Table1[N_ID],0)))</f>
        <v/>
      </c>
      <c r="C573" s="48" t="str">
        <f ca="1">IF(ATALI[[#This Row],[//]]="","",HYPERLINK("["&amp;SUBSTITUTE(DIR,"'","")&amp;"]NOTA!D"&amp;ATALI[[#This Row],[//]]+2,"&gt;"))</f>
        <v/>
      </c>
      <c r="D573" s="48" t="str">
        <f>IF(ATALI[[#This Row],[ID NOTA]]="","",INDEX(Table1[QB],MATCH(ATALI[[#This Row],[ID NOTA]],Table1[ID],0)))</f>
        <v/>
      </c>
      <c r="E57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73" s="48"/>
      <c r="G573" s="30" t="str">
        <f ca="1">IF(ATALI[[#This Row],[N_ID]]="","",INDEX(INDIRECT($2:$2),ATALI[[#This Row],[//]]))</f>
        <v/>
      </c>
      <c r="H573" s="30" t="str">
        <f ca="1">IF(ATALI[[#This Row],[N_ID]]="","",INDEX(INDIRECT($2:$2),ATALI[[#This Row],[//]]))</f>
        <v/>
      </c>
      <c r="I573" s="31" t="str">
        <f ca="1">IF(ATALI[[#This Row],[N_ID]]="","",INDEX(INDIRECT($2:$2),ATALI[[#This Row],[//]]))</f>
        <v/>
      </c>
      <c r="J573" s="31" t="str">
        <f ca="1">IF(ATALI[[#This Row],[//]]="","",INDEX([3]!db[NB PAJAK],ATALI[[#This Row],[stt]]-1))</f>
        <v/>
      </c>
      <c r="K573" s="48" t="str">
        <f ca="1">IF(ATALI[[#This Row],[//]]="","",INDEX(INDIRECT($2:$2),ATALI[[#This Row],[//]]))</f>
        <v/>
      </c>
      <c r="L573" s="48" t="str">
        <f ca="1">IF(ATALI[[#This Row],[//]]="","",INDEX(INDIRECT($2:$2),ATALI[[#This Row],[//]]))</f>
        <v/>
      </c>
      <c r="M573" s="48" t="str">
        <f ca="1">IF(ATALI[[#This Row],[//]]="","",INDEX(INDIRECT($2:$2),ATALI[[#This Row],[//]]))</f>
        <v/>
      </c>
      <c r="N573" s="33" t="str">
        <f ca="1">IF(ATALI[[#This Row],[//]]="","",INDEX(INDIRECT($2:$2),ATALI[[#This Row],[//]]))</f>
        <v/>
      </c>
      <c r="O573" s="44" t="str">
        <f ca="1">IF(ATALI[[#This Row],[//]]="","",INDEX(INDIRECT($2:$2),ATALI[[#This Row],[//]]))</f>
        <v/>
      </c>
      <c r="P573" s="44" t="str">
        <f ca="1">IF(ATALI[[#This Row],[//]]="","",IF(INDEX(INDIRECT($2:$2),ATALI[[#This Row],[//]])="","",INDEX(INDIRECT($2:$2),ATALI[[#This Row],[//]])))</f>
        <v/>
      </c>
      <c r="Q573" s="33" t="str">
        <f ca="1">IF(ATALI[[#This Row],[//]]="","",INDEX(INDIRECT($2:$2),ATALI[[#This Row],[//]]))</f>
        <v/>
      </c>
      <c r="R5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73" s="45" t="str">
        <f ca="1">IF(ATALI[[#This Row],[//]]="","",IF(INDEX(INDIRECT($2:$2),ATALI[[#This Row],[//]])="","",INDEX(INDIRECT($2:$2),ATALI[[#This Row],[//]])))</f>
        <v/>
      </c>
      <c r="U573" s="31" t="str">
        <f ca="1">IF(ATALI[[#This Row],[//]]="","",INDEX(INDIRECT($2:$2),ATALI[[#This Row],[//]]))</f>
        <v/>
      </c>
      <c r="V573" s="31" t="str">
        <f ca="1">LOWER(SUBSTITUTE(SUBSTITUTE(SUBSTITUTE(SUBSTITUTE(SUBSTITUTE(SUBSTITUTE(SUBSTITUTE(ATALI[[#This Row],[N.B.nota]]," ",""),"-",""),"(",""),")",""),".",""),",",""),"/",""))</f>
        <v/>
      </c>
      <c r="W573" s="31" t="str">
        <f ca="1">IF(ATALI[[#This Row],[concat]]="","",MATCH(ATALI[[#This Row],[concat]],[3]!db[NB NOTA_C],0)+1)</f>
        <v/>
      </c>
      <c r="X573" s="31" t="str">
        <f ca="1">IF(ATALI[[#This Row],[N.B.nota]]="","",ADDRESS(ROW(ATALI[QB]),COLUMN(ATALI[QB]))&amp;":"&amp;ADDRESS(ROW(),COLUMN(ATALI[QB])))</f>
        <v/>
      </c>
      <c r="Y573" s="46" t="str">
        <f ca="1">IF(ATALI[[#This Row],[//]]="","",HYPERLINK("[../DB.xlsx]DB!e"&amp;MATCH(ATALI[[#This Row],[concat]],[3]!db[NB NOTA_C],0)+1,"&gt;"))</f>
        <v/>
      </c>
      <c r="Z573" s="32">
        <f ca="1">IF(ATALI[[#This Row],[ID NOTA]]="",INDIRECT(ADDRESS(ROW()-1,COLUMN())),ATALI[[#This Row],[ID NOTA]])</f>
        <v>7</v>
      </c>
    </row>
    <row r="574" spans="1:26" x14ac:dyDescent="0.25">
      <c r="A574" s="32"/>
      <c r="B574" s="48" t="str">
        <f>IF(ATALI[[#This Row],[N_ID]]="","",INDEX(Table1[ID],MATCH(ATALI[[#This Row],[N_ID]],Table1[N_ID],0)))</f>
        <v/>
      </c>
      <c r="C574" s="48" t="str">
        <f ca="1">IF(ATALI[[#This Row],[//]]="","",HYPERLINK("["&amp;SUBSTITUTE(DIR,"'","")&amp;"]NOTA!D"&amp;ATALI[[#This Row],[//]]+2,"&gt;"))</f>
        <v/>
      </c>
      <c r="D574" s="48" t="str">
        <f>IF(ATALI[[#This Row],[ID NOTA]]="","",INDEX(Table1[QB],MATCH(ATALI[[#This Row],[ID NOTA]],Table1[ID],0)))</f>
        <v/>
      </c>
      <c r="E57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74" s="48"/>
      <c r="G574" s="30" t="str">
        <f ca="1">IF(ATALI[[#This Row],[N_ID]]="","",INDEX(INDIRECT($2:$2),ATALI[[#This Row],[//]]))</f>
        <v/>
      </c>
      <c r="H574" s="30" t="str">
        <f ca="1">IF(ATALI[[#This Row],[N_ID]]="","",INDEX(INDIRECT($2:$2),ATALI[[#This Row],[//]]))</f>
        <v/>
      </c>
      <c r="I574" s="31" t="str">
        <f ca="1">IF(ATALI[[#This Row],[N_ID]]="","",INDEX(INDIRECT($2:$2),ATALI[[#This Row],[//]]))</f>
        <v/>
      </c>
      <c r="J574" s="31" t="str">
        <f ca="1">IF(ATALI[[#This Row],[//]]="","",INDEX([3]!db[NB PAJAK],ATALI[[#This Row],[stt]]-1))</f>
        <v/>
      </c>
      <c r="K574" s="48" t="str">
        <f ca="1">IF(ATALI[[#This Row],[//]]="","",INDEX(INDIRECT($2:$2),ATALI[[#This Row],[//]]))</f>
        <v/>
      </c>
      <c r="L574" s="48" t="str">
        <f ca="1">IF(ATALI[[#This Row],[//]]="","",INDEX(INDIRECT($2:$2),ATALI[[#This Row],[//]]))</f>
        <v/>
      </c>
      <c r="M574" s="48" t="str">
        <f ca="1">IF(ATALI[[#This Row],[//]]="","",INDEX(INDIRECT($2:$2),ATALI[[#This Row],[//]]))</f>
        <v/>
      </c>
      <c r="N574" s="33" t="str">
        <f ca="1">IF(ATALI[[#This Row],[//]]="","",INDEX(INDIRECT($2:$2),ATALI[[#This Row],[//]]))</f>
        <v/>
      </c>
      <c r="O574" s="44" t="str">
        <f ca="1">IF(ATALI[[#This Row],[//]]="","",INDEX(INDIRECT($2:$2),ATALI[[#This Row],[//]]))</f>
        <v/>
      </c>
      <c r="P574" s="44" t="str">
        <f ca="1">IF(ATALI[[#This Row],[//]]="","",IF(INDEX(INDIRECT($2:$2),ATALI[[#This Row],[//]])="","",INDEX(INDIRECT($2:$2),ATALI[[#This Row],[//]])))</f>
        <v/>
      </c>
      <c r="Q574" s="33" t="str">
        <f ca="1">IF(ATALI[[#This Row],[//]]="","",INDEX(INDIRECT($2:$2),ATALI[[#This Row],[//]]))</f>
        <v/>
      </c>
      <c r="R5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74" s="45" t="str">
        <f ca="1">IF(ATALI[[#This Row],[//]]="","",IF(INDEX(INDIRECT($2:$2),ATALI[[#This Row],[//]])="","",INDEX(INDIRECT($2:$2),ATALI[[#This Row],[//]])))</f>
        <v/>
      </c>
      <c r="U574" s="31" t="str">
        <f ca="1">IF(ATALI[[#This Row],[//]]="","",INDEX(INDIRECT($2:$2),ATALI[[#This Row],[//]]))</f>
        <v/>
      </c>
      <c r="V574" s="31" t="str">
        <f ca="1">LOWER(SUBSTITUTE(SUBSTITUTE(SUBSTITUTE(SUBSTITUTE(SUBSTITUTE(SUBSTITUTE(SUBSTITUTE(ATALI[[#This Row],[N.B.nota]]," ",""),"-",""),"(",""),")",""),".",""),",",""),"/",""))</f>
        <v/>
      </c>
      <c r="W574" s="31" t="str">
        <f ca="1">IF(ATALI[[#This Row],[concat]]="","",MATCH(ATALI[[#This Row],[concat]],[3]!db[NB NOTA_C],0)+1)</f>
        <v/>
      </c>
      <c r="X574" s="31" t="str">
        <f ca="1">IF(ATALI[[#This Row],[N.B.nota]]="","",ADDRESS(ROW(ATALI[QB]),COLUMN(ATALI[QB]))&amp;":"&amp;ADDRESS(ROW(),COLUMN(ATALI[QB])))</f>
        <v/>
      </c>
      <c r="Y574" s="46" t="str">
        <f ca="1">IF(ATALI[[#This Row],[//]]="","",HYPERLINK("[../DB.xlsx]DB!e"&amp;MATCH(ATALI[[#This Row],[concat]],[3]!db[NB NOTA_C],0)+1,"&gt;"))</f>
        <v/>
      </c>
      <c r="Z574" s="32">
        <f ca="1">IF(ATALI[[#This Row],[ID NOTA]]="",INDIRECT(ADDRESS(ROW()-1,COLUMN())),ATALI[[#This Row],[ID NOTA]])</f>
        <v>7</v>
      </c>
    </row>
    <row r="575" spans="1:26" x14ac:dyDescent="0.25">
      <c r="A575" s="32"/>
      <c r="B575" s="48" t="str">
        <f>IF(ATALI[[#This Row],[N_ID]]="","",INDEX(Table1[ID],MATCH(ATALI[[#This Row],[N_ID]],Table1[N_ID],0)))</f>
        <v/>
      </c>
      <c r="C575" s="48" t="str">
        <f ca="1">IF(ATALI[[#This Row],[//]]="","",HYPERLINK("["&amp;SUBSTITUTE(DIR,"'","")&amp;"]NOTA!D"&amp;ATALI[[#This Row],[//]]+2,"&gt;"))</f>
        <v/>
      </c>
      <c r="D575" s="48" t="str">
        <f>IF(ATALI[[#This Row],[ID NOTA]]="","",INDEX(Table1[QB],MATCH(ATALI[[#This Row],[ID NOTA]],Table1[ID],0)))</f>
        <v/>
      </c>
      <c r="E57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75" s="48"/>
      <c r="G575" s="30" t="str">
        <f ca="1">IF(ATALI[[#This Row],[N_ID]]="","",INDEX(INDIRECT($2:$2),ATALI[[#This Row],[//]]))</f>
        <v/>
      </c>
      <c r="H575" s="30" t="str">
        <f ca="1">IF(ATALI[[#This Row],[N_ID]]="","",INDEX(INDIRECT($2:$2),ATALI[[#This Row],[//]]))</f>
        <v/>
      </c>
      <c r="I575" s="31" t="str">
        <f ca="1">IF(ATALI[[#This Row],[N_ID]]="","",INDEX(INDIRECT($2:$2),ATALI[[#This Row],[//]]))</f>
        <v/>
      </c>
      <c r="J575" s="31" t="str">
        <f ca="1">IF(ATALI[[#This Row],[//]]="","",INDEX([3]!db[NB PAJAK],ATALI[[#This Row],[stt]]-1))</f>
        <v/>
      </c>
      <c r="K575" s="48" t="str">
        <f ca="1">IF(ATALI[[#This Row],[//]]="","",INDEX(INDIRECT($2:$2),ATALI[[#This Row],[//]]))</f>
        <v/>
      </c>
      <c r="L575" s="48" t="str">
        <f ca="1">IF(ATALI[[#This Row],[//]]="","",INDEX(INDIRECT($2:$2),ATALI[[#This Row],[//]]))</f>
        <v/>
      </c>
      <c r="M575" s="48" t="str">
        <f ca="1">IF(ATALI[[#This Row],[//]]="","",INDEX(INDIRECT($2:$2),ATALI[[#This Row],[//]]))</f>
        <v/>
      </c>
      <c r="N575" s="33" t="str">
        <f ca="1">IF(ATALI[[#This Row],[//]]="","",INDEX(INDIRECT($2:$2),ATALI[[#This Row],[//]]))</f>
        <v/>
      </c>
      <c r="O575" s="44" t="str">
        <f ca="1">IF(ATALI[[#This Row],[//]]="","",INDEX(INDIRECT($2:$2),ATALI[[#This Row],[//]]))</f>
        <v/>
      </c>
      <c r="P575" s="44" t="str">
        <f ca="1">IF(ATALI[[#This Row],[//]]="","",IF(INDEX(INDIRECT($2:$2),ATALI[[#This Row],[//]])="","",INDEX(INDIRECT($2:$2),ATALI[[#This Row],[//]])))</f>
        <v/>
      </c>
      <c r="Q575" s="33" t="str">
        <f ca="1">IF(ATALI[[#This Row],[//]]="","",INDEX(INDIRECT($2:$2),ATALI[[#This Row],[//]]))</f>
        <v/>
      </c>
      <c r="R5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75" s="45" t="str">
        <f ca="1">IF(ATALI[[#This Row],[//]]="","",IF(INDEX(INDIRECT($2:$2),ATALI[[#This Row],[//]])="","",INDEX(INDIRECT($2:$2),ATALI[[#This Row],[//]])))</f>
        <v/>
      </c>
      <c r="U575" s="31" t="str">
        <f ca="1">IF(ATALI[[#This Row],[//]]="","",INDEX(INDIRECT($2:$2),ATALI[[#This Row],[//]]))</f>
        <v/>
      </c>
      <c r="V575" s="31" t="str">
        <f ca="1">LOWER(SUBSTITUTE(SUBSTITUTE(SUBSTITUTE(SUBSTITUTE(SUBSTITUTE(SUBSTITUTE(SUBSTITUTE(ATALI[[#This Row],[N.B.nota]]," ",""),"-",""),"(",""),")",""),".",""),",",""),"/",""))</f>
        <v/>
      </c>
      <c r="W575" s="31" t="str">
        <f ca="1">IF(ATALI[[#This Row],[concat]]="","",MATCH(ATALI[[#This Row],[concat]],[3]!db[NB NOTA_C],0)+1)</f>
        <v/>
      </c>
      <c r="X575" s="31" t="str">
        <f ca="1">IF(ATALI[[#This Row],[N.B.nota]]="","",ADDRESS(ROW(ATALI[QB]),COLUMN(ATALI[QB]))&amp;":"&amp;ADDRESS(ROW(),COLUMN(ATALI[QB])))</f>
        <v/>
      </c>
      <c r="Y575" s="46" t="str">
        <f ca="1">IF(ATALI[[#This Row],[//]]="","",HYPERLINK("[../DB.xlsx]DB!e"&amp;MATCH(ATALI[[#This Row],[concat]],[3]!db[NB NOTA_C],0)+1,"&gt;"))</f>
        <v/>
      </c>
      <c r="Z575" s="32">
        <f ca="1">IF(ATALI[[#This Row],[ID NOTA]]="",INDIRECT(ADDRESS(ROW()-1,COLUMN())),ATALI[[#This Row],[ID NOTA]])</f>
        <v>7</v>
      </c>
    </row>
    <row r="576" spans="1:26" x14ac:dyDescent="0.25">
      <c r="A576" s="32"/>
      <c r="B576" s="48" t="str">
        <f>IF(ATALI[[#This Row],[N_ID]]="","",INDEX(Table1[ID],MATCH(ATALI[[#This Row],[N_ID]],Table1[N_ID],0)))</f>
        <v/>
      </c>
      <c r="C576" s="48" t="str">
        <f ca="1">IF(ATALI[[#This Row],[//]]="","",HYPERLINK("["&amp;SUBSTITUTE(DIR,"'","")&amp;"]NOTA!D"&amp;ATALI[[#This Row],[//]]+2,"&gt;"))</f>
        <v/>
      </c>
      <c r="D576" s="48" t="str">
        <f>IF(ATALI[[#This Row],[ID NOTA]]="","",INDEX(Table1[QB],MATCH(ATALI[[#This Row],[ID NOTA]],Table1[ID],0)))</f>
        <v/>
      </c>
      <c r="E57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76" s="48"/>
      <c r="G576" s="30" t="str">
        <f ca="1">IF(ATALI[[#This Row],[N_ID]]="","",INDEX(INDIRECT($2:$2),ATALI[[#This Row],[//]]))</f>
        <v/>
      </c>
      <c r="H576" s="30" t="str">
        <f ca="1">IF(ATALI[[#This Row],[N_ID]]="","",INDEX(INDIRECT($2:$2),ATALI[[#This Row],[//]]))</f>
        <v/>
      </c>
      <c r="I576" s="31" t="str">
        <f ca="1">IF(ATALI[[#This Row],[N_ID]]="","",INDEX(INDIRECT($2:$2),ATALI[[#This Row],[//]]))</f>
        <v/>
      </c>
      <c r="J576" s="31" t="str">
        <f ca="1">IF(ATALI[[#This Row],[//]]="","",INDEX([3]!db[NB PAJAK],ATALI[[#This Row],[stt]]-1))</f>
        <v/>
      </c>
      <c r="K576" s="48" t="str">
        <f ca="1">IF(ATALI[[#This Row],[//]]="","",INDEX(INDIRECT($2:$2),ATALI[[#This Row],[//]]))</f>
        <v/>
      </c>
      <c r="L576" s="48" t="str">
        <f ca="1">IF(ATALI[[#This Row],[//]]="","",INDEX(INDIRECT($2:$2),ATALI[[#This Row],[//]]))</f>
        <v/>
      </c>
      <c r="M576" s="48" t="str">
        <f ca="1">IF(ATALI[[#This Row],[//]]="","",INDEX(INDIRECT($2:$2),ATALI[[#This Row],[//]]))</f>
        <v/>
      </c>
      <c r="N576" s="33" t="str">
        <f ca="1">IF(ATALI[[#This Row],[//]]="","",INDEX(INDIRECT($2:$2),ATALI[[#This Row],[//]]))</f>
        <v/>
      </c>
      <c r="O576" s="44" t="str">
        <f ca="1">IF(ATALI[[#This Row],[//]]="","",INDEX(INDIRECT($2:$2),ATALI[[#This Row],[//]]))</f>
        <v/>
      </c>
      <c r="P576" s="44" t="str">
        <f ca="1">IF(ATALI[[#This Row],[//]]="","",IF(INDEX(INDIRECT($2:$2),ATALI[[#This Row],[//]])="","",INDEX(INDIRECT($2:$2),ATALI[[#This Row],[//]])))</f>
        <v/>
      </c>
      <c r="Q576" s="33" t="str">
        <f ca="1">IF(ATALI[[#This Row],[//]]="","",INDEX(INDIRECT($2:$2),ATALI[[#This Row],[//]]))</f>
        <v/>
      </c>
      <c r="R5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76" s="45" t="str">
        <f ca="1">IF(ATALI[[#This Row],[//]]="","",IF(INDEX(INDIRECT($2:$2),ATALI[[#This Row],[//]])="","",INDEX(INDIRECT($2:$2),ATALI[[#This Row],[//]])))</f>
        <v/>
      </c>
      <c r="U576" s="31" t="str">
        <f ca="1">IF(ATALI[[#This Row],[//]]="","",INDEX(INDIRECT($2:$2),ATALI[[#This Row],[//]]))</f>
        <v/>
      </c>
      <c r="V576" s="31" t="str">
        <f ca="1">LOWER(SUBSTITUTE(SUBSTITUTE(SUBSTITUTE(SUBSTITUTE(SUBSTITUTE(SUBSTITUTE(SUBSTITUTE(ATALI[[#This Row],[N.B.nota]]," ",""),"-",""),"(",""),")",""),".",""),",",""),"/",""))</f>
        <v/>
      </c>
      <c r="W576" s="31" t="str">
        <f ca="1">IF(ATALI[[#This Row],[concat]]="","",MATCH(ATALI[[#This Row],[concat]],[3]!db[NB NOTA_C],0)+1)</f>
        <v/>
      </c>
      <c r="X576" s="31" t="str">
        <f ca="1">IF(ATALI[[#This Row],[N.B.nota]]="","",ADDRESS(ROW(ATALI[QB]),COLUMN(ATALI[QB]))&amp;":"&amp;ADDRESS(ROW(),COLUMN(ATALI[QB])))</f>
        <v/>
      </c>
      <c r="Y576" s="46" t="str">
        <f ca="1">IF(ATALI[[#This Row],[//]]="","",HYPERLINK("[../DB.xlsx]DB!e"&amp;MATCH(ATALI[[#This Row],[concat]],[3]!db[NB NOTA_C],0)+1,"&gt;"))</f>
        <v/>
      </c>
      <c r="Z576" s="32">
        <f ca="1">IF(ATALI[[#This Row],[ID NOTA]]="",INDIRECT(ADDRESS(ROW()-1,COLUMN())),ATALI[[#This Row],[ID NOTA]])</f>
        <v>7</v>
      </c>
    </row>
    <row r="577" spans="1:26" x14ac:dyDescent="0.25">
      <c r="A577" s="32"/>
      <c r="B577" s="48" t="str">
        <f>IF(ATALI[[#This Row],[N_ID]]="","",INDEX(Table1[ID],MATCH(ATALI[[#This Row],[N_ID]],Table1[N_ID],0)))</f>
        <v/>
      </c>
      <c r="C577" s="48" t="str">
        <f ca="1">IF(ATALI[[#This Row],[//]]="","",HYPERLINK("["&amp;SUBSTITUTE(DIR,"'","")&amp;"]NOTA!D"&amp;ATALI[[#This Row],[//]]+2,"&gt;"))</f>
        <v/>
      </c>
      <c r="D577" s="48" t="str">
        <f>IF(ATALI[[#This Row],[ID NOTA]]="","",INDEX(Table1[QB],MATCH(ATALI[[#This Row],[ID NOTA]],Table1[ID],0)))</f>
        <v/>
      </c>
      <c r="E57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77" s="48"/>
      <c r="G577" s="30" t="str">
        <f ca="1">IF(ATALI[[#This Row],[N_ID]]="","",INDEX(INDIRECT($2:$2),ATALI[[#This Row],[//]]))</f>
        <v/>
      </c>
      <c r="H577" s="30" t="str">
        <f ca="1">IF(ATALI[[#This Row],[N_ID]]="","",INDEX(INDIRECT($2:$2),ATALI[[#This Row],[//]]))</f>
        <v/>
      </c>
      <c r="I577" s="31" t="str">
        <f ca="1">IF(ATALI[[#This Row],[N_ID]]="","",INDEX(INDIRECT($2:$2),ATALI[[#This Row],[//]]))</f>
        <v/>
      </c>
      <c r="J577" s="31" t="str">
        <f ca="1">IF(ATALI[[#This Row],[//]]="","",INDEX([3]!db[NB PAJAK],ATALI[[#This Row],[stt]]-1))</f>
        <v/>
      </c>
      <c r="K577" s="48" t="str">
        <f ca="1">IF(ATALI[[#This Row],[//]]="","",INDEX(INDIRECT($2:$2),ATALI[[#This Row],[//]]))</f>
        <v/>
      </c>
      <c r="L577" s="48" t="str">
        <f ca="1">IF(ATALI[[#This Row],[//]]="","",INDEX(INDIRECT($2:$2),ATALI[[#This Row],[//]]))</f>
        <v/>
      </c>
      <c r="M577" s="48" t="str">
        <f ca="1">IF(ATALI[[#This Row],[//]]="","",INDEX(INDIRECT($2:$2),ATALI[[#This Row],[//]]))</f>
        <v/>
      </c>
      <c r="N577" s="33" t="str">
        <f ca="1">IF(ATALI[[#This Row],[//]]="","",INDEX(INDIRECT($2:$2),ATALI[[#This Row],[//]]))</f>
        <v/>
      </c>
      <c r="O577" s="44" t="str">
        <f ca="1">IF(ATALI[[#This Row],[//]]="","",INDEX(INDIRECT($2:$2),ATALI[[#This Row],[//]]))</f>
        <v/>
      </c>
      <c r="P577" s="44" t="str">
        <f ca="1">IF(ATALI[[#This Row],[//]]="","",IF(INDEX(INDIRECT($2:$2),ATALI[[#This Row],[//]])="","",INDEX(INDIRECT($2:$2),ATALI[[#This Row],[//]])))</f>
        <v/>
      </c>
      <c r="Q577" s="33" t="str">
        <f ca="1">IF(ATALI[[#This Row],[//]]="","",INDEX(INDIRECT($2:$2),ATALI[[#This Row],[//]]))</f>
        <v/>
      </c>
      <c r="R5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77" s="45" t="str">
        <f ca="1">IF(ATALI[[#This Row],[//]]="","",IF(INDEX(INDIRECT($2:$2),ATALI[[#This Row],[//]])="","",INDEX(INDIRECT($2:$2),ATALI[[#This Row],[//]])))</f>
        <v/>
      </c>
      <c r="U577" s="31" t="str">
        <f ca="1">IF(ATALI[[#This Row],[//]]="","",INDEX(INDIRECT($2:$2),ATALI[[#This Row],[//]]))</f>
        <v/>
      </c>
      <c r="V577" s="31" t="str">
        <f ca="1">LOWER(SUBSTITUTE(SUBSTITUTE(SUBSTITUTE(SUBSTITUTE(SUBSTITUTE(SUBSTITUTE(SUBSTITUTE(ATALI[[#This Row],[N.B.nota]]," ",""),"-",""),"(",""),")",""),".",""),",",""),"/",""))</f>
        <v/>
      </c>
      <c r="W577" s="31" t="str">
        <f ca="1">IF(ATALI[[#This Row],[concat]]="","",MATCH(ATALI[[#This Row],[concat]],[3]!db[NB NOTA_C],0)+1)</f>
        <v/>
      </c>
      <c r="X577" s="31" t="str">
        <f ca="1">IF(ATALI[[#This Row],[N.B.nota]]="","",ADDRESS(ROW(ATALI[QB]),COLUMN(ATALI[QB]))&amp;":"&amp;ADDRESS(ROW(),COLUMN(ATALI[QB])))</f>
        <v/>
      </c>
      <c r="Y577" s="46" t="str">
        <f ca="1">IF(ATALI[[#This Row],[//]]="","",HYPERLINK("[../DB.xlsx]DB!e"&amp;MATCH(ATALI[[#This Row],[concat]],[3]!db[NB NOTA_C],0)+1,"&gt;"))</f>
        <v/>
      </c>
      <c r="Z577" s="32">
        <f ca="1">IF(ATALI[[#This Row],[ID NOTA]]="",INDIRECT(ADDRESS(ROW()-1,COLUMN())),ATALI[[#This Row],[ID NOTA]])</f>
        <v>7</v>
      </c>
    </row>
    <row r="578" spans="1:26" x14ac:dyDescent="0.25">
      <c r="A578" s="32"/>
      <c r="B578" s="48" t="str">
        <f>IF(ATALI[[#This Row],[N_ID]]="","",INDEX(Table1[ID],MATCH(ATALI[[#This Row],[N_ID]],Table1[N_ID],0)))</f>
        <v/>
      </c>
      <c r="C578" s="48" t="str">
        <f ca="1">IF(ATALI[[#This Row],[//]]="","",HYPERLINK("["&amp;SUBSTITUTE(DIR,"'","")&amp;"]NOTA!D"&amp;ATALI[[#This Row],[//]]+2,"&gt;"))</f>
        <v/>
      </c>
      <c r="D578" s="48" t="str">
        <f>IF(ATALI[[#This Row],[ID NOTA]]="","",INDEX(Table1[QB],MATCH(ATALI[[#This Row],[ID NOTA]],Table1[ID],0)))</f>
        <v/>
      </c>
      <c r="E57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78" s="48"/>
      <c r="G578" s="30" t="str">
        <f ca="1">IF(ATALI[[#This Row],[N_ID]]="","",INDEX(INDIRECT($2:$2),ATALI[[#This Row],[//]]))</f>
        <v/>
      </c>
      <c r="H578" s="30" t="str">
        <f ca="1">IF(ATALI[[#This Row],[N_ID]]="","",INDEX(INDIRECT($2:$2),ATALI[[#This Row],[//]]))</f>
        <v/>
      </c>
      <c r="I578" s="31" t="str">
        <f ca="1">IF(ATALI[[#This Row],[N_ID]]="","",INDEX(INDIRECT($2:$2),ATALI[[#This Row],[//]]))</f>
        <v/>
      </c>
      <c r="J578" s="31" t="str">
        <f ca="1">IF(ATALI[[#This Row],[//]]="","",INDEX([3]!db[NB PAJAK],ATALI[[#This Row],[stt]]-1))</f>
        <v/>
      </c>
      <c r="K578" s="48" t="str">
        <f ca="1">IF(ATALI[[#This Row],[//]]="","",INDEX(INDIRECT($2:$2),ATALI[[#This Row],[//]]))</f>
        <v/>
      </c>
      <c r="L578" s="48" t="str">
        <f ca="1">IF(ATALI[[#This Row],[//]]="","",INDEX(INDIRECT($2:$2),ATALI[[#This Row],[//]]))</f>
        <v/>
      </c>
      <c r="M578" s="48" t="str">
        <f ca="1">IF(ATALI[[#This Row],[//]]="","",INDEX(INDIRECT($2:$2),ATALI[[#This Row],[//]]))</f>
        <v/>
      </c>
      <c r="N578" s="33" t="str">
        <f ca="1">IF(ATALI[[#This Row],[//]]="","",INDEX(INDIRECT($2:$2),ATALI[[#This Row],[//]]))</f>
        <v/>
      </c>
      <c r="O578" s="44" t="str">
        <f ca="1">IF(ATALI[[#This Row],[//]]="","",INDEX(INDIRECT($2:$2),ATALI[[#This Row],[//]]))</f>
        <v/>
      </c>
      <c r="P578" s="44" t="str">
        <f ca="1">IF(ATALI[[#This Row],[//]]="","",IF(INDEX(INDIRECT($2:$2),ATALI[[#This Row],[//]])="","",INDEX(INDIRECT($2:$2),ATALI[[#This Row],[//]])))</f>
        <v/>
      </c>
      <c r="Q578" s="33" t="str">
        <f ca="1">IF(ATALI[[#This Row],[//]]="","",INDEX(INDIRECT($2:$2),ATALI[[#This Row],[//]]))</f>
        <v/>
      </c>
      <c r="R5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78" s="45" t="str">
        <f ca="1">IF(ATALI[[#This Row],[//]]="","",IF(INDEX(INDIRECT($2:$2),ATALI[[#This Row],[//]])="","",INDEX(INDIRECT($2:$2),ATALI[[#This Row],[//]])))</f>
        <v/>
      </c>
      <c r="U578" s="31" t="str">
        <f ca="1">IF(ATALI[[#This Row],[//]]="","",INDEX(INDIRECT($2:$2),ATALI[[#This Row],[//]]))</f>
        <v/>
      </c>
      <c r="V578" s="31" t="str">
        <f ca="1">LOWER(SUBSTITUTE(SUBSTITUTE(SUBSTITUTE(SUBSTITUTE(SUBSTITUTE(SUBSTITUTE(SUBSTITUTE(ATALI[[#This Row],[N.B.nota]]," ",""),"-",""),"(",""),")",""),".",""),",",""),"/",""))</f>
        <v/>
      </c>
      <c r="W578" s="31" t="str">
        <f ca="1">IF(ATALI[[#This Row],[concat]]="","",MATCH(ATALI[[#This Row],[concat]],[3]!db[NB NOTA_C],0)+1)</f>
        <v/>
      </c>
      <c r="X578" s="31" t="str">
        <f ca="1">IF(ATALI[[#This Row],[N.B.nota]]="","",ADDRESS(ROW(ATALI[QB]),COLUMN(ATALI[QB]))&amp;":"&amp;ADDRESS(ROW(),COLUMN(ATALI[QB])))</f>
        <v/>
      </c>
      <c r="Y578" s="46" t="str">
        <f ca="1">IF(ATALI[[#This Row],[//]]="","",HYPERLINK("[../DB.xlsx]DB!e"&amp;MATCH(ATALI[[#This Row],[concat]],[3]!db[NB NOTA_C],0)+1,"&gt;"))</f>
        <v/>
      </c>
      <c r="Z578" s="32">
        <f ca="1">IF(ATALI[[#This Row],[ID NOTA]]="",INDIRECT(ADDRESS(ROW()-1,COLUMN())),ATALI[[#This Row],[ID NOTA]])</f>
        <v>7</v>
      </c>
    </row>
    <row r="579" spans="1:26" x14ac:dyDescent="0.25">
      <c r="A579" s="32"/>
      <c r="B579" s="48" t="str">
        <f>IF(ATALI[[#This Row],[N_ID]]="","",INDEX(Table1[ID],MATCH(ATALI[[#This Row],[N_ID]],Table1[N_ID],0)))</f>
        <v/>
      </c>
      <c r="C579" s="48" t="str">
        <f ca="1">IF(ATALI[[#This Row],[//]]="","",HYPERLINK("["&amp;SUBSTITUTE(DIR,"'","")&amp;"]NOTA!D"&amp;ATALI[[#This Row],[//]]+2,"&gt;"))</f>
        <v/>
      </c>
      <c r="D579" s="48" t="str">
        <f>IF(ATALI[[#This Row],[ID NOTA]]="","",INDEX(Table1[QB],MATCH(ATALI[[#This Row],[ID NOTA]],Table1[ID],0)))</f>
        <v/>
      </c>
      <c r="E57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79" s="48"/>
      <c r="G579" s="30" t="str">
        <f ca="1">IF(ATALI[[#This Row],[N_ID]]="","",INDEX(INDIRECT($2:$2),ATALI[[#This Row],[//]]))</f>
        <v/>
      </c>
      <c r="H579" s="30" t="str">
        <f ca="1">IF(ATALI[[#This Row],[N_ID]]="","",INDEX(INDIRECT($2:$2),ATALI[[#This Row],[//]]))</f>
        <v/>
      </c>
      <c r="I579" s="31" t="str">
        <f ca="1">IF(ATALI[[#This Row],[N_ID]]="","",INDEX(INDIRECT($2:$2),ATALI[[#This Row],[//]]))</f>
        <v/>
      </c>
      <c r="J579" s="31" t="str">
        <f ca="1">IF(ATALI[[#This Row],[//]]="","",INDEX([3]!db[NB PAJAK],ATALI[[#This Row],[stt]]-1))</f>
        <v/>
      </c>
      <c r="K579" s="48" t="str">
        <f ca="1">IF(ATALI[[#This Row],[//]]="","",INDEX(INDIRECT($2:$2),ATALI[[#This Row],[//]]))</f>
        <v/>
      </c>
      <c r="L579" s="48" t="str">
        <f ca="1">IF(ATALI[[#This Row],[//]]="","",INDEX(INDIRECT($2:$2),ATALI[[#This Row],[//]]))</f>
        <v/>
      </c>
      <c r="M579" s="48" t="str">
        <f ca="1">IF(ATALI[[#This Row],[//]]="","",INDEX(INDIRECT($2:$2),ATALI[[#This Row],[//]]))</f>
        <v/>
      </c>
      <c r="N579" s="33" t="str">
        <f ca="1">IF(ATALI[[#This Row],[//]]="","",INDEX(INDIRECT($2:$2),ATALI[[#This Row],[//]]))</f>
        <v/>
      </c>
      <c r="O579" s="44" t="str">
        <f ca="1">IF(ATALI[[#This Row],[//]]="","",INDEX(INDIRECT($2:$2),ATALI[[#This Row],[//]]))</f>
        <v/>
      </c>
      <c r="P579" s="44" t="str">
        <f ca="1">IF(ATALI[[#This Row],[//]]="","",IF(INDEX(INDIRECT($2:$2),ATALI[[#This Row],[//]])="","",INDEX(INDIRECT($2:$2),ATALI[[#This Row],[//]])))</f>
        <v/>
      </c>
      <c r="Q579" s="33" t="str">
        <f ca="1">IF(ATALI[[#This Row],[//]]="","",INDEX(INDIRECT($2:$2),ATALI[[#This Row],[//]]))</f>
        <v/>
      </c>
      <c r="R5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79" s="45" t="str">
        <f ca="1">IF(ATALI[[#This Row],[//]]="","",IF(INDEX(INDIRECT($2:$2),ATALI[[#This Row],[//]])="","",INDEX(INDIRECT($2:$2),ATALI[[#This Row],[//]])))</f>
        <v/>
      </c>
      <c r="U579" s="31" t="str">
        <f ca="1">IF(ATALI[[#This Row],[//]]="","",INDEX(INDIRECT($2:$2),ATALI[[#This Row],[//]]))</f>
        <v/>
      </c>
      <c r="V579" s="31" t="str">
        <f ca="1">LOWER(SUBSTITUTE(SUBSTITUTE(SUBSTITUTE(SUBSTITUTE(SUBSTITUTE(SUBSTITUTE(SUBSTITUTE(ATALI[[#This Row],[N.B.nota]]," ",""),"-",""),"(",""),")",""),".",""),",",""),"/",""))</f>
        <v/>
      </c>
      <c r="W579" s="31" t="str">
        <f ca="1">IF(ATALI[[#This Row],[concat]]="","",MATCH(ATALI[[#This Row],[concat]],[3]!db[NB NOTA_C],0)+1)</f>
        <v/>
      </c>
      <c r="X579" s="31" t="str">
        <f ca="1">IF(ATALI[[#This Row],[N.B.nota]]="","",ADDRESS(ROW(ATALI[QB]),COLUMN(ATALI[QB]))&amp;":"&amp;ADDRESS(ROW(),COLUMN(ATALI[QB])))</f>
        <v/>
      </c>
      <c r="Y579" s="46" t="str">
        <f ca="1">IF(ATALI[[#This Row],[//]]="","",HYPERLINK("[../DB.xlsx]DB!e"&amp;MATCH(ATALI[[#This Row],[concat]],[3]!db[NB NOTA_C],0)+1,"&gt;"))</f>
        <v/>
      </c>
      <c r="Z579" s="32">
        <f ca="1">IF(ATALI[[#This Row],[ID NOTA]]="",INDIRECT(ADDRESS(ROW()-1,COLUMN())),ATALI[[#This Row],[ID NOTA]])</f>
        <v>7</v>
      </c>
    </row>
    <row r="580" spans="1:26" x14ac:dyDescent="0.25">
      <c r="A580" s="32"/>
      <c r="B580" s="48" t="str">
        <f>IF(ATALI[[#This Row],[N_ID]]="","",INDEX(Table1[ID],MATCH(ATALI[[#This Row],[N_ID]],Table1[N_ID],0)))</f>
        <v/>
      </c>
      <c r="C580" s="48" t="str">
        <f ca="1">IF(ATALI[[#This Row],[//]]="","",HYPERLINK("["&amp;SUBSTITUTE(DIR,"'","")&amp;"]NOTA!D"&amp;ATALI[[#This Row],[//]]+2,"&gt;"))</f>
        <v/>
      </c>
      <c r="D580" s="48" t="str">
        <f>IF(ATALI[[#This Row],[ID NOTA]]="","",INDEX(Table1[QB],MATCH(ATALI[[#This Row],[ID NOTA]],Table1[ID],0)))</f>
        <v/>
      </c>
      <c r="E58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80" s="48"/>
      <c r="G580" s="30" t="str">
        <f ca="1">IF(ATALI[[#This Row],[N_ID]]="","",INDEX(INDIRECT($2:$2),ATALI[[#This Row],[//]]))</f>
        <v/>
      </c>
      <c r="H580" s="30" t="str">
        <f ca="1">IF(ATALI[[#This Row],[N_ID]]="","",INDEX(INDIRECT($2:$2),ATALI[[#This Row],[//]]))</f>
        <v/>
      </c>
      <c r="I580" s="31" t="str">
        <f ca="1">IF(ATALI[[#This Row],[N_ID]]="","",INDEX(INDIRECT($2:$2),ATALI[[#This Row],[//]]))</f>
        <v/>
      </c>
      <c r="J580" s="31" t="str">
        <f ca="1">IF(ATALI[[#This Row],[//]]="","",INDEX([3]!db[NB PAJAK],ATALI[[#This Row],[stt]]-1))</f>
        <v/>
      </c>
      <c r="K580" s="48" t="str">
        <f ca="1">IF(ATALI[[#This Row],[//]]="","",INDEX(INDIRECT($2:$2),ATALI[[#This Row],[//]]))</f>
        <v/>
      </c>
      <c r="L580" s="48" t="str">
        <f ca="1">IF(ATALI[[#This Row],[//]]="","",INDEX(INDIRECT($2:$2),ATALI[[#This Row],[//]]))</f>
        <v/>
      </c>
      <c r="M580" s="48" t="str">
        <f ca="1">IF(ATALI[[#This Row],[//]]="","",INDEX(INDIRECT($2:$2),ATALI[[#This Row],[//]]))</f>
        <v/>
      </c>
      <c r="N580" s="33" t="str">
        <f ca="1">IF(ATALI[[#This Row],[//]]="","",INDEX(INDIRECT($2:$2),ATALI[[#This Row],[//]]))</f>
        <v/>
      </c>
      <c r="O580" s="44" t="str">
        <f ca="1">IF(ATALI[[#This Row],[//]]="","",INDEX(INDIRECT($2:$2),ATALI[[#This Row],[//]]))</f>
        <v/>
      </c>
      <c r="P580" s="44" t="str">
        <f ca="1">IF(ATALI[[#This Row],[//]]="","",IF(INDEX(INDIRECT($2:$2),ATALI[[#This Row],[//]])="","",INDEX(INDIRECT($2:$2),ATALI[[#This Row],[//]])))</f>
        <v/>
      </c>
      <c r="Q580" s="33" t="str">
        <f ca="1">IF(ATALI[[#This Row],[//]]="","",INDEX(INDIRECT($2:$2),ATALI[[#This Row],[//]]))</f>
        <v/>
      </c>
      <c r="R5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80" s="45" t="str">
        <f ca="1">IF(ATALI[[#This Row],[//]]="","",IF(INDEX(INDIRECT($2:$2),ATALI[[#This Row],[//]])="","",INDEX(INDIRECT($2:$2),ATALI[[#This Row],[//]])))</f>
        <v/>
      </c>
      <c r="U580" s="31" t="str">
        <f ca="1">IF(ATALI[[#This Row],[//]]="","",INDEX(INDIRECT($2:$2),ATALI[[#This Row],[//]]))</f>
        <v/>
      </c>
      <c r="V580" s="31" t="str">
        <f ca="1">LOWER(SUBSTITUTE(SUBSTITUTE(SUBSTITUTE(SUBSTITUTE(SUBSTITUTE(SUBSTITUTE(SUBSTITUTE(ATALI[[#This Row],[N.B.nota]]," ",""),"-",""),"(",""),")",""),".",""),",",""),"/",""))</f>
        <v/>
      </c>
      <c r="W580" s="31" t="str">
        <f ca="1">IF(ATALI[[#This Row],[concat]]="","",MATCH(ATALI[[#This Row],[concat]],[3]!db[NB NOTA_C],0)+1)</f>
        <v/>
      </c>
      <c r="X580" s="31" t="str">
        <f ca="1">IF(ATALI[[#This Row],[N.B.nota]]="","",ADDRESS(ROW(ATALI[QB]),COLUMN(ATALI[QB]))&amp;":"&amp;ADDRESS(ROW(),COLUMN(ATALI[QB])))</f>
        <v/>
      </c>
      <c r="Y580" s="46" t="str">
        <f ca="1">IF(ATALI[[#This Row],[//]]="","",HYPERLINK("[../DB.xlsx]DB!e"&amp;MATCH(ATALI[[#This Row],[concat]],[3]!db[NB NOTA_C],0)+1,"&gt;"))</f>
        <v/>
      </c>
      <c r="Z580" s="32">
        <f ca="1">IF(ATALI[[#This Row],[ID NOTA]]="",INDIRECT(ADDRESS(ROW()-1,COLUMN())),ATALI[[#This Row],[ID NOTA]])</f>
        <v>7</v>
      </c>
    </row>
    <row r="581" spans="1:26" x14ac:dyDescent="0.25">
      <c r="A581" s="32"/>
      <c r="B581" s="48" t="str">
        <f>IF(ATALI[[#This Row],[N_ID]]="","",INDEX(Table1[ID],MATCH(ATALI[[#This Row],[N_ID]],Table1[N_ID],0)))</f>
        <v/>
      </c>
      <c r="C581" s="48" t="str">
        <f ca="1">IF(ATALI[[#This Row],[//]]="","",HYPERLINK("["&amp;SUBSTITUTE(DIR,"'","")&amp;"]NOTA!D"&amp;ATALI[[#This Row],[//]]+2,"&gt;"))</f>
        <v/>
      </c>
      <c r="D581" s="48" t="str">
        <f>IF(ATALI[[#This Row],[ID NOTA]]="","",INDEX(Table1[QB],MATCH(ATALI[[#This Row],[ID NOTA]],Table1[ID],0)))</f>
        <v/>
      </c>
      <c r="E58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81" s="48"/>
      <c r="G581" s="30" t="str">
        <f ca="1">IF(ATALI[[#This Row],[N_ID]]="","",INDEX(INDIRECT($2:$2),ATALI[[#This Row],[//]]))</f>
        <v/>
      </c>
      <c r="H581" s="30" t="str">
        <f ca="1">IF(ATALI[[#This Row],[N_ID]]="","",INDEX(INDIRECT($2:$2),ATALI[[#This Row],[//]]))</f>
        <v/>
      </c>
      <c r="I581" s="31" t="str">
        <f ca="1">IF(ATALI[[#This Row],[N_ID]]="","",INDEX(INDIRECT($2:$2),ATALI[[#This Row],[//]]))</f>
        <v/>
      </c>
      <c r="J581" s="31" t="str">
        <f ca="1">IF(ATALI[[#This Row],[//]]="","",INDEX([3]!db[NB PAJAK],ATALI[[#This Row],[stt]]-1))</f>
        <v/>
      </c>
      <c r="K581" s="48" t="str">
        <f ca="1">IF(ATALI[[#This Row],[//]]="","",INDEX(INDIRECT($2:$2),ATALI[[#This Row],[//]]))</f>
        <v/>
      </c>
      <c r="L581" s="48" t="str">
        <f ca="1">IF(ATALI[[#This Row],[//]]="","",INDEX(INDIRECT($2:$2),ATALI[[#This Row],[//]]))</f>
        <v/>
      </c>
      <c r="M581" s="48" t="str">
        <f ca="1">IF(ATALI[[#This Row],[//]]="","",INDEX(INDIRECT($2:$2),ATALI[[#This Row],[//]]))</f>
        <v/>
      </c>
      <c r="N581" s="33" t="str">
        <f ca="1">IF(ATALI[[#This Row],[//]]="","",INDEX(INDIRECT($2:$2),ATALI[[#This Row],[//]]))</f>
        <v/>
      </c>
      <c r="O581" s="44" t="str">
        <f ca="1">IF(ATALI[[#This Row],[//]]="","",INDEX(INDIRECT($2:$2),ATALI[[#This Row],[//]]))</f>
        <v/>
      </c>
      <c r="P581" s="44" t="str">
        <f ca="1">IF(ATALI[[#This Row],[//]]="","",IF(INDEX(INDIRECT($2:$2),ATALI[[#This Row],[//]])="","",INDEX(INDIRECT($2:$2),ATALI[[#This Row],[//]])))</f>
        <v/>
      </c>
      <c r="Q581" s="33" t="str">
        <f ca="1">IF(ATALI[[#This Row],[//]]="","",INDEX(INDIRECT($2:$2),ATALI[[#This Row],[//]]))</f>
        <v/>
      </c>
      <c r="R5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81" s="45" t="str">
        <f ca="1">IF(ATALI[[#This Row],[//]]="","",IF(INDEX(INDIRECT($2:$2),ATALI[[#This Row],[//]])="","",INDEX(INDIRECT($2:$2),ATALI[[#This Row],[//]])))</f>
        <v/>
      </c>
      <c r="U581" s="31" t="str">
        <f ca="1">IF(ATALI[[#This Row],[//]]="","",INDEX(INDIRECT($2:$2),ATALI[[#This Row],[//]]))</f>
        <v/>
      </c>
      <c r="V581" s="31" t="str">
        <f ca="1">LOWER(SUBSTITUTE(SUBSTITUTE(SUBSTITUTE(SUBSTITUTE(SUBSTITUTE(SUBSTITUTE(SUBSTITUTE(ATALI[[#This Row],[N.B.nota]]," ",""),"-",""),"(",""),")",""),".",""),",",""),"/",""))</f>
        <v/>
      </c>
      <c r="W581" s="31" t="str">
        <f ca="1">IF(ATALI[[#This Row],[concat]]="","",MATCH(ATALI[[#This Row],[concat]],[3]!db[NB NOTA_C],0)+1)</f>
        <v/>
      </c>
      <c r="X581" s="31" t="str">
        <f ca="1">IF(ATALI[[#This Row],[N.B.nota]]="","",ADDRESS(ROW(ATALI[QB]),COLUMN(ATALI[QB]))&amp;":"&amp;ADDRESS(ROW(),COLUMN(ATALI[QB])))</f>
        <v/>
      </c>
      <c r="Y581" s="46" t="str">
        <f ca="1">IF(ATALI[[#This Row],[//]]="","",HYPERLINK("[../DB.xlsx]DB!e"&amp;MATCH(ATALI[[#This Row],[concat]],[3]!db[NB NOTA_C],0)+1,"&gt;"))</f>
        <v/>
      </c>
      <c r="Z581" s="32">
        <f ca="1">IF(ATALI[[#This Row],[ID NOTA]]="",INDIRECT(ADDRESS(ROW()-1,COLUMN())),ATALI[[#This Row],[ID NOTA]])</f>
        <v>7</v>
      </c>
    </row>
    <row r="582" spans="1:26" x14ac:dyDescent="0.25">
      <c r="A582" s="32"/>
      <c r="B582" s="48" t="str">
        <f>IF(ATALI[[#This Row],[N_ID]]="","",INDEX(Table1[ID],MATCH(ATALI[[#This Row],[N_ID]],Table1[N_ID],0)))</f>
        <v/>
      </c>
      <c r="C582" s="48" t="str">
        <f ca="1">IF(ATALI[[#This Row],[//]]="","",HYPERLINK("["&amp;SUBSTITUTE(DIR,"'","")&amp;"]NOTA!D"&amp;ATALI[[#This Row],[//]]+2,"&gt;"))</f>
        <v/>
      </c>
      <c r="D582" s="48" t="str">
        <f>IF(ATALI[[#This Row],[ID NOTA]]="","",INDEX(Table1[QB],MATCH(ATALI[[#This Row],[ID NOTA]],Table1[ID],0)))</f>
        <v/>
      </c>
      <c r="E58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82" s="48"/>
      <c r="G582" s="30" t="str">
        <f ca="1">IF(ATALI[[#This Row],[N_ID]]="","",INDEX(INDIRECT($2:$2),ATALI[[#This Row],[//]]))</f>
        <v/>
      </c>
      <c r="H582" s="30" t="str">
        <f ca="1">IF(ATALI[[#This Row],[N_ID]]="","",INDEX(INDIRECT($2:$2),ATALI[[#This Row],[//]]))</f>
        <v/>
      </c>
      <c r="I582" s="31" t="str">
        <f ca="1">IF(ATALI[[#This Row],[N_ID]]="","",INDEX(INDIRECT($2:$2),ATALI[[#This Row],[//]]))</f>
        <v/>
      </c>
      <c r="J582" s="31" t="str">
        <f ca="1">IF(ATALI[[#This Row],[//]]="","",INDEX([3]!db[NB PAJAK],ATALI[[#This Row],[stt]]-1))</f>
        <v/>
      </c>
      <c r="K582" s="48" t="str">
        <f ca="1">IF(ATALI[[#This Row],[//]]="","",INDEX(INDIRECT($2:$2),ATALI[[#This Row],[//]]))</f>
        <v/>
      </c>
      <c r="L582" s="48" t="str">
        <f ca="1">IF(ATALI[[#This Row],[//]]="","",INDEX(INDIRECT($2:$2),ATALI[[#This Row],[//]]))</f>
        <v/>
      </c>
      <c r="M582" s="48" t="str">
        <f ca="1">IF(ATALI[[#This Row],[//]]="","",INDEX(INDIRECT($2:$2),ATALI[[#This Row],[//]]))</f>
        <v/>
      </c>
      <c r="N582" s="33" t="str">
        <f ca="1">IF(ATALI[[#This Row],[//]]="","",INDEX(INDIRECT($2:$2),ATALI[[#This Row],[//]]))</f>
        <v/>
      </c>
      <c r="O582" s="44" t="str">
        <f ca="1">IF(ATALI[[#This Row],[//]]="","",INDEX(INDIRECT($2:$2),ATALI[[#This Row],[//]]))</f>
        <v/>
      </c>
      <c r="P582" s="44" t="str">
        <f ca="1">IF(ATALI[[#This Row],[//]]="","",IF(INDEX(INDIRECT($2:$2),ATALI[[#This Row],[//]])="","",INDEX(INDIRECT($2:$2),ATALI[[#This Row],[//]])))</f>
        <v/>
      </c>
      <c r="Q582" s="33" t="str">
        <f ca="1">IF(ATALI[[#This Row],[//]]="","",INDEX(INDIRECT($2:$2),ATALI[[#This Row],[//]]))</f>
        <v/>
      </c>
      <c r="R5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82" s="45" t="str">
        <f ca="1">IF(ATALI[[#This Row],[//]]="","",IF(INDEX(INDIRECT($2:$2),ATALI[[#This Row],[//]])="","",INDEX(INDIRECT($2:$2),ATALI[[#This Row],[//]])))</f>
        <v/>
      </c>
      <c r="U582" s="31" t="str">
        <f ca="1">IF(ATALI[[#This Row],[//]]="","",INDEX(INDIRECT($2:$2),ATALI[[#This Row],[//]]))</f>
        <v/>
      </c>
      <c r="V582" s="31" t="str">
        <f ca="1">LOWER(SUBSTITUTE(SUBSTITUTE(SUBSTITUTE(SUBSTITUTE(SUBSTITUTE(SUBSTITUTE(SUBSTITUTE(ATALI[[#This Row],[N.B.nota]]," ",""),"-",""),"(",""),")",""),".",""),",",""),"/",""))</f>
        <v/>
      </c>
      <c r="W582" s="31" t="str">
        <f ca="1">IF(ATALI[[#This Row],[concat]]="","",MATCH(ATALI[[#This Row],[concat]],[3]!db[NB NOTA_C],0)+1)</f>
        <v/>
      </c>
      <c r="X582" s="31" t="str">
        <f ca="1">IF(ATALI[[#This Row],[N.B.nota]]="","",ADDRESS(ROW(ATALI[QB]),COLUMN(ATALI[QB]))&amp;":"&amp;ADDRESS(ROW(),COLUMN(ATALI[QB])))</f>
        <v/>
      </c>
      <c r="Y582" s="46" t="str">
        <f ca="1">IF(ATALI[[#This Row],[//]]="","",HYPERLINK("[../DB.xlsx]DB!e"&amp;MATCH(ATALI[[#This Row],[concat]],[3]!db[NB NOTA_C],0)+1,"&gt;"))</f>
        <v/>
      </c>
      <c r="Z582" s="32">
        <f ca="1">IF(ATALI[[#This Row],[ID NOTA]]="",INDIRECT(ADDRESS(ROW()-1,COLUMN())),ATALI[[#This Row],[ID NOTA]])</f>
        <v>7</v>
      </c>
    </row>
    <row r="583" spans="1:26" x14ac:dyDescent="0.25">
      <c r="A583" s="32"/>
      <c r="B583" s="48" t="str">
        <f>IF(ATALI[[#This Row],[N_ID]]="","",INDEX(Table1[ID],MATCH(ATALI[[#This Row],[N_ID]],Table1[N_ID],0)))</f>
        <v/>
      </c>
      <c r="C583" s="48" t="str">
        <f ca="1">IF(ATALI[[#This Row],[//]]="","",HYPERLINK("["&amp;SUBSTITUTE(DIR,"'","")&amp;"]NOTA!D"&amp;ATALI[[#This Row],[//]]+2,"&gt;"))</f>
        <v/>
      </c>
      <c r="D583" s="48" t="str">
        <f>IF(ATALI[[#This Row],[ID NOTA]]="","",INDEX(Table1[QB],MATCH(ATALI[[#This Row],[ID NOTA]],Table1[ID],0)))</f>
        <v/>
      </c>
      <c r="E58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83" s="48"/>
      <c r="G583" s="30" t="str">
        <f ca="1">IF(ATALI[[#This Row],[N_ID]]="","",INDEX(INDIRECT($2:$2),ATALI[[#This Row],[//]]))</f>
        <v/>
      </c>
      <c r="H583" s="30" t="str">
        <f ca="1">IF(ATALI[[#This Row],[N_ID]]="","",INDEX(INDIRECT($2:$2),ATALI[[#This Row],[//]]))</f>
        <v/>
      </c>
      <c r="I583" s="31" t="str">
        <f ca="1">IF(ATALI[[#This Row],[N_ID]]="","",INDEX(INDIRECT($2:$2),ATALI[[#This Row],[//]]))</f>
        <v/>
      </c>
      <c r="J583" s="31" t="str">
        <f ca="1">IF(ATALI[[#This Row],[//]]="","",INDEX([3]!db[NB PAJAK],ATALI[[#This Row],[stt]]-1))</f>
        <v/>
      </c>
      <c r="K583" s="48" t="str">
        <f ca="1">IF(ATALI[[#This Row],[//]]="","",INDEX(INDIRECT($2:$2),ATALI[[#This Row],[//]]))</f>
        <v/>
      </c>
      <c r="L583" s="48" t="str">
        <f ca="1">IF(ATALI[[#This Row],[//]]="","",INDEX(INDIRECT($2:$2),ATALI[[#This Row],[//]]))</f>
        <v/>
      </c>
      <c r="M583" s="48" t="str">
        <f ca="1">IF(ATALI[[#This Row],[//]]="","",INDEX(INDIRECT($2:$2),ATALI[[#This Row],[//]]))</f>
        <v/>
      </c>
      <c r="N583" s="33" t="str">
        <f ca="1">IF(ATALI[[#This Row],[//]]="","",INDEX(INDIRECT($2:$2),ATALI[[#This Row],[//]]))</f>
        <v/>
      </c>
      <c r="O583" s="44" t="str">
        <f ca="1">IF(ATALI[[#This Row],[//]]="","",INDEX(INDIRECT($2:$2),ATALI[[#This Row],[//]]))</f>
        <v/>
      </c>
      <c r="P583" s="44" t="str">
        <f ca="1">IF(ATALI[[#This Row],[//]]="","",IF(INDEX(INDIRECT($2:$2),ATALI[[#This Row],[//]])="","",INDEX(INDIRECT($2:$2),ATALI[[#This Row],[//]])))</f>
        <v/>
      </c>
      <c r="Q583" s="33" t="str">
        <f ca="1">IF(ATALI[[#This Row],[//]]="","",INDEX(INDIRECT($2:$2),ATALI[[#This Row],[//]]))</f>
        <v/>
      </c>
      <c r="R5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83" s="45" t="str">
        <f ca="1">IF(ATALI[[#This Row],[//]]="","",IF(INDEX(INDIRECT($2:$2),ATALI[[#This Row],[//]])="","",INDEX(INDIRECT($2:$2),ATALI[[#This Row],[//]])))</f>
        <v/>
      </c>
      <c r="U583" s="31" t="str">
        <f ca="1">IF(ATALI[[#This Row],[//]]="","",INDEX(INDIRECT($2:$2),ATALI[[#This Row],[//]]))</f>
        <v/>
      </c>
      <c r="V583" s="31" t="str">
        <f ca="1">LOWER(SUBSTITUTE(SUBSTITUTE(SUBSTITUTE(SUBSTITUTE(SUBSTITUTE(SUBSTITUTE(SUBSTITUTE(ATALI[[#This Row],[N.B.nota]]," ",""),"-",""),"(",""),")",""),".",""),",",""),"/",""))</f>
        <v/>
      </c>
      <c r="W583" s="31" t="str">
        <f ca="1">IF(ATALI[[#This Row],[concat]]="","",MATCH(ATALI[[#This Row],[concat]],[3]!db[NB NOTA_C],0)+1)</f>
        <v/>
      </c>
      <c r="X583" s="31" t="str">
        <f ca="1">IF(ATALI[[#This Row],[N.B.nota]]="","",ADDRESS(ROW(ATALI[QB]),COLUMN(ATALI[QB]))&amp;":"&amp;ADDRESS(ROW(),COLUMN(ATALI[QB])))</f>
        <v/>
      </c>
      <c r="Y583" s="46" t="str">
        <f ca="1">IF(ATALI[[#This Row],[//]]="","",HYPERLINK("[../DB.xlsx]DB!e"&amp;MATCH(ATALI[[#This Row],[concat]],[3]!db[NB NOTA_C],0)+1,"&gt;"))</f>
        <v/>
      </c>
      <c r="Z583" s="32">
        <f ca="1">IF(ATALI[[#This Row],[ID NOTA]]="",INDIRECT(ADDRESS(ROW()-1,COLUMN())),ATALI[[#This Row],[ID NOTA]])</f>
        <v>7</v>
      </c>
    </row>
    <row r="584" spans="1:26" x14ac:dyDescent="0.25">
      <c r="A584" s="32"/>
      <c r="B584" s="48" t="str">
        <f>IF(ATALI[[#This Row],[N_ID]]="","",INDEX(Table1[ID],MATCH(ATALI[[#This Row],[N_ID]],Table1[N_ID],0)))</f>
        <v/>
      </c>
      <c r="C584" s="48" t="str">
        <f ca="1">IF(ATALI[[#This Row],[//]]="","",HYPERLINK("["&amp;SUBSTITUTE(DIR,"'","")&amp;"]NOTA!D"&amp;ATALI[[#This Row],[//]]+2,"&gt;"))</f>
        <v/>
      </c>
      <c r="D584" s="48" t="str">
        <f>IF(ATALI[[#This Row],[ID NOTA]]="","",INDEX(Table1[QB],MATCH(ATALI[[#This Row],[ID NOTA]],Table1[ID],0)))</f>
        <v/>
      </c>
      <c r="E58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84" s="48"/>
      <c r="G584" s="30" t="str">
        <f ca="1">IF(ATALI[[#This Row],[N_ID]]="","",INDEX(INDIRECT($2:$2),ATALI[[#This Row],[//]]))</f>
        <v/>
      </c>
      <c r="H584" s="30" t="str">
        <f ca="1">IF(ATALI[[#This Row],[N_ID]]="","",INDEX(INDIRECT($2:$2),ATALI[[#This Row],[//]]))</f>
        <v/>
      </c>
      <c r="I584" s="31" t="str">
        <f ca="1">IF(ATALI[[#This Row],[N_ID]]="","",INDEX(INDIRECT($2:$2),ATALI[[#This Row],[//]]))</f>
        <v/>
      </c>
      <c r="J584" s="31" t="str">
        <f ca="1">IF(ATALI[[#This Row],[//]]="","",INDEX([3]!db[NB PAJAK],ATALI[[#This Row],[stt]]-1))</f>
        <v/>
      </c>
      <c r="K584" s="48" t="str">
        <f ca="1">IF(ATALI[[#This Row],[//]]="","",INDEX(INDIRECT($2:$2),ATALI[[#This Row],[//]]))</f>
        <v/>
      </c>
      <c r="L584" s="48" t="str">
        <f ca="1">IF(ATALI[[#This Row],[//]]="","",INDEX(INDIRECT($2:$2),ATALI[[#This Row],[//]]))</f>
        <v/>
      </c>
      <c r="M584" s="48" t="str">
        <f ca="1">IF(ATALI[[#This Row],[//]]="","",INDEX(INDIRECT($2:$2),ATALI[[#This Row],[//]]))</f>
        <v/>
      </c>
      <c r="N584" s="33" t="str">
        <f ca="1">IF(ATALI[[#This Row],[//]]="","",INDEX(INDIRECT($2:$2),ATALI[[#This Row],[//]]))</f>
        <v/>
      </c>
      <c r="O584" s="44" t="str">
        <f ca="1">IF(ATALI[[#This Row],[//]]="","",INDEX(INDIRECT($2:$2),ATALI[[#This Row],[//]]))</f>
        <v/>
      </c>
      <c r="P584" s="44" t="str">
        <f ca="1">IF(ATALI[[#This Row],[//]]="","",IF(INDEX(INDIRECT($2:$2),ATALI[[#This Row],[//]])="","",INDEX(INDIRECT($2:$2),ATALI[[#This Row],[//]])))</f>
        <v/>
      </c>
      <c r="Q584" s="33" t="str">
        <f ca="1">IF(ATALI[[#This Row],[//]]="","",INDEX(INDIRECT($2:$2),ATALI[[#This Row],[//]]))</f>
        <v/>
      </c>
      <c r="R5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84" s="45" t="str">
        <f ca="1">IF(ATALI[[#This Row],[//]]="","",IF(INDEX(INDIRECT($2:$2),ATALI[[#This Row],[//]])="","",INDEX(INDIRECT($2:$2),ATALI[[#This Row],[//]])))</f>
        <v/>
      </c>
      <c r="U584" s="31" t="str">
        <f ca="1">IF(ATALI[[#This Row],[//]]="","",INDEX(INDIRECT($2:$2),ATALI[[#This Row],[//]]))</f>
        <v/>
      </c>
      <c r="V584" s="31" t="str">
        <f ca="1">LOWER(SUBSTITUTE(SUBSTITUTE(SUBSTITUTE(SUBSTITUTE(SUBSTITUTE(SUBSTITUTE(SUBSTITUTE(ATALI[[#This Row],[N.B.nota]]," ",""),"-",""),"(",""),")",""),".",""),",",""),"/",""))</f>
        <v/>
      </c>
      <c r="W584" s="31" t="str">
        <f ca="1">IF(ATALI[[#This Row],[concat]]="","",MATCH(ATALI[[#This Row],[concat]],[3]!db[NB NOTA_C],0)+1)</f>
        <v/>
      </c>
      <c r="X584" s="31" t="str">
        <f ca="1">IF(ATALI[[#This Row],[N.B.nota]]="","",ADDRESS(ROW(ATALI[QB]),COLUMN(ATALI[QB]))&amp;":"&amp;ADDRESS(ROW(),COLUMN(ATALI[QB])))</f>
        <v/>
      </c>
      <c r="Y584" s="46" t="str">
        <f ca="1">IF(ATALI[[#This Row],[//]]="","",HYPERLINK("[../DB.xlsx]DB!e"&amp;MATCH(ATALI[[#This Row],[concat]],[3]!db[NB NOTA_C],0)+1,"&gt;"))</f>
        <v/>
      </c>
      <c r="Z584" s="32">
        <f ca="1">IF(ATALI[[#This Row],[ID NOTA]]="",INDIRECT(ADDRESS(ROW()-1,COLUMN())),ATALI[[#This Row],[ID NOTA]])</f>
        <v>7</v>
      </c>
    </row>
    <row r="585" spans="1:26" x14ac:dyDescent="0.25">
      <c r="A585" s="32"/>
      <c r="B585" s="48" t="str">
        <f>IF(ATALI[[#This Row],[N_ID]]="","",INDEX(Table1[ID],MATCH(ATALI[[#This Row],[N_ID]],Table1[N_ID],0)))</f>
        <v/>
      </c>
      <c r="C585" s="48" t="str">
        <f ca="1">IF(ATALI[[#This Row],[//]]="","",HYPERLINK("["&amp;SUBSTITUTE(DIR,"'","")&amp;"]NOTA!D"&amp;ATALI[[#This Row],[//]]+2,"&gt;"))</f>
        <v/>
      </c>
      <c r="D585" s="48" t="str">
        <f>IF(ATALI[[#This Row],[ID NOTA]]="","",INDEX(Table1[QB],MATCH(ATALI[[#This Row],[ID NOTA]],Table1[ID],0)))</f>
        <v/>
      </c>
      <c r="E58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85" s="48"/>
      <c r="G585" s="30" t="str">
        <f ca="1">IF(ATALI[[#This Row],[N_ID]]="","",INDEX(INDIRECT($2:$2),ATALI[[#This Row],[//]]))</f>
        <v/>
      </c>
      <c r="H585" s="30" t="str">
        <f ca="1">IF(ATALI[[#This Row],[N_ID]]="","",INDEX(INDIRECT($2:$2),ATALI[[#This Row],[//]]))</f>
        <v/>
      </c>
      <c r="I585" s="31" t="str">
        <f ca="1">IF(ATALI[[#This Row],[N_ID]]="","",INDEX(INDIRECT($2:$2),ATALI[[#This Row],[//]]))</f>
        <v/>
      </c>
      <c r="J585" s="31" t="str">
        <f ca="1">IF(ATALI[[#This Row],[//]]="","",INDEX([3]!db[NB PAJAK],ATALI[[#This Row],[stt]]-1))</f>
        <v/>
      </c>
      <c r="K585" s="48" t="str">
        <f ca="1">IF(ATALI[[#This Row],[//]]="","",INDEX(INDIRECT($2:$2),ATALI[[#This Row],[//]]))</f>
        <v/>
      </c>
      <c r="L585" s="48" t="str">
        <f ca="1">IF(ATALI[[#This Row],[//]]="","",INDEX(INDIRECT($2:$2),ATALI[[#This Row],[//]]))</f>
        <v/>
      </c>
      <c r="M585" s="48" t="str">
        <f ca="1">IF(ATALI[[#This Row],[//]]="","",INDEX(INDIRECT($2:$2),ATALI[[#This Row],[//]]))</f>
        <v/>
      </c>
      <c r="N585" s="33" t="str">
        <f ca="1">IF(ATALI[[#This Row],[//]]="","",INDEX(INDIRECT($2:$2),ATALI[[#This Row],[//]]))</f>
        <v/>
      </c>
      <c r="O585" s="44" t="str">
        <f ca="1">IF(ATALI[[#This Row],[//]]="","",INDEX(INDIRECT($2:$2),ATALI[[#This Row],[//]]))</f>
        <v/>
      </c>
      <c r="P585" s="44" t="str">
        <f ca="1">IF(ATALI[[#This Row],[//]]="","",IF(INDEX(INDIRECT($2:$2),ATALI[[#This Row],[//]])="","",INDEX(INDIRECT($2:$2),ATALI[[#This Row],[//]])))</f>
        <v/>
      </c>
      <c r="Q585" s="33" t="str">
        <f ca="1">IF(ATALI[[#This Row],[//]]="","",INDEX(INDIRECT($2:$2),ATALI[[#This Row],[//]]))</f>
        <v/>
      </c>
      <c r="R5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85" s="45" t="str">
        <f ca="1">IF(ATALI[[#This Row],[//]]="","",IF(INDEX(INDIRECT($2:$2),ATALI[[#This Row],[//]])="","",INDEX(INDIRECT($2:$2),ATALI[[#This Row],[//]])))</f>
        <v/>
      </c>
      <c r="U585" s="31" t="str">
        <f ca="1">IF(ATALI[[#This Row],[//]]="","",INDEX(INDIRECT($2:$2),ATALI[[#This Row],[//]]))</f>
        <v/>
      </c>
      <c r="V585" s="31" t="str">
        <f ca="1">LOWER(SUBSTITUTE(SUBSTITUTE(SUBSTITUTE(SUBSTITUTE(SUBSTITUTE(SUBSTITUTE(SUBSTITUTE(ATALI[[#This Row],[N.B.nota]]," ",""),"-",""),"(",""),")",""),".",""),",",""),"/",""))</f>
        <v/>
      </c>
      <c r="W585" s="31" t="str">
        <f ca="1">IF(ATALI[[#This Row],[concat]]="","",MATCH(ATALI[[#This Row],[concat]],[3]!db[NB NOTA_C],0)+1)</f>
        <v/>
      </c>
      <c r="X585" s="31" t="str">
        <f ca="1">IF(ATALI[[#This Row],[N.B.nota]]="","",ADDRESS(ROW(ATALI[QB]),COLUMN(ATALI[QB]))&amp;":"&amp;ADDRESS(ROW(),COLUMN(ATALI[QB])))</f>
        <v/>
      </c>
      <c r="Y585" s="46" t="str">
        <f ca="1">IF(ATALI[[#This Row],[//]]="","",HYPERLINK("[../DB.xlsx]DB!e"&amp;MATCH(ATALI[[#This Row],[concat]],[3]!db[NB NOTA_C],0)+1,"&gt;"))</f>
        <v/>
      </c>
      <c r="Z585" s="32">
        <f ca="1">IF(ATALI[[#This Row],[ID NOTA]]="",INDIRECT(ADDRESS(ROW()-1,COLUMN())),ATALI[[#This Row],[ID NOTA]])</f>
        <v>7</v>
      </c>
    </row>
    <row r="586" spans="1:26" x14ac:dyDescent="0.25">
      <c r="A586" s="32"/>
      <c r="B586" s="48" t="str">
        <f>IF(ATALI[[#This Row],[N_ID]]="","",INDEX(Table1[ID],MATCH(ATALI[[#This Row],[N_ID]],Table1[N_ID],0)))</f>
        <v/>
      </c>
      <c r="C586" s="48" t="str">
        <f ca="1">IF(ATALI[[#This Row],[//]]="","",HYPERLINK("["&amp;SUBSTITUTE(DIR,"'","")&amp;"]NOTA!D"&amp;ATALI[[#This Row],[//]]+2,"&gt;"))</f>
        <v/>
      </c>
      <c r="D586" s="48" t="str">
        <f>IF(ATALI[[#This Row],[ID NOTA]]="","",INDEX(Table1[QB],MATCH(ATALI[[#This Row],[ID NOTA]],Table1[ID],0)))</f>
        <v/>
      </c>
      <c r="E58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86" s="48"/>
      <c r="G586" s="30" t="str">
        <f ca="1">IF(ATALI[[#This Row],[N_ID]]="","",INDEX(INDIRECT($2:$2),ATALI[[#This Row],[//]]))</f>
        <v/>
      </c>
      <c r="H586" s="30" t="str">
        <f ca="1">IF(ATALI[[#This Row],[N_ID]]="","",INDEX(INDIRECT($2:$2),ATALI[[#This Row],[//]]))</f>
        <v/>
      </c>
      <c r="I586" s="31" t="str">
        <f ca="1">IF(ATALI[[#This Row],[N_ID]]="","",INDEX(INDIRECT($2:$2),ATALI[[#This Row],[//]]))</f>
        <v/>
      </c>
      <c r="J586" s="31" t="str">
        <f ca="1">IF(ATALI[[#This Row],[//]]="","",INDEX([3]!db[NB PAJAK],ATALI[[#This Row],[stt]]-1))</f>
        <v/>
      </c>
      <c r="K586" s="48" t="str">
        <f ca="1">IF(ATALI[[#This Row],[//]]="","",INDEX(INDIRECT($2:$2),ATALI[[#This Row],[//]]))</f>
        <v/>
      </c>
      <c r="L586" s="48" t="str">
        <f ca="1">IF(ATALI[[#This Row],[//]]="","",INDEX(INDIRECT($2:$2),ATALI[[#This Row],[//]]))</f>
        <v/>
      </c>
      <c r="M586" s="48" t="str">
        <f ca="1">IF(ATALI[[#This Row],[//]]="","",INDEX(INDIRECT($2:$2),ATALI[[#This Row],[//]]))</f>
        <v/>
      </c>
      <c r="N586" s="33" t="str">
        <f ca="1">IF(ATALI[[#This Row],[//]]="","",INDEX(INDIRECT($2:$2),ATALI[[#This Row],[//]]))</f>
        <v/>
      </c>
      <c r="O586" s="44" t="str">
        <f ca="1">IF(ATALI[[#This Row],[//]]="","",INDEX(INDIRECT($2:$2),ATALI[[#This Row],[//]]))</f>
        <v/>
      </c>
      <c r="P586" s="44" t="str">
        <f ca="1">IF(ATALI[[#This Row],[//]]="","",IF(INDEX(INDIRECT($2:$2),ATALI[[#This Row],[//]])="","",INDEX(INDIRECT($2:$2),ATALI[[#This Row],[//]])))</f>
        <v/>
      </c>
      <c r="Q586" s="33" t="str">
        <f ca="1">IF(ATALI[[#This Row],[//]]="","",INDEX(INDIRECT($2:$2),ATALI[[#This Row],[//]]))</f>
        <v/>
      </c>
      <c r="R5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86" s="45" t="str">
        <f ca="1">IF(ATALI[[#This Row],[//]]="","",IF(INDEX(INDIRECT($2:$2),ATALI[[#This Row],[//]])="","",INDEX(INDIRECT($2:$2),ATALI[[#This Row],[//]])))</f>
        <v/>
      </c>
      <c r="U586" s="31" t="str">
        <f ca="1">IF(ATALI[[#This Row],[//]]="","",INDEX(INDIRECT($2:$2),ATALI[[#This Row],[//]]))</f>
        <v/>
      </c>
      <c r="V586" s="31" t="str">
        <f ca="1">LOWER(SUBSTITUTE(SUBSTITUTE(SUBSTITUTE(SUBSTITUTE(SUBSTITUTE(SUBSTITUTE(SUBSTITUTE(ATALI[[#This Row],[N.B.nota]]," ",""),"-",""),"(",""),")",""),".",""),",",""),"/",""))</f>
        <v/>
      </c>
      <c r="W586" s="31" t="str">
        <f ca="1">IF(ATALI[[#This Row],[concat]]="","",MATCH(ATALI[[#This Row],[concat]],[3]!db[NB NOTA_C],0)+1)</f>
        <v/>
      </c>
      <c r="X586" s="31" t="str">
        <f ca="1">IF(ATALI[[#This Row],[N.B.nota]]="","",ADDRESS(ROW(ATALI[QB]),COLUMN(ATALI[QB]))&amp;":"&amp;ADDRESS(ROW(),COLUMN(ATALI[QB])))</f>
        <v/>
      </c>
      <c r="Y586" s="46" t="str">
        <f ca="1">IF(ATALI[[#This Row],[//]]="","",HYPERLINK("[../DB.xlsx]DB!e"&amp;MATCH(ATALI[[#This Row],[concat]],[3]!db[NB NOTA_C],0)+1,"&gt;"))</f>
        <v/>
      </c>
      <c r="Z586" s="32">
        <f ca="1">IF(ATALI[[#This Row],[ID NOTA]]="",INDIRECT(ADDRESS(ROW()-1,COLUMN())),ATALI[[#This Row],[ID NOTA]])</f>
        <v>7</v>
      </c>
    </row>
    <row r="587" spans="1:26" x14ac:dyDescent="0.25">
      <c r="A587" s="32"/>
      <c r="B587" s="48" t="str">
        <f>IF(ATALI[[#This Row],[N_ID]]="","",INDEX(Table1[ID],MATCH(ATALI[[#This Row],[N_ID]],Table1[N_ID],0)))</f>
        <v/>
      </c>
      <c r="C587" s="48" t="str">
        <f ca="1">IF(ATALI[[#This Row],[//]]="","",HYPERLINK("["&amp;SUBSTITUTE(DIR,"'","")&amp;"]NOTA!D"&amp;ATALI[[#This Row],[//]]+2,"&gt;"))</f>
        <v/>
      </c>
      <c r="D587" s="48" t="str">
        <f>IF(ATALI[[#This Row],[ID NOTA]]="","",INDEX(Table1[QB],MATCH(ATALI[[#This Row],[ID NOTA]],Table1[ID],0)))</f>
        <v/>
      </c>
      <c r="E58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87" s="48"/>
      <c r="G587" s="30" t="str">
        <f ca="1">IF(ATALI[[#This Row],[N_ID]]="","",INDEX(INDIRECT($2:$2),ATALI[[#This Row],[//]]))</f>
        <v/>
      </c>
      <c r="H587" s="30" t="str">
        <f ca="1">IF(ATALI[[#This Row],[N_ID]]="","",INDEX(INDIRECT($2:$2),ATALI[[#This Row],[//]]))</f>
        <v/>
      </c>
      <c r="I587" s="31" t="str">
        <f ca="1">IF(ATALI[[#This Row],[N_ID]]="","",INDEX(INDIRECT($2:$2),ATALI[[#This Row],[//]]))</f>
        <v/>
      </c>
      <c r="J587" s="31" t="str">
        <f ca="1">IF(ATALI[[#This Row],[//]]="","",INDEX([3]!db[NB PAJAK],ATALI[[#This Row],[stt]]-1))</f>
        <v/>
      </c>
      <c r="K587" s="48" t="str">
        <f ca="1">IF(ATALI[[#This Row],[//]]="","",INDEX(INDIRECT($2:$2),ATALI[[#This Row],[//]]))</f>
        <v/>
      </c>
      <c r="L587" s="48" t="str">
        <f ca="1">IF(ATALI[[#This Row],[//]]="","",INDEX(INDIRECT($2:$2),ATALI[[#This Row],[//]]))</f>
        <v/>
      </c>
      <c r="M587" s="48" t="str">
        <f ca="1">IF(ATALI[[#This Row],[//]]="","",INDEX(INDIRECT($2:$2),ATALI[[#This Row],[//]]))</f>
        <v/>
      </c>
      <c r="N587" s="33" t="str">
        <f ca="1">IF(ATALI[[#This Row],[//]]="","",INDEX(INDIRECT($2:$2),ATALI[[#This Row],[//]]))</f>
        <v/>
      </c>
      <c r="O587" s="44" t="str">
        <f ca="1">IF(ATALI[[#This Row],[//]]="","",INDEX(INDIRECT($2:$2),ATALI[[#This Row],[//]]))</f>
        <v/>
      </c>
      <c r="P587" s="44" t="str">
        <f ca="1">IF(ATALI[[#This Row],[//]]="","",IF(INDEX(INDIRECT($2:$2),ATALI[[#This Row],[//]])="","",INDEX(INDIRECT($2:$2),ATALI[[#This Row],[//]])))</f>
        <v/>
      </c>
      <c r="Q587" s="33" t="str">
        <f ca="1">IF(ATALI[[#This Row],[//]]="","",INDEX(INDIRECT($2:$2),ATALI[[#This Row],[//]]))</f>
        <v/>
      </c>
      <c r="R5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87" s="45" t="str">
        <f ca="1">IF(ATALI[[#This Row],[//]]="","",IF(INDEX(INDIRECT($2:$2),ATALI[[#This Row],[//]])="","",INDEX(INDIRECT($2:$2),ATALI[[#This Row],[//]])))</f>
        <v/>
      </c>
      <c r="U587" s="31" t="str">
        <f ca="1">IF(ATALI[[#This Row],[//]]="","",INDEX(INDIRECT($2:$2),ATALI[[#This Row],[//]]))</f>
        <v/>
      </c>
      <c r="V587" s="31" t="str">
        <f ca="1">LOWER(SUBSTITUTE(SUBSTITUTE(SUBSTITUTE(SUBSTITUTE(SUBSTITUTE(SUBSTITUTE(SUBSTITUTE(ATALI[[#This Row],[N.B.nota]]," ",""),"-",""),"(",""),")",""),".",""),",",""),"/",""))</f>
        <v/>
      </c>
      <c r="W587" s="31" t="str">
        <f ca="1">IF(ATALI[[#This Row],[concat]]="","",MATCH(ATALI[[#This Row],[concat]],[3]!db[NB NOTA_C],0)+1)</f>
        <v/>
      </c>
      <c r="X587" s="31" t="str">
        <f ca="1">IF(ATALI[[#This Row],[N.B.nota]]="","",ADDRESS(ROW(ATALI[QB]),COLUMN(ATALI[QB]))&amp;":"&amp;ADDRESS(ROW(),COLUMN(ATALI[QB])))</f>
        <v/>
      </c>
      <c r="Y587" s="46" t="str">
        <f ca="1">IF(ATALI[[#This Row],[//]]="","",HYPERLINK("[../DB.xlsx]DB!e"&amp;MATCH(ATALI[[#This Row],[concat]],[3]!db[NB NOTA_C],0)+1,"&gt;"))</f>
        <v/>
      </c>
      <c r="Z587" s="32">
        <f ca="1">IF(ATALI[[#This Row],[ID NOTA]]="",INDIRECT(ADDRESS(ROW()-1,COLUMN())),ATALI[[#This Row],[ID NOTA]])</f>
        <v>7</v>
      </c>
    </row>
    <row r="588" spans="1:26" x14ac:dyDescent="0.25">
      <c r="A588" s="32"/>
      <c r="B588" s="48" t="str">
        <f>IF(ATALI[[#This Row],[N_ID]]="","",INDEX(Table1[ID],MATCH(ATALI[[#This Row],[N_ID]],Table1[N_ID],0)))</f>
        <v/>
      </c>
      <c r="C588" s="48" t="str">
        <f ca="1">IF(ATALI[[#This Row],[//]]="","",HYPERLINK("["&amp;SUBSTITUTE(DIR,"'","")&amp;"]NOTA!D"&amp;ATALI[[#This Row],[//]]+2,"&gt;"))</f>
        <v/>
      </c>
      <c r="D588" s="48" t="str">
        <f>IF(ATALI[[#This Row],[ID NOTA]]="","",INDEX(Table1[QB],MATCH(ATALI[[#This Row],[ID NOTA]],Table1[ID],0)))</f>
        <v/>
      </c>
      <c r="E58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88" s="48"/>
      <c r="G588" s="30" t="str">
        <f ca="1">IF(ATALI[[#This Row],[N_ID]]="","",INDEX(INDIRECT($2:$2),ATALI[[#This Row],[//]]))</f>
        <v/>
      </c>
      <c r="H588" s="30" t="str">
        <f ca="1">IF(ATALI[[#This Row],[N_ID]]="","",INDEX(INDIRECT($2:$2),ATALI[[#This Row],[//]]))</f>
        <v/>
      </c>
      <c r="I588" s="31" t="str">
        <f ca="1">IF(ATALI[[#This Row],[N_ID]]="","",INDEX(INDIRECT($2:$2),ATALI[[#This Row],[//]]))</f>
        <v/>
      </c>
      <c r="J588" s="31" t="str">
        <f ca="1">IF(ATALI[[#This Row],[//]]="","",INDEX([3]!db[NB PAJAK],ATALI[[#This Row],[stt]]-1))</f>
        <v/>
      </c>
      <c r="K588" s="48" t="str">
        <f ca="1">IF(ATALI[[#This Row],[//]]="","",INDEX(INDIRECT($2:$2),ATALI[[#This Row],[//]]))</f>
        <v/>
      </c>
      <c r="L588" s="48" t="str">
        <f ca="1">IF(ATALI[[#This Row],[//]]="","",INDEX(INDIRECT($2:$2),ATALI[[#This Row],[//]]))</f>
        <v/>
      </c>
      <c r="M588" s="48" t="str">
        <f ca="1">IF(ATALI[[#This Row],[//]]="","",INDEX(INDIRECT($2:$2),ATALI[[#This Row],[//]]))</f>
        <v/>
      </c>
      <c r="N588" s="33" t="str">
        <f ca="1">IF(ATALI[[#This Row],[//]]="","",INDEX(INDIRECT($2:$2),ATALI[[#This Row],[//]]))</f>
        <v/>
      </c>
      <c r="O588" s="44" t="str">
        <f ca="1">IF(ATALI[[#This Row],[//]]="","",INDEX(INDIRECT($2:$2),ATALI[[#This Row],[//]]))</f>
        <v/>
      </c>
      <c r="P588" s="44" t="str">
        <f ca="1">IF(ATALI[[#This Row],[//]]="","",IF(INDEX(INDIRECT($2:$2),ATALI[[#This Row],[//]])="","",INDEX(INDIRECT($2:$2),ATALI[[#This Row],[//]])))</f>
        <v/>
      </c>
      <c r="Q588" s="33" t="str">
        <f ca="1">IF(ATALI[[#This Row],[//]]="","",INDEX(INDIRECT($2:$2),ATALI[[#This Row],[//]]))</f>
        <v/>
      </c>
      <c r="R5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88" s="45" t="str">
        <f ca="1">IF(ATALI[[#This Row],[//]]="","",IF(INDEX(INDIRECT($2:$2),ATALI[[#This Row],[//]])="","",INDEX(INDIRECT($2:$2),ATALI[[#This Row],[//]])))</f>
        <v/>
      </c>
      <c r="U588" s="31" t="str">
        <f ca="1">IF(ATALI[[#This Row],[//]]="","",INDEX(INDIRECT($2:$2),ATALI[[#This Row],[//]]))</f>
        <v/>
      </c>
      <c r="V588" s="31" t="str">
        <f ca="1">LOWER(SUBSTITUTE(SUBSTITUTE(SUBSTITUTE(SUBSTITUTE(SUBSTITUTE(SUBSTITUTE(SUBSTITUTE(ATALI[[#This Row],[N.B.nota]]," ",""),"-",""),"(",""),")",""),".",""),",",""),"/",""))</f>
        <v/>
      </c>
      <c r="W588" s="31" t="str">
        <f ca="1">IF(ATALI[[#This Row],[concat]]="","",MATCH(ATALI[[#This Row],[concat]],[3]!db[NB NOTA_C],0)+1)</f>
        <v/>
      </c>
      <c r="X588" s="31" t="str">
        <f ca="1">IF(ATALI[[#This Row],[N.B.nota]]="","",ADDRESS(ROW(ATALI[QB]),COLUMN(ATALI[QB]))&amp;":"&amp;ADDRESS(ROW(),COLUMN(ATALI[QB])))</f>
        <v/>
      </c>
      <c r="Y588" s="46" t="str">
        <f ca="1">IF(ATALI[[#This Row],[//]]="","",HYPERLINK("[../DB.xlsx]DB!e"&amp;MATCH(ATALI[[#This Row],[concat]],[3]!db[NB NOTA_C],0)+1,"&gt;"))</f>
        <v/>
      </c>
      <c r="Z588" s="32">
        <f ca="1">IF(ATALI[[#This Row],[ID NOTA]]="",INDIRECT(ADDRESS(ROW()-1,COLUMN())),ATALI[[#This Row],[ID NOTA]])</f>
        <v>7</v>
      </c>
    </row>
    <row r="589" spans="1:26" x14ac:dyDescent="0.25">
      <c r="A589" s="32"/>
      <c r="B589" s="48" t="str">
        <f>IF(ATALI[[#This Row],[N_ID]]="","",INDEX(Table1[ID],MATCH(ATALI[[#This Row],[N_ID]],Table1[N_ID],0)))</f>
        <v/>
      </c>
      <c r="C589" s="48" t="str">
        <f ca="1">IF(ATALI[[#This Row],[//]]="","",HYPERLINK("["&amp;SUBSTITUTE(DIR,"'","")&amp;"]NOTA!D"&amp;ATALI[[#This Row],[//]]+2,"&gt;"))</f>
        <v/>
      </c>
      <c r="D589" s="48" t="str">
        <f>IF(ATALI[[#This Row],[ID NOTA]]="","",INDEX(Table1[QB],MATCH(ATALI[[#This Row],[ID NOTA]],Table1[ID],0)))</f>
        <v/>
      </c>
      <c r="E58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89" s="48"/>
      <c r="G589" s="30" t="str">
        <f ca="1">IF(ATALI[[#This Row],[N_ID]]="","",INDEX(INDIRECT($2:$2),ATALI[[#This Row],[//]]))</f>
        <v/>
      </c>
      <c r="H589" s="30" t="str">
        <f ca="1">IF(ATALI[[#This Row],[N_ID]]="","",INDEX(INDIRECT($2:$2),ATALI[[#This Row],[//]]))</f>
        <v/>
      </c>
      <c r="I589" s="31" t="str">
        <f ca="1">IF(ATALI[[#This Row],[N_ID]]="","",INDEX(INDIRECT($2:$2),ATALI[[#This Row],[//]]))</f>
        <v/>
      </c>
      <c r="J589" s="31" t="str">
        <f ca="1">IF(ATALI[[#This Row],[//]]="","",INDEX([3]!db[NB PAJAK],ATALI[[#This Row],[stt]]-1))</f>
        <v/>
      </c>
      <c r="K589" s="48" t="str">
        <f ca="1">IF(ATALI[[#This Row],[//]]="","",INDEX(INDIRECT($2:$2),ATALI[[#This Row],[//]]))</f>
        <v/>
      </c>
      <c r="L589" s="48" t="str">
        <f ca="1">IF(ATALI[[#This Row],[//]]="","",INDEX(INDIRECT($2:$2),ATALI[[#This Row],[//]]))</f>
        <v/>
      </c>
      <c r="M589" s="48" t="str">
        <f ca="1">IF(ATALI[[#This Row],[//]]="","",INDEX(INDIRECT($2:$2),ATALI[[#This Row],[//]]))</f>
        <v/>
      </c>
      <c r="N589" s="33" t="str">
        <f ca="1">IF(ATALI[[#This Row],[//]]="","",INDEX(INDIRECT($2:$2),ATALI[[#This Row],[//]]))</f>
        <v/>
      </c>
      <c r="O589" s="44" t="str">
        <f ca="1">IF(ATALI[[#This Row],[//]]="","",INDEX(INDIRECT($2:$2),ATALI[[#This Row],[//]]))</f>
        <v/>
      </c>
      <c r="P589" s="44" t="str">
        <f ca="1">IF(ATALI[[#This Row],[//]]="","",IF(INDEX(INDIRECT($2:$2),ATALI[[#This Row],[//]])="","",INDEX(INDIRECT($2:$2),ATALI[[#This Row],[//]])))</f>
        <v/>
      </c>
      <c r="Q589" s="33" t="str">
        <f ca="1">IF(ATALI[[#This Row],[//]]="","",INDEX(INDIRECT($2:$2),ATALI[[#This Row],[//]]))</f>
        <v/>
      </c>
      <c r="R5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89" s="45" t="str">
        <f ca="1">IF(ATALI[[#This Row],[//]]="","",IF(INDEX(INDIRECT($2:$2),ATALI[[#This Row],[//]])="","",INDEX(INDIRECT($2:$2),ATALI[[#This Row],[//]])))</f>
        <v/>
      </c>
      <c r="U589" s="31" t="str">
        <f ca="1">IF(ATALI[[#This Row],[//]]="","",INDEX(INDIRECT($2:$2),ATALI[[#This Row],[//]]))</f>
        <v/>
      </c>
      <c r="V589" s="31" t="str">
        <f ca="1">LOWER(SUBSTITUTE(SUBSTITUTE(SUBSTITUTE(SUBSTITUTE(SUBSTITUTE(SUBSTITUTE(SUBSTITUTE(ATALI[[#This Row],[N.B.nota]]," ",""),"-",""),"(",""),")",""),".",""),",",""),"/",""))</f>
        <v/>
      </c>
      <c r="W589" s="31" t="str">
        <f ca="1">IF(ATALI[[#This Row],[concat]]="","",MATCH(ATALI[[#This Row],[concat]],[3]!db[NB NOTA_C],0)+1)</f>
        <v/>
      </c>
      <c r="X589" s="31" t="str">
        <f ca="1">IF(ATALI[[#This Row],[N.B.nota]]="","",ADDRESS(ROW(ATALI[QB]),COLUMN(ATALI[QB]))&amp;":"&amp;ADDRESS(ROW(),COLUMN(ATALI[QB])))</f>
        <v/>
      </c>
      <c r="Y589" s="46" t="str">
        <f ca="1">IF(ATALI[[#This Row],[//]]="","",HYPERLINK("[../DB.xlsx]DB!e"&amp;MATCH(ATALI[[#This Row],[concat]],[3]!db[NB NOTA_C],0)+1,"&gt;"))</f>
        <v/>
      </c>
      <c r="Z589" s="32">
        <f ca="1">IF(ATALI[[#This Row],[ID NOTA]]="",INDIRECT(ADDRESS(ROW()-1,COLUMN())),ATALI[[#This Row],[ID NOTA]])</f>
        <v>7</v>
      </c>
    </row>
    <row r="590" spans="1:26" x14ac:dyDescent="0.25">
      <c r="A590" s="32"/>
      <c r="B590" s="48" t="str">
        <f>IF(ATALI[[#This Row],[N_ID]]="","",INDEX(Table1[ID],MATCH(ATALI[[#This Row],[N_ID]],Table1[N_ID],0)))</f>
        <v/>
      </c>
      <c r="C590" s="48" t="str">
        <f ca="1">IF(ATALI[[#This Row],[//]]="","",HYPERLINK("["&amp;SUBSTITUTE(DIR,"'","")&amp;"]NOTA!D"&amp;ATALI[[#This Row],[//]]+2,"&gt;"))</f>
        <v/>
      </c>
      <c r="D590" s="48" t="str">
        <f>IF(ATALI[[#This Row],[ID NOTA]]="","",INDEX(Table1[QB],MATCH(ATALI[[#This Row],[ID NOTA]],Table1[ID],0)))</f>
        <v/>
      </c>
      <c r="E59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90" s="48"/>
      <c r="G590" s="30" t="str">
        <f ca="1">IF(ATALI[[#This Row],[N_ID]]="","",INDEX(INDIRECT($2:$2),ATALI[[#This Row],[//]]))</f>
        <v/>
      </c>
      <c r="H590" s="30" t="str">
        <f ca="1">IF(ATALI[[#This Row],[N_ID]]="","",INDEX(INDIRECT($2:$2),ATALI[[#This Row],[//]]))</f>
        <v/>
      </c>
      <c r="I590" s="31" t="str">
        <f ca="1">IF(ATALI[[#This Row],[N_ID]]="","",INDEX(INDIRECT($2:$2),ATALI[[#This Row],[//]]))</f>
        <v/>
      </c>
      <c r="J590" s="31" t="str">
        <f ca="1">IF(ATALI[[#This Row],[//]]="","",INDEX([3]!db[NB PAJAK],ATALI[[#This Row],[stt]]-1))</f>
        <v/>
      </c>
      <c r="K590" s="48" t="str">
        <f ca="1">IF(ATALI[[#This Row],[//]]="","",INDEX(INDIRECT($2:$2),ATALI[[#This Row],[//]]))</f>
        <v/>
      </c>
      <c r="L590" s="48" t="str">
        <f ca="1">IF(ATALI[[#This Row],[//]]="","",INDEX(INDIRECT($2:$2),ATALI[[#This Row],[//]]))</f>
        <v/>
      </c>
      <c r="M590" s="48" t="str">
        <f ca="1">IF(ATALI[[#This Row],[//]]="","",INDEX(INDIRECT($2:$2),ATALI[[#This Row],[//]]))</f>
        <v/>
      </c>
      <c r="N590" s="33" t="str">
        <f ca="1">IF(ATALI[[#This Row],[//]]="","",INDEX(INDIRECT($2:$2),ATALI[[#This Row],[//]]))</f>
        <v/>
      </c>
      <c r="O590" s="44" t="str">
        <f ca="1">IF(ATALI[[#This Row],[//]]="","",INDEX(INDIRECT($2:$2),ATALI[[#This Row],[//]]))</f>
        <v/>
      </c>
      <c r="P590" s="44" t="str">
        <f ca="1">IF(ATALI[[#This Row],[//]]="","",IF(INDEX(INDIRECT($2:$2),ATALI[[#This Row],[//]])="","",INDEX(INDIRECT($2:$2),ATALI[[#This Row],[//]])))</f>
        <v/>
      </c>
      <c r="Q590" s="33" t="str">
        <f ca="1">IF(ATALI[[#This Row],[//]]="","",INDEX(INDIRECT($2:$2),ATALI[[#This Row],[//]]))</f>
        <v/>
      </c>
      <c r="R5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90" s="45" t="str">
        <f ca="1">IF(ATALI[[#This Row],[//]]="","",IF(INDEX(INDIRECT($2:$2),ATALI[[#This Row],[//]])="","",INDEX(INDIRECT($2:$2),ATALI[[#This Row],[//]])))</f>
        <v/>
      </c>
      <c r="U590" s="31" t="str">
        <f ca="1">IF(ATALI[[#This Row],[//]]="","",INDEX(INDIRECT($2:$2),ATALI[[#This Row],[//]]))</f>
        <v/>
      </c>
      <c r="V590" s="31" t="str">
        <f ca="1">LOWER(SUBSTITUTE(SUBSTITUTE(SUBSTITUTE(SUBSTITUTE(SUBSTITUTE(SUBSTITUTE(SUBSTITUTE(ATALI[[#This Row],[N.B.nota]]," ",""),"-",""),"(",""),")",""),".",""),",",""),"/",""))</f>
        <v/>
      </c>
      <c r="W590" s="31" t="str">
        <f ca="1">IF(ATALI[[#This Row],[concat]]="","",MATCH(ATALI[[#This Row],[concat]],[3]!db[NB NOTA_C],0)+1)</f>
        <v/>
      </c>
      <c r="X590" s="31" t="str">
        <f ca="1">IF(ATALI[[#This Row],[N.B.nota]]="","",ADDRESS(ROW(ATALI[QB]),COLUMN(ATALI[QB]))&amp;":"&amp;ADDRESS(ROW(),COLUMN(ATALI[QB])))</f>
        <v/>
      </c>
      <c r="Y590" s="46" t="str">
        <f ca="1">IF(ATALI[[#This Row],[//]]="","",HYPERLINK("[../DB.xlsx]DB!e"&amp;MATCH(ATALI[[#This Row],[concat]],[3]!db[NB NOTA_C],0)+1,"&gt;"))</f>
        <v/>
      </c>
      <c r="Z590" s="32">
        <f ca="1">IF(ATALI[[#This Row],[ID NOTA]]="",INDIRECT(ADDRESS(ROW()-1,COLUMN())),ATALI[[#This Row],[ID NOTA]])</f>
        <v>7</v>
      </c>
    </row>
    <row r="591" spans="1:26" x14ac:dyDescent="0.25">
      <c r="A591" s="32"/>
      <c r="B591" s="48" t="str">
        <f>IF(ATALI[[#This Row],[N_ID]]="","",INDEX(Table1[ID],MATCH(ATALI[[#This Row],[N_ID]],Table1[N_ID],0)))</f>
        <v/>
      </c>
      <c r="C591" s="48" t="str">
        <f ca="1">IF(ATALI[[#This Row],[//]]="","",HYPERLINK("["&amp;SUBSTITUTE(DIR,"'","")&amp;"]NOTA!D"&amp;ATALI[[#This Row],[//]]+2,"&gt;"))</f>
        <v/>
      </c>
      <c r="D591" s="48" t="str">
        <f>IF(ATALI[[#This Row],[ID NOTA]]="","",INDEX(Table1[QB],MATCH(ATALI[[#This Row],[ID NOTA]],Table1[ID],0)))</f>
        <v/>
      </c>
      <c r="E59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91" s="48"/>
      <c r="G591" s="30" t="str">
        <f ca="1">IF(ATALI[[#This Row],[N_ID]]="","",INDEX(INDIRECT($2:$2),ATALI[[#This Row],[//]]))</f>
        <v/>
      </c>
      <c r="H591" s="30" t="str">
        <f ca="1">IF(ATALI[[#This Row],[N_ID]]="","",INDEX(INDIRECT($2:$2),ATALI[[#This Row],[//]]))</f>
        <v/>
      </c>
      <c r="I591" s="31" t="str">
        <f ca="1">IF(ATALI[[#This Row],[N_ID]]="","",INDEX(INDIRECT($2:$2),ATALI[[#This Row],[//]]))</f>
        <v/>
      </c>
      <c r="J591" s="31" t="str">
        <f ca="1">IF(ATALI[[#This Row],[//]]="","",INDEX([3]!db[NB PAJAK],ATALI[[#This Row],[stt]]-1))</f>
        <v/>
      </c>
      <c r="K591" s="48" t="str">
        <f ca="1">IF(ATALI[[#This Row],[//]]="","",INDEX(INDIRECT($2:$2),ATALI[[#This Row],[//]]))</f>
        <v/>
      </c>
      <c r="L591" s="48" t="str">
        <f ca="1">IF(ATALI[[#This Row],[//]]="","",INDEX(INDIRECT($2:$2),ATALI[[#This Row],[//]]))</f>
        <v/>
      </c>
      <c r="M591" s="48" t="str">
        <f ca="1">IF(ATALI[[#This Row],[//]]="","",INDEX(INDIRECT($2:$2),ATALI[[#This Row],[//]]))</f>
        <v/>
      </c>
      <c r="N591" s="33" t="str">
        <f ca="1">IF(ATALI[[#This Row],[//]]="","",INDEX(INDIRECT($2:$2),ATALI[[#This Row],[//]]))</f>
        <v/>
      </c>
      <c r="O591" s="44" t="str">
        <f ca="1">IF(ATALI[[#This Row],[//]]="","",INDEX(INDIRECT($2:$2),ATALI[[#This Row],[//]]))</f>
        <v/>
      </c>
      <c r="P591" s="44" t="str">
        <f ca="1">IF(ATALI[[#This Row],[//]]="","",IF(INDEX(INDIRECT($2:$2),ATALI[[#This Row],[//]])="","",INDEX(INDIRECT($2:$2),ATALI[[#This Row],[//]])))</f>
        <v/>
      </c>
      <c r="Q591" s="33" t="str">
        <f ca="1">IF(ATALI[[#This Row],[//]]="","",INDEX(INDIRECT($2:$2),ATALI[[#This Row],[//]]))</f>
        <v/>
      </c>
      <c r="R5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91" s="45" t="str">
        <f ca="1">IF(ATALI[[#This Row],[//]]="","",IF(INDEX(INDIRECT($2:$2),ATALI[[#This Row],[//]])="","",INDEX(INDIRECT($2:$2),ATALI[[#This Row],[//]])))</f>
        <v/>
      </c>
      <c r="U591" s="31" t="str">
        <f ca="1">IF(ATALI[[#This Row],[//]]="","",INDEX(INDIRECT($2:$2),ATALI[[#This Row],[//]]))</f>
        <v/>
      </c>
      <c r="V591" s="31" t="str">
        <f ca="1">LOWER(SUBSTITUTE(SUBSTITUTE(SUBSTITUTE(SUBSTITUTE(SUBSTITUTE(SUBSTITUTE(SUBSTITUTE(ATALI[[#This Row],[N.B.nota]]," ",""),"-",""),"(",""),")",""),".",""),",",""),"/",""))</f>
        <v/>
      </c>
      <c r="W591" s="31" t="str">
        <f ca="1">IF(ATALI[[#This Row],[concat]]="","",MATCH(ATALI[[#This Row],[concat]],[3]!db[NB NOTA_C],0)+1)</f>
        <v/>
      </c>
      <c r="X591" s="31" t="str">
        <f ca="1">IF(ATALI[[#This Row],[N.B.nota]]="","",ADDRESS(ROW(ATALI[QB]),COLUMN(ATALI[QB]))&amp;":"&amp;ADDRESS(ROW(),COLUMN(ATALI[QB])))</f>
        <v/>
      </c>
      <c r="Y591" s="46" t="str">
        <f ca="1">IF(ATALI[[#This Row],[//]]="","",HYPERLINK("[../DB.xlsx]DB!e"&amp;MATCH(ATALI[[#This Row],[concat]],[3]!db[NB NOTA_C],0)+1,"&gt;"))</f>
        <v/>
      </c>
      <c r="Z591" s="32">
        <f ca="1">IF(ATALI[[#This Row],[ID NOTA]]="",INDIRECT(ADDRESS(ROW()-1,COLUMN())),ATALI[[#This Row],[ID NOTA]])</f>
        <v>7</v>
      </c>
    </row>
    <row r="592" spans="1:26" x14ac:dyDescent="0.25">
      <c r="A592" s="32"/>
      <c r="B592" s="48" t="str">
        <f>IF(ATALI[[#This Row],[N_ID]]="","",INDEX(Table1[ID],MATCH(ATALI[[#This Row],[N_ID]],Table1[N_ID],0)))</f>
        <v/>
      </c>
      <c r="C592" s="48" t="str">
        <f ca="1">IF(ATALI[[#This Row],[//]]="","",HYPERLINK("["&amp;SUBSTITUTE(DIR,"'","")&amp;"]NOTA!D"&amp;ATALI[[#This Row],[//]]+2,"&gt;"))</f>
        <v/>
      </c>
      <c r="D592" s="48" t="str">
        <f>IF(ATALI[[#This Row],[ID NOTA]]="","",INDEX(Table1[QB],MATCH(ATALI[[#This Row],[ID NOTA]],Table1[ID],0)))</f>
        <v/>
      </c>
      <c r="E59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92" s="48"/>
      <c r="G592" s="30" t="str">
        <f ca="1">IF(ATALI[[#This Row],[N_ID]]="","",INDEX(INDIRECT($2:$2),ATALI[[#This Row],[//]]))</f>
        <v/>
      </c>
      <c r="H592" s="30" t="str">
        <f ca="1">IF(ATALI[[#This Row],[N_ID]]="","",INDEX(INDIRECT($2:$2),ATALI[[#This Row],[//]]))</f>
        <v/>
      </c>
      <c r="I592" s="31" t="str">
        <f ca="1">IF(ATALI[[#This Row],[N_ID]]="","",INDEX(INDIRECT($2:$2),ATALI[[#This Row],[//]]))</f>
        <v/>
      </c>
      <c r="J592" s="31" t="str">
        <f ca="1">IF(ATALI[[#This Row],[//]]="","",INDEX([3]!db[NB PAJAK],ATALI[[#This Row],[stt]]-1))</f>
        <v/>
      </c>
      <c r="K592" s="48" t="str">
        <f ca="1">IF(ATALI[[#This Row],[//]]="","",INDEX(INDIRECT($2:$2),ATALI[[#This Row],[//]]))</f>
        <v/>
      </c>
      <c r="L592" s="48" t="str">
        <f ca="1">IF(ATALI[[#This Row],[//]]="","",INDEX(INDIRECT($2:$2),ATALI[[#This Row],[//]]))</f>
        <v/>
      </c>
      <c r="M592" s="48" t="str">
        <f ca="1">IF(ATALI[[#This Row],[//]]="","",INDEX(INDIRECT($2:$2),ATALI[[#This Row],[//]]))</f>
        <v/>
      </c>
      <c r="N592" s="33" t="str">
        <f ca="1">IF(ATALI[[#This Row],[//]]="","",INDEX(INDIRECT($2:$2),ATALI[[#This Row],[//]]))</f>
        <v/>
      </c>
      <c r="O592" s="44" t="str">
        <f ca="1">IF(ATALI[[#This Row],[//]]="","",INDEX(INDIRECT($2:$2),ATALI[[#This Row],[//]]))</f>
        <v/>
      </c>
      <c r="P592" s="44" t="str">
        <f ca="1">IF(ATALI[[#This Row],[//]]="","",IF(INDEX(INDIRECT($2:$2),ATALI[[#This Row],[//]])="","",INDEX(INDIRECT($2:$2),ATALI[[#This Row],[//]])))</f>
        <v/>
      </c>
      <c r="Q592" s="33" t="str">
        <f ca="1">IF(ATALI[[#This Row],[//]]="","",INDEX(INDIRECT($2:$2),ATALI[[#This Row],[//]]))</f>
        <v/>
      </c>
      <c r="R5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92" s="45" t="str">
        <f ca="1">IF(ATALI[[#This Row],[//]]="","",IF(INDEX(INDIRECT($2:$2),ATALI[[#This Row],[//]])="","",INDEX(INDIRECT($2:$2),ATALI[[#This Row],[//]])))</f>
        <v/>
      </c>
      <c r="U592" s="31" t="str">
        <f ca="1">IF(ATALI[[#This Row],[//]]="","",INDEX(INDIRECT($2:$2),ATALI[[#This Row],[//]]))</f>
        <v/>
      </c>
      <c r="V592" s="31" t="str">
        <f ca="1">LOWER(SUBSTITUTE(SUBSTITUTE(SUBSTITUTE(SUBSTITUTE(SUBSTITUTE(SUBSTITUTE(SUBSTITUTE(ATALI[[#This Row],[N.B.nota]]," ",""),"-",""),"(",""),")",""),".",""),",",""),"/",""))</f>
        <v/>
      </c>
      <c r="W592" s="31" t="str">
        <f ca="1">IF(ATALI[[#This Row],[concat]]="","",MATCH(ATALI[[#This Row],[concat]],[3]!db[NB NOTA_C],0)+1)</f>
        <v/>
      </c>
      <c r="X592" s="31" t="str">
        <f ca="1">IF(ATALI[[#This Row],[N.B.nota]]="","",ADDRESS(ROW(ATALI[QB]),COLUMN(ATALI[QB]))&amp;":"&amp;ADDRESS(ROW(),COLUMN(ATALI[QB])))</f>
        <v/>
      </c>
      <c r="Y592" s="46" t="str">
        <f ca="1">IF(ATALI[[#This Row],[//]]="","",HYPERLINK("[../DB.xlsx]DB!e"&amp;MATCH(ATALI[[#This Row],[concat]],[3]!db[NB NOTA_C],0)+1,"&gt;"))</f>
        <v/>
      </c>
      <c r="Z592" s="32">
        <f ca="1">IF(ATALI[[#This Row],[ID NOTA]]="",INDIRECT(ADDRESS(ROW()-1,COLUMN())),ATALI[[#This Row],[ID NOTA]])</f>
        <v>7</v>
      </c>
    </row>
    <row r="593" spans="1:26" x14ac:dyDescent="0.25">
      <c r="A593" s="32"/>
      <c r="B593" s="48" t="str">
        <f>IF(ATALI[[#This Row],[N_ID]]="","",INDEX(Table1[ID],MATCH(ATALI[[#This Row],[N_ID]],Table1[N_ID],0)))</f>
        <v/>
      </c>
      <c r="C593" s="48" t="str">
        <f ca="1">IF(ATALI[[#This Row],[//]]="","",HYPERLINK("["&amp;SUBSTITUTE(DIR,"'","")&amp;"]NOTA!D"&amp;ATALI[[#This Row],[//]]+2,"&gt;"))</f>
        <v/>
      </c>
      <c r="D593" s="48" t="str">
        <f>IF(ATALI[[#This Row],[ID NOTA]]="","",INDEX(Table1[QB],MATCH(ATALI[[#This Row],[ID NOTA]],Table1[ID],0)))</f>
        <v/>
      </c>
      <c r="E59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93" s="48"/>
      <c r="G593" s="30" t="str">
        <f ca="1">IF(ATALI[[#This Row],[N_ID]]="","",INDEX(INDIRECT($2:$2),ATALI[[#This Row],[//]]))</f>
        <v/>
      </c>
      <c r="H593" s="30" t="str">
        <f ca="1">IF(ATALI[[#This Row],[N_ID]]="","",INDEX(INDIRECT($2:$2),ATALI[[#This Row],[//]]))</f>
        <v/>
      </c>
      <c r="I593" s="31" t="str">
        <f ca="1">IF(ATALI[[#This Row],[N_ID]]="","",INDEX(INDIRECT($2:$2),ATALI[[#This Row],[//]]))</f>
        <v/>
      </c>
      <c r="J593" s="31" t="str">
        <f ca="1">IF(ATALI[[#This Row],[//]]="","",INDEX([3]!db[NB PAJAK],ATALI[[#This Row],[stt]]-1))</f>
        <v/>
      </c>
      <c r="K593" s="48" t="str">
        <f ca="1">IF(ATALI[[#This Row],[//]]="","",INDEX(INDIRECT($2:$2),ATALI[[#This Row],[//]]))</f>
        <v/>
      </c>
      <c r="L593" s="48" t="str">
        <f ca="1">IF(ATALI[[#This Row],[//]]="","",INDEX(INDIRECT($2:$2),ATALI[[#This Row],[//]]))</f>
        <v/>
      </c>
      <c r="M593" s="48" t="str">
        <f ca="1">IF(ATALI[[#This Row],[//]]="","",INDEX(INDIRECT($2:$2),ATALI[[#This Row],[//]]))</f>
        <v/>
      </c>
      <c r="N593" s="33" t="str">
        <f ca="1">IF(ATALI[[#This Row],[//]]="","",INDEX(INDIRECT($2:$2),ATALI[[#This Row],[//]]))</f>
        <v/>
      </c>
      <c r="O593" s="44" t="str">
        <f ca="1">IF(ATALI[[#This Row],[//]]="","",INDEX(INDIRECT($2:$2),ATALI[[#This Row],[//]]))</f>
        <v/>
      </c>
      <c r="P593" s="44" t="str">
        <f ca="1">IF(ATALI[[#This Row],[//]]="","",IF(INDEX(INDIRECT($2:$2),ATALI[[#This Row],[//]])="","",INDEX(INDIRECT($2:$2),ATALI[[#This Row],[//]])))</f>
        <v/>
      </c>
      <c r="Q593" s="33" t="str">
        <f ca="1">IF(ATALI[[#This Row],[//]]="","",INDEX(INDIRECT($2:$2),ATALI[[#This Row],[//]]))</f>
        <v/>
      </c>
      <c r="R5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93" s="45" t="str">
        <f ca="1">IF(ATALI[[#This Row],[//]]="","",IF(INDEX(INDIRECT($2:$2),ATALI[[#This Row],[//]])="","",INDEX(INDIRECT($2:$2),ATALI[[#This Row],[//]])))</f>
        <v/>
      </c>
      <c r="U593" s="31" t="str">
        <f ca="1">IF(ATALI[[#This Row],[//]]="","",INDEX(INDIRECT($2:$2),ATALI[[#This Row],[//]]))</f>
        <v/>
      </c>
      <c r="V593" s="31" t="str">
        <f ca="1">LOWER(SUBSTITUTE(SUBSTITUTE(SUBSTITUTE(SUBSTITUTE(SUBSTITUTE(SUBSTITUTE(SUBSTITUTE(ATALI[[#This Row],[N.B.nota]]," ",""),"-",""),"(",""),")",""),".",""),",",""),"/",""))</f>
        <v/>
      </c>
      <c r="W593" s="31" t="str">
        <f ca="1">IF(ATALI[[#This Row],[concat]]="","",MATCH(ATALI[[#This Row],[concat]],[3]!db[NB NOTA_C],0)+1)</f>
        <v/>
      </c>
      <c r="X593" s="31" t="str">
        <f ca="1">IF(ATALI[[#This Row],[N.B.nota]]="","",ADDRESS(ROW(ATALI[QB]),COLUMN(ATALI[QB]))&amp;":"&amp;ADDRESS(ROW(),COLUMN(ATALI[QB])))</f>
        <v/>
      </c>
      <c r="Y593" s="46" t="str">
        <f ca="1">IF(ATALI[[#This Row],[//]]="","",HYPERLINK("[../DB.xlsx]DB!e"&amp;MATCH(ATALI[[#This Row],[concat]],[3]!db[NB NOTA_C],0)+1,"&gt;"))</f>
        <v/>
      </c>
      <c r="Z593" s="32">
        <f ca="1">IF(ATALI[[#This Row],[ID NOTA]]="",INDIRECT(ADDRESS(ROW()-1,COLUMN())),ATALI[[#This Row],[ID NOTA]])</f>
        <v>7</v>
      </c>
    </row>
    <row r="594" spans="1:26" x14ac:dyDescent="0.25">
      <c r="A594" s="32"/>
      <c r="B594" s="48" t="str">
        <f>IF(ATALI[[#This Row],[N_ID]]="","",INDEX(Table1[ID],MATCH(ATALI[[#This Row],[N_ID]],Table1[N_ID],0)))</f>
        <v/>
      </c>
      <c r="C594" s="48" t="str">
        <f ca="1">IF(ATALI[[#This Row],[//]]="","",HYPERLINK("["&amp;SUBSTITUTE(DIR,"'","")&amp;"]NOTA!D"&amp;ATALI[[#This Row],[//]]+2,"&gt;"))</f>
        <v/>
      </c>
      <c r="D594" s="48" t="str">
        <f>IF(ATALI[[#This Row],[ID NOTA]]="","",INDEX(Table1[QB],MATCH(ATALI[[#This Row],[ID NOTA]],Table1[ID],0)))</f>
        <v/>
      </c>
      <c r="E59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94" s="48"/>
      <c r="G594" s="30" t="str">
        <f ca="1">IF(ATALI[[#This Row],[N_ID]]="","",INDEX(INDIRECT($2:$2),ATALI[[#This Row],[//]]))</f>
        <v/>
      </c>
      <c r="H594" s="30" t="str">
        <f ca="1">IF(ATALI[[#This Row],[N_ID]]="","",INDEX(INDIRECT($2:$2),ATALI[[#This Row],[//]]))</f>
        <v/>
      </c>
      <c r="I594" s="31" t="str">
        <f ca="1">IF(ATALI[[#This Row],[N_ID]]="","",INDEX(INDIRECT($2:$2),ATALI[[#This Row],[//]]))</f>
        <v/>
      </c>
      <c r="J594" s="31" t="str">
        <f ca="1">IF(ATALI[[#This Row],[//]]="","",INDEX([3]!db[NB PAJAK],ATALI[[#This Row],[stt]]-1))</f>
        <v/>
      </c>
      <c r="K594" s="48" t="str">
        <f ca="1">IF(ATALI[[#This Row],[//]]="","",INDEX(INDIRECT($2:$2),ATALI[[#This Row],[//]]))</f>
        <v/>
      </c>
      <c r="L594" s="48" t="str">
        <f ca="1">IF(ATALI[[#This Row],[//]]="","",INDEX(INDIRECT($2:$2),ATALI[[#This Row],[//]]))</f>
        <v/>
      </c>
      <c r="M594" s="48" t="str">
        <f ca="1">IF(ATALI[[#This Row],[//]]="","",INDEX(INDIRECT($2:$2),ATALI[[#This Row],[//]]))</f>
        <v/>
      </c>
      <c r="N594" s="33" t="str">
        <f ca="1">IF(ATALI[[#This Row],[//]]="","",INDEX(INDIRECT($2:$2),ATALI[[#This Row],[//]]))</f>
        <v/>
      </c>
      <c r="O594" s="44" t="str">
        <f ca="1">IF(ATALI[[#This Row],[//]]="","",INDEX(INDIRECT($2:$2),ATALI[[#This Row],[//]]))</f>
        <v/>
      </c>
      <c r="P594" s="44" t="str">
        <f ca="1">IF(ATALI[[#This Row],[//]]="","",IF(INDEX(INDIRECT($2:$2),ATALI[[#This Row],[//]])="","",INDEX(INDIRECT($2:$2),ATALI[[#This Row],[//]])))</f>
        <v/>
      </c>
      <c r="Q594" s="33" t="str">
        <f ca="1">IF(ATALI[[#This Row],[//]]="","",INDEX(INDIRECT($2:$2),ATALI[[#This Row],[//]]))</f>
        <v/>
      </c>
      <c r="R5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94" s="45" t="str">
        <f ca="1">IF(ATALI[[#This Row],[//]]="","",IF(INDEX(INDIRECT($2:$2),ATALI[[#This Row],[//]])="","",INDEX(INDIRECT($2:$2),ATALI[[#This Row],[//]])))</f>
        <v/>
      </c>
      <c r="U594" s="31" t="str">
        <f ca="1">IF(ATALI[[#This Row],[//]]="","",INDEX(INDIRECT($2:$2),ATALI[[#This Row],[//]]))</f>
        <v/>
      </c>
      <c r="V594" s="31" t="str">
        <f ca="1">LOWER(SUBSTITUTE(SUBSTITUTE(SUBSTITUTE(SUBSTITUTE(SUBSTITUTE(SUBSTITUTE(SUBSTITUTE(ATALI[[#This Row],[N.B.nota]]," ",""),"-",""),"(",""),")",""),".",""),",",""),"/",""))</f>
        <v/>
      </c>
      <c r="W594" s="31" t="str">
        <f ca="1">IF(ATALI[[#This Row],[concat]]="","",MATCH(ATALI[[#This Row],[concat]],[3]!db[NB NOTA_C],0)+1)</f>
        <v/>
      </c>
      <c r="X594" s="31" t="str">
        <f ca="1">IF(ATALI[[#This Row],[N.B.nota]]="","",ADDRESS(ROW(ATALI[QB]),COLUMN(ATALI[QB]))&amp;":"&amp;ADDRESS(ROW(),COLUMN(ATALI[QB])))</f>
        <v/>
      </c>
      <c r="Y594" s="46" t="str">
        <f ca="1">IF(ATALI[[#This Row],[//]]="","",HYPERLINK("[../DB.xlsx]DB!e"&amp;MATCH(ATALI[[#This Row],[concat]],[3]!db[NB NOTA_C],0)+1,"&gt;"))</f>
        <v/>
      </c>
      <c r="Z594" s="32">
        <f ca="1">IF(ATALI[[#This Row],[ID NOTA]]="",INDIRECT(ADDRESS(ROW()-1,COLUMN())),ATALI[[#This Row],[ID NOTA]])</f>
        <v>7</v>
      </c>
    </row>
    <row r="595" spans="1:26" x14ac:dyDescent="0.25">
      <c r="A595" s="32"/>
      <c r="B595" s="48" t="str">
        <f>IF(ATALI[[#This Row],[N_ID]]="","",INDEX(Table1[ID],MATCH(ATALI[[#This Row],[N_ID]],Table1[N_ID],0)))</f>
        <v/>
      </c>
      <c r="C595" s="48" t="str">
        <f ca="1">IF(ATALI[[#This Row],[//]]="","",HYPERLINK("["&amp;SUBSTITUTE(DIR,"'","")&amp;"]NOTA!D"&amp;ATALI[[#This Row],[//]]+2,"&gt;"))</f>
        <v/>
      </c>
      <c r="D595" s="48" t="str">
        <f>IF(ATALI[[#This Row],[ID NOTA]]="","",INDEX(Table1[QB],MATCH(ATALI[[#This Row],[ID NOTA]],Table1[ID],0)))</f>
        <v/>
      </c>
      <c r="E59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95" s="48"/>
      <c r="G595" s="30" t="str">
        <f ca="1">IF(ATALI[[#This Row],[N_ID]]="","",INDEX(INDIRECT($2:$2),ATALI[[#This Row],[//]]))</f>
        <v/>
      </c>
      <c r="H595" s="30" t="str">
        <f ca="1">IF(ATALI[[#This Row],[N_ID]]="","",INDEX(INDIRECT($2:$2),ATALI[[#This Row],[//]]))</f>
        <v/>
      </c>
      <c r="I595" s="31" t="str">
        <f ca="1">IF(ATALI[[#This Row],[N_ID]]="","",INDEX(INDIRECT($2:$2),ATALI[[#This Row],[//]]))</f>
        <v/>
      </c>
      <c r="J595" s="31" t="str">
        <f ca="1">IF(ATALI[[#This Row],[//]]="","",INDEX([3]!db[NB PAJAK],ATALI[[#This Row],[stt]]-1))</f>
        <v/>
      </c>
      <c r="K595" s="48" t="str">
        <f ca="1">IF(ATALI[[#This Row],[//]]="","",INDEX(INDIRECT($2:$2),ATALI[[#This Row],[//]]))</f>
        <v/>
      </c>
      <c r="L595" s="48" t="str">
        <f ca="1">IF(ATALI[[#This Row],[//]]="","",INDEX(INDIRECT($2:$2),ATALI[[#This Row],[//]]))</f>
        <v/>
      </c>
      <c r="M595" s="48" t="str">
        <f ca="1">IF(ATALI[[#This Row],[//]]="","",INDEX(INDIRECT($2:$2),ATALI[[#This Row],[//]]))</f>
        <v/>
      </c>
      <c r="N595" s="33" t="str">
        <f ca="1">IF(ATALI[[#This Row],[//]]="","",INDEX(INDIRECT($2:$2),ATALI[[#This Row],[//]]))</f>
        <v/>
      </c>
      <c r="O595" s="44" t="str">
        <f ca="1">IF(ATALI[[#This Row],[//]]="","",INDEX(INDIRECT($2:$2),ATALI[[#This Row],[//]]))</f>
        <v/>
      </c>
      <c r="P595" s="44" t="str">
        <f ca="1">IF(ATALI[[#This Row],[//]]="","",IF(INDEX(INDIRECT($2:$2),ATALI[[#This Row],[//]])="","",INDEX(INDIRECT($2:$2),ATALI[[#This Row],[//]])))</f>
        <v/>
      </c>
      <c r="Q595" s="33" t="str">
        <f ca="1">IF(ATALI[[#This Row],[//]]="","",INDEX(INDIRECT($2:$2),ATALI[[#This Row],[//]]))</f>
        <v/>
      </c>
      <c r="R5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95" s="45" t="str">
        <f ca="1">IF(ATALI[[#This Row],[//]]="","",IF(INDEX(INDIRECT($2:$2),ATALI[[#This Row],[//]])="","",INDEX(INDIRECT($2:$2),ATALI[[#This Row],[//]])))</f>
        <v/>
      </c>
      <c r="U595" s="31" t="str">
        <f ca="1">IF(ATALI[[#This Row],[//]]="","",INDEX(INDIRECT($2:$2),ATALI[[#This Row],[//]]))</f>
        <v/>
      </c>
      <c r="V595" s="31" t="str">
        <f ca="1">LOWER(SUBSTITUTE(SUBSTITUTE(SUBSTITUTE(SUBSTITUTE(SUBSTITUTE(SUBSTITUTE(SUBSTITUTE(ATALI[[#This Row],[N.B.nota]]," ",""),"-",""),"(",""),")",""),".",""),",",""),"/",""))</f>
        <v/>
      </c>
      <c r="W595" s="31" t="str">
        <f ca="1">IF(ATALI[[#This Row],[concat]]="","",MATCH(ATALI[[#This Row],[concat]],[3]!db[NB NOTA_C],0)+1)</f>
        <v/>
      </c>
      <c r="X595" s="31" t="str">
        <f ca="1">IF(ATALI[[#This Row],[N.B.nota]]="","",ADDRESS(ROW(ATALI[QB]),COLUMN(ATALI[QB]))&amp;":"&amp;ADDRESS(ROW(),COLUMN(ATALI[QB])))</f>
        <v/>
      </c>
      <c r="Y595" s="46" t="str">
        <f ca="1">IF(ATALI[[#This Row],[//]]="","",HYPERLINK("[../DB.xlsx]DB!e"&amp;MATCH(ATALI[[#This Row],[concat]],[3]!db[NB NOTA_C],0)+1,"&gt;"))</f>
        <v/>
      </c>
      <c r="Z595" s="32">
        <f ca="1">IF(ATALI[[#This Row],[ID NOTA]]="",INDIRECT(ADDRESS(ROW()-1,COLUMN())),ATALI[[#This Row],[ID NOTA]])</f>
        <v>7</v>
      </c>
    </row>
    <row r="596" spans="1:26" x14ac:dyDescent="0.25">
      <c r="A596" s="32"/>
      <c r="B596" s="48" t="str">
        <f>IF(ATALI[[#This Row],[N_ID]]="","",INDEX(Table1[ID],MATCH(ATALI[[#This Row],[N_ID]],Table1[N_ID],0)))</f>
        <v/>
      </c>
      <c r="C596" s="48" t="str">
        <f ca="1">IF(ATALI[[#This Row],[//]]="","",HYPERLINK("["&amp;SUBSTITUTE(DIR,"'","")&amp;"]NOTA!D"&amp;ATALI[[#This Row],[//]]+2,"&gt;"))</f>
        <v/>
      </c>
      <c r="D596" s="48" t="str">
        <f>IF(ATALI[[#This Row],[ID NOTA]]="","",INDEX(Table1[QB],MATCH(ATALI[[#This Row],[ID NOTA]],Table1[ID],0)))</f>
        <v/>
      </c>
      <c r="E59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96" s="48"/>
      <c r="G596" s="30" t="str">
        <f ca="1">IF(ATALI[[#This Row],[N_ID]]="","",INDEX(INDIRECT($2:$2),ATALI[[#This Row],[//]]))</f>
        <v/>
      </c>
      <c r="H596" s="30" t="str">
        <f ca="1">IF(ATALI[[#This Row],[N_ID]]="","",INDEX(INDIRECT($2:$2),ATALI[[#This Row],[//]]))</f>
        <v/>
      </c>
      <c r="I596" s="31" t="str">
        <f ca="1">IF(ATALI[[#This Row],[N_ID]]="","",INDEX(INDIRECT($2:$2),ATALI[[#This Row],[//]]))</f>
        <v/>
      </c>
      <c r="J596" s="31" t="str">
        <f ca="1">IF(ATALI[[#This Row],[//]]="","",INDEX([3]!db[NB PAJAK],ATALI[[#This Row],[stt]]-1))</f>
        <v/>
      </c>
      <c r="K596" s="48" t="str">
        <f ca="1">IF(ATALI[[#This Row],[//]]="","",INDEX(INDIRECT($2:$2),ATALI[[#This Row],[//]]))</f>
        <v/>
      </c>
      <c r="L596" s="48" t="str">
        <f ca="1">IF(ATALI[[#This Row],[//]]="","",INDEX(INDIRECT($2:$2),ATALI[[#This Row],[//]]))</f>
        <v/>
      </c>
      <c r="M596" s="48" t="str">
        <f ca="1">IF(ATALI[[#This Row],[//]]="","",INDEX(INDIRECT($2:$2),ATALI[[#This Row],[//]]))</f>
        <v/>
      </c>
      <c r="N596" s="33" t="str">
        <f ca="1">IF(ATALI[[#This Row],[//]]="","",INDEX(INDIRECT($2:$2),ATALI[[#This Row],[//]]))</f>
        <v/>
      </c>
      <c r="O596" s="44" t="str">
        <f ca="1">IF(ATALI[[#This Row],[//]]="","",INDEX(INDIRECT($2:$2),ATALI[[#This Row],[//]]))</f>
        <v/>
      </c>
      <c r="P596" s="44" t="str">
        <f ca="1">IF(ATALI[[#This Row],[//]]="","",IF(INDEX(INDIRECT($2:$2),ATALI[[#This Row],[//]])="","",INDEX(INDIRECT($2:$2),ATALI[[#This Row],[//]])))</f>
        <v/>
      </c>
      <c r="Q596" s="33" t="str">
        <f ca="1">IF(ATALI[[#This Row],[//]]="","",INDEX(INDIRECT($2:$2),ATALI[[#This Row],[//]]))</f>
        <v/>
      </c>
      <c r="R5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96" s="45" t="str">
        <f ca="1">IF(ATALI[[#This Row],[//]]="","",IF(INDEX(INDIRECT($2:$2),ATALI[[#This Row],[//]])="","",INDEX(INDIRECT($2:$2),ATALI[[#This Row],[//]])))</f>
        <v/>
      </c>
      <c r="U596" s="31" t="str">
        <f ca="1">IF(ATALI[[#This Row],[//]]="","",INDEX(INDIRECT($2:$2),ATALI[[#This Row],[//]]))</f>
        <v/>
      </c>
      <c r="V596" s="31" t="str">
        <f ca="1">LOWER(SUBSTITUTE(SUBSTITUTE(SUBSTITUTE(SUBSTITUTE(SUBSTITUTE(SUBSTITUTE(SUBSTITUTE(ATALI[[#This Row],[N.B.nota]]," ",""),"-",""),"(",""),")",""),".",""),",",""),"/",""))</f>
        <v/>
      </c>
      <c r="W596" s="31" t="str">
        <f ca="1">IF(ATALI[[#This Row],[concat]]="","",MATCH(ATALI[[#This Row],[concat]],[3]!db[NB NOTA_C],0)+1)</f>
        <v/>
      </c>
      <c r="X596" s="31" t="str">
        <f ca="1">IF(ATALI[[#This Row],[N.B.nota]]="","",ADDRESS(ROW(ATALI[QB]),COLUMN(ATALI[QB]))&amp;":"&amp;ADDRESS(ROW(),COLUMN(ATALI[QB])))</f>
        <v/>
      </c>
      <c r="Y596" s="46" t="str">
        <f ca="1">IF(ATALI[[#This Row],[//]]="","",HYPERLINK("[../DB.xlsx]DB!e"&amp;MATCH(ATALI[[#This Row],[concat]],[3]!db[NB NOTA_C],0)+1,"&gt;"))</f>
        <v/>
      </c>
      <c r="Z596" s="32">
        <f ca="1">IF(ATALI[[#This Row],[ID NOTA]]="",INDIRECT(ADDRESS(ROW()-1,COLUMN())),ATALI[[#This Row],[ID NOTA]])</f>
        <v>7</v>
      </c>
    </row>
    <row r="597" spans="1:26" x14ac:dyDescent="0.25">
      <c r="A597" s="32"/>
      <c r="B597" s="48" t="str">
        <f>IF(ATALI[[#This Row],[N_ID]]="","",INDEX(Table1[ID],MATCH(ATALI[[#This Row],[N_ID]],Table1[N_ID],0)))</f>
        <v/>
      </c>
      <c r="C597" s="48" t="str">
        <f ca="1">IF(ATALI[[#This Row],[//]]="","",HYPERLINK("["&amp;SUBSTITUTE(DIR,"'","")&amp;"]NOTA!D"&amp;ATALI[[#This Row],[//]]+2,"&gt;"))</f>
        <v/>
      </c>
      <c r="D597" s="48" t="str">
        <f>IF(ATALI[[#This Row],[ID NOTA]]="","",INDEX(Table1[QB],MATCH(ATALI[[#This Row],[ID NOTA]],Table1[ID],0)))</f>
        <v/>
      </c>
      <c r="E59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97" s="48"/>
      <c r="G597" s="30" t="str">
        <f ca="1">IF(ATALI[[#This Row],[N_ID]]="","",INDEX(INDIRECT($2:$2),ATALI[[#This Row],[//]]))</f>
        <v/>
      </c>
      <c r="H597" s="30" t="str">
        <f ca="1">IF(ATALI[[#This Row],[N_ID]]="","",INDEX(INDIRECT($2:$2),ATALI[[#This Row],[//]]))</f>
        <v/>
      </c>
      <c r="I597" s="31" t="str">
        <f ca="1">IF(ATALI[[#This Row],[N_ID]]="","",INDEX(INDIRECT($2:$2),ATALI[[#This Row],[//]]))</f>
        <v/>
      </c>
      <c r="J597" s="31" t="str">
        <f ca="1">IF(ATALI[[#This Row],[//]]="","",INDEX([3]!db[NB PAJAK],ATALI[[#This Row],[stt]]-1))</f>
        <v/>
      </c>
      <c r="K597" s="48" t="str">
        <f ca="1">IF(ATALI[[#This Row],[//]]="","",INDEX(INDIRECT($2:$2),ATALI[[#This Row],[//]]))</f>
        <v/>
      </c>
      <c r="L597" s="48" t="str">
        <f ca="1">IF(ATALI[[#This Row],[//]]="","",INDEX(INDIRECT($2:$2),ATALI[[#This Row],[//]]))</f>
        <v/>
      </c>
      <c r="M597" s="48" t="str">
        <f ca="1">IF(ATALI[[#This Row],[//]]="","",INDEX(INDIRECT($2:$2),ATALI[[#This Row],[//]]))</f>
        <v/>
      </c>
      <c r="N597" s="33" t="str">
        <f ca="1">IF(ATALI[[#This Row],[//]]="","",INDEX(INDIRECT($2:$2),ATALI[[#This Row],[//]]))</f>
        <v/>
      </c>
      <c r="O597" s="44" t="str">
        <f ca="1">IF(ATALI[[#This Row],[//]]="","",INDEX(INDIRECT($2:$2),ATALI[[#This Row],[//]]))</f>
        <v/>
      </c>
      <c r="P597" s="44" t="str">
        <f ca="1">IF(ATALI[[#This Row],[//]]="","",IF(INDEX(INDIRECT($2:$2),ATALI[[#This Row],[//]])="","",INDEX(INDIRECT($2:$2),ATALI[[#This Row],[//]])))</f>
        <v/>
      </c>
      <c r="Q597" s="33" t="str">
        <f ca="1">IF(ATALI[[#This Row],[//]]="","",INDEX(INDIRECT($2:$2),ATALI[[#This Row],[//]]))</f>
        <v/>
      </c>
      <c r="R5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97" s="45" t="str">
        <f ca="1">IF(ATALI[[#This Row],[//]]="","",IF(INDEX(INDIRECT($2:$2),ATALI[[#This Row],[//]])="","",INDEX(INDIRECT($2:$2),ATALI[[#This Row],[//]])))</f>
        <v/>
      </c>
      <c r="U597" s="31" t="str">
        <f ca="1">IF(ATALI[[#This Row],[//]]="","",INDEX(INDIRECT($2:$2),ATALI[[#This Row],[//]]))</f>
        <v/>
      </c>
      <c r="V597" s="31" t="str">
        <f ca="1">LOWER(SUBSTITUTE(SUBSTITUTE(SUBSTITUTE(SUBSTITUTE(SUBSTITUTE(SUBSTITUTE(SUBSTITUTE(ATALI[[#This Row],[N.B.nota]]," ",""),"-",""),"(",""),")",""),".",""),",",""),"/",""))</f>
        <v/>
      </c>
      <c r="W597" s="31" t="str">
        <f ca="1">IF(ATALI[[#This Row],[concat]]="","",MATCH(ATALI[[#This Row],[concat]],[3]!db[NB NOTA_C],0)+1)</f>
        <v/>
      </c>
      <c r="X597" s="31" t="str">
        <f ca="1">IF(ATALI[[#This Row],[N.B.nota]]="","",ADDRESS(ROW(ATALI[QB]),COLUMN(ATALI[QB]))&amp;":"&amp;ADDRESS(ROW(),COLUMN(ATALI[QB])))</f>
        <v/>
      </c>
      <c r="Y597" s="46" t="str">
        <f ca="1">IF(ATALI[[#This Row],[//]]="","",HYPERLINK("[../DB.xlsx]DB!e"&amp;MATCH(ATALI[[#This Row],[concat]],[3]!db[NB NOTA_C],0)+1,"&gt;"))</f>
        <v/>
      </c>
      <c r="Z597" s="32">
        <f ca="1">IF(ATALI[[#This Row],[ID NOTA]]="",INDIRECT(ADDRESS(ROW()-1,COLUMN())),ATALI[[#This Row],[ID NOTA]])</f>
        <v>7</v>
      </c>
    </row>
    <row r="598" spans="1:26" x14ac:dyDescent="0.25">
      <c r="A598" s="32"/>
      <c r="B598" s="48" t="str">
        <f>IF(ATALI[[#This Row],[N_ID]]="","",INDEX(Table1[ID],MATCH(ATALI[[#This Row],[N_ID]],Table1[N_ID],0)))</f>
        <v/>
      </c>
      <c r="C598" s="48" t="str">
        <f ca="1">IF(ATALI[[#This Row],[//]]="","",HYPERLINK("["&amp;SUBSTITUTE(DIR,"'","")&amp;"]NOTA!D"&amp;ATALI[[#This Row],[//]]+2,"&gt;"))</f>
        <v/>
      </c>
      <c r="D598" s="48" t="str">
        <f>IF(ATALI[[#This Row],[ID NOTA]]="","",INDEX(Table1[QB],MATCH(ATALI[[#This Row],[ID NOTA]],Table1[ID],0)))</f>
        <v/>
      </c>
      <c r="E59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98" s="48"/>
      <c r="G598" s="30" t="str">
        <f ca="1">IF(ATALI[[#This Row],[N_ID]]="","",INDEX(INDIRECT($2:$2),ATALI[[#This Row],[//]]))</f>
        <v/>
      </c>
      <c r="H598" s="30" t="str">
        <f ca="1">IF(ATALI[[#This Row],[N_ID]]="","",INDEX(INDIRECT($2:$2),ATALI[[#This Row],[//]]))</f>
        <v/>
      </c>
      <c r="I598" s="31" t="str">
        <f ca="1">IF(ATALI[[#This Row],[N_ID]]="","",INDEX(INDIRECT($2:$2),ATALI[[#This Row],[//]]))</f>
        <v/>
      </c>
      <c r="J598" s="31" t="str">
        <f ca="1">IF(ATALI[[#This Row],[//]]="","",INDEX([3]!db[NB PAJAK],ATALI[[#This Row],[stt]]-1))</f>
        <v/>
      </c>
      <c r="K598" s="48" t="str">
        <f ca="1">IF(ATALI[[#This Row],[//]]="","",INDEX(INDIRECT($2:$2),ATALI[[#This Row],[//]]))</f>
        <v/>
      </c>
      <c r="L598" s="48" t="str">
        <f ca="1">IF(ATALI[[#This Row],[//]]="","",INDEX(INDIRECT($2:$2),ATALI[[#This Row],[//]]))</f>
        <v/>
      </c>
      <c r="M598" s="48" t="str">
        <f ca="1">IF(ATALI[[#This Row],[//]]="","",INDEX(INDIRECT($2:$2),ATALI[[#This Row],[//]]))</f>
        <v/>
      </c>
      <c r="N598" s="33" t="str">
        <f ca="1">IF(ATALI[[#This Row],[//]]="","",INDEX(INDIRECT($2:$2),ATALI[[#This Row],[//]]))</f>
        <v/>
      </c>
      <c r="O598" s="44" t="str">
        <f ca="1">IF(ATALI[[#This Row],[//]]="","",INDEX(INDIRECT($2:$2),ATALI[[#This Row],[//]]))</f>
        <v/>
      </c>
      <c r="P598" s="44" t="str">
        <f ca="1">IF(ATALI[[#This Row],[//]]="","",IF(INDEX(INDIRECT($2:$2),ATALI[[#This Row],[//]])="","",INDEX(INDIRECT($2:$2),ATALI[[#This Row],[//]])))</f>
        <v/>
      </c>
      <c r="Q598" s="33" t="str">
        <f ca="1">IF(ATALI[[#This Row],[//]]="","",INDEX(INDIRECT($2:$2),ATALI[[#This Row],[//]]))</f>
        <v/>
      </c>
      <c r="R5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98" s="45" t="str">
        <f ca="1">IF(ATALI[[#This Row],[//]]="","",IF(INDEX(INDIRECT($2:$2),ATALI[[#This Row],[//]])="","",INDEX(INDIRECT($2:$2),ATALI[[#This Row],[//]])))</f>
        <v/>
      </c>
      <c r="U598" s="31" t="str">
        <f ca="1">IF(ATALI[[#This Row],[//]]="","",INDEX(INDIRECT($2:$2),ATALI[[#This Row],[//]]))</f>
        <v/>
      </c>
      <c r="V598" s="31" t="str">
        <f ca="1">LOWER(SUBSTITUTE(SUBSTITUTE(SUBSTITUTE(SUBSTITUTE(SUBSTITUTE(SUBSTITUTE(SUBSTITUTE(ATALI[[#This Row],[N.B.nota]]," ",""),"-",""),"(",""),")",""),".",""),",",""),"/",""))</f>
        <v/>
      </c>
      <c r="W598" s="31" t="str">
        <f ca="1">IF(ATALI[[#This Row],[concat]]="","",MATCH(ATALI[[#This Row],[concat]],[3]!db[NB NOTA_C],0)+1)</f>
        <v/>
      </c>
      <c r="X598" s="31" t="str">
        <f ca="1">IF(ATALI[[#This Row],[N.B.nota]]="","",ADDRESS(ROW(ATALI[QB]),COLUMN(ATALI[QB]))&amp;":"&amp;ADDRESS(ROW(),COLUMN(ATALI[QB])))</f>
        <v/>
      </c>
      <c r="Y598" s="46" t="str">
        <f ca="1">IF(ATALI[[#This Row],[//]]="","",HYPERLINK("[../DB.xlsx]DB!e"&amp;MATCH(ATALI[[#This Row],[concat]],[3]!db[NB NOTA_C],0)+1,"&gt;"))</f>
        <v/>
      </c>
      <c r="Z598" s="32">
        <f ca="1">IF(ATALI[[#This Row],[ID NOTA]]="",INDIRECT(ADDRESS(ROW()-1,COLUMN())),ATALI[[#This Row],[ID NOTA]])</f>
        <v>7</v>
      </c>
    </row>
    <row r="599" spans="1:26" x14ac:dyDescent="0.25">
      <c r="A599" s="32"/>
      <c r="B599" s="48" t="str">
        <f>IF(ATALI[[#This Row],[N_ID]]="","",INDEX(Table1[ID],MATCH(ATALI[[#This Row],[N_ID]],Table1[N_ID],0)))</f>
        <v/>
      </c>
      <c r="C599" s="48" t="str">
        <f ca="1">IF(ATALI[[#This Row],[//]]="","",HYPERLINK("["&amp;SUBSTITUTE(DIR,"'","")&amp;"]NOTA!D"&amp;ATALI[[#This Row],[//]]+2,"&gt;"))</f>
        <v/>
      </c>
      <c r="D599" s="48" t="str">
        <f>IF(ATALI[[#This Row],[ID NOTA]]="","",INDEX(Table1[QB],MATCH(ATALI[[#This Row],[ID NOTA]],Table1[ID],0)))</f>
        <v/>
      </c>
      <c r="E59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599" s="48"/>
      <c r="G599" s="30" t="str">
        <f ca="1">IF(ATALI[[#This Row],[N_ID]]="","",INDEX(INDIRECT($2:$2),ATALI[[#This Row],[//]]))</f>
        <v/>
      </c>
      <c r="H599" s="30" t="str">
        <f ca="1">IF(ATALI[[#This Row],[N_ID]]="","",INDEX(INDIRECT($2:$2),ATALI[[#This Row],[//]]))</f>
        <v/>
      </c>
      <c r="I599" s="31" t="str">
        <f ca="1">IF(ATALI[[#This Row],[N_ID]]="","",INDEX(INDIRECT($2:$2),ATALI[[#This Row],[//]]))</f>
        <v/>
      </c>
      <c r="J599" s="31" t="str">
        <f ca="1">IF(ATALI[[#This Row],[//]]="","",INDEX([3]!db[NB PAJAK],ATALI[[#This Row],[stt]]-1))</f>
        <v/>
      </c>
      <c r="K599" s="48" t="str">
        <f ca="1">IF(ATALI[[#This Row],[//]]="","",INDEX(INDIRECT($2:$2),ATALI[[#This Row],[//]]))</f>
        <v/>
      </c>
      <c r="L599" s="48" t="str">
        <f ca="1">IF(ATALI[[#This Row],[//]]="","",INDEX(INDIRECT($2:$2),ATALI[[#This Row],[//]]))</f>
        <v/>
      </c>
      <c r="M599" s="48" t="str">
        <f ca="1">IF(ATALI[[#This Row],[//]]="","",INDEX(INDIRECT($2:$2),ATALI[[#This Row],[//]]))</f>
        <v/>
      </c>
      <c r="N599" s="33" t="str">
        <f ca="1">IF(ATALI[[#This Row],[//]]="","",INDEX(INDIRECT($2:$2),ATALI[[#This Row],[//]]))</f>
        <v/>
      </c>
      <c r="O599" s="44" t="str">
        <f ca="1">IF(ATALI[[#This Row],[//]]="","",INDEX(INDIRECT($2:$2),ATALI[[#This Row],[//]]))</f>
        <v/>
      </c>
      <c r="P599" s="44" t="str">
        <f ca="1">IF(ATALI[[#This Row],[//]]="","",IF(INDEX(INDIRECT($2:$2),ATALI[[#This Row],[//]])="","",INDEX(INDIRECT($2:$2),ATALI[[#This Row],[//]])))</f>
        <v/>
      </c>
      <c r="Q599" s="33" t="str">
        <f ca="1">IF(ATALI[[#This Row],[//]]="","",INDEX(INDIRECT($2:$2),ATALI[[#This Row],[//]]))</f>
        <v/>
      </c>
      <c r="R5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5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599" s="45" t="str">
        <f ca="1">IF(ATALI[[#This Row],[//]]="","",IF(INDEX(INDIRECT($2:$2),ATALI[[#This Row],[//]])="","",INDEX(INDIRECT($2:$2),ATALI[[#This Row],[//]])))</f>
        <v/>
      </c>
      <c r="U599" s="31" t="str">
        <f ca="1">IF(ATALI[[#This Row],[//]]="","",INDEX(INDIRECT($2:$2),ATALI[[#This Row],[//]]))</f>
        <v/>
      </c>
      <c r="V599" s="31" t="str">
        <f ca="1">LOWER(SUBSTITUTE(SUBSTITUTE(SUBSTITUTE(SUBSTITUTE(SUBSTITUTE(SUBSTITUTE(SUBSTITUTE(ATALI[[#This Row],[N.B.nota]]," ",""),"-",""),"(",""),")",""),".",""),",",""),"/",""))</f>
        <v/>
      </c>
      <c r="W599" s="31" t="str">
        <f ca="1">IF(ATALI[[#This Row],[concat]]="","",MATCH(ATALI[[#This Row],[concat]],[3]!db[NB NOTA_C],0)+1)</f>
        <v/>
      </c>
      <c r="X599" s="31" t="str">
        <f ca="1">IF(ATALI[[#This Row],[N.B.nota]]="","",ADDRESS(ROW(ATALI[QB]),COLUMN(ATALI[QB]))&amp;":"&amp;ADDRESS(ROW(),COLUMN(ATALI[QB])))</f>
        <v/>
      </c>
      <c r="Y599" s="46" t="str">
        <f ca="1">IF(ATALI[[#This Row],[//]]="","",HYPERLINK("[../DB.xlsx]DB!e"&amp;MATCH(ATALI[[#This Row],[concat]],[3]!db[NB NOTA_C],0)+1,"&gt;"))</f>
        <v/>
      </c>
      <c r="Z599" s="32">
        <f ca="1">IF(ATALI[[#This Row],[ID NOTA]]="",INDIRECT(ADDRESS(ROW()-1,COLUMN())),ATALI[[#This Row],[ID NOTA]])</f>
        <v>7</v>
      </c>
    </row>
    <row r="600" spans="1:26" x14ac:dyDescent="0.25">
      <c r="A600" s="32"/>
      <c r="B600" s="48" t="str">
        <f>IF(ATALI[[#This Row],[N_ID]]="","",INDEX(Table1[ID],MATCH(ATALI[[#This Row],[N_ID]],Table1[N_ID],0)))</f>
        <v/>
      </c>
      <c r="C600" s="48" t="str">
        <f ca="1">IF(ATALI[[#This Row],[//]]="","",HYPERLINK("["&amp;SUBSTITUTE(DIR,"'","")&amp;"]NOTA!D"&amp;ATALI[[#This Row],[//]]+2,"&gt;"))</f>
        <v/>
      </c>
      <c r="D600" s="48" t="str">
        <f>IF(ATALI[[#This Row],[ID NOTA]]="","",INDEX(Table1[QB],MATCH(ATALI[[#This Row],[ID NOTA]],Table1[ID],0)))</f>
        <v/>
      </c>
      <c r="E60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00" s="48"/>
      <c r="G600" s="30" t="str">
        <f ca="1">IF(ATALI[[#This Row],[N_ID]]="","",INDEX(INDIRECT($2:$2),ATALI[[#This Row],[//]]))</f>
        <v/>
      </c>
      <c r="H600" s="30" t="str">
        <f ca="1">IF(ATALI[[#This Row],[N_ID]]="","",INDEX(INDIRECT($2:$2),ATALI[[#This Row],[//]]))</f>
        <v/>
      </c>
      <c r="I600" s="31" t="str">
        <f ca="1">IF(ATALI[[#This Row],[N_ID]]="","",INDEX(INDIRECT($2:$2),ATALI[[#This Row],[//]]))</f>
        <v/>
      </c>
      <c r="J600" s="31" t="str">
        <f ca="1">IF(ATALI[[#This Row],[//]]="","",INDEX([3]!db[NB PAJAK],ATALI[[#This Row],[stt]]-1))</f>
        <v/>
      </c>
      <c r="K600" s="48" t="str">
        <f ca="1">IF(ATALI[[#This Row],[//]]="","",INDEX(INDIRECT($2:$2),ATALI[[#This Row],[//]]))</f>
        <v/>
      </c>
      <c r="L600" s="48" t="str">
        <f ca="1">IF(ATALI[[#This Row],[//]]="","",INDEX(INDIRECT($2:$2),ATALI[[#This Row],[//]]))</f>
        <v/>
      </c>
      <c r="M600" s="48" t="str">
        <f ca="1">IF(ATALI[[#This Row],[//]]="","",INDEX(INDIRECT($2:$2),ATALI[[#This Row],[//]]))</f>
        <v/>
      </c>
      <c r="N600" s="33" t="str">
        <f ca="1">IF(ATALI[[#This Row],[//]]="","",INDEX(INDIRECT($2:$2),ATALI[[#This Row],[//]]))</f>
        <v/>
      </c>
      <c r="O600" s="44" t="str">
        <f ca="1">IF(ATALI[[#This Row],[//]]="","",INDEX(INDIRECT($2:$2),ATALI[[#This Row],[//]]))</f>
        <v/>
      </c>
      <c r="P600" s="44" t="str">
        <f ca="1">IF(ATALI[[#This Row],[//]]="","",IF(INDEX(INDIRECT($2:$2),ATALI[[#This Row],[//]])="","",INDEX(INDIRECT($2:$2),ATALI[[#This Row],[//]])))</f>
        <v/>
      </c>
      <c r="Q600" s="33" t="str">
        <f ca="1">IF(ATALI[[#This Row],[//]]="","",INDEX(INDIRECT($2:$2),ATALI[[#This Row],[//]]))</f>
        <v/>
      </c>
      <c r="R6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00" s="45" t="str">
        <f ca="1">IF(ATALI[[#This Row],[//]]="","",IF(INDEX(INDIRECT($2:$2),ATALI[[#This Row],[//]])="","",INDEX(INDIRECT($2:$2),ATALI[[#This Row],[//]])))</f>
        <v/>
      </c>
      <c r="U600" s="31" t="str">
        <f ca="1">IF(ATALI[[#This Row],[//]]="","",INDEX(INDIRECT($2:$2),ATALI[[#This Row],[//]]))</f>
        <v/>
      </c>
      <c r="V600" s="31" t="str">
        <f ca="1">LOWER(SUBSTITUTE(SUBSTITUTE(SUBSTITUTE(SUBSTITUTE(SUBSTITUTE(SUBSTITUTE(SUBSTITUTE(ATALI[[#This Row],[N.B.nota]]," ",""),"-",""),"(",""),")",""),".",""),",",""),"/",""))</f>
        <v/>
      </c>
      <c r="W600" s="31" t="str">
        <f ca="1">IF(ATALI[[#This Row],[concat]]="","",MATCH(ATALI[[#This Row],[concat]],[3]!db[NB NOTA_C],0)+1)</f>
        <v/>
      </c>
      <c r="X600" s="31" t="str">
        <f ca="1">IF(ATALI[[#This Row],[N.B.nota]]="","",ADDRESS(ROW(ATALI[QB]),COLUMN(ATALI[QB]))&amp;":"&amp;ADDRESS(ROW(),COLUMN(ATALI[QB])))</f>
        <v/>
      </c>
      <c r="Y600" s="46" t="str">
        <f ca="1">IF(ATALI[[#This Row],[//]]="","",HYPERLINK("[../DB.xlsx]DB!e"&amp;MATCH(ATALI[[#This Row],[concat]],[3]!db[NB NOTA_C],0)+1,"&gt;"))</f>
        <v/>
      </c>
      <c r="Z600" s="32">
        <f ca="1">IF(ATALI[[#This Row],[ID NOTA]]="",INDIRECT(ADDRESS(ROW()-1,COLUMN())),ATALI[[#This Row],[ID NOTA]])</f>
        <v>7</v>
      </c>
    </row>
    <row r="601" spans="1:26" x14ac:dyDescent="0.25">
      <c r="A601" s="32"/>
      <c r="B601" s="48" t="str">
        <f>IF(ATALI[[#This Row],[N_ID]]="","",INDEX(Table1[ID],MATCH(ATALI[[#This Row],[N_ID]],Table1[N_ID],0)))</f>
        <v/>
      </c>
      <c r="C601" s="48" t="str">
        <f ca="1">IF(ATALI[[#This Row],[//]]="","",HYPERLINK("["&amp;SUBSTITUTE(DIR,"'","")&amp;"]NOTA!D"&amp;ATALI[[#This Row],[//]]+2,"&gt;"))</f>
        <v/>
      </c>
      <c r="D601" s="48" t="str">
        <f>IF(ATALI[[#This Row],[ID NOTA]]="","",INDEX(Table1[QB],MATCH(ATALI[[#This Row],[ID NOTA]],Table1[ID],0)))</f>
        <v/>
      </c>
      <c r="E60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01" s="48"/>
      <c r="G601" s="30" t="str">
        <f ca="1">IF(ATALI[[#This Row],[N_ID]]="","",INDEX(INDIRECT($2:$2),ATALI[[#This Row],[//]]))</f>
        <v/>
      </c>
      <c r="H601" s="30" t="str">
        <f ca="1">IF(ATALI[[#This Row],[N_ID]]="","",INDEX(INDIRECT($2:$2),ATALI[[#This Row],[//]]))</f>
        <v/>
      </c>
      <c r="I601" s="31" t="str">
        <f ca="1">IF(ATALI[[#This Row],[N_ID]]="","",INDEX(INDIRECT($2:$2),ATALI[[#This Row],[//]]))</f>
        <v/>
      </c>
      <c r="J601" s="31" t="str">
        <f ca="1">IF(ATALI[[#This Row],[//]]="","",INDEX([3]!db[NB PAJAK],ATALI[[#This Row],[stt]]-1))</f>
        <v/>
      </c>
      <c r="K601" s="48" t="str">
        <f ca="1">IF(ATALI[[#This Row],[//]]="","",INDEX(INDIRECT($2:$2),ATALI[[#This Row],[//]]))</f>
        <v/>
      </c>
      <c r="L601" s="48" t="str">
        <f ca="1">IF(ATALI[[#This Row],[//]]="","",INDEX(INDIRECT($2:$2),ATALI[[#This Row],[//]]))</f>
        <v/>
      </c>
      <c r="M601" s="48" t="str">
        <f ca="1">IF(ATALI[[#This Row],[//]]="","",INDEX(INDIRECT($2:$2),ATALI[[#This Row],[//]]))</f>
        <v/>
      </c>
      <c r="N601" s="33" t="str">
        <f ca="1">IF(ATALI[[#This Row],[//]]="","",INDEX(INDIRECT($2:$2),ATALI[[#This Row],[//]]))</f>
        <v/>
      </c>
      <c r="O601" s="44" t="str">
        <f ca="1">IF(ATALI[[#This Row],[//]]="","",INDEX(INDIRECT($2:$2),ATALI[[#This Row],[//]]))</f>
        <v/>
      </c>
      <c r="P601" s="44" t="str">
        <f ca="1">IF(ATALI[[#This Row],[//]]="","",IF(INDEX(INDIRECT($2:$2),ATALI[[#This Row],[//]])="","",INDEX(INDIRECT($2:$2),ATALI[[#This Row],[//]])))</f>
        <v/>
      </c>
      <c r="Q601" s="33" t="str">
        <f ca="1">IF(ATALI[[#This Row],[//]]="","",INDEX(INDIRECT($2:$2),ATALI[[#This Row],[//]]))</f>
        <v/>
      </c>
      <c r="R6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01" s="45" t="str">
        <f ca="1">IF(ATALI[[#This Row],[//]]="","",IF(INDEX(INDIRECT($2:$2),ATALI[[#This Row],[//]])="","",INDEX(INDIRECT($2:$2),ATALI[[#This Row],[//]])))</f>
        <v/>
      </c>
      <c r="U601" s="31" t="str">
        <f ca="1">IF(ATALI[[#This Row],[//]]="","",INDEX(INDIRECT($2:$2),ATALI[[#This Row],[//]]))</f>
        <v/>
      </c>
      <c r="V601" s="31" t="str">
        <f ca="1">LOWER(SUBSTITUTE(SUBSTITUTE(SUBSTITUTE(SUBSTITUTE(SUBSTITUTE(SUBSTITUTE(SUBSTITUTE(ATALI[[#This Row],[N.B.nota]]," ",""),"-",""),"(",""),")",""),".",""),",",""),"/",""))</f>
        <v/>
      </c>
      <c r="W601" s="31" t="str">
        <f ca="1">IF(ATALI[[#This Row],[concat]]="","",MATCH(ATALI[[#This Row],[concat]],[3]!db[NB NOTA_C],0)+1)</f>
        <v/>
      </c>
      <c r="X601" s="31" t="str">
        <f ca="1">IF(ATALI[[#This Row],[N.B.nota]]="","",ADDRESS(ROW(ATALI[QB]),COLUMN(ATALI[QB]))&amp;":"&amp;ADDRESS(ROW(),COLUMN(ATALI[QB])))</f>
        <v/>
      </c>
      <c r="Y601" s="46" t="str">
        <f ca="1">IF(ATALI[[#This Row],[//]]="","",HYPERLINK("[../DB.xlsx]DB!e"&amp;MATCH(ATALI[[#This Row],[concat]],[3]!db[NB NOTA_C],0)+1,"&gt;"))</f>
        <v/>
      </c>
      <c r="Z601" s="32">
        <f ca="1">IF(ATALI[[#This Row],[ID NOTA]]="",INDIRECT(ADDRESS(ROW()-1,COLUMN())),ATALI[[#This Row],[ID NOTA]])</f>
        <v>7</v>
      </c>
    </row>
    <row r="602" spans="1:26" x14ac:dyDescent="0.25">
      <c r="A602" s="32"/>
      <c r="B602" s="48" t="str">
        <f>IF(ATALI[[#This Row],[N_ID]]="","",INDEX(Table1[ID],MATCH(ATALI[[#This Row],[N_ID]],Table1[N_ID],0)))</f>
        <v/>
      </c>
      <c r="C602" s="48" t="str">
        <f ca="1">IF(ATALI[[#This Row],[//]]="","",HYPERLINK("["&amp;SUBSTITUTE(DIR,"'","")&amp;"]NOTA!D"&amp;ATALI[[#This Row],[//]]+2,"&gt;"))</f>
        <v/>
      </c>
      <c r="D602" s="48" t="str">
        <f>IF(ATALI[[#This Row],[ID NOTA]]="","",INDEX(Table1[QB],MATCH(ATALI[[#This Row],[ID NOTA]],Table1[ID],0)))</f>
        <v/>
      </c>
      <c r="E60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02" s="48"/>
      <c r="G602" s="30" t="str">
        <f ca="1">IF(ATALI[[#This Row],[N_ID]]="","",INDEX(INDIRECT($2:$2),ATALI[[#This Row],[//]]))</f>
        <v/>
      </c>
      <c r="H602" s="30" t="str">
        <f ca="1">IF(ATALI[[#This Row],[N_ID]]="","",INDEX(INDIRECT($2:$2),ATALI[[#This Row],[//]]))</f>
        <v/>
      </c>
      <c r="I602" s="31" t="str">
        <f ca="1">IF(ATALI[[#This Row],[N_ID]]="","",INDEX(INDIRECT($2:$2),ATALI[[#This Row],[//]]))</f>
        <v/>
      </c>
      <c r="J602" s="31" t="str">
        <f ca="1">IF(ATALI[[#This Row],[//]]="","",INDEX([3]!db[NB PAJAK],ATALI[[#This Row],[stt]]-1))</f>
        <v/>
      </c>
      <c r="K602" s="48" t="str">
        <f ca="1">IF(ATALI[[#This Row],[//]]="","",INDEX(INDIRECT($2:$2),ATALI[[#This Row],[//]]))</f>
        <v/>
      </c>
      <c r="L602" s="48" t="str">
        <f ca="1">IF(ATALI[[#This Row],[//]]="","",INDEX(INDIRECT($2:$2),ATALI[[#This Row],[//]]))</f>
        <v/>
      </c>
      <c r="M602" s="48" t="str">
        <f ca="1">IF(ATALI[[#This Row],[//]]="","",INDEX(INDIRECT($2:$2),ATALI[[#This Row],[//]]))</f>
        <v/>
      </c>
      <c r="N602" s="33" t="str">
        <f ca="1">IF(ATALI[[#This Row],[//]]="","",INDEX(INDIRECT($2:$2),ATALI[[#This Row],[//]]))</f>
        <v/>
      </c>
      <c r="O602" s="44" t="str">
        <f ca="1">IF(ATALI[[#This Row],[//]]="","",INDEX(INDIRECT($2:$2),ATALI[[#This Row],[//]]))</f>
        <v/>
      </c>
      <c r="P602" s="44" t="str">
        <f ca="1">IF(ATALI[[#This Row],[//]]="","",IF(INDEX(INDIRECT($2:$2),ATALI[[#This Row],[//]])="","",INDEX(INDIRECT($2:$2),ATALI[[#This Row],[//]])))</f>
        <v/>
      </c>
      <c r="Q602" s="33" t="str">
        <f ca="1">IF(ATALI[[#This Row],[//]]="","",INDEX(INDIRECT($2:$2),ATALI[[#This Row],[//]]))</f>
        <v/>
      </c>
      <c r="R6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02" s="45" t="str">
        <f ca="1">IF(ATALI[[#This Row],[//]]="","",IF(INDEX(INDIRECT($2:$2),ATALI[[#This Row],[//]])="","",INDEX(INDIRECT($2:$2),ATALI[[#This Row],[//]])))</f>
        <v/>
      </c>
      <c r="U602" s="31" t="str">
        <f ca="1">IF(ATALI[[#This Row],[//]]="","",INDEX(INDIRECT($2:$2),ATALI[[#This Row],[//]]))</f>
        <v/>
      </c>
      <c r="V602" s="31" t="str">
        <f ca="1">LOWER(SUBSTITUTE(SUBSTITUTE(SUBSTITUTE(SUBSTITUTE(SUBSTITUTE(SUBSTITUTE(SUBSTITUTE(ATALI[[#This Row],[N.B.nota]]," ",""),"-",""),"(",""),")",""),".",""),",",""),"/",""))</f>
        <v/>
      </c>
      <c r="W602" s="31" t="str">
        <f ca="1">IF(ATALI[[#This Row],[concat]]="","",MATCH(ATALI[[#This Row],[concat]],[3]!db[NB NOTA_C],0)+1)</f>
        <v/>
      </c>
      <c r="X602" s="31" t="str">
        <f ca="1">IF(ATALI[[#This Row],[N.B.nota]]="","",ADDRESS(ROW(ATALI[QB]),COLUMN(ATALI[QB]))&amp;":"&amp;ADDRESS(ROW(),COLUMN(ATALI[QB])))</f>
        <v/>
      </c>
      <c r="Y602" s="46" t="str">
        <f ca="1">IF(ATALI[[#This Row],[//]]="","",HYPERLINK("[../DB.xlsx]DB!e"&amp;MATCH(ATALI[[#This Row],[concat]],[3]!db[NB NOTA_C],0)+1,"&gt;"))</f>
        <v/>
      </c>
      <c r="Z602" s="32">
        <f ca="1">IF(ATALI[[#This Row],[ID NOTA]]="",INDIRECT(ADDRESS(ROW()-1,COLUMN())),ATALI[[#This Row],[ID NOTA]])</f>
        <v>7</v>
      </c>
    </row>
    <row r="603" spans="1:26" x14ac:dyDescent="0.25">
      <c r="A603" s="32"/>
      <c r="B603" s="48" t="str">
        <f>IF(ATALI[[#This Row],[N_ID]]="","",INDEX(Table1[ID],MATCH(ATALI[[#This Row],[N_ID]],Table1[N_ID],0)))</f>
        <v/>
      </c>
      <c r="C603" s="48" t="str">
        <f ca="1">IF(ATALI[[#This Row],[//]]="","",HYPERLINK("["&amp;SUBSTITUTE(DIR,"'","")&amp;"]NOTA!D"&amp;ATALI[[#This Row],[//]]+2,"&gt;"))</f>
        <v/>
      </c>
      <c r="D603" s="48" t="str">
        <f>IF(ATALI[[#This Row],[ID NOTA]]="","",INDEX(Table1[QB],MATCH(ATALI[[#This Row],[ID NOTA]],Table1[ID],0)))</f>
        <v/>
      </c>
      <c r="E60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03" s="48"/>
      <c r="G603" s="30" t="str">
        <f ca="1">IF(ATALI[[#This Row],[N_ID]]="","",INDEX(INDIRECT($2:$2),ATALI[[#This Row],[//]]))</f>
        <v/>
      </c>
      <c r="H603" s="30" t="str">
        <f ca="1">IF(ATALI[[#This Row],[N_ID]]="","",INDEX(INDIRECT($2:$2),ATALI[[#This Row],[//]]))</f>
        <v/>
      </c>
      <c r="I603" s="31" t="str">
        <f ca="1">IF(ATALI[[#This Row],[N_ID]]="","",INDEX(INDIRECT($2:$2),ATALI[[#This Row],[//]]))</f>
        <v/>
      </c>
      <c r="J603" s="31" t="str">
        <f ca="1">IF(ATALI[[#This Row],[//]]="","",INDEX([3]!db[NB PAJAK],ATALI[[#This Row],[stt]]-1))</f>
        <v/>
      </c>
      <c r="K603" s="48" t="str">
        <f ca="1">IF(ATALI[[#This Row],[//]]="","",INDEX(INDIRECT($2:$2),ATALI[[#This Row],[//]]))</f>
        <v/>
      </c>
      <c r="L603" s="48" t="str">
        <f ca="1">IF(ATALI[[#This Row],[//]]="","",INDEX(INDIRECT($2:$2),ATALI[[#This Row],[//]]))</f>
        <v/>
      </c>
      <c r="M603" s="48" t="str">
        <f ca="1">IF(ATALI[[#This Row],[//]]="","",INDEX(INDIRECT($2:$2),ATALI[[#This Row],[//]]))</f>
        <v/>
      </c>
      <c r="N603" s="33" t="str">
        <f ca="1">IF(ATALI[[#This Row],[//]]="","",INDEX(INDIRECT($2:$2),ATALI[[#This Row],[//]]))</f>
        <v/>
      </c>
      <c r="O603" s="44" t="str">
        <f ca="1">IF(ATALI[[#This Row],[//]]="","",INDEX(INDIRECT($2:$2),ATALI[[#This Row],[//]]))</f>
        <v/>
      </c>
      <c r="P603" s="44" t="str">
        <f ca="1">IF(ATALI[[#This Row],[//]]="","",IF(INDEX(INDIRECT($2:$2),ATALI[[#This Row],[//]])="","",INDEX(INDIRECT($2:$2),ATALI[[#This Row],[//]])))</f>
        <v/>
      </c>
      <c r="Q603" s="33" t="str">
        <f ca="1">IF(ATALI[[#This Row],[//]]="","",INDEX(INDIRECT($2:$2),ATALI[[#This Row],[//]]))</f>
        <v/>
      </c>
      <c r="R6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03" s="45" t="str">
        <f ca="1">IF(ATALI[[#This Row],[//]]="","",IF(INDEX(INDIRECT($2:$2),ATALI[[#This Row],[//]])="","",INDEX(INDIRECT($2:$2),ATALI[[#This Row],[//]])))</f>
        <v/>
      </c>
      <c r="U603" s="31" t="str">
        <f ca="1">IF(ATALI[[#This Row],[//]]="","",INDEX(INDIRECT($2:$2),ATALI[[#This Row],[//]]))</f>
        <v/>
      </c>
      <c r="V603" s="31" t="str">
        <f ca="1">LOWER(SUBSTITUTE(SUBSTITUTE(SUBSTITUTE(SUBSTITUTE(SUBSTITUTE(SUBSTITUTE(SUBSTITUTE(ATALI[[#This Row],[N.B.nota]]," ",""),"-",""),"(",""),")",""),".",""),",",""),"/",""))</f>
        <v/>
      </c>
      <c r="W603" s="31" t="str">
        <f ca="1">IF(ATALI[[#This Row],[concat]]="","",MATCH(ATALI[[#This Row],[concat]],[3]!db[NB NOTA_C],0)+1)</f>
        <v/>
      </c>
      <c r="X603" s="31" t="str">
        <f ca="1">IF(ATALI[[#This Row],[N.B.nota]]="","",ADDRESS(ROW(ATALI[QB]),COLUMN(ATALI[QB]))&amp;":"&amp;ADDRESS(ROW(),COLUMN(ATALI[QB])))</f>
        <v/>
      </c>
      <c r="Y603" s="46" t="str">
        <f ca="1">IF(ATALI[[#This Row],[//]]="","",HYPERLINK("[../DB.xlsx]DB!e"&amp;MATCH(ATALI[[#This Row],[concat]],[3]!db[NB NOTA_C],0)+1,"&gt;"))</f>
        <v/>
      </c>
      <c r="Z603" s="32">
        <f ca="1">IF(ATALI[[#This Row],[ID NOTA]]="",INDIRECT(ADDRESS(ROW()-1,COLUMN())),ATALI[[#This Row],[ID NOTA]])</f>
        <v>7</v>
      </c>
    </row>
    <row r="604" spans="1:26" x14ac:dyDescent="0.25">
      <c r="A604" s="32"/>
      <c r="B604" s="48" t="str">
        <f>IF(ATALI[[#This Row],[N_ID]]="","",INDEX(Table1[ID],MATCH(ATALI[[#This Row],[N_ID]],Table1[N_ID],0)))</f>
        <v/>
      </c>
      <c r="C604" s="48" t="str">
        <f ca="1">IF(ATALI[[#This Row],[//]]="","",HYPERLINK("["&amp;SUBSTITUTE(DIR,"'","")&amp;"]NOTA!D"&amp;ATALI[[#This Row],[//]]+2,"&gt;"))</f>
        <v/>
      </c>
      <c r="D604" s="48" t="str">
        <f>IF(ATALI[[#This Row],[ID NOTA]]="","",INDEX(Table1[QB],MATCH(ATALI[[#This Row],[ID NOTA]],Table1[ID],0)))</f>
        <v/>
      </c>
      <c r="E60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04" s="48"/>
      <c r="G604" s="30" t="str">
        <f ca="1">IF(ATALI[[#This Row],[N_ID]]="","",INDEX(INDIRECT($2:$2),ATALI[[#This Row],[//]]))</f>
        <v/>
      </c>
      <c r="H604" s="30" t="str">
        <f ca="1">IF(ATALI[[#This Row],[N_ID]]="","",INDEX(INDIRECT($2:$2),ATALI[[#This Row],[//]]))</f>
        <v/>
      </c>
      <c r="I604" s="31" t="str">
        <f ca="1">IF(ATALI[[#This Row],[N_ID]]="","",INDEX(INDIRECT($2:$2),ATALI[[#This Row],[//]]))</f>
        <v/>
      </c>
      <c r="J604" s="31" t="str">
        <f ca="1">IF(ATALI[[#This Row],[//]]="","",INDEX([3]!db[NB PAJAK],ATALI[[#This Row],[stt]]-1))</f>
        <v/>
      </c>
      <c r="K604" s="48" t="str">
        <f ca="1">IF(ATALI[[#This Row],[//]]="","",INDEX(INDIRECT($2:$2),ATALI[[#This Row],[//]]))</f>
        <v/>
      </c>
      <c r="L604" s="48" t="str">
        <f ca="1">IF(ATALI[[#This Row],[//]]="","",INDEX(INDIRECT($2:$2),ATALI[[#This Row],[//]]))</f>
        <v/>
      </c>
      <c r="M604" s="48" t="str">
        <f ca="1">IF(ATALI[[#This Row],[//]]="","",INDEX(INDIRECT($2:$2),ATALI[[#This Row],[//]]))</f>
        <v/>
      </c>
      <c r="N604" s="33" t="str">
        <f ca="1">IF(ATALI[[#This Row],[//]]="","",INDEX(INDIRECT($2:$2),ATALI[[#This Row],[//]]))</f>
        <v/>
      </c>
      <c r="O604" s="44" t="str">
        <f ca="1">IF(ATALI[[#This Row],[//]]="","",INDEX(INDIRECT($2:$2),ATALI[[#This Row],[//]]))</f>
        <v/>
      </c>
      <c r="P604" s="44" t="str">
        <f ca="1">IF(ATALI[[#This Row],[//]]="","",IF(INDEX(INDIRECT($2:$2),ATALI[[#This Row],[//]])="","",INDEX(INDIRECT($2:$2),ATALI[[#This Row],[//]])))</f>
        <v/>
      </c>
      <c r="Q604" s="33" t="str">
        <f ca="1">IF(ATALI[[#This Row],[//]]="","",INDEX(INDIRECT($2:$2),ATALI[[#This Row],[//]]))</f>
        <v/>
      </c>
      <c r="R6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04" s="45" t="str">
        <f ca="1">IF(ATALI[[#This Row],[//]]="","",IF(INDEX(INDIRECT($2:$2),ATALI[[#This Row],[//]])="","",INDEX(INDIRECT($2:$2),ATALI[[#This Row],[//]])))</f>
        <v/>
      </c>
      <c r="U604" s="31" t="str">
        <f ca="1">IF(ATALI[[#This Row],[//]]="","",INDEX(INDIRECT($2:$2),ATALI[[#This Row],[//]]))</f>
        <v/>
      </c>
      <c r="V604" s="31" t="str">
        <f ca="1">LOWER(SUBSTITUTE(SUBSTITUTE(SUBSTITUTE(SUBSTITUTE(SUBSTITUTE(SUBSTITUTE(SUBSTITUTE(ATALI[[#This Row],[N.B.nota]]," ",""),"-",""),"(",""),")",""),".",""),",",""),"/",""))</f>
        <v/>
      </c>
      <c r="W604" s="31" t="str">
        <f ca="1">IF(ATALI[[#This Row],[concat]]="","",MATCH(ATALI[[#This Row],[concat]],[3]!db[NB NOTA_C],0)+1)</f>
        <v/>
      </c>
      <c r="X604" s="31" t="str">
        <f ca="1">IF(ATALI[[#This Row],[N.B.nota]]="","",ADDRESS(ROW(ATALI[QB]),COLUMN(ATALI[QB]))&amp;":"&amp;ADDRESS(ROW(),COLUMN(ATALI[QB])))</f>
        <v/>
      </c>
      <c r="Y604" s="46" t="str">
        <f ca="1">IF(ATALI[[#This Row],[//]]="","",HYPERLINK("[../DB.xlsx]DB!e"&amp;MATCH(ATALI[[#This Row],[concat]],[3]!db[NB NOTA_C],0)+1,"&gt;"))</f>
        <v/>
      </c>
      <c r="Z604" s="32">
        <f ca="1">IF(ATALI[[#This Row],[ID NOTA]]="",INDIRECT(ADDRESS(ROW()-1,COLUMN())),ATALI[[#This Row],[ID NOTA]])</f>
        <v>7</v>
      </c>
    </row>
    <row r="605" spans="1:26" x14ac:dyDescent="0.25">
      <c r="A605" s="32"/>
      <c r="B605" s="48" t="str">
        <f>IF(ATALI[[#This Row],[N_ID]]="","",INDEX(Table1[ID],MATCH(ATALI[[#This Row],[N_ID]],Table1[N_ID],0)))</f>
        <v/>
      </c>
      <c r="C605" s="48" t="str">
        <f ca="1">IF(ATALI[[#This Row],[//]]="","",HYPERLINK("["&amp;SUBSTITUTE(DIR,"'","")&amp;"]NOTA!D"&amp;ATALI[[#This Row],[//]]+2,"&gt;"))</f>
        <v/>
      </c>
      <c r="D605" s="48" t="str">
        <f>IF(ATALI[[#This Row],[ID NOTA]]="","",INDEX(Table1[QB],MATCH(ATALI[[#This Row],[ID NOTA]],Table1[ID],0)))</f>
        <v/>
      </c>
      <c r="E60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05" s="48"/>
      <c r="G605" s="30" t="str">
        <f ca="1">IF(ATALI[[#This Row],[N_ID]]="","",INDEX(INDIRECT($2:$2),ATALI[[#This Row],[//]]))</f>
        <v/>
      </c>
      <c r="H605" s="30" t="str">
        <f ca="1">IF(ATALI[[#This Row],[N_ID]]="","",INDEX(INDIRECT($2:$2),ATALI[[#This Row],[//]]))</f>
        <v/>
      </c>
      <c r="I605" s="31" t="str">
        <f ca="1">IF(ATALI[[#This Row],[N_ID]]="","",INDEX(INDIRECT($2:$2),ATALI[[#This Row],[//]]))</f>
        <v/>
      </c>
      <c r="J605" s="31" t="str">
        <f ca="1">IF(ATALI[[#This Row],[//]]="","",INDEX([3]!db[NB PAJAK],ATALI[[#This Row],[stt]]-1))</f>
        <v/>
      </c>
      <c r="K605" s="48" t="str">
        <f ca="1">IF(ATALI[[#This Row],[//]]="","",INDEX(INDIRECT($2:$2),ATALI[[#This Row],[//]]))</f>
        <v/>
      </c>
      <c r="L605" s="48" t="str">
        <f ca="1">IF(ATALI[[#This Row],[//]]="","",INDEX(INDIRECT($2:$2),ATALI[[#This Row],[//]]))</f>
        <v/>
      </c>
      <c r="M605" s="48" t="str">
        <f ca="1">IF(ATALI[[#This Row],[//]]="","",INDEX(INDIRECT($2:$2),ATALI[[#This Row],[//]]))</f>
        <v/>
      </c>
      <c r="N605" s="33" t="str">
        <f ca="1">IF(ATALI[[#This Row],[//]]="","",INDEX(INDIRECT($2:$2),ATALI[[#This Row],[//]]))</f>
        <v/>
      </c>
      <c r="O605" s="44" t="str">
        <f ca="1">IF(ATALI[[#This Row],[//]]="","",INDEX(INDIRECT($2:$2),ATALI[[#This Row],[//]]))</f>
        <v/>
      </c>
      <c r="P605" s="44" t="str">
        <f ca="1">IF(ATALI[[#This Row],[//]]="","",IF(INDEX(INDIRECT($2:$2),ATALI[[#This Row],[//]])="","",INDEX(INDIRECT($2:$2),ATALI[[#This Row],[//]])))</f>
        <v/>
      </c>
      <c r="Q605" s="33" t="str">
        <f ca="1">IF(ATALI[[#This Row],[//]]="","",INDEX(INDIRECT($2:$2),ATALI[[#This Row],[//]]))</f>
        <v/>
      </c>
      <c r="R6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05" s="45" t="str">
        <f ca="1">IF(ATALI[[#This Row],[//]]="","",IF(INDEX(INDIRECT($2:$2),ATALI[[#This Row],[//]])="","",INDEX(INDIRECT($2:$2),ATALI[[#This Row],[//]])))</f>
        <v/>
      </c>
      <c r="U605" s="31" t="str">
        <f ca="1">IF(ATALI[[#This Row],[//]]="","",INDEX(INDIRECT($2:$2),ATALI[[#This Row],[//]]))</f>
        <v/>
      </c>
      <c r="V605" s="31" t="str">
        <f ca="1">LOWER(SUBSTITUTE(SUBSTITUTE(SUBSTITUTE(SUBSTITUTE(SUBSTITUTE(SUBSTITUTE(SUBSTITUTE(ATALI[[#This Row],[N.B.nota]]," ",""),"-",""),"(",""),")",""),".",""),",",""),"/",""))</f>
        <v/>
      </c>
      <c r="W605" s="31" t="str">
        <f ca="1">IF(ATALI[[#This Row],[concat]]="","",MATCH(ATALI[[#This Row],[concat]],[3]!db[NB NOTA_C],0)+1)</f>
        <v/>
      </c>
      <c r="X605" s="31" t="str">
        <f ca="1">IF(ATALI[[#This Row],[N.B.nota]]="","",ADDRESS(ROW(ATALI[QB]),COLUMN(ATALI[QB]))&amp;":"&amp;ADDRESS(ROW(),COLUMN(ATALI[QB])))</f>
        <v/>
      </c>
      <c r="Y605" s="46" t="str">
        <f ca="1">IF(ATALI[[#This Row],[//]]="","",HYPERLINK("[../DB.xlsx]DB!e"&amp;MATCH(ATALI[[#This Row],[concat]],[3]!db[NB NOTA_C],0)+1,"&gt;"))</f>
        <v/>
      </c>
      <c r="Z605" s="32">
        <f ca="1">IF(ATALI[[#This Row],[ID NOTA]]="",INDIRECT(ADDRESS(ROW()-1,COLUMN())),ATALI[[#This Row],[ID NOTA]])</f>
        <v>7</v>
      </c>
    </row>
    <row r="606" spans="1:26" x14ac:dyDescent="0.25">
      <c r="A606" s="32"/>
      <c r="B606" s="48" t="str">
        <f>IF(ATALI[[#This Row],[N_ID]]="","",INDEX(Table1[ID],MATCH(ATALI[[#This Row],[N_ID]],Table1[N_ID],0)))</f>
        <v/>
      </c>
      <c r="C606" s="48" t="str">
        <f ca="1">IF(ATALI[[#This Row],[//]]="","",HYPERLINK("["&amp;SUBSTITUTE(DIR,"'","")&amp;"]NOTA!D"&amp;ATALI[[#This Row],[//]]+2,"&gt;"))</f>
        <v/>
      </c>
      <c r="D606" s="48" t="str">
        <f>IF(ATALI[[#This Row],[ID NOTA]]="","",INDEX(Table1[QB],MATCH(ATALI[[#This Row],[ID NOTA]],Table1[ID],0)))</f>
        <v/>
      </c>
      <c r="E60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06" s="48"/>
      <c r="G606" s="30" t="str">
        <f ca="1">IF(ATALI[[#This Row],[N_ID]]="","",INDEX(INDIRECT($2:$2),ATALI[[#This Row],[//]]))</f>
        <v/>
      </c>
      <c r="H606" s="30" t="str">
        <f ca="1">IF(ATALI[[#This Row],[N_ID]]="","",INDEX(INDIRECT($2:$2),ATALI[[#This Row],[//]]))</f>
        <v/>
      </c>
      <c r="I606" s="31" t="str">
        <f ca="1">IF(ATALI[[#This Row],[N_ID]]="","",INDEX(INDIRECT($2:$2),ATALI[[#This Row],[//]]))</f>
        <v/>
      </c>
      <c r="J606" s="31" t="str">
        <f ca="1">IF(ATALI[[#This Row],[//]]="","",INDEX([3]!db[NB PAJAK],ATALI[[#This Row],[stt]]-1))</f>
        <v/>
      </c>
      <c r="K606" s="48" t="str">
        <f ca="1">IF(ATALI[[#This Row],[//]]="","",INDEX(INDIRECT($2:$2),ATALI[[#This Row],[//]]))</f>
        <v/>
      </c>
      <c r="L606" s="48" t="str">
        <f ca="1">IF(ATALI[[#This Row],[//]]="","",INDEX(INDIRECT($2:$2),ATALI[[#This Row],[//]]))</f>
        <v/>
      </c>
      <c r="M606" s="48" t="str">
        <f ca="1">IF(ATALI[[#This Row],[//]]="","",INDEX(INDIRECT($2:$2),ATALI[[#This Row],[//]]))</f>
        <v/>
      </c>
      <c r="N606" s="33" t="str">
        <f ca="1">IF(ATALI[[#This Row],[//]]="","",INDEX(INDIRECT($2:$2),ATALI[[#This Row],[//]]))</f>
        <v/>
      </c>
      <c r="O606" s="44" t="str">
        <f ca="1">IF(ATALI[[#This Row],[//]]="","",INDEX(INDIRECT($2:$2),ATALI[[#This Row],[//]]))</f>
        <v/>
      </c>
      <c r="P606" s="44" t="str">
        <f ca="1">IF(ATALI[[#This Row],[//]]="","",IF(INDEX(INDIRECT($2:$2),ATALI[[#This Row],[//]])="","",INDEX(INDIRECT($2:$2),ATALI[[#This Row],[//]])))</f>
        <v/>
      </c>
      <c r="Q606" s="33" t="str">
        <f ca="1">IF(ATALI[[#This Row],[//]]="","",INDEX(INDIRECT($2:$2),ATALI[[#This Row],[//]]))</f>
        <v/>
      </c>
      <c r="R6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06" s="45" t="str">
        <f ca="1">IF(ATALI[[#This Row],[//]]="","",IF(INDEX(INDIRECT($2:$2),ATALI[[#This Row],[//]])="","",INDEX(INDIRECT($2:$2),ATALI[[#This Row],[//]])))</f>
        <v/>
      </c>
      <c r="U606" s="31" t="str">
        <f ca="1">IF(ATALI[[#This Row],[//]]="","",INDEX(INDIRECT($2:$2),ATALI[[#This Row],[//]]))</f>
        <v/>
      </c>
      <c r="V606" s="31" t="str">
        <f ca="1">LOWER(SUBSTITUTE(SUBSTITUTE(SUBSTITUTE(SUBSTITUTE(SUBSTITUTE(SUBSTITUTE(SUBSTITUTE(ATALI[[#This Row],[N.B.nota]]," ",""),"-",""),"(",""),")",""),".",""),",",""),"/",""))</f>
        <v/>
      </c>
      <c r="W606" s="31" t="str">
        <f ca="1">IF(ATALI[[#This Row],[concat]]="","",MATCH(ATALI[[#This Row],[concat]],[3]!db[NB NOTA_C],0)+1)</f>
        <v/>
      </c>
      <c r="X606" s="31" t="str">
        <f ca="1">IF(ATALI[[#This Row],[N.B.nota]]="","",ADDRESS(ROW(ATALI[QB]),COLUMN(ATALI[QB]))&amp;":"&amp;ADDRESS(ROW(),COLUMN(ATALI[QB])))</f>
        <v/>
      </c>
      <c r="Y606" s="46" t="str">
        <f ca="1">IF(ATALI[[#This Row],[//]]="","",HYPERLINK("[../DB.xlsx]DB!e"&amp;MATCH(ATALI[[#This Row],[concat]],[3]!db[NB NOTA_C],0)+1,"&gt;"))</f>
        <v/>
      </c>
      <c r="Z606" s="32">
        <f ca="1">IF(ATALI[[#This Row],[ID NOTA]]="",INDIRECT(ADDRESS(ROW()-1,COLUMN())),ATALI[[#This Row],[ID NOTA]])</f>
        <v>7</v>
      </c>
    </row>
    <row r="607" spans="1:26" x14ac:dyDescent="0.25">
      <c r="A607" s="32"/>
      <c r="B607" s="48" t="str">
        <f>IF(ATALI[[#This Row],[N_ID]]="","",INDEX(Table1[ID],MATCH(ATALI[[#This Row],[N_ID]],Table1[N_ID],0)))</f>
        <v/>
      </c>
      <c r="C607" s="48" t="str">
        <f ca="1">IF(ATALI[[#This Row],[//]]="","",HYPERLINK("["&amp;SUBSTITUTE(DIR,"'","")&amp;"]NOTA!D"&amp;ATALI[[#This Row],[//]]+2,"&gt;"))</f>
        <v/>
      </c>
      <c r="D607" s="48" t="str">
        <f>IF(ATALI[[#This Row],[ID NOTA]]="","",INDEX(Table1[QB],MATCH(ATALI[[#This Row],[ID NOTA]],Table1[ID],0)))</f>
        <v/>
      </c>
      <c r="E60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07" s="48"/>
      <c r="G607" s="30" t="str">
        <f ca="1">IF(ATALI[[#This Row],[N_ID]]="","",INDEX(INDIRECT($2:$2),ATALI[[#This Row],[//]]))</f>
        <v/>
      </c>
      <c r="H607" s="30" t="str">
        <f ca="1">IF(ATALI[[#This Row],[N_ID]]="","",INDEX(INDIRECT($2:$2),ATALI[[#This Row],[//]]))</f>
        <v/>
      </c>
      <c r="I607" s="31" t="str">
        <f ca="1">IF(ATALI[[#This Row],[N_ID]]="","",INDEX(INDIRECT($2:$2),ATALI[[#This Row],[//]]))</f>
        <v/>
      </c>
      <c r="J607" s="31" t="str">
        <f ca="1">IF(ATALI[[#This Row],[//]]="","",INDEX([3]!db[NB PAJAK],ATALI[[#This Row],[stt]]-1))</f>
        <v/>
      </c>
      <c r="K607" s="48" t="str">
        <f ca="1">IF(ATALI[[#This Row],[//]]="","",INDEX(INDIRECT($2:$2),ATALI[[#This Row],[//]]))</f>
        <v/>
      </c>
      <c r="L607" s="48" t="str">
        <f ca="1">IF(ATALI[[#This Row],[//]]="","",INDEX(INDIRECT($2:$2),ATALI[[#This Row],[//]]))</f>
        <v/>
      </c>
      <c r="M607" s="48" t="str">
        <f ca="1">IF(ATALI[[#This Row],[//]]="","",INDEX(INDIRECT($2:$2),ATALI[[#This Row],[//]]))</f>
        <v/>
      </c>
      <c r="N607" s="33" t="str">
        <f ca="1">IF(ATALI[[#This Row],[//]]="","",INDEX(INDIRECT($2:$2),ATALI[[#This Row],[//]]))</f>
        <v/>
      </c>
      <c r="O607" s="44" t="str">
        <f ca="1">IF(ATALI[[#This Row],[//]]="","",INDEX(INDIRECT($2:$2),ATALI[[#This Row],[//]]))</f>
        <v/>
      </c>
      <c r="P607" s="44" t="str">
        <f ca="1">IF(ATALI[[#This Row],[//]]="","",IF(INDEX(INDIRECT($2:$2),ATALI[[#This Row],[//]])="","",INDEX(INDIRECT($2:$2),ATALI[[#This Row],[//]])))</f>
        <v/>
      </c>
      <c r="Q607" s="33" t="str">
        <f ca="1">IF(ATALI[[#This Row],[//]]="","",INDEX(INDIRECT($2:$2),ATALI[[#This Row],[//]]))</f>
        <v/>
      </c>
      <c r="R6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07" s="45" t="str">
        <f ca="1">IF(ATALI[[#This Row],[//]]="","",IF(INDEX(INDIRECT($2:$2),ATALI[[#This Row],[//]])="","",INDEX(INDIRECT($2:$2),ATALI[[#This Row],[//]])))</f>
        <v/>
      </c>
      <c r="U607" s="31" t="str">
        <f ca="1">IF(ATALI[[#This Row],[//]]="","",INDEX(INDIRECT($2:$2),ATALI[[#This Row],[//]]))</f>
        <v/>
      </c>
      <c r="V607" s="31" t="str">
        <f ca="1">LOWER(SUBSTITUTE(SUBSTITUTE(SUBSTITUTE(SUBSTITUTE(SUBSTITUTE(SUBSTITUTE(SUBSTITUTE(ATALI[[#This Row],[N.B.nota]]," ",""),"-",""),"(",""),")",""),".",""),",",""),"/",""))</f>
        <v/>
      </c>
      <c r="W607" s="31" t="str">
        <f ca="1">IF(ATALI[[#This Row],[concat]]="","",MATCH(ATALI[[#This Row],[concat]],[3]!db[NB NOTA_C],0)+1)</f>
        <v/>
      </c>
      <c r="X607" s="31" t="str">
        <f ca="1">IF(ATALI[[#This Row],[N.B.nota]]="","",ADDRESS(ROW(ATALI[QB]),COLUMN(ATALI[QB]))&amp;":"&amp;ADDRESS(ROW(),COLUMN(ATALI[QB])))</f>
        <v/>
      </c>
      <c r="Y607" s="46" t="str">
        <f ca="1">IF(ATALI[[#This Row],[//]]="","",HYPERLINK("[../DB.xlsx]DB!e"&amp;MATCH(ATALI[[#This Row],[concat]],[3]!db[NB NOTA_C],0)+1,"&gt;"))</f>
        <v/>
      </c>
      <c r="Z607" s="32">
        <f ca="1">IF(ATALI[[#This Row],[ID NOTA]]="",INDIRECT(ADDRESS(ROW()-1,COLUMN())),ATALI[[#This Row],[ID NOTA]])</f>
        <v>7</v>
      </c>
    </row>
    <row r="608" spans="1:26" x14ac:dyDescent="0.25">
      <c r="A608" s="32"/>
      <c r="B608" s="48" t="str">
        <f>IF(ATALI[[#This Row],[N_ID]]="","",INDEX(Table1[ID],MATCH(ATALI[[#This Row],[N_ID]],Table1[N_ID],0)))</f>
        <v/>
      </c>
      <c r="C608" s="48" t="str">
        <f ca="1">IF(ATALI[[#This Row],[//]]="","",HYPERLINK("["&amp;SUBSTITUTE(DIR,"'","")&amp;"]NOTA!D"&amp;ATALI[[#This Row],[//]]+2,"&gt;"))</f>
        <v/>
      </c>
      <c r="D608" s="48" t="str">
        <f>IF(ATALI[[#This Row],[ID NOTA]]="","",INDEX(Table1[QB],MATCH(ATALI[[#This Row],[ID NOTA]],Table1[ID],0)))</f>
        <v/>
      </c>
      <c r="E60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08" s="48"/>
      <c r="G608" s="30" t="str">
        <f ca="1">IF(ATALI[[#This Row],[N_ID]]="","",INDEX(INDIRECT($2:$2),ATALI[[#This Row],[//]]))</f>
        <v/>
      </c>
      <c r="H608" s="30" t="str">
        <f ca="1">IF(ATALI[[#This Row],[N_ID]]="","",INDEX(INDIRECT($2:$2),ATALI[[#This Row],[//]]))</f>
        <v/>
      </c>
      <c r="I608" s="31" t="str">
        <f ca="1">IF(ATALI[[#This Row],[N_ID]]="","",INDEX(INDIRECT($2:$2),ATALI[[#This Row],[//]]))</f>
        <v/>
      </c>
      <c r="J608" s="31" t="str">
        <f ca="1">IF(ATALI[[#This Row],[//]]="","",INDEX([3]!db[NB PAJAK],ATALI[[#This Row],[stt]]-1))</f>
        <v/>
      </c>
      <c r="K608" s="48" t="str">
        <f ca="1">IF(ATALI[[#This Row],[//]]="","",INDEX(INDIRECT($2:$2),ATALI[[#This Row],[//]]))</f>
        <v/>
      </c>
      <c r="L608" s="48" t="str">
        <f ca="1">IF(ATALI[[#This Row],[//]]="","",INDEX(INDIRECT($2:$2),ATALI[[#This Row],[//]]))</f>
        <v/>
      </c>
      <c r="M608" s="48" t="str">
        <f ca="1">IF(ATALI[[#This Row],[//]]="","",INDEX(INDIRECT($2:$2),ATALI[[#This Row],[//]]))</f>
        <v/>
      </c>
      <c r="N608" s="33" t="str">
        <f ca="1">IF(ATALI[[#This Row],[//]]="","",INDEX(INDIRECT($2:$2),ATALI[[#This Row],[//]]))</f>
        <v/>
      </c>
      <c r="O608" s="44" t="str">
        <f ca="1">IF(ATALI[[#This Row],[//]]="","",INDEX(INDIRECT($2:$2),ATALI[[#This Row],[//]]))</f>
        <v/>
      </c>
      <c r="P608" s="44" t="str">
        <f ca="1">IF(ATALI[[#This Row],[//]]="","",IF(INDEX(INDIRECT($2:$2),ATALI[[#This Row],[//]])="","",INDEX(INDIRECT($2:$2),ATALI[[#This Row],[//]])))</f>
        <v/>
      </c>
      <c r="Q608" s="33" t="str">
        <f ca="1">IF(ATALI[[#This Row],[//]]="","",INDEX(INDIRECT($2:$2),ATALI[[#This Row],[//]]))</f>
        <v/>
      </c>
      <c r="R6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08" s="45" t="str">
        <f ca="1">IF(ATALI[[#This Row],[//]]="","",IF(INDEX(INDIRECT($2:$2),ATALI[[#This Row],[//]])="","",INDEX(INDIRECT($2:$2),ATALI[[#This Row],[//]])))</f>
        <v/>
      </c>
      <c r="U608" s="31" t="str">
        <f ca="1">IF(ATALI[[#This Row],[//]]="","",INDEX(INDIRECT($2:$2),ATALI[[#This Row],[//]]))</f>
        <v/>
      </c>
      <c r="V608" s="31" t="str">
        <f ca="1">LOWER(SUBSTITUTE(SUBSTITUTE(SUBSTITUTE(SUBSTITUTE(SUBSTITUTE(SUBSTITUTE(SUBSTITUTE(ATALI[[#This Row],[N.B.nota]]," ",""),"-",""),"(",""),")",""),".",""),",",""),"/",""))</f>
        <v/>
      </c>
      <c r="W608" s="31" t="str">
        <f ca="1">IF(ATALI[[#This Row],[concat]]="","",MATCH(ATALI[[#This Row],[concat]],[3]!db[NB NOTA_C],0)+1)</f>
        <v/>
      </c>
      <c r="X608" s="31" t="str">
        <f ca="1">IF(ATALI[[#This Row],[N.B.nota]]="","",ADDRESS(ROW(ATALI[QB]),COLUMN(ATALI[QB]))&amp;":"&amp;ADDRESS(ROW(),COLUMN(ATALI[QB])))</f>
        <v/>
      </c>
      <c r="Y608" s="46" t="str">
        <f ca="1">IF(ATALI[[#This Row],[//]]="","",HYPERLINK("[../DB.xlsx]DB!e"&amp;MATCH(ATALI[[#This Row],[concat]],[3]!db[NB NOTA_C],0)+1,"&gt;"))</f>
        <v/>
      </c>
      <c r="Z608" s="32">
        <f ca="1">IF(ATALI[[#This Row],[ID NOTA]]="",INDIRECT(ADDRESS(ROW()-1,COLUMN())),ATALI[[#This Row],[ID NOTA]])</f>
        <v>7</v>
      </c>
    </row>
    <row r="609" spans="1:26" x14ac:dyDescent="0.25">
      <c r="A609" s="32"/>
      <c r="B609" s="48" t="str">
        <f>IF(ATALI[[#This Row],[N_ID]]="","",INDEX(Table1[ID],MATCH(ATALI[[#This Row],[N_ID]],Table1[N_ID],0)))</f>
        <v/>
      </c>
      <c r="C609" s="48" t="str">
        <f ca="1">IF(ATALI[[#This Row],[//]]="","",HYPERLINK("["&amp;SUBSTITUTE(DIR,"'","")&amp;"]NOTA!D"&amp;ATALI[[#This Row],[//]]+2,"&gt;"))</f>
        <v/>
      </c>
      <c r="D609" s="48" t="str">
        <f>IF(ATALI[[#This Row],[ID NOTA]]="","",INDEX(Table1[QB],MATCH(ATALI[[#This Row],[ID NOTA]],Table1[ID],0)))</f>
        <v/>
      </c>
      <c r="E60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09" s="48"/>
      <c r="G609" s="30" t="str">
        <f ca="1">IF(ATALI[[#This Row],[N_ID]]="","",INDEX(INDIRECT($2:$2),ATALI[[#This Row],[//]]))</f>
        <v/>
      </c>
      <c r="H609" s="30" t="str">
        <f ca="1">IF(ATALI[[#This Row],[N_ID]]="","",INDEX(INDIRECT($2:$2),ATALI[[#This Row],[//]]))</f>
        <v/>
      </c>
      <c r="I609" s="31" t="str">
        <f ca="1">IF(ATALI[[#This Row],[N_ID]]="","",INDEX(INDIRECT($2:$2),ATALI[[#This Row],[//]]))</f>
        <v/>
      </c>
      <c r="J609" s="31" t="str">
        <f ca="1">IF(ATALI[[#This Row],[//]]="","",INDEX([3]!db[NB PAJAK],ATALI[[#This Row],[stt]]-1))</f>
        <v/>
      </c>
      <c r="K609" s="48" t="str">
        <f ca="1">IF(ATALI[[#This Row],[//]]="","",INDEX(INDIRECT($2:$2),ATALI[[#This Row],[//]]))</f>
        <v/>
      </c>
      <c r="L609" s="48" t="str">
        <f ca="1">IF(ATALI[[#This Row],[//]]="","",INDEX(INDIRECT($2:$2),ATALI[[#This Row],[//]]))</f>
        <v/>
      </c>
      <c r="M609" s="48" t="str">
        <f ca="1">IF(ATALI[[#This Row],[//]]="","",INDEX(INDIRECT($2:$2),ATALI[[#This Row],[//]]))</f>
        <v/>
      </c>
      <c r="N609" s="33" t="str">
        <f ca="1">IF(ATALI[[#This Row],[//]]="","",INDEX(INDIRECT($2:$2),ATALI[[#This Row],[//]]))</f>
        <v/>
      </c>
      <c r="O609" s="44" t="str">
        <f ca="1">IF(ATALI[[#This Row],[//]]="","",INDEX(INDIRECT($2:$2),ATALI[[#This Row],[//]]))</f>
        <v/>
      </c>
      <c r="P609" s="44" t="str">
        <f ca="1">IF(ATALI[[#This Row],[//]]="","",IF(INDEX(INDIRECT($2:$2),ATALI[[#This Row],[//]])="","",INDEX(INDIRECT($2:$2),ATALI[[#This Row],[//]])))</f>
        <v/>
      </c>
      <c r="Q609" s="33" t="str">
        <f ca="1">IF(ATALI[[#This Row],[//]]="","",INDEX(INDIRECT($2:$2),ATALI[[#This Row],[//]]))</f>
        <v/>
      </c>
      <c r="R6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09" s="45" t="str">
        <f ca="1">IF(ATALI[[#This Row],[//]]="","",IF(INDEX(INDIRECT($2:$2),ATALI[[#This Row],[//]])="","",INDEX(INDIRECT($2:$2),ATALI[[#This Row],[//]])))</f>
        <v/>
      </c>
      <c r="U609" s="31" t="str">
        <f ca="1">IF(ATALI[[#This Row],[//]]="","",INDEX(INDIRECT($2:$2),ATALI[[#This Row],[//]]))</f>
        <v/>
      </c>
      <c r="V609" s="31" t="str">
        <f ca="1">LOWER(SUBSTITUTE(SUBSTITUTE(SUBSTITUTE(SUBSTITUTE(SUBSTITUTE(SUBSTITUTE(SUBSTITUTE(ATALI[[#This Row],[N.B.nota]]," ",""),"-",""),"(",""),")",""),".",""),",",""),"/",""))</f>
        <v/>
      </c>
      <c r="W609" s="31" t="str">
        <f ca="1">IF(ATALI[[#This Row],[concat]]="","",MATCH(ATALI[[#This Row],[concat]],[3]!db[NB NOTA_C],0)+1)</f>
        <v/>
      </c>
      <c r="X609" s="31" t="str">
        <f ca="1">IF(ATALI[[#This Row],[N.B.nota]]="","",ADDRESS(ROW(ATALI[QB]),COLUMN(ATALI[QB]))&amp;":"&amp;ADDRESS(ROW(),COLUMN(ATALI[QB])))</f>
        <v/>
      </c>
      <c r="Y609" s="46" t="str">
        <f ca="1">IF(ATALI[[#This Row],[//]]="","",HYPERLINK("[../DB.xlsx]DB!e"&amp;MATCH(ATALI[[#This Row],[concat]],[3]!db[NB NOTA_C],0)+1,"&gt;"))</f>
        <v/>
      </c>
      <c r="Z609" s="32">
        <f ca="1">IF(ATALI[[#This Row],[ID NOTA]]="",INDIRECT(ADDRESS(ROW()-1,COLUMN())),ATALI[[#This Row],[ID NOTA]])</f>
        <v>7</v>
      </c>
    </row>
    <row r="610" spans="1:26" x14ac:dyDescent="0.25">
      <c r="A610" s="32"/>
      <c r="B610" s="48" t="str">
        <f>IF(ATALI[[#This Row],[N_ID]]="","",INDEX(Table1[ID],MATCH(ATALI[[#This Row],[N_ID]],Table1[N_ID],0)))</f>
        <v/>
      </c>
      <c r="C610" s="48" t="str">
        <f ca="1">IF(ATALI[[#This Row],[//]]="","",HYPERLINK("["&amp;SUBSTITUTE(DIR,"'","")&amp;"]NOTA!D"&amp;ATALI[[#This Row],[//]]+2,"&gt;"))</f>
        <v/>
      </c>
      <c r="D610" s="48" t="str">
        <f>IF(ATALI[[#This Row],[ID NOTA]]="","",INDEX(Table1[QB],MATCH(ATALI[[#This Row],[ID NOTA]],Table1[ID],0)))</f>
        <v/>
      </c>
      <c r="E61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10" s="48"/>
      <c r="G610" s="30" t="str">
        <f ca="1">IF(ATALI[[#This Row],[N_ID]]="","",INDEX(INDIRECT($2:$2),ATALI[[#This Row],[//]]))</f>
        <v/>
      </c>
      <c r="H610" s="30" t="str">
        <f ca="1">IF(ATALI[[#This Row],[N_ID]]="","",INDEX(INDIRECT($2:$2),ATALI[[#This Row],[//]]))</f>
        <v/>
      </c>
      <c r="I610" s="31" t="str">
        <f ca="1">IF(ATALI[[#This Row],[N_ID]]="","",INDEX(INDIRECT($2:$2),ATALI[[#This Row],[//]]))</f>
        <v/>
      </c>
      <c r="J610" s="31" t="str">
        <f ca="1">IF(ATALI[[#This Row],[//]]="","",INDEX([3]!db[NB PAJAK],ATALI[[#This Row],[stt]]-1))</f>
        <v/>
      </c>
      <c r="K610" s="48" t="str">
        <f ca="1">IF(ATALI[[#This Row],[//]]="","",INDEX(INDIRECT($2:$2),ATALI[[#This Row],[//]]))</f>
        <v/>
      </c>
      <c r="L610" s="48" t="str">
        <f ca="1">IF(ATALI[[#This Row],[//]]="","",INDEX(INDIRECT($2:$2),ATALI[[#This Row],[//]]))</f>
        <v/>
      </c>
      <c r="M610" s="48" t="str">
        <f ca="1">IF(ATALI[[#This Row],[//]]="","",INDEX(INDIRECT($2:$2),ATALI[[#This Row],[//]]))</f>
        <v/>
      </c>
      <c r="N610" s="33" t="str">
        <f ca="1">IF(ATALI[[#This Row],[//]]="","",INDEX(INDIRECT($2:$2),ATALI[[#This Row],[//]]))</f>
        <v/>
      </c>
      <c r="O610" s="44" t="str">
        <f ca="1">IF(ATALI[[#This Row],[//]]="","",INDEX(INDIRECT($2:$2),ATALI[[#This Row],[//]]))</f>
        <v/>
      </c>
      <c r="P610" s="44" t="str">
        <f ca="1">IF(ATALI[[#This Row],[//]]="","",IF(INDEX(INDIRECT($2:$2),ATALI[[#This Row],[//]])="","",INDEX(INDIRECT($2:$2),ATALI[[#This Row],[//]])))</f>
        <v/>
      </c>
      <c r="Q610" s="33" t="str">
        <f ca="1">IF(ATALI[[#This Row],[//]]="","",INDEX(INDIRECT($2:$2),ATALI[[#This Row],[//]]))</f>
        <v/>
      </c>
      <c r="R6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10" s="45" t="str">
        <f ca="1">IF(ATALI[[#This Row],[//]]="","",IF(INDEX(INDIRECT($2:$2),ATALI[[#This Row],[//]])="","",INDEX(INDIRECT($2:$2),ATALI[[#This Row],[//]])))</f>
        <v/>
      </c>
      <c r="U610" s="31" t="str">
        <f ca="1">IF(ATALI[[#This Row],[//]]="","",INDEX(INDIRECT($2:$2),ATALI[[#This Row],[//]]))</f>
        <v/>
      </c>
      <c r="V610" s="31" t="str">
        <f ca="1">LOWER(SUBSTITUTE(SUBSTITUTE(SUBSTITUTE(SUBSTITUTE(SUBSTITUTE(SUBSTITUTE(SUBSTITUTE(ATALI[[#This Row],[N.B.nota]]," ",""),"-",""),"(",""),")",""),".",""),",",""),"/",""))</f>
        <v/>
      </c>
      <c r="W610" s="31" t="str">
        <f ca="1">IF(ATALI[[#This Row],[concat]]="","",MATCH(ATALI[[#This Row],[concat]],[3]!db[NB NOTA_C],0)+1)</f>
        <v/>
      </c>
      <c r="X610" s="31" t="str">
        <f ca="1">IF(ATALI[[#This Row],[N.B.nota]]="","",ADDRESS(ROW(ATALI[QB]),COLUMN(ATALI[QB]))&amp;":"&amp;ADDRESS(ROW(),COLUMN(ATALI[QB])))</f>
        <v/>
      </c>
      <c r="Y610" s="46" t="str">
        <f ca="1">IF(ATALI[[#This Row],[//]]="","",HYPERLINK("[../DB.xlsx]DB!e"&amp;MATCH(ATALI[[#This Row],[concat]],[3]!db[NB NOTA_C],0)+1,"&gt;"))</f>
        <v/>
      </c>
      <c r="Z610" s="32">
        <f ca="1">IF(ATALI[[#This Row],[ID NOTA]]="",INDIRECT(ADDRESS(ROW()-1,COLUMN())),ATALI[[#This Row],[ID NOTA]])</f>
        <v>7</v>
      </c>
    </row>
    <row r="611" spans="1:26" x14ac:dyDescent="0.25">
      <c r="A611" s="32"/>
      <c r="B611" s="48" t="str">
        <f>IF(ATALI[[#This Row],[N_ID]]="","",INDEX(Table1[ID],MATCH(ATALI[[#This Row],[N_ID]],Table1[N_ID],0)))</f>
        <v/>
      </c>
      <c r="C611" s="48" t="str">
        <f ca="1">IF(ATALI[[#This Row],[//]]="","",HYPERLINK("["&amp;SUBSTITUTE(DIR,"'","")&amp;"]NOTA!D"&amp;ATALI[[#This Row],[//]]+2,"&gt;"))</f>
        <v/>
      </c>
      <c r="D611" s="48" t="str">
        <f>IF(ATALI[[#This Row],[ID NOTA]]="","",INDEX(Table1[QB],MATCH(ATALI[[#This Row],[ID NOTA]],Table1[ID],0)))</f>
        <v/>
      </c>
      <c r="E61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11" s="48"/>
      <c r="G611" s="30" t="str">
        <f ca="1">IF(ATALI[[#This Row],[N_ID]]="","",INDEX(INDIRECT($2:$2),ATALI[[#This Row],[//]]))</f>
        <v/>
      </c>
      <c r="H611" s="30" t="str">
        <f ca="1">IF(ATALI[[#This Row],[N_ID]]="","",INDEX(INDIRECT($2:$2),ATALI[[#This Row],[//]]))</f>
        <v/>
      </c>
      <c r="I611" s="31" t="str">
        <f ca="1">IF(ATALI[[#This Row],[N_ID]]="","",INDEX(INDIRECT($2:$2),ATALI[[#This Row],[//]]))</f>
        <v/>
      </c>
      <c r="J611" s="31" t="str">
        <f ca="1">IF(ATALI[[#This Row],[//]]="","",INDEX([3]!db[NB PAJAK],ATALI[[#This Row],[stt]]-1))</f>
        <v/>
      </c>
      <c r="K611" s="48" t="str">
        <f ca="1">IF(ATALI[[#This Row],[//]]="","",INDEX(INDIRECT($2:$2),ATALI[[#This Row],[//]]))</f>
        <v/>
      </c>
      <c r="L611" s="48" t="str">
        <f ca="1">IF(ATALI[[#This Row],[//]]="","",INDEX(INDIRECT($2:$2),ATALI[[#This Row],[//]]))</f>
        <v/>
      </c>
      <c r="M611" s="48" t="str">
        <f ca="1">IF(ATALI[[#This Row],[//]]="","",INDEX(INDIRECT($2:$2),ATALI[[#This Row],[//]]))</f>
        <v/>
      </c>
      <c r="N611" s="33" t="str">
        <f ca="1">IF(ATALI[[#This Row],[//]]="","",INDEX(INDIRECT($2:$2),ATALI[[#This Row],[//]]))</f>
        <v/>
      </c>
      <c r="O611" s="44" t="str">
        <f ca="1">IF(ATALI[[#This Row],[//]]="","",INDEX(INDIRECT($2:$2),ATALI[[#This Row],[//]]))</f>
        <v/>
      </c>
      <c r="P611" s="44" t="str">
        <f ca="1">IF(ATALI[[#This Row],[//]]="","",IF(INDEX(INDIRECT($2:$2),ATALI[[#This Row],[//]])="","",INDEX(INDIRECT($2:$2),ATALI[[#This Row],[//]])))</f>
        <v/>
      </c>
      <c r="Q611" s="33" t="str">
        <f ca="1">IF(ATALI[[#This Row],[//]]="","",INDEX(INDIRECT($2:$2),ATALI[[#This Row],[//]]))</f>
        <v/>
      </c>
      <c r="R6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11" s="45" t="str">
        <f ca="1">IF(ATALI[[#This Row],[//]]="","",IF(INDEX(INDIRECT($2:$2),ATALI[[#This Row],[//]])="","",INDEX(INDIRECT($2:$2),ATALI[[#This Row],[//]])))</f>
        <v/>
      </c>
      <c r="U611" s="31" t="str">
        <f ca="1">IF(ATALI[[#This Row],[//]]="","",INDEX(INDIRECT($2:$2),ATALI[[#This Row],[//]]))</f>
        <v/>
      </c>
      <c r="V611" s="31" t="str">
        <f ca="1">LOWER(SUBSTITUTE(SUBSTITUTE(SUBSTITUTE(SUBSTITUTE(SUBSTITUTE(SUBSTITUTE(SUBSTITUTE(ATALI[[#This Row],[N.B.nota]]," ",""),"-",""),"(",""),")",""),".",""),",",""),"/",""))</f>
        <v/>
      </c>
      <c r="W611" s="31" t="str">
        <f ca="1">IF(ATALI[[#This Row],[concat]]="","",MATCH(ATALI[[#This Row],[concat]],[3]!db[NB NOTA_C],0)+1)</f>
        <v/>
      </c>
      <c r="X611" s="31" t="str">
        <f ca="1">IF(ATALI[[#This Row],[N.B.nota]]="","",ADDRESS(ROW(ATALI[QB]),COLUMN(ATALI[QB]))&amp;":"&amp;ADDRESS(ROW(),COLUMN(ATALI[QB])))</f>
        <v/>
      </c>
      <c r="Y611" s="46" t="str">
        <f ca="1">IF(ATALI[[#This Row],[//]]="","",HYPERLINK("[../DB.xlsx]DB!e"&amp;MATCH(ATALI[[#This Row],[concat]],[3]!db[NB NOTA_C],0)+1,"&gt;"))</f>
        <v/>
      </c>
      <c r="Z611" s="32">
        <f ca="1">IF(ATALI[[#This Row],[ID NOTA]]="",INDIRECT(ADDRESS(ROW()-1,COLUMN())),ATALI[[#This Row],[ID NOTA]])</f>
        <v>7</v>
      </c>
    </row>
    <row r="612" spans="1:26" x14ac:dyDescent="0.25">
      <c r="A612" s="32"/>
      <c r="B612" s="48" t="str">
        <f>IF(ATALI[[#This Row],[N_ID]]="","",INDEX(Table1[ID],MATCH(ATALI[[#This Row],[N_ID]],Table1[N_ID],0)))</f>
        <v/>
      </c>
      <c r="C612" s="48" t="str">
        <f ca="1">IF(ATALI[[#This Row],[//]]="","",HYPERLINK("["&amp;SUBSTITUTE(DIR,"'","")&amp;"]NOTA!D"&amp;ATALI[[#This Row],[//]]+2,"&gt;"))</f>
        <v/>
      </c>
      <c r="D612" s="48" t="str">
        <f>IF(ATALI[[#This Row],[ID NOTA]]="","",INDEX(Table1[QB],MATCH(ATALI[[#This Row],[ID NOTA]],Table1[ID],0)))</f>
        <v/>
      </c>
      <c r="E61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12" s="48"/>
      <c r="G612" s="30" t="str">
        <f ca="1">IF(ATALI[[#This Row],[N_ID]]="","",INDEX(INDIRECT($2:$2),ATALI[[#This Row],[//]]))</f>
        <v/>
      </c>
      <c r="H612" s="30" t="str">
        <f ca="1">IF(ATALI[[#This Row],[N_ID]]="","",INDEX(INDIRECT($2:$2),ATALI[[#This Row],[//]]))</f>
        <v/>
      </c>
      <c r="I612" s="31" t="str">
        <f ca="1">IF(ATALI[[#This Row],[N_ID]]="","",INDEX(INDIRECT($2:$2),ATALI[[#This Row],[//]]))</f>
        <v/>
      </c>
      <c r="J612" s="31" t="str">
        <f ca="1">IF(ATALI[[#This Row],[//]]="","",INDEX([3]!db[NB PAJAK],ATALI[[#This Row],[stt]]-1))</f>
        <v/>
      </c>
      <c r="K612" s="48" t="str">
        <f ca="1">IF(ATALI[[#This Row],[//]]="","",INDEX(INDIRECT($2:$2),ATALI[[#This Row],[//]]))</f>
        <v/>
      </c>
      <c r="L612" s="48" t="str">
        <f ca="1">IF(ATALI[[#This Row],[//]]="","",INDEX(INDIRECT($2:$2),ATALI[[#This Row],[//]]))</f>
        <v/>
      </c>
      <c r="M612" s="48" t="str">
        <f ca="1">IF(ATALI[[#This Row],[//]]="","",INDEX(INDIRECT($2:$2),ATALI[[#This Row],[//]]))</f>
        <v/>
      </c>
      <c r="N612" s="33" t="str">
        <f ca="1">IF(ATALI[[#This Row],[//]]="","",INDEX(INDIRECT($2:$2),ATALI[[#This Row],[//]]))</f>
        <v/>
      </c>
      <c r="O612" s="44" t="str">
        <f ca="1">IF(ATALI[[#This Row],[//]]="","",INDEX(INDIRECT($2:$2),ATALI[[#This Row],[//]]))</f>
        <v/>
      </c>
      <c r="P612" s="44" t="str">
        <f ca="1">IF(ATALI[[#This Row],[//]]="","",IF(INDEX(INDIRECT($2:$2),ATALI[[#This Row],[//]])="","",INDEX(INDIRECT($2:$2),ATALI[[#This Row],[//]])))</f>
        <v/>
      </c>
      <c r="Q612" s="33" t="str">
        <f ca="1">IF(ATALI[[#This Row],[//]]="","",INDEX(INDIRECT($2:$2),ATALI[[#This Row],[//]]))</f>
        <v/>
      </c>
      <c r="R6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12" s="45" t="str">
        <f ca="1">IF(ATALI[[#This Row],[//]]="","",IF(INDEX(INDIRECT($2:$2),ATALI[[#This Row],[//]])="","",INDEX(INDIRECT($2:$2),ATALI[[#This Row],[//]])))</f>
        <v/>
      </c>
      <c r="U612" s="31" t="str">
        <f ca="1">IF(ATALI[[#This Row],[//]]="","",INDEX(INDIRECT($2:$2),ATALI[[#This Row],[//]]))</f>
        <v/>
      </c>
      <c r="V612" s="31" t="str">
        <f ca="1">LOWER(SUBSTITUTE(SUBSTITUTE(SUBSTITUTE(SUBSTITUTE(SUBSTITUTE(SUBSTITUTE(SUBSTITUTE(ATALI[[#This Row],[N.B.nota]]," ",""),"-",""),"(",""),")",""),".",""),",",""),"/",""))</f>
        <v/>
      </c>
      <c r="W612" s="31" t="str">
        <f ca="1">IF(ATALI[[#This Row],[concat]]="","",MATCH(ATALI[[#This Row],[concat]],[3]!db[NB NOTA_C],0)+1)</f>
        <v/>
      </c>
      <c r="X612" s="31" t="str">
        <f ca="1">IF(ATALI[[#This Row],[N.B.nota]]="","",ADDRESS(ROW(ATALI[QB]),COLUMN(ATALI[QB]))&amp;":"&amp;ADDRESS(ROW(),COLUMN(ATALI[QB])))</f>
        <v/>
      </c>
      <c r="Y612" s="46" t="str">
        <f ca="1">IF(ATALI[[#This Row],[//]]="","",HYPERLINK("[../DB.xlsx]DB!e"&amp;MATCH(ATALI[[#This Row],[concat]],[3]!db[NB NOTA_C],0)+1,"&gt;"))</f>
        <v/>
      </c>
      <c r="Z612" s="32">
        <f ca="1">IF(ATALI[[#This Row],[ID NOTA]]="",INDIRECT(ADDRESS(ROW()-1,COLUMN())),ATALI[[#This Row],[ID NOTA]])</f>
        <v>7</v>
      </c>
    </row>
    <row r="613" spans="1:26" x14ac:dyDescent="0.25">
      <c r="A613" s="32"/>
      <c r="B613" s="48" t="str">
        <f>IF(ATALI[[#This Row],[N_ID]]="","",INDEX(Table1[ID],MATCH(ATALI[[#This Row],[N_ID]],Table1[N_ID],0)))</f>
        <v/>
      </c>
      <c r="C613" s="48" t="str">
        <f ca="1">IF(ATALI[[#This Row],[//]]="","",HYPERLINK("["&amp;SUBSTITUTE(DIR,"'","")&amp;"]NOTA!D"&amp;ATALI[[#This Row],[//]]+2,"&gt;"))</f>
        <v/>
      </c>
      <c r="D613" s="48" t="str">
        <f>IF(ATALI[[#This Row],[ID NOTA]]="","",INDEX(Table1[QB],MATCH(ATALI[[#This Row],[ID NOTA]],Table1[ID],0)))</f>
        <v/>
      </c>
      <c r="E61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13" s="48"/>
      <c r="G613" s="30" t="str">
        <f ca="1">IF(ATALI[[#This Row],[N_ID]]="","",INDEX(INDIRECT($2:$2),ATALI[[#This Row],[//]]))</f>
        <v/>
      </c>
      <c r="H613" s="30" t="str">
        <f ca="1">IF(ATALI[[#This Row],[N_ID]]="","",INDEX(INDIRECT($2:$2),ATALI[[#This Row],[//]]))</f>
        <v/>
      </c>
      <c r="I613" s="31" t="str">
        <f ca="1">IF(ATALI[[#This Row],[N_ID]]="","",INDEX(INDIRECT($2:$2),ATALI[[#This Row],[//]]))</f>
        <v/>
      </c>
      <c r="J613" s="31" t="str">
        <f ca="1">IF(ATALI[[#This Row],[//]]="","",INDEX([3]!db[NB PAJAK],ATALI[[#This Row],[stt]]-1))</f>
        <v/>
      </c>
      <c r="K613" s="48" t="str">
        <f ca="1">IF(ATALI[[#This Row],[//]]="","",INDEX(INDIRECT($2:$2),ATALI[[#This Row],[//]]))</f>
        <v/>
      </c>
      <c r="L613" s="48" t="str">
        <f ca="1">IF(ATALI[[#This Row],[//]]="","",INDEX(INDIRECT($2:$2),ATALI[[#This Row],[//]]))</f>
        <v/>
      </c>
      <c r="M613" s="48" t="str">
        <f ca="1">IF(ATALI[[#This Row],[//]]="","",INDEX(INDIRECT($2:$2),ATALI[[#This Row],[//]]))</f>
        <v/>
      </c>
      <c r="N613" s="33" t="str">
        <f ca="1">IF(ATALI[[#This Row],[//]]="","",INDEX(INDIRECT($2:$2),ATALI[[#This Row],[//]]))</f>
        <v/>
      </c>
      <c r="O613" s="44" t="str">
        <f ca="1">IF(ATALI[[#This Row],[//]]="","",INDEX(INDIRECT($2:$2),ATALI[[#This Row],[//]]))</f>
        <v/>
      </c>
      <c r="P613" s="44" t="str">
        <f ca="1">IF(ATALI[[#This Row],[//]]="","",IF(INDEX(INDIRECT($2:$2),ATALI[[#This Row],[//]])="","",INDEX(INDIRECT($2:$2),ATALI[[#This Row],[//]])))</f>
        <v/>
      </c>
      <c r="Q613" s="33" t="str">
        <f ca="1">IF(ATALI[[#This Row],[//]]="","",INDEX(INDIRECT($2:$2),ATALI[[#This Row],[//]]))</f>
        <v/>
      </c>
      <c r="R6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13" s="45" t="str">
        <f ca="1">IF(ATALI[[#This Row],[//]]="","",IF(INDEX(INDIRECT($2:$2),ATALI[[#This Row],[//]])="","",INDEX(INDIRECT($2:$2),ATALI[[#This Row],[//]])))</f>
        <v/>
      </c>
      <c r="U613" s="31" t="str">
        <f ca="1">IF(ATALI[[#This Row],[//]]="","",INDEX(INDIRECT($2:$2),ATALI[[#This Row],[//]]))</f>
        <v/>
      </c>
      <c r="V613" s="31" t="str">
        <f ca="1">LOWER(SUBSTITUTE(SUBSTITUTE(SUBSTITUTE(SUBSTITUTE(SUBSTITUTE(SUBSTITUTE(SUBSTITUTE(ATALI[[#This Row],[N.B.nota]]," ",""),"-",""),"(",""),")",""),".",""),",",""),"/",""))</f>
        <v/>
      </c>
      <c r="W613" s="31" t="str">
        <f ca="1">IF(ATALI[[#This Row],[concat]]="","",MATCH(ATALI[[#This Row],[concat]],[3]!db[NB NOTA_C],0)+1)</f>
        <v/>
      </c>
      <c r="X613" s="31" t="str">
        <f ca="1">IF(ATALI[[#This Row],[N.B.nota]]="","",ADDRESS(ROW(ATALI[QB]),COLUMN(ATALI[QB]))&amp;":"&amp;ADDRESS(ROW(),COLUMN(ATALI[QB])))</f>
        <v/>
      </c>
      <c r="Y613" s="46" t="str">
        <f ca="1">IF(ATALI[[#This Row],[//]]="","",HYPERLINK("[../DB.xlsx]DB!e"&amp;MATCH(ATALI[[#This Row],[concat]],[3]!db[NB NOTA_C],0)+1,"&gt;"))</f>
        <v/>
      </c>
      <c r="Z613" s="32">
        <f ca="1">IF(ATALI[[#This Row],[ID NOTA]]="",INDIRECT(ADDRESS(ROW()-1,COLUMN())),ATALI[[#This Row],[ID NOTA]])</f>
        <v>7</v>
      </c>
    </row>
    <row r="614" spans="1:26" x14ac:dyDescent="0.25">
      <c r="A614" s="32"/>
      <c r="B614" s="48" t="str">
        <f>IF(ATALI[[#This Row],[N_ID]]="","",INDEX(Table1[ID],MATCH(ATALI[[#This Row],[N_ID]],Table1[N_ID],0)))</f>
        <v/>
      </c>
      <c r="C614" s="48" t="str">
        <f ca="1">IF(ATALI[[#This Row],[//]]="","",HYPERLINK("["&amp;SUBSTITUTE(DIR,"'","")&amp;"]NOTA!D"&amp;ATALI[[#This Row],[//]]+2,"&gt;"))</f>
        <v/>
      </c>
      <c r="D614" s="48" t="str">
        <f>IF(ATALI[[#This Row],[ID NOTA]]="","",INDEX(Table1[QB],MATCH(ATALI[[#This Row],[ID NOTA]],Table1[ID],0)))</f>
        <v/>
      </c>
      <c r="E614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14" s="48"/>
      <c r="G614" s="30" t="str">
        <f ca="1">IF(ATALI[[#This Row],[N_ID]]="","",INDEX(INDIRECT($2:$2),ATALI[[#This Row],[//]]))</f>
        <v/>
      </c>
      <c r="H614" s="30" t="str">
        <f ca="1">IF(ATALI[[#This Row],[N_ID]]="","",INDEX(INDIRECT($2:$2),ATALI[[#This Row],[//]]))</f>
        <v/>
      </c>
      <c r="I614" s="31" t="str">
        <f ca="1">IF(ATALI[[#This Row],[N_ID]]="","",INDEX(INDIRECT($2:$2),ATALI[[#This Row],[//]]))</f>
        <v/>
      </c>
      <c r="J614" s="31" t="str">
        <f ca="1">IF(ATALI[[#This Row],[//]]="","",INDEX([3]!db[NB PAJAK],ATALI[[#This Row],[stt]]-1))</f>
        <v/>
      </c>
      <c r="K614" s="48" t="str">
        <f ca="1">IF(ATALI[[#This Row],[//]]="","",INDEX(INDIRECT($2:$2),ATALI[[#This Row],[//]]))</f>
        <v/>
      </c>
      <c r="L614" s="48" t="str">
        <f ca="1">IF(ATALI[[#This Row],[//]]="","",INDEX(INDIRECT($2:$2),ATALI[[#This Row],[//]]))</f>
        <v/>
      </c>
      <c r="M614" s="48" t="str">
        <f ca="1">IF(ATALI[[#This Row],[//]]="","",INDEX(INDIRECT($2:$2),ATALI[[#This Row],[//]]))</f>
        <v/>
      </c>
      <c r="N614" s="33" t="str">
        <f ca="1">IF(ATALI[[#This Row],[//]]="","",INDEX(INDIRECT($2:$2),ATALI[[#This Row],[//]]))</f>
        <v/>
      </c>
      <c r="O614" s="44" t="str">
        <f ca="1">IF(ATALI[[#This Row],[//]]="","",INDEX(INDIRECT($2:$2),ATALI[[#This Row],[//]]))</f>
        <v/>
      </c>
      <c r="P614" s="44" t="str">
        <f ca="1">IF(ATALI[[#This Row],[//]]="","",IF(INDEX(INDIRECT($2:$2),ATALI[[#This Row],[//]])="","",INDEX(INDIRECT($2:$2),ATALI[[#This Row],[//]])))</f>
        <v/>
      </c>
      <c r="Q614" s="33" t="str">
        <f ca="1">IF(ATALI[[#This Row],[//]]="","",INDEX(INDIRECT($2:$2),ATALI[[#This Row],[//]]))</f>
        <v/>
      </c>
      <c r="R6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14" s="45" t="str">
        <f ca="1">IF(ATALI[[#This Row],[//]]="","",IF(INDEX(INDIRECT($2:$2),ATALI[[#This Row],[//]])="","",INDEX(INDIRECT($2:$2),ATALI[[#This Row],[//]])))</f>
        <v/>
      </c>
      <c r="U614" s="31" t="str">
        <f ca="1">IF(ATALI[[#This Row],[//]]="","",INDEX(INDIRECT($2:$2),ATALI[[#This Row],[//]]))</f>
        <v/>
      </c>
      <c r="V614" s="31" t="str">
        <f ca="1">LOWER(SUBSTITUTE(SUBSTITUTE(SUBSTITUTE(SUBSTITUTE(SUBSTITUTE(SUBSTITUTE(SUBSTITUTE(ATALI[[#This Row],[N.B.nota]]," ",""),"-",""),"(",""),")",""),".",""),",",""),"/",""))</f>
        <v/>
      </c>
      <c r="W614" s="31" t="str">
        <f ca="1">IF(ATALI[[#This Row],[concat]]="","",MATCH(ATALI[[#This Row],[concat]],[3]!db[NB NOTA_C],0)+1)</f>
        <v/>
      </c>
      <c r="X614" s="31" t="str">
        <f ca="1">IF(ATALI[[#This Row],[N.B.nota]]="","",ADDRESS(ROW(ATALI[QB]),COLUMN(ATALI[QB]))&amp;":"&amp;ADDRESS(ROW(),COLUMN(ATALI[QB])))</f>
        <v/>
      </c>
      <c r="Y614" s="46" t="str">
        <f ca="1">IF(ATALI[[#This Row],[//]]="","",HYPERLINK("[../DB.xlsx]DB!e"&amp;MATCH(ATALI[[#This Row],[concat]],[3]!db[NB NOTA_C],0)+1,"&gt;"))</f>
        <v/>
      </c>
      <c r="Z614" s="32">
        <f ca="1">IF(ATALI[[#This Row],[ID NOTA]]="",INDIRECT(ADDRESS(ROW()-1,COLUMN())),ATALI[[#This Row],[ID NOTA]])</f>
        <v>7</v>
      </c>
    </row>
    <row r="615" spans="1:26" x14ac:dyDescent="0.25">
      <c r="A615" s="32"/>
      <c r="B615" s="48" t="str">
        <f>IF(ATALI[[#This Row],[N_ID]]="","",INDEX(Table1[ID],MATCH(ATALI[[#This Row],[N_ID]],Table1[N_ID],0)))</f>
        <v/>
      </c>
      <c r="C615" s="48" t="str">
        <f ca="1">IF(ATALI[[#This Row],[//]]="","",HYPERLINK("["&amp;SUBSTITUTE(DIR,"'","")&amp;"]NOTA!D"&amp;ATALI[[#This Row],[//]]+2,"&gt;"))</f>
        <v/>
      </c>
      <c r="D615" s="48" t="str">
        <f>IF(ATALI[[#This Row],[ID NOTA]]="","",INDEX(Table1[QB],MATCH(ATALI[[#This Row],[ID NOTA]],Table1[ID],0)))</f>
        <v/>
      </c>
      <c r="E615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15" s="48"/>
      <c r="G615" s="30" t="str">
        <f ca="1">IF(ATALI[[#This Row],[N_ID]]="","",INDEX(INDIRECT($2:$2),ATALI[[#This Row],[//]]))</f>
        <v/>
      </c>
      <c r="H615" s="30" t="str">
        <f ca="1">IF(ATALI[[#This Row],[N_ID]]="","",INDEX(INDIRECT($2:$2),ATALI[[#This Row],[//]]))</f>
        <v/>
      </c>
      <c r="I615" s="31" t="str">
        <f ca="1">IF(ATALI[[#This Row],[N_ID]]="","",INDEX(INDIRECT($2:$2),ATALI[[#This Row],[//]]))</f>
        <v/>
      </c>
      <c r="J615" s="31" t="str">
        <f ca="1">IF(ATALI[[#This Row],[//]]="","",INDEX([3]!db[NB PAJAK],ATALI[[#This Row],[stt]]-1))</f>
        <v/>
      </c>
      <c r="K615" s="48" t="str">
        <f ca="1">IF(ATALI[[#This Row],[//]]="","",INDEX(INDIRECT($2:$2),ATALI[[#This Row],[//]]))</f>
        <v/>
      </c>
      <c r="L615" s="48" t="str">
        <f ca="1">IF(ATALI[[#This Row],[//]]="","",INDEX(INDIRECT($2:$2),ATALI[[#This Row],[//]]))</f>
        <v/>
      </c>
      <c r="M615" s="48" t="str">
        <f ca="1">IF(ATALI[[#This Row],[//]]="","",INDEX(INDIRECT($2:$2),ATALI[[#This Row],[//]]))</f>
        <v/>
      </c>
      <c r="N615" s="33" t="str">
        <f ca="1">IF(ATALI[[#This Row],[//]]="","",INDEX(INDIRECT($2:$2),ATALI[[#This Row],[//]]))</f>
        <v/>
      </c>
      <c r="O615" s="44" t="str">
        <f ca="1">IF(ATALI[[#This Row],[//]]="","",INDEX(INDIRECT($2:$2),ATALI[[#This Row],[//]]))</f>
        <v/>
      </c>
      <c r="P615" s="44" t="str">
        <f ca="1">IF(ATALI[[#This Row],[//]]="","",IF(INDEX(INDIRECT($2:$2),ATALI[[#This Row],[//]])="","",INDEX(INDIRECT($2:$2),ATALI[[#This Row],[//]])))</f>
        <v/>
      </c>
      <c r="Q615" s="33" t="str">
        <f ca="1">IF(ATALI[[#This Row],[//]]="","",INDEX(INDIRECT($2:$2),ATALI[[#This Row],[//]]))</f>
        <v/>
      </c>
      <c r="R6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15" s="45" t="str">
        <f ca="1">IF(ATALI[[#This Row],[//]]="","",IF(INDEX(INDIRECT($2:$2),ATALI[[#This Row],[//]])="","",INDEX(INDIRECT($2:$2),ATALI[[#This Row],[//]])))</f>
        <v/>
      </c>
      <c r="U615" s="31" t="str">
        <f ca="1">IF(ATALI[[#This Row],[//]]="","",INDEX(INDIRECT($2:$2),ATALI[[#This Row],[//]]))</f>
        <v/>
      </c>
      <c r="V615" s="31" t="str">
        <f ca="1">LOWER(SUBSTITUTE(SUBSTITUTE(SUBSTITUTE(SUBSTITUTE(SUBSTITUTE(SUBSTITUTE(SUBSTITUTE(ATALI[[#This Row],[N.B.nota]]," ",""),"-",""),"(",""),")",""),".",""),",",""),"/",""))</f>
        <v/>
      </c>
      <c r="W615" s="31" t="str">
        <f ca="1">IF(ATALI[[#This Row],[concat]]="","",MATCH(ATALI[[#This Row],[concat]],[3]!db[NB NOTA_C],0)+1)</f>
        <v/>
      </c>
      <c r="X615" s="31" t="str">
        <f ca="1">IF(ATALI[[#This Row],[N.B.nota]]="","",ADDRESS(ROW(ATALI[QB]),COLUMN(ATALI[QB]))&amp;":"&amp;ADDRESS(ROW(),COLUMN(ATALI[QB])))</f>
        <v/>
      </c>
      <c r="Y615" s="46" t="str">
        <f ca="1">IF(ATALI[[#This Row],[//]]="","",HYPERLINK("[../DB.xlsx]DB!e"&amp;MATCH(ATALI[[#This Row],[concat]],[3]!db[NB NOTA_C],0)+1,"&gt;"))</f>
        <v/>
      </c>
      <c r="Z615" s="32">
        <f ca="1">IF(ATALI[[#This Row],[ID NOTA]]="",INDIRECT(ADDRESS(ROW()-1,COLUMN())),ATALI[[#This Row],[ID NOTA]])</f>
        <v>7</v>
      </c>
    </row>
    <row r="616" spans="1:26" x14ac:dyDescent="0.25">
      <c r="A616" s="32"/>
      <c r="B616" s="48" t="str">
        <f>IF(ATALI[[#This Row],[N_ID]]="","",INDEX(Table1[ID],MATCH(ATALI[[#This Row],[N_ID]],Table1[N_ID],0)))</f>
        <v/>
      </c>
      <c r="C616" s="48" t="str">
        <f ca="1">IF(ATALI[[#This Row],[//]]="","",HYPERLINK("["&amp;SUBSTITUTE(DIR,"'","")&amp;"]NOTA!D"&amp;ATALI[[#This Row],[//]]+2,"&gt;"))</f>
        <v/>
      </c>
      <c r="D616" s="48" t="str">
        <f>IF(ATALI[[#This Row],[ID NOTA]]="","",INDEX(Table1[QB],MATCH(ATALI[[#This Row],[ID NOTA]],Table1[ID],0)))</f>
        <v/>
      </c>
      <c r="E616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16" s="48"/>
      <c r="G616" s="30" t="str">
        <f ca="1">IF(ATALI[[#This Row],[N_ID]]="","",INDEX(INDIRECT($2:$2),ATALI[[#This Row],[//]]))</f>
        <v/>
      </c>
      <c r="H616" s="30" t="str">
        <f ca="1">IF(ATALI[[#This Row],[N_ID]]="","",INDEX(INDIRECT($2:$2),ATALI[[#This Row],[//]]))</f>
        <v/>
      </c>
      <c r="I616" s="31" t="str">
        <f ca="1">IF(ATALI[[#This Row],[N_ID]]="","",INDEX(INDIRECT($2:$2),ATALI[[#This Row],[//]]))</f>
        <v/>
      </c>
      <c r="J616" s="31" t="str">
        <f ca="1">IF(ATALI[[#This Row],[//]]="","",INDEX([3]!db[NB PAJAK],ATALI[[#This Row],[stt]]-1))</f>
        <v/>
      </c>
      <c r="K616" s="48" t="str">
        <f ca="1">IF(ATALI[[#This Row],[//]]="","",INDEX(INDIRECT($2:$2),ATALI[[#This Row],[//]]))</f>
        <v/>
      </c>
      <c r="L616" s="48" t="str">
        <f ca="1">IF(ATALI[[#This Row],[//]]="","",INDEX(INDIRECT($2:$2),ATALI[[#This Row],[//]]))</f>
        <v/>
      </c>
      <c r="M616" s="48" t="str">
        <f ca="1">IF(ATALI[[#This Row],[//]]="","",INDEX(INDIRECT($2:$2),ATALI[[#This Row],[//]]))</f>
        <v/>
      </c>
      <c r="N616" s="33" t="str">
        <f ca="1">IF(ATALI[[#This Row],[//]]="","",INDEX(INDIRECT($2:$2),ATALI[[#This Row],[//]]))</f>
        <v/>
      </c>
      <c r="O616" s="44" t="str">
        <f ca="1">IF(ATALI[[#This Row],[//]]="","",INDEX(INDIRECT($2:$2),ATALI[[#This Row],[//]]))</f>
        <v/>
      </c>
      <c r="P616" s="44" t="str">
        <f ca="1">IF(ATALI[[#This Row],[//]]="","",IF(INDEX(INDIRECT($2:$2),ATALI[[#This Row],[//]])="","",INDEX(INDIRECT($2:$2),ATALI[[#This Row],[//]])))</f>
        <v/>
      </c>
      <c r="Q616" s="33" t="str">
        <f ca="1">IF(ATALI[[#This Row],[//]]="","",INDEX(INDIRECT($2:$2),ATALI[[#This Row],[//]]))</f>
        <v/>
      </c>
      <c r="R6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16" s="45" t="str">
        <f ca="1">IF(ATALI[[#This Row],[//]]="","",IF(INDEX(INDIRECT($2:$2),ATALI[[#This Row],[//]])="","",INDEX(INDIRECT($2:$2),ATALI[[#This Row],[//]])))</f>
        <v/>
      </c>
      <c r="U616" s="31" t="str">
        <f ca="1">IF(ATALI[[#This Row],[//]]="","",INDEX(INDIRECT($2:$2),ATALI[[#This Row],[//]]))</f>
        <v/>
      </c>
      <c r="V616" s="31" t="str">
        <f ca="1">LOWER(SUBSTITUTE(SUBSTITUTE(SUBSTITUTE(SUBSTITUTE(SUBSTITUTE(SUBSTITUTE(SUBSTITUTE(ATALI[[#This Row],[N.B.nota]]," ",""),"-",""),"(",""),")",""),".",""),",",""),"/",""))</f>
        <v/>
      </c>
      <c r="W616" s="31" t="str">
        <f ca="1">IF(ATALI[[#This Row],[concat]]="","",MATCH(ATALI[[#This Row],[concat]],[3]!db[NB NOTA_C],0)+1)</f>
        <v/>
      </c>
      <c r="X616" s="31" t="str">
        <f ca="1">IF(ATALI[[#This Row],[N.B.nota]]="","",ADDRESS(ROW(ATALI[QB]),COLUMN(ATALI[QB]))&amp;":"&amp;ADDRESS(ROW(),COLUMN(ATALI[QB])))</f>
        <v/>
      </c>
      <c r="Y616" s="46" t="str">
        <f ca="1">IF(ATALI[[#This Row],[//]]="","",HYPERLINK("[../DB.xlsx]DB!e"&amp;MATCH(ATALI[[#This Row],[concat]],[3]!db[NB NOTA_C],0)+1,"&gt;"))</f>
        <v/>
      </c>
      <c r="Z616" s="32">
        <f ca="1">IF(ATALI[[#This Row],[ID NOTA]]="",INDIRECT(ADDRESS(ROW()-1,COLUMN())),ATALI[[#This Row],[ID NOTA]])</f>
        <v>7</v>
      </c>
    </row>
    <row r="617" spans="1:26" x14ac:dyDescent="0.25">
      <c r="A617" s="32"/>
      <c r="B617" s="48" t="str">
        <f>IF(ATALI[[#This Row],[N_ID]]="","",INDEX(Table1[ID],MATCH(ATALI[[#This Row],[N_ID]],Table1[N_ID],0)))</f>
        <v/>
      </c>
      <c r="C617" s="48" t="str">
        <f ca="1">IF(ATALI[[#This Row],[//]]="","",HYPERLINK("["&amp;SUBSTITUTE(DIR,"'","")&amp;"]NOTA!D"&amp;ATALI[[#This Row],[//]]+2,"&gt;"))</f>
        <v/>
      </c>
      <c r="D617" s="48" t="str">
        <f>IF(ATALI[[#This Row],[ID NOTA]]="","",INDEX(Table1[QB],MATCH(ATALI[[#This Row],[ID NOTA]],Table1[ID],0)))</f>
        <v/>
      </c>
      <c r="E617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17" s="48"/>
      <c r="G617" s="30" t="str">
        <f ca="1">IF(ATALI[[#This Row],[N_ID]]="","",INDEX(INDIRECT($2:$2),ATALI[[#This Row],[//]]))</f>
        <v/>
      </c>
      <c r="H617" s="30" t="str">
        <f ca="1">IF(ATALI[[#This Row],[N_ID]]="","",INDEX(INDIRECT($2:$2),ATALI[[#This Row],[//]]))</f>
        <v/>
      </c>
      <c r="I617" s="31" t="str">
        <f ca="1">IF(ATALI[[#This Row],[N_ID]]="","",INDEX(INDIRECT($2:$2),ATALI[[#This Row],[//]]))</f>
        <v/>
      </c>
      <c r="J617" s="31" t="str">
        <f ca="1">IF(ATALI[[#This Row],[//]]="","",INDEX([3]!db[NB PAJAK],ATALI[[#This Row],[stt]]-1))</f>
        <v/>
      </c>
      <c r="K617" s="48" t="str">
        <f ca="1">IF(ATALI[[#This Row],[//]]="","",INDEX(INDIRECT($2:$2),ATALI[[#This Row],[//]]))</f>
        <v/>
      </c>
      <c r="L617" s="48" t="str">
        <f ca="1">IF(ATALI[[#This Row],[//]]="","",INDEX(INDIRECT($2:$2),ATALI[[#This Row],[//]]))</f>
        <v/>
      </c>
      <c r="M617" s="48" t="str">
        <f ca="1">IF(ATALI[[#This Row],[//]]="","",INDEX(INDIRECT($2:$2),ATALI[[#This Row],[//]]))</f>
        <v/>
      </c>
      <c r="N617" s="33" t="str">
        <f ca="1">IF(ATALI[[#This Row],[//]]="","",INDEX(INDIRECT($2:$2),ATALI[[#This Row],[//]]))</f>
        <v/>
      </c>
      <c r="O617" s="44" t="str">
        <f ca="1">IF(ATALI[[#This Row],[//]]="","",INDEX(INDIRECT($2:$2),ATALI[[#This Row],[//]]))</f>
        <v/>
      </c>
      <c r="P617" s="44" t="str">
        <f ca="1">IF(ATALI[[#This Row],[//]]="","",IF(INDEX(INDIRECT($2:$2),ATALI[[#This Row],[//]])="","",INDEX(INDIRECT($2:$2),ATALI[[#This Row],[//]])))</f>
        <v/>
      </c>
      <c r="Q617" s="33" t="str">
        <f ca="1">IF(ATALI[[#This Row],[//]]="","",INDEX(INDIRECT($2:$2),ATALI[[#This Row],[//]]))</f>
        <v/>
      </c>
      <c r="R6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17" s="45" t="str">
        <f ca="1">IF(ATALI[[#This Row],[//]]="","",IF(INDEX(INDIRECT($2:$2),ATALI[[#This Row],[//]])="","",INDEX(INDIRECT($2:$2),ATALI[[#This Row],[//]])))</f>
        <v/>
      </c>
      <c r="U617" s="31" t="str">
        <f ca="1">IF(ATALI[[#This Row],[//]]="","",INDEX(INDIRECT($2:$2),ATALI[[#This Row],[//]]))</f>
        <v/>
      </c>
      <c r="V617" s="31" t="str">
        <f ca="1">LOWER(SUBSTITUTE(SUBSTITUTE(SUBSTITUTE(SUBSTITUTE(SUBSTITUTE(SUBSTITUTE(SUBSTITUTE(ATALI[[#This Row],[N.B.nota]]," ",""),"-",""),"(",""),")",""),".",""),",",""),"/",""))</f>
        <v/>
      </c>
      <c r="W617" s="31" t="str">
        <f ca="1">IF(ATALI[[#This Row],[concat]]="","",MATCH(ATALI[[#This Row],[concat]],[3]!db[NB NOTA_C],0)+1)</f>
        <v/>
      </c>
      <c r="X617" s="31" t="str">
        <f ca="1">IF(ATALI[[#This Row],[N.B.nota]]="","",ADDRESS(ROW(ATALI[QB]),COLUMN(ATALI[QB]))&amp;":"&amp;ADDRESS(ROW(),COLUMN(ATALI[QB])))</f>
        <v/>
      </c>
      <c r="Y617" s="46" t="str">
        <f ca="1">IF(ATALI[[#This Row],[//]]="","",HYPERLINK("[../DB.xlsx]DB!e"&amp;MATCH(ATALI[[#This Row],[concat]],[3]!db[NB NOTA_C],0)+1,"&gt;"))</f>
        <v/>
      </c>
      <c r="Z617" s="32">
        <f ca="1">IF(ATALI[[#This Row],[ID NOTA]]="",INDIRECT(ADDRESS(ROW()-1,COLUMN())),ATALI[[#This Row],[ID NOTA]])</f>
        <v>7</v>
      </c>
    </row>
    <row r="618" spans="1:26" x14ac:dyDescent="0.25">
      <c r="A618" s="32"/>
      <c r="B618" s="48" t="str">
        <f>IF(ATALI[[#This Row],[N_ID]]="","",INDEX(Table1[ID],MATCH(ATALI[[#This Row],[N_ID]],Table1[N_ID],0)))</f>
        <v/>
      </c>
      <c r="C618" s="48" t="str">
        <f ca="1">IF(ATALI[[#This Row],[//]]="","",HYPERLINK("["&amp;SUBSTITUTE(DIR,"'","")&amp;"]NOTA!D"&amp;ATALI[[#This Row],[//]]+2,"&gt;"))</f>
        <v/>
      </c>
      <c r="D618" s="48" t="str">
        <f>IF(ATALI[[#This Row],[ID NOTA]]="","",INDEX(Table1[QB],MATCH(ATALI[[#This Row],[ID NOTA]],Table1[ID],0)))</f>
        <v/>
      </c>
      <c r="E618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18" s="48"/>
      <c r="G618" s="30" t="str">
        <f ca="1">IF(ATALI[[#This Row],[N_ID]]="","",INDEX(INDIRECT($2:$2),ATALI[[#This Row],[//]]))</f>
        <v/>
      </c>
      <c r="H618" s="30" t="str">
        <f ca="1">IF(ATALI[[#This Row],[N_ID]]="","",INDEX(INDIRECT($2:$2),ATALI[[#This Row],[//]]))</f>
        <v/>
      </c>
      <c r="I618" s="31" t="str">
        <f ca="1">IF(ATALI[[#This Row],[N_ID]]="","",INDEX(INDIRECT($2:$2),ATALI[[#This Row],[//]]))</f>
        <v/>
      </c>
      <c r="J618" s="31" t="str">
        <f ca="1">IF(ATALI[[#This Row],[//]]="","",INDEX([3]!db[NB PAJAK],ATALI[[#This Row],[stt]]-1))</f>
        <v/>
      </c>
      <c r="K618" s="48" t="str">
        <f ca="1">IF(ATALI[[#This Row],[//]]="","",INDEX(INDIRECT($2:$2),ATALI[[#This Row],[//]]))</f>
        <v/>
      </c>
      <c r="L618" s="48" t="str">
        <f ca="1">IF(ATALI[[#This Row],[//]]="","",INDEX(INDIRECT($2:$2),ATALI[[#This Row],[//]]))</f>
        <v/>
      </c>
      <c r="M618" s="48" t="str">
        <f ca="1">IF(ATALI[[#This Row],[//]]="","",INDEX(INDIRECT($2:$2),ATALI[[#This Row],[//]]))</f>
        <v/>
      </c>
      <c r="N618" s="33" t="str">
        <f ca="1">IF(ATALI[[#This Row],[//]]="","",INDEX(INDIRECT($2:$2),ATALI[[#This Row],[//]]))</f>
        <v/>
      </c>
      <c r="O618" s="44" t="str">
        <f ca="1">IF(ATALI[[#This Row],[//]]="","",INDEX(INDIRECT($2:$2),ATALI[[#This Row],[//]]))</f>
        <v/>
      </c>
      <c r="P618" s="44" t="str">
        <f ca="1">IF(ATALI[[#This Row],[//]]="","",IF(INDEX(INDIRECT($2:$2),ATALI[[#This Row],[//]])="","",INDEX(INDIRECT($2:$2),ATALI[[#This Row],[//]])))</f>
        <v/>
      </c>
      <c r="Q618" s="33" t="str">
        <f ca="1">IF(ATALI[[#This Row],[//]]="","",INDEX(INDIRECT($2:$2),ATALI[[#This Row],[//]]))</f>
        <v/>
      </c>
      <c r="R6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18" s="45" t="str">
        <f ca="1">IF(ATALI[[#This Row],[//]]="","",IF(INDEX(INDIRECT($2:$2),ATALI[[#This Row],[//]])="","",INDEX(INDIRECT($2:$2),ATALI[[#This Row],[//]])))</f>
        <v/>
      </c>
      <c r="U618" s="31" t="str">
        <f ca="1">IF(ATALI[[#This Row],[//]]="","",INDEX(INDIRECT($2:$2),ATALI[[#This Row],[//]]))</f>
        <v/>
      </c>
      <c r="V618" s="31" t="str">
        <f ca="1">LOWER(SUBSTITUTE(SUBSTITUTE(SUBSTITUTE(SUBSTITUTE(SUBSTITUTE(SUBSTITUTE(SUBSTITUTE(ATALI[[#This Row],[N.B.nota]]," ",""),"-",""),"(",""),")",""),".",""),",",""),"/",""))</f>
        <v/>
      </c>
      <c r="W618" s="31" t="str">
        <f ca="1">IF(ATALI[[#This Row],[concat]]="","",MATCH(ATALI[[#This Row],[concat]],[3]!db[NB NOTA_C],0)+1)</f>
        <v/>
      </c>
      <c r="X618" s="31" t="str">
        <f ca="1">IF(ATALI[[#This Row],[N.B.nota]]="","",ADDRESS(ROW(ATALI[QB]),COLUMN(ATALI[QB]))&amp;":"&amp;ADDRESS(ROW(),COLUMN(ATALI[QB])))</f>
        <v/>
      </c>
      <c r="Y618" s="46" t="str">
        <f ca="1">IF(ATALI[[#This Row],[//]]="","",HYPERLINK("[../DB.xlsx]DB!e"&amp;MATCH(ATALI[[#This Row],[concat]],[3]!db[NB NOTA_C],0)+1,"&gt;"))</f>
        <v/>
      </c>
      <c r="Z618" s="32">
        <f ca="1">IF(ATALI[[#This Row],[ID NOTA]]="",INDIRECT(ADDRESS(ROW()-1,COLUMN())),ATALI[[#This Row],[ID NOTA]])</f>
        <v>7</v>
      </c>
    </row>
    <row r="619" spans="1:26" x14ac:dyDescent="0.25">
      <c r="A619" s="32"/>
      <c r="B619" s="48" t="str">
        <f>IF(ATALI[[#This Row],[N_ID]]="","",INDEX(Table1[ID],MATCH(ATALI[[#This Row],[N_ID]],Table1[N_ID],0)))</f>
        <v/>
      </c>
      <c r="C619" s="48" t="str">
        <f ca="1">IF(ATALI[[#This Row],[//]]="","",HYPERLINK("["&amp;SUBSTITUTE(DIR,"'","")&amp;"]NOTA!D"&amp;ATALI[[#This Row],[//]]+2,"&gt;"))</f>
        <v/>
      </c>
      <c r="D619" s="48" t="str">
        <f>IF(ATALI[[#This Row],[ID NOTA]]="","",INDEX(Table1[QB],MATCH(ATALI[[#This Row],[ID NOTA]],Table1[ID],0)))</f>
        <v/>
      </c>
      <c r="E619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19" s="48"/>
      <c r="G619" s="30" t="str">
        <f ca="1">IF(ATALI[[#This Row],[N_ID]]="","",INDEX(INDIRECT($2:$2),ATALI[[#This Row],[//]]))</f>
        <v/>
      </c>
      <c r="H619" s="30" t="str">
        <f ca="1">IF(ATALI[[#This Row],[N_ID]]="","",INDEX(INDIRECT($2:$2),ATALI[[#This Row],[//]]))</f>
        <v/>
      </c>
      <c r="I619" s="31" t="str">
        <f ca="1">IF(ATALI[[#This Row],[N_ID]]="","",INDEX(INDIRECT($2:$2),ATALI[[#This Row],[//]]))</f>
        <v/>
      </c>
      <c r="J619" s="31" t="str">
        <f ca="1">IF(ATALI[[#This Row],[//]]="","",INDEX([3]!db[NB PAJAK],ATALI[[#This Row],[stt]]-1))</f>
        <v/>
      </c>
      <c r="K619" s="48" t="str">
        <f ca="1">IF(ATALI[[#This Row],[//]]="","",INDEX(INDIRECT($2:$2),ATALI[[#This Row],[//]]))</f>
        <v/>
      </c>
      <c r="L619" s="48" t="str">
        <f ca="1">IF(ATALI[[#This Row],[//]]="","",INDEX(INDIRECT($2:$2),ATALI[[#This Row],[//]]))</f>
        <v/>
      </c>
      <c r="M619" s="48" t="str">
        <f ca="1">IF(ATALI[[#This Row],[//]]="","",INDEX(INDIRECT($2:$2),ATALI[[#This Row],[//]]))</f>
        <v/>
      </c>
      <c r="N619" s="33" t="str">
        <f ca="1">IF(ATALI[[#This Row],[//]]="","",INDEX(INDIRECT($2:$2),ATALI[[#This Row],[//]]))</f>
        <v/>
      </c>
      <c r="O619" s="44" t="str">
        <f ca="1">IF(ATALI[[#This Row],[//]]="","",INDEX(INDIRECT($2:$2),ATALI[[#This Row],[//]]))</f>
        <v/>
      </c>
      <c r="P619" s="44" t="str">
        <f ca="1">IF(ATALI[[#This Row],[//]]="","",IF(INDEX(INDIRECT($2:$2),ATALI[[#This Row],[//]])="","",INDEX(INDIRECT($2:$2),ATALI[[#This Row],[//]])))</f>
        <v/>
      </c>
      <c r="Q619" s="33" t="str">
        <f ca="1">IF(ATALI[[#This Row],[//]]="","",INDEX(INDIRECT($2:$2),ATALI[[#This Row],[//]]))</f>
        <v/>
      </c>
      <c r="R6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19" s="45" t="str">
        <f ca="1">IF(ATALI[[#This Row],[//]]="","",IF(INDEX(INDIRECT($2:$2),ATALI[[#This Row],[//]])="","",INDEX(INDIRECT($2:$2),ATALI[[#This Row],[//]])))</f>
        <v/>
      </c>
      <c r="U619" s="31" t="str">
        <f ca="1">IF(ATALI[[#This Row],[//]]="","",INDEX(INDIRECT($2:$2),ATALI[[#This Row],[//]]))</f>
        <v/>
      </c>
      <c r="V619" s="31" t="str">
        <f ca="1">LOWER(SUBSTITUTE(SUBSTITUTE(SUBSTITUTE(SUBSTITUTE(SUBSTITUTE(SUBSTITUTE(SUBSTITUTE(ATALI[[#This Row],[N.B.nota]]," ",""),"-",""),"(",""),")",""),".",""),",",""),"/",""))</f>
        <v/>
      </c>
      <c r="W619" s="31" t="str">
        <f ca="1">IF(ATALI[[#This Row],[concat]]="","",MATCH(ATALI[[#This Row],[concat]],[3]!db[NB NOTA_C],0)+1)</f>
        <v/>
      </c>
      <c r="X619" s="31" t="str">
        <f ca="1">IF(ATALI[[#This Row],[N.B.nota]]="","",ADDRESS(ROW(ATALI[QB]),COLUMN(ATALI[QB]))&amp;":"&amp;ADDRESS(ROW(),COLUMN(ATALI[QB])))</f>
        <v/>
      </c>
      <c r="Y619" s="46" t="str">
        <f ca="1">IF(ATALI[[#This Row],[//]]="","",HYPERLINK("[../DB.xlsx]DB!e"&amp;MATCH(ATALI[[#This Row],[concat]],[3]!db[NB NOTA_C],0)+1,"&gt;"))</f>
        <v/>
      </c>
      <c r="Z619" s="32">
        <f ca="1">IF(ATALI[[#This Row],[ID NOTA]]="",INDIRECT(ADDRESS(ROW()-1,COLUMN())),ATALI[[#This Row],[ID NOTA]])</f>
        <v>7</v>
      </c>
    </row>
    <row r="620" spans="1:26" x14ac:dyDescent="0.25">
      <c r="A620" s="32"/>
      <c r="B620" s="48" t="str">
        <f>IF(ATALI[[#This Row],[N_ID]]="","",INDEX(Table1[ID],MATCH(ATALI[[#This Row],[N_ID]],Table1[N_ID],0)))</f>
        <v/>
      </c>
      <c r="C620" s="48" t="str">
        <f ca="1">IF(ATALI[[#This Row],[//]]="","",HYPERLINK("["&amp;SUBSTITUTE(DIR,"'","")&amp;"]NOTA!D"&amp;ATALI[[#This Row],[//]]+2,"&gt;"))</f>
        <v/>
      </c>
      <c r="D620" s="48" t="str">
        <f>IF(ATALI[[#This Row],[ID NOTA]]="","",INDEX(Table1[QB],MATCH(ATALI[[#This Row],[ID NOTA]],Table1[ID],0)))</f>
        <v/>
      </c>
      <c r="E620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20" s="48"/>
      <c r="G620" s="30" t="str">
        <f ca="1">IF(ATALI[[#This Row],[N_ID]]="","",INDEX(INDIRECT($2:$2),ATALI[[#This Row],[//]]))</f>
        <v/>
      </c>
      <c r="H620" s="30" t="str">
        <f ca="1">IF(ATALI[[#This Row],[N_ID]]="","",INDEX(INDIRECT($2:$2),ATALI[[#This Row],[//]]))</f>
        <v/>
      </c>
      <c r="I620" s="31" t="str">
        <f ca="1">IF(ATALI[[#This Row],[N_ID]]="","",INDEX(INDIRECT($2:$2),ATALI[[#This Row],[//]]))</f>
        <v/>
      </c>
      <c r="J620" s="31" t="str">
        <f ca="1">IF(ATALI[[#This Row],[//]]="","",INDEX([3]!db[NB PAJAK],ATALI[[#This Row],[stt]]-1))</f>
        <v/>
      </c>
      <c r="K620" s="48" t="str">
        <f ca="1">IF(ATALI[[#This Row],[//]]="","",INDEX(INDIRECT($2:$2),ATALI[[#This Row],[//]]))</f>
        <v/>
      </c>
      <c r="L620" s="48" t="str">
        <f ca="1">IF(ATALI[[#This Row],[//]]="","",INDEX(INDIRECT($2:$2),ATALI[[#This Row],[//]]))</f>
        <v/>
      </c>
      <c r="M620" s="48" t="str">
        <f ca="1">IF(ATALI[[#This Row],[//]]="","",INDEX(INDIRECT($2:$2),ATALI[[#This Row],[//]]))</f>
        <v/>
      </c>
      <c r="N620" s="33" t="str">
        <f ca="1">IF(ATALI[[#This Row],[//]]="","",INDEX(INDIRECT($2:$2),ATALI[[#This Row],[//]]))</f>
        <v/>
      </c>
      <c r="O620" s="44" t="str">
        <f ca="1">IF(ATALI[[#This Row],[//]]="","",INDEX(INDIRECT($2:$2),ATALI[[#This Row],[//]]))</f>
        <v/>
      </c>
      <c r="P620" s="44" t="str">
        <f ca="1">IF(ATALI[[#This Row],[//]]="","",IF(INDEX(INDIRECT($2:$2),ATALI[[#This Row],[//]])="","",INDEX(INDIRECT($2:$2),ATALI[[#This Row],[//]])))</f>
        <v/>
      </c>
      <c r="Q620" s="33" t="str">
        <f ca="1">IF(ATALI[[#This Row],[//]]="","",INDEX(INDIRECT($2:$2),ATALI[[#This Row],[//]]))</f>
        <v/>
      </c>
      <c r="R6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20" s="45" t="str">
        <f ca="1">IF(ATALI[[#This Row],[//]]="","",IF(INDEX(INDIRECT($2:$2),ATALI[[#This Row],[//]])="","",INDEX(INDIRECT($2:$2),ATALI[[#This Row],[//]])))</f>
        <v/>
      </c>
      <c r="U620" s="31" t="str">
        <f ca="1">IF(ATALI[[#This Row],[//]]="","",INDEX(INDIRECT($2:$2),ATALI[[#This Row],[//]]))</f>
        <v/>
      </c>
      <c r="V620" s="31" t="str">
        <f ca="1">LOWER(SUBSTITUTE(SUBSTITUTE(SUBSTITUTE(SUBSTITUTE(SUBSTITUTE(SUBSTITUTE(SUBSTITUTE(ATALI[[#This Row],[N.B.nota]]," ",""),"-",""),"(",""),")",""),".",""),",",""),"/",""))</f>
        <v/>
      </c>
      <c r="W620" s="31" t="str">
        <f ca="1">IF(ATALI[[#This Row],[concat]]="","",MATCH(ATALI[[#This Row],[concat]],[3]!db[NB NOTA_C],0)+1)</f>
        <v/>
      </c>
      <c r="X620" s="31" t="str">
        <f ca="1">IF(ATALI[[#This Row],[N.B.nota]]="","",ADDRESS(ROW(ATALI[QB]),COLUMN(ATALI[QB]))&amp;":"&amp;ADDRESS(ROW(),COLUMN(ATALI[QB])))</f>
        <v/>
      </c>
      <c r="Y620" s="46" t="str">
        <f ca="1">IF(ATALI[[#This Row],[//]]="","",HYPERLINK("[../DB.xlsx]DB!e"&amp;MATCH(ATALI[[#This Row],[concat]],[3]!db[NB NOTA_C],0)+1,"&gt;"))</f>
        <v/>
      </c>
      <c r="Z620" s="32">
        <f ca="1">IF(ATALI[[#This Row],[ID NOTA]]="",INDIRECT(ADDRESS(ROW()-1,COLUMN())),ATALI[[#This Row],[ID NOTA]])</f>
        <v>7</v>
      </c>
    </row>
    <row r="621" spans="1:26" x14ac:dyDescent="0.25">
      <c r="A621" s="32"/>
      <c r="B621" s="48" t="str">
        <f>IF(ATALI[[#This Row],[N_ID]]="","",INDEX(Table1[ID],MATCH(ATALI[[#This Row],[N_ID]],Table1[N_ID],0)))</f>
        <v/>
      </c>
      <c r="C621" s="48" t="str">
        <f ca="1">IF(ATALI[[#This Row],[//]]="","",HYPERLINK("["&amp;SUBSTITUTE(DIR,"'","")&amp;"]NOTA!D"&amp;ATALI[[#This Row],[//]]+2,"&gt;"))</f>
        <v/>
      </c>
      <c r="D621" s="48" t="str">
        <f>IF(ATALI[[#This Row],[ID NOTA]]="","",INDEX(Table1[QB],MATCH(ATALI[[#This Row],[ID NOTA]],Table1[ID],0)))</f>
        <v/>
      </c>
      <c r="E621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21" s="48"/>
      <c r="G621" s="30" t="str">
        <f ca="1">IF(ATALI[[#This Row],[N_ID]]="","",INDEX(INDIRECT($2:$2),ATALI[[#This Row],[//]]))</f>
        <v/>
      </c>
      <c r="H621" s="30" t="str">
        <f ca="1">IF(ATALI[[#This Row],[N_ID]]="","",INDEX(INDIRECT($2:$2),ATALI[[#This Row],[//]]))</f>
        <v/>
      </c>
      <c r="I621" s="31" t="str">
        <f ca="1">IF(ATALI[[#This Row],[N_ID]]="","",INDEX(INDIRECT($2:$2),ATALI[[#This Row],[//]]))</f>
        <v/>
      </c>
      <c r="J621" s="31" t="str">
        <f ca="1">IF(ATALI[[#This Row],[//]]="","",INDEX([3]!db[NB PAJAK],ATALI[[#This Row],[stt]]-1))</f>
        <v/>
      </c>
      <c r="K621" s="48" t="str">
        <f ca="1">IF(ATALI[[#This Row],[//]]="","",INDEX(INDIRECT($2:$2),ATALI[[#This Row],[//]]))</f>
        <v/>
      </c>
      <c r="L621" s="48" t="str">
        <f ca="1">IF(ATALI[[#This Row],[//]]="","",INDEX(INDIRECT($2:$2),ATALI[[#This Row],[//]]))</f>
        <v/>
      </c>
      <c r="M621" s="48" t="str">
        <f ca="1">IF(ATALI[[#This Row],[//]]="","",INDEX(INDIRECT($2:$2),ATALI[[#This Row],[//]]))</f>
        <v/>
      </c>
      <c r="N621" s="33" t="str">
        <f ca="1">IF(ATALI[[#This Row],[//]]="","",INDEX(INDIRECT($2:$2),ATALI[[#This Row],[//]]))</f>
        <v/>
      </c>
      <c r="O621" s="44" t="str">
        <f ca="1">IF(ATALI[[#This Row],[//]]="","",INDEX(INDIRECT($2:$2),ATALI[[#This Row],[//]]))</f>
        <v/>
      </c>
      <c r="P621" s="44" t="str">
        <f ca="1">IF(ATALI[[#This Row],[//]]="","",IF(INDEX(INDIRECT($2:$2),ATALI[[#This Row],[//]])="","",INDEX(INDIRECT($2:$2),ATALI[[#This Row],[//]])))</f>
        <v/>
      </c>
      <c r="Q621" s="33" t="str">
        <f ca="1">IF(ATALI[[#This Row],[//]]="","",INDEX(INDIRECT($2:$2),ATALI[[#This Row],[//]]))</f>
        <v/>
      </c>
      <c r="R6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21" s="45" t="str">
        <f ca="1">IF(ATALI[[#This Row],[//]]="","",IF(INDEX(INDIRECT($2:$2),ATALI[[#This Row],[//]])="","",INDEX(INDIRECT($2:$2),ATALI[[#This Row],[//]])))</f>
        <v/>
      </c>
      <c r="U621" s="31" t="str">
        <f ca="1">IF(ATALI[[#This Row],[//]]="","",INDEX(INDIRECT($2:$2),ATALI[[#This Row],[//]]))</f>
        <v/>
      </c>
      <c r="V621" s="31" t="str">
        <f ca="1">LOWER(SUBSTITUTE(SUBSTITUTE(SUBSTITUTE(SUBSTITUTE(SUBSTITUTE(SUBSTITUTE(SUBSTITUTE(ATALI[[#This Row],[N.B.nota]]," ",""),"-",""),"(",""),")",""),".",""),",",""),"/",""))</f>
        <v/>
      </c>
      <c r="W621" s="31" t="str">
        <f ca="1">IF(ATALI[[#This Row],[concat]]="","",MATCH(ATALI[[#This Row],[concat]],[3]!db[NB NOTA_C],0)+1)</f>
        <v/>
      </c>
      <c r="X621" s="31" t="str">
        <f ca="1">IF(ATALI[[#This Row],[N.B.nota]]="","",ADDRESS(ROW(ATALI[QB]),COLUMN(ATALI[QB]))&amp;":"&amp;ADDRESS(ROW(),COLUMN(ATALI[QB])))</f>
        <v/>
      </c>
      <c r="Y621" s="46" t="str">
        <f ca="1">IF(ATALI[[#This Row],[//]]="","",HYPERLINK("[../DB.xlsx]DB!e"&amp;MATCH(ATALI[[#This Row],[concat]],[3]!db[NB NOTA_C],0)+1,"&gt;"))</f>
        <v/>
      </c>
      <c r="Z621" s="32">
        <f ca="1">IF(ATALI[[#This Row],[ID NOTA]]="",INDIRECT(ADDRESS(ROW()-1,COLUMN())),ATALI[[#This Row],[ID NOTA]])</f>
        <v>7</v>
      </c>
    </row>
    <row r="622" spans="1:26" x14ac:dyDescent="0.25">
      <c r="A622" s="32"/>
      <c r="B622" s="48" t="str">
        <f>IF(ATALI[[#This Row],[N_ID]]="","",INDEX(Table1[ID],MATCH(ATALI[[#This Row],[N_ID]],Table1[N_ID],0)))</f>
        <v/>
      </c>
      <c r="C622" s="48" t="str">
        <f ca="1">IF(ATALI[[#This Row],[//]]="","",HYPERLINK("["&amp;SUBSTITUTE(DIR,"'","")&amp;"]NOTA!D"&amp;ATALI[[#This Row],[//]]+2,"&gt;"))</f>
        <v/>
      </c>
      <c r="D622" s="48" t="str">
        <f>IF(ATALI[[#This Row],[ID NOTA]]="","",INDEX(Table1[QB],MATCH(ATALI[[#This Row],[ID NOTA]],Table1[ID],0)))</f>
        <v/>
      </c>
      <c r="E622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22" s="48"/>
      <c r="G622" s="30" t="str">
        <f ca="1">IF(ATALI[[#This Row],[N_ID]]="","",INDEX(INDIRECT($2:$2),ATALI[[#This Row],[//]]))</f>
        <v/>
      </c>
      <c r="H622" s="30" t="str">
        <f ca="1">IF(ATALI[[#This Row],[N_ID]]="","",INDEX(INDIRECT($2:$2),ATALI[[#This Row],[//]]))</f>
        <v/>
      </c>
      <c r="I622" s="31" t="str">
        <f ca="1">IF(ATALI[[#This Row],[N_ID]]="","",INDEX(INDIRECT($2:$2),ATALI[[#This Row],[//]]))</f>
        <v/>
      </c>
      <c r="J622" s="31" t="str">
        <f ca="1">IF(ATALI[[#This Row],[//]]="","",INDEX([3]!db[NB PAJAK],ATALI[[#This Row],[stt]]-1))</f>
        <v/>
      </c>
      <c r="K622" s="48" t="str">
        <f ca="1">IF(ATALI[[#This Row],[//]]="","",INDEX(INDIRECT($2:$2),ATALI[[#This Row],[//]]))</f>
        <v/>
      </c>
      <c r="L622" s="48" t="str">
        <f ca="1">IF(ATALI[[#This Row],[//]]="","",INDEX(INDIRECT($2:$2),ATALI[[#This Row],[//]]))</f>
        <v/>
      </c>
      <c r="M622" s="48" t="str">
        <f ca="1">IF(ATALI[[#This Row],[//]]="","",INDEX(INDIRECT($2:$2),ATALI[[#This Row],[//]]))</f>
        <v/>
      </c>
      <c r="N622" s="33" t="str">
        <f ca="1">IF(ATALI[[#This Row],[//]]="","",INDEX(INDIRECT($2:$2),ATALI[[#This Row],[//]]))</f>
        <v/>
      </c>
      <c r="O622" s="44" t="str">
        <f ca="1">IF(ATALI[[#This Row],[//]]="","",INDEX(INDIRECT($2:$2),ATALI[[#This Row],[//]]))</f>
        <v/>
      </c>
      <c r="P622" s="44" t="str">
        <f ca="1">IF(ATALI[[#This Row],[//]]="","",IF(INDEX(INDIRECT($2:$2),ATALI[[#This Row],[//]])="","",INDEX(INDIRECT($2:$2),ATALI[[#This Row],[//]])))</f>
        <v/>
      </c>
      <c r="Q622" s="33" t="str">
        <f ca="1">IF(ATALI[[#This Row],[//]]="","",INDEX(INDIRECT($2:$2),ATALI[[#This Row],[//]]))</f>
        <v/>
      </c>
      <c r="R6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22" s="45" t="str">
        <f ca="1">IF(ATALI[[#This Row],[//]]="","",IF(INDEX(INDIRECT($2:$2),ATALI[[#This Row],[//]])="","",INDEX(INDIRECT($2:$2),ATALI[[#This Row],[//]])))</f>
        <v/>
      </c>
      <c r="U622" s="31" t="str">
        <f ca="1">IF(ATALI[[#This Row],[//]]="","",INDEX(INDIRECT($2:$2),ATALI[[#This Row],[//]]))</f>
        <v/>
      </c>
      <c r="V622" s="31" t="str">
        <f ca="1">LOWER(SUBSTITUTE(SUBSTITUTE(SUBSTITUTE(SUBSTITUTE(SUBSTITUTE(SUBSTITUTE(SUBSTITUTE(ATALI[[#This Row],[N.B.nota]]," ",""),"-",""),"(",""),")",""),".",""),",",""),"/",""))</f>
        <v/>
      </c>
      <c r="W622" s="31" t="str">
        <f ca="1">IF(ATALI[[#This Row],[concat]]="","",MATCH(ATALI[[#This Row],[concat]],[3]!db[NB NOTA_C],0)+1)</f>
        <v/>
      </c>
      <c r="X622" s="31" t="str">
        <f ca="1">IF(ATALI[[#This Row],[N.B.nota]]="","",ADDRESS(ROW(ATALI[QB]),COLUMN(ATALI[QB]))&amp;":"&amp;ADDRESS(ROW(),COLUMN(ATALI[QB])))</f>
        <v/>
      </c>
      <c r="Y622" s="46" t="str">
        <f ca="1">IF(ATALI[[#This Row],[//]]="","",HYPERLINK("[../DB.xlsx]DB!e"&amp;MATCH(ATALI[[#This Row],[concat]],[3]!db[NB NOTA_C],0)+1,"&gt;"))</f>
        <v/>
      </c>
      <c r="Z622" s="32">
        <f ca="1">IF(ATALI[[#This Row],[ID NOTA]]="",INDIRECT(ADDRESS(ROW()-1,COLUMN())),ATALI[[#This Row],[ID NOTA]])</f>
        <v>7</v>
      </c>
    </row>
    <row r="623" spans="1:26" x14ac:dyDescent="0.25">
      <c r="A623" s="32"/>
      <c r="B623" s="48" t="str">
        <f>IF(ATALI[[#This Row],[N_ID]]="","",INDEX(Table1[ID],MATCH(ATALI[[#This Row],[N_ID]],Table1[N_ID],0)))</f>
        <v/>
      </c>
      <c r="C623" s="48" t="str">
        <f ca="1">IF(ATALI[[#This Row],[//]]="","",HYPERLINK("["&amp;SUBSTITUTE(DIR,"'","")&amp;"]NOTA!D"&amp;ATALI[[#This Row],[//]]+2,"&gt;"))</f>
        <v/>
      </c>
      <c r="D623" s="48" t="str">
        <f>IF(ATALI[[#This Row],[ID NOTA]]="","",INDEX(Table1[QB],MATCH(ATALI[[#This Row],[ID NOTA]],Table1[ID],0)))</f>
        <v/>
      </c>
      <c r="E623" s="48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23" s="48"/>
      <c r="G623" s="30" t="str">
        <f ca="1">IF(ATALI[[#This Row],[N_ID]]="","",INDEX(INDIRECT($2:$2),ATALI[[#This Row],[//]]))</f>
        <v/>
      </c>
      <c r="H623" s="30" t="str">
        <f ca="1">IF(ATALI[[#This Row],[N_ID]]="","",INDEX(INDIRECT($2:$2),ATALI[[#This Row],[//]]))</f>
        <v/>
      </c>
      <c r="I623" s="31" t="str">
        <f ca="1">IF(ATALI[[#This Row],[N_ID]]="","",INDEX(INDIRECT($2:$2),ATALI[[#This Row],[//]]))</f>
        <v/>
      </c>
      <c r="J623" s="31" t="str">
        <f ca="1">IF(ATALI[[#This Row],[//]]="","",INDEX([3]!db[NB PAJAK],ATALI[[#This Row],[stt]]-1))</f>
        <v/>
      </c>
      <c r="K623" s="48" t="str">
        <f ca="1">IF(ATALI[[#This Row],[//]]="","",INDEX(INDIRECT($2:$2),ATALI[[#This Row],[//]]))</f>
        <v/>
      </c>
      <c r="L623" s="48" t="str">
        <f ca="1">IF(ATALI[[#This Row],[//]]="","",INDEX(INDIRECT($2:$2),ATALI[[#This Row],[//]]))</f>
        <v/>
      </c>
      <c r="M623" s="48" t="str">
        <f ca="1">IF(ATALI[[#This Row],[//]]="","",INDEX(INDIRECT($2:$2),ATALI[[#This Row],[//]]))</f>
        <v/>
      </c>
      <c r="N623" s="33" t="str">
        <f ca="1">IF(ATALI[[#This Row],[//]]="","",INDEX(INDIRECT($2:$2),ATALI[[#This Row],[//]]))</f>
        <v/>
      </c>
      <c r="O623" s="44" t="str">
        <f ca="1">IF(ATALI[[#This Row],[//]]="","",INDEX(INDIRECT($2:$2),ATALI[[#This Row],[//]]))</f>
        <v/>
      </c>
      <c r="P623" s="44" t="str">
        <f ca="1">IF(ATALI[[#This Row],[//]]="","",IF(INDEX(INDIRECT($2:$2),ATALI[[#This Row],[//]])="","",INDEX(INDIRECT($2:$2),ATALI[[#This Row],[//]])))</f>
        <v/>
      </c>
      <c r="Q623" s="33" t="str">
        <f ca="1">IF(ATALI[[#This Row],[//]]="","",INDEX(INDIRECT($2:$2),ATALI[[#This Row],[//]]))</f>
        <v/>
      </c>
      <c r="R6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23" s="56" t="str">
        <f ca="1">IF(ATALI[[#This Row],[//]]="","",IF(INDEX(INDIRECT($2:$2),ATALI[[#This Row],[//]])="","",INDEX(INDIRECT($2:$2),ATALI[[#This Row],[//]])))</f>
        <v/>
      </c>
      <c r="U623" s="31" t="str">
        <f ca="1">IF(ATALI[[#This Row],[//]]="","",INDEX(INDIRECT($2:$2),ATALI[[#This Row],[//]]))</f>
        <v/>
      </c>
      <c r="V623" s="31" t="str">
        <f ca="1">LOWER(SUBSTITUTE(SUBSTITUTE(SUBSTITUTE(SUBSTITUTE(SUBSTITUTE(SUBSTITUTE(SUBSTITUTE(ATALI[[#This Row],[N.B.nota]]," ",""),"-",""),"(",""),")",""),".",""),",",""),"/",""))</f>
        <v/>
      </c>
      <c r="W623" s="31" t="str">
        <f ca="1">IF(ATALI[[#This Row],[concat]]="","",MATCH(ATALI[[#This Row],[concat]],[3]!db[NB NOTA_C],0)+1)</f>
        <v/>
      </c>
      <c r="X623" s="31" t="str">
        <f ca="1">IF(ATALI[[#This Row],[N.B.nota]]="","",ADDRESS(ROW(ATALI[QB]),COLUMN(ATALI[QB]))&amp;":"&amp;ADDRESS(ROW(),COLUMN(ATALI[QB])))</f>
        <v/>
      </c>
      <c r="Y623" s="57" t="str">
        <f ca="1">IF(ATALI[[#This Row],[//]]="","",HYPERLINK("[../DB.xlsx]DB!e"&amp;MATCH(ATALI[[#This Row],[concat]],[3]!db[NB NOTA_C],0)+1,"&gt;"))</f>
        <v/>
      </c>
      <c r="Z623" s="32">
        <f ca="1">IF(ATALI[[#This Row],[ID NOTA]]="",INDIRECT(ADDRESS(ROW()-1,COLUMN())),ATALI[[#This Row],[ID NOTA]])</f>
        <v>7</v>
      </c>
    </row>
    <row r="624" spans="1:26" x14ac:dyDescent="0.25">
      <c r="A624" s="32"/>
      <c r="B624" s="29" t="str">
        <f>IF(ATALI[[#This Row],[N_ID]]="","",INDEX(Table1[ID],MATCH(ATALI[[#This Row],[N_ID]],Table1[N_ID],0)))</f>
        <v/>
      </c>
      <c r="C624" s="29" t="str">
        <f ca="1">IF(ATALI[[#This Row],[//]]="","",HYPERLINK("["&amp;SUBSTITUTE(DIR,"'","")&amp;"]NOTA!D"&amp;ATALI[[#This Row],[//]]+2,"&gt;"))</f>
        <v/>
      </c>
      <c r="D624" s="29" t="str">
        <f>IF(ATALI[[#This Row],[ID NOTA]]="","",INDEX(Table1[QB],MATCH(ATALI[[#This Row],[ID NOTA]],Table1[ID],0)))</f>
        <v/>
      </c>
      <c r="E62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24" s="29"/>
      <c r="G624" s="30" t="str">
        <f ca="1">IF(ATALI[[#This Row],[N_ID]]="","",INDEX(INDIRECT($2:$2),ATALI[[#This Row],[//]]))</f>
        <v/>
      </c>
      <c r="H624" s="30" t="str">
        <f ca="1">IF(ATALI[[#This Row],[N_ID]]="","",INDEX(INDIRECT($2:$2),ATALI[[#This Row],[//]]))</f>
        <v/>
      </c>
      <c r="I624" s="32" t="str">
        <f ca="1">IF(ATALI[[#This Row],[N_ID]]="","",INDEX(INDIRECT($2:$2),ATALI[[#This Row],[//]]))</f>
        <v/>
      </c>
      <c r="J624" s="32" t="str">
        <f ca="1">IF(ATALI[[#This Row],[//]]="","",INDEX([3]!db[NB PAJAK],ATALI[[#This Row],[stt]]-1))</f>
        <v/>
      </c>
      <c r="K624" s="29" t="str">
        <f ca="1">IF(ATALI[[#This Row],[//]]="","",INDEX(INDIRECT($2:$2),ATALI[[#This Row],[//]]))</f>
        <v/>
      </c>
      <c r="L624" s="29" t="str">
        <f ca="1">IF(ATALI[[#This Row],[//]]="","",INDEX(INDIRECT($2:$2),ATALI[[#This Row],[//]]))</f>
        <v/>
      </c>
      <c r="M624" s="29" t="str">
        <f ca="1">IF(ATALI[[#This Row],[//]]="","",INDEX(INDIRECT($2:$2),ATALI[[#This Row],[//]]))</f>
        <v/>
      </c>
      <c r="N624" s="33" t="str">
        <f ca="1">IF(ATALI[[#This Row],[//]]="","",INDEX(INDIRECT($2:$2),ATALI[[#This Row],[//]]))</f>
        <v/>
      </c>
      <c r="O624" s="44" t="str">
        <f ca="1">IF(ATALI[[#This Row],[//]]="","",INDEX(INDIRECT($2:$2),ATALI[[#This Row],[//]]))</f>
        <v/>
      </c>
      <c r="P624" s="44" t="str">
        <f ca="1">IF(ATALI[[#This Row],[//]]="","",IF(INDEX(INDIRECT($2:$2),ATALI[[#This Row],[//]])="","",INDEX(INDIRECT($2:$2),ATALI[[#This Row],[//]])))</f>
        <v/>
      </c>
      <c r="Q624" s="33" t="str">
        <f ca="1">IF(ATALI[[#This Row],[//]]="","",INDEX(INDIRECT($2:$2),ATALI[[#This Row],[//]]))</f>
        <v/>
      </c>
      <c r="R6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24" s="45" t="str">
        <f ca="1">IF(ATALI[[#This Row],[//]]="","",IF(INDEX(INDIRECT($2:$2),ATALI[[#This Row],[//]])="","",INDEX(INDIRECT($2:$2),ATALI[[#This Row],[//]])))</f>
        <v/>
      </c>
      <c r="U624" s="32" t="str">
        <f ca="1">IF(ATALI[[#This Row],[//]]="","",INDEX(INDIRECT($2:$2),ATALI[[#This Row],[//]]))</f>
        <v/>
      </c>
      <c r="V624" s="32" t="str">
        <f ca="1">LOWER(SUBSTITUTE(SUBSTITUTE(SUBSTITUTE(SUBSTITUTE(SUBSTITUTE(SUBSTITUTE(SUBSTITUTE(ATALI[[#This Row],[N.B.nota]]," ",""),"-",""),"(",""),")",""),".",""),",",""),"/",""))</f>
        <v/>
      </c>
      <c r="W624" s="32" t="str">
        <f ca="1">IF(ATALI[[#This Row],[concat]]="","",MATCH(ATALI[[#This Row],[concat]],[3]!db[NB NOTA_C],0)+1)</f>
        <v/>
      </c>
      <c r="X624" s="32" t="str">
        <f ca="1">IF(ATALI[[#This Row],[N.B.nota]]="","",ADDRESS(ROW(ATALI[QB]),COLUMN(ATALI[QB]))&amp;":"&amp;ADDRESS(ROW(),COLUMN(ATALI[QB])))</f>
        <v/>
      </c>
      <c r="Y624" s="46" t="str">
        <f ca="1">IF(ATALI[[#This Row],[//]]="","",HYPERLINK("[../DB.xlsx]DB!e"&amp;MATCH(ATALI[[#This Row],[concat]],[3]!db[NB NOTA_C],0)+1,"&gt;"))</f>
        <v/>
      </c>
      <c r="Z624" s="32">
        <f ca="1">IF(ATALI[[#This Row],[ID NOTA]]="",INDIRECT(ADDRESS(ROW()-1,COLUMN())),ATALI[[#This Row],[ID NOTA]])</f>
        <v>7</v>
      </c>
    </row>
    <row r="625" spans="1:26" x14ac:dyDescent="0.25">
      <c r="A625" s="32"/>
      <c r="B625" s="29" t="str">
        <f>IF(ATALI[[#This Row],[N_ID]]="","",INDEX(Table1[ID],MATCH(ATALI[[#This Row],[N_ID]],Table1[N_ID],0)))</f>
        <v/>
      </c>
      <c r="C625" s="29" t="str">
        <f ca="1">IF(ATALI[[#This Row],[//]]="","",HYPERLINK("["&amp;SUBSTITUTE(DIR,"'","")&amp;"]NOTA!D"&amp;ATALI[[#This Row],[//]]+2,"&gt;"))</f>
        <v/>
      </c>
      <c r="D625" s="29" t="str">
        <f>IF(ATALI[[#This Row],[ID NOTA]]="","",INDEX(Table1[QB],MATCH(ATALI[[#This Row],[ID NOTA]],Table1[ID],0)))</f>
        <v/>
      </c>
      <c r="E62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25" s="29"/>
      <c r="G625" s="30" t="str">
        <f ca="1">IF(ATALI[[#This Row],[N_ID]]="","",INDEX(INDIRECT($2:$2),ATALI[[#This Row],[//]]))</f>
        <v/>
      </c>
      <c r="H625" s="30" t="str">
        <f ca="1">IF(ATALI[[#This Row],[N_ID]]="","",INDEX(INDIRECT($2:$2),ATALI[[#This Row],[//]]))</f>
        <v/>
      </c>
      <c r="I625" s="32" t="str">
        <f ca="1">IF(ATALI[[#This Row],[N_ID]]="","",INDEX(INDIRECT($2:$2),ATALI[[#This Row],[//]]))</f>
        <v/>
      </c>
      <c r="J625" s="32" t="str">
        <f ca="1">IF(ATALI[[#This Row],[//]]="","",INDEX([3]!db[NB PAJAK],ATALI[[#This Row],[stt]]-1))</f>
        <v/>
      </c>
      <c r="K625" s="29" t="str">
        <f ca="1">IF(ATALI[[#This Row],[//]]="","",INDEX(INDIRECT($2:$2),ATALI[[#This Row],[//]]))</f>
        <v/>
      </c>
      <c r="L625" s="29" t="str">
        <f ca="1">IF(ATALI[[#This Row],[//]]="","",INDEX(INDIRECT($2:$2),ATALI[[#This Row],[//]]))</f>
        <v/>
      </c>
      <c r="M625" s="29" t="str">
        <f ca="1">IF(ATALI[[#This Row],[//]]="","",INDEX(INDIRECT($2:$2),ATALI[[#This Row],[//]]))</f>
        <v/>
      </c>
      <c r="N625" s="33" t="str">
        <f ca="1">IF(ATALI[[#This Row],[//]]="","",INDEX(INDIRECT($2:$2),ATALI[[#This Row],[//]]))</f>
        <v/>
      </c>
      <c r="O625" s="44" t="str">
        <f ca="1">IF(ATALI[[#This Row],[//]]="","",INDEX(INDIRECT($2:$2),ATALI[[#This Row],[//]]))</f>
        <v/>
      </c>
      <c r="P625" s="44" t="str">
        <f ca="1">IF(ATALI[[#This Row],[//]]="","",IF(INDEX(INDIRECT($2:$2),ATALI[[#This Row],[//]])="","",INDEX(INDIRECT($2:$2),ATALI[[#This Row],[//]])))</f>
        <v/>
      </c>
      <c r="Q625" s="33" t="str">
        <f ca="1">IF(ATALI[[#This Row],[//]]="","",INDEX(INDIRECT($2:$2),ATALI[[#This Row],[//]]))</f>
        <v/>
      </c>
      <c r="R6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25" s="45" t="str">
        <f ca="1">IF(ATALI[[#This Row],[//]]="","",IF(INDEX(INDIRECT($2:$2),ATALI[[#This Row],[//]])="","",INDEX(INDIRECT($2:$2),ATALI[[#This Row],[//]])))</f>
        <v/>
      </c>
      <c r="U625" s="32" t="str">
        <f ca="1">IF(ATALI[[#This Row],[//]]="","",INDEX(INDIRECT($2:$2),ATALI[[#This Row],[//]]))</f>
        <v/>
      </c>
      <c r="V625" s="32" t="str">
        <f ca="1">LOWER(SUBSTITUTE(SUBSTITUTE(SUBSTITUTE(SUBSTITUTE(SUBSTITUTE(SUBSTITUTE(SUBSTITUTE(ATALI[[#This Row],[N.B.nota]]," ",""),"-",""),"(",""),")",""),".",""),",",""),"/",""))</f>
        <v/>
      </c>
      <c r="W625" s="32" t="str">
        <f ca="1">IF(ATALI[[#This Row],[concat]]="","",MATCH(ATALI[[#This Row],[concat]],[3]!db[NB NOTA_C],0)+1)</f>
        <v/>
      </c>
      <c r="X625" s="32" t="str">
        <f ca="1">IF(ATALI[[#This Row],[N.B.nota]]="","",ADDRESS(ROW(ATALI[QB]),COLUMN(ATALI[QB]))&amp;":"&amp;ADDRESS(ROW(),COLUMN(ATALI[QB])))</f>
        <v/>
      </c>
      <c r="Y625" s="46" t="str">
        <f ca="1">IF(ATALI[[#This Row],[//]]="","",HYPERLINK("[../DB.xlsx]DB!e"&amp;MATCH(ATALI[[#This Row],[concat]],[3]!db[NB NOTA_C],0)+1,"&gt;"))</f>
        <v/>
      </c>
      <c r="Z625" s="32">
        <f ca="1">IF(ATALI[[#This Row],[ID NOTA]]="",INDIRECT(ADDRESS(ROW()-1,COLUMN())),ATALI[[#This Row],[ID NOTA]])</f>
        <v>7</v>
      </c>
    </row>
    <row r="626" spans="1:26" x14ac:dyDescent="0.25">
      <c r="A626" s="32"/>
      <c r="B626" s="29" t="str">
        <f>IF(ATALI[[#This Row],[N_ID]]="","",INDEX(Table1[ID],MATCH(ATALI[[#This Row],[N_ID]],Table1[N_ID],0)))</f>
        <v/>
      </c>
      <c r="C626" s="29" t="str">
        <f ca="1">IF(ATALI[[#This Row],[//]]="","",HYPERLINK("["&amp;SUBSTITUTE(DIR,"'","")&amp;"]NOTA!D"&amp;ATALI[[#This Row],[//]]+2,"&gt;"))</f>
        <v/>
      </c>
      <c r="D626" s="29" t="str">
        <f>IF(ATALI[[#This Row],[ID NOTA]]="","",INDEX(Table1[QB],MATCH(ATALI[[#This Row],[ID NOTA]],Table1[ID],0)))</f>
        <v/>
      </c>
      <c r="E62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26" s="29"/>
      <c r="G626" s="30" t="str">
        <f ca="1">IF(ATALI[[#This Row],[N_ID]]="","",INDEX(INDIRECT($2:$2),ATALI[[#This Row],[//]]))</f>
        <v/>
      </c>
      <c r="H626" s="30" t="str">
        <f ca="1">IF(ATALI[[#This Row],[N_ID]]="","",INDEX(INDIRECT($2:$2),ATALI[[#This Row],[//]]))</f>
        <v/>
      </c>
      <c r="I626" s="32" t="str">
        <f ca="1">IF(ATALI[[#This Row],[N_ID]]="","",INDEX(INDIRECT($2:$2),ATALI[[#This Row],[//]]))</f>
        <v/>
      </c>
      <c r="J626" s="32" t="str">
        <f ca="1">IF(ATALI[[#This Row],[//]]="","",INDEX([3]!db[NB PAJAK],ATALI[[#This Row],[stt]]-1))</f>
        <v/>
      </c>
      <c r="K626" s="29" t="str">
        <f ca="1">IF(ATALI[[#This Row],[//]]="","",INDEX(INDIRECT($2:$2),ATALI[[#This Row],[//]]))</f>
        <v/>
      </c>
      <c r="L626" s="29" t="str">
        <f ca="1">IF(ATALI[[#This Row],[//]]="","",INDEX(INDIRECT($2:$2),ATALI[[#This Row],[//]]))</f>
        <v/>
      </c>
      <c r="M626" s="29" t="str">
        <f ca="1">IF(ATALI[[#This Row],[//]]="","",INDEX(INDIRECT($2:$2),ATALI[[#This Row],[//]]))</f>
        <v/>
      </c>
      <c r="N626" s="33" t="str">
        <f ca="1">IF(ATALI[[#This Row],[//]]="","",INDEX(INDIRECT($2:$2),ATALI[[#This Row],[//]]))</f>
        <v/>
      </c>
      <c r="O626" s="44" t="str">
        <f ca="1">IF(ATALI[[#This Row],[//]]="","",INDEX(INDIRECT($2:$2),ATALI[[#This Row],[//]]))</f>
        <v/>
      </c>
      <c r="P626" s="44" t="str">
        <f ca="1">IF(ATALI[[#This Row],[//]]="","",IF(INDEX(INDIRECT($2:$2),ATALI[[#This Row],[//]])="","",INDEX(INDIRECT($2:$2),ATALI[[#This Row],[//]])))</f>
        <v/>
      </c>
      <c r="Q626" s="33" t="str">
        <f ca="1">IF(ATALI[[#This Row],[//]]="","",INDEX(INDIRECT($2:$2),ATALI[[#This Row],[//]]))</f>
        <v/>
      </c>
      <c r="R6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26" s="45" t="str">
        <f ca="1">IF(ATALI[[#This Row],[//]]="","",IF(INDEX(INDIRECT($2:$2),ATALI[[#This Row],[//]])="","",INDEX(INDIRECT($2:$2),ATALI[[#This Row],[//]])))</f>
        <v/>
      </c>
      <c r="U626" s="32" t="str">
        <f ca="1">IF(ATALI[[#This Row],[//]]="","",INDEX(INDIRECT($2:$2),ATALI[[#This Row],[//]]))</f>
        <v/>
      </c>
      <c r="V626" s="32" t="str">
        <f ca="1">LOWER(SUBSTITUTE(SUBSTITUTE(SUBSTITUTE(SUBSTITUTE(SUBSTITUTE(SUBSTITUTE(SUBSTITUTE(ATALI[[#This Row],[N.B.nota]]," ",""),"-",""),"(",""),")",""),".",""),",",""),"/",""))</f>
        <v/>
      </c>
      <c r="W626" s="32" t="str">
        <f ca="1">IF(ATALI[[#This Row],[concat]]="","",MATCH(ATALI[[#This Row],[concat]],[3]!db[NB NOTA_C],0)+1)</f>
        <v/>
      </c>
      <c r="X626" s="32" t="str">
        <f ca="1">IF(ATALI[[#This Row],[N.B.nota]]="","",ADDRESS(ROW(ATALI[QB]),COLUMN(ATALI[QB]))&amp;":"&amp;ADDRESS(ROW(),COLUMN(ATALI[QB])))</f>
        <v/>
      </c>
      <c r="Y626" s="46" t="str">
        <f ca="1">IF(ATALI[[#This Row],[//]]="","",HYPERLINK("[../DB.xlsx]DB!e"&amp;MATCH(ATALI[[#This Row],[concat]],[3]!db[NB NOTA_C],0)+1,"&gt;"))</f>
        <v/>
      </c>
      <c r="Z626" s="32">
        <f ca="1">IF(ATALI[[#This Row],[ID NOTA]]="",INDIRECT(ADDRESS(ROW()-1,COLUMN())),ATALI[[#This Row],[ID NOTA]])</f>
        <v>7</v>
      </c>
    </row>
    <row r="627" spans="1:26" x14ac:dyDescent="0.25">
      <c r="A627" s="32"/>
      <c r="B627" s="29" t="str">
        <f>IF(ATALI[[#This Row],[N_ID]]="","",INDEX(Table1[ID],MATCH(ATALI[[#This Row],[N_ID]],Table1[N_ID],0)))</f>
        <v/>
      </c>
      <c r="C627" s="29" t="str">
        <f ca="1">IF(ATALI[[#This Row],[//]]="","",HYPERLINK("["&amp;SUBSTITUTE(DIR,"'","")&amp;"]NOTA!D"&amp;ATALI[[#This Row],[//]]+2,"&gt;"))</f>
        <v/>
      </c>
      <c r="D627" s="29" t="str">
        <f>IF(ATALI[[#This Row],[ID NOTA]]="","",INDEX(Table1[QB],MATCH(ATALI[[#This Row],[ID NOTA]],Table1[ID],0)))</f>
        <v/>
      </c>
      <c r="E62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27" s="29"/>
      <c r="G627" s="30" t="str">
        <f ca="1">IF(ATALI[[#This Row],[N_ID]]="","",INDEX(INDIRECT($2:$2),ATALI[[#This Row],[//]]))</f>
        <v/>
      </c>
      <c r="H627" s="30" t="str">
        <f ca="1">IF(ATALI[[#This Row],[N_ID]]="","",INDEX(INDIRECT($2:$2),ATALI[[#This Row],[//]]))</f>
        <v/>
      </c>
      <c r="I627" s="32" t="str">
        <f ca="1">IF(ATALI[[#This Row],[N_ID]]="","",INDEX(INDIRECT($2:$2),ATALI[[#This Row],[//]]))</f>
        <v/>
      </c>
      <c r="J627" s="32" t="str">
        <f ca="1">IF(ATALI[[#This Row],[//]]="","",INDEX([3]!db[NB PAJAK],ATALI[[#This Row],[stt]]-1))</f>
        <v/>
      </c>
      <c r="K627" s="29" t="str">
        <f ca="1">IF(ATALI[[#This Row],[//]]="","",INDEX(INDIRECT($2:$2),ATALI[[#This Row],[//]]))</f>
        <v/>
      </c>
      <c r="L627" s="29" t="str">
        <f ca="1">IF(ATALI[[#This Row],[//]]="","",INDEX(INDIRECT($2:$2),ATALI[[#This Row],[//]]))</f>
        <v/>
      </c>
      <c r="M627" s="29" t="str">
        <f ca="1">IF(ATALI[[#This Row],[//]]="","",INDEX(INDIRECT($2:$2),ATALI[[#This Row],[//]]))</f>
        <v/>
      </c>
      <c r="N627" s="33" t="str">
        <f ca="1">IF(ATALI[[#This Row],[//]]="","",INDEX(INDIRECT($2:$2),ATALI[[#This Row],[//]]))</f>
        <v/>
      </c>
      <c r="O627" s="44" t="str">
        <f ca="1">IF(ATALI[[#This Row],[//]]="","",INDEX(INDIRECT($2:$2),ATALI[[#This Row],[//]]))</f>
        <v/>
      </c>
      <c r="P627" s="44" t="str">
        <f ca="1">IF(ATALI[[#This Row],[//]]="","",IF(INDEX(INDIRECT($2:$2),ATALI[[#This Row],[//]])="","",INDEX(INDIRECT($2:$2),ATALI[[#This Row],[//]])))</f>
        <v/>
      </c>
      <c r="Q627" s="33" t="str">
        <f ca="1">IF(ATALI[[#This Row],[//]]="","",INDEX(INDIRECT($2:$2),ATALI[[#This Row],[//]]))</f>
        <v/>
      </c>
      <c r="R6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27" s="45" t="str">
        <f ca="1">IF(ATALI[[#This Row],[//]]="","",IF(INDEX(INDIRECT($2:$2),ATALI[[#This Row],[//]])="","",INDEX(INDIRECT($2:$2),ATALI[[#This Row],[//]])))</f>
        <v/>
      </c>
      <c r="U627" s="32" t="str">
        <f ca="1">IF(ATALI[[#This Row],[//]]="","",INDEX(INDIRECT($2:$2),ATALI[[#This Row],[//]]))</f>
        <v/>
      </c>
      <c r="V627" s="32" t="str">
        <f ca="1">LOWER(SUBSTITUTE(SUBSTITUTE(SUBSTITUTE(SUBSTITUTE(SUBSTITUTE(SUBSTITUTE(SUBSTITUTE(ATALI[[#This Row],[N.B.nota]]," ",""),"-",""),"(",""),")",""),".",""),",",""),"/",""))</f>
        <v/>
      </c>
      <c r="W627" s="32" t="str">
        <f ca="1">IF(ATALI[[#This Row],[concat]]="","",MATCH(ATALI[[#This Row],[concat]],[3]!db[NB NOTA_C],0)+1)</f>
        <v/>
      </c>
      <c r="X627" s="32" t="str">
        <f ca="1">IF(ATALI[[#This Row],[N.B.nota]]="","",ADDRESS(ROW(ATALI[QB]),COLUMN(ATALI[QB]))&amp;":"&amp;ADDRESS(ROW(),COLUMN(ATALI[QB])))</f>
        <v/>
      </c>
      <c r="Y627" s="46" t="str">
        <f ca="1">IF(ATALI[[#This Row],[//]]="","",HYPERLINK("[../DB.xlsx]DB!e"&amp;MATCH(ATALI[[#This Row],[concat]],[3]!db[NB NOTA_C],0)+1,"&gt;"))</f>
        <v/>
      </c>
      <c r="Z627" s="32">
        <f ca="1">IF(ATALI[[#This Row],[ID NOTA]]="",INDIRECT(ADDRESS(ROW()-1,COLUMN())),ATALI[[#This Row],[ID NOTA]])</f>
        <v>7</v>
      </c>
    </row>
    <row r="628" spans="1:26" x14ac:dyDescent="0.25">
      <c r="A628" s="32"/>
      <c r="B628" s="29" t="str">
        <f>IF(ATALI[[#This Row],[N_ID]]="","",INDEX(Table1[ID],MATCH(ATALI[[#This Row],[N_ID]],Table1[N_ID],0)))</f>
        <v/>
      </c>
      <c r="C628" s="29" t="str">
        <f ca="1">IF(ATALI[[#This Row],[//]]="","",HYPERLINK("["&amp;SUBSTITUTE(DIR,"'","")&amp;"]NOTA!D"&amp;ATALI[[#This Row],[//]]+2,"&gt;"))</f>
        <v/>
      </c>
      <c r="D628" s="29" t="str">
        <f>IF(ATALI[[#This Row],[ID NOTA]]="","",INDEX(Table1[QB],MATCH(ATALI[[#This Row],[ID NOTA]],Table1[ID],0)))</f>
        <v/>
      </c>
      <c r="E62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28" s="29"/>
      <c r="G628" s="30" t="str">
        <f ca="1">IF(ATALI[[#This Row],[N_ID]]="","",INDEX(INDIRECT($2:$2),ATALI[[#This Row],[//]]))</f>
        <v/>
      </c>
      <c r="H628" s="30" t="str">
        <f ca="1">IF(ATALI[[#This Row],[N_ID]]="","",INDEX(INDIRECT($2:$2),ATALI[[#This Row],[//]]))</f>
        <v/>
      </c>
      <c r="I628" s="32" t="str">
        <f ca="1">IF(ATALI[[#This Row],[N_ID]]="","",INDEX(INDIRECT($2:$2),ATALI[[#This Row],[//]]))</f>
        <v/>
      </c>
      <c r="J628" s="32" t="str">
        <f ca="1">IF(ATALI[[#This Row],[//]]="","",INDEX([3]!db[NB PAJAK],ATALI[[#This Row],[stt]]-1))</f>
        <v/>
      </c>
      <c r="K628" s="29" t="str">
        <f ca="1">IF(ATALI[[#This Row],[//]]="","",INDEX(INDIRECT($2:$2),ATALI[[#This Row],[//]]))</f>
        <v/>
      </c>
      <c r="L628" s="29" t="str">
        <f ca="1">IF(ATALI[[#This Row],[//]]="","",INDEX(INDIRECT($2:$2),ATALI[[#This Row],[//]]))</f>
        <v/>
      </c>
      <c r="M628" s="29" t="str">
        <f ca="1">IF(ATALI[[#This Row],[//]]="","",INDEX(INDIRECT($2:$2),ATALI[[#This Row],[//]]))</f>
        <v/>
      </c>
      <c r="N628" s="33" t="str">
        <f ca="1">IF(ATALI[[#This Row],[//]]="","",INDEX(INDIRECT($2:$2),ATALI[[#This Row],[//]]))</f>
        <v/>
      </c>
      <c r="O628" s="44" t="str">
        <f ca="1">IF(ATALI[[#This Row],[//]]="","",INDEX(INDIRECT($2:$2),ATALI[[#This Row],[//]]))</f>
        <v/>
      </c>
      <c r="P628" s="44" t="str">
        <f ca="1">IF(ATALI[[#This Row],[//]]="","",IF(INDEX(INDIRECT($2:$2),ATALI[[#This Row],[//]])="","",INDEX(INDIRECT($2:$2),ATALI[[#This Row],[//]])))</f>
        <v/>
      </c>
      <c r="Q628" s="33" t="str">
        <f ca="1">IF(ATALI[[#This Row],[//]]="","",INDEX(INDIRECT($2:$2),ATALI[[#This Row],[//]]))</f>
        <v/>
      </c>
      <c r="R6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28" s="45" t="str">
        <f ca="1">IF(ATALI[[#This Row],[//]]="","",IF(INDEX(INDIRECT($2:$2),ATALI[[#This Row],[//]])="","",INDEX(INDIRECT($2:$2),ATALI[[#This Row],[//]])))</f>
        <v/>
      </c>
      <c r="U628" s="32" t="str">
        <f ca="1">IF(ATALI[[#This Row],[//]]="","",INDEX(INDIRECT($2:$2),ATALI[[#This Row],[//]]))</f>
        <v/>
      </c>
      <c r="V628" s="32" t="str">
        <f ca="1">LOWER(SUBSTITUTE(SUBSTITUTE(SUBSTITUTE(SUBSTITUTE(SUBSTITUTE(SUBSTITUTE(SUBSTITUTE(ATALI[[#This Row],[N.B.nota]]," ",""),"-",""),"(",""),")",""),".",""),",",""),"/",""))</f>
        <v/>
      </c>
      <c r="W628" s="32" t="str">
        <f ca="1">IF(ATALI[[#This Row],[concat]]="","",MATCH(ATALI[[#This Row],[concat]],[3]!db[NB NOTA_C],0)+1)</f>
        <v/>
      </c>
      <c r="X628" s="32" t="str">
        <f ca="1">IF(ATALI[[#This Row],[N.B.nota]]="","",ADDRESS(ROW(ATALI[QB]),COLUMN(ATALI[QB]))&amp;":"&amp;ADDRESS(ROW(),COLUMN(ATALI[QB])))</f>
        <v/>
      </c>
      <c r="Y628" s="46" t="str">
        <f ca="1">IF(ATALI[[#This Row],[//]]="","",HYPERLINK("[../DB.xlsx]DB!e"&amp;MATCH(ATALI[[#This Row],[concat]],[3]!db[NB NOTA_C],0)+1,"&gt;"))</f>
        <v/>
      </c>
      <c r="Z628" s="32">
        <f ca="1">IF(ATALI[[#This Row],[ID NOTA]]="",INDIRECT(ADDRESS(ROW()-1,COLUMN())),ATALI[[#This Row],[ID NOTA]])</f>
        <v>7</v>
      </c>
    </row>
    <row r="629" spans="1:26" x14ac:dyDescent="0.25">
      <c r="A629" s="32"/>
      <c r="B629" s="29" t="str">
        <f>IF(ATALI[[#This Row],[N_ID]]="","",INDEX(Table1[ID],MATCH(ATALI[[#This Row],[N_ID]],Table1[N_ID],0)))</f>
        <v/>
      </c>
      <c r="C629" s="29" t="str">
        <f ca="1">IF(ATALI[[#This Row],[//]]="","",HYPERLINK("["&amp;SUBSTITUTE(DIR,"'","")&amp;"]NOTA!D"&amp;ATALI[[#This Row],[//]]+2,"&gt;"))</f>
        <v/>
      </c>
      <c r="D629" s="29" t="str">
        <f>IF(ATALI[[#This Row],[ID NOTA]]="","",INDEX(Table1[QB],MATCH(ATALI[[#This Row],[ID NOTA]],Table1[ID],0)))</f>
        <v/>
      </c>
      <c r="E62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29" s="29"/>
      <c r="G629" s="30" t="str">
        <f ca="1">IF(ATALI[[#This Row],[N_ID]]="","",INDEX(INDIRECT($2:$2),ATALI[[#This Row],[//]]))</f>
        <v/>
      </c>
      <c r="H629" s="30" t="str">
        <f ca="1">IF(ATALI[[#This Row],[N_ID]]="","",INDEX(INDIRECT($2:$2),ATALI[[#This Row],[//]]))</f>
        <v/>
      </c>
      <c r="I629" s="32" t="str">
        <f ca="1">IF(ATALI[[#This Row],[N_ID]]="","",INDEX(INDIRECT($2:$2),ATALI[[#This Row],[//]]))</f>
        <v/>
      </c>
      <c r="J629" s="32" t="str">
        <f ca="1">IF(ATALI[[#This Row],[//]]="","",INDEX([3]!db[NB PAJAK],ATALI[[#This Row],[stt]]-1))</f>
        <v/>
      </c>
      <c r="K629" s="29" t="str">
        <f ca="1">IF(ATALI[[#This Row],[//]]="","",INDEX(INDIRECT($2:$2),ATALI[[#This Row],[//]]))</f>
        <v/>
      </c>
      <c r="L629" s="29" t="str">
        <f ca="1">IF(ATALI[[#This Row],[//]]="","",INDEX(INDIRECT($2:$2),ATALI[[#This Row],[//]]))</f>
        <v/>
      </c>
      <c r="M629" s="29" t="str">
        <f ca="1">IF(ATALI[[#This Row],[//]]="","",INDEX(INDIRECT($2:$2),ATALI[[#This Row],[//]]))</f>
        <v/>
      </c>
      <c r="N629" s="33" t="str">
        <f ca="1">IF(ATALI[[#This Row],[//]]="","",INDEX(INDIRECT($2:$2),ATALI[[#This Row],[//]]))</f>
        <v/>
      </c>
      <c r="O629" s="44" t="str">
        <f ca="1">IF(ATALI[[#This Row],[//]]="","",INDEX(INDIRECT($2:$2),ATALI[[#This Row],[//]]))</f>
        <v/>
      </c>
      <c r="P629" s="44" t="str">
        <f ca="1">IF(ATALI[[#This Row],[//]]="","",IF(INDEX(INDIRECT($2:$2),ATALI[[#This Row],[//]])="","",INDEX(INDIRECT($2:$2),ATALI[[#This Row],[//]])))</f>
        <v/>
      </c>
      <c r="Q629" s="33" t="str">
        <f ca="1">IF(ATALI[[#This Row],[//]]="","",INDEX(INDIRECT($2:$2),ATALI[[#This Row],[//]]))</f>
        <v/>
      </c>
      <c r="R6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29" s="45" t="str">
        <f ca="1">IF(ATALI[[#This Row],[//]]="","",IF(INDEX(INDIRECT($2:$2),ATALI[[#This Row],[//]])="","",INDEX(INDIRECT($2:$2),ATALI[[#This Row],[//]])))</f>
        <v/>
      </c>
      <c r="U629" s="32" t="str">
        <f ca="1">IF(ATALI[[#This Row],[//]]="","",INDEX(INDIRECT($2:$2),ATALI[[#This Row],[//]]))</f>
        <v/>
      </c>
      <c r="V629" s="32" t="str">
        <f ca="1">LOWER(SUBSTITUTE(SUBSTITUTE(SUBSTITUTE(SUBSTITUTE(SUBSTITUTE(SUBSTITUTE(SUBSTITUTE(ATALI[[#This Row],[N.B.nota]]," ",""),"-",""),"(",""),")",""),".",""),",",""),"/",""))</f>
        <v/>
      </c>
      <c r="W629" s="32" t="str">
        <f ca="1">IF(ATALI[[#This Row],[concat]]="","",MATCH(ATALI[[#This Row],[concat]],[3]!db[NB NOTA_C],0)+1)</f>
        <v/>
      </c>
      <c r="X629" s="32" t="str">
        <f ca="1">IF(ATALI[[#This Row],[N.B.nota]]="","",ADDRESS(ROW(ATALI[QB]),COLUMN(ATALI[QB]))&amp;":"&amp;ADDRESS(ROW(),COLUMN(ATALI[QB])))</f>
        <v/>
      </c>
      <c r="Y629" s="46" t="str">
        <f ca="1">IF(ATALI[[#This Row],[//]]="","",HYPERLINK("[../DB.xlsx]DB!e"&amp;MATCH(ATALI[[#This Row],[concat]],[3]!db[NB NOTA_C],0)+1,"&gt;"))</f>
        <v/>
      </c>
      <c r="Z629" s="32">
        <f ca="1">IF(ATALI[[#This Row],[ID NOTA]]="",INDIRECT(ADDRESS(ROW()-1,COLUMN())),ATALI[[#This Row],[ID NOTA]])</f>
        <v>7</v>
      </c>
    </row>
    <row r="630" spans="1:26" x14ac:dyDescent="0.25">
      <c r="A630" s="32"/>
      <c r="B630" s="29" t="str">
        <f>IF(ATALI[[#This Row],[N_ID]]="","",INDEX(Table1[ID],MATCH(ATALI[[#This Row],[N_ID]],Table1[N_ID],0)))</f>
        <v/>
      </c>
      <c r="C630" s="29" t="str">
        <f ca="1">IF(ATALI[[#This Row],[//]]="","",HYPERLINK("["&amp;SUBSTITUTE(DIR,"'","")&amp;"]NOTA!D"&amp;ATALI[[#This Row],[//]]+2,"&gt;"))</f>
        <v/>
      </c>
      <c r="D630" s="29" t="str">
        <f>IF(ATALI[[#This Row],[ID NOTA]]="","",INDEX(Table1[QB],MATCH(ATALI[[#This Row],[ID NOTA]],Table1[ID],0)))</f>
        <v/>
      </c>
      <c r="E63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30" s="29"/>
      <c r="G630" s="30" t="str">
        <f ca="1">IF(ATALI[[#This Row],[N_ID]]="","",INDEX(INDIRECT($2:$2),ATALI[[#This Row],[//]]))</f>
        <v/>
      </c>
      <c r="H630" s="30" t="str">
        <f ca="1">IF(ATALI[[#This Row],[N_ID]]="","",INDEX(INDIRECT($2:$2),ATALI[[#This Row],[//]]))</f>
        <v/>
      </c>
      <c r="I630" s="32" t="str">
        <f ca="1">IF(ATALI[[#This Row],[N_ID]]="","",INDEX(INDIRECT($2:$2),ATALI[[#This Row],[//]]))</f>
        <v/>
      </c>
      <c r="J630" s="32" t="str">
        <f ca="1">IF(ATALI[[#This Row],[//]]="","",INDEX([3]!db[NB PAJAK],ATALI[[#This Row],[stt]]-1))</f>
        <v/>
      </c>
      <c r="K630" s="29" t="str">
        <f ca="1">IF(ATALI[[#This Row],[//]]="","",INDEX(INDIRECT($2:$2),ATALI[[#This Row],[//]]))</f>
        <v/>
      </c>
      <c r="L630" s="29" t="str">
        <f ca="1">IF(ATALI[[#This Row],[//]]="","",INDEX(INDIRECT($2:$2),ATALI[[#This Row],[//]]))</f>
        <v/>
      </c>
      <c r="M630" s="29" t="str">
        <f ca="1">IF(ATALI[[#This Row],[//]]="","",INDEX(INDIRECT($2:$2),ATALI[[#This Row],[//]]))</f>
        <v/>
      </c>
      <c r="N630" s="33" t="str">
        <f ca="1">IF(ATALI[[#This Row],[//]]="","",INDEX(INDIRECT($2:$2),ATALI[[#This Row],[//]]))</f>
        <v/>
      </c>
      <c r="O630" s="44" t="str">
        <f ca="1">IF(ATALI[[#This Row],[//]]="","",INDEX(INDIRECT($2:$2),ATALI[[#This Row],[//]]))</f>
        <v/>
      </c>
      <c r="P630" s="44" t="str">
        <f ca="1">IF(ATALI[[#This Row],[//]]="","",IF(INDEX(INDIRECT($2:$2),ATALI[[#This Row],[//]])="","",INDEX(INDIRECT($2:$2),ATALI[[#This Row],[//]])))</f>
        <v/>
      </c>
      <c r="Q630" s="33" t="str">
        <f ca="1">IF(ATALI[[#This Row],[//]]="","",INDEX(INDIRECT($2:$2),ATALI[[#This Row],[//]]))</f>
        <v/>
      </c>
      <c r="R6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30" s="45" t="str">
        <f ca="1">IF(ATALI[[#This Row],[//]]="","",IF(INDEX(INDIRECT($2:$2),ATALI[[#This Row],[//]])="","",INDEX(INDIRECT($2:$2),ATALI[[#This Row],[//]])))</f>
        <v/>
      </c>
      <c r="U630" s="32" t="str">
        <f ca="1">IF(ATALI[[#This Row],[//]]="","",INDEX(INDIRECT($2:$2),ATALI[[#This Row],[//]]))</f>
        <v/>
      </c>
      <c r="V630" s="32" t="str">
        <f ca="1">LOWER(SUBSTITUTE(SUBSTITUTE(SUBSTITUTE(SUBSTITUTE(SUBSTITUTE(SUBSTITUTE(SUBSTITUTE(ATALI[[#This Row],[N.B.nota]]," ",""),"-",""),"(",""),")",""),".",""),",",""),"/",""))</f>
        <v/>
      </c>
      <c r="W630" s="32" t="str">
        <f ca="1">IF(ATALI[[#This Row],[concat]]="","",MATCH(ATALI[[#This Row],[concat]],[3]!db[NB NOTA_C],0)+1)</f>
        <v/>
      </c>
      <c r="X630" s="32" t="str">
        <f ca="1">IF(ATALI[[#This Row],[N.B.nota]]="","",ADDRESS(ROW(ATALI[QB]),COLUMN(ATALI[QB]))&amp;":"&amp;ADDRESS(ROW(),COLUMN(ATALI[QB])))</f>
        <v/>
      </c>
      <c r="Y630" s="46" t="str">
        <f ca="1">IF(ATALI[[#This Row],[//]]="","",HYPERLINK("[../DB.xlsx]DB!e"&amp;MATCH(ATALI[[#This Row],[concat]],[3]!db[NB NOTA_C],0)+1,"&gt;"))</f>
        <v/>
      </c>
      <c r="Z630" s="32">
        <f ca="1">IF(ATALI[[#This Row],[ID NOTA]]="",INDIRECT(ADDRESS(ROW()-1,COLUMN())),ATALI[[#This Row],[ID NOTA]])</f>
        <v>7</v>
      </c>
    </row>
    <row r="631" spans="1:26" x14ac:dyDescent="0.25">
      <c r="A631" s="32"/>
      <c r="B631" s="29" t="str">
        <f>IF(ATALI[[#This Row],[N_ID]]="","",INDEX(Table1[ID],MATCH(ATALI[[#This Row],[N_ID]],Table1[N_ID],0)))</f>
        <v/>
      </c>
      <c r="C631" s="29" t="str">
        <f ca="1">IF(ATALI[[#This Row],[//]]="","",HYPERLINK("["&amp;SUBSTITUTE(DIR,"'","")&amp;"]NOTA!D"&amp;ATALI[[#This Row],[//]]+2,"&gt;"))</f>
        <v/>
      </c>
      <c r="D631" s="29" t="str">
        <f>IF(ATALI[[#This Row],[ID NOTA]]="","",INDEX(Table1[QB],MATCH(ATALI[[#This Row],[ID NOTA]],Table1[ID],0)))</f>
        <v/>
      </c>
      <c r="E63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31" s="29"/>
      <c r="G631" s="30" t="str">
        <f ca="1">IF(ATALI[[#This Row],[N_ID]]="","",INDEX(INDIRECT($2:$2),ATALI[[#This Row],[//]]))</f>
        <v/>
      </c>
      <c r="H631" s="30" t="str">
        <f ca="1">IF(ATALI[[#This Row],[N_ID]]="","",INDEX(INDIRECT($2:$2),ATALI[[#This Row],[//]]))</f>
        <v/>
      </c>
      <c r="I631" s="32" t="str">
        <f ca="1">IF(ATALI[[#This Row],[N_ID]]="","",INDEX(INDIRECT($2:$2),ATALI[[#This Row],[//]]))</f>
        <v/>
      </c>
      <c r="J631" s="32" t="str">
        <f ca="1">IF(ATALI[[#This Row],[//]]="","",INDEX([3]!db[NB PAJAK],ATALI[[#This Row],[stt]]-1))</f>
        <v/>
      </c>
      <c r="K631" s="29" t="str">
        <f ca="1">IF(ATALI[[#This Row],[//]]="","",INDEX(INDIRECT($2:$2),ATALI[[#This Row],[//]]))</f>
        <v/>
      </c>
      <c r="L631" s="29" t="str">
        <f ca="1">IF(ATALI[[#This Row],[//]]="","",INDEX(INDIRECT($2:$2),ATALI[[#This Row],[//]]))</f>
        <v/>
      </c>
      <c r="M631" s="29" t="str">
        <f ca="1">IF(ATALI[[#This Row],[//]]="","",INDEX(INDIRECT($2:$2),ATALI[[#This Row],[//]]))</f>
        <v/>
      </c>
      <c r="N631" s="33" t="str">
        <f ca="1">IF(ATALI[[#This Row],[//]]="","",INDEX(INDIRECT($2:$2),ATALI[[#This Row],[//]]))</f>
        <v/>
      </c>
      <c r="O631" s="44" t="str">
        <f ca="1">IF(ATALI[[#This Row],[//]]="","",INDEX(INDIRECT($2:$2),ATALI[[#This Row],[//]]))</f>
        <v/>
      </c>
      <c r="P631" s="44" t="str">
        <f ca="1">IF(ATALI[[#This Row],[//]]="","",IF(INDEX(INDIRECT($2:$2),ATALI[[#This Row],[//]])="","",INDEX(INDIRECT($2:$2),ATALI[[#This Row],[//]])))</f>
        <v/>
      </c>
      <c r="Q631" s="33" t="str">
        <f ca="1">IF(ATALI[[#This Row],[//]]="","",INDEX(INDIRECT($2:$2),ATALI[[#This Row],[//]]))</f>
        <v/>
      </c>
      <c r="R6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31" s="45" t="str">
        <f ca="1">IF(ATALI[[#This Row],[//]]="","",IF(INDEX(INDIRECT($2:$2),ATALI[[#This Row],[//]])="","",INDEX(INDIRECT($2:$2),ATALI[[#This Row],[//]])))</f>
        <v/>
      </c>
      <c r="U631" s="32" t="str">
        <f ca="1">IF(ATALI[[#This Row],[//]]="","",INDEX(INDIRECT($2:$2),ATALI[[#This Row],[//]]))</f>
        <v/>
      </c>
      <c r="V631" s="32" t="str">
        <f ca="1">LOWER(SUBSTITUTE(SUBSTITUTE(SUBSTITUTE(SUBSTITUTE(SUBSTITUTE(SUBSTITUTE(SUBSTITUTE(ATALI[[#This Row],[N.B.nota]]," ",""),"-",""),"(",""),")",""),".",""),",",""),"/",""))</f>
        <v/>
      </c>
      <c r="W631" s="32" t="str">
        <f ca="1">IF(ATALI[[#This Row],[concat]]="","",MATCH(ATALI[[#This Row],[concat]],[3]!db[NB NOTA_C],0)+1)</f>
        <v/>
      </c>
      <c r="X631" s="32" t="str">
        <f ca="1">IF(ATALI[[#This Row],[N.B.nota]]="","",ADDRESS(ROW(ATALI[QB]),COLUMN(ATALI[QB]))&amp;":"&amp;ADDRESS(ROW(),COLUMN(ATALI[QB])))</f>
        <v/>
      </c>
      <c r="Y631" s="46" t="str">
        <f ca="1">IF(ATALI[[#This Row],[//]]="","",HYPERLINK("[../DB.xlsx]DB!e"&amp;MATCH(ATALI[[#This Row],[concat]],[3]!db[NB NOTA_C],0)+1,"&gt;"))</f>
        <v/>
      </c>
      <c r="Z631" s="32">
        <f ca="1">IF(ATALI[[#This Row],[ID NOTA]]="",INDIRECT(ADDRESS(ROW()-1,COLUMN())),ATALI[[#This Row],[ID NOTA]])</f>
        <v>7</v>
      </c>
    </row>
    <row r="632" spans="1:26" x14ac:dyDescent="0.25">
      <c r="A632" s="32"/>
      <c r="B632" s="29" t="str">
        <f>IF(ATALI[[#This Row],[N_ID]]="","",INDEX(Table1[ID],MATCH(ATALI[[#This Row],[N_ID]],Table1[N_ID],0)))</f>
        <v/>
      </c>
      <c r="C632" s="29" t="str">
        <f ca="1">IF(ATALI[[#This Row],[//]]="","",HYPERLINK("["&amp;SUBSTITUTE(DIR,"'","")&amp;"]NOTA!D"&amp;ATALI[[#This Row],[//]]+2,"&gt;"))</f>
        <v/>
      </c>
      <c r="D632" s="29" t="str">
        <f>IF(ATALI[[#This Row],[ID NOTA]]="","",INDEX(Table1[QB],MATCH(ATALI[[#This Row],[ID NOTA]],Table1[ID],0)))</f>
        <v/>
      </c>
      <c r="E63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32" s="29"/>
      <c r="G632" s="30" t="str">
        <f ca="1">IF(ATALI[[#This Row],[N_ID]]="","",INDEX(INDIRECT($2:$2),ATALI[[#This Row],[//]]))</f>
        <v/>
      </c>
      <c r="H632" s="30" t="str">
        <f ca="1">IF(ATALI[[#This Row],[N_ID]]="","",INDEX(INDIRECT($2:$2),ATALI[[#This Row],[//]]))</f>
        <v/>
      </c>
      <c r="I632" s="32" t="str">
        <f ca="1">IF(ATALI[[#This Row],[N_ID]]="","",INDEX(INDIRECT($2:$2),ATALI[[#This Row],[//]]))</f>
        <v/>
      </c>
      <c r="J632" s="32" t="str">
        <f ca="1">IF(ATALI[[#This Row],[//]]="","",INDEX([3]!db[NB PAJAK],ATALI[[#This Row],[stt]]-1))</f>
        <v/>
      </c>
      <c r="K632" s="29" t="str">
        <f ca="1">IF(ATALI[[#This Row],[//]]="","",INDEX(INDIRECT($2:$2),ATALI[[#This Row],[//]]))</f>
        <v/>
      </c>
      <c r="L632" s="29" t="str">
        <f ca="1">IF(ATALI[[#This Row],[//]]="","",INDEX(INDIRECT($2:$2),ATALI[[#This Row],[//]]))</f>
        <v/>
      </c>
      <c r="M632" s="29" t="str">
        <f ca="1">IF(ATALI[[#This Row],[//]]="","",INDEX(INDIRECT($2:$2),ATALI[[#This Row],[//]]))</f>
        <v/>
      </c>
      <c r="N632" s="33" t="str">
        <f ca="1">IF(ATALI[[#This Row],[//]]="","",INDEX(INDIRECT($2:$2),ATALI[[#This Row],[//]]))</f>
        <v/>
      </c>
      <c r="O632" s="44" t="str">
        <f ca="1">IF(ATALI[[#This Row],[//]]="","",INDEX(INDIRECT($2:$2),ATALI[[#This Row],[//]]))</f>
        <v/>
      </c>
      <c r="P632" s="44" t="str">
        <f ca="1">IF(ATALI[[#This Row],[//]]="","",IF(INDEX(INDIRECT($2:$2),ATALI[[#This Row],[//]])="","",INDEX(INDIRECT($2:$2),ATALI[[#This Row],[//]])))</f>
        <v/>
      </c>
      <c r="Q632" s="33" t="str">
        <f ca="1">IF(ATALI[[#This Row],[//]]="","",INDEX(INDIRECT($2:$2),ATALI[[#This Row],[//]]))</f>
        <v/>
      </c>
      <c r="R6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32" s="45" t="str">
        <f ca="1">IF(ATALI[[#This Row],[//]]="","",IF(INDEX(INDIRECT($2:$2),ATALI[[#This Row],[//]])="","",INDEX(INDIRECT($2:$2),ATALI[[#This Row],[//]])))</f>
        <v/>
      </c>
      <c r="U632" s="32" t="str">
        <f ca="1">IF(ATALI[[#This Row],[//]]="","",INDEX(INDIRECT($2:$2),ATALI[[#This Row],[//]]))</f>
        <v/>
      </c>
      <c r="V632" s="32" t="str">
        <f ca="1">LOWER(SUBSTITUTE(SUBSTITUTE(SUBSTITUTE(SUBSTITUTE(SUBSTITUTE(SUBSTITUTE(SUBSTITUTE(ATALI[[#This Row],[N.B.nota]]," ",""),"-",""),"(",""),")",""),".",""),",",""),"/",""))</f>
        <v/>
      </c>
      <c r="W632" s="32" t="str">
        <f ca="1">IF(ATALI[[#This Row],[concat]]="","",MATCH(ATALI[[#This Row],[concat]],[3]!db[NB NOTA_C],0)+1)</f>
        <v/>
      </c>
      <c r="X632" s="32" t="str">
        <f ca="1">IF(ATALI[[#This Row],[N.B.nota]]="","",ADDRESS(ROW(ATALI[QB]),COLUMN(ATALI[QB]))&amp;":"&amp;ADDRESS(ROW(),COLUMN(ATALI[QB])))</f>
        <v/>
      </c>
      <c r="Y632" s="46" t="str">
        <f ca="1">IF(ATALI[[#This Row],[//]]="","",HYPERLINK("[../DB.xlsx]DB!e"&amp;MATCH(ATALI[[#This Row],[concat]],[3]!db[NB NOTA_C],0)+1,"&gt;"))</f>
        <v/>
      </c>
      <c r="Z632" s="32">
        <f ca="1">IF(ATALI[[#This Row],[ID NOTA]]="",INDIRECT(ADDRESS(ROW()-1,COLUMN())),ATALI[[#This Row],[ID NOTA]])</f>
        <v>7</v>
      </c>
    </row>
    <row r="633" spans="1:26" x14ac:dyDescent="0.25">
      <c r="A633" s="32"/>
      <c r="B633" s="29" t="str">
        <f>IF(ATALI[[#This Row],[N_ID]]="","",INDEX(Table1[ID],MATCH(ATALI[[#This Row],[N_ID]],Table1[N_ID],0)))</f>
        <v/>
      </c>
      <c r="C633" s="29" t="str">
        <f ca="1">IF(ATALI[[#This Row],[//]]="","",HYPERLINK("["&amp;SUBSTITUTE(DIR,"'","")&amp;"]NOTA!D"&amp;ATALI[[#This Row],[//]]+2,"&gt;"))</f>
        <v/>
      </c>
      <c r="D633" s="29" t="str">
        <f>IF(ATALI[[#This Row],[ID NOTA]]="","",INDEX(Table1[QB],MATCH(ATALI[[#This Row],[ID NOTA]],Table1[ID],0)))</f>
        <v/>
      </c>
      <c r="E63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33" s="29"/>
      <c r="G633" s="30" t="str">
        <f ca="1">IF(ATALI[[#This Row],[N_ID]]="","",INDEX(INDIRECT($2:$2),ATALI[[#This Row],[//]]))</f>
        <v/>
      </c>
      <c r="H633" s="30" t="str">
        <f ca="1">IF(ATALI[[#This Row],[N_ID]]="","",INDEX(INDIRECT($2:$2),ATALI[[#This Row],[//]]))</f>
        <v/>
      </c>
      <c r="I633" s="32" t="str">
        <f ca="1">IF(ATALI[[#This Row],[N_ID]]="","",INDEX(INDIRECT($2:$2),ATALI[[#This Row],[//]]))</f>
        <v/>
      </c>
      <c r="J633" s="32" t="str">
        <f ca="1">IF(ATALI[[#This Row],[//]]="","",INDEX([3]!db[NB PAJAK],ATALI[[#This Row],[stt]]-1))</f>
        <v/>
      </c>
      <c r="K633" s="29" t="str">
        <f ca="1">IF(ATALI[[#This Row],[//]]="","",INDEX(INDIRECT($2:$2),ATALI[[#This Row],[//]]))</f>
        <v/>
      </c>
      <c r="L633" s="29" t="str">
        <f ca="1">IF(ATALI[[#This Row],[//]]="","",INDEX(INDIRECT($2:$2),ATALI[[#This Row],[//]]))</f>
        <v/>
      </c>
      <c r="M633" s="29" t="str">
        <f ca="1">IF(ATALI[[#This Row],[//]]="","",INDEX(INDIRECT($2:$2),ATALI[[#This Row],[//]]))</f>
        <v/>
      </c>
      <c r="N633" s="33" t="str">
        <f ca="1">IF(ATALI[[#This Row],[//]]="","",INDEX(INDIRECT($2:$2),ATALI[[#This Row],[//]]))</f>
        <v/>
      </c>
      <c r="O633" s="44" t="str">
        <f ca="1">IF(ATALI[[#This Row],[//]]="","",INDEX(INDIRECT($2:$2),ATALI[[#This Row],[//]]))</f>
        <v/>
      </c>
      <c r="P633" s="44" t="str">
        <f ca="1">IF(ATALI[[#This Row],[//]]="","",IF(INDEX(INDIRECT($2:$2),ATALI[[#This Row],[//]])="","",INDEX(INDIRECT($2:$2),ATALI[[#This Row],[//]])))</f>
        <v/>
      </c>
      <c r="Q633" s="33" t="str">
        <f ca="1">IF(ATALI[[#This Row],[//]]="","",INDEX(INDIRECT($2:$2),ATALI[[#This Row],[//]]))</f>
        <v/>
      </c>
      <c r="R6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33" s="45" t="str">
        <f ca="1">IF(ATALI[[#This Row],[//]]="","",IF(INDEX(INDIRECT($2:$2),ATALI[[#This Row],[//]])="","",INDEX(INDIRECT($2:$2),ATALI[[#This Row],[//]])))</f>
        <v/>
      </c>
      <c r="U633" s="32" t="str">
        <f ca="1">IF(ATALI[[#This Row],[//]]="","",INDEX(INDIRECT($2:$2),ATALI[[#This Row],[//]]))</f>
        <v/>
      </c>
      <c r="V633" s="32" t="str">
        <f ca="1">LOWER(SUBSTITUTE(SUBSTITUTE(SUBSTITUTE(SUBSTITUTE(SUBSTITUTE(SUBSTITUTE(SUBSTITUTE(ATALI[[#This Row],[N.B.nota]]," ",""),"-",""),"(",""),")",""),".",""),",",""),"/",""))</f>
        <v/>
      </c>
      <c r="W633" s="32" t="str">
        <f ca="1">IF(ATALI[[#This Row],[concat]]="","",MATCH(ATALI[[#This Row],[concat]],[3]!db[NB NOTA_C],0)+1)</f>
        <v/>
      </c>
      <c r="X633" s="32" t="str">
        <f ca="1">IF(ATALI[[#This Row],[N.B.nota]]="","",ADDRESS(ROW(ATALI[QB]),COLUMN(ATALI[QB]))&amp;":"&amp;ADDRESS(ROW(),COLUMN(ATALI[QB])))</f>
        <v/>
      </c>
      <c r="Y633" s="46" t="str">
        <f ca="1">IF(ATALI[[#This Row],[//]]="","",HYPERLINK("[../DB.xlsx]DB!e"&amp;MATCH(ATALI[[#This Row],[concat]],[3]!db[NB NOTA_C],0)+1,"&gt;"))</f>
        <v/>
      </c>
      <c r="Z633" s="32">
        <f ca="1">IF(ATALI[[#This Row],[ID NOTA]]="",INDIRECT(ADDRESS(ROW()-1,COLUMN())),ATALI[[#This Row],[ID NOTA]])</f>
        <v>7</v>
      </c>
    </row>
    <row r="634" spans="1:26" x14ac:dyDescent="0.25">
      <c r="A634" s="32"/>
      <c r="B634" s="29" t="str">
        <f>IF(ATALI[[#This Row],[N_ID]]="","",INDEX(Table1[ID],MATCH(ATALI[[#This Row],[N_ID]],Table1[N_ID],0)))</f>
        <v/>
      </c>
      <c r="C634" s="29" t="str">
        <f ca="1">IF(ATALI[[#This Row],[//]]="","",HYPERLINK("["&amp;SUBSTITUTE(DIR,"'","")&amp;"]NOTA!D"&amp;ATALI[[#This Row],[//]]+2,"&gt;"))</f>
        <v/>
      </c>
      <c r="D634" s="29" t="str">
        <f>IF(ATALI[[#This Row],[ID NOTA]]="","",INDEX(Table1[QB],MATCH(ATALI[[#This Row],[ID NOTA]],Table1[ID],0)))</f>
        <v/>
      </c>
      <c r="E63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34" s="29"/>
      <c r="G634" s="30" t="str">
        <f ca="1">IF(ATALI[[#This Row],[N_ID]]="","",INDEX(INDIRECT($2:$2),ATALI[[#This Row],[//]]))</f>
        <v/>
      </c>
      <c r="H634" s="30" t="str">
        <f ca="1">IF(ATALI[[#This Row],[N_ID]]="","",INDEX(INDIRECT($2:$2),ATALI[[#This Row],[//]]))</f>
        <v/>
      </c>
      <c r="I634" s="32" t="str">
        <f ca="1">IF(ATALI[[#This Row],[N_ID]]="","",INDEX(INDIRECT($2:$2),ATALI[[#This Row],[//]]))</f>
        <v/>
      </c>
      <c r="J634" s="32" t="str">
        <f ca="1">IF(ATALI[[#This Row],[//]]="","",INDEX([3]!db[NB PAJAK],ATALI[[#This Row],[stt]]-1))</f>
        <v/>
      </c>
      <c r="K634" s="29" t="str">
        <f ca="1">IF(ATALI[[#This Row],[//]]="","",INDEX(INDIRECT($2:$2),ATALI[[#This Row],[//]]))</f>
        <v/>
      </c>
      <c r="L634" s="29" t="str">
        <f ca="1">IF(ATALI[[#This Row],[//]]="","",INDEX(INDIRECT($2:$2),ATALI[[#This Row],[//]]))</f>
        <v/>
      </c>
      <c r="M634" s="29" t="str">
        <f ca="1">IF(ATALI[[#This Row],[//]]="","",INDEX(INDIRECT($2:$2),ATALI[[#This Row],[//]]))</f>
        <v/>
      </c>
      <c r="N634" s="33" t="str">
        <f ca="1">IF(ATALI[[#This Row],[//]]="","",INDEX(INDIRECT($2:$2),ATALI[[#This Row],[//]]))</f>
        <v/>
      </c>
      <c r="O634" s="44" t="str">
        <f ca="1">IF(ATALI[[#This Row],[//]]="","",INDEX(INDIRECT($2:$2),ATALI[[#This Row],[//]]))</f>
        <v/>
      </c>
      <c r="P634" s="44" t="str">
        <f ca="1">IF(ATALI[[#This Row],[//]]="","",IF(INDEX(INDIRECT($2:$2),ATALI[[#This Row],[//]])="","",INDEX(INDIRECT($2:$2),ATALI[[#This Row],[//]])))</f>
        <v/>
      </c>
      <c r="Q634" s="33" t="str">
        <f ca="1">IF(ATALI[[#This Row],[//]]="","",INDEX(INDIRECT($2:$2),ATALI[[#This Row],[//]]))</f>
        <v/>
      </c>
      <c r="R6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34" s="45" t="str">
        <f ca="1">IF(ATALI[[#This Row],[//]]="","",IF(INDEX(INDIRECT($2:$2),ATALI[[#This Row],[//]])="","",INDEX(INDIRECT($2:$2),ATALI[[#This Row],[//]])))</f>
        <v/>
      </c>
      <c r="U634" s="32" t="str">
        <f ca="1">IF(ATALI[[#This Row],[//]]="","",INDEX(INDIRECT($2:$2),ATALI[[#This Row],[//]]))</f>
        <v/>
      </c>
      <c r="V634" s="32" t="str">
        <f ca="1">LOWER(SUBSTITUTE(SUBSTITUTE(SUBSTITUTE(SUBSTITUTE(SUBSTITUTE(SUBSTITUTE(SUBSTITUTE(ATALI[[#This Row],[N.B.nota]]," ",""),"-",""),"(",""),")",""),".",""),",",""),"/",""))</f>
        <v/>
      </c>
      <c r="W634" s="32" t="str">
        <f ca="1">IF(ATALI[[#This Row],[concat]]="","",MATCH(ATALI[[#This Row],[concat]],[3]!db[NB NOTA_C],0)+1)</f>
        <v/>
      </c>
      <c r="X634" s="32" t="str">
        <f ca="1">IF(ATALI[[#This Row],[N.B.nota]]="","",ADDRESS(ROW(ATALI[QB]),COLUMN(ATALI[QB]))&amp;":"&amp;ADDRESS(ROW(),COLUMN(ATALI[QB])))</f>
        <v/>
      </c>
      <c r="Y634" s="46" t="str">
        <f ca="1">IF(ATALI[[#This Row],[//]]="","",HYPERLINK("[../DB.xlsx]DB!e"&amp;MATCH(ATALI[[#This Row],[concat]],[3]!db[NB NOTA_C],0)+1,"&gt;"))</f>
        <v/>
      </c>
      <c r="Z634" s="32">
        <f ca="1">IF(ATALI[[#This Row],[ID NOTA]]="",INDIRECT(ADDRESS(ROW()-1,COLUMN())),ATALI[[#This Row],[ID NOTA]])</f>
        <v>7</v>
      </c>
    </row>
    <row r="635" spans="1:26" x14ac:dyDescent="0.25">
      <c r="A635" s="32"/>
      <c r="B635" s="29" t="str">
        <f>IF(ATALI[[#This Row],[N_ID]]="","",INDEX(Table1[ID],MATCH(ATALI[[#This Row],[N_ID]],Table1[N_ID],0)))</f>
        <v/>
      </c>
      <c r="C635" s="29" t="str">
        <f ca="1">IF(ATALI[[#This Row],[//]]="","",HYPERLINK("["&amp;SUBSTITUTE(DIR,"'","")&amp;"]NOTA!D"&amp;ATALI[[#This Row],[//]]+2,"&gt;"))</f>
        <v/>
      </c>
      <c r="D635" s="29" t="str">
        <f>IF(ATALI[[#This Row],[ID NOTA]]="","",INDEX(Table1[QB],MATCH(ATALI[[#This Row],[ID NOTA]],Table1[ID],0)))</f>
        <v/>
      </c>
      <c r="E63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35" s="29"/>
      <c r="G635" s="30" t="str">
        <f ca="1">IF(ATALI[[#This Row],[N_ID]]="","",INDEX(INDIRECT($2:$2),ATALI[[#This Row],[//]]))</f>
        <v/>
      </c>
      <c r="H635" s="30" t="str">
        <f ca="1">IF(ATALI[[#This Row],[N_ID]]="","",INDEX(INDIRECT($2:$2),ATALI[[#This Row],[//]]))</f>
        <v/>
      </c>
      <c r="I635" s="32" t="str">
        <f ca="1">IF(ATALI[[#This Row],[N_ID]]="","",INDEX(INDIRECT($2:$2),ATALI[[#This Row],[//]]))</f>
        <v/>
      </c>
      <c r="J635" s="32" t="str">
        <f ca="1">IF(ATALI[[#This Row],[//]]="","",INDEX([3]!db[NB PAJAK],ATALI[[#This Row],[stt]]-1))</f>
        <v/>
      </c>
      <c r="K635" s="29" t="str">
        <f ca="1">IF(ATALI[[#This Row],[//]]="","",INDEX(INDIRECT($2:$2),ATALI[[#This Row],[//]]))</f>
        <v/>
      </c>
      <c r="L635" s="29" t="str">
        <f ca="1">IF(ATALI[[#This Row],[//]]="","",INDEX(INDIRECT($2:$2),ATALI[[#This Row],[//]]))</f>
        <v/>
      </c>
      <c r="M635" s="29" t="str">
        <f ca="1">IF(ATALI[[#This Row],[//]]="","",INDEX(INDIRECT($2:$2),ATALI[[#This Row],[//]]))</f>
        <v/>
      </c>
      <c r="N635" s="33" t="str">
        <f ca="1">IF(ATALI[[#This Row],[//]]="","",INDEX(INDIRECT($2:$2),ATALI[[#This Row],[//]]))</f>
        <v/>
      </c>
      <c r="O635" s="44" t="str">
        <f ca="1">IF(ATALI[[#This Row],[//]]="","",INDEX(INDIRECT($2:$2),ATALI[[#This Row],[//]]))</f>
        <v/>
      </c>
      <c r="P635" s="44" t="str">
        <f ca="1">IF(ATALI[[#This Row],[//]]="","",IF(INDEX(INDIRECT($2:$2),ATALI[[#This Row],[//]])="","",INDEX(INDIRECT($2:$2),ATALI[[#This Row],[//]])))</f>
        <v/>
      </c>
      <c r="Q635" s="33" t="str">
        <f ca="1">IF(ATALI[[#This Row],[//]]="","",INDEX(INDIRECT($2:$2),ATALI[[#This Row],[//]]))</f>
        <v/>
      </c>
      <c r="R6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35" s="45" t="str">
        <f ca="1">IF(ATALI[[#This Row],[//]]="","",IF(INDEX(INDIRECT($2:$2),ATALI[[#This Row],[//]])="","",INDEX(INDIRECT($2:$2),ATALI[[#This Row],[//]])))</f>
        <v/>
      </c>
      <c r="U635" s="32" t="str">
        <f ca="1">IF(ATALI[[#This Row],[//]]="","",INDEX(INDIRECT($2:$2),ATALI[[#This Row],[//]]))</f>
        <v/>
      </c>
      <c r="V635" s="32" t="str">
        <f ca="1">LOWER(SUBSTITUTE(SUBSTITUTE(SUBSTITUTE(SUBSTITUTE(SUBSTITUTE(SUBSTITUTE(SUBSTITUTE(ATALI[[#This Row],[N.B.nota]]," ",""),"-",""),"(",""),")",""),".",""),",",""),"/",""))</f>
        <v/>
      </c>
      <c r="W635" s="32" t="str">
        <f ca="1">IF(ATALI[[#This Row],[concat]]="","",MATCH(ATALI[[#This Row],[concat]],[3]!db[NB NOTA_C],0)+1)</f>
        <v/>
      </c>
      <c r="X635" s="32" t="str">
        <f ca="1">IF(ATALI[[#This Row],[N.B.nota]]="","",ADDRESS(ROW(ATALI[QB]),COLUMN(ATALI[QB]))&amp;":"&amp;ADDRESS(ROW(),COLUMN(ATALI[QB])))</f>
        <v/>
      </c>
      <c r="Y635" s="46" t="str">
        <f ca="1">IF(ATALI[[#This Row],[//]]="","",HYPERLINK("[../DB.xlsx]DB!e"&amp;MATCH(ATALI[[#This Row],[concat]],[3]!db[NB NOTA_C],0)+1,"&gt;"))</f>
        <v/>
      </c>
      <c r="Z635" s="32">
        <f ca="1">IF(ATALI[[#This Row],[ID NOTA]]="",INDIRECT(ADDRESS(ROW()-1,COLUMN())),ATALI[[#This Row],[ID NOTA]])</f>
        <v>7</v>
      </c>
    </row>
    <row r="636" spans="1:26" x14ac:dyDescent="0.25">
      <c r="A636" s="32"/>
      <c r="B636" s="29" t="str">
        <f>IF(ATALI[[#This Row],[N_ID]]="","",INDEX(Table1[ID],MATCH(ATALI[[#This Row],[N_ID]],Table1[N_ID],0)))</f>
        <v/>
      </c>
      <c r="C636" s="29" t="str">
        <f ca="1">IF(ATALI[[#This Row],[//]]="","",HYPERLINK("["&amp;SUBSTITUTE(DIR,"'","")&amp;"]NOTA!D"&amp;ATALI[[#This Row],[//]]+2,"&gt;"))</f>
        <v/>
      </c>
      <c r="D636" s="29" t="str">
        <f>IF(ATALI[[#This Row],[ID NOTA]]="","",INDEX(Table1[QB],MATCH(ATALI[[#This Row],[ID NOTA]],Table1[ID],0)))</f>
        <v/>
      </c>
      <c r="E63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36" s="29"/>
      <c r="G636" s="30" t="str">
        <f ca="1">IF(ATALI[[#This Row],[N_ID]]="","",INDEX(INDIRECT($2:$2),ATALI[[#This Row],[//]]))</f>
        <v/>
      </c>
      <c r="H636" s="30" t="str">
        <f ca="1">IF(ATALI[[#This Row],[N_ID]]="","",INDEX(INDIRECT($2:$2),ATALI[[#This Row],[//]]))</f>
        <v/>
      </c>
      <c r="I636" s="32" t="str">
        <f ca="1">IF(ATALI[[#This Row],[N_ID]]="","",INDEX(INDIRECT($2:$2),ATALI[[#This Row],[//]]))</f>
        <v/>
      </c>
      <c r="J636" s="32" t="str">
        <f ca="1">IF(ATALI[[#This Row],[//]]="","",INDEX([3]!db[NB PAJAK],ATALI[[#This Row],[stt]]-1))</f>
        <v/>
      </c>
      <c r="K636" s="29" t="str">
        <f ca="1">IF(ATALI[[#This Row],[//]]="","",INDEX(INDIRECT($2:$2),ATALI[[#This Row],[//]]))</f>
        <v/>
      </c>
      <c r="L636" s="29" t="str">
        <f ca="1">IF(ATALI[[#This Row],[//]]="","",INDEX(INDIRECT($2:$2),ATALI[[#This Row],[//]]))</f>
        <v/>
      </c>
      <c r="M636" s="29" t="str">
        <f ca="1">IF(ATALI[[#This Row],[//]]="","",INDEX(INDIRECT($2:$2),ATALI[[#This Row],[//]]))</f>
        <v/>
      </c>
      <c r="N636" s="33" t="str">
        <f ca="1">IF(ATALI[[#This Row],[//]]="","",INDEX(INDIRECT($2:$2),ATALI[[#This Row],[//]]))</f>
        <v/>
      </c>
      <c r="O636" s="44" t="str">
        <f ca="1">IF(ATALI[[#This Row],[//]]="","",INDEX(INDIRECT($2:$2),ATALI[[#This Row],[//]]))</f>
        <v/>
      </c>
      <c r="P636" s="44" t="str">
        <f ca="1">IF(ATALI[[#This Row],[//]]="","",IF(INDEX(INDIRECT($2:$2),ATALI[[#This Row],[//]])="","",INDEX(INDIRECT($2:$2),ATALI[[#This Row],[//]])))</f>
        <v/>
      </c>
      <c r="Q636" s="33" t="str">
        <f ca="1">IF(ATALI[[#This Row],[//]]="","",INDEX(INDIRECT($2:$2),ATALI[[#This Row],[//]]))</f>
        <v/>
      </c>
      <c r="R6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36" s="45" t="str">
        <f ca="1">IF(ATALI[[#This Row],[//]]="","",IF(INDEX(INDIRECT($2:$2),ATALI[[#This Row],[//]])="","",INDEX(INDIRECT($2:$2),ATALI[[#This Row],[//]])))</f>
        <v/>
      </c>
      <c r="U636" s="32" t="str">
        <f ca="1">IF(ATALI[[#This Row],[//]]="","",INDEX(INDIRECT($2:$2),ATALI[[#This Row],[//]]))</f>
        <v/>
      </c>
      <c r="V636" s="32" t="str">
        <f ca="1">LOWER(SUBSTITUTE(SUBSTITUTE(SUBSTITUTE(SUBSTITUTE(SUBSTITUTE(SUBSTITUTE(SUBSTITUTE(ATALI[[#This Row],[N.B.nota]]," ",""),"-",""),"(",""),")",""),".",""),",",""),"/",""))</f>
        <v/>
      </c>
      <c r="W636" s="32" t="str">
        <f ca="1">IF(ATALI[[#This Row],[concat]]="","",MATCH(ATALI[[#This Row],[concat]],[3]!db[NB NOTA_C],0)+1)</f>
        <v/>
      </c>
      <c r="X636" s="32" t="str">
        <f ca="1">IF(ATALI[[#This Row],[N.B.nota]]="","",ADDRESS(ROW(ATALI[QB]),COLUMN(ATALI[QB]))&amp;":"&amp;ADDRESS(ROW(),COLUMN(ATALI[QB])))</f>
        <v/>
      </c>
      <c r="Y636" s="46" t="str">
        <f ca="1">IF(ATALI[[#This Row],[//]]="","",HYPERLINK("[../DB.xlsx]DB!e"&amp;MATCH(ATALI[[#This Row],[concat]],[3]!db[NB NOTA_C],0)+1,"&gt;"))</f>
        <v/>
      </c>
      <c r="Z636" s="32">
        <f ca="1">IF(ATALI[[#This Row],[ID NOTA]]="",INDIRECT(ADDRESS(ROW()-1,COLUMN())),ATALI[[#This Row],[ID NOTA]])</f>
        <v>7</v>
      </c>
    </row>
    <row r="637" spans="1:26" x14ac:dyDescent="0.25">
      <c r="A637" s="32"/>
      <c r="B637" s="29" t="str">
        <f>IF(ATALI[[#This Row],[N_ID]]="","",INDEX(Table1[ID],MATCH(ATALI[[#This Row],[N_ID]],Table1[N_ID],0)))</f>
        <v/>
      </c>
      <c r="C637" s="29" t="str">
        <f ca="1">IF(ATALI[[#This Row],[//]]="","",HYPERLINK("["&amp;SUBSTITUTE(DIR,"'","")&amp;"]NOTA!D"&amp;ATALI[[#This Row],[//]]+2,"&gt;"))</f>
        <v/>
      </c>
      <c r="D637" s="29" t="str">
        <f>IF(ATALI[[#This Row],[ID NOTA]]="","",INDEX(Table1[QB],MATCH(ATALI[[#This Row],[ID NOTA]],Table1[ID],0)))</f>
        <v/>
      </c>
      <c r="E63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37" s="29"/>
      <c r="G637" s="30" t="str">
        <f ca="1">IF(ATALI[[#This Row],[N_ID]]="","",INDEX(INDIRECT($2:$2),ATALI[[#This Row],[//]]))</f>
        <v/>
      </c>
      <c r="H637" s="30" t="str">
        <f ca="1">IF(ATALI[[#This Row],[N_ID]]="","",INDEX(INDIRECT($2:$2),ATALI[[#This Row],[//]]))</f>
        <v/>
      </c>
      <c r="I637" s="32" t="str">
        <f ca="1">IF(ATALI[[#This Row],[N_ID]]="","",INDEX(INDIRECT($2:$2),ATALI[[#This Row],[//]]))</f>
        <v/>
      </c>
      <c r="J637" s="32" t="str">
        <f ca="1">IF(ATALI[[#This Row],[//]]="","",INDEX([3]!db[NB PAJAK],ATALI[[#This Row],[stt]]-1))</f>
        <v/>
      </c>
      <c r="K637" s="29" t="str">
        <f ca="1">IF(ATALI[[#This Row],[//]]="","",INDEX(INDIRECT($2:$2),ATALI[[#This Row],[//]]))</f>
        <v/>
      </c>
      <c r="L637" s="29" t="str">
        <f ca="1">IF(ATALI[[#This Row],[//]]="","",INDEX(INDIRECT($2:$2),ATALI[[#This Row],[//]]))</f>
        <v/>
      </c>
      <c r="M637" s="29" t="str">
        <f ca="1">IF(ATALI[[#This Row],[//]]="","",INDEX(INDIRECT($2:$2),ATALI[[#This Row],[//]]))</f>
        <v/>
      </c>
      <c r="N637" s="33" t="str">
        <f ca="1">IF(ATALI[[#This Row],[//]]="","",INDEX(INDIRECT($2:$2),ATALI[[#This Row],[//]]))</f>
        <v/>
      </c>
      <c r="O637" s="44" t="str">
        <f ca="1">IF(ATALI[[#This Row],[//]]="","",INDEX(INDIRECT($2:$2),ATALI[[#This Row],[//]]))</f>
        <v/>
      </c>
      <c r="P637" s="44" t="str">
        <f ca="1">IF(ATALI[[#This Row],[//]]="","",IF(INDEX(INDIRECT($2:$2),ATALI[[#This Row],[//]])="","",INDEX(INDIRECT($2:$2),ATALI[[#This Row],[//]])))</f>
        <v/>
      </c>
      <c r="Q637" s="33" t="str">
        <f ca="1">IF(ATALI[[#This Row],[//]]="","",INDEX(INDIRECT($2:$2),ATALI[[#This Row],[//]]))</f>
        <v/>
      </c>
      <c r="R6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37" s="45" t="str">
        <f ca="1">IF(ATALI[[#This Row],[//]]="","",IF(INDEX(INDIRECT($2:$2),ATALI[[#This Row],[//]])="","",INDEX(INDIRECT($2:$2),ATALI[[#This Row],[//]])))</f>
        <v/>
      </c>
      <c r="U637" s="32" t="str">
        <f ca="1">IF(ATALI[[#This Row],[//]]="","",INDEX(INDIRECT($2:$2),ATALI[[#This Row],[//]]))</f>
        <v/>
      </c>
      <c r="V637" s="32" t="str">
        <f ca="1">LOWER(SUBSTITUTE(SUBSTITUTE(SUBSTITUTE(SUBSTITUTE(SUBSTITUTE(SUBSTITUTE(SUBSTITUTE(ATALI[[#This Row],[N.B.nota]]," ",""),"-",""),"(",""),")",""),".",""),",",""),"/",""))</f>
        <v/>
      </c>
      <c r="W637" s="32" t="str">
        <f ca="1">IF(ATALI[[#This Row],[concat]]="","",MATCH(ATALI[[#This Row],[concat]],[3]!db[NB NOTA_C],0)+1)</f>
        <v/>
      </c>
      <c r="X637" s="32" t="str">
        <f ca="1">IF(ATALI[[#This Row],[N.B.nota]]="","",ADDRESS(ROW(ATALI[QB]),COLUMN(ATALI[QB]))&amp;":"&amp;ADDRESS(ROW(),COLUMN(ATALI[QB])))</f>
        <v/>
      </c>
      <c r="Y637" s="46" t="str">
        <f ca="1">IF(ATALI[[#This Row],[//]]="","",HYPERLINK("[../DB.xlsx]DB!e"&amp;MATCH(ATALI[[#This Row],[concat]],[3]!db[NB NOTA_C],0)+1,"&gt;"))</f>
        <v/>
      </c>
      <c r="Z637" s="32">
        <f ca="1">IF(ATALI[[#This Row],[ID NOTA]]="",INDIRECT(ADDRESS(ROW()-1,COLUMN())),ATALI[[#This Row],[ID NOTA]])</f>
        <v>7</v>
      </c>
    </row>
    <row r="638" spans="1:26" x14ac:dyDescent="0.25">
      <c r="A638" s="32"/>
      <c r="B638" s="29" t="str">
        <f>IF(ATALI[[#This Row],[N_ID]]="","",INDEX(Table1[ID],MATCH(ATALI[[#This Row],[N_ID]],Table1[N_ID],0)))</f>
        <v/>
      </c>
      <c r="C638" s="29" t="str">
        <f ca="1">IF(ATALI[[#This Row],[//]]="","",HYPERLINK("["&amp;SUBSTITUTE(DIR,"'","")&amp;"]NOTA!D"&amp;ATALI[[#This Row],[//]]+2,"&gt;"))</f>
        <v/>
      </c>
      <c r="D638" s="29" t="str">
        <f>IF(ATALI[[#This Row],[ID NOTA]]="","",INDEX(Table1[QB],MATCH(ATALI[[#This Row],[ID NOTA]],Table1[ID],0)))</f>
        <v/>
      </c>
      <c r="E63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38" s="29"/>
      <c r="G638" s="30" t="str">
        <f ca="1">IF(ATALI[[#This Row],[N_ID]]="","",INDEX(INDIRECT($2:$2),ATALI[[#This Row],[//]]))</f>
        <v/>
      </c>
      <c r="H638" s="30" t="str">
        <f ca="1">IF(ATALI[[#This Row],[N_ID]]="","",INDEX(INDIRECT($2:$2),ATALI[[#This Row],[//]]))</f>
        <v/>
      </c>
      <c r="I638" s="32" t="str">
        <f ca="1">IF(ATALI[[#This Row],[N_ID]]="","",INDEX(INDIRECT($2:$2),ATALI[[#This Row],[//]]))</f>
        <v/>
      </c>
      <c r="J638" s="32" t="str">
        <f ca="1">IF(ATALI[[#This Row],[//]]="","",INDEX([3]!db[NB PAJAK],ATALI[[#This Row],[stt]]-1))</f>
        <v/>
      </c>
      <c r="K638" s="29" t="str">
        <f ca="1">IF(ATALI[[#This Row],[//]]="","",INDEX(INDIRECT($2:$2),ATALI[[#This Row],[//]]))</f>
        <v/>
      </c>
      <c r="L638" s="29" t="str">
        <f ca="1">IF(ATALI[[#This Row],[//]]="","",INDEX(INDIRECT($2:$2),ATALI[[#This Row],[//]]))</f>
        <v/>
      </c>
      <c r="M638" s="29" t="str">
        <f ca="1">IF(ATALI[[#This Row],[//]]="","",INDEX(INDIRECT($2:$2),ATALI[[#This Row],[//]]))</f>
        <v/>
      </c>
      <c r="N638" s="33" t="str">
        <f ca="1">IF(ATALI[[#This Row],[//]]="","",INDEX(INDIRECT($2:$2),ATALI[[#This Row],[//]]))</f>
        <v/>
      </c>
      <c r="O638" s="44" t="str">
        <f ca="1">IF(ATALI[[#This Row],[//]]="","",INDEX(INDIRECT($2:$2),ATALI[[#This Row],[//]]))</f>
        <v/>
      </c>
      <c r="P638" s="44" t="str">
        <f ca="1">IF(ATALI[[#This Row],[//]]="","",IF(INDEX(INDIRECT($2:$2),ATALI[[#This Row],[//]])="","",INDEX(INDIRECT($2:$2),ATALI[[#This Row],[//]])))</f>
        <v/>
      </c>
      <c r="Q638" s="33" t="str">
        <f ca="1">IF(ATALI[[#This Row],[//]]="","",INDEX(INDIRECT($2:$2),ATALI[[#This Row],[//]]))</f>
        <v/>
      </c>
      <c r="R6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38" s="45" t="str">
        <f ca="1">IF(ATALI[[#This Row],[//]]="","",IF(INDEX(INDIRECT($2:$2),ATALI[[#This Row],[//]])="","",INDEX(INDIRECT($2:$2),ATALI[[#This Row],[//]])))</f>
        <v/>
      </c>
      <c r="U638" s="32" t="str">
        <f ca="1">IF(ATALI[[#This Row],[//]]="","",INDEX(INDIRECT($2:$2),ATALI[[#This Row],[//]]))</f>
        <v/>
      </c>
      <c r="V638" s="32" t="str">
        <f ca="1">LOWER(SUBSTITUTE(SUBSTITUTE(SUBSTITUTE(SUBSTITUTE(SUBSTITUTE(SUBSTITUTE(SUBSTITUTE(ATALI[[#This Row],[N.B.nota]]," ",""),"-",""),"(",""),")",""),".",""),",",""),"/",""))</f>
        <v/>
      </c>
      <c r="W638" s="32" t="str">
        <f ca="1">IF(ATALI[[#This Row],[concat]]="","",MATCH(ATALI[[#This Row],[concat]],[3]!db[NB NOTA_C],0)+1)</f>
        <v/>
      </c>
      <c r="X638" s="32" t="str">
        <f ca="1">IF(ATALI[[#This Row],[N.B.nota]]="","",ADDRESS(ROW(ATALI[QB]),COLUMN(ATALI[QB]))&amp;":"&amp;ADDRESS(ROW(),COLUMN(ATALI[QB])))</f>
        <v/>
      </c>
      <c r="Y638" s="46" t="str">
        <f ca="1">IF(ATALI[[#This Row],[//]]="","",HYPERLINK("[../DB.xlsx]DB!e"&amp;MATCH(ATALI[[#This Row],[concat]],[3]!db[NB NOTA_C],0)+1,"&gt;"))</f>
        <v/>
      </c>
      <c r="Z638" s="32">
        <f ca="1">IF(ATALI[[#This Row],[ID NOTA]]="",INDIRECT(ADDRESS(ROW()-1,COLUMN())),ATALI[[#This Row],[ID NOTA]])</f>
        <v>7</v>
      </c>
    </row>
    <row r="639" spans="1:26" x14ac:dyDescent="0.25">
      <c r="A639" s="32"/>
      <c r="B639" s="29" t="str">
        <f>IF(ATALI[[#This Row],[N_ID]]="","",INDEX(Table1[ID],MATCH(ATALI[[#This Row],[N_ID]],Table1[N_ID],0)))</f>
        <v/>
      </c>
      <c r="C639" s="29" t="str">
        <f ca="1">IF(ATALI[[#This Row],[//]]="","",HYPERLINK("["&amp;SUBSTITUTE(DIR,"'","")&amp;"]NOTA!D"&amp;ATALI[[#This Row],[//]]+2,"&gt;"))</f>
        <v/>
      </c>
      <c r="D639" s="29" t="str">
        <f>IF(ATALI[[#This Row],[ID NOTA]]="","",INDEX(Table1[QB],MATCH(ATALI[[#This Row],[ID NOTA]],Table1[ID],0)))</f>
        <v/>
      </c>
      <c r="E63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39" s="29"/>
      <c r="G639" s="30" t="str">
        <f ca="1">IF(ATALI[[#This Row],[N_ID]]="","",INDEX(INDIRECT($2:$2),ATALI[[#This Row],[//]]))</f>
        <v/>
      </c>
      <c r="H639" s="30" t="str">
        <f ca="1">IF(ATALI[[#This Row],[N_ID]]="","",INDEX(INDIRECT($2:$2),ATALI[[#This Row],[//]]))</f>
        <v/>
      </c>
      <c r="I639" s="32" t="str">
        <f ca="1">IF(ATALI[[#This Row],[N_ID]]="","",INDEX(INDIRECT($2:$2),ATALI[[#This Row],[//]]))</f>
        <v/>
      </c>
      <c r="J639" s="32" t="str">
        <f ca="1">IF(ATALI[[#This Row],[//]]="","",INDEX([3]!db[NB PAJAK],ATALI[[#This Row],[stt]]-1))</f>
        <v/>
      </c>
      <c r="K639" s="29" t="str">
        <f ca="1">IF(ATALI[[#This Row],[//]]="","",INDEX(INDIRECT($2:$2),ATALI[[#This Row],[//]]))</f>
        <v/>
      </c>
      <c r="L639" s="29" t="str">
        <f ca="1">IF(ATALI[[#This Row],[//]]="","",INDEX(INDIRECT($2:$2),ATALI[[#This Row],[//]]))</f>
        <v/>
      </c>
      <c r="M639" s="29" t="str">
        <f ca="1">IF(ATALI[[#This Row],[//]]="","",INDEX(INDIRECT($2:$2),ATALI[[#This Row],[//]]))</f>
        <v/>
      </c>
      <c r="N639" s="33" t="str">
        <f ca="1">IF(ATALI[[#This Row],[//]]="","",INDEX(INDIRECT($2:$2),ATALI[[#This Row],[//]]))</f>
        <v/>
      </c>
      <c r="O639" s="44" t="str">
        <f ca="1">IF(ATALI[[#This Row],[//]]="","",INDEX(INDIRECT($2:$2),ATALI[[#This Row],[//]]))</f>
        <v/>
      </c>
      <c r="P639" s="44" t="str">
        <f ca="1">IF(ATALI[[#This Row],[//]]="","",IF(INDEX(INDIRECT($2:$2),ATALI[[#This Row],[//]])="","",INDEX(INDIRECT($2:$2),ATALI[[#This Row],[//]])))</f>
        <v/>
      </c>
      <c r="Q639" s="33" t="str">
        <f ca="1">IF(ATALI[[#This Row],[//]]="","",INDEX(INDIRECT($2:$2),ATALI[[#This Row],[//]]))</f>
        <v/>
      </c>
      <c r="R6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39" s="45" t="str">
        <f ca="1">IF(ATALI[[#This Row],[//]]="","",IF(INDEX(INDIRECT($2:$2),ATALI[[#This Row],[//]])="","",INDEX(INDIRECT($2:$2),ATALI[[#This Row],[//]])))</f>
        <v/>
      </c>
      <c r="U639" s="32" t="str">
        <f ca="1">IF(ATALI[[#This Row],[//]]="","",INDEX(INDIRECT($2:$2),ATALI[[#This Row],[//]]))</f>
        <v/>
      </c>
      <c r="V639" s="32" t="str">
        <f ca="1">LOWER(SUBSTITUTE(SUBSTITUTE(SUBSTITUTE(SUBSTITUTE(SUBSTITUTE(SUBSTITUTE(SUBSTITUTE(ATALI[[#This Row],[N.B.nota]]," ",""),"-",""),"(",""),")",""),".",""),",",""),"/",""))</f>
        <v/>
      </c>
      <c r="W639" s="32" t="str">
        <f ca="1">IF(ATALI[[#This Row],[concat]]="","",MATCH(ATALI[[#This Row],[concat]],[3]!db[NB NOTA_C],0)+1)</f>
        <v/>
      </c>
      <c r="X639" s="32" t="str">
        <f ca="1">IF(ATALI[[#This Row],[N.B.nota]]="","",ADDRESS(ROW(ATALI[QB]),COLUMN(ATALI[QB]))&amp;":"&amp;ADDRESS(ROW(),COLUMN(ATALI[QB])))</f>
        <v/>
      </c>
      <c r="Y639" s="46" t="str">
        <f ca="1">IF(ATALI[[#This Row],[//]]="","",HYPERLINK("[../DB.xlsx]DB!e"&amp;MATCH(ATALI[[#This Row],[concat]],[3]!db[NB NOTA_C],0)+1,"&gt;"))</f>
        <v/>
      </c>
      <c r="Z639" s="32">
        <f ca="1">IF(ATALI[[#This Row],[ID NOTA]]="",INDIRECT(ADDRESS(ROW()-1,COLUMN())),ATALI[[#This Row],[ID NOTA]])</f>
        <v>7</v>
      </c>
    </row>
    <row r="640" spans="1:26" x14ac:dyDescent="0.25">
      <c r="A640" s="32"/>
      <c r="B640" s="29" t="str">
        <f>IF(ATALI[[#This Row],[N_ID]]="","",INDEX(Table1[ID],MATCH(ATALI[[#This Row],[N_ID]],Table1[N_ID],0)))</f>
        <v/>
      </c>
      <c r="C640" s="29" t="str">
        <f ca="1">IF(ATALI[[#This Row],[//]]="","",HYPERLINK("["&amp;SUBSTITUTE(DIR,"'","")&amp;"]NOTA!D"&amp;ATALI[[#This Row],[//]]+2,"&gt;"))</f>
        <v/>
      </c>
      <c r="D640" s="29" t="str">
        <f>IF(ATALI[[#This Row],[ID NOTA]]="","",INDEX(Table1[QB],MATCH(ATALI[[#This Row],[ID NOTA]],Table1[ID],0)))</f>
        <v/>
      </c>
      <c r="E64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40" s="29"/>
      <c r="G640" s="30" t="str">
        <f ca="1">IF(ATALI[[#This Row],[N_ID]]="","",INDEX(INDIRECT($2:$2),ATALI[[#This Row],[//]]))</f>
        <v/>
      </c>
      <c r="H640" s="30" t="str">
        <f ca="1">IF(ATALI[[#This Row],[N_ID]]="","",INDEX(INDIRECT($2:$2),ATALI[[#This Row],[//]]))</f>
        <v/>
      </c>
      <c r="I640" s="32" t="str">
        <f ca="1">IF(ATALI[[#This Row],[N_ID]]="","",INDEX(INDIRECT($2:$2),ATALI[[#This Row],[//]]))</f>
        <v/>
      </c>
      <c r="J640" s="32" t="str">
        <f ca="1">IF(ATALI[[#This Row],[//]]="","",INDEX([3]!db[NB PAJAK],ATALI[[#This Row],[stt]]-1))</f>
        <v/>
      </c>
      <c r="K640" s="29" t="str">
        <f ca="1">IF(ATALI[[#This Row],[//]]="","",INDEX(INDIRECT($2:$2),ATALI[[#This Row],[//]]))</f>
        <v/>
      </c>
      <c r="L640" s="29" t="str">
        <f ca="1">IF(ATALI[[#This Row],[//]]="","",INDEX(INDIRECT($2:$2),ATALI[[#This Row],[//]]))</f>
        <v/>
      </c>
      <c r="M640" s="29" t="str">
        <f ca="1">IF(ATALI[[#This Row],[//]]="","",INDEX(INDIRECT($2:$2),ATALI[[#This Row],[//]]))</f>
        <v/>
      </c>
      <c r="N640" s="33" t="str">
        <f ca="1">IF(ATALI[[#This Row],[//]]="","",INDEX(INDIRECT($2:$2),ATALI[[#This Row],[//]]))</f>
        <v/>
      </c>
      <c r="O640" s="44" t="str">
        <f ca="1">IF(ATALI[[#This Row],[//]]="","",INDEX(INDIRECT($2:$2),ATALI[[#This Row],[//]]))</f>
        <v/>
      </c>
      <c r="P640" s="44" t="str">
        <f ca="1">IF(ATALI[[#This Row],[//]]="","",IF(INDEX(INDIRECT($2:$2),ATALI[[#This Row],[//]])="","",INDEX(INDIRECT($2:$2),ATALI[[#This Row],[//]])))</f>
        <v/>
      </c>
      <c r="Q640" s="33" t="str">
        <f ca="1">IF(ATALI[[#This Row],[//]]="","",INDEX(INDIRECT($2:$2),ATALI[[#This Row],[//]]))</f>
        <v/>
      </c>
      <c r="R6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40" s="45" t="str">
        <f ca="1">IF(ATALI[[#This Row],[//]]="","",IF(INDEX(INDIRECT($2:$2),ATALI[[#This Row],[//]])="","",INDEX(INDIRECT($2:$2),ATALI[[#This Row],[//]])))</f>
        <v/>
      </c>
      <c r="U640" s="32" t="str">
        <f ca="1">IF(ATALI[[#This Row],[//]]="","",INDEX(INDIRECT($2:$2),ATALI[[#This Row],[//]]))</f>
        <v/>
      </c>
      <c r="V640" s="32" t="str">
        <f ca="1">LOWER(SUBSTITUTE(SUBSTITUTE(SUBSTITUTE(SUBSTITUTE(SUBSTITUTE(SUBSTITUTE(SUBSTITUTE(ATALI[[#This Row],[N.B.nota]]," ",""),"-",""),"(",""),")",""),".",""),",",""),"/",""))</f>
        <v/>
      </c>
      <c r="W640" s="32" t="str">
        <f ca="1">IF(ATALI[[#This Row],[concat]]="","",MATCH(ATALI[[#This Row],[concat]],[3]!db[NB NOTA_C],0)+1)</f>
        <v/>
      </c>
      <c r="X640" s="32" t="str">
        <f ca="1">IF(ATALI[[#This Row],[N.B.nota]]="","",ADDRESS(ROW(ATALI[QB]),COLUMN(ATALI[QB]))&amp;":"&amp;ADDRESS(ROW(),COLUMN(ATALI[QB])))</f>
        <v/>
      </c>
      <c r="Y640" s="46" t="str">
        <f ca="1">IF(ATALI[[#This Row],[//]]="","",HYPERLINK("[../DB.xlsx]DB!e"&amp;MATCH(ATALI[[#This Row],[concat]],[3]!db[NB NOTA_C],0)+1,"&gt;"))</f>
        <v/>
      </c>
      <c r="Z640" s="32">
        <f ca="1">IF(ATALI[[#This Row],[ID NOTA]]="",INDIRECT(ADDRESS(ROW()-1,COLUMN())),ATALI[[#This Row],[ID NOTA]])</f>
        <v>7</v>
      </c>
    </row>
    <row r="641" spans="1:26" x14ac:dyDescent="0.25">
      <c r="A641" s="32"/>
      <c r="B641" s="29" t="str">
        <f>IF(ATALI[[#This Row],[N_ID]]="","",INDEX(Table1[ID],MATCH(ATALI[[#This Row],[N_ID]],Table1[N_ID],0)))</f>
        <v/>
      </c>
      <c r="C641" s="29" t="str">
        <f ca="1">IF(ATALI[[#This Row],[//]]="","",HYPERLINK("["&amp;SUBSTITUTE(DIR,"'","")&amp;"]NOTA!D"&amp;ATALI[[#This Row],[//]]+2,"&gt;"))</f>
        <v/>
      </c>
      <c r="D641" s="29" t="str">
        <f>IF(ATALI[[#This Row],[ID NOTA]]="","",INDEX(Table1[QB],MATCH(ATALI[[#This Row],[ID NOTA]],Table1[ID],0)))</f>
        <v/>
      </c>
      <c r="E64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41" s="29"/>
      <c r="G641" s="30" t="str">
        <f ca="1">IF(ATALI[[#This Row],[N_ID]]="","",INDEX(INDIRECT($2:$2),ATALI[[#This Row],[//]]))</f>
        <v/>
      </c>
      <c r="H641" s="30" t="str">
        <f ca="1">IF(ATALI[[#This Row],[N_ID]]="","",INDEX(INDIRECT($2:$2),ATALI[[#This Row],[//]]))</f>
        <v/>
      </c>
      <c r="I641" s="32" t="str">
        <f ca="1">IF(ATALI[[#This Row],[N_ID]]="","",INDEX(INDIRECT($2:$2),ATALI[[#This Row],[//]]))</f>
        <v/>
      </c>
      <c r="J641" s="32" t="str">
        <f ca="1">IF(ATALI[[#This Row],[//]]="","",INDEX([3]!db[NB PAJAK],ATALI[[#This Row],[stt]]-1))</f>
        <v/>
      </c>
      <c r="K641" s="29" t="str">
        <f ca="1">IF(ATALI[[#This Row],[//]]="","",INDEX(INDIRECT($2:$2),ATALI[[#This Row],[//]]))</f>
        <v/>
      </c>
      <c r="L641" s="29" t="str">
        <f ca="1">IF(ATALI[[#This Row],[//]]="","",INDEX(INDIRECT($2:$2),ATALI[[#This Row],[//]]))</f>
        <v/>
      </c>
      <c r="M641" s="29" t="str">
        <f ca="1">IF(ATALI[[#This Row],[//]]="","",INDEX(INDIRECT($2:$2),ATALI[[#This Row],[//]]))</f>
        <v/>
      </c>
      <c r="N641" s="33" t="str">
        <f ca="1">IF(ATALI[[#This Row],[//]]="","",INDEX(INDIRECT($2:$2),ATALI[[#This Row],[//]]))</f>
        <v/>
      </c>
      <c r="O641" s="44" t="str">
        <f ca="1">IF(ATALI[[#This Row],[//]]="","",INDEX(INDIRECT($2:$2),ATALI[[#This Row],[//]]))</f>
        <v/>
      </c>
      <c r="P641" s="44" t="str">
        <f ca="1">IF(ATALI[[#This Row],[//]]="","",IF(INDEX(INDIRECT($2:$2),ATALI[[#This Row],[//]])="","",INDEX(INDIRECT($2:$2),ATALI[[#This Row],[//]])))</f>
        <v/>
      </c>
      <c r="Q641" s="33" t="str">
        <f ca="1">IF(ATALI[[#This Row],[//]]="","",INDEX(INDIRECT($2:$2),ATALI[[#This Row],[//]]))</f>
        <v/>
      </c>
      <c r="R6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41" s="45" t="str">
        <f ca="1">IF(ATALI[[#This Row],[//]]="","",IF(INDEX(INDIRECT($2:$2),ATALI[[#This Row],[//]])="","",INDEX(INDIRECT($2:$2),ATALI[[#This Row],[//]])))</f>
        <v/>
      </c>
      <c r="U641" s="32" t="str">
        <f ca="1">IF(ATALI[[#This Row],[//]]="","",INDEX(INDIRECT($2:$2),ATALI[[#This Row],[//]]))</f>
        <v/>
      </c>
      <c r="V641" s="32" t="str">
        <f ca="1">LOWER(SUBSTITUTE(SUBSTITUTE(SUBSTITUTE(SUBSTITUTE(SUBSTITUTE(SUBSTITUTE(SUBSTITUTE(ATALI[[#This Row],[N.B.nota]]," ",""),"-",""),"(",""),")",""),".",""),",",""),"/",""))</f>
        <v/>
      </c>
      <c r="W641" s="32" t="str">
        <f ca="1">IF(ATALI[[#This Row],[concat]]="","",MATCH(ATALI[[#This Row],[concat]],[3]!db[NB NOTA_C],0)+1)</f>
        <v/>
      </c>
      <c r="X641" s="32" t="str">
        <f ca="1">IF(ATALI[[#This Row],[N.B.nota]]="","",ADDRESS(ROW(ATALI[QB]),COLUMN(ATALI[QB]))&amp;":"&amp;ADDRESS(ROW(),COLUMN(ATALI[QB])))</f>
        <v/>
      </c>
      <c r="Y641" s="46" t="str">
        <f ca="1">IF(ATALI[[#This Row],[//]]="","",HYPERLINK("[../DB.xlsx]DB!e"&amp;MATCH(ATALI[[#This Row],[concat]],[3]!db[NB NOTA_C],0)+1,"&gt;"))</f>
        <v/>
      </c>
      <c r="Z641" s="32">
        <f ca="1">IF(ATALI[[#This Row],[ID NOTA]]="",INDIRECT(ADDRESS(ROW()-1,COLUMN())),ATALI[[#This Row],[ID NOTA]])</f>
        <v>7</v>
      </c>
    </row>
    <row r="642" spans="1:26" x14ac:dyDescent="0.25">
      <c r="A642" s="32"/>
      <c r="B642" s="29" t="str">
        <f>IF(ATALI[[#This Row],[N_ID]]="","",INDEX(Table1[ID],MATCH(ATALI[[#This Row],[N_ID]],Table1[N_ID],0)))</f>
        <v/>
      </c>
      <c r="C642" s="29" t="str">
        <f ca="1">IF(ATALI[[#This Row],[//]]="","",HYPERLINK("["&amp;SUBSTITUTE(DIR,"'","")&amp;"]NOTA!D"&amp;ATALI[[#This Row],[//]]+2,"&gt;"))</f>
        <v/>
      </c>
      <c r="D642" s="29" t="str">
        <f>IF(ATALI[[#This Row],[ID NOTA]]="","",INDEX(Table1[QB],MATCH(ATALI[[#This Row],[ID NOTA]],Table1[ID],0)))</f>
        <v/>
      </c>
      <c r="E64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42" s="29"/>
      <c r="G642" s="30" t="str">
        <f ca="1">IF(ATALI[[#This Row],[N_ID]]="","",INDEX(INDIRECT($2:$2),ATALI[[#This Row],[//]]))</f>
        <v/>
      </c>
      <c r="H642" s="30" t="str">
        <f ca="1">IF(ATALI[[#This Row],[N_ID]]="","",INDEX(INDIRECT($2:$2),ATALI[[#This Row],[//]]))</f>
        <v/>
      </c>
      <c r="I642" s="32" t="str">
        <f ca="1">IF(ATALI[[#This Row],[N_ID]]="","",INDEX(INDIRECT($2:$2),ATALI[[#This Row],[//]]))</f>
        <v/>
      </c>
      <c r="J642" s="32" t="str">
        <f ca="1">IF(ATALI[[#This Row],[//]]="","",INDEX([3]!db[NB PAJAK],ATALI[[#This Row],[stt]]-1))</f>
        <v/>
      </c>
      <c r="K642" s="29" t="str">
        <f ca="1">IF(ATALI[[#This Row],[//]]="","",INDEX(INDIRECT($2:$2),ATALI[[#This Row],[//]]))</f>
        <v/>
      </c>
      <c r="L642" s="29" t="str">
        <f ca="1">IF(ATALI[[#This Row],[//]]="","",INDEX(INDIRECT($2:$2),ATALI[[#This Row],[//]]))</f>
        <v/>
      </c>
      <c r="M642" s="29" t="str">
        <f ca="1">IF(ATALI[[#This Row],[//]]="","",INDEX(INDIRECT($2:$2),ATALI[[#This Row],[//]]))</f>
        <v/>
      </c>
      <c r="N642" s="33" t="str">
        <f ca="1">IF(ATALI[[#This Row],[//]]="","",INDEX(INDIRECT($2:$2),ATALI[[#This Row],[//]]))</f>
        <v/>
      </c>
      <c r="O642" s="44" t="str">
        <f ca="1">IF(ATALI[[#This Row],[//]]="","",INDEX(INDIRECT($2:$2),ATALI[[#This Row],[//]]))</f>
        <v/>
      </c>
      <c r="P642" s="44" t="str">
        <f ca="1">IF(ATALI[[#This Row],[//]]="","",IF(INDEX(INDIRECT($2:$2),ATALI[[#This Row],[//]])="","",INDEX(INDIRECT($2:$2),ATALI[[#This Row],[//]])))</f>
        <v/>
      </c>
      <c r="Q642" s="33" t="str">
        <f ca="1">IF(ATALI[[#This Row],[//]]="","",INDEX(INDIRECT($2:$2),ATALI[[#This Row],[//]]))</f>
        <v/>
      </c>
      <c r="R6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42" s="45" t="str">
        <f ca="1">IF(ATALI[[#This Row],[//]]="","",IF(INDEX(INDIRECT($2:$2),ATALI[[#This Row],[//]])="","",INDEX(INDIRECT($2:$2),ATALI[[#This Row],[//]])))</f>
        <v/>
      </c>
      <c r="U642" s="32" t="str">
        <f ca="1">IF(ATALI[[#This Row],[//]]="","",INDEX(INDIRECT($2:$2),ATALI[[#This Row],[//]]))</f>
        <v/>
      </c>
      <c r="V642" s="32" t="str">
        <f ca="1">LOWER(SUBSTITUTE(SUBSTITUTE(SUBSTITUTE(SUBSTITUTE(SUBSTITUTE(SUBSTITUTE(SUBSTITUTE(ATALI[[#This Row],[N.B.nota]]," ",""),"-",""),"(",""),")",""),".",""),",",""),"/",""))</f>
        <v/>
      </c>
      <c r="W642" s="32" t="str">
        <f ca="1">IF(ATALI[[#This Row],[concat]]="","",MATCH(ATALI[[#This Row],[concat]],[3]!db[NB NOTA_C],0)+1)</f>
        <v/>
      </c>
      <c r="X642" s="32" t="str">
        <f ca="1">IF(ATALI[[#This Row],[N.B.nota]]="","",ADDRESS(ROW(ATALI[QB]),COLUMN(ATALI[QB]))&amp;":"&amp;ADDRESS(ROW(),COLUMN(ATALI[QB])))</f>
        <v/>
      </c>
      <c r="Y642" s="46" t="str">
        <f ca="1">IF(ATALI[[#This Row],[//]]="","",HYPERLINK("[../DB.xlsx]DB!e"&amp;MATCH(ATALI[[#This Row],[concat]],[3]!db[NB NOTA_C],0)+1,"&gt;"))</f>
        <v/>
      </c>
      <c r="Z642" s="32">
        <f ca="1">IF(ATALI[[#This Row],[ID NOTA]]="",INDIRECT(ADDRESS(ROW()-1,COLUMN())),ATALI[[#This Row],[ID NOTA]])</f>
        <v>7</v>
      </c>
    </row>
    <row r="643" spans="1:26" x14ac:dyDescent="0.25">
      <c r="A643" s="32"/>
      <c r="B643" s="29" t="str">
        <f>IF(ATALI[[#This Row],[N_ID]]="","",INDEX(Table1[ID],MATCH(ATALI[[#This Row],[N_ID]],Table1[N_ID],0)))</f>
        <v/>
      </c>
      <c r="C643" s="29" t="str">
        <f ca="1">IF(ATALI[[#This Row],[//]]="","",HYPERLINK("["&amp;SUBSTITUTE(DIR,"'","")&amp;"]NOTA!D"&amp;ATALI[[#This Row],[//]]+2,"&gt;"))</f>
        <v/>
      </c>
      <c r="D643" s="29" t="str">
        <f>IF(ATALI[[#This Row],[ID NOTA]]="","",INDEX(Table1[QB],MATCH(ATALI[[#This Row],[ID NOTA]],Table1[ID],0)))</f>
        <v/>
      </c>
      <c r="E64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43" s="29"/>
      <c r="G643" s="30" t="str">
        <f ca="1">IF(ATALI[[#This Row],[N_ID]]="","",INDEX(INDIRECT($2:$2),ATALI[[#This Row],[//]]))</f>
        <v/>
      </c>
      <c r="H643" s="30" t="str">
        <f ca="1">IF(ATALI[[#This Row],[N_ID]]="","",INDEX(INDIRECT($2:$2),ATALI[[#This Row],[//]]))</f>
        <v/>
      </c>
      <c r="I643" s="32" t="str">
        <f ca="1">IF(ATALI[[#This Row],[N_ID]]="","",INDEX(INDIRECT($2:$2),ATALI[[#This Row],[//]]))</f>
        <v/>
      </c>
      <c r="J643" s="32" t="str">
        <f ca="1">IF(ATALI[[#This Row],[//]]="","",INDEX([3]!db[NB PAJAK],ATALI[[#This Row],[stt]]-1))</f>
        <v/>
      </c>
      <c r="K643" s="29" t="str">
        <f ca="1">IF(ATALI[[#This Row],[//]]="","",INDEX(INDIRECT($2:$2),ATALI[[#This Row],[//]]))</f>
        <v/>
      </c>
      <c r="L643" s="29" t="str">
        <f ca="1">IF(ATALI[[#This Row],[//]]="","",INDEX(INDIRECT($2:$2),ATALI[[#This Row],[//]]))</f>
        <v/>
      </c>
      <c r="M643" s="29" t="str">
        <f ca="1">IF(ATALI[[#This Row],[//]]="","",INDEX(INDIRECT($2:$2),ATALI[[#This Row],[//]]))</f>
        <v/>
      </c>
      <c r="N643" s="33" t="str">
        <f ca="1">IF(ATALI[[#This Row],[//]]="","",INDEX(INDIRECT($2:$2),ATALI[[#This Row],[//]]))</f>
        <v/>
      </c>
      <c r="O643" s="44" t="str">
        <f ca="1">IF(ATALI[[#This Row],[//]]="","",INDEX(INDIRECT($2:$2),ATALI[[#This Row],[//]]))</f>
        <v/>
      </c>
      <c r="P643" s="44" t="str">
        <f ca="1">IF(ATALI[[#This Row],[//]]="","",IF(INDEX(INDIRECT($2:$2),ATALI[[#This Row],[//]])="","",INDEX(INDIRECT($2:$2),ATALI[[#This Row],[//]])))</f>
        <v/>
      </c>
      <c r="Q643" s="33" t="str">
        <f ca="1">IF(ATALI[[#This Row],[//]]="","",INDEX(INDIRECT($2:$2),ATALI[[#This Row],[//]]))</f>
        <v/>
      </c>
      <c r="R6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43" s="45" t="str">
        <f ca="1">IF(ATALI[[#This Row],[//]]="","",IF(INDEX(INDIRECT($2:$2),ATALI[[#This Row],[//]])="","",INDEX(INDIRECT($2:$2),ATALI[[#This Row],[//]])))</f>
        <v/>
      </c>
      <c r="U643" s="32" t="str">
        <f ca="1">IF(ATALI[[#This Row],[//]]="","",INDEX(INDIRECT($2:$2),ATALI[[#This Row],[//]]))</f>
        <v/>
      </c>
      <c r="V643" s="32" t="str">
        <f ca="1">LOWER(SUBSTITUTE(SUBSTITUTE(SUBSTITUTE(SUBSTITUTE(SUBSTITUTE(SUBSTITUTE(SUBSTITUTE(ATALI[[#This Row],[N.B.nota]]," ",""),"-",""),"(",""),")",""),".",""),",",""),"/",""))</f>
        <v/>
      </c>
      <c r="W643" s="32" t="str">
        <f ca="1">IF(ATALI[[#This Row],[concat]]="","",MATCH(ATALI[[#This Row],[concat]],[3]!db[NB NOTA_C],0)+1)</f>
        <v/>
      </c>
      <c r="X643" s="32" t="str">
        <f ca="1">IF(ATALI[[#This Row],[N.B.nota]]="","",ADDRESS(ROW(ATALI[QB]),COLUMN(ATALI[QB]))&amp;":"&amp;ADDRESS(ROW(),COLUMN(ATALI[QB])))</f>
        <v/>
      </c>
      <c r="Y643" s="46" t="str">
        <f ca="1">IF(ATALI[[#This Row],[//]]="","",HYPERLINK("[../DB.xlsx]DB!e"&amp;MATCH(ATALI[[#This Row],[concat]],[3]!db[NB NOTA_C],0)+1,"&gt;"))</f>
        <v/>
      </c>
      <c r="Z643" s="32">
        <f ca="1">IF(ATALI[[#This Row],[ID NOTA]]="",INDIRECT(ADDRESS(ROW()-1,COLUMN())),ATALI[[#This Row],[ID NOTA]])</f>
        <v>7</v>
      </c>
    </row>
    <row r="644" spans="1:26" x14ac:dyDescent="0.25">
      <c r="A644" s="32"/>
      <c r="B644" s="29" t="str">
        <f>IF(ATALI[[#This Row],[N_ID]]="","",INDEX(Table1[ID],MATCH(ATALI[[#This Row],[N_ID]],Table1[N_ID],0)))</f>
        <v/>
      </c>
      <c r="C644" s="29" t="str">
        <f ca="1">IF(ATALI[[#This Row],[//]]="","",HYPERLINK("["&amp;SUBSTITUTE(DIR,"'","")&amp;"]NOTA!D"&amp;ATALI[[#This Row],[//]]+2,"&gt;"))</f>
        <v/>
      </c>
      <c r="D644" s="29" t="str">
        <f>IF(ATALI[[#This Row],[ID NOTA]]="","",INDEX(Table1[QB],MATCH(ATALI[[#This Row],[ID NOTA]],Table1[ID],0)))</f>
        <v/>
      </c>
      <c r="E64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44" s="29"/>
      <c r="G644" s="30" t="str">
        <f ca="1">IF(ATALI[[#This Row],[N_ID]]="","",INDEX(INDIRECT($2:$2),ATALI[[#This Row],[//]]))</f>
        <v/>
      </c>
      <c r="H644" s="30" t="str">
        <f ca="1">IF(ATALI[[#This Row],[N_ID]]="","",INDEX(INDIRECT($2:$2),ATALI[[#This Row],[//]]))</f>
        <v/>
      </c>
      <c r="I644" s="32" t="str">
        <f ca="1">IF(ATALI[[#This Row],[N_ID]]="","",INDEX(INDIRECT($2:$2),ATALI[[#This Row],[//]]))</f>
        <v/>
      </c>
      <c r="J644" s="32" t="str">
        <f ca="1">IF(ATALI[[#This Row],[//]]="","",INDEX([3]!db[NB PAJAK],ATALI[[#This Row],[stt]]-1))</f>
        <v/>
      </c>
      <c r="K644" s="29" t="str">
        <f ca="1">IF(ATALI[[#This Row],[//]]="","",INDEX(INDIRECT($2:$2),ATALI[[#This Row],[//]]))</f>
        <v/>
      </c>
      <c r="L644" s="29" t="str">
        <f ca="1">IF(ATALI[[#This Row],[//]]="","",INDEX(INDIRECT($2:$2),ATALI[[#This Row],[//]]))</f>
        <v/>
      </c>
      <c r="M644" s="29" t="str">
        <f ca="1">IF(ATALI[[#This Row],[//]]="","",INDEX(INDIRECT($2:$2),ATALI[[#This Row],[//]]))</f>
        <v/>
      </c>
      <c r="N644" s="33" t="str">
        <f ca="1">IF(ATALI[[#This Row],[//]]="","",INDEX(INDIRECT($2:$2),ATALI[[#This Row],[//]]))</f>
        <v/>
      </c>
      <c r="O644" s="44" t="str">
        <f ca="1">IF(ATALI[[#This Row],[//]]="","",INDEX(INDIRECT($2:$2),ATALI[[#This Row],[//]]))</f>
        <v/>
      </c>
      <c r="P644" s="44" t="str">
        <f ca="1">IF(ATALI[[#This Row],[//]]="","",IF(INDEX(INDIRECT($2:$2),ATALI[[#This Row],[//]])="","",INDEX(INDIRECT($2:$2),ATALI[[#This Row],[//]])))</f>
        <v/>
      </c>
      <c r="Q644" s="33" t="str">
        <f ca="1">IF(ATALI[[#This Row],[//]]="","",INDEX(INDIRECT($2:$2),ATALI[[#This Row],[//]]))</f>
        <v/>
      </c>
      <c r="R6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44" s="45" t="str">
        <f ca="1">IF(ATALI[[#This Row],[//]]="","",IF(INDEX(INDIRECT($2:$2),ATALI[[#This Row],[//]])="","",INDEX(INDIRECT($2:$2),ATALI[[#This Row],[//]])))</f>
        <v/>
      </c>
      <c r="U644" s="32" t="str">
        <f ca="1">IF(ATALI[[#This Row],[//]]="","",INDEX(INDIRECT($2:$2),ATALI[[#This Row],[//]]))</f>
        <v/>
      </c>
      <c r="V644" s="32" t="str">
        <f ca="1">LOWER(SUBSTITUTE(SUBSTITUTE(SUBSTITUTE(SUBSTITUTE(SUBSTITUTE(SUBSTITUTE(SUBSTITUTE(ATALI[[#This Row],[N.B.nota]]," ",""),"-",""),"(",""),")",""),".",""),",",""),"/",""))</f>
        <v/>
      </c>
      <c r="W644" s="32" t="str">
        <f ca="1">IF(ATALI[[#This Row],[concat]]="","",MATCH(ATALI[[#This Row],[concat]],[3]!db[NB NOTA_C],0)+1)</f>
        <v/>
      </c>
      <c r="X644" s="32" t="str">
        <f ca="1">IF(ATALI[[#This Row],[N.B.nota]]="","",ADDRESS(ROW(ATALI[QB]),COLUMN(ATALI[QB]))&amp;":"&amp;ADDRESS(ROW(),COLUMN(ATALI[QB])))</f>
        <v/>
      </c>
      <c r="Y644" s="46" t="str">
        <f ca="1">IF(ATALI[[#This Row],[//]]="","",HYPERLINK("[../DB.xlsx]DB!e"&amp;MATCH(ATALI[[#This Row],[concat]],[3]!db[NB NOTA_C],0)+1,"&gt;"))</f>
        <v/>
      </c>
      <c r="Z644" s="32">
        <f ca="1">IF(ATALI[[#This Row],[ID NOTA]]="",INDIRECT(ADDRESS(ROW()-1,COLUMN())),ATALI[[#This Row],[ID NOTA]])</f>
        <v>7</v>
      </c>
    </row>
    <row r="645" spans="1:26" x14ac:dyDescent="0.25">
      <c r="A645" s="32"/>
      <c r="B645" s="29" t="str">
        <f>IF(ATALI[[#This Row],[N_ID]]="","",INDEX(Table1[ID],MATCH(ATALI[[#This Row],[N_ID]],Table1[N_ID],0)))</f>
        <v/>
      </c>
      <c r="C645" s="29" t="str">
        <f ca="1">IF(ATALI[[#This Row],[//]]="","",HYPERLINK("["&amp;SUBSTITUTE(DIR,"'","")&amp;"]NOTA!D"&amp;ATALI[[#This Row],[//]]+2,"&gt;"))</f>
        <v/>
      </c>
      <c r="D645" s="29" t="str">
        <f>IF(ATALI[[#This Row],[ID NOTA]]="","",INDEX(Table1[QB],MATCH(ATALI[[#This Row],[ID NOTA]],Table1[ID],0)))</f>
        <v/>
      </c>
      <c r="E64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45" s="29"/>
      <c r="G645" s="30" t="str">
        <f ca="1">IF(ATALI[[#This Row],[N_ID]]="","",INDEX(INDIRECT($2:$2),ATALI[[#This Row],[//]]))</f>
        <v/>
      </c>
      <c r="H645" s="30" t="str">
        <f ca="1">IF(ATALI[[#This Row],[N_ID]]="","",INDEX(INDIRECT($2:$2),ATALI[[#This Row],[//]]))</f>
        <v/>
      </c>
      <c r="I645" s="32" t="str">
        <f ca="1">IF(ATALI[[#This Row],[N_ID]]="","",INDEX(INDIRECT($2:$2),ATALI[[#This Row],[//]]))</f>
        <v/>
      </c>
      <c r="J645" s="32" t="str">
        <f ca="1">IF(ATALI[[#This Row],[//]]="","",INDEX([3]!db[NB PAJAK],ATALI[[#This Row],[stt]]-1))</f>
        <v/>
      </c>
      <c r="K645" s="29" t="str">
        <f ca="1">IF(ATALI[[#This Row],[//]]="","",INDEX(INDIRECT($2:$2),ATALI[[#This Row],[//]]))</f>
        <v/>
      </c>
      <c r="L645" s="29" t="str">
        <f ca="1">IF(ATALI[[#This Row],[//]]="","",INDEX(INDIRECT($2:$2),ATALI[[#This Row],[//]]))</f>
        <v/>
      </c>
      <c r="M645" s="29" t="str">
        <f ca="1">IF(ATALI[[#This Row],[//]]="","",INDEX(INDIRECT($2:$2),ATALI[[#This Row],[//]]))</f>
        <v/>
      </c>
      <c r="N645" s="33" t="str">
        <f ca="1">IF(ATALI[[#This Row],[//]]="","",INDEX(INDIRECT($2:$2),ATALI[[#This Row],[//]]))</f>
        <v/>
      </c>
      <c r="O645" s="44" t="str">
        <f ca="1">IF(ATALI[[#This Row],[//]]="","",INDEX(INDIRECT($2:$2),ATALI[[#This Row],[//]]))</f>
        <v/>
      </c>
      <c r="P645" s="44" t="str">
        <f ca="1">IF(ATALI[[#This Row],[//]]="","",IF(INDEX(INDIRECT($2:$2),ATALI[[#This Row],[//]])="","",INDEX(INDIRECT($2:$2),ATALI[[#This Row],[//]])))</f>
        <v/>
      </c>
      <c r="Q645" s="33" t="str">
        <f ca="1">IF(ATALI[[#This Row],[//]]="","",INDEX(INDIRECT($2:$2),ATALI[[#This Row],[//]]))</f>
        <v/>
      </c>
      <c r="R6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45" s="45" t="str">
        <f ca="1">IF(ATALI[[#This Row],[//]]="","",IF(INDEX(INDIRECT($2:$2),ATALI[[#This Row],[//]])="","",INDEX(INDIRECT($2:$2),ATALI[[#This Row],[//]])))</f>
        <v/>
      </c>
      <c r="U645" s="32" t="str">
        <f ca="1">IF(ATALI[[#This Row],[//]]="","",INDEX(INDIRECT($2:$2),ATALI[[#This Row],[//]]))</f>
        <v/>
      </c>
      <c r="V645" s="32" t="str">
        <f ca="1">LOWER(SUBSTITUTE(SUBSTITUTE(SUBSTITUTE(SUBSTITUTE(SUBSTITUTE(SUBSTITUTE(SUBSTITUTE(ATALI[[#This Row],[N.B.nota]]," ",""),"-",""),"(",""),")",""),".",""),",",""),"/",""))</f>
        <v/>
      </c>
      <c r="W645" s="32" t="str">
        <f ca="1">IF(ATALI[[#This Row],[concat]]="","",MATCH(ATALI[[#This Row],[concat]],[3]!db[NB NOTA_C],0)+1)</f>
        <v/>
      </c>
      <c r="X645" s="32" t="str">
        <f ca="1">IF(ATALI[[#This Row],[N.B.nota]]="","",ADDRESS(ROW(ATALI[QB]),COLUMN(ATALI[QB]))&amp;":"&amp;ADDRESS(ROW(),COLUMN(ATALI[QB])))</f>
        <v/>
      </c>
      <c r="Y645" s="46" t="str">
        <f ca="1">IF(ATALI[[#This Row],[//]]="","",HYPERLINK("[../DB.xlsx]DB!e"&amp;MATCH(ATALI[[#This Row],[concat]],[3]!db[NB NOTA_C],0)+1,"&gt;"))</f>
        <v/>
      </c>
      <c r="Z645" s="32">
        <f ca="1">IF(ATALI[[#This Row],[ID NOTA]]="",INDIRECT(ADDRESS(ROW()-1,COLUMN())),ATALI[[#This Row],[ID NOTA]])</f>
        <v>7</v>
      </c>
    </row>
    <row r="646" spans="1:26" x14ac:dyDescent="0.25">
      <c r="A646" s="32"/>
      <c r="B646" s="29" t="str">
        <f>IF(ATALI[[#This Row],[N_ID]]="","",INDEX(Table1[ID],MATCH(ATALI[[#This Row],[N_ID]],Table1[N_ID],0)))</f>
        <v/>
      </c>
      <c r="C646" s="29" t="str">
        <f ca="1">IF(ATALI[[#This Row],[//]]="","",HYPERLINK("["&amp;SUBSTITUTE(DIR,"'","")&amp;"]NOTA!D"&amp;ATALI[[#This Row],[//]]+2,"&gt;"))</f>
        <v/>
      </c>
      <c r="D646" s="29" t="str">
        <f>IF(ATALI[[#This Row],[ID NOTA]]="","",INDEX(Table1[QB],MATCH(ATALI[[#This Row],[ID NOTA]],Table1[ID],0)))</f>
        <v/>
      </c>
      <c r="E64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46" s="29"/>
      <c r="G646" s="30" t="str">
        <f ca="1">IF(ATALI[[#This Row],[N_ID]]="","",INDEX(INDIRECT($2:$2),ATALI[[#This Row],[//]]))</f>
        <v/>
      </c>
      <c r="H646" s="30" t="str">
        <f ca="1">IF(ATALI[[#This Row],[N_ID]]="","",INDEX(INDIRECT($2:$2),ATALI[[#This Row],[//]]))</f>
        <v/>
      </c>
      <c r="I646" s="32" t="str">
        <f ca="1">IF(ATALI[[#This Row],[N_ID]]="","",INDEX(INDIRECT($2:$2),ATALI[[#This Row],[//]]))</f>
        <v/>
      </c>
      <c r="J646" s="32" t="str">
        <f ca="1">IF(ATALI[[#This Row],[//]]="","",INDEX([3]!db[NB PAJAK],ATALI[[#This Row],[stt]]-1))</f>
        <v/>
      </c>
      <c r="K646" s="29" t="str">
        <f ca="1">IF(ATALI[[#This Row],[//]]="","",INDEX(INDIRECT($2:$2),ATALI[[#This Row],[//]]))</f>
        <v/>
      </c>
      <c r="L646" s="29" t="str">
        <f ca="1">IF(ATALI[[#This Row],[//]]="","",INDEX(INDIRECT($2:$2),ATALI[[#This Row],[//]]))</f>
        <v/>
      </c>
      <c r="M646" s="29" t="str">
        <f ca="1">IF(ATALI[[#This Row],[//]]="","",INDEX(INDIRECT($2:$2),ATALI[[#This Row],[//]]))</f>
        <v/>
      </c>
      <c r="N646" s="33" t="str">
        <f ca="1">IF(ATALI[[#This Row],[//]]="","",INDEX(INDIRECT($2:$2),ATALI[[#This Row],[//]]))</f>
        <v/>
      </c>
      <c r="O646" s="44" t="str">
        <f ca="1">IF(ATALI[[#This Row],[//]]="","",INDEX(INDIRECT($2:$2),ATALI[[#This Row],[//]]))</f>
        <v/>
      </c>
      <c r="P646" s="44" t="str">
        <f ca="1">IF(ATALI[[#This Row],[//]]="","",IF(INDEX(INDIRECT($2:$2),ATALI[[#This Row],[//]])="","",INDEX(INDIRECT($2:$2),ATALI[[#This Row],[//]])))</f>
        <v/>
      </c>
      <c r="Q646" s="33" t="str">
        <f ca="1">IF(ATALI[[#This Row],[//]]="","",INDEX(INDIRECT($2:$2),ATALI[[#This Row],[//]]))</f>
        <v/>
      </c>
      <c r="R6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46" s="45" t="str">
        <f ca="1">IF(ATALI[[#This Row],[//]]="","",IF(INDEX(INDIRECT($2:$2),ATALI[[#This Row],[//]])="","",INDEX(INDIRECT($2:$2),ATALI[[#This Row],[//]])))</f>
        <v/>
      </c>
      <c r="U646" s="32" t="str">
        <f ca="1">IF(ATALI[[#This Row],[//]]="","",INDEX(INDIRECT($2:$2),ATALI[[#This Row],[//]]))</f>
        <v/>
      </c>
      <c r="V646" s="32" t="str">
        <f ca="1">LOWER(SUBSTITUTE(SUBSTITUTE(SUBSTITUTE(SUBSTITUTE(SUBSTITUTE(SUBSTITUTE(SUBSTITUTE(ATALI[[#This Row],[N.B.nota]]," ",""),"-",""),"(",""),")",""),".",""),",",""),"/",""))</f>
        <v/>
      </c>
      <c r="W646" s="32" t="str">
        <f ca="1">IF(ATALI[[#This Row],[concat]]="","",MATCH(ATALI[[#This Row],[concat]],[3]!db[NB NOTA_C],0)+1)</f>
        <v/>
      </c>
      <c r="X646" s="32" t="str">
        <f ca="1">IF(ATALI[[#This Row],[N.B.nota]]="","",ADDRESS(ROW(ATALI[QB]),COLUMN(ATALI[QB]))&amp;":"&amp;ADDRESS(ROW(),COLUMN(ATALI[QB])))</f>
        <v/>
      </c>
      <c r="Y646" s="46" t="str">
        <f ca="1">IF(ATALI[[#This Row],[//]]="","",HYPERLINK("[../DB.xlsx]DB!e"&amp;MATCH(ATALI[[#This Row],[concat]],[3]!db[NB NOTA_C],0)+1,"&gt;"))</f>
        <v/>
      </c>
      <c r="Z646" s="32">
        <f ca="1">IF(ATALI[[#This Row],[ID NOTA]]="",INDIRECT(ADDRESS(ROW()-1,COLUMN())),ATALI[[#This Row],[ID NOTA]])</f>
        <v>7</v>
      </c>
    </row>
    <row r="647" spans="1:26" x14ac:dyDescent="0.25">
      <c r="A647" s="32"/>
      <c r="B647" s="29" t="str">
        <f>IF(ATALI[[#This Row],[N_ID]]="","",INDEX(Table1[ID],MATCH(ATALI[[#This Row],[N_ID]],Table1[N_ID],0)))</f>
        <v/>
      </c>
      <c r="C647" s="29" t="str">
        <f ca="1">IF(ATALI[[#This Row],[//]]="","",HYPERLINK("["&amp;SUBSTITUTE(DIR,"'","")&amp;"]NOTA!D"&amp;ATALI[[#This Row],[//]]+2,"&gt;"))</f>
        <v/>
      </c>
      <c r="D647" s="29" t="str">
        <f>IF(ATALI[[#This Row],[ID NOTA]]="","",INDEX(Table1[QB],MATCH(ATALI[[#This Row],[ID NOTA]],Table1[ID],0)))</f>
        <v/>
      </c>
      <c r="E64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47" s="29"/>
      <c r="G647" s="30" t="str">
        <f ca="1">IF(ATALI[[#This Row],[N_ID]]="","",INDEX(INDIRECT($2:$2),ATALI[[#This Row],[//]]))</f>
        <v/>
      </c>
      <c r="H647" s="30" t="str">
        <f ca="1">IF(ATALI[[#This Row],[N_ID]]="","",INDEX(INDIRECT($2:$2),ATALI[[#This Row],[//]]))</f>
        <v/>
      </c>
      <c r="I647" s="32" t="str">
        <f ca="1">IF(ATALI[[#This Row],[N_ID]]="","",INDEX(INDIRECT($2:$2),ATALI[[#This Row],[//]]))</f>
        <v/>
      </c>
      <c r="J647" s="32" t="str">
        <f ca="1">IF(ATALI[[#This Row],[//]]="","",INDEX([3]!db[NB PAJAK],ATALI[[#This Row],[stt]]-1))</f>
        <v/>
      </c>
      <c r="K647" s="29" t="str">
        <f ca="1">IF(ATALI[[#This Row],[//]]="","",INDEX(INDIRECT($2:$2),ATALI[[#This Row],[//]]))</f>
        <v/>
      </c>
      <c r="L647" s="29" t="str">
        <f ca="1">IF(ATALI[[#This Row],[//]]="","",INDEX(INDIRECT($2:$2),ATALI[[#This Row],[//]]))</f>
        <v/>
      </c>
      <c r="M647" s="29" t="str">
        <f ca="1">IF(ATALI[[#This Row],[//]]="","",INDEX(INDIRECT($2:$2),ATALI[[#This Row],[//]]))</f>
        <v/>
      </c>
      <c r="N647" s="33" t="str">
        <f ca="1">IF(ATALI[[#This Row],[//]]="","",INDEX(INDIRECT($2:$2),ATALI[[#This Row],[//]]))</f>
        <v/>
      </c>
      <c r="O647" s="44" t="str">
        <f ca="1">IF(ATALI[[#This Row],[//]]="","",INDEX(INDIRECT($2:$2),ATALI[[#This Row],[//]]))</f>
        <v/>
      </c>
      <c r="P647" s="44" t="str">
        <f ca="1">IF(ATALI[[#This Row],[//]]="","",IF(INDEX(INDIRECT($2:$2),ATALI[[#This Row],[//]])="","",INDEX(INDIRECT($2:$2),ATALI[[#This Row],[//]])))</f>
        <v/>
      </c>
      <c r="Q647" s="33" t="str">
        <f ca="1">IF(ATALI[[#This Row],[//]]="","",INDEX(INDIRECT($2:$2),ATALI[[#This Row],[//]]))</f>
        <v/>
      </c>
      <c r="R6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47" s="45" t="str">
        <f ca="1">IF(ATALI[[#This Row],[//]]="","",IF(INDEX(INDIRECT($2:$2),ATALI[[#This Row],[//]])="","",INDEX(INDIRECT($2:$2),ATALI[[#This Row],[//]])))</f>
        <v/>
      </c>
      <c r="U647" s="32" t="str">
        <f ca="1">IF(ATALI[[#This Row],[//]]="","",INDEX(INDIRECT($2:$2),ATALI[[#This Row],[//]]))</f>
        <v/>
      </c>
      <c r="V647" s="32" t="str">
        <f ca="1">LOWER(SUBSTITUTE(SUBSTITUTE(SUBSTITUTE(SUBSTITUTE(SUBSTITUTE(SUBSTITUTE(SUBSTITUTE(ATALI[[#This Row],[N.B.nota]]," ",""),"-",""),"(",""),")",""),".",""),",",""),"/",""))</f>
        <v/>
      </c>
      <c r="W647" s="32" t="str">
        <f ca="1">IF(ATALI[[#This Row],[concat]]="","",MATCH(ATALI[[#This Row],[concat]],[3]!db[NB NOTA_C],0)+1)</f>
        <v/>
      </c>
      <c r="X647" s="32" t="str">
        <f ca="1">IF(ATALI[[#This Row],[N.B.nota]]="","",ADDRESS(ROW(ATALI[QB]),COLUMN(ATALI[QB]))&amp;":"&amp;ADDRESS(ROW(),COLUMN(ATALI[QB])))</f>
        <v/>
      </c>
      <c r="Y647" s="46" t="str">
        <f ca="1">IF(ATALI[[#This Row],[//]]="","",HYPERLINK("[../DB.xlsx]DB!e"&amp;MATCH(ATALI[[#This Row],[concat]],[3]!db[NB NOTA_C],0)+1,"&gt;"))</f>
        <v/>
      </c>
      <c r="Z647" s="32">
        <f ca="1">IF(ATALI[[#This Row],[ID NOTA]]="",INDIRECT(ADDRESS(ROW()-1,COLUMN())),ATALI[[#This Row],[ID NOTA]])</f>
        <v>7</v>
      </c>
    </row>
    <row r="648" spans="1:26" x14ac:dyDescent="0.25">
      <c r="A648" s="32"/>
      <c r="B648" s="29" t="str">
        <f>IF(ATALI[[#This Row],[N_ID]]="","",INDEX(Table1[ID],MATCH(ATALI[[#This Row],[N_ID]],Table1[N_ID],0)))</f>
        <v/>
      </c>
      <c r="C648" s="29" t="str">
        <f ca="1">IF(ATALI[[#This Row],[//]]="","",HYPERLINK("["&amp;SUBSTITUTE(DIR,"'","")&amp;"]NOTA!D"&amp;ATALI[[#This Row],[//]]+2,"&gt;"))</f>
        <v/>
      </c>
      <c r="D648" s="29" t="str">
        <f>IF(ATALI[[#This Row],[ID NOTA]]="","",INDEX(Table1[QB],MATCH(ATALI[[#This Row],[ID NOTA]],Table1[ID],0)))</f>
        <v/>
      </c>
      <c r="E64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48" s="29"/>
      <c r="G648" s="30" t="str">
        <f ca="1">IF(ATALI[[#This Row],[N_ID]]="","",INDEX(INDIRECT($2:$2),ATALI[[#This Row],[//]]))</f>
        <v/>
      </c>
      <c r="H648" s="30" t="str">
        <f ca="1">IF(ATALI[[#This Row],[N_ID]]="","",INDEX(INDIRECT($2:$2),ATALI[[#This Row],[//]]))</f>
        <v/>
      </c>
      <c r="I648" s="32" t="str">
        <f ca="1">IF(ATALI[[#This Row],[N_ID]]="","",INDEX(INDIRECT($2:$2),ATALI[[#This Row],[//]]))</f>
        <v/>
      </c>
      <c r="J648" s="32" t="str">
        <f ca="1">IF(ATALI[[#This Row],[//]]="","",INDEX([3]!db[NB PAJAK],ATALI[[#This Row],[stt]]-1))</f>
        <v/>
      </c>
      <c r="K648" s="29" t="str">
        <f ca="1">IF(ATALI[[#This Row],[//]]="","",INDEX(INDIRECT($2:$2),ATALI[[#This Row],[//]]))</f>
        <v/>
      </c>
      <c r="L648" s="29" t="str">
        <f ca="1">IF(ATALI[[#This Row],[//]]="","",INDEX(INDIRECT($2:$2),ATALI[[#This Row],[//]]))</f>
        <v/>
      </c>
      <c r="M648" s="29" t="str">
        <f ca="1">IF(ATALI[[#This Row],[//]]="","",INDEX(INDIRECT($2:$2),ATALI[[#This Row],[//]]))</f>
        <v/>
      </c>
      <c r="N648" s="33" t="str">
        <f ca="1">IF(ATALI[[#This Row],[//]]="","",INDEX(INDIRECT($2:$2),ATALI[[#This Row],[//]]))</f>
        <v/>
      </c>
      <c r="O648" s="44" t="str">
        <f ca="1">IF(ATALI[[#This Row],[//]]="","",INDEX(INDIRECT($2:$2),ATALI[[#This Row],[//]]))</f>
        <v/>
      </c>
      <c r="P648" s="44" t="str">
        <f ca="1">IF(ATALI[[#This Row],[//]]="","",IF(INDEX(INDIRECT($2:$2),ATALI[[#This Row],[//]])="","",INDEX(INDIRECT($2:$2),ATALI[[#This Row],[//]])))</f>
        <v/>
      </c>
      <c r="Q648" s="33" t="str">
        <f ca="1">IF(ATALI[[#This Row],[//]]="","",INDEX(INDIRECT($2:$2),ATALI[[#This Row],[//]]))</f>
        <v/>
      </c>
      <c r="R6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48" s="45" t="str">
        <f ca="1">IF(ATALI[[#This Row],[//]]="","",IF(INDEX(INDIRECT($2:$2),ATALI[[#This Row],[//]])="","",INDEX(INDIRECT($2:$2),ATALI[[#This Row],[//]])))</f>
        <v/>
      </c>
      <c r="U648" s="32" t="str">
        <f ca="1">IF(ATALI[[#This Row],[//]]="","",INDEX(INDIRECT($2:$2),ATALI[[#This Row],[//]]))</f>
        <v/>
      </c>
      <c r="V648" s="32" t="str">
        <f ca="1">LOWER(SUBSTITUTE(SUBSTITUTE(SUBSTITUTE(SUBSTITUTE(SUBSTITUTE(SUBSTITUTE(SUBSTITUTE(ATALI[[#This Row],[N.B.nota]]," ",""),"-",""),"(",""),")",""),".",""),",",""),"/",""))</f>
        <v/>
      </c>
      <c r="W648" s="32" t="str">
        <f ca="1">IF(ATALI[[#This Row],[concat]]="","",MATCH(ATALI[[#This Row],[concat]],[3]!db[NB NOTA_C],0)+1)</f>
        <v/>
      </c>
      <c r="X648" s="32" t="str">
        <f ca="1">IF(ATALI[[#This Row],[N.B.nota]]="","",ADDRESS(ROW(ATALI[QB]),COLUMN(ATALI[QB]))&amp;":"&amp;ADDRESS(ROW(),COLUMN(ATALI[QB])))</f>
        <v/>
      </c>
      <c r="Y648" s="46" t="str">
        <f ca="1">IF(ATALI[[#This Row],[//]]="","",HYPERLINK("[../DB.xlsx]DB!e"&amp;MATCH(ATALI[[#This Row],[concat]],[3]!db[NB NOTA_C],0)+1,"&gt;"))</f>
        <v/>
      </c>
      <c r="Z648" s="32">
        <f ca="1">IF(ATALI[[#This Row],[ID NOTA]]="",INDIRECT(ADDRESS(ROW()-1,COLUMN())),ATALI[[#This Row],[ID NOTA]])</f>
        <v>7</v>
      </c>
    </row>
    <row r="649" spans="1:26" x14ac:dyDescent="0.25">
      <c r="A649" s="32"/>
      <c r="B649" s="29" t="str">
        <f>IF(ATALI[[#This Row],[N_ID]]="","",INDEX(Table1[ID],MATCH(ATALI[[#This Row],[N_ID]],Table1[N_ID],0)))</f>
        <v/>
      </c>
      <c r="C649" s="29" t="str">
        <f ca="1">IF(ATALI[[#This Row],[//]]="","",HYPERLINK("["&amp;SUBSTITUTE(DIR,"'","")&amp;"]NOTA!D"&amp;ATALI[[#This Row],[//]]+2,"&gt;"))</f>
        <v/>
      </c>
      <c r="D649" s="29" t="str">
        <f>IF(ATALI[[#This Row],[ID NOTA]]="","",INDEX(Table1[QB],MATCH(ATALI[[#This Row],[ID NOTA]],Table1[ID],0)))</f>
        <v/>
      </c>
      <c r="E64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49" s="29"/>
      <c r="G649" s="30" t="str">
        <f ca="1">IF(ATALI[[#This Row],[N_ID]]="","",INDEX(INDIRECT($2:$2),ATALI[[#This Row],[//]]))</f>
        <v/>
      </c>
      <c r="H649" s="30" t="str">
        <f ca="1">IF(ATALI[[#This Row],[N_ID]]="","",INDEX(INDIRECT($2:$2),ATALI[[#This Row],[//]]))</f>
        <v/>
      </c>
      <c r="I649" s="32" t="str">
        <f ca="1">IF(ATALI[[#This Row],[N_ID]]="","",INDEX(INDIRECT($2:$2),ATALI[[#This Row],[//]]))</f>
        <v/>
      </c>
      <c r="J649" s="32" t="str">
        <f ca="1">IF(ATALI[[#This Row],[//]]="","",INDEX([3]!db[NB PAJAK],ATALI[[#This Row],[stt]]-1))</f>
        <v/>
      </c>
      <c r="K649" s="29" t="str">
        <f ca="1">IF(ATALI[[#This Row],[//]]="","",INDEX(INDIRECT($2:$2),ATALI[[#This Row],[//]]))</f>
        <v/>
      </c>
      <c r="L649" s="29" t="str">
        <f ca="1">IF(ATALI[[#This Row],[//]]="","",INDEX(INDIRECT($2:$2),ATALI[[#This Row],[//]]))</f>
        <v/>
      </c>
      <c r="M649" s="29" t="str">
        <f ca="1">IF(ATALI[[#This Row],[//]]="","",INDEX(INDIRECT($2:$2),ATALI[[#This Row],[//]]))</f>
        <v/>
      </c>
      <c r="N649" s="33" t="str">
        <f ca="1">IF(ATALI[[#This Row],[//]]="","",INDEX(INDIRECT($2:$2),ATALI[[#This Row],[//]]))</f>
        <v/>
      </c>
      <c r="O649" s="44" t="str">
        <f ca="1">IF(ATALI[[#This Row],[//]]="","",INDEX(INDIRECT($2:$2),ATALI[[#This Row],[//]]))</f>
        <v/>
      </c>
      <c r="P649" s="44" t="str">
        <f ca="1">IF(ATALI[[#This Row],[//]]="","",IF(INDEX(INDIRECT($2:$2),ATALI[[#This Row],[//]])="","",INDEX(INDIRECT($2:$2),ATALI[[#This Row],[//]])))</f>
        <v/>
      </c>
      <c r="Q649" s="33" t="str">
        <f ca="1">IF(ATALI[[#This Row],[//]]="","",INDEX(INDIRECT($2:$2),ATALI[[#This Row],[//]]))</f>
        <v/>
      </c>
      <c r="R6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49" s="45" t="str">
        <f ca="1">IF(ATALI[[#This Row],[//]]="","",IF(INDEX(INDIRECT($2:$2),ATALI[[#This Row],[//]])="","",INDEX(INDIRECT($2:$2),ATALI[[#This Row],[//]])))</f>
        <v/>
      </c>
      <c r="U649" s="32" t="str">
        <f ca="1">IF(ATALI[[#This Row],[//]]="","",INDEX(INDIRECT($2:$2),ATALI[[#This Row],[//]]))</f>
        <v/>
      </c>
      <c r="V649" s="32" t="str">
        <f ca="1">LOWER(SUBSTITUTE(SUBSTITUTE(SUBSTITUTE(SUBSTITUTE(SUBSTITUTE(SUBSTITUTE(SUBSTITUTE(ATALI[[#This Row],[N.B.nota]]," ",""),"-",""),"(",""),")",""),".",""),",",""),"/",""))</f>
        <v/>
      </c>
      <c r="W649" s="32" t="str">
        <f ca="1">IF(ATALI[[#This Row],[concat]]="","",MATCH(ATALI[[#This Row],[concat]],[3]!db[NB NOTA_C],0)+1)</f>
        <v/>
      </c>
      <c r="X649" s="32" t="str">
        <f ca="1">IF(ATALI[[#This Row],[N.B.nota]]="","",ADDRESS(ROW(ATALI[QB]),COLUMN(ATALI[QB]))&amp;":"&amp;ADDRESS(ROW(),COLUMN(ATALI[QB])))</f>
        <v/>
      </c>
      <c r="Y649" s="46" t="str">
        <f ca="1">IF(ATALI[[#This Row],[//]]="","",HYPERLINK("[../DB.xlsx]DB!e"&amp;MATCH(ATALI[[#This Row],[concat]],[3]!db[NB NOTA_C],0)+1,"&gt;"))</f>
        <v/>
      </c>
      <c r="Z649" s="32">
        <f ca="1">IF(ATALI[[#This Row],[ID NOTA]]="",INDIRECT(ADDRESS(ROW()-1,COLUMN())),ATALI[[#This Row],[ID NOTA]])</f>
        <v>7</v>
      </c>
    </row>
    <row r="650" spans="1:26" x14ac:dyDescent="0.25">
      <c r="A650" s="32"/>
      <c r="B650" s="29" t="str">
        <f>IF(ATALI[[#This Row],[N_ID]]="","",INDEX(Table1[ID],MATCH(ATALI[[#This Row],[N_ID]],Table1[N_ID],0)))</f>
        <v/>
      </c>
      <c r="C650" s="29" t="str">
        <f ca="1">IF(ATALI[[#This Row],[//]]="","",HYPERLINK("["&amp;SUBSTITUTE(DIR,"'","")&amp;"]NOTA!D"&amp;ATALI[[#This Row],[//]]+2,"&gt;"))</f>
        <v/>
      </c>
      <c r="D650" s="29" t="str">
        <f>IF(ATALI[[#This Row],[ID NOTA]]="","",INDEX(Table1[QB],MATCH(ATALI[[#This Row],[ID NOTA]],Table1[ID],0)))</f>
        <v/>
      </c>
      <c r="E65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50" s="29"/>
      <c r="G650" s="30" t="str">
        <f ca="1">IF(ATALI[[#This Row],[N_ID]]="","",INDEX(INDIRECT($2:$2),ATALI[[#This Row],[//]]))</f>
        <v/>
      </c>
      <c r="H650" s="30" t="str">
        <f ca="1">IF(ATALI[[#This Row],[N_ID]]="","",INDEX(INDIRECT($2:$2),ATALI[[#This Row],[//]]))</f>
        <v/>
      </c>
      <c r="I650" s="32" t="str">
        <f ca="1">IF(ATALI[[#This Row],[N_ID]]="","",INDEX(INDIRECT($2:$2),ATALI[[#This Row],[//]]))</f>
        <v/>
      </c>
      <c r="J650" s="32" t="str">
        <f ca="1">IF(ATALI[[#This Row],[//]]="","",INDEX([3]!db[NB PAJAK],ATALI[[#This Row],[stt]]-1))</f>
        <v/>
      </c>
      <c r="K650" s="29" t="str">
        <f ca="1">IF(ATALI[[#This Row],[//]]="","",INDEX(INDIRECT($2:$2),ATALI[[#This Row],[//]]))</f>
        <v/>
      </c>
      <c r="L650" s="29" t="str">
        <f ca="1">IF(ATALI[[#This Row],[//]]="","",INDEX(INDIRECT($2:$2),ATALI[[#This Row],[//]]))</f>
        <v/>
      </c>
      <c r="M650" s="29" t="str">
        <f ca="1">IF(ATALI[[#This Row],[//]]="","",INDEX(INDIRECT($2:$2),ATALI[[#This Row],[//]]))</f>
        <v/>
      </c>
      <c r="N650" s="33" t="str">
        <f ca="1">IF(ATALI[[#This Row],[//]]="","",INDEX(INDIRECT($2:$2),ATALI[[#This Row],[//]]))</f>
        <v/>
      </c>
      <c r="O650" s="44" t="str">
        <f ca="1">IF(ATALI[[#This Row],[//]]="","",INDEX(INDIRECT($2:$2),ATALI[[#This Row],[//]]))</f>
        <v/>
      </c>
      <c r="P650" s="44" t="str">
        <f ca="1">IF(ATALI[[#This Row],[//]]="","",IF(INDEX(INDIRECT($2:$2),ATALI[[#This Row],[//]])="","",INDEX(INDIRECT($2:$2),ATALI[[#This Row],[//]])))</f>
        <v/>
      </c>
      <c r="Q650" s="33" t="str">
        <f ca="1">IF(ATALI[[#This Row],[//]]="","",INDEX(INDIRECT($2:$2),ATALI[[#This Row],[//]]))</f>
        <v/>
      </c>
      <c r="R6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50" s="45" t="str">
        <f ca="1">IF(ATALI[[#This Row],[//]]="","",IF(INDEX(INDIRECT($2:$2),ATALI[[#This Row],[//]])="","",INDEX(INDIRECT($2:$2),ATALI[[#This Row],[//]])))</f>
        <v/>
      </c>
      <c r="U650" s="32" t="str">
        <f ca="1">IF(ATALI[[#This Row],[//]]="","",INDEX(INDIRECT($2:$2),ATALI[[#This Row],[//]]))</f>
        <v/>
      </c>
      <c r="V650" s="32" t="str">
        <f ca="1">LOWER(SUBSTITUTE(SUBSTITUTE(SUBSTITUTE(SUBSTITUTE(SUBSTITUTE(SUBSTITUTE(SUBSTITUTE(ATALI[[#This Row],[N.B.nota]]," ",""),"-",""),"(",""),")",""),".",""),",",""),"/",""))</f>
        <v/>
      </c>
      <c r="W650" s="32" t="str">
        <f ca="1">IF(ATALI[[#This Row],[concat]]="","",MATCH(ATALI[[#This Row],[concat]],[3]!db[NB NOTA_C],0)+1)</f>
        <v/>
      </c>
      <c r="X650" s="32" t="str">
        <f ca="1">IF(ATALI[[#This Row],[N.B.nota]]="","",ADDRESS(ROW(ATALI[QB]),COLUMN(ATALI[QB]))&amp;":"&amp;ADDRESS(ROW(),COLUMN(ATALI[QB])))</f>
        <v/>
      </c>
      <c r="Y650" s="46" t="str">
        <f ca="1">IF(ATALI[[#This Row],[//]]="","",HYPERLINK("[../DB.xlsx]DB!e"&amp;MATCH(ATALI[[#This Row],[concat]],[3]!db[NB NOTA_C],0)+1,"&gt;"))</f>
        <v/>
      </c>
      <c r="Z650" s="32">
        <f ca="1">IF(ATALI[[#This Row],[ID NOTA]]="",INDIRECT(ADDRESS(ROW()-1,COLUMN())),ATALI[[#This Row],[ID NOTA]])</f>
        <v>7</v>
      </c>
    </row>
    <row r="651" spans="1:26" x14ac:dyDescent="0.25">
      <c r="A651" s="32"/>
      <c r="B651" s="29" t="str">
        <f>IF(ATALI[[#This Row],[N_ID]]="","",INDEX(Table1[ID],MATCH(ATALI[[#This Row],[N_ID]],Table1[N_ID],0)))</f>
        <v/>
      </c>
      <c r="C651" s="29" t="str">
        <f ca="1">IF(ATALI[[#This Row],[//]]="","",HYPERLINK("["&amp;SUBSTITUTE(DIR,"'","")&amp;"]NOTA!D"&amp;ATALI[[#This Row],[//]]+2,"&gt;"))</f>
        <v/>
      </c>
      <c r="D651" s="29" t="str">
        <f>IF(ATALI[[#This Row],[ID NOTA]]="","",INDEX(Table1[QB],MATCH(ATALI[[#This Row],[ID NOTA]],Table1[ID],0)))</f>
        <v/>
      </c>
      <c r="E65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51" s="29"/>
      <c r="G651" s="30" t="str">
        <f ca="1">IF(ATALI[[#This Row],[N_ID]]="","",INDEX(INDIRECT($2:$2),ATALI[[#This Row],[//]]))</f>
        <v/>
      </c>
      <c r="H651" s="30" t="str">
        <f ca="1">IF(ATALI[[#This Row],[N_ID]]="","",INDEX(INDIRECT($2:$2),ATALI[[#This Row],[//]]))</f>
        <v/>
      </c>
      <c r="I651" s="32" t="str">
        <f ca="1">IF(ATALI[[#This Row],[N_ID]]="","",INDEX(INDIRECT($2:$2),ATALI[[#This Row],[//]]))</f>
        <v/>
      </c>
      <c r="J651" s="32" t="str">
        <f ca="1">IF(ATALI[[#This Row],[//]]="","",INDEX([3]!db[NB PAJAK],ATALI[[#This Row],[stt]]-1))</f>
        <v/>
      </c>
      <c r="K651" s="29" t="str">
        <f ca="1">IF(ATALI[[#This Row],[//]]="","",INDEX(INDIRECT($2:$2),ATALI[[#This Row],[//]]))</f>
        <v/>
      </c>
      <c r="L651" s="29" t="str">
        <f ca="1">IF(ATALI[[#This Row],[//]]="","",INDEX(INDIRECT($2:$2),ATALI[[#This Row],[//]]))</f>
        <v/>
      </c>
      <c r="M651" s="29" t="str">
        <f ca="1">IF(ATALI[[#This Row],[//]]="","",INDEX(INDIRECT($2:$2),ATALI[[#This Row],[//]]))</f>
        <v/>
      </c>
      <c r="N651" s="33" t="str">
        <f ca="1">IF(ATALI[[#This Row],[//]]="","",INDEX(INDIRECT($2:$2),ATALI[[#This Row],[//]]))</f>
        <v/>
      </c>
      <c r="O651" s="44" t="str">
        <f ca="1">IF(ATALI[[#This Row],[//]]="","",INDEX(INDIRECT($2:$2),ATALI[[#This Row],[//]]))</f>
        <v/>
      </c>
      <c r="P651" s="44" t="str">
        <f ca="1">IF(ATALI[[#This Row],[//]]="","",IF(INDEX(INDIRECT($2:$2),ATALI[[#This Row],[//]])="","",INDEX(INDIRECT($2:$2),ATALI[[#This Row],[//]])))</f>
        <v/>
      </c>
      <c r="Q651" s="33" t="str">
        <f ca="1">IF(ATALI[[#This Row],[//]]="","",INDEX(INDIRECT($2:$2),ATALI[[#This Row],[//]]))</f>
        <v/>
      </c>
      <c r="R6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51" s="45" t="str">
        <f ca="1">IF(ATALI[[#This Row],[//]]="","",IF(INDEX(INDIRECT($2:$2),ATALI[[#This Row],[//]])="","",INDEX(INDIRECT($2:$2),ATALI[[#This Row],[//]])))</f>
        <v/>
      </c>
      <c r="U651" s="32" t="str">
        <f ca="1">IF(ATALI[[#This Row],[//]]="","",INDEX(INDIRECT($2:$2),ATALI[[#This Row],[//]]))</f>
        <v/>
      </c>
      <c r="V651" s="32" t="str">
        <f ca="1">LOWER(SUBSTITUTE(SUBSTITUTE(SUBSTITUTE(SUBSTITUTE(SUBSTITUTE(SUBSTITUTE(SUBSTITUTE(ATALI[[#This Row],[N.B.nota]]," ",""),"-",""),"(",""),")",""),".",""),",",""),"/",""))</f>
        <v/>
      </c>
      <c r="W651" s="32" t="str">
        <f ca="1">IF(ATALI[[#This Row],[concat]]="","",MATCH(ATALI[[#This Row],[concat]],[3]!db[NB NOTA_C],0)+1)</f>
        <v/>
      </c>
      <c r="X651" s="32" t="str">
        <f ca="1">IF(ATALI[[#This Row],[N.B.nota]]="","",ADDRESS(ROW(ATALI[QB]),COLUMN(ATALI[QB]))&amp;":"&amp;ADDRESS(ROW(),COLUMN(ATALI[QB])))</f>
        <v/>
      </c>
      <c r="Y651" s="46" t="str">
        <f ca="1">IF(ATALI[[#This Row],[//]]="","",HYPERLINK("[../DB.xlsx]DB!e"&amp;MATCH(ATALI[[#This Row],[concat]],[3]!db[NB NOTA_C],0)+1,"&gt;"))</f>
        <v/>
      </c>
      <c r="Z651" s="32">
        <f ca="1">IF(ATALI[[#This Row],[ID NOTA]]="",INDIRECT(ADDRESS(ROW()-1,COLUMN())),ATALI[[#This Row],[ID NOTA]])</f>
        <v>7</v>
      </c>
    </row>
    <row r="652" spans="1:26" x14ac:dyDescent="0.25">
      <c r="A652" s="32"/>
      <c r="B652" s="29" t="str">
        <f>IF(ATALI[[#This Row],[N_ID]]="","",INDEX(Table1[ID],MATCH(ATALI[[#This Row],[N_ID]],Table1[N_ID],0)))</f>
        <v/>
      </c>
      <c r="C652" s="29" t="str">
        <f ca="1">IF(ATALI[[#This Row],[//]]="","",HYPERLINK("["&amp;SUBSTITUTE(DIR,"'","")&amp;"]NOTA!D"&amp;ATALI[[#This Row],[//]]+2,"&gt;"))</f>
        <v/>
      </c>
      <c r="D652" s="29" t="str">
        <f>IF(ATALI[[#This Row],[ID NOTA]]="","",INDEX(Table1[QB],MATCH(ATALI[[#This Row],[ID NOTA]],Table1[ID],0)))</f>
        <v/>
      </c>
      <c r="E65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52" s="29"/>
      <c r="G652" s="30" t="str">
        <f ca="1">IF(ATALI[[#This Row],[N_ID]]="","",INDEX(INDIRECT($2:$2),ATALI[[#This Row],[//]]))</f>
        <v/>
      </c>
      <c r="H652" s="30" t="str">
        <f ca="1">IF(ATALI[[#This Row],[N_ID]]="","",INDEX(INDIRECT($2:$2),ATALI[[#This Row],[//]]))</f>
        <v/>
      </c>
      <c r="I652" s="32" t="str">
        <f ca="1">IF(ATALI[[#This Row],[N_ID]]="","",INDEX(INDIRECT($2:$2),ATALI[[#This Row],[//]]))</f>
        <v/>
      </c>
      <c r="J652" s="32" t="str">
        <f ca="1">IF(ATALI[[#This Row],[//]]="","",INDEX([3]!db[NB PAJAK],ATALI[[#This Row],[stt]]-1))</f>
        <v/>
      </c>
      <c r="K652" s="29" t="str">
        <f ca="1">IF(ATALI[[#This Row],[//]]="","",INDEX(INDIRECT($2:$2),ATALI[[#This Row],[//]]))</f>
        <v/>
      </c>
      <c r="L652" s="29" t="str">
        <f ca="1">IF(ATALI[[#This Row],[//]]="","",INDEX(INDIRECT($2:$2),ATALI[[#This Row],[//]]))</f>
        <v/>
      </c>
      <c r="M652" s="29" t="str">
        <f ca="1">IF(ATALI[[#This Row],[//]]="","",INDEX(INDIRECT($2:$2),ATALI[[#This Row],[//]]))</f>
        <v/>
      </c>
      <c r="N652" s="33" t="str">
        <f ca="1">IF(ATALI[[#This Row],[//]]="","",INDEX(INDIRECT($2:$2),ATALI[[#This Row],[//]]))</f>
        <v/>
      </c>
      <c r="O652" s="44" t="str">
        <f ca="1">IF(ATALI[[#This Row],[//]]="","",INDEX(INDIRECT($2:$2),ATALI[[#This Row],[//]]))</f>
        <v/>
      </c>
      <c r="P652" s="44" t="str">
        <f ca="1">IF(ATALI[[#This Row],[//]]="","",IF(INDEX(INDIRECT($2:$2),ATALI[[#This Row],[//]])="","",INDEX(INDIRECT($2:$2),ATALI[[#This Row],[//]])))</f>
        <v/>
      </c>
      <c r="Q652" s="33" t="str">
        <f ca="1">IF(ATALI[[#This Row],[//]]="","",INDEX(INDIRECT($2:$2),ATALI[[#This Row],[//]]))</f>
        <v/>
      </c>
      <c r="R6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52" s="45" t="str">
        <f ca="1">IF(ATALI[[#This Row],[//]]="","",IF(INDEX(INDIRECT($2:$2),ATALI[[#This Row],[//]])="","",INDEX(INDIRECT($2:$2),ATALI[[#This Row],[//]])))</f>
        <v/>
      </c>
      <c r="U652" s="32" t="str">
        <f ca="1">IF(ATALI[[#This Row],[//]]="","",INDEX(INDIRECT($2:$2),ATALI[[#This Row],[//]]))</f>
        <v/>
      </c>
      <c r="V652" s="32" t="str">
        <f ca="1">LOWER(SUBSTITUTE(SUBSTITUTE(SUBSTITUTE(SUBSTITUTE(SUBSTITUTE(SUBSTITUTE(SUBSTITUTE(ATALI[[#This Row],[N.B.nota]]," ",""),"-",""),"(",""),")",""),".",""),",",""),"/",""))</f>
        <v/>
      </c>
      <c r="W652" s="32" t="str">
        <f ca="1">IF(ATALI[[#This Row],[concat]]="","",MATCH(ATALI[[#This Row],[concat]],[3]!db[NB NOTA_C],0)+1)</f>
        <v/>
      </c>
      <c r="X652" s="32" t="str">
        <f ca="1">IF(ATALI[[#This Row],[N.B.nota]]="","",ADDRESS(ROW(ATALI[QB]),COLUMN(ATALI[QB]))&amp;":"&amp;ADDRESS(ROW(),COLUMN(ATALI[QB])))</f>
        <v/>
      </c>
      <c r="Y652" s="46" t="str">
        <f ca="1">IF(ATALI[[#This Row],[//]]="","",HYPERLINK("[../DB.xlsx]DB!e"&amp;MATCH(ATALI[[#This Row],[concat]],[3]!db[NB NOTA_C],0)+1,"&gt;"))</f>
        <v/>
      </c>
      <c r="Z652" s="32">
        <f ca="1">IF(ATALI[[#This Row],[ID NOTA]]="",INDIRECT(ADDRESS(ROW()-1,COLUMN())),ATALI[[#This Row],[ID NOTA]])</f>
        <v>7</v>
      </c>
    </row>
    <row r="653" spans="1:26" x14ac:dyDescent="0.25">
      <c r="A653" s="32"/>
      <c r="B653" s="29" t="str">
        <f>IF(ATALI[[#This Row],[N_ID]]="","",INDEX(Table1[ID],MATCH(ATALI[[#This Row],[N_ID]],Table1[N_ID],0)))</f>
        <v/>
      </c>
      <c r="C653" s="29" t="str">
        <f ca="1">IF(ATALI[[#This Row],[//]]="","",HYPERLINK("["&amp;SUBSTITUTE(DIR,"'","")&amp;"]NOTA!D"&amp;ATALI[[#This Row],[//]]+2,"&gt;"))</f>
        <v/>
      </c>
      <c r="D653" s="29" t="str">
        <f>IF(ATALI[[#This Row],[ID NOTA]]="","",INDEX(Table1[QB],MATCH(ATALI[[#This Row],[ID NOTA]],Table1[ID],0)))</f>
        <v/>
      </c>
      <c r="E65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53" s="29"/>
      <c r="G653" s="30" t="str">
        <f ca="1">IF(ATALI[[#This Row],[N_ID]]="","",INDEX(INDIRECT($2:$2),ATALI[[#This Row],[//]]))</f>
        <v/>
      </c>
      <c r="H653" s="30" t="str">
        <f ca="1">IF(ATALI[[#This Row],[N_ID]]="","",INDEX(INDIRECT($2:$2),ATALI[[#This Row],[//]]))</f>
        <v/>
      </c>
      <c r="I653" s="32" t="str">
        <f ca="1">IF(ATALI[[#This Row],[N_ID]]="","",INDEX(INDIRECT($2:$2),ATALI[[#This Row],[//]]))</f>
        <v/>
      </c>
      <c r="J653" s="32" t="str">
        <f ca="1">IF(ATALI[[#This Row],[//]]="","",INDEX([3]!db[NB PAJAK],ATALI[[#This Row],[stt]]-1))</f>
        <v/>
      </c>
      <c r="K653" s="29" t="str">
        <f ca="1">IF(ATALI[[#This Row],[//]]="","",INDEX(INDIRECT($2:$2),ATALI[[#This Row],[//]]))</f>
        <v/>
      </c>
      <c r="L653" s="29" t="str">
        <f ca="1">IF(ATALI[[#This Row],[//]]="","",INDEX(INDIRECT($2:$2),ATALI[[#This Row],[//]]))</f>
        <v/>
      </c>
      <c r="M653" s="29" t="str">
        <f ca="1">IF(ATALI[[#This Row],[//]]="","",INDEX(INDIRECT($2:$2),ATALI[[#This Row],[//]]))</f>
        <v/>
      </c>
      <c r="N653" s="33" t="str">
        <f ca="1">IF(ATALI[[#This Row],[//]]="","",INDEX(INDIRECT($2:$2),ATALI[[#This Row],[//]]))</f>
        <v/>
      </c>
      <c r="O653" s="44" t="str">
        <f ca="1">IF(ATALI[[#This Row],[//]]="","",INDEX(INDIRECT($2:$2),ATALI[[#This Row],[//]]))</f>
        <v/>
      </c>
      <c r="P653" s="44" t="str">
        <f ca="1">IF(ATALI[[#This Row],[//]]="","",IF(INDEX(INDIRECT($2:$2),ATALI[[#This Row],[//]])="","",INDEX(INDIRECT($2:$2),ATALI[[#This Row],[//]])))</f>
        <v/>
      </c>
      <c r="Q653" s="33" t="str">
        <f ca="1">IF(ATALI[[#This Row],[//]]="","",INDEX(INDIRECT($2:$2),ATALI[[#This Row],[//]]))</f>
        <v/>
      </c>
      <c r="R6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53" s="45" t="str">
        <f ca="1">IF(ATALI[[#This Row],[//]]="","",IF(INDEX(INDIRECT($2:$2),ATALI[[#This Row],[//]])="","",INDEX(INDIRECT($2:$2),ATALI[[#This Row],[//]])))</f>
        <v/>
      </c>
      <c r="U653" s="32" t="str">
        <f ca="1">IF(ATALI[[#This Row],[//]]="","",INDEX(INDIRECT($2:$2),ATALI[[#This Row],[//]]))</f>
        <v/>
      </c>
      <c r="V653" s="32" t="str">
        <f ca="1">LOWER(SUBSTITUTE(SUBSTITUTE(SUBSTITUTE(SUBSTITUTE(SUBSTITUTE(SUBSTITUTE(SUBSTITUTE(ATALI[[#This Row],[N.B.nota]]," ",""),"-",""),"(",""),")",""),".",""),",",""),"/",""))</f>
        <v/>
      </c>
      <c r="W653" s="32" t="str">
        <f ca="1">IF(ATALI[[#This Row],[concat]]="","",MATCH(ATALI[[#This Row],[concat]],[3]!db[NB NOTA_C],0)+1)</f>
        <v/>
      </c>
      <c r="X653" s="32" t="str">
        <f ca="1">IF(ATALI[[#This Row],[N.B.nota]]="","",ADDRESS(ROW(ATALI[QB]),COLUMN(ATALI[QB]))&amp;":"&amp;ADDRESS(ROW(),COLUMN(ATALI[QB])))</f>
        <v/>
      </c>
      <c r="Y653" s="46" t="str">
        <f ca="1">IF(ATALI[[#This Row],[//]]="","",HYPERLINK("[../DB.xlsx]DB!e"&amp;MATCH(ATALI[[#This Row],[concat]],[3]!db[NB NOTA_C],0)+1,"&gt;"))</f>
        <v/>
      </c>
      <c r="Z653" s="32">
        <f ca="1">IF(ATALI[[#This Row],[ID NOTA]]="",INDIRECT(ADDRESS(ROW()-1,COLUMN())),ATALI[[#This Row],[ID NOTA]])</f>
        <v>7</v>
      </c>
    </row>
    <row r="654" spans="1:26" x14ac:dyDescent="0.25">
      <c r="A654" s="32"/>
      <c r="B654" s="29" t="str">
        <f>IF(ATALI[[#This Row],[N_ID]]="","",INDEX(Table1[ID],MATCH(ATALI[[#This Row],[N_ID]],Table1[N_ID],0)))</f>
        <v/>
      </c>
      <c r="C654" s="29" t="str">
        <f ca="1">IF(ATALI[[#This Row],[//]]="","",HYPERLINK("["&amp;SUBSTITUTE(DIR,"'","")&amp;"]NOTA!D"&amp;ATALI[[#This Row],[//]]+2,"&gt;"))</f>
        <v/>
      </c>
      <c r="D654" s="29" t="str">
        <f>IF(ATALI[[#This Row],[ID NOTA]]="","",INDEX(Table1[QB],MATCH(ATALI[[#This Row],[ID NOTA]],Table1[ID],0)))</f>
        <v/>
      </c>
      <c r="E65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54" s="29"/>
      <c r="G654" s="30" t="str">
        <f ca="1">IF(ATALI[[#This Row],[N_ID]]="","",INDEX(INDIRECT($2:$2),ATALI[[#This Row],[//]]))</f>
        <v/>
      </c>
      <c r="H654" s="30" t="str">
        <f ca="1">IF(ATALI[[#This Row],[N_ID]]="","",INDEX(INDIRECT($2:$2),ATALI[[#This Row],[//]]))</f>
        <v/>
      </c>
      <c r="I654" s="32" t="str">
        <f ca="1">IF(ATALI[[#This Row],[N_ID]]="","",INDEX(INDIRECT($2:$2),ATALI[[#This Row],[//]]))</f>
        <v/>
      </c>
      <c r="J654" s="32" t="str">
        <f ca="1">IF(ATALI[[#This Row],[//]]="","",INDEX([3]!db[NB PAJAK],ATALI[[#This Row],[stt]]-1))</f>
        <v/>
      </c>
      <c r="K654" s="29" t="str">
        <f ca="1">IF(ATALI[[#This Row],[//]]="","",INDEX(INDIRECT($2:$2),ATALI[[#This Row],[//]]))</f>
        <v/>
      </c>
      <c r="L654" s="29" t="str">
        <f ca="1">IF(ATALI[[#This Row],[//]]="","",INDEX(INDIRECT($2:$2),ATALI[[#This Row],[//]]))</f>
        <v/>
      </c>
      <c r="M654" s="29" t="str">
        <f ca="1">IF(ATALI[[#This Row],[//]]="","",INDEX(INDIRECT($2:$2),ATALI[[#This Row],[//]]))</f>
        <v/>
      </c>
      <c r="N654" s="33" t="str">
        <f ca="1">IF(ATALI[[#This Row],[//]]="","",INDEX(INDIRECT($2:$2),ATALI[[#This Row],[//]]))</f>
        <v/>
      </c>
      <c r="O654" s="44" t="str">
        <f ca="1">IF(ATALI[[#This Row],[//]]="","",INDEX(INDIRECT($2:$2),ATALI[[#This Row],[//]]))</f>
        <v/>
      </c>
      <c r="P654" s="44" t="str">
        <f ca="1">IF(ATALI[[#This Row],[//]]="","",IF(INDEX(INDIRECT($2:$2),ATALI[[#This Row],[//]])="","",INDEX(INDIRECT($2:$2),ATALI[[#This Row],[//]])))</f>
        <v/>
      </c>
      <c r="Q654" s="33" t="str">
        <f ca="1">IF(ATALI[[#This Row],[//]]="","",INDEX(INDIRECT($2:$2),ATALI[[#This Row],[//]]))</f>
        <v/>
      </c>
      <c r="R6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54" s="45" t="str">
        <f ca="1">IF(ATALI[[#This Row],[//]]="","",IF(INDEX(INDIRECT($2:$2),ATALI[[#This Row],[//]])="","",INDEX(INDIRECT($2:$2),ATALI[[#This Row],[//]])))</f>
        <v/>
      </c>
      <c r="U654" s="32" t="str">
        <f ca="1">IF(ATALI[[#This Row],[//]]="","",INDEX(INDIRECT($2:$2),ATALI[[#This Row],[//]]))</f>
        <v/>
      </c>
      <c r="V654" s="32" t="str">
        <f ca="1">LOWER(SUBSTITUTE(SUBSTITUTE(SUBSTITUTE(SUBSTITUTE(SUBSTITUTE(SUBSTITUTE(SUBSTITUTE(ATALI[[#This Row],[N.B.nota]]," ",""),"-",""),"(",""),")",""),".",""),",",""),"/",""))</f>
        <v/>
      </c>
      <c r="W654" s="32" t="str">
        <f ca="1">IF(ATALI[[#This Row],[concat]]="","",MATCH(ATALI[[#This Row],[concat]],[3]!db[NB NOTA_C],0)+1)</f>
        <v/>
      </c>
      <c r="X654" s="32" t="str">
        <f ca="1">IF(ATALI[[#This Row],[N.B.nota]]="","",ADDRESS(ROW(ATALI[QB]),COLUMN(ATALI[QB]))&amp;":"&amp;ADDRESS(ROW(),COLUMN(ATALI[QB])))</f>
        <v/>
      </c>
      <c r="Y654" s="46" t="str">
        <f ca="1">IF(ATALI[[#This Row],[//]]="","",HYPERLINK("[../DB.xlsx]DB!e"&amp;MATCH(ATALI[[#This Row],[concat]],[3]!db[NB NOTA_C],0)+1,"&gt;"))</f>
        <v/>
      </c>
      <c r="Z654" s="32">
        <f ca="1">IF(ATALI[[#This Row],[ID NOTA]]="",INDIRECT(ADDRESS(ROW()-1,COLUMN())),ATALI[[#This Row],[ID NOTA]])</f>
        <v>7</v>
      </c>
    </row>
    <row r="655" spans="1:26" x14ac:dyDescent="0.25">
      <c r="A655" s="32"/>
      <c r="B655" s="29" t="str">
        <f>IF(ATALI[[#This Row],[N_ID]]="","",INDEX(Table1[ID],MATCH(ATALI[[#This Row],[N_ID]],Table1[N_ID],0)))</f>
        <v/>
      </c>
      <c r="C655" s="29" t="str">
        <f ca="1">IF(ATALI[[#This Row],[//]]="","",HYPERLINK("["&amp;SUBSTITUTE(DIR,"'","")&amp;"]NOTA!D"&amp;ATALI[[#This Row],[//]]+2,"&gt;"))</f>
        <v/>
      </c>
      <c r="D655" s="29" t="str">
        <f>IF(ATALI[[#This Row],[ID NOTA]]="","",INDEX(Table1[QB],MATCH(ATALI[[#This Row],[ID NOTA]],Table1[ID],0)))</f>
        <v/>
      </c>
      <c r="E65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55" s="29"/>
      <c r="G655" s="30" t="str">
        <f ca="1">IF(ATALI[[#This Row],[N_ID]]="","",INDEX(INDIRECT($2:$2),ATALI[[#This Row],[//]]))</f>
        <v/>
      </c>
      <c r="H655" s="30" t="str">
        <f ca="1">IF(ATALI[[#This Row],[N_ID]]="","",INDEX(INDIRECT($2:$2),ATALI[[#This Row],[//]]))</f>
        <v/>
      </c>
      <c r="I655" s="32" t="str">
        <f ca="1">IF(ATALI[[#This Row],[N_ID]]="","",INDEX(INDIRECT($2:$2),ATALI[[#This Row],[//]]))</f>
        <v/>
      </c>
      <c r="J655" s="32" t="str">
        <f ca="1">IF(ATALI[[#This Row],[//]]="","",INDEX([3]!db[NB PAJAK],ATALI[[#This Row],[stt]]-1))</f>
        <v/>
      </c>
      <c r="K655" s="29" t="str">
        <f ca="1">IF(ATALI[[#This Row],[//]]="","",INDEX(INDIRECT($2:$2),ATALI[[#This Row],[//]]))</f>
        <v/>
      </c>
      <c r="L655" s="29" t="str">
        <f ca="1">IF(ATALI[[#This Row],[//]]="","",INDEX(INDIRECT($2:$2),ATALI[[#This Row],[//]]))</f>
        <v/>
      </c>
      <c r="M655" s="29" t="str">
        <f ca="1">IF(ATALI[[#This Row],[//]]="","",INDEX(INDIRECT($2:$2),ATALI[[#This Row],[//]]))</f>
        <v/>
      </c>
      <c r="N655" s="33" t="str">
        <f ca="1">IF(ATALI[[#This Row],[//]]="","",INDEX(INDIRECT($2:$2),ATALI[[#This Row],[//]]))</f>
        <v/>
      </c>
      <c r="O655" s="44" t="str">
        <f ca="1">IF(ATALI[[#This Row],[//]]="","",INDEX(INDIRECT($2:$2),ATALI[[#This Row],[//]]))</f>
        <v/>
      </c>
      <c r="P655" s="44" t="str">
        <f ca="1">IF(ATALI[[#This Row],[//]]="","",IF(INDEX(INDIRECT($2:$2),ATALI[[#This Row],[//]])="","",INDEX(INDIRECT($2:$2),ATALI[[#This Row],[//]])))</f>
        <v/>
      </c>
      <c r="Q655" s="33" t="str">
        <f ca="1">IF(ATALI[[#This Row],[//]]="","",INDEX(INDIRECT($2:$2),ATALI[[#This Row],[//]]))</f>
        <v/>
      </c>
      <c r="R6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55" s="45" t="str">
        <f ca="1">IF(ATALI[[#This Row],[//]]="","",IF(INDEX(INDIRECT($2:$2),ATALI[[#This Row],[//]])="","",INDEX(INDIRECT($2:$2),ATALI[[#This Row],[//]])))</f>
        <v/>
      </c>
      <c r="U655" s="32" t="str">
        <f ca="1">IF(ATALI[[#This Row],[//]]="","",INDEX(INDIRECT($2:$2),ATALI[[#This Row],[//]]))</f>
        <v/>
      </c>
      <c r="V655" s="32" t="str">
        <f ca="1">LOWER(SUBSTITUTE(SUBSTITUTE(SUBSTITUTE(SUBSTITUTE(SUBSTITUTE(SUBSTITUTE(SUBSTITUTE(ATALI[[#This Row],[N.B.nota]]," ",""),"-",""),"(",""),")",""),".",""),",",""),"/",""))</f>
        <v/>
      </c>
      <c r="W655" s="32" t="str">
        <f ca="1">IF(ATALI[[#This Row],[concat]]="","",MATCH(ATALI[[#This Row],[concat]],[3]!db[NB NOTA_C],0)+1)</f>
        <v/>
      </c>
      <c r="X655" s="32" t="str">
        <f ca="1">IF(ATALI[[#This Row],[N.B.nota]]="","",ADDRESS(ROW(ATALI[QB]),COLUMN(ATALI[QB]))&amp;":"&amp;ADDRESS(ROW(),COLUMN(ATALI[QB])))</f>
        <v/>
      </c>
      <c r="Y655" s="46" t="str">
        <f ca="1">IF(ATALI[[#This Row],[//]]="","",HYPERLINK("[../DB.xlsx]DB!e"&amp;MATCH(ATALI[[#This Row],[concat]],[3]!db[NB NOTA_C],0)+1,"&gt;"))</f>
        <v/>
      </c>
      <c r="Z655" s="32">
        <f ca="1">IF(ATALI[[#This Row],[ID NOTA]]="",INDIRECT(ADDRESS(ROW()-1,COLUMN())),ATALI[[#This Row],[ID NOTA]])</f>
        <v>7</v>
      </c>
    </row>
    <row r="656" spans="1:26" x14ac:dyDescent="0.25">
      <c r="A656" s="32"/>
      <c r="B656" s="29" t="str">
        <f>IF(ATALI[[#This Row],[N_ID]]="","",INDEX(Table1[ID],MATCH(ATALI[[#This Row],[N_ID]],Table1[N_ID],0)))</f>
        <v/>
      </c>
      <c r="C656" s="29" t="str">
        <f ca="1">IF(ATALI[[#This Row],[//]]="","",HYPERLINK("["&amp;SUBSTITUTE(DIR,"'","")&amp;"]NOTA!D"&amp;ATALI[[#This Row],[//]]+2,"&gt;"))</f>
        <v/>
      </c>
      <c r="D656" s="29" t="str">
        <f>IF(ATALI[[#This Row],[ID NOTA]]="","",INDEX(Table1[QB],MATCH(ATALI[[#This Row],[ID NOTA]],Table1[ID],0)))</f>
        <v/>
      </c>
      <c r="E65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56" s="29"/>
      <c r="G656" s="30" t="str">
        <f ca="1">IF(ATALI[[#This Row],[N_ID]]="","",INDEX(INDIRECT($2:$2),ATALI[[#This Row],[//]]))</f>
        <v/>
      </c>
      <c r="H656" s="30" t="str">
        <f ca="1">IF(ATALI[[#This Row],[N_ID]]="","",INDEX(INDIRECT($2:$2),ATALI[[#This Row],[//]]))</f>
        <v/>
      </c>
      <c r="I656" s="32" t="str">
        <f ca="1">IF(ATALI[[#This Row],[N_ID]]="","",INDEX(INDIRECT($2:$2),ATALI[[#This Row],[//]]))</f>
        <v/>
      </c>
      <c r="J656" s="32" t="str">
        <f ca="1">IF(ATALI[[#This Row],[//]]="","",INDEX([3]!db[NB PAJAK],ATALI[[#This Row],[stt]]-1))</f>
        <v/>
      </c>
      <c r="K656" s="29" t="str">
        <f ca="1">IF(ATALI[[#This Row],[//]]="","",INDEX(INDIRECT($2:$2),ATALI[[#This Row],[//]]))</f>
        <v/>
      </c>
      <c r="L656" s="29" t="str">
        <f ca="1">IF(ATALI[[#This Row],[//]]="","",INDEX(INDIRECT($2:$2),ATALI[[#This Row],[//]]))</f>
        <v/>
      </c>
      <c r="M656" s="29" t="str">
        <f ca="1">IF(ATALI[[#This Row],[//]]="","",INDEX(INDIRECT($2:$2),ATALI[[#This Row],[//]]))</f>
        <v/>
      </c>
      <c r="N656" s="33" t="str">
        <f ca="1">IF(ATALI[[#This Row],[//]]="","",INDEX(INDIRECT($2:$2),ATALI[[#This Row],[//]]))</f>
        <v/>
      </c>
      <c r="O656" s="44" t="str">
        <f ca="1">IF(ATALI[[#This Row],[//]]="","",INDEX(INDIRECT($2:$2),ATALI[[#This Row],[//]]))</f>
        <v/>
      </c>
      <c r="P656" s="44" t="str">
        <f ca="1">IF(ATALI[[#This Row],[//]]="","",IF(INDEX(INDIRECT($2:$2),ATALI[[#This Row],[//]])="","",INDEX(INDIRECT($2:$2),ATALI[[#This Row],[//]])))</f>
        <v/>
      </c>
      <c r="Q656" s="33" t="str">
        <f ca="1">IF(ATALI[[#This Row],[//]]="","",INDEX(INDIRECT($2:$2),ATALI[[#This Row],[//]]))</f>
        <v/>
      </c>
      <c r="R6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56" s="45" t="str">
        <f ca="1">IF(ATALI[[#This Row],[//]]="","",IF(INDEX(INDIRECT($2:$2),ATALI[[#This Row],[//]])="","",INDEX(INDIRECT($2:$2),ATALI[[#This Row],[//]])))</f>
        <v/>
      </c>
      <c r="U656" s="32" t="str">
        <f ca="1">IF(ATALI[[#This Row],[//]]="","",INDEX(INDIRECT($2:$2),ATALI[[#This Row],[//]]))</f>
        <v/>
      </c>
      <c r="V656" s="32" t="str">
        <f ca="1">LOWER(SUBSTITUTE(SUBSTITUTE(SUBSTITUTE(SUBSTITUTE(SUBSTITUTE(SUBSTITUTE(SUBSTITUTE(ATALI[[#This Row],[N.B.nota]]," ",""),"-",""),"(",""),")",""),".",""),",",""),"/",""))</f>
        <v/>
      </c>
      <c r="W656" s="32" t="str">
        <f ca="1">IF(ATALI[[#This Row],[concat]]="","",MATCH(ATALI[[#This Row],[concat]],[3]!db[NB NOTA_C],0)+1)</f>
        <v/>
      </c>
      <c r="X656" s="32" t="str">
        <f ca="1">IF(ATALI[[#This Row],[N.B.nota]]="","",ADDRESS(ROW(ATALI[QB]),COLUMN(ATALI[QB]))&amp;":"&amp;ADDRESS(ROW(),COLUMN(ATALI[QB])))</f>
        <v/>
      </c>
      <c r="Y656" s="46" t="str">
        <f ca="1">IF(ATALI[[#This Row],[//]]="","",HYPERLINK("[../DB.xlsx]DB!e"&amp;MATCH(ATALI[[#This Row],[concat]],[3]!db[NB NOTA_C],0)+1,"&gt;"))</f>
        <v/>
      </c>
      <c r="Z656" s="32">
        <f ca="1">IF(ATALI[[#This Row],[ID NOTA]]="",INDIRECT(ADDRESS(ROW()-1,COLUMN())),ATALI[[#This Row],[ID NOTA]])</f>
        <v>7</v>
      </c>
    </row>
    <row r="657" spans="1:26" x14ac:dyDescent="0.25">
      <c r="A657" s="32"/>
      <c r="B657" s="29" t="str">
        <f>IF(ATALI[[#This Row],[N_ID]]="","",INDEX(Table1[ID],MATCH(ATALI[[#This Row],[N_ID]],Table1[N_ID],0)))</f>
        <v/>
      </c>
      <c r="C657" s="29" t="str">
        <f ca="1">IF(ATALI[[#This Row],[//]]="","",HYPERLINK("["&amp;SUBSTITUTE(DIR,"'","")&amp;"]NOTA!D"&amp;ATALI[[#This Row],[//]]+2,"&gt;"))</f>
        <v/>
      </c>
      <c r="D657" s="29" t="str">
        <f>IF(ATALI[[#This Row],[ID NOTA]]="","",INDEX(Table1[QB],MATCH(ATALI[[#This Row],[ID NOTA]],Table1[ID],0)))</f>
        <v/>
      </c>
      <c r="E65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57" s="29"/>
      <c r="G657" s="30" t="str">
        <f ca="1">IF(ATALI[[#This Row],[N_ID]]="","",INDEX(INDIRECT($2:$2),ATALI[[#This Row],[//]]))</f>
        <v/>
      </c>
      <c r="H657" s="30" t="str">
        <f ca="1">IF(ATALI[[#This Row],[N_ID]]="","",INDEX(INDIRECT($2:$2),ATALI[[#This Row],[//]]))</f>
        <v/>
      </c>
      <c r="I657" s="32" t="str">
        <f ca="1">IF(ATALI[[#This Row],[N_ID]]="","",INDEX(INDIRECT($2:$2),ATALI[[#This Row],[//]]))</f>
        <v/>
      </c>
      <c r="J657" s="32" t="str">
        <f ca="1">IF(ATALI[[#This Row],[//]]="","",INDEX([3]!db[NB PAJAK],ATALI[[#This Row],[stt]]-1))</f>
        <v/>
      </c>
      <c r="K657" s="29" t="str">
        <f ca="1">IF(ATALI[[#This Row],[//]]="","",INDEX(INDIRECT($2:$2),ATALI[[#This Row],[//]]))</f>
        <v/>
      </c>
      <c r="L657" s="29" t="str">
        <f ca="1">IF(ATALI[[#This Row],[//]]="","",INDEX(INDIRECT($2:$2),ATALI[[#This Row],[//]]))</f>
        <v/>
      </c>
      <c r="M657" s="29" t="str">
        <f ca="1">IF(ATALI[[#This Row],[//]]="","",INDEX(INDIRECT($2:$2),ATALI[[#This Row],[//]]))</f>
        <v/>
      </c>
      <c r="N657" s="33" t="str">
        <f ca="1">IF(ATALI[[#This Row],[//]]="","",INDEX(INDIRECT($2:$2),ATALI[[#This Row],[//]]))</f>
        <v/>
      </c>
      <c r="O657" s="44" t="str">
        <f ca="1">IF(ATALI[[#This Row],[//]]="","",INDEX(INDIRECT($2:$2),ATALI[[#This Row],[//]]))</f>
        <v/>
      </c>
      <c r="P657" s="44" t="str">
        <f ca="1">IF(ATALI[[#This Row],[//]]="","",IF(INDEX(INDIRECT($2:$2),ATALI[[#This Row],[//]])="","",INDEX(INDIRECT($2:$2),ATALI[[#This Row],[//]])))</f>
        <v/>
      </c>
      <c r="Q657" s="33" t="str">
        <f ca="1">IF(ATALI[[#This Row],[//]]="","",INDEX(INDIRECT($2:$2),ATALI[[#This Row],[//]]))</f>
        <v/>
      </c>
      <c r="R6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57" s="45" t="str">
        <f ca="1">IF(ATALI[[#This Row],[//]]="","",IF(INDEX(INDIRECT($2:$2),ATALI[[#This Row],[//]])="","",INDEX(INDIRECT($2:$2),ATALI[[#This Row],[//]])))</f>
        <v/>
      </c>
      <c r="U657" s="32" t="str">
        <f ca="1">IF(ATALI[[#This Row],[//]]="","",INDEX(INDIRECT($2:$2),ATALI[[#This Row],[//]]))</f>
        <v/>
      </c>
      <c r="V657" s="32" t="str">
        <f ca="1">LOWER(SUBSTITUTE(SUBSTITUTE(SUBSTITUTE(SUBSTITUTE(SUBSTITUTE(SUBSTITUTE(SUBSTITUTE(ATALI[[#This Row],[N.B.nota]]," ",""),"-",""),"(",""),")",""),".",""),",",""),"/",""))</f>
        <v/>
      </c>
      <c r="W657" s="32" t="str">
        <f ca="1">IF(ATALI[[#This Row],[concat]]="","",MATCH(ATALI[[#This Row],[concat]],[3]!db[NB NOTA_C],0)+1)</f>
        <v/>
      </c>
      <c r="X657" s="32" t="str">
        <f ca="1">IF(ATALI[[#This Row],[N.B.nota]]="","",ADDRESS(ROW(ATALI[QB]),COLUMN(ATALI[QB]))&amp;":"&amp;ADDRESS(ROW(),COLUMN(ATALI[QB])))</f>
        <v/>
      </c>
      <c r="Y657" s="46" t="str">
        <f ca="1">IF(ATALI[[#This Row],[//]]="","",HYPERLINK("[../DB.xlsx]DB!e"&amp;MATCH(ATALI[[#This Row],[concat]],[3]!db[NB NOTA_C],0)+1,"&gt;"))</f>
        <v/>
      </c>
      <c r="Z657" s="32">
        <f ca="1">IF(ATALI[[#This Row],[ID NOTA]]="",INDIRECT(ADDRESS(ROW()-1,COLUMN())),ATALI[[#This Row],[ID NOTA]])</f>
        <v>7</v>
      </c>
    </row>
    <row r="658" spans="1:26" x14ac:dyDescent="0.25">
      <c r="A658" s="32"/>
      <c r="B658" s="29" t="str">
        <f>IF(ATALI[[#This Row],[N_ID]]="","",INDEX(Table1[ID],MATCH(ATALI[[#This Row],[N_ID]],Table1[N_ID],0)))</f>
        <v/>
      </c>
      <c r="C658" s="29" t="str">
        <f ca="1">IF(ATALI[[#This Row],[//]]="","",HYPERLINK("["&amp;SUBSTITUTE(DIR,"'","")&amp;"]NOTA!D"&amp;ATALI[[#This Row],[//]]+2,"&gt;"))</f>
        <v/>
      </c>
      <c r="D658" s="29" t="str">
        <f>IF(ATALI[[#This Row],[ID NOTA]]="","",INDEX(Table1[QB],MATCH(ATALI[[#This Row],[ID NOTA]],Table1[ID],0)))</f>
        <v/>
      </c>
      <c r="E65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58" s="29"/>
      <c r="G658" s="30" t="str">
        <f ca="1">IF(ATALI[[#This Row],[N_ID]]="","",INDEX(INDIRECT($2:$2),ATALI[[#This Row],[//]]))</f>
        <v/>
      </c>
      <c r="H658" s="30" t="str">
        <f ca="1">IF(ATALI[[#This Row],[N_ID]]="","",INDEX(INDIRECT($2:$2),ATALI[[#This Row],[//]]))</f>
        <v/>
      </c>
      <c r="I658" s="32" t="str">
        <f ca="1">IF(ATALI[[#This Row],[N_ID]]="","",INDEX(INDIRECT($2:$2),ATALI[[#This Row],[//]]))</f>
        <v/>
      </c>
      <c r="J658" s="32" t="str">
        <f ca="1">IF(ATALI[[#This Row],[//]]="","",INDEX([3]!db[NB PAJAK],ATALI[[#This Row],[stt]]-1))</f>
        <v/>
      </c>
      <c r="K658" s="29" t="str">
        <f ca="1">IF(ATALI[[#This Row],[//]]="","",INDEX(INDIRECT($2:$2),ATALI[[#This Row],[//]]))</f>
        <v/>
      </c>
      <c r="L658" s="29" t="str">
        <f ca="1">IF(ATALI[[#This Row],[//]]="","",INDEX(INDIRECT($2:$2),ATALI[[#This Row],[//]]))</f>
        <v/>
      </c>
      <c r="M658" s="29" t="str">
        <f ca="1">IF(ATALI[[#This Row],[//]]="","",INDEX(INDIRECT($2:$2),ATALI[[#This Row],[//]]))</f>
        <v/>
      </c>
      <c r="N658" s="33" t="str">
        <f ca="1">IF(ATALI[[#This Row],[//]]="","",INDEX(INDIRECT($2:$2),ATALI[[#This Row],[//]]))</f>
        <v/>
      </c>
      <c r="O658" s="44" t="str">
        <f ca="1">IF(ATALI[[#This Row],[//]]="","",INDEX(INDIRECT($2:$2),ATALI[[#This Row],[//]]))</f>
        <v/>
      </c>
      <c r="P658" s="44" t="str">
        <f ca="1">IF(ATALI[[#This Row],[//]]="","",IF(INDEX(INDIRECT($2:$2),ATALI[[#This Row],[//]])="","",INDEX(INDIRECT($2:$2),ATALI[[#This Row],[//]])))</f>
        <v/>
      </c>
      <c r="Q658" s="33" t="str">
        <f ca="1">IF(ATALI[[#This Row],[//]]="","",INDEX(INDIRECT($2:$2),ATALI[[#This Row],[//]]))</f>
        <v/>
      </c>
      <c r="R6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58" s="45" t="str">
        <f ca="1">IF(ATALI[[#This Row],[//]]="","",IF(INDEX(INDIRECT($2:$2),ATALI[[#This Row],[//]])="","",INDEX(INDIRECT($2:$2),ATALI[[#This Row],[//]])))</f>
        <v/>
      </c>
      <c r="U658" s="32" t="str">
        <f ca="1">IF(ATALI[[#This Row],[//]]="","",INDEX(INDIRECT($2:$2),ATALI[[#This Row],[//]]))</f>
        <v/>
      </c>
      <c r="V658" s="32" t="str">
        <f ca="1">LOWER(SUBSTITUTE(SUBSTITUTE(SUBSTITUTE(SUBSTITUTE(SUBSTITUTE(SUBSTITUTE(SUBSTITUTE(ATALI[[#This Row],[N.B.nota]]," ",""),"-",""),"(",""),")",""),".",""),",",""),"/",""))</f>
        <v/>
      </c>
      <c r="W658" s="32" t="str">
        <f ca="1">IF(ATALI[[#This Row],[concat]]="","",MATCH(ATALI[[#This Row],[concat]],[3]!db[NB NOTA_C],0)+1)</f>
        <v/>
      </c>
      <c r="X658" s="32" t="str">
        <f ca="1">IF(ATALI[[#This Row],[N.B.nota]]="","",ADDRESS(ROW(ATALI[QB]),COLUMN(ATALI[QB]))&amp;":"&amp;ADDRESS(ROW(),COLUMN(ATALI[QB])))</f>
        <v/>
      </c>
      <c r="Y658" s="46" t="str">
        <f ca="1">IF(ATALI[[#This Row],[//]]="","",HYPERLINK("[../DB.xlsx]DB!e"&amp;MATCH(ATALI[[#This Row],[concat]],[3]!db[NB NOTA_C],0)+1,"&gt;"))</f>
        <v/>
      </c>
      <c r="Z658" s="32">
        <f ca="1">IF(ATALI[[#This Row],[ID NOTA]]="",INDIRECT(ADDRESS(ROW()-1,COLUMN())),ATALI[[#This Row],[ID NOTA]])</f>
        <v>7</v>
      </c>
    </row>
    <row r="659" spans="1:26" x14ac:dyDescent="0.25">
      <c r="A659" s="32"/>
      <c r="B659" s="29" t="str">
        <f>IF(ATALI[[#This Row],[N_ID]]="","",INDEX(Table1[ID],MATCH(ATALI[[#This Row],[N_ID]],Table1[N_ID],0)))</f>
        <v/>
      </c>
      <c r="C659" s="29" t="str">
        <f ca="1">IF(ATALI[[#This Row],[//]]="","",HYPERLINK("["&amp;SUBSTITUTE(DIR,"'","")&amp;"]NOTA!D"&amp;ATALI[[#This Row],[//]]+2,"&gt;"))</f>
        <v/>
      </c>
      <c r="D659" s="29" t="str">
        <f>IF(ATALI[[#This Row],[ID NOTA]]="","",INDEX(Table1[QB],MATCH(ATALI[[#This Row],[ID NOTA]],Table1[ID],0)))</f>
        <v/>
      </c>
      <c r="E65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59" s="29"/>
      <c r="G659" s="30" t="str">
        <f ca="1">IF(ATALI[[#This Row],[N_ID]]="","",INDEX(INDIRECT($2:$2),ATALI[[#This Row],[//]]))</f>
        <v/>
      </c>
      <c r="H659" s="30" t="str">
        <f ca="1">IF(ATALI[[#This Row],[N_ID]]="","",INDEX(INDIRECT($2:$2),ATALI[[#This Row],[//]]))</f>
        <v/>
      </c>
      <c r="I659" s="32" t="str">
        <f ca="1">IF(ATALI[[#This Row],[N_ID]]="","",INDEX(INDIRECT($2:$2),ATALI[[#This Row],[//]]))</f>
        <v/>
      </c>
      <c r="J659" s="32" t="str">
        <f ca="1">IF(ATALI[[#This Row],[//]]="","",INDEX([3]!db[NB PAJAK],ATALI[[#This Row],[stt]]-1))</f>
        <v/>
      </c>
      <c r="K659" s="29" t="str">
        <f ca="1">IF(ATALI[[#This Row],[//]]="","",INDEX(INDIRECT($2:$2),ATALI[[#This Row],[//]]))</f>
        <v/>
      </c>
      <c r="L659" s="29" t="str">
        <f ca="1">IF(ATALI[[#This Row],[//]]="","",INDEX(INDIRECT($2:$2),ATALI[[#This Row],[//]]))</f>
        <v/>
      </c>
      <c r="M659" s="29" t="str">
        <f ca="1">IF(ATALI[[#This Row],[//]]="","",INDEX(INDIRECT($2:$2),ATALI[[#This Row],[//]]))</f>
        <v/>
      </c>
      <c r="N659" s="33" t="str">
        <f ca="1">IF(ATALI[[#This Row],[//]]="","",INDEX(INDIRECT($2:$2),ATALI[[#This Row],[//]]))</f>
        <v/>
      </c>
      <c r="O659" s="44" t="str">
        <f ca="1">IF(ATALI[[#This Row],[//]]="","",INDEX(INDIRECT($2:$2),ATALI[[#This Row],[//]]))</f>
        <v/>
      </c>
      <c r="P659" s="44" t="str">
        <f ca="1">IF(ATALI[[#This Row],[//]]="","",IF(INDEX(INDIRECT($2:$2),ATALI[[#This Row],[//]])="","",INDEX(INDIRECT($2:$2),ATALI[[#This Row],[//]])))</f>
        <v/>
      </c>
      <c r="Q659" s="33" t="str">
        <f ca="1">IF(ATALI[[#This Row],[//]]="","",INDEX(INDIRECT($2:$2),ATALI[[#This Row],[//]]))</f>
        <v/>
      </c>
      <c r="R6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59" s="45" t="str">
        <f ca="1">IF(ATALI[[#This Row],[//]]="","",IF(INDEX(INDIRECT($2:$2),ATALI[[#This Row],[//]])="","",INDEX(INDIRECT($2:$2),ATALI[[#This Row],[//]])))</f>
        <v/>
      </c>
      <c r="U659" s="32" t="str">
        <f ca="1">IF(ATALI[[#This Row],[//]]="","",INDEX(INDIRECT($2:$2),ATALI[[#This Row],[//]]))</f>
        <v/>
      </c>
      <c r="V659" s="32" t="str">
        <f ca="1">LOWER(SUBSTITUTE(SUBSTITUTE(SUBSTITUTE(SUBSTITUTE(SUBSTITUTE(SUBSTITUTE(SUBSTITUTE(ATALI[[#This Row],[N.B.nota]]," ",""),"-",""),"(",""),")",""),".",""),",",""),"/",""))</f>
        <v/>
      </c>
      <c r="W659" s="32" t="str">
        <f ca="1">IF(ATALI[[#This Row],[concat]]="","",MATCH(ATALI[[#This Row],[concat]],[3]!db[NB NOTA_C],0)+1)</f>
        <v/>
      </c>
      <c r="X659" s="32" t="str">
        <f ca="1">IF(ATALI[[#This Row],[N.B.nota]]="","",ADDRESS(ROW(ATALI[QB]),COLUMN(ATALI[QB]))&amp;":"&amp;ADDRESS(ROW(),COLUMN(ATALI[QB])))</f>
        <v/>
      </c>
      <c r="Y659" s="46" t="str">
        <f ca="1">IF(ATALI[[#This Row],[//]]="","",HYPERLINK("[../DB.xlsx]DB!e"&amp;MATCH(ATALI[[#This Row],[concat]],[3]!db[NB NOTA_C],0)+1,"&gt;"))</f>
        <v/>
      </c>
      <c r="Z659" s="32">
        <f ca="1">IF(ATALI[[#This Row],[ID NOTA]]="",INDIRECT(ADDRESS(ROW()-1,COLUMN())),ATALI[[#This Row],[ID NOTA]])</f>
        <v>7</v>
      </c>
    </row>
    <row r="660" spans="1:26" x14ac:dyDescent="0.25">
      <c r="A660" s="32"/>
      <c r="B660" s="29" t="str">
        <f>IF(ATALI[[#This Row],[N_ID]]="","",INDEX(Table1[ID],MATCH(ATALI[[#This Row],[N_ID]],Table1[N_ID],0)))</f>
        <v/>
      </c>
      <c r="C660" s="29" t="str">
        <f ca="1">IF(ATALI[[#This Row],[//]]="","",HYPERLINK("["&amp;SUBSTITUTE(DIR,"'","")&amp;"]NOTA!D"&amp;ATALI[[#This Row],[//]]+2,"&gt;"))</f>
        <v/>
      </c>
      <c r="D660" s="29" t="str">
        <f>IF(ATALI[[#This Row],[ID NOTA]]="","",INDEX(Table1[QB],MATCH(ATALI[[#This Row],[ID NOTA]],Table1[ID],0)))</f>
        <v/>
      </c>
      <c r="E66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60" s="29"/>
      <c r="G660" s="30" t="str">
        <f ca="1">IF(ATALI[[#This Row],[N_ID]]="","",INDEX(INDIRECT($2:$2),ATALI[[#This Row],[//]]))</f>
        <v/>
      </c>
      <c r="H660" s="30" t="str">
        <f ca="1">IF(ATALI[[#This Row],[N_ID]]="","",INDEX(INDIRECT($2:$2),ATALI[[#This Row],[//]]))</f>
        <v/>
      </c>
      <c r="I660" s="32" t="str">
        <f ca="1">IF(ATALI[[#This Row],[N_ID]]="","",INDEX(INDIRECT($2:$2),ATALI[[#This Row],[//]]))</f>
        <v/>
      </c>
      <c r="J660" s="32" t="str">
        <f ca="1">IF(ATALI[[#This Row],[//]]="","",INDEX([3]!db[NB PAJAK],ATALI[[#This Row],[stt]]-1))</f>
        <v/>
      </c>
      <c r="K660" s="29" t="str">
        <f ca="1">IF(ATALI[[#This Row],[//]]="","",INDEX(INDIRECT($2:$2),ATALI[[#This Row],[//]]))</f>
        <v/>
      </c>
      <c r="L660" s="29" t="str">
        <f ca="1">IF(ATALI[[#This Row],[//]]="","",INDEX(INDIRECT($2:$2),ATALI[[#This Row],[//]]))</f>
        <v/>
      </c>
      <c r="M660" s="29" t="str">
        <f ca="1">IF(ATALI[[#This Row],[//]]="","",INDEX(INDIRECT($2:$2),ATALI[[#This Row],[//]]))</f>
        <v/>
      </c>
      <c r="N660" s="33" t="str">
        <f ca="1">IF(ATALI[[#This Row],[//]]="","",INDEX(INDIRECT($2:$2),ATALI[[#This Row],[//]]))</f>
        <v/>
      </c>
      <c r="O660" s="44" t="str">
        <f ca="1">IF(ATALI[[#This Row],[//]]="","",INDEX(INDIRECT($2:$2),ATALI[[#This Row],[//]]))</f>
        <v/>
      </c>
      <c r="P660" s="44" t="str">
        <f ca="1">IF(ATALI[[#This Row],[//]]="","",IF(INDEX(INDIRECT($2:$2),ATALI[[#This Row],[//]])="","",INDEX(INDIRECT($2:$2),ATALI[[#This Row],[//]])))</f>
        <v/>
      </c>
      <c r="Q660" s="33" t="str">
        <f ca="1">IF(ATALI[[#This Row],[//]]="","",INDEX(INDIRECT($2:$2),ATALI[[#This Row],[//]]))</f>
        <v/>
      </c>
      <c r="R6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60" s="45" t="str">
        <f ca="1">IF(ATALI[[#This Row],[//]]="","",IF(INDEX(INDIRECT($2:$2),ATALI[[#This Row],[//]])="","",INDEX(INDIRECT($2:$2),ATALI[[#This Row],[//]])))</f>
        <v/>
      </c>
      <c r="U660" s="32" t="str">
        <f ca="1">IF(ATALI[[#This Row],[//]]="","",INDEX(INDIRECT($2:$2),ATALI[[#This Row],[//]]))</f>
        <v/>
      </c>
      <c r="V660" s="32" t="str">
        <f ca="1">LOWER(SUBSTITUTE(SUBSTITUTE(SUBSTITUTE(SUBSTITUTE(SUBSTITUTE(SUBSTITUTE(SUBSTITUTE(ATALI[[#This Row],[N.B.nota]]," ",""),"-",""),"(",""),")",""),".",""),",",""),"/",""))</f>
        <v/>
      </c>
      <c r="W660" s="32" t="str">
        <f ca="1">IF(ATALI[[#This Row],[concat]]="","",MATCH(ATALI[[#This Row],[concat]],[3]!db[NB NOTA_C],0)+1)</f>
        <v/>
      </c>
      <c r="X660" s="32" t="str">
        <f ca="1">IF(ATALI[[#This Row],[N.B.nota]]="","",ADDRESS(ROW(ATALI[QB]),COLUMN(ATALI[QB]))&amp;":"&amp;ADDRESS(ROW(),COLUMN(ATALI[QB])))</f>
        <v/>
      </c>
      <c r="Y660" s="46" t="str">
        <f ca="1">IF(ATALI[[#This Row],[//]]="","",HYPERLINK("[../DB.xlsx]DB!e"&amp;MATCH(ATALI[[#This Row],[concat]],[3]!db[NB NOTA_C],0)+1,"&gt;"))</f>
        <v/>
      </c>
      <c r="Z660" s="32">
        <f ca="1">IF(ATALI[[#This Row],[ID NOTA]]="",INDIRECT(ADDRESS(ROW()-1,COLUMN())),ATALI[[#This Row],[ID NOTA]])</f>
        <v>7</v>
      </c>
    </row>
    <row r="661" spans="1:26" x14ac:dyDescent="0.25">
      <c r="A661" s="32"/>
      <c r="B661" s="29" t="str">
        <f>IF(ATALI[[#This Row],[N_ID]]="","",INDEX(Table1[ID],MATCH(ATALI[[#This Row],[N_ID]],Table1[N_ID],0)))</f>
        <v/>
      </c>
      <c r="C661" s="29" t="str">
        <f ca="1">IF(ATALI[[#This Row],[//]]="","",HYPERLINK("["&amp;SUBSTITUTE(DIR,"'","")&amp;"]NOTA!D"&amp;ATALI[[#This Row],[//]]+2,"&gt;"))</f>
        <v/>
      </c>
      <c r="D661" s="29" t="str">
        <f>IF(ATALI[[#This Row],[ID NOTA]]="","",INDEX(Table1[QB],MATCH(ATALI[[#This Row],[ID NOTA]],Table1[ID],0)))</f>
        <v/>
      </c>
      <c r="E66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61" s="29"/>
      <c r="G661" s="30" t="str">
        <f ca="1">IF(ATALI[[#This Row],[N_ID]]="","",INDEX(INDIRECT($2:$2),ATALI[[#This Row],[//]]))</f>
        <v/>
      </c>
      <c r="H661" s="30" t="str">
        <f ca="1">IF(ATALI[[#This Row],[N_ID]]="","",INDEX(INDIRECT($2:$2),ATALI[[#This Row],[//]]))</f>
        <v/>
      </c>
      <c r="I661" s="32" t="str">
        <f ca="1">IF(ATALI[[#This Row],[N_ID]]="","",INDEX(INDIRECT($2:$2),ATALI[[#This Row],[//]]))</f>
        <v/>
      </c>
      <c r="J661" s="32" t="str">
        <f ca="1">IF(ATALI[[#This Row],[//]]="","",INDEX([3]!db[NB PAJAK],ATALI[[#This Row],[stt]]-1))</f>
        <v/>
      </c>
      <c r="K661" s="29" t="str">
        <f ca="1">IF(ATALI[[#This Row],[//]]="","",INDEX(INDIRECT($2:$2),ATALI[[#This Row],[//]]))</f>
        <v/>
      </c>
      <c r="L661" s="29" t="str">
        <f ca="1">IF(ATALI[[#This Row],[//]]="","",INDEX(INDIRECT($2:$2),ATALI[[#This Row],[//]]))</f>
        <v/>
      </c>
      <c r="M661" s="29" t="str">
        <f ca="1">IF(ATALI[[#This Row],[//]]="","",INDEX(INDIRECT($2:$2),ATALI[[#This Row],[//]]))</f>
        <v/>
      </c>
      <c r="N661" s="33" t="str">
        <f ca="1">IF(ATALI[[#This Row],[//]]="","",INDEX(INDIRECT($2:$2),ATALI[[#This Row],[//]]))</f>
        <v/>
      </c>
      <c r="O661" s="44" t="str">
        <f ca="1">IF(ATALI[[#This Row],[//]]="","",INDEX(INDIRECT($2:$2),ATALI[[#This Row],[//]]))</f>
        <v/>
      </c>
      <c r="P661" s="44" t="str">
        <f ca="1">IF(ATALI[[#This Row],[//]]="","",IF(INDEX(INDIRECT($2:$2),ATALI[[#This Row],[//]])="","",INDEX(INDIRECT($2:$2),ATALI[[#This Row],[//]])))</f>
        <v/>
      </c>
      <c r="Q661" s="33" t="str">
        <f ca="1">IF(ATALI[[#This Row],[//]]="","",INDEX(INDIRECT($2:$2),ATALI[[#This Row],[//]]))</f>
        <v/>
      </c>
      <c r="R6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61" s="45" t="str">
        <f ca="1">IF(ATALI[[#This Row],[//]]="","",IF(INDEX(INDIRECT($2:$2),ATALI[[#This Row],[//]])="","",INDEX(INDIRECT($2:$2),ATALI[[#This Row],[//]])))</f>
        <v/>
      </c>
      <c r="U661" s="32" t="str">
        <f ca="1">IF(ATALI[[#This Row],[//]]="","",INDEX(INDIRECT($2:$2),ATALI[[#This Row],[//]]))</f>
        <v/>
      </c>
      <c r="V661" s="32" t="str">
        <f ca="1">LOWER(SUBSTITUTE(SUBSTITUTE(SUBSTITUTE(SUBSTITUTE(SUBSTITUTE(SUBSTITUTE(SUBSTITUTE(ATALI[[#This Row],[N.B.nota]]," ",""),"-",""),"(",""),")",""),".",""),",",""),"/",""))</f>
        <v/>
      </c>
      <c r="W661" s="32" t="str">
        <f ca="1">IF(ATALI[[#This Row],[concat]]="","",MATCH(ATALI[[#This Row],[concat]],[3]!db[NB NOTA_C],0)+1)</f>
        <v/>
      </c>
      <c r="X661" s="32" t="str">
        <f ca="1">IF(ATALI[[#This Row],[N.B.nota]]="","",ADDRESS(ROW(ATALI[QB]),COLUMN(ATALI[QB]))&amp;":"&amp;ADDRESS(ROW(),COLUMN(ATALI[QB])))</f>
        <v/>
      </c>
      <c r="Y661" s="46" t="str">
        <f ca="1">IF(ATALI[[#This Row],[//]]="","",HYPERLINK("[../DB.xlsx]DB!e"&amp;MATCH(ATALI[[#This Row],[concat]],[3]!db[NB NOTA_C],0)+1,"&gt;"))</f>
        <v/>
      </c>
      <c r="Z661" s="32">
        <f ca="1">IF(ATALI[[#This Row],[ID NOTA]]="",INDIRECT(ADDRESS(ROW()-1,COLUMN())),ATALI[[#This Row],[ID NOTA]])</f>
        <v>7</v>
      </c>
    </row>
    <row r="662" spans="1:26" x14ac:dyDescent="0.25">
      <c r="A662" s="32"/>
      <c r="B662" s="29" t="str">
        <f>IF(ATALI[[#This Row],[N_ID]]="","",INDEX(Table1[ID],MATCH(ATALI[[#This Row],[N_ID]],Table1[N_ID],0)))</f>
        <v/>
      </c>
      <c r="C662" s="29" t="str">
        <f ca="1">IF(ATALI[[#This Row],[//]]="","",HYPERLINK("["&amp;SUBSTITUTE(DIR,"'","")&amp;"]NOTA!D"&amp;ATALI[[#This Row],[//]]+2,"&gt;"))</f>
        <v/>
      </c>
      <c r="D662" s="29" t="str">
        <f>IF(ATALI[[#This Row],[ID NOTA]]="","",INDEX(Table1[QB],MATCH(ATALI[[#This Row],[ID NOTA]],Table1[ID],0)))</f>
        <v/>
      </c>
      <c r="E66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62" s="29"/>
      <c r="G662" s="30" t="str">
        <f ca="1">IF(ATALI[[#This Row],[N_ID]]="","",INDEX(INDIRECT($2:$2),ATALI[[#This Row],[//]]))</f>
        <v/>
      </c>
      <c r="H662" s="30" t="str">
        <f ca="1">IF(ATALI[[#This Row],[N_ID]]="","",INDEX(INDIRECT($2:$2),ATALI[[#This Row],[//]]))</f>
        <v/>
      </c>
      <c r="I662" s="32" t="str">
        <f ca="1">IF(ATALI[[#This Row],[N_ID]]="","",INDEX(INDIRECT($2:$2),ATALI[[#This Row],[//]]))</f>
        <v/>
      </c>
      <c r="J662" s="32" t="str">
        <f ca="1">IF(ATALI[[#This Row],[//]]="","",INDEX([3]!db[NB PAJAK],ATALI[[#This Row],[stt]]-1))</f>
        <v/>
      </c>
      <c r="K662" s="29" t="str">
        <f ca="1">IF(ATALI[[#This Row],[//]]="","",INDEX(INDIRECT($2:$2),ATALI[[#This Row],[//]]))</f>
        <v/>
      </c>
      <c r="L662" s="29" t="str">
        <f ca="1">IF(ATALI[[#This Row],[//]]="","",INDEX(INDIRECT($2:$2),ATALI[[#This Row],[//]]))</f>
        <v/>
      </c>
      <c r="M662" s="29" t="str">
        <f ca="1">IF(ATALI[[#This Row],[//]]="","",INDEX(INDIRECT($2:$2),ATALI[[#This Row],[//]]))</f>
        <v/>
      </c>
      <c r="N662" s="33" t="str">
        <f ca="1">IF(ATALI[[#This Row],[//]]="","",INDEX(INDIRECT($2:$2),ATALI[[#This Row],[//]]))</f>
        <v/>
      </c>
      <c r="O662" s="44" t="str">
        <f ca="1">IF(ATALI[[#This Row],[//]]="","",INDEX(INDIRECT($2:$2),ATALI[[#This Row],[//]]))</f>
        <v/>
      </c>
      <c r="P662" s="44" t="str">
        <f ca="1">IF(ATALI[[#This Row],[//]]="","",IF(INDEX(INDIRECT($2:$2),ATALI[[#This Row],[//]])="","",INDEX(INDIRECT($2:$2),ATALI[[#This Row],[//]])))</f>
        <v/>
      </c>
      <c r="Q662" s="33" t="str">
        <f ca="1">IF(ATALI[[#This Row],[//]]="","",INDEX(INDIRECT($2:$2),ATALI[[#This Row],[//]]))</f>
        <v/>
      </c>
      <c r="R6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62" s="45" t="str">
        <f ca="1">IF(ATALI[[#This Row],[//]]="","",IF(INDEX(INDIRECT($2:$2),ATALI[[#This Row],[//]])="","",INDEX(INDIRECT($2:$2),ATALI[[#This Row],[//]])))</f>
        <v/>
      </c>
      <c r="U662" s="32" t="str">
        <f ca="1">IF(ATALI[[#This Row],[//]]="","",INDEX(INDIRECT($2:$2),ATALI[[#This Row],[//]]))</f>
        <v/>
      </c>
      <c r="V662" s="32" t="str">
        <f ca="1">LOWER(SUBSTITUTE(SUBSTITUTE(SUBSTITUTE(SUBSTITUTE(SUBSTITUTE(SUBSTITUTE(SUBSTITUTE(ATALI[[#This Row],[N.B.nota]]," ",""),"-",""),"(",""),")",""),".",""),",",""),"/",""))</f>
        <v/>
      </c>
      <c r="W662" s="32" t="str">
        <f ca="1">IF(ATALI[[#This Row],[concat]]="","",MATCH(ATALI[[#This Row],[concat]],[3]!db[NB NOTA_C],0)+1)</f>
        <v/>
      </c>
      <c r="X662" s="32" t="str">
        <f ca="1">IF(ATALI[[#This Row],[N.B.nota]]="","",ADDRESS(ROW(ATALI[QB]),COLUMN(ATALI[QB]))&amp;":"&amp;ADDRESS(ROW(),COLUMN(ATALI[QB])))</f>
        <v/>
      </c>
      <c r="Y662" s="46" t="str">
        <f ca="1">IF(ATALI[[#This Row],[//]]="","",HYPERLINK("[../DB.xlsx]DB!e"&amp;MATCH(ATALI[[#This Row],[concat]],[3]!db[NB NOTA_C],0)+1,"&gt;"))</f>
        <v/>
      </c>
      <c r="Z662" s="32">
        <f ca="1">IF(ATALI[[#This Row],[ID NOTA]]="",INDIRECT(ADDRESS(ROW()-1,COLUMN())),ATALI[[#This Row],[ID NOTA]])</f>
        <v>7</v>
      </c>
    </row>
    <row r="663" spans="1:26" x14ac:dyDescent="0.25">
      <c r="A663" s="32"/>
      <c r="B663" s="29" t="str">
        <f>IF(ATALI[[#This Row],[N_ID]]="","",INDEX(Table1[ID],MATCH(ATALI[[#This Row],[N_ID]],Table1[N_ID],0)))</f>
        <v/>
      </c>
      <c r="C663" s="29" t="str">
        <f ca="1">IF(ATALI[[#This Row],[//]]="","",HYPERLINK("["&amp;SUBSTITUTE(DIR,"'","")&amp;"]NOTA!D"&amp;ATALI[[#This Row],[//]]+2,"&gt;"))</f>
        <v/>
      </c>
      <c r="D663" s="29" t="str">
        <f>IF(ATALI[[#This Row],[ID NOTA]]="","",INDEX(Table1[QB],MATCH(ATALI[[#This Row],[ID NOTA]],Table1[ID],0)))</f>
        <v/>
      </c>
      <c r="E66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63" s="29"/>
      <c r="G663" s="30" t="str">
        <f ca="1">IF(ATALI[[#This Row],[N_ID]]="","",INDEX(INDIRECT($2:$2),ATALI[[#This Row],[//]]))</f>
        <v/>
      </c>
      <c r="H663" s="30" t="str">
        <f ca="1">IF(ATALI[[#This Row],[N_ID]]="","",INDEX(INDIRECT($2:$2),ATALI[[#This Row],[//]]))</f>
        <v/>
      </c>
      <c r="I663" s="32" t="str">
        <f ca="1">IF(ATALI[[#This Row],[N_ID]]="","",INDEX(INDIRECT($2:$2),ATALI[[#This Row],[//]]))</f>
        <v/>
      </c>
      <c r="J663" s="32" t="str">
        <f ca="1">IF(ATALI[[#This Row],[//]]="","",INDEX([3]!db[NB PAJAK],ATALI[[#This Row],[stt]]-1))</f>
        <v/>
      </c>
      <c r="K663" s="29" t="str">
        <f ca="1">IF(ATALI[[#This Row],[//]]="","",INDEX(INDIRECT($2:$2),ATALI[[#This Row],[//]]))</f>
        <v/>
      </c>
      <c r="L663" s="29" t="str">
        <f ca="1">IF(ATALI[[#This Row],[//]]="","",INDEX(INDIRECT($2:$2),ATALI[[#This Row],[//]]))</f>
        <v/>
      </c>
      <c r="M663" s="29" t="str">
        <f ca="1">IF(ATALI[[#This Row],[//]]="","",INDEX(INDIRECT($2:$2),ATALI[[#This Row],[//]]))</f>
        <v/>
      </c>
      <c r="N663" s="33" t="str">
        <f ca="1">IF(ATALI[[#This Row],[//]]="","",INDEX(INDIRECT($2:$2),ATALI[[#This Row],[//]]))</f>
        <v/>
      </c>
      <c r="O663" s="44" t="str">
        <f ca="1">IF(ATALI[[#This Row],[//]]="","",INDEX(INDIRECT($2:$2),ATALI[[#This Row],[//]]))</f>
        <v/>
      </c>
      <c r="P663" s="44" t="str">
        <f ca="1">IF(ATALI[[#This Row],[//]]="","",IF(INDEX(INDIRECT($2:$2),ATALI[[#This Row],[//]])="","",INDEX(INDIRECT($2:$2),ATALI[[#This Row],[//]])))</f>
        <v/>
      </c>
      <c r="Q663" s="33" t="str">
        <f ca="1">IF(ATALI[[#This Row],[//]]="","",INDEX(INDIRECT($2:$2),ATALI[[#This Row],[//]]))</f>
        <v/>
      </c>
      <c r="R6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63" s="45" t="str">
        <f ca="1">IF(ATALI[[#This Row],[//]]="","",IF(INDEX(INDIRECT($2:$2),ATALI[[#This Row],[//]])="","",INDEX(INDIRECT($2:$2),ATALI[[#This Row],[//]])))</f>
        <v/>
      </c>
      <c r="U663" s="32" t="str">
        <f ca="1">IF(ATALI[[#This Row],[//]]="","",INDEX(INDIRECT($2:$2),ATALI[[#This Row],[//]]))</f>
        <v/>
      </c>
      <c r="V663" s="32" t="str">
        <f ca="1">LOWER(SUBSTITUTE(SUBSTITUTE(SUBSTITUTE(SUBSTITUTE(SUBSTITUTE(SUBSTITUTE(SUBSTITUTE(ATALI[[#This Row],[N.B.nota]]," ",""),"-",""),"(",""),")",""),".",""),",",""),"/",""))</f>
        <v/>
      </c>
      <c r="W663" s="32" t="str">
        <f ca="1">IF(ATALI[[#This Row],[concat]]="","",MATCH(ATALI[[#This Row],[concat]],[3]!db[NB NOTA_C],0)+1)</f>
        <v/>
      </c>
      <c r="X663" s="32" t="str">
        <f ca="1">IF(ATALI[[#This Row],[N.B.nota]]="","",ADDRESS(ROW(ATALI[QB]),COLUMN(ATALI[QB]))&amp;":"&amp;ADDRESS(ROW(),COLUMN(ATALI[QB])))</f>
        <v/>
      </c>
      <c r="Y663" s="46" t="str">
        <f ca="1">IF(ATALI[[#This Row],[//]]="","",HYPERLINK("[../DB.xlsx]DB!e"&amp;MATCH(ATALI[[#This Row],[concat]],[3]!db[NB NOTA_C],0)+1,"&gt;"))</f>
        <v/>
      </c>
      <c r="Z663" s="32">
        <f ca="1">IF(ATALI[[#This Row],[ID NOTA]]="",INDIRECT(ADDRESS(ROW()-1,COLUMN())),ATALI[[#This Row],[ID NOTA]])</f>
        <v>7</v>
      </c>
    </row>
    <row r="664" spans="1:26" x14ac:dyDescent="0.25">
      <c r="A664" s="32"/>
      <c r="B664" s="29" t="str">
        <f>IF(ATALI[[#This Row],[N_ID]]="","",INDEX(Table1[ID],MATCH(ATALI[[#This Row],[N_ID]],Table1[N_ID],0)))</f>
        <v/>
      </c>
      <c r="C664" s="29" t="str">
        <f ca="1">IF(ATALI[[#This Row],[//]]="","",HYPERLINK("["&amp;SUBSTITUTE(DIR,"'","")&amp;"]NOTA!D"&amp;ATALI[[#This Row],[//]]+2,"&gt;"))</f>
        <v/>
      </c>
      <c r="D664" s="29" t="str">
        <f>IF(ATALI[[#This Row],[ID NOTA]]="","",INDEX(Table1[QB],MATCH(ATALI[[#This Row],[ID NOTA]],Table1[ID],0)))</f>
        <v/>
      </c>
      <c r="E66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64" s="29"/>
      <c r="G664" s="30" t="str">
        <f ca="1">IF(ATALI[[#This Row],[N_ID]]="","",INDEX(INDIRECT($2:$2),ATALI[[#This Row],[//]]))</f>
        <v/>
      </c>
      <c r="H664" s="30" t="str">
        <f ca="1">IF(ATALI[[#This Row],[N_ID]]="","",INDEX(INDIRECT($2:$2),ATALI[[#This Row],[//]]))</f>
        <v/>
      </c>
      <c r="I664" s="32" t="str">
        <f ca="1">IF(ATALI[[#This Row],[N_ID]]="","",INDEX(INDIRECT($2:$2),ATALI[[#This Row],[//]]))</f>
        <v/>
      </c>
      <c r="J664" s="32" t="str">
        <f ca="1">IF(ATALI[[#This Row],[//]]="","",INDEX([3]!db[NB PAJAK],ATALI[[#This Row],[stt]]-1))</f>
        <v/>
      </c>
      <c r="K664" s="29" t="str">
        <f ca="1">IF(ATALI[[#This Row],[//]]="","",INDEX(INDIRECT($2:$2),ATALI[[#This Row],[//]]))</f>
        <v/>
      </c>
      <c r="L664" s="29" t="str">
        <f ca="1">IF(ATALI[[#This Row],[//]]="","",INDEX(INDIRECT($2:$2),ATALI[[#This Row],[//]]))</f>
        <v/>
      </c>
      <c r="M664" s="29" t="str">
        <f ca="1">IF(ATALI[[#This Row],[//]]="","",INDEX(INDIRECT($2:$2),ATALI[[#This Row],[//]]))</f>
        <v/>
      </c>
      <c r="N664" s="33" t="str">
        <f ca="1">IF(ATALI[[#This Row],[//]]="","",INDEX(INDIRECT($2:$2),ATALI[[#This Row],[//]]))</f>
        <v/>
      </c>
      <c r="O664" s="44" t="str">
        <f ca="1">IF(ATALI[[#This Row],[//]]="","",INDEX(INDIRECT($2:$2),ATALI[[#This Row],[//]]))</f>
        <v/>
      </c>
      <c r="P664" s="44" t="str">
        <f ca="1">IF(ATALI[[#This Row],[//]]="","",IF(INDEX(INDIRECT($2:$2),ATALI[[#This Row],[//]])="","",INDEX(INDIRECT($2:$2),ATALI[[#This Row],[//]])))</f>
        <v/>
      </c>
      <c r="Q664" s="33" t="str">
        <f ca="1">IF(ATALI[[#This Row],[//]]="","",INDEX(INDIRECT($2:$2),ATALI[[#This Row],[//]]))</f>
        <v/>
      </c>
      <c r="R6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64" s="45" t="str">
        <f ca="1">IF(ATALI[[#This Row],[//]]="","",IF(INDEX(INDIRECT($2:$2),ATALI[[#This Row],[//]])="","",INDEX(INDIRECT($2:$2),ATALI[[#This Row],[//]])))</f>
        <v/>
      </c>
      <c r="U664" s="32" t="str">
        <f ca="1">IF(ATALI[[#This Row],[//]]="","",INDEX(INDIRECT($2:$2),ATALI[[#This Row],[//]]))</f>
        <v/>
      </c>
      <c r="V664" s="32" t="str">
        <f ca="1">LOWER(SUBSTITUTE(SUBSTITUTE(SUBSTITUTE(SUBSTITUTE(SUBSTITUTE(SUBSTITUTE(SUBSTITUTE(ATALI[[#This Row],[N.B.nota]]," ",""),"-",""),"(",""),")",""),".",""),",",""),"/",""))</f>
        <v/>
      </c>
      <c r="W664" s="32" t="str">
        <f ca="1">IF(ATALI[[#This Row],[concat]]="","",MATCH(ATALI[[#This Row],[concat]],[3]!db[NB NOTA_C],0)+1)</f>
        <v/>
      </c>
      <c r="X664" s="32" t="str">
        <f ca="1">IF(ATALI[[#This Row],[N.B.nota]]="","",ADDRESS(ROW(ATALI[QB]),COLUMN(ATALI[QB]))&amp;":"&amp;ADDRESS(ROW(),COLUMN(ATALI[QB])))</f>
        <v/>
      </c>
      <c r="Y664" s="46" t="str">
        <f ca="1">IF(ATALI[[#This Row],[//]]="","",HYPERLINK("[../DB.xlsx]DB!e"&amp;MATCH(ATALI[[#This Row],[concat]],[3]!db[NB NOTA_C],0)+1,"&gt;"))</f>
        <v/>
      </c>
      <c r="Z664" s="32">
        <f ca="1">IF(ATALI[[#This Row],[ID NOTA]]="",INDIRECT(ADDRESS(ROW()-1,COLUMN())),ATALI[[#This Row],[ID NOTA]])</f>
        <v>7</v>
      </c>
    </row>
    <row r="665" spans="1:26" x14ac:dyDescent="0.25">
      <c r="A665" s="32"/>
      <c r="B665" s="29" t="str">
        <f>IF(ATALI[[#This Row],[N_ID]]="","",INDEX(Table1[ID],MATCH(ATALI[[#This Row],[N_ID]],Table1[N_ID],0)))</f>
        <v/>
      </c>
      <c r="C665" s="29" t="str">
        <f ca="1">IF(ATALI[[#This Row],[//]]="","",HYPERLINK("["&amp;SUBSTITUTE(DIR,"'","")&amp;"]NOTA!D"&amp;ATALI[[#This Row],[//]]+2,"&gt;"))</f>
        <v/>
      </c>
      <c r="D665" s="29" t="str">
        <f>IF(ATALI[[#This Row],[ID NOTA]]="","",INDEX(Table1[QB],MATCH(ATALI[[#This Row],[ID NOTA]],Table1[ID],0)))</f>
        <v/>
      </c>
      <c r="E66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65" s="29"/>
      <c r="G665" s="30" t="str">
        <f ca="1">IF(ATALI[[#This Row],[N_ID]]="","",INDEX(INDIRECT($2:$2),ATALI[[#This Row],[//]]))</f>
        <v/>
      </c>
      <c r="H665" s="30" t="str">
        <f ca="1">IF(ATALI[[#This Row],[N_ID]]="","",INDEX(INDIRECT($2:$2),ATALI[[#This Row],[//]]))</f>
        <v/>
      </c>
      <c r="I665" s="32" t="str">
        <f ca="1">IF(ATALI[[#This Row],[N_ID]]="","",INDEX(INDIRECT($2:$2),ATALI[[#This Row],[//]]))</f>
        <v/>
      </c>
      <c r="J665" s="32" t="str">
        <f ca="1">IF(ATALI[[#This Row],[//]]="","",INDEX([3]!db[NB PAJAK],ATALI[[#This Row],[stt]]-1))</f>
        <v/>
      </c>
      <c r="K665" s="29" t="str">
        <f ca="1">IF(ATALI[[#This Row],[//]]="","",INDEX(INDIRECT($2:$2),ATALI[[#This Row],[//]]))</f>
        <v/>
      </c>
      <c r="L665" s="29" t="str">
        <f ca="1">IF(ATALI[[#This Row],[//]]="","",INDEX(INDIRECT($2:$2),ATALI[[#This Row],[//]]))</f>
        <v/>
      </c>
      <c r="M665" s="29" t="str">
        <f ca="1">IF(ATALI[[#This Row],[//]]="","",INDEX(INDIRECT($2:$2),ATALI[[#This Row],[//]]))</f>
        <v/>
      </c>
      <c r="N665" s="33" t="str">
        <f ca="1">IF(ATALI[[#This Row],[//]]="","",INDEX(INDIRECT($2:$2),ATALI[[#This Row],[//]]))</f>
        <v/>
      </c>
      <c r="O665" s="44" t="str">
        <f ca="1">IF(ATALI[[#This Row],[//]]="","",INDEX(INDIRECT($2:$2),ATALI[[#This Row],[//]]))</f>
        <v/>
      </c>
      <c r="P665" s="44" t="str">
        <f ca="1">IF(ATALI[[#This Row],[//]]="","",IF(INDEX(INDIRECT($2:$2),ATALI[[#This Row],[//]])="","",INDEX(INDIRECT($2:$2),ATALI[[#This Row],[//]])))</f>
        <v/>
      </c>
      <c r="Q665" s="33" t="str">
        <f ca="1">IF(ATALI[[#This Row],[//]]="","",INDEX(INDIRECT($2:$2),ATALI[[#This Row],[//]]))</f>
        <v/>
      </c>
      <c r="R6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65" s="45" t="str">
        <f ca="1">IF(ATALI[[#This Row],[//]]="","",IF(INDEX(INDIRECT($2:$2),ATALI[[#This Row],[//]])="","",INDEX(INDIRECT($2:$2),ATALI[[#This Row],[//]])))</f>
        <v/>
      </c>
      <c r="U665" s="32" t="str">
        <f ca="1">IF(ATALI[[#This Row],[//]]="","",INDEX(INDIRECT($2:$2),ATALI[[#This Row],[//]]))</f>
        <v/>
      </c>
      <c r="V665" s="32" t="str">
        <f ca="1">LOWER(SUBSTITUTE(SUBSTITUTE(SUBSTITUTE(SUBSTITUTE(SUBSTITUTE(SUBSTITUTE(SUBSTITUTE(ATALI[[#This Row],[N.B.nota]]," ",""),"-",""),"(",""),")",""),".",""),",",""),"/",""))</f>
        <v/>
      </c>
      <c r="W665" s="32" t="str">
        <f ca="1">IF(ATALI[[#This Row],[concat]]="","",MATCH(ATALI[[#This Row],[concat]],[3]!db[NB NOTA_C],0)+1)</f>
        <v/>
      </c>
      <c r="X665" s="32" t="str">
        <f ca="1">IF(ATALI[[#This Row],[N.B.nota]]="","",ADDRESS(ROW(ATALI[QB]),COLUMN(ATALI[QB]))&amp;":"&amp;ADDRESS(ROW(),COLUMN(ATALI[QB])))</f>
        <v/>
      </c>
      <c r="Y665" s="46" t="str">
        <f ca="1">IF(ATALI[[#This Row],[//]]="","",HYPERLINK("[../DB.xlsx]DB!e"&amp;MATCH(ATALI[[#This Row],[concat]],[3]!db[NB NOTA_C],0)+1,"&gt;"))</f>
        <v/>
      </c>
      <c r="Z665" s="32">
        <f ca="1">IF(ATALI[[#This Row],[ID NOTA]]="",INDIRECT(ADDRESS(ROW()-1,COLUMN())),ATALI[[#This Row],[ID NOTA]])</f>
        <v>7</v>
      </c>
    </row>
    <row r="666" spans="1:26" x14ac:dyDescent="0.25">
      <c r="A666" s="32"/>
      <c r="B666" s="29" t="str">
        <f>IF(ATALI[[#This Row],[N_ID]]="","",INDEX(Table1[ID],MATCH(ATALI[[#This Row],[N_ID]],Table1[N_ID],0)))</f>
        <v/>
      </c>
      <c r="C666" s="29" t="str">
        <f ca="1">IF(ATALI[[#This Row],[//]]="","",HYPERLINK("["&amp;SUBSTITUTE(DIR,"'","")&amp;"]NOTA!D"&amp;ATALI[[#This Row],[//]]+2,"&gt;"))</f>
        <v/>
      </c>
      <c r="D666" s="29" t="str">
        <f>IF(ATALI[[#This Row],[ID NOTA]]="","",INDEX(Table1[QB],MATCH(ATALI[[#This Row],[ID NOTA]],Table1[ID],0)))</f>
        <v/>
      </c>
      <c r="E66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66" s="29"/>
      <c r="G666" s="30" t="str">
        <f ca="1">IF(ATALI[[#This Row],[N_ID]]="","",INDEX(INDIRECT($2:$2),ATALI[[#This Row],[//]]))</f>
        <v/>
      </c>
      <c r="H666" s="30" t="str">
        <f ca="1">IF(ATALI[[#This Row],[N_ID]]="","",INDEX(INDIRECT($2:$2),ATALI[[#This Row],[//]]))</f>
        <v/>
      </c>
      <c r="I666" s="32" t="str">
        <f ca="1">IF(ATALI[[#This Row],[N_ID]]="","",INDEX(INDIRECT($2:$2),ATALI[[#This Row],[//]]))</f>
        <v/>
      </c>
      <c r="J666" s="32" t="str">
        <f ca="1">IF(ATALI[[#This Row],[//]]="","",INDEX([3]!db[NB PAJAK],ATALI[[#This Row],[stt]]-1))</f>
        <v/>
      </c>
      <c r="K666" s="29" t="str">
        <f ca="1">IF(ATALI[[#This Row],[//]]="","",INDEX(INDIRECT($2:$2),ATALI[[#This Row],[//]]))</f>
        <v/>
      </c>
      <c r="L666" s="29" t="str">
        <f ca="1">IF(ATALI[[#This Row],[//]]="","",INDEX(INDIRECT($2:$2),ATALI[[#This Row],[//]]))</f>
        <v/>
      </c>
      <c r="M666" s="29" t="str">
        <f ca="1">IF(ATALI[[#This Row],[//]]="","",INDEX(INDIRECT($2:$2),ATALI[[#This Row],[//]]))</f>
        <v/>
      </c>
      <c r="N666" s="33" t="str">
        <f ca="1">IF(ATALI[[#This Row],[//]]="","",INDEX(INDIRECT($2:$2),ATALI[[#This Row],[//]]))</f>
        <v/>
      </c>
      <c r="O666" s="44" t="str">
        <f ca="1">IF(ATALI[[#This Row],[//]]="","",INDEX(INDIRECT($2:$2),ATALI[[#This Row],[//]]))</f>
        <v/>
      </c>
      <c r="P666" s="44" t="str">
        <f ca="1">IF(ATALI[[#This Row],[//]]="","",IF(INDEX(INDIRECT($2:$2),ATALI[[#This Row],[//]])="","",INDEX(INDIRECT($2:$2),ATALI[[#This Row],[//]])))</f>
        <v/>
      </c>
      <c r="Q666" s="33" t="str">
        <f ca="1">IF(ATALI[[#This Row],[//]]="","",INDEX(INDIRECT($2:$2),ATALI[[#This Row],[//]]))</f>
        <v/>
      </c>
      <c r="R6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66" s="45" t="str">
        <f ca="1">IF(ATALI[[#This Row],[//]]="","",IF(INDEX(INDIRECT($2:$2),ATALI[[#This Row],[//]])="","",INDEX(INDIRECT($2:$2),ATALI[[#This Row],[//]])))</f>
        <v/>
      </c>
      <c r="U666" s="32" t="str">
        <f ca="1">IF(ATALI[[#This Row],[//]]="","",INDEX(INDIRECT($2:$2),ATALI[[#This Row],[//]]))</f>
        <v/>
      </c>
      <c r="V666" s="32" t="str">
        <f ca="1">LOWER(SUBSTITUTE(SUBSTITUTE(SUBSTITUTE(SUBSTITUTE(SUBSTITUTE(SUBSTITUTE(SUBSTITUTE(ATALI[[#This Row],[N.B.nota]]," ",""),"-",""),"(",""),")",""),".",""),",",""),"/",""))</f>
        <v/>
      </c>
      <c r="W666" s="32" t="str">
        <f ca="1">IF(ATALI[[#This Row],[concat]]="","",MATCH(ATALI[[#This Row],[concat]],[3]!db[NB NOTA_C],0)+1)</f>
        <v/>
      </c>
      <c r="X666" s="32" t="str">
        <f ca="1">IF(ATALI[[#This Row],[N.B.nota]]="","",ADDRESS(ROW(ATALI[QB]),COLUMN(ATALI[QB]))&amp;":"&amp;ADDRESS(ROW(),COLUMN(ATALI[QB])))</f>
        <v/>
      </c>
      <c r="Y666" s="46" t="str">
        <f ca="1">IF(ATALI[[#This Row],[//]]="","",HYPERLINK("[../DB.xlsx]DB!e"&amp;MATCH(ATALI[[#This Row],[concat]],[3]!db[NB NOTA_C],0)+1,"&gt;"))</f>
        <v/>
      </c>
      <c r="Z666" s="32">
        <f ca="1">IF(ATALI[[#This Row],[ID NOTA]]="",INDIRECT(ADDRESS(ROW()-1,COLUMN())),ATALI[[#This Row],[ID NOTA]])</f>
        <v>7</v>
      </c>
    </row>
    <row r="667" spans="1:26" x14ac:dyDescent="0.25">
      <c r="A667" s="32"/>
      <c r="B667" s="29" t="str">
        <f>IF(ATALI[[#This Row],[N_ID]]="","",INDEX(Table1[ID],MATCH(ATALI[[#This Row],[N_ID]],Table1[N_ID],0)))</f>
        <v/>
      </c>
      <c r="C667" s="29" t="str">
        <f ca="1">IF(ATALI[[#This Row],[//]]="","",HYPERLINK("["&amp;SUBSTITUTE(DIR,"'","")&amp;"]NOTA!D"&amp;ATALI[[#This Row],[//]]+2,"&gt;"))</f>
        <v/>
      </c>
      <c r="D667" s="29" t="str">
        <f>IF(ATALI[[#This Row],[ID NOTA]]="","",INDEX(Table1[QB],MATCH(ATALI[[#This Row],[ID NOTA]],Table1[ID],0)))</f>
        <v/>
      </c>
      <c r="E66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67" s="29"/>
      <c r="G667" s="30" t="str">
        <f ca="1">IF(ATALI[[#This Row],[N_ID]]="","",INDEX(INDIRECT($2:$2),ATALI[[#This Row],[//]]))</f>
        <v/>
      </c>
      <c r="H667" s="30" t="str">
        <f ca="1">IF(ATALI[[#This Row],[N_ID]]="","",INDEX(INDIRECT($2:$2),ATALI[[#This Row],[//]]))</f>
        <v/>
      </c>
      <c r="I667" s="32" t="str">
        <f ca="1">IF(ATALI[[#This Row],[N_ID]]="","",INDEX(INDIRECT($2:$2),ATALI[[#This Row],[//]]))</f>
        <v/>
      </c>
      <c r="J667" s="32" t="str">
        <f ca="1">IF(ATALI[[#This Row],[//]]="","",INDEX([3]!db[NB PAJAK],ATALI[[#This Row],[stt]]-1))</f>
        <v/>
      </c>
      <c r="K667" s="29" t="str">
        <f ca="1">IF(ATALI[[#This Row],[//]]="","",INDEX(INDIRECT($2:$2),ATALI[[#This Row],[//]]))</f>
        <v/>
      </c>
      <c r="L667" s="29" t="str">
        <f ca="1">IF(ATALI[[#This Row],[//]]="","",INDEX(INDIRECT($2:$2),ATALI[[#This Row],[//]]))</f>
        <v/>
      </c>
      <c r="M667" s="29" t="str">
        <f ca="1">IF(ATALI[[#This Row],[//]]="","",INDEX(INDIRECT($2:$2),ATALI[[#This Row],[//]]))</f>
        <v/>
      </c>
      <c r="N667" s="33" t="str">
        <f ca="1">IF(ATALI[[#This Row],[//]]="","",INDEX(INDIRECT($2:$2),ATALI[[#This Row],[//]]))</f>
        <v/>
      </c>
      <c r="O667" s="44" t="str">
        <f ca="1">IF(ATALI[[#This Row],[//]]="","",INDEX(INDIRECT($2:$2),ATALI[[#This Row],[//]]))</f>
        <v/>
      </c>
      <c r="P667" s="44" t="str">
        <f ca="1">IF(ATALI[[#This Row],[//]]="","",IF(INDEX(INDIRECT($2:$2),ATALI[[#This Row],[//]])="","",INDEX(INDIRECT($2:$2),ATALI[[#This Row],[//]])))</f>
        <v/>
      </c>
      <c r="Q667" s="33" t="str">
        <f ca="1">IF(ATALI[[#This Row],[//]]="","",INDEX(INDIRECT($2:$2),ATALI[[#This Row],[//]]))</f>
        <v/>
      </c>
      <c r="R6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67" s="45" t="str">
        <f ca="1">IF(ATALI[[#This Row],[//]]="","",IF(INDEX(INDIRECT($2:$2),ATALI[[#This Row],[//]])="","",INDEX(INDIRECT($2:$2),ATALI[[#This Row],[//]])))</f>
        <v/>
      </c>
      <c r="U667" s="32" t="str">
        <f ca="1">IF(ATALI[[#This Row],[//]]="","",INDEX(INDIRECT($2:$2),ATALI[[#This Row],[//]]))</f>
        <v/>
      </c>
      <c r="V667" s="32" t="str">
        <f ca="1">LOWER(SUBSTITUTE(SUBSTITUTE(SUBSTITUTE(SUBSTITUTE(SUBSTITUTE(SUBSTITUTE(SUBSTITUTE(ATALI[[#This Row],[N.B.nota]]," ",""),"-",""),"(",""),")",""),".",""),",",""),"/",""))</f>
        <v/>
      </c>
      <c r="W667" s="32" t="str">
        <f ca="1">IF(ATALI[[#This Row],[concat]]="","",MATCH(ATALI[[#This Row],[concat]],[3]!db[NB NOTA_C],0)+1)</f>
        <v/>
      </c>
      <c r="X667" s="32" t="str">
        <f ca="1">IF(ATALI[[#This Row],[N.B.nota]]="","",ADDRESS(ROW(ATALI[QB]),COLUMN(ATALI[QB]))&amp;":"&amp;ADDRESS(ROW(),COLUMN(ATALI[QB])))</f>
        <v/>
      </c>
      <c r="Y667" s="46" t="str">
        <f ca="1">IF(ATALI[[#This Row],[//]]="","",HYPERLINK("[../DB.xlsx]DB!e"&amp;MATCH(ATALI[[#This Row],[concat]],[3]!db[NB NOTA_C],0)+1,"&gt;"))</f>
        <v/>
      </c>
      <c r="Z667" s="32">
        <f ca="1">IF(ATALI[[#This Row],[ID NOTA]]="",INDIRECT(ADDRESS(ROW()-1,COLUMN())),ATALI[[#This Row],[ID NOTA]])</f>
        <v>7</v>
      </c>
    </row>
    <row r="668" spans="1:26" x14ac:dyDescent="0.25">
      <c r="A668" s="32"/>
      <c r="B668" s="29" t="str">
        <f>IF(ATALI[[#This Row],[N_ID]]="","",INDEX(Table1[ID],MATCH(ATALI[[#This Row],[N_ID]],Table1[N_ID],0)))</f>
        <v/>
      </c>
      <c r="C668" s="29" t="str">
        <f ca="1">IF(ATALI[[#This Row],[//]]="","",HYPERLINK("["&amp;SUBSTITUTE(DIR,"'","")&amp;"]NOTA!D"&amp;ATALI[[#This Row],[//]]+2,"&gt;"))</f>
        <v/>
      </c>
      <c r="D668" s="29" t="str">
        <f>IF(ATALI[[#This Row],[ID NOTA]]="","",INDEX(Table1[QB],MATCH(ATALI[[#This Row],[ID NOTA]],Table1[ID],0)))</f>
        <v/>
      </c>
      <c r="E66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68" s="29"/>
      <c r="G668" s="30" t="str">
        <f ca="1">IF(ATALI[[#This Row],[N_ID]]="","",INDEX(INDIRECT($2:$2),ATALI[[#This Row],[//]]))</f>
        <v/>
      </c>
      <c r="H668" s="30" t="str">
        <f ca="1">IF(ATALI[[#This Row],[N_ID]]="","",INDEX(INDIRECT($2:$2),ATALI[[#This Row],[//]]))</f>
        <v/>
      </c>
      <c r="I668" s="32" t="str">
        <f ca="1">IF(ATALI[[#This Row],[N_ID]]="","",INDEX(INDIRECT($2:$2),ATALI[[#This Row],[//]]))</f>
        <v/>
      </c>
      <c r="J668" s="32" t="str">
        <f ca="1">IF(ATALI[[#This Row],[//]]="","",INDEX([3]!db[NB PAJAK],ATALI[[#This Row],[stt]]-1))</f>
        <v/>
      </c>
      <c r="K668" s="29" t="str">
        <f ca="1">IF(ATALI[[#This Row],[//]]="","",INDEX(INDIRECT($2:$2),ATALI[[#This Row],[//]]))</f>
        <v/>
      </c>
      <c r="L668" s="29" t="str">
        <f ca="1">IF(ATALI[[#This Row],[//]]="","",INDEX(INDIRECT($2:$2),ATALI[[#This Row],[//]]))</f>
        <v/>
      </c>
      <c r="M668" s="29" t="str">
        <f ca="1">IF(ATALI[[#This Row],[//]]="","",INDEX(INDIRECT($2:$2),ATALI[[#This Row],[//]]))</f>
        <v/>
      </c>
      <c r="N668" s="33" t="str">
        <f ca="1">IF(ATALI[[#This Row],[//]]="","",INDEX(INDIRECT($2:$2),ATALI[[#This Row],[//]]))</f>
        <v/>
      </c>
      <c r="O668" s="44" t="str">
        <f ca="1">IF(ATALI[[#This Row],[//]]="","",INDEX(INDIRECT($2:$2),ATALI[[#This Row],[//]]))</f>
        <v/>
      </c>
      <c r="P668" s="44" t="str">
        <f ca="1">IF(ATALI[[#This Row],[//]]="","",IF(INDEX(INDIRECT($2:$2),ATALI[[#This Row],[//]])="","",INDEX(INDIRECT($2:$2),ATALI[[#This Row],[//]])))</f>
        <v/>
      </c>
      <c r="Q668" s="33" t="str">
        <f ca="1">IF(ATALI[[#This Row],[//]]="","",INDEX(INDIRECT($2:$2),ATALI[[#This Row],[//]]))</f>
        <v/>
      </c>
      <c r="R6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68" s="45" t="str">
        <f ca="1">IF(ATALI[[#This Row],[//]]="","",IF(INDEX(INDIRECT($2:$2),ATALI[[#This Row],[//]])="","",INDEX(INDIRECT($2:$2),ATALI[[#This Row],[//]])))</f>
        <v/>
      </c>
      <c r="U668" s="32" t="str">
        <f ca="1">IF(ATALI[[#This Row],[//]]="","",INDEX(INDIRECT($2:$2),ATALI[[#This Row],[//]]))</f>
        <v/>
      </c>
      <c r="V668" s="32" t="str">
        <f ca="1">LOWER(SUBSTITUTE(SUBSTITUTE(SUBSTITUTE(SUBSTITUTE(SUBSTITUTE(SUBSTITUTE(SUBSTITUTE(ATALI[[#This Row],[N.B.nota]]," ",""),"-",""),"(",""),")",""),".",""),",",""),"/",""))</f>
        <v/>
      </c>
      <c r="W668" s="32" t="str">
        <f ca="1">IF(ATALI[[#This Row],[concat]]="","",MATCH(ATALI[[#This Row],[concat]],[3]!db[NB NOTA_C],0)+1)</f>
        <v/>
      </c>
      <c r="X668" s="32" t="str">
        <f ca="1">IF(ATALI[[#This Row],[N.B.nota]]="","",ADDRESS(ROW(ATALI[QB]),COLUMN(ATALI[QB]))&amp;":"&amp;ADDRESS(ROW(),COLUMN(ATALI[QB])))</f>
        <v/>
      </c>
      <c r="Y668" s="46" t="str">
        <f ca="1">IF(ATALI[[#This Row],[//]]="","",HYPERLINK("[../DB.xlsx]DB!e"&amp;MATCH(ATALI[[#This Row],[concat]],[3]!db[NB NOTA_C],0)+1,"&gt;"))</f>
        <v/>
      </c>
      <c r="Z668" s="32">
        <f ca="1">IF(ATALI[[#This Row],[ID NOTA]]="",INDIRECT(ADDRESS(ROW()-1,COLUMN())),ATALI[[#This Row],[ID NOTA]])</f>
        <v>7</v>
      </c>
    </row>
    <row r="669" spans="1:26" x14ac:dyDescent="0.25">
      <c r="A669" s="32"/>
      <c r="B669" s="29" t="str">
        <f>IF(ATALI[[#This Row],[N_ID]]="","",INDEX(Table1[ID],MATCH(ATALI[[#This Row],[N_ID]],Table1[N_ID],0)))</f>
        <v/>
      </c>
      <c r="C669" s="29" t="str">
        <f ca="1">IF(ATALI[[#This Row],[//]]="","",HYPERLINK("["&amp;SUBSTITUTE(DIR,"'","")&amp;"]NOTA!D"&amp;ATALI[[#This Row],[//]]+2,"&gt;"))</f>
        <v/>
      </c>
      <c r="D669" s="29" t="str">
        <f>IF(ATALI[[#This Row],[ID NOTA]]="","",INDEX(Table1[QB],MATCH(ATALI[[#This Row],[ID NOTA]],Table1[ID],0)))</f>
        <v/>
      </c>
      <c r="E66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69" s="29"/>
      <c r="G669" s="30" t="str">
        <f ca="1">IF(ATALI[[#This Row],[N_ID]]="","",INDEX(INDIRECT($2:$2),ATALI[[#This Row],[//]]))</f>
        <v/>
      </c>
      <c r="H669" s="30" t="str">
        <f ca="1">IF(ATALI[[#This Row],[N_ID]]="","",INDEX(INDIRECT($2:$2),ATALI[[#This Row],[//]]))</f>
        <v/>
      </c>
      <c r="I669" s="32" t="str">
        <f ca="1">IF(ATALI[[#This Row],[N_ID]]="","",INDEX(INDIRECT($2:$2),ATALI[[#This Row],[//]]))</f>
        <v/>
      </c>
      <c r="J669" s="32" t="str">
        <f ca="1">IF(ATALI[[#This Row],[//]]="","",INDEX([3]!db[NB PAJAK],ATALI[[#This Row],[stt]]-1))</f>
        <v/>
      </c>
      <c r="K669" s="29" t="str">
        <f ca="1">IF(ATALI[[#This Row],[//]]="","",INDEX(INDIRECT($2:$2),ATALI[[#This Row],[//]]))</f>
        <v/>
      </c>
      <c r="L669" s="29" t="str">
        <f ca="1">IF(ATALI[[#This Row],[//]]="","",INDEX(INDIRECT($2:$2),ATALI[[#This Row],[//]]))</f>
        <v/>
      </c>
      <c r="M669" s="29" t="str">
        <f ca="1">IF(ATALI[[#This Row],[//]]="","",INDEX(INDIRECT($2:$2),ATALI[[#This Row],[//]]))</f>
        <v/>
      </c>
      <c r="N669" s="33" t="str">
        <f ca="1">IF(ATALI[[#This Row],[//]]="","",INDEX(INDIRECT($2:$2),ATALI[[#This Row],[//]]))</f>
        <v/>
      </c>
      <c r="O669" s="44" t="str">
        <f ca="1">IF(ATALI[[#This Row],[//]]="","",INDEX(INDIRECT($2:$2),ATALI[[#This Row],[//]]))</f>
        <v/>
      </c>
      <c r="P669" s="44" t="str">
        <f ca="1">IF(ATALI[[#This Row],[//]]="","",IF(INDEX(INDIRECT($2:$2),ATALI[[#This Row],[//]])="","",INDEX(INDIRECT($2:$2),ATALI[[#This Row],[//]])))</f>
        <v/>
      </c>
      <c r="Q669" s="33" t="str">
        <f ca="1">IF(ATALI[[#This Row],[//]]="","",INDEX(INDIRECT($2:$2),ATALI[[#This Row],[//]]))</f>
        <v/>
      </c>
      <c r="R6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69" s="45" t="str">
        <f ca="1">IF(ATALI[[#This Row],[//]]="","",IF(INDEX(INDIRECT($2:$2),ATALI[[#This Row],[//]])="","",INDEX(INDIRECT($2:$2),ATALI[[#This Row],[//]])))</f>
        <v/>
      </c>
      <c r="U669" s="32" t="str">
        <f ca="1">IF(ATALI[[#This Row],[//]]="","",INDEX(INDIRECT($2:$2),ATALI[[#This Row],[//]]))</f>
        <v/>
      </c>
      <c r="V669" s="32" t="str">
        <f ca="1">LOWER(SUBSTITUTE(SUBSTITUTE(SUBSTITUTE(SUBSTITUTE(SUBSTITUTE(SUBSTITUTE(SUBSTITUTE(ATALI[[#This Row],[N.B.nota]]," ",""),"-",""),"(",""),")",""),".",""),",",""),"/",""))</f>
        <v/>
      </c>
      <c r="W669" s="32" t="str">
        <f ca="1">IF(ATALI[[#This Row],[concat]]="","",MATCH(ATALI[[#This Row],[concat]],[3]!db[NB NOTA_C],0)+1)</f>
        <v/>
      </c>
      <c r="X669" s="32" t="str">
        <f ca="1">IF(ATALI[[#This Row],[N.B.nota]]="","",ADDRESS(ROW(ATALI[QB]),COLUMN(ATALI[QB]))&amp;":"&amp;ADDRESS(ROW(),COLUMN(ATALI[QB])))</f>
        <v/>
      </c>
      <c r="Y669" s="46" t="str">
        <f ca="1">IF(ATALI[[#This Row],[//]]="","",HYPERLINK("[../DB.xlsx]DB!e"&amp;MATCH(ATALI[[#This Row],[concat]],[3]!db[NB NOTA_C],0)+1,"&gt;"))</f>
        <v/>
      </c>
      <c r="Z669" s="32">
        <f ca="1">IF(ATALI[[#This Row],[ID NOTA]]="",INDIRECT(ADDRESS(ROW()-1,COLUMN())),ATALI[[#This Row],[ID NOTA]])</f>
        <v>7</v>
      </c>
    </row>
    <row r="670" spans="1:26" x14ac:dyDescent="0.25">
      <c r="A670" s="32"/>
      <c r="B670" s="29" t="str">
        <f>IF(ATALI[[#This Row],[N_ID]]="","",INDEX(Table1[ID],MATCH(ATALI[[#This Row],[N_ID]],Table1[N_ID],0)))</f>
        <v/>
      </c>
      <c r="C670" s="29" t="str">
        <f ca="1">IF(ATALI[[#This Row],[//]]="","",HYPERLINK("["&amp;SUBSTITUTE(DIR,"'","")&amp;"]NOTA!D"&amp;ATALI[[#This Row],[//]]+2,"&gt;"))</f>
        <v/>
      </c>
      <c r="D670" s="29" t="str">
        <f>IF(ATALI[[#This Row],[ID NOTA]]="","",INDEX(Table1[QB],MATCH(ATALI[[#This Row],[ID NOTA]],Table1[ID],0)))</f>
        <v/>
      </c>
      <c r="E67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70" s="29"/>
      <c r="G670" s="30" t="str">
        <f ca="1">IF(ATALI[[#This Row],[N_ID]]="","",INDEX(INDIRECT($2:$2),ATALI[[#This Row],[//]]))</f>
        <v/>
      </c>
      <c r="H670" s="30" t="str">
        <f ca="1">IF(ATALI[[#This Row],[N_ID]]="","",INDEX(INDIRECT($2:$2),ATALI[[#This Row],[//]]))</f>
        <v/>
      </c>
      <c r="I670" s="32" t="str">
        <f ca="1">IF(ATALI[[#This Row],[N_ID]]="","",INDEX(INDIRECT($2:$2),ATALI[[#This Row],[//]]))</f>
        <v/>
      </c>
      <c r="J670" s="32" t="str">
        <f ca="1">IF(ATALI[[#This Row],[//]]="","",INDEX([3]!db[NB PAJAK],ATALI[[#This Row],[stt]]-1))</f>
        <v/>
      </c>
      <c r="K670" s="29" t="str">
        <f ca="1">IF(ATALI[[#This Row],[//]]="","",INDEX(INDIRECT($2:$2),ATALI[[#This Row],[//]]))</f>
        <v/>
      </c>
      <c r="L670" s="29" t="str">
        <f ca="1">IF(ATALI[[#This Row],[//]]="","",INDEX(INDIRECT($2:$2),ATALI[[#This Row],[//]]))</f>
        <v/>
      </c>
      <c r="M670" s="29" t="str">
        <f ca="1">IF(ATALI[[#This Row],[//]]="","",INDEX(INDIRECT($2:$2),ATALI[[#This Row],[//]]))</f>
        <v/>
      </c>
      <c r="N670" s="33" t="str">
        <f ca="1">IF(ATALI[[#This Row],[//]]="","",INDEX(INDIRECT($2:$2),ATALI[[#This Row],[//]]))</f>
        <v/>
      </c>
      <c r="O670" s="44" t="str">
        <f ca="1">IF(ATALI[[#This Row],[//]]="","",INDEX(INDIRECT($2:$2),ATALI[[#This Row],[//]]))</f>
        <v/>
      </c>
      <c r="P670" s="44" t="str">
        <f ca="1">IF(ATALI[[#This Row],[//]]="","",IF(INDEX(INDIRECT($2:$2),ATALI[[#This Row],[//]])="","",INDEX(INDIRECT($2:$2),ATALI[[#This Row],[//]])))</f>
        <v/>
      </c>
      <c r="Q670" s="33" t="str">
        <f ca="1">IF(ATALI[[#This Row],[//]]="","",INDEX(INDIRECT($2:$2),ATALI[[#This Row],[//]]))</f>
        <v/>
      </c>
      <c r="R6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70" s="45" t="str">
        <f ca="1">IF(ATALI[[#This Row],[//]]="","",IF(INDEX(INDIRECT($2:$2),ATALI[[#This Row],[//]])="","",INDEX(INDIRECT($2:$2),ATALI[[#This Row],[//]])))</f>
        <v/>
      </c>
      <c r="U670" s="32" t="str">
        <f ca="1">IF(ATALI[[#This Row],[//]]="","",INDEX(INDIRECT($2:$2),ATALI[[#This Row],[//]]))</f>
        <v/>
      </c>
      <c r="V670" s="32" t="str">
        <f ca="1">LOWER(SUBSTITUTE(SUBSTITUTE(SUBSTITUTE(SUBSTITUTE(SUBSTITUTE(SUBSTITUTE(SUBSTITUTE(ATALI[[#This Row],[N.B.nota]]," ",""),"-",""),"(",""),")",""),".",""),",",""),"/",""))</f>
        <v/>
      </c>
      <c r="W670" s="32" t="str">
        <f ca="1">IF(ATALI[[#This Row],[concat]]="","",MATCH(ATALI[[#This Row],[concat]],[3]!db[NB NOTA_C],0)+1)</f>
        <v/>
      </c>
      <c r="X670" s="32" t="str">
        <f ca="1">IF(ATALI[[#This Row],[N.B.nota]]="","",ADDRESS(ROW(ATALI[QB]),COLUMN(ATALI[QB]))&amp;":"&amp;ADDRESS(ROW(),COLUMN(ATALI[QB])))</f>
        <v/>
      </c>
      <c r="Y670" s="46" t="str">
        <f ca="1">IF(ATALI[[#This Row],[//]]="","",HYPERLINK("[../DB.xlsx]DB!e"&amp;MATCH(ATALI[[#This Row],[concat]],[3]!db[NB NOTA_C],0)+1,"&gt;"))</f>
        <v/>
      </c>
      <c r="Z670" s="32">
        <f ca="1">IF(ATALI[[#This Row],[ID NOTA]]="",INDIRECT(ADDRESS(ROW()-1,COLUMN())),ATALI[[#This Row],[ID NOTA]])</f>
        <v>7</v>
      </c>
    </row>
    <row r="671" spans="1:26" x14ac:dyDescent="0.25">
      <c r="A671" s="32"/>
      <c r="B671" s="29" t="str">
        <f>IF(ATALI[[#This Row],[N_ID]]="","",INDEX(Table1[ID],MATCH(ATALI[[#This Row],[N_ID]],Table1[N_ID],0)))</f>
        <v/>
      </c>
      <c r="C671" s="29" t="str">
        <f ca="1">IF(ATALI[[#This Row],[//]]="","",HYPERLINK("["&amp;SUBSTITUTE(DIR,"'","")&amp;"]NOTA!D"&amp;ATALI[[#This Row],[//]]+2,"&gt;"))</f>
        <v/>
      </c>
      <c r="D671" s="29" t="str">
        <f>IF(ATALI[[#This Row],[ID NOTA]]="","",INDEX(Table1[QB],MATCH(ATALI[[#This Row],[ID NOTA]],Table1[ID],0)))</f>
        <v/>
      </c>
      <c r="E67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71" s="29"/>
      <c r="G671" s="30" t="str">
        <f ca="1">IF(ATALI[[#This Row],[N_ID]]="","",INDEX(INDIRECT($2:$2),ATALI[[#This Row],[//]]))</f>
        <v/>
      </c>
      <c r="H671" s="30" t="str">
        <f ca="1">IF(ATALI[[#This Row],[N_ID]]="","",INDEX(INDIRECT($2:$2),ATALI[[#This Row],[//]]))</f>
        <v/>
      </c>
      <c r="I671" s="32" t="str">
        <f ca="1">IF(ATALI[[#This Row],[N_ID]]="","",INDEX(INDIRECT($2:$2),ATALI[[#This Row],[//]]))</f>
        <v/>
      </c>
      <c r="J671" s="32" t="str">
        <f ca="1">IF(ATALI[[#This Row],[//]]="","",INDEX([3]!db[NB PAJAK],ATALI[[#This Row],[stt]]-1))</f>
        <v/>
      </c>
      <c r="K671" s="29" t="str">
        <f ca="1">IF(ATALI[[#This Row],[//]]="","",INDEX(INDIRECT($2:$2),ATALI[[#This Row],[//]]))</f>
        <v/>
      </c>
      <c r="L671" s="29" t="str">
        <f ca="1">IF(ATALI[[#This Row],[//]]="","",INDEX(INDIRECT($2:$2),ATALI[[#This Row],[//]]))</f>
        <v/>
      </c>
      <c r="M671" s="29" t="str">
        <f ca="1">IF(ATALI[[#This Row],[//]]="","",INDEX(INDIRECT($2:$2),ATALI[[#This Row],[//]]))</f>
        <v/>
      </c>
      <c r="N671" s="33" t="str">
        <f ca="1">IF(ATALI[[#This Row],[//]]="","",INDEX(INDIRECT($2:$2),ATALI[[#This Row],[//]]))</f>
        <v/>
      </c>
      <c r="O671" s="44" t="str">
        <f ca="1">IF(ATALI[[#This Row],[//]]="","",INDEX(INDIRECT($2:$2),ATALI[[#This Row],[//]]))</f>
        <v/>
      </c>
      <c r="P671" s="44" t="str">
        <f ca="1">IF(ATALI[[#This Row],[//]]="","",IF(INDEX(INDIRECT($2:$2),ATALI[[#This Row],[//]])="","",INDEX(INDIRECT($2:$2),ATALI[[#This Row],[//]])))</f>
        <v/>
      </c>
      <c r="Q671" s="33" t="str">
        <f ca="1">IF(ATALI[[#This Row],[//]]="","",INDEX(INDIRECT($2:$2),ATALI[[#This Row],[//]]))</f>
        <v/>
      </c>
      <c r="R6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71" s="45" t="str">
        <f ca="1">IF(ATALI[[#This Row],[//]]="","",IF(INDEX(INDIRECT($2:$2),ATALI[[#This Row],[//]])="","",INDEX(INDIRECT($2:$2),ATALI[[#This Row],[//]])))</f>
        <v/>
      </c>
      <c r="U671" s="32" t="str">
        <f ca="1">IF(ATALI[[#This Row],[//]]="","",INDEX(INDIRECT($2:$2),ATALI[[#This Row],[//]]))</f>
        <v/>
      </c>
      <c r="V671" s="32" t="str">
        <f ca="1">LOWER(SUBSTITUTE(SUBSTITUTE(SUBSTITUTE(SUBSTITUTE(SUBSTITUTE(SUBSTITUTE(SUBSTITUTE(ATALI[[#This Row],[N.B.nota]]," ",""),"-",""),"(",""),")",""),".",""),",",""),"/",""))</f>
        <v/>
      </c>
      <c r="W671" s="32" t="str">
        <f ca="1">IF(ATALI[[#This Row],[concat]]="","",MATCH(ATALI[[#This Row],[concat]],[3]!db[NB NOTA_C],0)+1)</f>
        <v/>
      </c>
      <c r="X671" s="32" t="str">
        <f ca="1">IF(ATALI[[#This Row],[N.B.nota]]="","",ADDRESS(ROW(ATALI[QB]),COLUMN(ATALI[QB]))&amp;":"&amp;ADDRESS(ROW(),COLUMN(ATALI[QB])))</f>
        <v/>
      </c>
      <c r="Y671" s="46" t="str">
        <f ca="1">IF(ATALI[[#This Row],[//]]="","",HYPERLINK("[../DB.xlsx]DB!e"&amp;MATCH(ATALI[[#This Row],[concat]],[3]!db[NB NOTA_C],0)+1,"&gt;"))</f>
        <v/>
      </c>
      <c r="Z671" s="32">
        <f ca="1">IF(ATALI[[#This Row],[ID NOTA]]="",INDIRECT(ADDRESS(ROW()-1,COLUMN())),ATALI[[#This Row],[ID NOTA]])</f>
        <v>7</v>
      </c>
    </row>
    <row r="672" spans="1:26" x14ac:dyDescent="0.25">
      <c r="A672" s="32"/>
      <c r="B672" s="29" t="str">
        <f>IF(ATALI[[#This Row],[N_ID]]="","",INDEX(Table1[ID],MATCH(ATALI[[#This Row],[N_ID]],Table1[N_ID],0)))</f>
        <v/>
      </c>
      <c r="C672" s="29" t="str">
        <f ca="1">IF(ATALI[[#This Row],[//]]="","",HYPERLINK("["&amp;SUBSTITUTE(DIR,"'","")&amp;"]NOTA!D"&amp;ATALI[[#This Row],[//]]+2,"&gt;"))</f>
        <v/>
      </c>
      <c r="D672" s="29" t="str">
        <f>IF(ATALI[[#This Row],[ID NOTA]]="","",INDEX(Table1[QB],MATCH(ATALI[[#This Row],[ID NOTA]],Table1[ID],0)))</f>
        <v/>
      </c>
      <c r="E67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72" s="29"/>
      <c r="G672" s="30" t="str">
        <f ca="1">IF(ATALI[[#This Row],[N_ID]]="","",INDEX(INDIRECT($2:$2),ATALI[[#This Row],[//]]))</f>
        <v/>
      </c>
      <c r="H672" s="30" t="str">
        <f ca="1">IF(ATALI[[#This Row],[N_ID]]="","",INDEX(INDIRECT($2:$2),ATALI[[#This Row],[//]]))</f>
        <v/>
      </c>
      <c r="I672" s="32" t="str">
        <f ca="1">IF(ATALI[[#This Row],[N_ID]]="","",INDEX(INDIRECT($2:$2),ATALI[[#This Row],[//]]))</f>
        <v/>
      </c>
      <c r="J672" s="32" t="str">
        <f ca="1">IF(ATALI[[#This Row],[//]]="","",INDEX([3]!db[NB PAJAK],ATALI[[#This Row],[stt]]-1))</f>
        <v/>
      </c>
      <c r="K672" s="29" t="str">
        <f ca="1">IF(ATALI[[#This Row],[//]]="","",INDEX(INDIRECT($2:$2),ATALI[[#This Row],[//]]))</f>
        <v/>
      </c>
      <c r="L672" s="29" t="str">
        <f ca="1">IF(ATALI[[#This Row],[//]]="","",INDEX(INDIRECT($2:$2),ATALI[[#This Row],[//]]))</f>
        <v/>
      </c>
      <c r="M672" s="29" t="str">
        <f ca="1">IF(ATALI[[#This Row],[//]]="","",INDEX(INDIRECT($2:$2),ATALI[[#This Row],[//]]))</f>
        <v/>
      </c>
      <c r="N672" s="33" t="str">
        <f ca="1">IF(ATALI[[#This Row],[//]]="","",INDEX(INDIRECT($2:$2),ATALI[[#This Row],[//]]))</f>
        <v/>
      </c>
      <c r="O672" s="44" t="str">
        <f ca="1">IF(ATALI[[#This Row],[//]]="","",INDEX(INDIRECT($2:$2),ATALI[[#This Row],[//]]))</f>
        <v/>
      </c>
      <c r="P672" s="44" t="str">
        <f ca="1">IF(ATALI[[#This Row],[//]]="","",IF(INDEX(INDIRECT($2:$2),ATALI[[#This Row],[//]])="","",INDEX(INDIRECT($2:$2),ATALI[[#This Row],[//]])))</f>
        <v/>
      </c>
      <c r="Q672" s="33" t="str">
        <f ca="1">IF(ATALI[[#This Row],[//]]="","",INDEX(INDIRECT($2:$2),ATALI[[#This Row],[//]]))</f>
        <v/>
      </c>
      <c r="R6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72" s="45" t="str">
        <f ca="1">IF(ATALI[[#This Row],[//]]="","",IF(INDEX(INDIRECT($2:$2),ATALI[[#This Row],[//]])="","",INDEX(INDIRECT($2:$2),ATALI[[#This Row],[//]])))</f>
        <v/>
      </c>
      <c r="U672" s="32" t="str">
        <f ca="1">IF(ATALI[[#This Row],[//]]="","",INDEX(INDIRECT($2:$2),ATALI[[#This Row],[//]]))</f>
        <v/>
      </c>
      <c r="V672" s="32" t="str">
        <f ca="1">LOWER(SUBSTITUTE(SUBSTITUTE(SUBSTITUTE(SUBSTITUTE(SUBSTITUTE(SUBSTITUTE(SUBSTITUTE(ATALI[[#This Row],[N.B.nota]]," ",""),"-",""),"(",""),")",""),".",""),",",""),"/",""))</f>
        <v/>
      </c>
      <c r="W672" s="32" t="str">
        <f ca="1">IF(ATALI[[#This Row],[concat]]="","",MATCH(ATALI[[#This Row],[concat]],[3]!db[NB NOTA_C],0)+1)</f>
        <v/>
      </c>
      <c r="X672" s="32" t="str">
        <f ca="1">IF(ATALI[[#This Row],[N.B.nota]]="","",ADDRESS(ROW(ATALI[QB]),COLUMN(ATALI[QB]))&amp;":"&amp;ADDRESS(ROW(),COLUMN(ATALI[QB])))</f>
        <v/>
      </c>
      <c r="Y672" s="46" t="str">
        <f ca="1">IF(ATALI[[#This Row],[//]]="","",HYPERLINK("[../DB.xlsx]DB!e"&amp;MATCH(ATALI[[#This Row],[concat]],[3]!db[NB NOTA_C],0)+1,"&gt;"))</f>
        <v/>
      </c>
      <c r="Z672" s="32">
        <f ca="1">IF(ATALI[[#This Row],[ID NOTA]]="",INDIRECT(ADDRESS(ROW()-1,COLUMN())),ATALI[[#This Row],[ID NOTA]])</f>
        <v>7</v>
      </c>
    </row>
    <row r="673" spans="1:26" x14ac:dyDescent="0.25">
      <c r="A673" s="32"/>
      <c r="B673" s="29" t="str">
        <f>IF(ATALI[[#This Row],[N_ID]]="","",INDEX(Table1[ID],MATCH(ATALI[[#This Row],[N_ID]],Table1[N_ID],0)))</f>
        <v/>
      </c>
      <c r="C673" s="29" t="str">
        <f ca="1">IF(ATALI[[#This Row],[//]]="","",HYPERLINK("["&amp;SUBSTITUTE(DIR,"'","")&amp;"]NOTA!D"&amp;ATALI[[#This Row],[//]]+2,"&gt;"))</f>
        <v/>
      </c>
      <c r="D673" s="29" t="str">
        <f>IF(ATALI[[#This Row],[ID NOTA]]="","",INDEX(Table1[QB],MATCH(ATALI[[#This Row],[ID NOTA]],Table1[ID],0)))</f>
        <v/>
      </c>
      <c r="E67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73" s="29"/>
      <c r="G673" s="30" t="str">
        <f ca="1">IF(ATALI[[#This Row],[N_ID]]="","",INDEX(INDIRECT($2:$2),ATALI[[#This Row],[//]]))</f>
        <v/>
      </c>
      <c r="H673" s="30" t="str">
        <f ca="1">IF(ATALI[[#This Row],[N_ID]]="","",INDEX(INDIRECT($2:$2),ATALI[[#This Row],[//]]))</f>
        <v/>
      </c>
      <c r="I673" s="32" t="str">
        <f ca="1">IF(ATALI[[#This Row],[N_ID]]="","",INDEX(INDIRECT($2:$2),ATALI[[#This Row],[//]]))</f>
        <v/>
      </c>
      <c r="J673" s="32" t="str">
        <f ca="1">IF(ATALI[[#This Row],[//]]="","",INDEX([3]!db[NB PAJAK],ATALI[[#This Row],[stt]]-1))</f>
        <v/>
      </c>
      <c r="K673" s="29" t="str">
        <f ca="1">IF(ATALI[[#This Row],[//]]="","",INDEX(INDIRECT($2:$2),ATALI[[#This Row],[//]]))</f>
        <v/>
      </c>
      <c r="L673" s="29" t="str">
        <f ca="1">IF(ATALI[[#This Row],[//]]="","",INDEX(INDIRECT($2:$2),ATALI[[#This Row],[//]]))</f>
        <v/>
      </c>
      <c r="M673" s="29" t="str">
        <f ca="1">IF(ATALI[[#This Row],[//]]="","",INDEX(INDIRECT($2:$2),ATALI[[#This Row],[//]]))</f>
        <v/>
      </c>
      <c r="N673" s="33" t="str">
        <f ca="1">IF(ATALI[[#This Row],[//]]="","",INDEX(INDIRECT($2:$2),ATALI[[#This Row],[//]]))</f>
        <v/>
      </c>
      <c r="O673" s="44" t="str">
        <f ca="1">IF(ATALI[[#This Row],[//]]="","",INDEX(INDIRECT($2:$2),ATALI[[#This Row],[//]]))</f>
        <v/>
      </c>
      <c r="P673" s="44" t="str">
        <f ca="1">IF(ATALI[[#This Row],[//]]="","",IF(INDEX(INDIRECT($2:$2),ATALI[[#This Row],[//]])="","",INDEX(INDIRECT($2:$2),ATALI[[#This Row],[//]])))</f>
        <v/>
      </c>
      <c r="Q673" s="33" t="str">
        <f ca="1">IF(ATALI[[#This Row],[//]]="","",INDEX(INDIRECT($2:$2),ATALI[[#This Row],[//]]))</f>
        <v/>
      </c>
      <c r="R6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73" s="45" t="str">
        <f ca="1">IF(ATALI[[#This Row],[//]]="","",IF(INDEX(INDIRECT($2:$2),ATALI[[#This Row],[//]])="","",INDEX(INDIRECT($2:$2),ATALI[[#This Row],[//]])))</f>
        <v/>
      </c>
      <c r="U673" s="32" t="str">
        <f ca="1">IF(ATALI[[#This Row],[//]]="","",INDEX(INDIRECT($2:$2),ATALI[[#This Row],[//]]))</f>
        <v/>
      </c>
      <c r="V673" s="32" t="str">
        <f ca="1">LOWER(SUBSTITUTE(SUBSTITUTE(SUBSTITUTE(SUBSTITUTE(SUBSTITUTE(SUBSTITUTE(SUBSTITUTE(ATALI[[#This Row],[N.B.nota]]," ",""),"-",""),"(",""),")",""),".",""),",",""),"/",""))</f>
        <v/>
      </c>
      <c r="W673" s="32" t="str">
        <f ca="1">IF(ATALI[[#This Row],[concat]]="","",MATCH(ATALI[[#This Row],[concat]],[3]!db[NB NOTA_C],0)+1)</f>
        <v/>
      </c>
      <c r="X673" s="32" t="str">
        <f ca="1">IF(ATALI[[#This Row],[N.B.nota]]="","",ADDRESS(ROW(ATALI[QB]),COLUMN(ATALI[QB]))&amp;":"&amp;ADDRESS(ROW(),COLUMN(ATALI[QB])))</f>
        <v/>
      </c>
      <c r="Y673" s="46" t="str">
        <f ca="1">IF(ATALI[[#This Row],[//]]="","",HYPERLINK("[../DB.xlsx]DB!e"&amp;MATCH(ATALI[[#This Row],[concat]],[3]!db[NB NOTA_C],0)+1,"&gt;"))</f>
        <v/>
      </c>
      <c r="Z673" s="32">
        <f ca="1">IF(ATALI[[#This Row],[ID NOTA]]="",INDIRECT(ADDRESS(ROW()-1,COLUMN())),ATALI[[#This Row],[ID NOTA]])</f>
        <v>7</v>
      </c>
    </row>
    <row r="674" spans="1:26" x14ac:dyDescent="0.25">
      <c r="A674" s="32"/>
      <c r="B674" s="29" t="str">
        <f>IF(ATALI[[#This Row],[N_ID]]="","",INDEX(Table1[ID],MATCH(ATALI[[#This Row],[N_ID]],Table1[N_ID],0)))</f>
        <v/>
      </c>
      <c r="C674" s="29" t="str">
        <f ca="1">IF(ATALI[[#This Row],[//]]="","",HYPERLINK("["&amp;SUBSTITUTE(DIR,"'","")&amp;"]NOTA!D"&amp;ATALI[[#This Row],[//]]+2,"&gt;"))</f>
        <v/>
      </c>
      <c r="D674" s="29" t="str">
        <f>IF(ATALI[[#This Row],[ID NOTA]]="","",INDEX(Table1[QB],MATCH(ATALI[[#This Row],[ID NOTA]],Table1[ID],0)))</f>
        <v/>
      </c>
      <c r="E67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74" s="29"/>
      <c r="G674" s="30" t="str">
        <f ca="1">IF(ATALI[[#This Row],[N_ID]]="","",INDEX(INDIRECT($2:$2),ATALI[[#This Row],[//]]))</f>
        <v/>
      </c>
      <c r="H674" s="30" t="str">
        <f ca="1">IF(ATALI[[#This Row],[N_ID]]="","",INDEX(INDIRECT($2:$2),ATALI[[#This Row],[//]]))</f>
        <v/>
      </c>
      <c r="I674" s="32" t="str">
        <f ca="1">IF(ATALI[[#This Row],[N_ID]]="","",INDEX(INDIRECT($2:$2),ATALI[[#This Row],[//]]))</f>
        <v/>
      </c>
      <c r="J674" s="32" t="str">
        <f ca="1">IF(ATALI[[#This Row],[//]]="","",INDEX([3]!db[NB PAJAK],ATALI[[#This Row],[stt]]-1))</f>
        <v/>
      </c>
      <c r="K674" s="29" t="str">
        <f ca="1">IF(ATALI[[#This Row],[//]]="","",INDEX(INDIRECT($2:$2),ATALI[[#This Row],[//]]))</f>
        <v/>
      </c>
      <c r="L674" s="29" t="str">
        <f ca="1">IF(ATALI[[#This Row],[//]]="","",INDEX(INDIRECT($2:$2),ATALI[[#This Row],[//]]))</f>
        <v/>
      </c>
      <c r="M674" s="29" t="str">
        <f ca="1">IF(ATALI[[#This Row],[//]]="","",INDEX(INDIRECT($2:$2),ATALI[[#This Row],[//]]))</f>
        <v/>
      </c>
      <c r="N674" s="33" t="str">
        <f ca="1">IF(ATALI[[#This Row],[//]]="","",INDEX(INDIRECT($2:$2),ATALI[[#This Row],[//]]))</f>
        <v/>
      </c>
      <c r="O674" s="44" t="str">
        <f ca="1">IF(ATALI[[#This Row],[//]]="","",INDEX(INDIRECT($2:$2),ATALI[[#This Row],[//]]))</f>
        <v/>
      </c>
      <c r="P674" s="44" t="str">
        <f ca="1">IF(ATALI[[#This Row],[//]]="","",IF(INDEX(INDIRECT($2:$2),ATALI[[#This Row],[//]])="","",INDEX(INDIRECT($2:$2),ATALI[[#This Row],[//]])))</f>
        <v/>
      </c>
      <c r="Q674" s="33" t="str">
        <f ca="1">IF(ATALI[[#This Row],[//]]="","",INDEX(INDIRECT($2:$2),ATALI[[#This Row],[//]]))</f>
        <v/>
      </c>
      <c r="R6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74" s="45" t="str">
        <f ca="1">IF(ATALI[[#This Row],[//]]="","",IF(INDEX(INDIRECT($2:$2),ATALI[[#This Row],[//]])="","",INDEX(INDIRECT($2:$2),ATALI[[#This Row],[//]])))</f>
        <v/>
      </c>
      <c r="U674" s="32" t="str">
        <f ca="1">IF(ATALI[[#This Row],[//]]="","",INDEX(INDIRECT($2:$2),ATALI[[#This Row],[//]]))</f>
        <v/>
      </c>
      <c r="V674" s="32" t="str">
        <f ca="1">LOWER(SUBSTITUTE(SUBSTITUTE(SUBSTITUTE(SUBSTITUTE(SUBSTITUTE(SUBSTITUTE(SUBSTITUTE(ATALI[[#This Row],[N.B.nota]]," ",""),"-",""),"(",""),")",""),".",""),",",""),"/",""))</f>
        <v/>
      </c>
      <c r="W674" s="32" t="str">
        <f ca="1">IF(ATALI[[#This Row],[concat]]="","",MATCH(ATALI[[#This Row],[concat]],[3]!db[NB NOTA_C],0)+1)</f>
        <v/>
      </c>
      <c r="X674" s="32" t="str">
        <f ca="1">IF(ATALI[[#This Row],[N.B.nota]]="","",ADDRESS(ROW(ATALI[QB]),COLUMN(ATALI[QB]))&amp;":"&amp;ADDRESS(ROW(),COLUMN(ATALI[QB])))</f>
        <v/>
      </c>
      <c r="Y674" s="46" t="str">
        <f ca="1">IF(ATALI[[#This Row],[//]]="","",HYPERLINK("[../DB.xlsx]DB!e"&amp;MATCH(ATALI[[#This Row],[concat]],[3]!db[NB NOTA_C],0)+1,"&gt;"))</f>
        <v/>
      </c>
      <c r="Z674" s="32">
        <f ca="1">IF(ATALI[[#This Row],[ID NOTA]]="",INDIRECT(ADDRESS(ROW()-1,COLUMN())),ATALI[[#This Row],[ID NOTA]])</f>
        <v>7</v>
      </c>
    </row>
    <row r="675" spans="1:26" x14ac:dyDescent="0.25">
      <c r="A675" s="32"/>
      <c r="B675" s="29" t="str">
        <f>IF(ATALI[[#This Row],[N_ID]]="","",INDEX(Table1[ID],MATCH(ATALI[[#This Row],[N_ID]],Table1[N_ID],0)))</f>
        <v/>
      </c>
      <c r="C675" s="29" t="str">
        <f ca="1">IF(ATALI[[#This Row],[//]]="","",HYPERLINK("["&amp;SUBSTITUTE(DIR,"'","")&amp;"]NOTA!D"&amp;ATALI[[#This Row],[//]]+2,"&gt;"))</f>
        <v/>
      </c>
      <c r="D675" s="29" t="str">
        <f>IF(ATALI[[#This Row],[ID NOTA]]="","",INDEX(Table1[QB],MATCH(ATALI[[#This Row],[ID NOTA]],Table1[ID],0)))</f>
        <v/>
      </c>
      <c r="E67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75" s="29"/>
      <c r="G675" s="30" t="str">
        <f ca="1">IF(ATALI[[#This Row],[N_ID]]="","",INDEX(INDIRECT($2:$2),ATALI[[#This Row],[//]]))</f>
        <v/>
      </c>
      <c r="H675" s="30" t="str">
        <f ca="1">IF(ATALI[[#This Row],[N_ID]]="","",INDEX(INDIRECT($2:$2),ATALI[[#This Row],[//]]))</f>
        <v/>
      </c>
      <c r="I675" s="32" t="str">
        <f ca="1">IF(ATALI[[#This Row],[N_ID]]="","",INDEX(INDIRECT($2:$2),ATALI[[#This Row],[//]]))</f>
        <v/>
      </c>
      <c r="J675" s="32" t="str">
        <f ca="1">IF(ATALI[[#This Row],[//]]="","",INDEX([3]!db[NB PAJAK],ATALI[[#This Row],[stt]]-1))</f>
        <v/>
      </c>
      <c r="K675" s="29" t="str">
        <f ca="1">IF(ATALI[[#This Row],[//]]="","",INDEX(INDIRECT($2:$2),ATALI[[#This Row],[//]]))</f>
        <v/>
      </c>
      <c r="L675" s="29" t="str">
        <f ca="1">IF(ATALI[[#This Row],[//]]="","",INDEX(INDIRECT($2:$2),ATALI[[#This Row],[//]]))</f>
        <v/>
      </c>
      <c r="M675" s="29" t="str">
        <f ca="1">IF(ATALI[[#This Row],[//]]="","",INDEX(INDIRECT($2:$2),ATALI[[#This Row],[//]]))</f>
        <v/>
      </c>
      <c r="N675" s="33" t="str">
        <f ca="1">IF(ATALI[[#This Row],[//]]="","",INDEX(INDIRECT($2:$2),ATALI[[#This Row],[//]]))</f>
        <v/>
      </c>
      <c r="O675" s="44" t="str">
        <f ca="1">IF(ATALI[[#This Row],[//]]="","",INDEX(INDIRECT($2:$2),ATALI[[#This Row],[//]]))</f>
        <v/>
      </c>
      <c r="P675" s="44" t="str">
        <f ca="1">IF(ATALI[[#This Row],[//]]="","",IF(INDEX(INDIRECT($2:$2),ATALI[[#This Row],[//]])="","",INDEX(INDIRECT($2:$2),ATALI[[#This Row],[//]])))</f>
        <v/>
      </c>
      <c r="Q675" s="33" t="str">
        <f ca="1">IF(ATALI[[#This Row],[//]]="","",INDEX(INDIRECT($2:$2),ATALI[[#This Row],[//]]))</f>
        <v/>
      </c>
      <c r="R6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75" s="45" t="str">
        <f ca="1">IF(ATALI[[#This Row],[//]]="","",IF(INDEX(INDIRECT($2:$2),ATALI[[#This Row],[//]])="","",INDEX(INDIRECT($2:$2),ATALI[[#This Row],[//]])))</f>
        <v/>
      </c>
      <c r="U675" s="32" t="str">
        <f ca="1">IF(ATALI[[#This Row],[//]]="","",INDEX(INDIRECT($2:$2),ATALI[[#This Row],[//]]))</f>
        <v/>
      </c>
      <c r="V675" s="32" t="str">
        <f ca="1">LOWER(SUBSTITUTE(SUBSTITUTE(SUBSTITUTE(SUBSTITUTE(SUBSTITUTE(SUBSTITUTE(SUBSTITUTE(ATALI[[#This Row],[N.B.nota]]," ",""),"-",""),"(",""),")",""),".",""),",",""),"/",""))</f>
        <v/>
      </c>
      <c r="W675" s="32" t="str">
        <f ca="1">IF(ATALI[[#This Row],[concat]]="","",MATCH(ATALI[[#This Row],[concat]],[3]!db[NB NOTA_C],0)+1)</f>
        <v/>
      </c>
      <c r="X675" s="32" t="str">
        <f ca="1">IF(ATALI[[#This Row],[N.B.nota]]="","",ADDRESS(ROW(ATALI[QB]),COLUMN(ATALI[QB]))&amp;":"&amp;ADDRESS(ROW(),COLUMN(ATALI[QB])))</f>
        <v/>
      </c>
      <c r="Y675" s="46" t="str">
        <f ca="1">IF(ATALI[[#This Row],[//]]="","",HYPERLINK("[../DB.xlsx]DB!e"&amp;MATCH(ATALI[[#This Row],[concat]],[3]!db[NB NOTA_C],0)+1,"&gt;"))</f>
        <v/>
      </c>
      <c r="Z675" s="32">
        <f ca="1">IF(ATALI[[#This Row],[ID NOTA]]="",INDIRECT(ADDRESS(ROW()-1,COLUMN())),ATALI[[#This Row],[ID NOTA]])</f>
        <v>7</v>
      </c>
    </row>
    <row r="676" spans="1:26" x14ac:dyDescent="0.25">
      <c r="A676" s="32"/>
      <c r="B676" s="29" t="str">
        <f>IF(ATALI[[#This Row],[N_ID]]="","",INDEX(Table1[ID],MATCH(ATALI[[#This Row],[N_ID]],Table1[N_ID],0)))</f>
        <v/>
      </c>
      <c r="C676" s="29" t="str">
        <f ca="1">IF(ATALI[[#This Row],[//]]="","",HYPERLINK("["&amp;SUBSTITUTE(DIR,"'","")&amp;"]NOTA!D"&amp;ATALI[[#This Row],[//]]+2,"&gt;"))</f>
        <v/>
      </c>
      <c r="D676" s="29" t="str">
        <f>IF(ATALI[[#This Row],[ID NOTA]]="","",INDEX(Table1[QB],MATCH(ATALI[[#This Row],[ID NOTA]],Table1[ID],0)))</f>
        <v/>
      </c>
      <c r="E67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76" s="29"/>
      <c r="G676" s="30" t="str">
        <f ca="1">IF(ATALI[[#This Row],[N_ID]]="","",INDEX(INDIRECT($2:$2),ATALI[[#This Row],[//]]))</f>
        <v/>
      </c>
      <c r="H676" s="30" t="str">
        <f ca="1">IF(ATALI[[#This Row],[N_ID]]="","",INDEX(INDIRECT($2:$2),ATALI[[#This Row],[//]]))</f>
        <v/>
      </c>
      <c r="I676" s="32" t="str">
        <f ca="1">IF(ATALI[[#This Row],[N_ID]]="","",INDEX(INDIRECT($2:$2),ATALI[[#This Row],[//]]))</f>
        <v/>
      </c>
      <c r="J676" s="32" t="str">
        <f ca="1">IF(ATALI[[#This Row],[//]]="","",INDEX([3]!db[NB PAJAK],ATALI[[#This Row],[stt]]-1))</f>
        <v/>
      </c>
      <c r="K676" s="29" t="str">
        <f ca="1">IF(ATALI[[#This Row],[//]]="","",INDEX(INDIRECT($2:$2),ATALI[[#This Row],[//]]))</f>
        <v/>
      </c>
      <c r="L676" s="29" t="str">
        <f ca="1">IF(ATALI[[#This Row],[//]]="","",INDEX(INDIRECT($2:$2),ATALI[[#This Row],[//]]))</f>
        <v/>
      </c>
      <c r="M676" s="29" t="str">
        <f ca="1">IF(ATALI[[#This Row],[//]]="","",INDEX(INDIRECT($2:$2),ATALI[[#This Row],[//]]))</f>
        <v/>
      </c>
      <c r="N676" s="33" t="str">
        <f ca="1">IF(ATALI[[#This Row],[//]]="","",INDEX(INDIRECT($2:$2),ATALI[[#This Row],[//]]))</f>
        <v/>
      </c>
      <c r="O676" s="44" t="str">
        <f ca="1">IF(ATALI[[#This Row],[//]]="","",INDEX(INDIRECT($2:$2),ATALI[[#This Row],[//]]))</f>
        <v/>
      </c>
      <c r="P676" s="44" t="str">
        <f ca="1">IF(ATALI[[#This Row],[//]]="","",IF(INDEX(INDIRECT($2:$2),ATALI[[#This Row],[//]])="","",INDEX(INDIRECT($2:$2),ATALI[[#This Row],[//]])))</f>
        <v/>
      </c>
      <c r="Q676" s="33" t="str">
        <f ca="1">IF(ATALI[[#This Row],[//]]="","",INDEX(INDIRECT($2:$2),ATALI[[#This Row],[//]]))</f>
        <v/>
      </c>
      <c r="R6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76" s="45" t="str">
        <f ca="1">IF(ATALI[[#This Row],[//]]="","",IF(INDEX(INDIRECT($2:$2),ATALI[[#This Row],[//]])="","",INDEX(INDIRECT($2:$2),ATALI[[#This Row],[//]])))</f>
        <v/>
      </c>
      <c r="U676" s="32" t="str">
        <f ca="1">IF(ATALI[[#This Row],[//]]="","",INDEX(INDIRECT($2:$2),ATALI[[#This Row],[//]]))</f>
        <v/>
      </c>
      <c r="V676" s="32" t="str">
        <f ca="1">LOWER(SUBSTITUTE(SUBSTITUTE(SUBSTITUTE(SUBSTITUTE(SUBSTITUTE(SUBSTITUTE(SUBSTITUTE(ATALI[[#This Row],[N.B.nota]]," ",""),"-",""),"(",""),")",""),".",""),",",""),"/",""))</f>
        <v/>
      </c>
      <c r="W676" s="32" t="str">
        <f ca="1">IF(ATALI[[#This Row],[concat]]="","",MATCH(ATALI[[#This Row],[concat]],[3]!db[NB NOTA_C],0)+1)</f>
        <v/>
      </c>
      <c r="X676" s="32" t="str">
        <f ca="1">IF(ATALI[[#This Row],[N.B.nota]]="","",ADDRESS(ROW(ATALI[QB]),COLUMN(ATALI[QB]))&amp;":"&amp;ADDRESS(ROW(),COLUMN(ATALI[QB])))</f>
        <v/>
      </c>
      <c r="Y676" s="46" t="str">
        <f ca="1">IF(ATALI[[#This Row],[//]]="","",HYPERLINK("[../DB.xlsx]DB!e"&amp;MATCH(ATALI[[#This Row],[concat]],[3]!db[NB NOTA_C],0)+1,"&gt;"))</f>
        <v/>
      </c>
      <c r="Z676" s="32">
        <f ca="1">IF(ATALI[[#This Row],[ID NOTA]]="",INDIRECT(ADDRESS(ROW()-1,COLUMN())),ATALI[[#This Row],[ID NOTA]])</f>
        <v>7</v>
      </c>
    </row>
    <row r="677" spans="1:26" x14ac:dyDescent="0.25">
      <c r="A677" s="32"/>
      <c r="B677" s="29" t="str">
        <f>IF(ATALI[[#This Row],[N_ID]]="","",INDEX(Table1[ID],MATCH(ATALI[[#This Row],[N_ID]],Table1[N_ID],0)))</f>
        <v/>
      </c>
      <c r="C677" s="29" t="str">
        <f ca="1">IF(ATALI[[#This Row],[//]]="","",HYPERLINK("["&amp;SUBSTITUTE(DIR,"'","")&amp;"]NOTA!D"&amp;ATALI[[#This Row],[//]]+2,"&gt;"))</f>
        <v/>
      </c>
      <c r="D677" s="29" t="str">
        <f>IF(ATALI[[#This Row],[ID NOTA]]="","",INDEX(Table1[QB],MATCH(ATALI[[#This Row],[ID NOTA]],Table1[ID],0)))</f>
        <v/>
      </c>
      <c r="E67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77" s="29"/>
      <c r="G677" s="30" t="str">
        <f ca="1">IF(ATALI[[#This Row],[N_ID]]="","",INDEX(INDIRECT($2:$2),ATALI[[#This Row],[//]]))</f>
        <v/>
      </c>
      <c r="H677" s="30" t="str">
        <f ca="1">IF(ATALI[[#This Row],[N_ID]]="","",INDEX(INDIRECT($2:$2),ATALI[[#This Row],[//]]))</f>
        <v/>
      </c>
      <c r="I677" s="32" t="str">
        <f ca="1">IF(ATALI[[#This Row],[N_ID]]="","",INDEX(INDIRECT($2:$2),ATALI[[#This Row],[//]]))</f>
        <v/>
      </c>
      <c r="J677" s="32" t="str">
        <f ca="1">IF(ATALI[[#This Row],[//]]="","",INDEX([3]!db[NB PAJAK],ATALI[[#This Row],[stt]]-1))</f>
        <v/>
      </c>
      <c r="K677" s="29" t="str">
        <f ca="1">IF(ATALI[[#This Row],[//]]="","",INDEX(INDIRECT($2:$2),ATALI[[#This Row],[//]]))</f>
        <v/>
      </c>
      <c r="L677" s="29" t="str">
        <f ca="1">IF(ATALI[[#This Row],[//]]="","",INDEX(INDIRECT($2:$2),ATALI[[#This Row],[//]]))</f>
        <v/>
      </c>
      <c r="M677" s="29" t="str">
        <f ca="1">IF(ATALI[[#This Row],[//]]="","",INDEX(INDIRECT($2:$2),ATALI[[#This Row],[//]]))</f>
        <v/>
      </c>
      <c r="N677" s="33" t="str">
        <f ca="1">IF(ATALI[[#This Row],[//]]="","",INDEX(INDIRECT($2:$2),ATALI[[#This Row],[//]]))</f>
        <v/>
      </c>
      <c r="O677" s="44" t="str">
        <f ca="1">IF(ATALI[[#This Row],[//]]="","",INDEX(INDIRECT($2:$2),ATALI[[#This Row],[//]]))</f>
        <v/>
      </c>
      <c r="P677" s="44" t="str">
        <f ca="1">IF(ATALI[[#This Row],[//]]="","",IF(INDEX(INDIRECT($2:$2),ATALI[[#This Row],[//]])="","",INDEX(INDIRECT($2:$2),ATALI[[#This Row],[//]])))</f>
        <v/>
      </c>
      <c r="Q677" s="33" t="str">
        <f ca="1">IF(ATALI[[#This Row],[//]]="","",INDEX(INDIRECT($2:$2),ATALI[[#This Row],[//]]))</f>
        <v/>
      </c>
      <c r="R6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77" s="45" t="str">
        <f ca="1">IF(ATALI[[#This Row],[//]]="","",IF(INDEX(INDIRECT($2:$2),ATALI[[#This Row],[//]])="","",INDEX(INDIRECT($2:$2),ATALI[[#This Row],[//]])))</f>
        <v/>
      </c>
      <c r="U677" s="32" t="str">
        <f ca="1">IF(ATALI[[#This Row],[//]]="","",INDEX(INDIRECT($2:$2),ATALI[[#This Row],[//]]))</f>
        <v/>
      </c>
      <c r="V677" s="32" t="str">
        <f ca="1">LOWER(SUBSTITUTE(SUBSTITUTE(SUBSTITUTE(SUBSTITUTE(SUBSTITUTE(SUBSTITUTE(SUBSTITUTE(ATALI[[#This Row],[N.B.nota]]," ",""),"-",""),"(",""),")",""),".",""),",",""),"/",""))</f>
        <v/>
      </c>
      <c r="W677" s="32" t="str">
        <f ca="1">IF(ATALI[[#This Row],[concat]]="","",MATCH(ATALI[[#This Row],[concat]],[3]!db[NB NOTA_C],0)+1)</f>
        <v/>
      </c>
      <c r="X677" s="32" t="str">
        <f ca="1">IF(ATALI[[#This Row],[N.B.nota]]="","",ADDRESS(ROW(ATALI[QB]),COLUMN(ATALI[QB]))&amp;":"&amp;ADDRESS(ROW(),COLUMN(ATALI[QB])))</f>
        <v/>
      </c>
      <c r="Y677" s="46" t="str">
        <f ca="1">IF(ATALI[[#This Row],[//]]="","",HYPERLINK("[../DB.xlsx]DB!e"&amp;MATCH(ATALI[[#This Row],[concat]],[3]!db[NB NOTA_C],0)+1,"&gt;"))</f>
        <v/>
      </c>
      <c r="Z677" s="32">
        <f ca="1">IF(ATALI[[#This Row],[ID NOTA]]="",INDIRECT(ADDRESS(ROW()-1,COLUMN())),ATALI[[#This Row],[ID NOTA]])</f>
        <v>7</v>
      </c>
    </row>
    <row r="678" spans="1:26" x14ac:dyDescent="0.25">
      <c r="A678" s="32"/>
      <c r="B678" s="29" t="str">
        <f>IF(ATALI[[#This Row],[N_ID]]="","",INDEX(Table1[ID],MATCH(ATALI[[#This Row],[N_ID]],Table1[N_ID],0)))</f>
        <v/>
      </c>
      <c r="C678" s="29" t="str">
        <f ca="1">IF(ATALI[[#This Row],[//]]="","",HYPERLINK("["&amp;SUBSTITUTE(DIR,"'","")&amp;"]NOTA!D"&amp;ATALI[[#This Row],[//]]+2,"&gt;"))</f>
        <v/>
      </c>
      <c r="D678" s="29" t="str">
        <f>IF(ATALI[[#This Row],[ID NOTA]]="","",INDEX(Table1[QB],MATCH(ATALI[[#This Row],[ID NOTA]],Table1[ID],0)))</f>
        <v/>
      </c>
      <c r="E67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78" s="29"/>
      <c r="G678" s="30" t="str">
        <f ca="1">IF(ATALI[[#This Row],[N_ID]]="","",INDEX(INDIRECT($2:$2),ATALI[[#This Row],[//]]))</f>
        <v/>
      </c>
      <c r="H678" s="30" t="str">
        <f ca="1">IF(ATALI[[#This Row],[N_ID]]="","",INDEX(INDIRECT($2:$2),ATALI[[#This Row],[//]]))</f>
        <v/>
      </c>
      <c r="I678" s="32" t="str">
        <f ca="1">IF(ATALI[[#This Row],[N_ID]]="","",INDEX(INDIRECT($2:$2),ATALI[[#This Row],[//]]))</f>
        <v/>
      </c>
      <c r="J678" s="32" t="str">
        <f ca="1">IF(ATALI[[#This Row],[//]]="","",INDEX([3]!db[NB PAJAK],ATALI[[#This Row],[stt]]-1))</f>
        <v/>
      </c>
      <c r="K678" s="29" t="str">
        <f ca="1">IF(ATALI[[#This Row],[//]]="","",INDEX(INDIRECT($2:$2),ATALI[[#This Row],[//]]))</f>
        <v/>
      </c>
      <c r="L678" s="29" t="str">
        <f ca="1">IF(ATALI[[#This Row],[//]]="","",INDEX(INDIRECT($2:$2),ATALI[[#This Row],[//]]))</f>
        <v/>
      </c>
      <c r="M678" s="29" t="str">
        <f ca="1">IF(ATALI[[#This Row],[//]]="","",INDEX(INDIRECT($2:$2),ATALI[[#This Row],[//]]))</f>
        <v/>
      </c>
      <c r="N678" s="33" t="str">
        <f ca="1">IF(ATALI[[#This Row],[//]]="","",INDEX(INDIRECT($2:$2),ATALI[[#This Row],[//]]))</f>
        <v/>
      </c>
      <c r="O678" s="44" t="str">
        <f ca="1">IF(ATALI[[#This Row],[//]]="","",INDEX(INDIRECT($2:$2),ATALI[[#This Row],[//]]))</f>
        <v/>
      </c>
      <c r="P678" s="44" t="str">
        <f ca="1">IF(ATALI[[#This Row],[//]]="","",IF(INDEX(INDIRECT($2:$2),ATALI[[#This Row],[//]])="","",INDEX(INDIRECT($2:$2),ATALI[[#This Row],[//]])))</f>
        <v/>
      </c>
      <c r="Q678" s="33" t="str">
        <f ca="1">IF(ATALI[[#This Row],[//]]="","",INDEX(INDIRECT($2:$2),ATALI[[#This Row],[//]]))</f>
        <v/>
      </c>
      <c r="R6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78" s="45" t="str">
        <f ca="1">IF(ATALI[[#This Row],[//]]="","",IF(INDEX(INDIRECT($2:$2),ATALI[[#This Row],[//]])="","",INDEX(INDIRECT($2:$2),ATALI[[#This Row],[//]])))</f>
        <v/>
      </c>
      <c r="U678" s="32" t="str">
        <f ca="1">IF(ATALI[[#This Row],[//]]="","",INDEX(INDIRECT($2:$2),ATALI[[#This Row],[//]]))</f>
        <v/>
      </c>
      <c r="V678" s="32" t="str">
        <f ca="1">LOWER(SUBSTITUTE(SUBSTITUTE(SUBSTITUTE(SUBSTITUTE(SUBSTITUTE(SUBSTITUTE(SUBSTITUTE(ATALI[[#This Row],[N.B.nota]]," ",""),"-",""),"(",""),")",""),".",""),",",""),"/",""))</f>
        <v/>
      </c>
      <c r="W678" s="32" t="str">
        <f ca="1">IF(ATALI[[#This Row],[concat]]="","",MATCH(ATALI[[#This Row],[concat]],[3]!db[NB NOTA_C],0)+1)</f>
        <v/>
      </c>
      <c r="X678" s="32" t="str">
        <f ca="1">IF(ATALI[[#This Row],[N.B.nota]]="","",ADDRESS(ROW(ATALI[QB]),COLUMN(ATALI[QB]))&amp;":"&amp;ADDRESS(ROW(),COLUMN(ATALI[QB])))</f>
        <v/>
      </c>
      <c r="Y678" s="46" t="str">
        <f ca="1">IF(ATALI[[#This Row],[//]]="","",HYPERLINK("[../DB.xlsx]DB!e"&amp;MATCH(ATALI[[#This Row],[concat]],[3]!db[NB NOTA_C],0)+1,"&gt;"))</f>
        <v/>
      </c>
      <c r="Z678" s="32">
        <f ca="1">IF(ATALI[[#This Row],[ID NOTA]]="",INDIRECT(ADDRESS(ROW()-1,COLUMN())),ATALI[[#This Row],[ID NOTA]])</f>
        <v>7</v>
      </c>
    </row>
    <row r="679" spans="1:26" x14ac:dyDescent="0.25">
      <c r="A679" s="32"/>
      <c r="B679" s="29" t="str">
        <f>IF(ATALI[[#This Row],[N_ID]]="","",INDEX(Table1[ID],MATCH(ATALI[[#This Row],[N_ID]],Table1[N_ID],0)))</f>
        <v/>
      </c>
      <c r="C679" s="29" t="str">
        <f ca="1">IF(ATALI[[#This Row],[//]]="","",HYPERLINK("["&amp;SUBSTITUTE(DIR,"'","")&amp;"]NOTA!D"&amp;ATALI[[#This Row],[//]]+2,"&gt;"))</f>
        <v/>
      </c>
      <c r="D679" s="29" t="str">
        <f>IF(ATALI[[#This Row],[ID NOTA]]="","",INDEX(Table1[QB],MATCH(ATALI[[#This Row],[ID NOTA]],Table1[ID],0)))</f>
        <v/>
      </c>
      <c r="E67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79" s="29"/>
      <c r="G679" s="30" t="str">
        <f ca="1">IF(ATALI[[#This Row],[N_ID]]="","",INDEX(INDIRECT($2:$2),ATALI[[#This Row],[//]]))</f>
        <v/>
      </c>
      <c r="H679" s="30" t="str">
        <f ca="1">IF(ATALI[[#This Row],[N_ID]]="","",INDEX(INDIRECT($2:$2),ATALI[[#This Row],[//]]))</f>
        <v/>
      </c>
      <c r="I679" s="32" t="str">
        <f ca="1">IF(ATALI[[#This Row],[N_ID]]="","",INDEX(INDIRECT($2:$2),ATALI[[#This Row],[//]]))</f>
        <v/>
      </c>
      <c r="J679" s="32" t="str">
        <f ca="1">IF(ATALI[[#This Row],[//]]="","",INDEX([3]!db[NB PAJAK],ATALI[[#This Row],[stt]]-1))</f>
        <v/>
      </c>
      <c r="K679" s="29" t="str">
        <f ca="1">IF(ATALI[[#This Row],[//]]="","",INDEX(INDIRECT($2:$2),ATALI[[#This Row],[//]]))</f>
        <v/>
      </c>
      <c r="L679" s="29" t="str">
        <f ca="1">IF(ATALI[[#This Row],[//]]="","",INDEX(INDIRECT($2:$2),ATALI[[#This Row],[//]]))</f>
        <v/>
      </c>
      <c r="M679" s="29" t="str">
        <f ca="1">IF(ATALI[[#This Row],[//]]="","",INDEX(INDIRECT($2:$2),ATALI[[#This Row],[//]]))</f>
        <v/>
      </c>
      <c r="N679" s="33" t="str">
        <f ca="1">IF(ATALI[[#This Row],[//]]="","",INDEX(INDIRECT($2:$2),ATALI[[#This Row],[//]]))</f>
        <v/>
      </c>
      <c r="O679" s="44" t="str">
        <f ca="1">IF(ATALI[[#This Row],[//]]="","",INDEX(INDIRECT($2:$2),ATALI[[#This Row],[//]]))</f>
        <v/>
      </c>
      <c r="P679" s="44" t="str">
        <f ca="1">IF(ATALI[[#This Row],[//]]="","",IF(INDEX(INDIRECT($2:$2),ATALI[[#This Row],[//]])="","",INDEX(INDIRECT($2:$2),ATALI[[#This Row],[//]])))</f>
        <v/>
      </c>
      <c r="Q679" s="33" t="str">
        <f ca="1">IF(ATALI[[#This Row],[//]]="","",INDEX(INDIRECT($2:$2),ATALI[[#This Row],[//]]))</f>
        <v/>
      </c>
      <c r="R6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79" s="45" t="str">
        <f ca="1">IF(ATALI[[#This Row],[//]]="","",IF(INDEX(INDIRECT($2:$2),ATALI[[#This Row],[//]])="","",INDEX(INDIRECT($2:$2),ATALI[[#This Row],[//]])))</f>
        <v/>
      </c>
      <c r="U679" s="32" t="str">
        <f ca="1">IF(ATALI[[#This Row],[//]]="","",INDEX(INDIRECT($2:$2),ATALI[[#This Row],[//]]))</f>
        <v/>
      </c>
      <c r="V679" s="32" t="str">
        <f ca="1">LOWER(SUBSTITUTE(SUBSTITUTE(SUBSTITUTE(SUBSTITUTE(SUBSTITUTE(SUBSTITUTE(SUBSTITUTE(ATALI[[#This Row],[N.B.nota]]," ",""),"-",""),"(",""),")",""),".",""),",",""),"/",""))</f>
        <v/>
      </c>
      <c r="W679" s="32" t="str">
        <f ca="1">IF(ATALI[[#This Row],[concat]]="","",MATCH(ATALI[[#This Row],[concat]],[3]!db[NB NOTA_C],0)+1)</f>
        <v/>
      </c>
      <c r="X679" s="32" t="str">
        <f ca="1">IF(ATALI[[#This Row],[N.B.nota]]="","",ADDRESS(ROW(ATALI[QB]),COLUMN(ATALI[QB]))&amp;":"&amp;ADDRESS(ROW(),COLUMN(ATALI[QB])))</f>
        <v/>
      </c>
      <c r="Y679" s="46" t="str">
        <f ca="1">IF(ATALI[[#This Row],[//]]="","",HYPERLINK("[../DB.xlsx]DB!e"&amp;MATCH(ATALI[[#This Row],[concat]],[3]!db[NB NOTA_C],0)+1,"&gt;"))</f>
        <v/>
      </c>
      <c r="Z679" s="32">
        <f ca="1">IF(ATALI[[#This Row],[ID NOTA]]="",INDIRECT(ADDRESS(ROW()-1,COLUMN())),ATALI[[#This Row],[ID NOTA]])</f>
        <v>7</v>
      </c>
    </row>
    <row r="680" spans="1:26" x14ac:dyDescent="0.25">
      <c r="A680" s="32"/>
      <c r="B680" s="29" t="str">
        <f>IF(ATALI[[#This Row],[N_ID]]="","",INDEX(Table1[ID],MATCH(ATALI[[#This Row],[N_ID]],Table1[N_ID],0)))</f>
        <v/>
      </c>
      <c r="C680" s="29" t="str">
        <f ca="1">IF(ATALI[[#This Row],[//]]="","",HYPERLINK("["&amp;SUBSTITUTE(DIR,"'","")&amp;"]NOTA!D"&amp;ATALI[[#This Row],[//]]+2,"&gt;"))</f>
        <v/>
      </c>
      <c r="D680" s="29" t="str">
        <f>IF(ATALI[[#This Row],[ID NOTA]]="","",INDEX(Table1[QB],MATCH(ATALI[[#This Row],[ID NOTA]],Table1[ID],0)))</f>
        <v/>
      </c>
      <c r="E68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80" s="29"/>
      <c r="G680" s="30" t="str">
        <f ca="1">IF(ATALI[[#This Row],[N_ID]]="","",INDEX(INDIRECT($2:$2),ATALI[[#This Row],[//]]))</f>
        <v/>
      </c>
      <c r="H680" s="30" t="str">
        <f ca="1">IF(ATALI[[#This Row],[N_ID]]="","",INDEX(INDIRECT($2:$2),ATALI[[#This Row],[//]]))</f>
        <v/>
      </c>
      <c r="I680" s="32" t="str">
        <f ca="1">IF(ATALI[[#This Row],[N_ID]]="","",INDEX(INDIRECT($2:$2),ATALI[[#This Row],[//]]))</f>
        <v/>
      </c>
      <c r="J680" s="32" t="str">
        <f ca="1">IF(ATALI[[#This Row],[//]]="","",INDEX([3]!db[NB PAJAK],ATALI[[#This Row],[stt]]-1))</f>
        <v/>
      </c>
      <c r="K680" s="29" t="str">
        <f ca="1">IF(ATALI[[#This Row],[//]]="","",INDEX(INDIRECT($2:$2),ATALI[[#This Row],[//]]))</f>
        <v/>
      </c>
      <c r="L680" s="29" t="str">
        <f ca="1">IF(ATALI[[#This Row],[//]]="","",INDEX(INDIRECT($2:$2),ATALI[[#This Row],[//]]))</f>
        <v/>
      </c>
      <c r="M680" s="29" t="str">
        <f ca="1">IF(ATALI[[#This Row],[//]]="","",INDEX(INDIRECT($2:$2),ATALI[[#This Row],[//]]))</f>
        <v/>
      </c>
      <c r="N680" s="33" t="str">
        <f ca="1">IF(ATALI[[#This Row],[//]]="","",INDEX(INDIRECT($2:$2),ATALI[[#This Row],[//]]))</f>
        <v/>
      </c>
      <c r="O680" s="44" t="str">
        <f ca="1">IF(ATALI[[#This Row],[//]]="","",INDEX(INDIRECT($2:$2),ATALI[[#This Row],[//]]))</f>
        <v/>
      </c>
      <c r="P680" s="44" t="str">
        <f ca="1">IF(ATALI[[#This Row],[//]]="","",IF(INDEX(INDIRECT($2:$2),ATALI[[#This Row],[//]])="","",INDEX(INDIRECT($2:$2),ATALI[[#This Row],[//]])))</f>
        <v/>
      </c>
      <c r="Q680" s="33" t="str">
        <f ca="1">IF(ATALI[[#This Row],[//]]="","",INDEX(INDIRECT($2:$2),ATALI[[#This Row],[//]]))</f>
        <v/>
      </c>
      <c r="R6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80" s="45" t="str">
        <f ca="1">IF(ATALI[[#This Row],[//]]="","",IF(INDEX(INDIRECT($2:$2),ATALI[[#This Row],[//]])="","",INDEX(INDIRECT($2:$2),ATALI[[#This Row],[//]])))</f>
        <v/>
      </c>
      <c r="U680" s="32" t="str">
        <f ca="1">IF(ATALI[[#This Row],[//]]="","",INDEX(INDIRECT($2:$2),ATALI[[#This Row],[//]]))</f>
        <v/>
      </c>
      <c r="V680" s="32" t="str">
        <f ca="1">LOWER(SUBSTITUTE(SUBSTITUTE(SUBSTITUTE(SUBSTITUTE(SUBSTITUTE(SUBSTITUTE(SUBSTITUTE(ATALI[[#This Row],[N.B.nota]]," ",""),"-",""),"(",""),")",""),".",""),",",""),"/",""))</f>
        <v/>
      </c>
      <c r="W680" s="32" t="str">
        <f ca="1">IF(ATALI[[#This Row],[concat]]="","",MATCH(ATALI[[#This Row],[concat]],[3]!db[NB NOTA_C],0)+1)</f>
        <v/>
      </c>
      <c r="X680" s="32" t="str">
        <f ca="1">IF(ATALI[[#This Row],[N.B.nota]]="","",ADDRESS(ROW(ATALI[QB]),COLUMN(ATALI[QB]))&amp;":"&amp;ADDRESS(ROW(),COLUMN(ATALI[QB])))</f>
        <v/>
      </c>
      <c r="Y680" s="46" t="str">
        <f ca="1">IF(ATALI[[#This Row],[//]]="","",HYPERLINK("[../DB.xlsx]DB!e"&amp;MATCH(ATALI[[#This Row],[concat]],[3]!db[NB NOTA_C],0)+1,"&gt;"))</f>
        <v/>
      </c>
      <c r="Z680" s="32">
        <f ca="1">IF(ATALI[[#This Row],[ID NOTA]]="",INDIRECT(ADDRESS(ROW()-1,COLUMN())),ATALI[[#This Row],[ID NOTA]])</f>
        <v>7</v>
      </c>
    </row>
    <row r="681" spans="1:26" x14ac:dyDescent="0.25">
      <c r="A681" s="32"/>
      <c r="B681" s="29" t="str">
        <f>IF(ATALI[[#This Row],[N_ID]]="","",INDEX(Table1[ID],MATCH(ATALI[[#This Row],[N_ID]],Table1[N_ID],0)))</f>
        <v/>
      </c>
      <c r="C681" s="29" t="str">
        <f ca="1">IF(ATALI[[#This Row],[//]]="","",HYPERLINK("["&amp;SUBSTITUTE(DIR,"'","")&amp;"]NOTA!D"&amp;ATALI[[#This Row],[//]]+2,"&gt;"))</f>
        <v/>
      </c>
      <c r="D681" s="29" t="str">
        <f>IF(ATALI[[#This Row],[ID NOTA]]="","",INDEX(Table1[QB],MATCH(ATALI[[#This Row],[ID NOTA]],Table1[ID],0)))</f>
        <v/>
      </c>
      <c r="E68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81" s="29"/>
      <c r="G681" s="30" t="str">
        <f ca="1">IF(ATALI[[#This Row],[N_ID]]="","",INDEX(INDIRECT($2:$2),ATALI[[#This Row],[//]]))</f>
        <v/>
      </c>
      <c r="H681" s="30" t="str">
        <f ca="1">IF(ATALI[[#This Row],[N_ID]]="","",INDEX(INDIRECT($2:$2),ATALI[[#This Row],[//]]))</f>
        <v/>
      </c>
      <c r="I681" s="32" t="str">
        <f ca="1">IF(ATALI[[#This Row],[N_ID]]="","",INDEX(INDIRECT($2:$2),ATALI[[#This Row],[//]]))</f>
        <v/>
      </c>
      <c r="J681" s="32" t="str">
        <f ca="1">IF(ATALI[[#This Row],[//]]="","",INDEX([3]!db[NB PAJAK],ATALI[[#This Row],[stt]]-1))</f>
        <v/>
      </c>
      <c r="K681" s="29" t="str">
        <f ca="1">IF(ATALI[[#This Row],[//]]="","",INDEX(INDIRECT($2:$2),ATALI[[#This Row],[//]]))</f>
        <v/>
      </c>
      <c r="L681" s="29" t="str">
        <f ca="1">IF(ATALI[[#This Row],[//]]="","",INDEX(INDIRECT($2:$2),ATALI[[#This Row],[//]]))</f>
        <v/>
      </c>
      <c r="M681" s="29" t="str">
        <f ca="1">IF(ATALI[[#This Row],[//]]="","",INDEX(INDIRECT($2:$2),ATALI[[#This Row],[//]]))</f>
        <v/>
      </c>
      <c r="N681" s="33" t="str">
        <f ca="1">IF(ATALI[[#This Row],[//]]="","",INDEX(INDIRECT($2:$2),ATALI[[#This Row],[//]]))</f>
        <v/>
      </c>
      <c r="O681" s="44" t="str">
        <f ca="1">IF(ATALI[[#This Row],[//]]="","",INDEX(INDIRECT($2:$2),ATALI[[#This Row],[//]]))</f>
        <v/>
      </c>
      <c r="P681" s="44" t="str">
        <f ca="1">IF(ATALI[[#This Row],[//]]="","",IF(INDEX(INDIRECT($2:$2),ATALI[[#This Row],[//]])="","",INDEX(INDIRECT($2:$2),ATALI[[#This Row],[//]])))</f>
        <v/>
      </c>
      <c r="Q681" s="33" t="str">
        <f ca="1">IF(ATALI[[#This Row],[//]]="","",INDEX(INDIRECT($2:$2),ATALI[[#This Row],[//]]))</f>
        <v/>
      </c>
      <c r="R6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81" s="45" t="str">
        <f ca="1">IF(ATALI[[#This Row],[//]]="","",IF(INDEX(INDIRECT($2:$2),ATALI[[#This Row],[//]])="","",INDEX(INDIRECT($2:$2),ATALI[[#This Row],[//]])))</f>
        <v/>
      </c>
      <c r="U681" s="32" t="str">
        <f ca="1">IF(ATALI[[#This Row],[//]]="","",INDEX(INDIRECT($2:$2),ATALI[[#This Row],[//]]))</f>
        <v/>
      </c>
      <c r="V681" s="32" t="str">
        <f ca="1">LOWER(SUBSTITUTE(SUBSTITUTE(SUBSTITUTE(SUBSTITUTE(SUBSTITUTE(SUBSTITUTE(SUBSTITUTE(ATALI[[#This Row],[N.B.nota]]," ",""),"-",""),"(",""),")",""),".",""),",",""),"/",""))</f>
        <v/>
      </c>
      <c r="W681" s="32" t="str">
        <f ca="1">IF(ATALI[[#This Row],[concat]]="","",MATCH(ATALI[[#This Row],[concat]],[3]!db[NB NOTA_C],0)+1)</f>
        <v/>
      </c>
      <c r="X681" s="32" t="str">
        <f ca="1">IF(ATALI[[#This Row],[N.B.nota]]="","",ADDRESS(ROW(ATALI[QB]),COLUMN(ATALI[QB]))&amp;":"&amp;ADDRESS(ROW(),COLUMN(ATALI[QB])))</f>
        <v/>
      </c>
      <c r="Y681" s="46" t="str">
        <f ca="1">IF(ATALI[[#This Row],[//]]="","",HYPERLINK("[../DB.xlsx]DB!e"&amp;MATCH(ATALI[[#This Row],[concat]],[3]!db[NB NOTA_C],0)+1,"&gt;"))</f>
        <v/>
      </c>
      <c r="Z681" s="32">
        <f ca="1">IF(ATALI[[#This Row],[ID NOTA]]="",INDIRECT(ADDRESS(ROW()-1,COLUMN())),ATALI[[#This Row],[ID NOTA]])</f>
        <v>7</v>
      </c>
    </row>
    <row r="682" spans="1:26" x14ac:dyDescent="0.25">
      <c r="A682" s="32"/>
      <c r="B682" s="29" t="str">
        <f>IF(ATALI[[#This Row],[N_ID]]="","",INDEX(Table1[ID],MATCH(ATALI[[#This Row],[N_ID]],Table1[N_ID],0)))</f>
        <v/>
      </c>
      <c r="C682" s="29" t="str">
        <f ca="1">IF(ATALI[[#This Row],[//]]="","",HYPERLINK("["&amp;SUBSTITUTE(DIR,"'","")&amp;"]NOTA!D"&amp;ATALI[[#This Row],[//]]+2,"&gt;"))</f>
        <v/>
      </c>
      <c r="D682" s="29" t="str">
        <f>IF(ATALI[[#This Row],[ID NOTA]]="","",INDEX(Table1[QB],MATCH(ATALI[[#This Row],[ID NOTA]],Table1[ID],0)))</f>
        <v/>
      </c>
      <c r="E68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82" s="29"/>
      <c r="G682" s="30" t="str">
        <f ca="1">IF(ATALI[[#This Row],[N_ID]]="","",INDEX(INDIRECT($2:$2),ATALI[[#This Row],[//]]))</f>
        <v/>
      </c>
      <c r="H682" s="30" t="str">
        <f ca="1">IF(ATALI[[#This Row],[N_ID]]="","",INDEX(INDIRECT($2:$2),ATALI[[#This Row],[//]]))</f>
        <v/>
      </c>
      <c r="I682" s="32" t="str">
        <f ca="1">IF(ATALI[[#This Row],[N_ID]]="","",INDEX(INDIRECT($2:$2),ATALI[[#This Row],[//]]))</f>
        <v/>
      </c>
      <c r="J682" s="32" t="str">
        <f ca="1">IF(ATALI[[#This Row],[//]]="","",INDEX([3]!db[NB PAJAK],ATALI[[#This Row],[stt]]-1))</f>
        <v/>
      </c>
      <c r="K682" s="29" t="str">
        <f ca="1">IF(ATALI[[#This Row],[//]]="","",INDEX(INDIRECT($2:$2),ATALI[[#This Row],[//]]))</f>
        <v/>
      </c>
      <c r="L682" s="29" t="str">
        <f ca="1">IF(ATALI[[#This Row],[//]]="","",INDEX(INDIRECT($2:$2),ATALI[[#This Row],[//]]))</f>
        <v/>
      </c>
      <c r="M682" s="29" t="str">
        <f ca="1">IF(ATALI[[#This Row],[//]]="","",INDEX(INDIRECT($2:$2),ATALI[[#This Row],[//]]))</f>
        <v/>
      </c>
      <c r="N682" s="33" t="str">
        <f ca="1">IF(ATALI[[#This Row],[//]]="","",INDEX(INDIRECT($2:$2),ATALI[[#This Row],[//]]))</f>
        <v/>
      </c>
      <c r="O682" s="44" t="str">
        <f ca="1">IF(ATALI[[#This Row],[//]]="","",INDEX(INDIRECT($2:$2),ATALI[[#This Row],[//]]))</f>
        <v/>
      </c>
      <c r="P682" s="44" t="str">
        <f ca="1">IF(ATALI[[#This Row],[//]]="","",IF(INDEX(INDIRECT($2:$2),ATALI[[#This Row],[//]])="","",INDEX(INDIRECT($2:$2),ATALI[[#This Row],[//]])))</f>
        <v/>
      </c>
      <c r="Q682" s="33" t="str">
        <f ca="1">IF(ATALI[[#This Row],[//]]="","",INDEX(INDIRECT($2:$2),ATALI[[#This Row],[//]]))</f>
        <v/>
      </c>
      <c r="R6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82" s="45" t="str">
        <f ca="1">IF(ATALI[[#This Row],[//]]="","",IF(INDEX(INDIRECT($2:$2),ATALI[[#This Row],[//]])="","",INDEX(INDIRECT($2:$2),ATALI[[#This Row],[//]])))</f>
        <v/>
      </c>
      <c r="U682" s="32" t="str">
        <f ca="1">IF(ATALI[[#This Row],[//]]="","",INDEX(INDIRECT($2:$2),ATALI[[#This Row],[//]]))</f>
        <v/>
      </c>
      <c r="V682" s="32" t="str">
        <f ca="1">LOWER(SUBSTITUTE(SUBSTITUTE(SUBSTITUTE(SUBSTITUTE(SUBSTITUTE(SUBSTITUTE(SUBSTITUTE(ATALI[[#This Row],[N.B.nota]]," ",""),"-",""),"(",""),")",""),".",""),",",""),"/",""))</f>
        <v/>
      </c>
      <c r="W682" s="32" t="str">
        <f ca="1">IF(ATALI[[#This Row],[concat]]="","",MATCH(ATALI[[#This Row],[concat]],[3]!db[NB NOTA_C],0)+1)</f>
        <v/>
      </c>
      <c r="X682" s="32" t="str">
        <f ca="1">IF(ATALI[[#This Row],[N.B.nota]]="","",ADDRESS(ROW(ATALI[QB]),COLUMN(ATALI[QB]))&amp;":"&amp;ADDRESS(ROW(),COLUMN(ATALI[QB])))</f>
        <v/>
      </c>
      <c r="Y682" s="46" t="str">
        <f ca="1">IF(ATALI[[#This Row],[//]]="","",HYPERLINK("[../DB.xlsx]DB!e"&amp;MATCH(ATALI[[#This Row],[concat]],[3]!db[NB NOTA_C],0)+1,"&gt;"))</f>
        <v/>
      </c>
      <c r="Z682" s="32">
        <f ca="1">IF(ATALI[[#This Row],[ID NOTA]]="",INDIRECT(ADDRESS(ROW()-1,COLUMN())),ATALI[[#This Row],[ID NOTA]])</f>
        <v>7</v>
      </c>
    </row>
    <row r="683" spans="1:26" x14ac:dyDescent="0.25">
      <c r="A683" s="32"/>
      <c r="B683" s="29" t="str">
        <f>IF(ATALI[[#This Row],[N_ID]]="","",INDEX(Table1[ID],MATCH(ATALI[[#This Row],[N_ID]],Table1[N_ID],0)))</f>
        <v/>
      </c>
      <c r="C683" s="29" t="str">
        <f ca="1">IF(ATALI[[#This Row],[//]]="","",HYPERLINK("["&amp;SUBSTITUTE(DIR,"'","")&amp;"]NOTA!D"&amp;ATALI[[#This Row],[//]]+2,"&gt;"))</f>
        <v/>
      </c>
      <c r="D683" s="29" t="str">
        <f>IF(ATALI[[#This Row],[ID NOTA]]="","",INDEX(Table1[QB],MATCH(ATALI[[#This Row],[ID NOTA]],Table1[ID],0)))</f>
        <v/>
      </c>
      <c r="E68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83" s="29"/>
      <c r="G683" s="30" t="str">
        <f ca="1">IF(ATALI[[#This Row],[N_ID]]="","",INDEX(INDIRECT($2:$2),ATALI[[#This Row],[//]]))</f>
        <v/>
      </c>
      <c r="H683" s="30" t="str">
        <f ca="1">IF(ATALI[[#This Row],[N_ID]]="","",INDEX(INDIRECT($2:$2),ATALI[[#This Row],[//]]))</f>
        <v/>
      </c>
      <c r="I683" s="32" t="str">
        <f ca="1">IF(ATALI[[#This Row],[N_ID]]="","",INDEX(INDIRECT($2:$2),ATALI[[#This Row],[//]]))</f>
        <v/>
      </c>
      <c r="J683" s="32" t="str">
        <f ca="1">IF(ATALI[[#This Row],[//]]="","",INDEX([3]!db[NB PAJAK],ATALI[[#This Row],[stt]]-1))</f>
        <v/>
      </c>
      <c r="K683" s="29" t="str">
        <f ca="1">IF(ATALI[[#This Row],[//]]="","",INDEX(INDIRECT($2:$2),ATALI[[#This Row],[//]]))</f>
        <v/>
      </c>
      <c r="L683" s="29" t="str">
        <f ca="1">IF(ATALI[[#This Row],[//]]="","",INDEX(INDIRECT($2:$2),ATALI[[#This Row],[//]]))</f>
        <v/>
      </c>
      <c r="M683" s="29" t="str">
        <f ca="1">IF(ATALI[[#This Row],[//]]="","",INDEX(INDIRECT($2:$2),ATALI[[#This Row],[//]]))</f>
        <v/>
      </c>
      <c r="N683" s="33" t="str">
        <f ca="1">IF(ATALI[[#This Row],[//]]="","",INDEX(INDIRECT($2:$2),ATALI[[#This Row],[//]]))</f>
        <v/>
      </c>
      <c r="O683" s="44" t="str">
        <f ca="1">IF(ATALI[[#This Row],[//]]="","",INDEX(INDIRECT($2:$2),ATALI[[#This Row],[//]]))</f>
        <v/>
      </c>
      <c r="P683" s="44" t="str">
        <f ca="1">IF(ATALI[[#This Row],[//]]="","",IF(INDEX(INDIRECT($2:$2),ATALI[[#This Row],[//]])="","",INDEX(INDIRECT($2:$2),ATALI[[#This Row],[//]])))</f>
        <v/>
      </c>
      <c r="Q683" s="33" t="str">
        <f ca="1">IF(ATALI[[#This Row],[//]]="","",INDEX(INDIRECT($2:$2),ATALI[[#This Row],[//]]))</f>
        <v/>
      </c>
      <c r="R6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83" s="45" t="str">
        <f ca="1">IF(ATALI[[#This Row],[//]]="","",IF(INDEX(INDIRECT($2:$2),ATALI[[#This Row],[//]])="","",INDEX(INDIRECT($2:$2),ATALI[[#This Row],[//]])))</f>
        <v/>
      </c>
      <c r="U683" s="32" t="str">
        <f ca="1">IF(ATALI[[#This Row],[//]]="","",INDEX(INDIRECT($2:$2),ATALI[[#This Row],[//]]))</f>
        <v/>
      </c>
      <c r="V683" s="32" t="str">
        <f ca="1">LOWER(SUBSTITUTE(SUBSTITUTE(SUBSTITUTE(SUBSTITUTE(SUBSTITUTE(SUBSTITUTE(SUBSTITUTE(ATALI[[#This Row],[N.B.nota]]," ",""),"-",""),"(",""),")",""),".",""),",",""),"/",""))</f>
        <v/>
      </c>
      <c r="W683" s="32" t="str">
        <f ca="1">IF(ATALI[[#This Row],[concat]]="","",MATCH(ATALI[[#This Row],[concat]],[3]!db[NB NOTA_C],0)+1)</f>
        <v/>
      </c>
      <c r="X683" s="32" t="str">
        <f ca="1">IF(ATALI[[#This Row],[N.B.nota]]="","",ADDRESS(ROW(ATALI[QB]),COLUMN(ATALI[QB]))&amp;":"&amp;ADDRESS(ROW(),COLUMN(ATALI[QB])))</f>
        <v/>
      </c>
      <c r="Y683" s="46" t="str">
        <f ca="1">IF(ATALI[[#This Row],[//]]="","",HYPERLINK("[../DB.xlsx]DB!e"&amp;MATCH(ATALI[[#This Row],[concat]],[3]!db[NB NOTA_C],0)+1,"&gt;"))</f>
        <v/>
      </c>
      <c r="Z683" s="32">
        <f ca="1">IF(ATALI[[#This Row],[ID NOTA]]="",INDIRECT(ADDRESS(ROW()-1,COLUMN())),ATALI[[#This Row],[ID NOTA]])</f>
        <v>7</v>
      </c>
    </row>
    <row r="684" spans="1:26" x14ac:dyDescent="0.25">
      <c r="A684" s="32"/>
      <c r="B684" s="29" t="str">
        <f>IF(ATALI[[#This Row],[N_ID]]="","",INDEX(Table1[ID],MATCH(ATALI[[#This Row],[N_ID]],Table1[N_ID],0)))</f>
        <v/>
      </c>
      <c r="C684" s="29" t="str">
        <f ca="1">IF(ATALI[[#This Row],[//]]="","",HYPERLINK("["&amp;SUBSTITUTE(DIR,"'","")&amp;"]NOTA!D"&amp;ATALI[[#This Row],[//]]+2,"&gt;"))</f>
        <v/>
      </c>
      <c r="D684" s="29" t="str">
        <f>IF(ATALI[[#This Row],[ID NOTA]]="","",INDEX(Table1[QB],MATCH(ATALI[[#This Row],[ID NOTA]],Table1[ID],0)))</f>
        <v/>
      </c>
      <c r="E68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84" s="29"/>
      <c r="G684" s="30" t="str">
        <f ca="1">IF(ATALI[[#This Row],[N_ID]]="","",INDEX(INDIRECT($2:$2),ATALI[[#This Row],[//]]))</f>
        <v/>
      </c>
      <c r="H684" s="30" t="str">
        <f ca="1">IF(ATALI[[#This Row],[N_ID]]="","",INDEX(INDIRECT($2:$2),ATALI[[#This Row],[//]]))</f>
        <v/>
      </c>
      <c r="I684" s="32" t="str">
        <f ca="1">IF(ATALI[[#This Row],[N_ID]]="","",INDEX(INDIRECT($2:$2),ATALI[[#This Row],[//]]))</f>
        <v/>
      </c>
      <c r="J684" s="32" t="str">
        <f ca="1">IF(ATALI[[#This Row],[//]]="","",INDEX([3]!db[NB PAJAK],ATALI[[#This Row],[stt]]-1))</f>
        <v/>
      </c>
      <c r="K684" s="29" t="str">
        <f ca="1">IF(ATALI[[#This Row],[//]]="","",INDEX(INDIRECT($2:$2),ATALI[[#This Row],[//]]))</f>
        <v/>
      </c>
      <c r="L684" s="29" t="str">
        <f ca="1">IF(ATALI[[#This Row],[//]]="","",INDEX(INDIRECT($2:$2),ATALI[[#This Row],[//]]))</f>
        <v/>
      </c>
      <c r="M684" s="29" t="str">
        <f ca="1">IF(ATALI[[#This Row],[//]]="","",INDEX(INDIRECT($2:$2),ATALI[[#This Row],[//]]))</f>
        <v/>
      </c>
      <c r="N684" s="33" t="str">
        <f ca="1">IF(ATALI[[#This Row],[//]]="","",INDEX(INDIRECT($2:$2),ATALI[[#This Row],[//]]))</f>
        <v/>
      </c>
      <c r="O684" s="44" t="str">
        <f ca="1">IF(ATALI[[#This Row],[//]]="","",INDEX(INDIRECT($2:$2),ATALI[[#This Row],[//]]))</f>
        <v/>
      </c>
      <c r="P684" s="44" t="str">
        <f ca="1">IF(ATALI[[#This Row],[//]]="","",IF(INDEX(INDIRECT($2:$2),ATALI[[#This Row],[//]])="","",INDEX(INDIRECT($2:$2),ATALI[[#This Row],[//]])))</f>
        <v/>
      </c>
      <c r="Q684" s="33" t="str">
        <f ca="1">IF(ATALI[[#This Row],[//]]="","",INDEX(INDIRECT($2:$2),ATALI[[#This Row],[//]]))</f>
        <v/>
      </c>
      <c r="R6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84" s="45" t="str">
        <f ca="1">IF(ATALI[[#This Row],[//]]="","",IF(INDEX(INDIRECT($2:$2),ATALI[[#This Row],[//]])="","",INDEX(INDIRECT($2:$2),ATALI[[#This Row],[//]])))</f>
        <v/>
      </c>
      <c r="U684" s="32" t="str">
        <f ca="1">IF(ATALI[[#This Row],[//]]="","",INDEX(INDIRECT($2:$2),ATALI[[#This Row],[//]]))</f>
        <v/>
      </c>
      <c r="V684" s="32" t="str">
        <f ca="1">LOWER(SUBSTITUTE(SUBSTITUTE(SUBSTITUTE(SUBSTITUTE(SUBSTITUTE(SUBSTITUTE(SUBSTITUTE(ATALI[[#This Row],[N.B.nota]]," ",""),"-",""),"(",""),")",""),".",""),",",""),"/",""))</f>
        <v/>
      </c>
      <c r="W684" s="32" t="str">
        <f ca="1">IF(ATALI[[#This Row],[concat]]="","",MATCH(ATALI[[#This Row],[concat]],[3]!db[NB NOTA_C],0)+1)</f>
        <v/>
      </c>
      <c r="X684" s="32" t="str">
        <f ca="1">IF(ATALI[[#This Row],[N.B.nota]]="","",ADDRESS(ROW(ATALI[QB]),COLUMN(ATALI[QB]))&amp;":"&amp;ADDRESS(ROW(),COLUMN(ATALI[QB])))</f>
        <v/>
      </c>
      <c r="Y684" s="46" t="str">
        <f ca="1">IF(ATALI[[#This Row],[//]]="","",HYPERLINK("[../DB.xlsx]DB!e"&amp;MATCH(ATALI[[#This Row],[concat]],[3]!db[NB NOTA_C],0)+1,"&gt;"))</f>
        <v/>
      </c>
      <c r="Z684" s="32">
        <f ca="1">IF(ATALI[[#This Row],[ID NOTA]]="",INDIRECT(ADDRESS(ROW()-1,COLUMN())),ATALI[[#This Row],[ID NOTA]])</f>
        <v>7</v>
      </c>
    </row>
    <row r="685" spans="1:26" x14ac:dyDescent="0.25">
      <c r="A685" s="32"/>
      <c r="B685" s="29" t="str">
        <f>IF(ATALI[[#This Row],[N_ID]]="","",INDEX(Table1[ID],MATCH(ATALI[[#This Row],[N_ID]],Table1[N_ID],0)))</f>
        <v/>
      </c>
      <c r="C685" s="29" t="str">
        <f ca="1">IF(ATALI[[#This Row],[//]]="","",HYPERLINK("["&amp;SUBSTITUTE(DIR,"'","")&amp;"]NOTA!D"&amp;ATALI[[#This Row],[//]]+2,"&gt;"))</f>
        <v/>
      </c>
      <c r="D685" s="29" t="str">
        <f>IF(ATALI[[#This Row],[ID NOTA]]="","",INDEX(Table1[QB],MATCH(ATALI[[#This Row],[ID NOTA]],Table1[ID],0)))</f>
        <v/>
      </c>
      <c r="E68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85" s="29"/>
      <c r="G685" s="30" t="str">
        <f ca="1">IF(ATALI[[#This Row],[N_ID]]="","",INDEX(INDIRECT($2:$2),ATALI[[#This Row],[//]]))</f>
        <v/>
      </c>
      <c r="H685" s="30" t="str">
        <f ca="1">IF(ATALI[[#This Row],[N_ID]]="","",INDEX(INDIRECT($2:$2),ATALI[[#This Row],[//]]))</f>
        <v/>
      </c>
      <c r="I685" s="32" t="str">
        <f ca="1">IF(ATALI[[#This Row],[N_ID]]="","",INDEX(INDIRECT($2:$2),ATALI[[#This Row],[//]]))</f>
        <v/>
      </c>
      <c r="J685" s="32" t="str">
        <f ca="1">IF(ATALI[[#This Row],[//]]="","",INDEX([3]!db[NB PAJAK],ATALI[[#This Row],[stt]]-1))</f>
        <v/>
      </c>
      <c r="K685" s="29" t="str">
        <f ca="1">IF(ATALI[[#This Row],[//]]="","",INDEX(INDIRECT($2:$2),ATALI[[#This Row],[//]]))</f>
        <v/>
      </c>
      <c r="L685" s="29" t="str">
        <f ca="1">IF(ATALI[[#This Row],[//]]="","",INDEX(INDIRECT($2:$2),ATALI[[#This Row],[//]]))</f>
        <v/>
      </c>
      <c r="M685" s="29" t="str">
        <f ca="1">IF(ATALI[[#This Row],[//]]="","",INDEX(INDIRECT($2:$2),ATALI[[#This Row],[//]]))</f>
        <v/>
      </c>
      <c r="N685" s="33" t="str">
        <f ca="1">IF(ATALI[[#This Row],[//]]="","",INDEX(INDIRECT($2:$2),ATALI[[#This Row],[//]]))</f>
        <v/>
      </c>
      <c r="O685" s="44" t="str">
        <f ca="1">IF(ATALI[[#This Row],[//]]="","",INDEX(INDIRECT($2:$2),ATALI[[#This Row],[//]]))</f>
        <v/>
      </c>
      <c r="P685" s="44" t="str">
        <f ca="1">IF(ATALI[[#This Row],[//]]="","",IF(INDEX(INDIRECT($2:$2),ATALI[[#This Row],[//]])="","",INDEX(INDIRECT($2:$2),ATALI[[#This Row],[//]])))</f>
        <v/>
      </c>
      <c r="Q685" s="33" t="str">
        <f ca="1">IF(ATALI[[#This Row],[//]]="","",INDEX(INDIRECT($2:$2),ATALI[[#This Row],[//]]))</f>
        <v/>
      </c>
      <c r="R6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85" s="45" t="str">
        <f ca="1">IF(ATALI[[#This Row],[//]]="","",IF(INDEX(INDIRECT($2:$2),ATALI[[#This Row],[//]])="","",INDEX(INDIRECT($2:$2),ATALI[[#This Row],[//]])))</f>
        <v/>
      </c>
      <c r="U685" s="32" t="str">
        <f ca="1">IF(ATALI[[#This Row],[//]]="","",INDEX(INDIRECT($2:$2),ATALI[[#This Row],[//]]))</f>
        <v/>
      </c>
      <c r="V685" s="32" t="str">
        <f ca="1">LOWER(SUBSTITUTE(SUBSTITUTE(SUBSTITUTE(SUBSTITUTE(SUBSTITUTE(SUBSTITUTE(SUBSTITUTE(ATALI[[#This Row],[N.B.nota]]," ",""),"-",""),"(",""),")",""),".",""),",",""),"/",""))</f>
        <v/>
      </c>
      <c r="W685" s="32" t="str">
        <f ca="1">IF(ATALI[[#This Row],[concat]]="","",MATCH(ATALI[[#This Row],[concat]],[3]!db[NB NOTA_C],0)+1)</f>
        <v/>
      </c>
      <c r="X685" s="32" t="str">
        <f ca="1">IF(ATALI[[#This Row],[N.B.nota]]="","",ADDRESS(ROW(ATALI[QB]),COLUMN(ATALI[QB]))&amp;":"&amp;ADDRESS(ROW(),COLUMN(ATALI[QB])))</f>
        <v/>
      </c>
      <c r="Y685" s="46" t="str">
        <f ca="1">IF(ATALI[[#This Row],[//]]="","",HYPERLINK("[../DB.xlsx]DB!e"&amp;MATCH(ATALI[[#This Row],[concat]],[3]!db[NB NOTA_C],0)+1,"&gt;"))</f>
        <v/>
      </c>
      <c r="Z685" s="32">
        <f ca="1">IF(ATALI[[#This Row],[ID NOTA]]="",INDIRECT(ADDRESS(ROW()-1,COLUMN())),ATALI[[#This Row],[ID NOTA]])</f>
        <v>7</v>
      </c>
    </row>
    <row r="686" spans="1:26" x14ac:dyDescent="0.25">
      <c r="A686" s="32"/>
      <c r="B686" s="29" t="str">
        <f>IF(ATALI[[#This Row],[N_ID]]="","",INDEX(Table1[ID],MATCH(ATALI[[#This Row],[N_ID]],Table1[N_ID],0)))</f>
        <v/>
      </c>
      <c r="C686" s="29" t="str">
        <f ca="1">IF(ATALI[[#This Row],[//]]="","",HYPERLINK("["&amp;SUBSTITUTE(DIR,"'","")&amp;"]NOTA!D"&amp;ATALI[[#This Row],[//]]+2,"&gt;"))</f>
        <v/>
      </c>
      <c r="D686" s="29" t="str">
        <f>IF(ATALI[[#This Row],[ID NOTA]]="","",INDEX(Table1[QB],MATCH(ATALI[[#This Row],[ID NOTA]],Table1[ID],0)))</f>
        <v/>
      </c>
      <c r="E68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86" s="29"/>
      <c r="G686" s="30" t="str">
        <f ca="1">IF(ATALI[[#This Row],[N_ID]]="","",INDEX(INDIRECT($2:$2),ATALI[[#This Row],[//]]))</f>
        <v/>
      </c>
      <c r="H686" s="30" t="str">
        <f ca="1">IF(ATALI[[#This Row],[N_ID]]="","",INDEX(INDIRECT($2:$2),ATALI[[#This Row],[//]]))</f>
        <v/>
      </c>
      <c r="I686" s="32" t="str">
        <f ca="1">IF(ATALI[[#This Row],[N_ID]]="","",INDEX(INDIRECT($2:$2),ATALI[[#This Row],[//]]))</f>
        <v/>
      </c>
      <c r="J686" s="32" t="str">
        <f ca="1">IF(ATALI[[#This Row],[//]]="","",INDEX([3]!db[NB PAJAK],ATALI[[#This Row],[stt]]-1))</f>
        <v/>
      </c>
      <c r="K686" s="29" t="str">
        <f ca="1">IF(ATALI[[#This Row],[//]]="","",INDEX(INDIRECT($2:$2),ATALI[[#This Row],[//]]))</f>
        <v/>
      </c>
      <c r="L686" s="29" t="str">
        <f ca="1">IF(ATALI[[#This Row],[//]]="","",INDEX(INDIRECT($2:$2),ATALI[[#This Row],[//]]))</f>
        <v/>
      </c>
      <c r="M686" s="29" t="str">
        <f ca="1">IF(ATALI[[#This Row],[//]]="","",INDEX(INDIRECT($2:$2),ATALI[[#This Row],[//]]))</f>
        <v/>
      </c>
      <c r="N686" s="33" t="str">
        <f ca="1">IF(ATALI[[#This Row],[//]]="","",INDEX(INDIRECT($2:$2),ATALI[[#This Row],[//]]))</f>
        <v/>
      </c>
      <c r="O686" s="44" t="str">
        <f ca="1">IF(ATALI[[#This Row],[//]]="","",INDEX(INDIRECT($2:$2),ATALI[[#This Row],[//]]))</f>
        <v/>
      </c>
      <c r="P686" s="44" t="str">
        <f ca="1">IF(ATALI[[#This Row],[//]]="","",IF(INDEX(INDIRECT($2:$2),ATALI[[#This Row],[//]])="","",INDEX(INDIRECT($2:$2),ATALI[[#This Row],[//]])))</f>
        <v/>
      </c>
      <c r="Q686" s="33" t="str">
        <f ca="1">IF(ATALI[[#This Row],[//]]="","",INDEX(INDIRECT($2:$2),ATALI[[#This Row],[//]]))</f>
        <v/>
      </c>
      <c r="R6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86" s="45" t="str">
        <f ca="1">IF(ATALI[[#This Row],[//]]="","",IF(INDEX(INDIRECT($2:$2),ATALI[[#This Row],[//]])="","",INDEX(INDIRECT($2:$2),ATALI[[#This Row],[//]])))</f>
        <v/>
      </c>
      <c r="U686" s="32" t="str">
        <f ca="1">IF(ATALI[[#This Row],[//]]="","",INDEX(INDIRECT($2:$2),ATALI[[#This Row],[//]]))</f>
        <v/>
      </c>
      <c r="V686" s="32" t="str">
        <f ca="1">LOWER(SUBSTITUTE(SUBSTITUTE(SUBSTITUTE(SUBSTITUTE(SUBSTITUTE(SUBSTITUTE(SUBSTITUTE(ATALI[[#This Row],[N.B.nota]]," ",""),"-",""),"(",""),")",""),".",""),",",""),"/",""))</f>
        <v/>
      </c>
      <c r="W686" s="32" t="str">
        <f ca="1">IF(ATALI[[#This Row],[concat]]="","",MATCH(ATALI[[#This Row],[concat]],[3]!db[NB NOTA_C],0)+1)</f>
        <v/>
      </c>
      <c r="X686" s="32" t="str">
        <f ca="1">IF(ATALI[[#This Row],[N.B.nota]]="","",ADDRESS(ROW(ATALI[QB]),COLUMN(ATALI[QB]))&amp;":"&amp;ADDRESS(ROW(),COLUMN(ATALI[QB])))</f>
        <v/>
      </c>
      <c r="Y686" s="46" t="str">
        <f ca="1">IF(ATALI[[#This Row],[//]]="","",HYPERLINK("[../DB.xlsx]DB!e"&amp;MATCH(ATALI[[#This Row],[concat]],[3]!db[NB NOTA_C],0)+1,"&gt;"))</f>
        <v/>
      </c>
      <c r="Z686" s="32">
        <f ca="1">IF(ATALI[[#This Row],[ID NOTA]]="",INDIRECT(ADDRESS(ROW()-1,COLUMN())),ATALI[[#This Row],[ID NOTA]])</f>
        <v>7</v>
      </c>
    </row>
    <row r="687" spans="1:26" x14ac:dyDescent="0.25">
      <c r="A687" s="32"/>
      <c r="B687" s="29" t="str">
        <f>IF(ATALI[[#This Row],[N_ID]]="","",INDEX(Table1[ID],MATCH(ATALI[[#This Row],[N_ID]],Table1[N_ID],0)))</f>
        <v/>
      </c>
      <c r="C687" s="29" t="str">
        <f ca="1">IF(ATALI[[#This Row],[//]]="","",HYPERLINK("["&amp;SUBSTITUTE(DIR,"'","")&amp;"]NOTA!D"&amp;ATALI[[#This Row],[//]]+2,"&gt;"))</f>
        <v/>
      </c>
      <c r="D687" s="29" t="str">
        <f>IF(ATALI[[#This Row],[ID NOTA]]="","",INDEX(Table1[QB],MATCH(ATALI[[#This Row],[ID NOTA]],Table1[ID],0)))</f>
        <v/>
      </c>
      <c r="E68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87" s="29"/>
      <c r="G687" s="30" t="str">
        <f ca="1">IF(ATALI[[#This Row],[N_ID]]="","",INDEX(INDIRECT($2:$2),ATALI[[#This Row],[//]]))</f>
        <v/>
      </c>
      <c r="H687" s="30" t="str">
        <f ca="1">IF(ATALI[[#This Row],[N_ID]]="","",INDEX(INDIRECT($2:$2),ATALI[[#This Row],[//]]))</f>
        <v/>
      </c>
      <c r="I687" s="32" t="str">
        <f ca="1">IF(ATALI[[#This Row],[N_ID]]="","",INDEX(INDIRECT($2:$2),ATALI[[#This Row],[//]]))</f>
        <v/>
      </c>
      <c r="J687" s="32" t="str">
        <f ca="1">IF(ATALI[[#This Row],[//]]="","",INDEX([3]!db[NB PAJAK],ATALI[[#This Row],[stt]]-1))</f>
        <v/>
      </c>
      <c r="K687" s="29" t="str">
        <f ca="1">IF(ATALI[[#This Row],[//]]="","",INDEX(INDIRECT($2:$2),ATALI[[#This Row],[//]]))</f>
        <v/>
      </c>
      <c r="L687" s="29" t="str">
        <f ca="1">IF(ATALI[[#This Row],[//]]="","",INDEX(INDIRECT($2:$2),ATALI[[#This Row],[//]]))</f>
        <v/>
      </c>
      <c r="M687" s="29" t="str">
        <f ca="1">IF(ATALI[[#This Row],[//]]="","",INDEX(INDIRECT($2:$2),ATALI[[#This Row],[//]]))</f>
        <v/>
      </c>
      <c r="N687" s="33" t="str">
        <f ca="1">IF(ATALI[[#This Row],[//]]="","",INDEX(INDIRECT($2:$2),ATALI[[#This Row],[//]]))</f>
        <v/>
      </c>
      <c r="O687" s="44" t="str">
        <f ca="1">IF(ATALI[[#This Row],[//]]="","",INDEX(INDIRECT($2:$2),ATALI[[#This Row],[//]]))</f>
        <v/>
      </c>
      <c r="P687" s="44" t="str">
        <f ca="1">IF(ATALI[[#This Row],[//]]="","",IF(INDEX(INDIRECT($2:$2),ATALI[[#This Row],[//]])="","",INDEX(INDIRECT($2:$2),ATALI[[#This Row],[//]])))</f>
        <v/>
      </c>
      <c r="Q687" s="33" t="str">
        <f ca="1">IF(ATALI[[#This Row],[//]]="","",INDEX(INDIRECT($2:$2),ATALI[[#This Row],[//]]))</f>
        <v/>
      </c>
      <c r="R6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87" s="45" t="str">
        <f ca="1">IF(ATALI[[#This Row],[//]]="","",IF(INDEX(INDIRECT($2:$2),ATALI[[#This Row],[//]])="","",INDEX(INDIRECT($2:$2),ATALI[[#This Row],[//]])))</f>
        <v/>
      </c>
      <c r="U687" s="32" t="str">
        <f ca="1">IF(ATALI[[#This Row],[//]]="","",INDEX(INDIRECT($2:$2),ATALI[[#This Row],[//]]))</f>
        <v/>
      </c>
      <c r="V687" s="32" t="str">
        <f ca="1">LOWER(SUBSTITUTE(SUBSTITUTE(SUBSTITUTE(SUBSTITUTE(SUBSTITUTE(SUBSTITUTE(SUBSTITUTE(ATALI[[#This Row],[N.B.nota]]," ",""),"-",""),"(",""),")",""),".",""),",",""),"/",""))</f>
        <v/>
      </c>
      <c r="W687" s="32" t="str">
        <f ca="1">IF(ATALI[[#This Row],[concat]]="","",MATCH(ATALI[[#This Row],[concat]],[3]!db[NB NOTA_C],0)+1)</f>
        <v/>
      </c>
      <c r="X687" s="32" t="str">
        <f ca="1">IF(ATALI[[#This Row],[N.B.nota]]="","",ADDRESS(ROW(ATALI[QB]),COLUMN(ATALI[QB]))&amp;":"&amp;ADDRESS(ROW(),COLUMN(ATALI[QB])))</f>
        <v/>
      </c>
      <c r="Y687" s="46" t="str">
        <f ca="1">IF(ATALI[[#This Row],[//]]="","",HYPERLINK("[../DB.xlsx]DB!e"&amp;MATCH(ATALI[[#This Row],[concat]],[3]!db[NB NOTA_C],0)+1,"&gt;"))</f>
        <v/>
      </c>
      <c r="Z687" s="32">
        <f ca="1">IF(ATALI[[#This Row],[ID NOTA]]="",INDIRECT(ADDRESS(ROW()-1,COLUMN())),ATALI[[#This Row],[ID NOTA]])</f>
        <v>7</v>
      </c>
    </row>
    <row r="688" spans="1:26" x14ac:dyDescent="0.25">
      <c r="A688" s="32"/>
      <c r="B688" s="29" t="str">
        <f>IF(ATALI[[#This Row],[N_ID]]="","",INDEX(Table1[ID],MATCH(ATALI[[#This Row],[N_ID]],Table1[N_ID],0)))</f>
        <v/>
      </c>
      <c r="C688" s="29" t="str">
        <f ca="1">IF(ATALI[[#This Row],[//]]="","",HYPERLINK("["&amp;SUBSTITUTE(DIR,"'","")&amp;"]NOTA!D"&amp;ATALI[[#This Row],[//]]+2,"&gt;"))</f>
        <v/>
      </c>
      <c r="D688" s="29" t="str">
        <f>IF(ATALI[[#This Row],[ID NOTA]]="","",INDEX(Table1[QB],MATCH(ATALI[[#This Row],[ID NOTA]],Table1[ID],0)))</f>
        <v/>
      </c>
      <c r="E68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88" s="29"/>
      <c r="G688" s="30" t="str">
        <f ca="1">IF(ATALI[[#This Row],[N_ID]]="","",INDEX(INDIRECT($2:$2),ATALI[[#This Row],[//]]))</f>
        <v/>
      </c>
      <c r="H688" s="30" t="str">
        <f ca="1">IF(ATALI[[#This Row],[N_ID]]="","",INDEX(INDIRECT($2:$2),ATALI[[#This Row],[//]]))</f>
        <v/>
      </c>
      <c r="I688" s="32" t="str">
        <f ca="1">IF(ATALI[[#This Row],[N_ID]]="","",INDEX(INDIRECT($2:$2),ATALI[[#This Row],[//]]))</f>
        <v/>
      </c>
      <c r="J688" s="32" t="str">
        <f ca="1">IF(ATALI[[#This Row],[//]]="","",INDEX([3]!db[NB PAJAK],ATALI[[#This Row],[stt]]-1))</f>
        <v/>
      </c>
      <c r="K688" s="29" t="str">
        <f ca="1">IF(ATALI[[#This Row],[//]]="","",INDEX(INDIRECT($2:$2),ATALI[[#This Row],[//]]))</f>
        <v/>
      </c>
      <c r="L688" s="29" t="str">
        <f ca="1">IF(ATALI[[#This Row],[//]]="","",INDEX(INDIRECT($2:$2),ATALI[[#This Row],[//]]))</f>
        <v/>
      </c>
      <c r="M688" s="29" t="str">
        <f ca="1">IF(ATALI[[#This Row],[//]]="","",INDEX(INDIRECT($2:$2),ATALI[[#This Row],[//]]))</f>
        <v/>
      </c>
      <c r="N688" s="33" t="str">
        <f ca="1">IF(ATALI[[#This Row],[//]]="","",INDEX(INDIRECT($2:$2),ATALI[[#This Row],[//]]))</f>
        <v/>
      </c>
      <c r="O688" s="44" t="str">
        <f ca="1">IF(ATALI[[#This Row],[//]]="","",INDEX(INDIRECT($2:$2),ATALI[[#This Row],[//]]))</f>
        <v/>
      </c>
      <c r="P688" s="44" t="str">
        <f ca="1">IF(ATALI[[#This Row],[//]]="","",IF(INDEX(INDIRECT($2:$2),ATALI[[#This Row],[//]])="","",INDEX(INDIRECT($2:$2),ATALI[[#This Row],[//]])))</f>
        <v/>
      </c>
      <c r="Q688" s="33" t="str">
        <f ca="1">IF(ATALI[[#This Row],[//]]="","",INDEX(INDIRECT($2:$2),ATALI[[#This Row],[//]]))</f>
        <v/>
      </c>
      <c r="R6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88" s="45" t="str">
        <f ca="1">IF(ATALI[[#This Row],[//]]="","",IF(INDEX(INDIRECT($2:$2),ATALI[[#This Row],[//]])="","",INDEX(INDIRECT($2:$2),ATALI[[#This Row],[//]])))</f>
        <v/>
      </c>
      <c r="U688" s="32" t="str">
        <f ca="1">IF(ATALI[[#This Row],[//]]="","",INDEX(INDIRECT($2:$2),ATALI[[#This Row],[//]]))</f>
        <v/>
      </c>
      <c r="V688" s="32" t="str">
        <f ca="1">LOWER(SUBSTITUTE(SUBSTITUTE(SUBSTITUTE(SUBSTITUTE(SUBSTITUTE(SUBSTITUTE(SUBSTITUTE(ATALI[[#This Row],[N.B.nota]]," ",""),"-",""),"(",""),")",""),".",""),",",""),"/",""))</f>
        <v/>
      </c>
      <c r="W688" s="32" t="str">
        <f ca="1">IF(ATALI[[#This Row],[concat]]="","",MATCH(ATALI[[#This Row],[concat]],[3]!db[NB NOTA_C],0)+1)</f>
        <v/>
      </c>
      <c r="X688" s="32" t="str">
        <f ca="1">IF(ATALI[[#This Row],[N.B.nota]]="","",ADDRESS(ROW(ATALI[QB]),COLUMN(ATALI[QB]))&amp;":"&amp;ADDRESS(ROW(),COLUMN(ATALI[QB])))</f>
        <v/>
      </c>
      <c r="Y688" s="46" t="str">
        <f ca="1">IF(ATALI[[#This Row],[//]]="","",HYPERLINK("[../DB.xlsx]DB!e"&amp;MATCH(ATALI[[#This Row],[concat]],[3]!db[NB NOTA_C],0)+1,"&gt;"))</f>
        <v/>
      </c>
      <c r="Z688" s="32">
        <f ca="1">IF(ATALI[[#This Row],[ID NOTA]]="",INDIRECT(ADDRESS(ROW()-1,COLUMN())),ATALI[[#This Row],[ID NOTA]])</f>
        <v>7</v>
      </c>
    </row>
    <row r="689" spans="1:26" x14ac:dyDescent="0.25">
      <c r="A689" s="32"/>
      <c r="B689" s="29" t="str">
        <f>IF(ATALI[[#This Row],[N_ID]]="","",INDEX(Table1[ID],MATCH(ATALI[[#This Row],[N_ID]],Table1[N_ID],0)))</f>
        <v/>
      </c>
      <c r="C689" s="29" t="str">
        <f ca="1">IF(ATALI[[#This Row],[//]]="","",HYPERLINK("["&amp;SUBSTITUTE(DIR,"'","")&amp;"]NOTA!D"&amp;ATALI[[#This Row],[//]]+2,"&gt;"))</f>
        <v/>
      </c>
      <c r="D689" s="29" t="str">
        <f>IF(ATALI[[#This Row],[ID NOTA]]="","",INDEX(Table1[QB],MATCH(ATALI[[#This Row],[ID NOTA]],Table1[ID],0)))</f>
        <v/>
      </c>
      <c r="E68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89" s="29"/>
      <c r="G689" s="30" t="str">
        <f ca="1">IF(ATALI[[#This Row],[N_ID]]="","",INDEX(INDIRECT($2:$2),ATALI[[#This Row],[//]]))</f>
        <v/>
      </c>
      <c r="H689" s="30" t="str">
        <f ca="1">IF(ATALI[[#This Row],[N_ID]]="","",INDEX(INDIRECT($2:$2),ATALI[[#This Row],[//]]))</f>
        <v/>
      </c>
      <c r="I689" s="32" t="str">
        <f ca="1">IF(ATALI[[#This Row],[N_ID]]="","",INDEX(INDIRECT($2:$2),ATALI[[#This Row],[//]]))</f>
        <v/>
      </c>
      <c r="J689" s="32" t="str">
        <f ca="1">IF(ATALI[[#This Row],[//]]="","",INDEX([3]!db[NB PAJAK],ATALI[[#This Row],[stt]]-1))</f>
        <v/>
      </c>
      <c r="K689" s="29" t="str">
        <f ca="1">IF(ATALI[[#This Row],[//]]="","",INDEX(INDIRECT($2:$2),ATALI[[#This Row],[//]]))</f>
        <v/>
      </c>
      <c r="L689" s="29" t="str">
        <f ca="1">IF(ATALI[[#This Row],[//]]="","",INDEX(INDIRECT($2:$2),ATALI[[#This Row],[//]]))</f>
        <v/>
      </c>
      <c r="M689" s="29" t="str">
        <f ca="1">IF(ATALI[[#This Row],[//]]="","",INDEX(INDIRECT($2:$2),ATALI[[#This Row],[//]]))</f>
        <v/>
      </c>
      <c r="N689" s="33" t="str">
        <f ca="1">IF(ATALI[[#This Row],[//]]="","",INDEX(INDIRECT($2:$2),ATALI[[#This Row],[//]]))</f>
        <v/>
      </c>
      <c r="O689" s="44" t="str">
        <f ca="1">IF(ATALI[[#This Row],[//]]="","",INDEX(INDIRECT($2:$2),ATALI[[#This Row],[//]]))</f>
        <v/>
      </c>
      <c r="P689" s="44" t="str">
        <f ca="1">IF(ATALI[[#This Row],[//]]="","",IF(INDEX(INDIRECT($2:$2),ATALI[[#This Row],[//]])="","",INDEX(INDIRECT($2:$2),ATALI[[#This Row],[//]])))</f>
        <v/>
      </c>
      <c r="Q689" s="33" t="str">
        <f ca="1">IF(ATALI[[#This Row],[//]]="","",INDEX(INDIRECT($2:$2),ATALI[[#This Row],[//]]))</f>
        <v/>
      </c>
      <c r="R6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89" s="45" t="str">
        <f ca="1">IF(ATALI[[#This Row],[//]]="","",IF(INDEX(INDIRECT($2:$2),ATALI[[#This Row],[//]])="","",INDEX(INDIRECT($2:$2),ATALI[[#This Row],[//]])))</f>
        <v/>
      </c>
      <c r="U689" s="32" t="str">
        <f ca="1">IF(ATALI[[#This Row],[//]]="","",INDEX(INDIRECT($2:$2),ATALI[[#This Row],[//]]))</f>
        <v/>
      </c>
      <c r="V689" s="32" t="str">
        <f ca="1">LOWER(SUBSTITUTE(SUBSTITUTE(SUBSTITUTE(SUBSTITUTE(SUBSTITUTE(SUBSTITUTE(SUBSTITUTE(ATALI[[#This Row],[N.B.nota]]," ",""),"-",""),"(",""),")",""),".",""),",",""),"/",""))</f>
        <v/>
      </c>
      <c r="W689" s="32" t="str">
        <f ca="1">IF(ATALI[[#This Row],[concat]]="","",MATCH(ATALI[[#This Row],[concat]],[3]!db[NB NOTA_C],0)+1)</f>
        <v/>
      </c>
      <c r="X689" s="32" t="str">
        <f ca="1">IF(ATALI[[#This Row],[N.B.nota]]="","",ADDRESS(ROW(ATALI[QB]),COLUMN(ATALI[QB]))&amp;":"&amp;ADDRESS(ROW(),COLUMN(ATALI[QB])))</f>
        <v/>
      </c>
      <c r="Y689" s="46" t="str">
        <f ca="1">IF(ATALI[[#This Row],[//]]="","",HYPERLINK("[../DB.xlsx]DB!e"&amp;MATCH(ATALI[[#This Row],[concat]],[3]!db[NB NOTA_C],0)+1,"&gt;"))</f>
        <v/>
      </c>
      <c r="Z689" s="32">
        <f ca="1">IF(ATALI[[#This Row],[ID NOTA]]="",INDIRECT(ADDRESS(ROW()-1,COLUMN())),ATALI[[#This Row],[ID NOTA]])</f>
        <v>7</v>
      </c>
    </row>
    <row r="690" spans="1:26" x14ac:dyDescent="0.25">
      <c r="A690" s="32"/>
      <c r="B690" s="29" t="str">
        <f>IF(ATALI[[#This Row],[N_ID]]="","",INDEX(Table1[ID],MATCH(ATALI[[#This Row],[N_ID]],Table1[N_ID],0)))</f>
        <v/>
      </c>
      <c r="C690" s="29" t="str">
        <f ca="1">IF(ATALI[[#This Row],[//]]="","",HYPERLINK("["&amp;SUBSTITUTE(DIR,"'","")&amp;"]NOTA!D"&amp;ATALI[[#This Row],[//]]+2,"&gt;"))</f>
        <v/>
      </c>
      <c r="D690" s="29" t="str">
        <f>IF(ATALI[[#This Row],[ID NOTA]]="","",INDEX(Table1[QB],MATCH(ATALI[[#This Row],[ID NOTA]],Table1[ID],0)))</f>
        <v/>
      </c>
      <c r="E69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90" s="29"/>
      <c r="G690" s="30" t="str">
        <f ca="1">IF(ATALI[[#This Row],[N_ID]]="","",INDEX(INDIRECT($2:$2),ATALI[[#This Row],[//]]))</f>
        <v/>
      </c>
      <c r="H690" s="30" t="str">
        <f ca="1">IF(ATALI[[#This Row],[N_ID]]="","",INDEX(INDIRECT($2:$2),ATALI[[#This Row],[//]]))</f>
        <v/>
      </c>
      <c r="I690" s="32" t="str">
        <f ca="1">IF(ATALI[[#This Row],[N_ID]]="","",INDEX(INDIRECT($2:$2),ATALI[[#This Row],[//]]))</f>
        <v/>
      </c>
      <c r="J690" s="32" t="str">
        <f ca="1">IF(ATALI[[#This Row],[//]]="","",INDEX([3]!db[NB PAJAK],ATALI[[#This Row],[stt]]-1))</f>
        <v/>
      </c>
      <c r="K690" s="29" t="str">
        <f ca="1">IF(ATALI[[#This Row],[//]]="","",INDEX(INDIRECT($2:$2),ATALI[[#This Row],[//]]))</f>
        <v/>
      </c>
      <c r="L690" s="29" t="str">
        <f ca="1">IF(ATALI[[#This Row],[//]]="","",INDEX(INDIRECT($2:$2),ATALI[[#This Row],[//]]))</f>
        <v/>
      </c>
      <c r="M690" s="29" t="str">
        <f ca="1">IF(ATALI[[#This Row],[//]]="","",INDEX(INDIRECT($2:$2),ATALI[[#This Row],[//]]))</f>
        <v/>
      </c>
      <c r="N690" s="33" t="str">
        <f ca="1">IF(ATALI[[#This Row],[//]]="","",INDEX(INDIRECT($2:$2),ATALI[[#This Row],[//]]))</f>
        <v/>
      </c>
      <c r="O690" s="44" t="str">
        <f ca="1">IF(ATALI[[#This Row],[//]]="","",INDEX(INDIRECT($2:$2),ATALI[[#This Row],[//]]))</f>
        <v/>
      </c>
      <c r="P690" s="44" t="str">
        <f ca="1">IF(ATALI[[#This Row],[//]]="","",IF(INDEX(INDIRECT($2:$2),ATALI[[#This Row],[//]])="","",INDEX(INDIRECT($2:$2),ATALI[[#This Row],[//]])))</f>
        <v/>
      </c>
      <c r="Q690" s="33" t="str">
        <f ca="1">IF(ATALI[[#This Row],[//]]="","",INDEX(INDIRECT($2:$2),ATALI[[#This Row],[//]]))</f>
        <v/>
      </c>
      <c r="R6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90" s="45" t="str">
        <f ca="1">IF(ATALI[[#This Row],[//]]="","",IF(INDEX(INDIRECT($2:$2),ATALI[[#This Row],[//]])="","",INDEX(INDIRECT($2:$2),ATALI[[#This Row],[//]])))</f>
        <v/>
      </c>
      <c r="U690" s="32" t="str">
        <f ca="1">IF(ATALI[[#This Row],[//]]="","",INDEX(INDIRECT($2:$2),ATALI[[#This Row],[//]]))</f>
        <v/>
      </c>
      <c r="V690" s="32" t="str">
        <f ca="1">LOWER(SUBSTITUTE(SUBSTITUTE(SUBSTITUTE(SUBSTITUTE(SUBSTITUTE(SUBSTITUTE(SUBSTITUTE(ATALI[[#This Row],[N.B.nota]]," ",""),"-",""),"(",""),")",""),".",""),",",""),"/",""))</f>
        <v/>
      </c>
      <c r="W690" s="32" t="str">
        <f ca="1">IF(ATALI[[#This Row],[concat]]="","",MATCH(ATALI[[#This Row],[concat]],[3]!db[NB NOTA_C],0)+1)</f>
        <v/>
      </c>
      <c r="X690" s="32" t="str">
        <f ca="1">IF(ATALI[[#This Row],[N.B.nota]]="","",ADDRESS(ROW(ATALI[QB]),COLUMN(ATALI[QB]))&amp;":"&amp;ADDRESS(ROW(),COLUMN(ATALI[QB])))</f>
        <v/>
      </c>
      <c r="Y690" s="46" t="str">
        <f ca="1">IF(ATALI[[#This Row],[//]]="","",HYPERLINK("[../DB.xlsx]DB!e"&amp;MATCH(ATALI[[#This Row],[concat]],[3]!db[NB NOTA_C],0)+1,"&gt;"))</f>
        <v/>
      </c>
      <c r="Z690" s="32">
        <f ca="1">IF(ATALI[[#This Row],[ID NOTA]]="",INDIRECT(ADDRESS(ROW()-1,COLUMN())),ATALI[[#This Row],[ID NOTA]])</f>
        <v>7</v>
      </c>
    </row>
    <row r="691" spans="1:26" x14ac:dyDescent="0.25">
      <c r="A691" s="32"/>
      <c r="B691" s="29" t="str">
        <f>IF(ATALI[[#This Row],[N_ID]]="","",INDEX(Table1[ID],MATCH(ATALI[[#This Row],[N_ID]],Table1[N_ID],0)))</f>
        <v/>
      </c>
      <c r="C691" s="29" t="str">
        <f ca="1">IF(ATALI[[#This Row],[//]]="","",HYPERLINK("["&amp;SUBSTITUTE(DIR,"'","")&amp;"]NOTA!D"&amp;ATALI[[#This Row],[//]]+2,"&gt;"))</f>
        <v/>
      </c>
      <c r="D691" s="29" t="str">
        <f>IF(ATALI[[#This Row],[ID NOTA]]="","",INDEX(Table1[QB],MATCH(ATALI[[#This Row],[ID NOTA]],Table1[ID],0)))</f>
        <v/>
      </c>
      <c r="E69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91" s="29"/>
      <c r="G691" s="30" t="str">
        <f ca="1">IF(ATALI[[#This Row],[N_ID]]="","",INDEX(INDIRECT($2:$2),ATALI[[#This Row],[//]]))</f>
        <v/>
      </c>
      <c r="H691" s="30" t="str">
        <f ca="1">IF(ATALI[[#This Row],[N_ID]]="","",INDEX(INDIRECT($2:$2),ATALI[[#This Row],[//]]))</f>
        <v/>
      </c>
      <c r="I691" s="32" t="str">
        <f ca="1">IF(ATALI[[#This Row],[N_ID]]="","",INDEX(INDIRECT($2:$2),ATALI[[#This Row],[//]]))</f>
        <v/>
      </c>
      <c r="J691" s="32" t="str">
        <f ca="1">IF(ATALI[[#This Row],[//]]="","",INDEX([3]!db[NB PAJAK],ATALI[[#This Row],[stt]]-1))</f>
        <v/>
      </c>
      <c r="K691" s="29" t="str">
        <f ca="1">IF(ATALI[[#This Row],[//]]="","",INDEX(INDIRECT($2:$2),ATALI[[#This Row],[//]]))</f>
        <v/>
      </c>
      <c r="L691" s="29" t="str">
        <f ca="1">IF(ATALI[[#This Row],[//]]="","",INDEX(INDIRECT($2:$2),ATALI[[#This Row],[//]]))</f>
        <v/>
      </c>
      <c r="M691" s="29" t="str">
        <f ca="1">IF(ATALI[[#This Row],[//]]="","",INDEX(INDIRECT($2:$2),ATALI[[#This Row],[//]]))</f>
        <v/>
      </c>
      <c r="N691" s="33" t="str">
        <f ca="1">IF(ATALI[[#This Row],[//]]="","",INDEX(INDIRECT($2:$2),ATALI[[#This Row],[//]]))</f>
        <v/>
      </c>
      <c r="O691" s="44" t="str">
        <f ca="1">IF(ATALI[[#This Row],[//]]="","",INDEX(INDIRECT($2:$2),ATALI[[#This Row],[//]]))</f>
        <v/>
      </c>
      <c r="P691" s="44" t="str">
        <f ca="1">IF(ATALI[[#This Row],[//]]="","",IF(INDEX(INDIRECT($2:$2),ATALI[[#This Row],[//]])="","",INDEX(INDIRECT($2:$2),ATALI[[#This Row],[//]])))</f>
        <v/>
      </c>
      <c r="Q691" s="33" t="str">
        <f ca="1">IF(ATALI[[#This Row],[//]]="","",INDEX(INDIRECT($2:$2),ATALI[[#This Row],[//]]))</f>
        <v/>
      </c>
      <c r="R6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91" s="45" t="str">
        <f ca="1">IF(ATALI[[#This Row],[//]]="","",IF(INDEX(INDIRECT($2:$2),ATALI[[#This Row],[//]])="","",INDEX(INDIRECT($2:$2),ATALI[[#This Row],[//]])))</f>
        <v/>
      </c>
      <c r="U691" s="32" t="str">
        <f ca="1">IF(ATALI[[#This Row],[//]]="","",INDEX(INDIRECT($2:$2),ATALI[[#This Row],[//]]))</f>
        <v/>
      </c>
      <c r="V691" s="32" t="str">
        <f ca="1">LOWER(SUBSTITUTE(SUBSTITUTE(SUBSTITUTE(SUBSTITUTE(SUBSTITUTE(SUBSTITUTE(SUBSTITUTE(ATALI[[#This Row],[N.B.nota]]," ",""),"-",""),"(",""),")",""),".",""),",",""),"/",""))</f>
        <v/>
      </c>
      <c r="W691" s="32" t="str">
        <f ca="1">IF(ATALI[[#This Row],[concat]]="","",MATCH(ATALI[[#This Row],[concat]],[3]!db[NB NOTA_C],0)+1)</f>
        <v/>
      </c>
      <c r="X691" s="32" t="str">
        <f ca="1">IF(ATALI[[#This Row],[N.B.nota]]="","",ADDRESS(ROW(ATALI[QB]),COLUMN(ATALI[QB]))&amp;":"&amp;ADDRESS(ROW(),COLUMN(ATALI[QB])))</f>
        <v/>
      </c>
      <c r="Y691" s="46" t="str">
        <f ca="1">IF(ATALI[[#This Row],[//]]="","",HYPERLINK("[../DB.xlsx]DB!e"&amp;MATCH(ATALI[[#This Row],[concat]],[3]!db[NB NOTA_C],0)+1,"&gt;"))</f>
        <v/>
      </c>
      <c r="Z691" s="32">
        <f ca="1">IF(ATALI[[#This Row],[ID NOTA]]="",INDIRECT(ADDRESS(ROW()-1,COLUMN())),ATALI[[#This Row],[ID NOTA]])</f>
        <v>7</v>
      </c>
    </row>
    <row r="692" spans="1:26" x14ac:dyDescent="0.25">
      <c r="A692" s="32"/>
      <c r="B692" s="29" t="str">
        <f>IF(ATALI[[#This Row],[N_ID]]="","",INDEX(Table1[ID],MATCH(ATALI[[#This Row],[N_ID]],Table1[N_ID],0)))</f>
        <v/>
      </c>
      <c r="C692" s="29" t="str">
        <f ca="1">IF(ATALI[[#This Row],[//]]="","",HYPERLINK("["&amp;SUBSTITUTE(DIR,"'","")&amp;"]NOTA!D"&amp;ATALI[[#This Row],[//]]+2,"&gt;"))</f>
        <v/>
      </c>
      <c r="D692" s="29" t="str">
        <f>IF(ATALI[[#This Row],[ID NOTA]]="","",INDEX(Table1[QB],MATCH(ATALI[[#This Row],[ID NOTA]],Table1[ID],0)))</f>
        <v/>
      </c>
      <c r="E69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92" s="29"/>
      <c r="G692" s="30" t="str">
        <f ca="1">IF(ATALI[[#This Row],[N_ID]]="","",INDEX(INDIRECT($2:$2),ATALI[[#This Row],[//]]))</f>
        <v/>
      </c>
      <c r="H692" s="30" t="str">
        <f ca="1">IF(ATALI[[#This Row],[N_ID]]="","",INDEX(INDIRECT($2:$2),ATALI[[#This Row],[//]]))</f>
        <v/>
      </c>
      <c r="I692" s="32" t="str">
        <f ca="1">IF(ATALI[[#This Row],[N_ID]]="","",INDEX(INDIRECT($2:$2),ATALI[[#This Row],[//]]))</f>
        <v/>
      </c>
      <c r="J692" s="32" t="str">
        <f ca="1">IF(ATALI[[#This Row],[//]]="","",INDEX([3]!db[NB PAJAK],ATALI[[#This Row],[stt]]-1))</f>
        <v/>
      </c>
      <c r="K692" s="29" t="str">
        <f ca="1">IF(ATALI[[#This Row],[//]]="","",INDEX(INDIRECT($2:$2),ATALI[[#This Row],[//]]))</f>
        <v/>
      </c>
      <c r="L692" s="29" t="str">
        <f ca="1">IF(ATALI[[#This Row],[//]]="","",INDEX(INDIRECT($2:$2),ATALI[[#This Row],[//]]))</f>
        <v/>
      </c>
      <c r="M692" s="29" t="str">
        <f ca="1">IF(ATALI[[#This Row],[//]]="","",INDEX(INDIRECT($2:$2),ATALI[[#This Row],[//]]))</f>
        <v/>
      </c>
      <c r="N692" s="33" t="str">
        <f ca="1">IF(ATALI[[#This Row],[//]]="","",INDEX(INDIRECT($2:$2),ATALI[[#This Row],[//]]))</f>
        <v/>
      </c>
      <c r="O692" s="44" t="str">
        <f ca="1">IF(ATALI[[#This Row],[//]]="","",INDEX(INDIRECT($2:$2),ATALI[[#This Row],[//]]))</f>
        <v/>
      </c>
      <c r="P692" s="44" t="str">
        <f ca="1">IF(ATALI[[#This Row],[//]]="","",IF(INDEX(INDIRECT($2:$2),ATALI[[#This Row],[//]])="","",INDEX(INDIRECT($2:$2),ATALI[[#This Row],[//]])))</f>
        <v/>
      </c>
      <c r="Q692" s="33" t="str">
        <f ca="1">IF(ATALI[[#This Row],[//]]="","",INDEX(INDIRECT($2:$2),ATALI[[#This Row],[//]]))</f>
        <v/>
      </c>
      <c r="R6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92" s="45" t="str">
        <f ca="1">IF(ATALI[[#This Row],[//]]="","",IF(INDEX(INDIRECT($2:$2),ATALI[[#This Row],[//]])="","",INDEX(INDIRECT($2:$2),ATALI[[#This Row],[//]])))</f>
        <v/>
      </c>
      <c r="U692" s="32" t="str">
        <f ca="1">IF(ATALI[[#This Row],[//]]="","",INDEX(INDIRECT($2:$2),ATALI[[#This Row],[//]]))</f>
        <v/>
      </c>
      <c r="V692" s="32" t="str">
        <f ca="1">LOWER(SUBSTITUTE(SUBSTITUTE(SUBSTITUTE(SUBSTITUTE(SUBSTITUTE(SUBSTITUTE(SUBSTITUTE(ATALI[[#This Row],[N.B.nota]]," ",""),"-",""),"(",""),")",""),".",""),",",""),"/",""))</f>
        <v/>
      </c>
      <c r="W692" s="32" t="str">
        <f ca="1">IF(ATALI[[#This Row],[concat]]="","",MATCH(ATALI[[#This Row],[concat]],[3]!db[NB NOTA_C],0)+1)</f>
        <v/>
      </c>
      <c r="X692" s="32" t="str">
        <f ca="1">IF(ATALI[[#This Row],[N.B.nota]]="","",ADDRESS(ROW(ATALI[QB]),COLUMN(ATALI[QB]))&amp;":"&amp;ADDRESS(ROW(),COLUMN(ATALI[QB])))</f>
        <v/>
      </c>
      <c r="Y692" s="46" t="str">
        <f ca="1">IF(ATALI[[#This Row],[//]]="","",HYPERLINK("[../DB.xlsx]DB!e"&amp;MATCH(ATALI[[#This Row],[concat]],[3]!db[NB NOTA_C],0)+1,"&gt;"))</f>
        <v/>
      </c>
      <c r="Z692" s="32">
        <f ca="1">IF(ATALI[[#This Row],[ID NOTA]]="",INDIRECT(ADDRESS(ROW()-1,COLUMN())),ATALI[[#This Row],[ID NOTA]])</f>
        <v>7</v>
      </c>
    </row>
    <row r="693" spans="1:26" x14ac:dyDescent="0.25">
      <c r="A693" s="32"/>
      <c r="B693" s="29" t="str">
        <f>IF(ATALI[[#This Row],[N_ID]]="","",INDEX(Table1[ID],MATCH(ATALI[[#This Row],[N_ID]],Table1[N_ID],0)))</f>
        <v/>
      </c>
      <c r="C693" s="29" t="str">
        <f ca="1">IF(ATALI[[#This Row],[//]]="","",HYPERLINK("["&amp;SUBSTITUTE(DIR,"'","")&amp;"]NOTA!D"&amp;ATALI[[#This Row],[//]]+2,"&gt;"))</f>
        <v/>
      </c>
      <c r="D693" s="29" t="str">
        <f>IF(ATALI[[#This Row],[ID NOTA]]="","",INDEX(Table1[QB],MATCH(ATALI[[#This Row],[ID NOTA]],Table1[ID],0)))</f>
        <v/>
      </c>
      <c r="E69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93" s="29"/>
      <c r="G693" s="30" t="str">
        <f ca="1">IF(ATALI[[#This Row],[N_ID]]="","",INDEX(INDIRECT($2:$2),ATALI[[#This Row],[//]]))</f>
        <v/>
      </c>
      <c r="H693" s="30" t="str">
        <f ca="1">IF(ATALI[[#This Row],[N_ID]]="","",INDEX(INDIRECT($2:$2),ATALI[[#This Row],[//]]))</f>
        <v/>
      </c>
      <c r="I693" s="32" t="str">
        <f ca="1">IF(ATALI[[#This Row],[N_ID]]="","",INDEX(INDIRECT($2:$2),ATALI[[#This Row],[//]]))</f>
        <v/>
      </c>
      <c r="J693" s="32" t="str">
        <f ca="1">IF(ATALI[[#This Row],[//]]="","",INDEX([3]!db[NB PAJAK],ATALI[[#This Row],[stt]]-1))</f>
        <v/>
      </c>
      <c r="K693" s="29" t="str">
        <f ca="1">IF(ATALI[[#This Row],[//]]="","",INDEX(INDIRECT($2:$2),ATALI[[#This Row],[//]]))</f>
        <v/>
      </c>
      <c r="L693" s="29" t="str">
        <f ca="1">IF(ATALI[[#This Row],[//]]="","",INDEX(INDIRECT($2:$2),ATALI[[#This Row],[//]]))</f>
        <v/>
      </c>
      <c r="M693" s="29" t="str">
        <f ca="1">IF(ATALI[[#This Row],[//]]="","",INDEX(INDIRECT($2:$2),ATALI[[#This Row],[//]]))</f>
        <v/>
      </c>
      <c r="N693" s="33" t="str">
        <f ca="1">IF(ATALI[[#This Row],[//]]="","",INDEX(INDIRECT($2:$2),ATALI[[#This Row],[//]]))</f>
        <v/>
      </c>
      <c r="O693" s="44" t="str">
        <f ca="1">IF(ATALI[[#This Row],[//]]="","",INDEX(INDIRECT($2:$2),ATALI[[#This Row],[//]]))</f>
        <v/>
      </c>
      <c r="P693" s="44" t="str">
        <f ca="1">IF(ATALI[[#This Row],[//]]="","",IF(INDEX(INDIRECT($2:$2),ATALI[[#This Row],[//]])="","",INDEX(INDIRECT($2:$2),ATALI[[#This Row],[//]])))</f>
        <v/>
      </c>
      <c r="Q693" s="33" t="str">
        <f ca="1">IF(ATALI[[#This Row],[//]]="","",INDEX(INDIRECT($2:$2),ATALI[[#This Row],[//]]))</f>
        <v/>
      </c>
      <c r="R6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93" s="45" t="str">
        <f ca="1">IF(ATALI[[#This Row],[//]]="","",IF(INDEX(INDIRECT($2:$2),ATALI[[#This Row],[//]])="","",INDEX(INDIRECT($2:$2),ATALI[[#This Row],[//]])))</f>
        <v/>
      </c>
      <c r="U693" s="32" t="str">
        <f ca="1">IF(ATALI[[#This Row],[//]]="","",INDEX(INDIRECT($2:$2),ATALI[[#This Row],[//]]))</f>
        <v/>
      </c>
      <c r="V693" s="32" t="str">
        <f ca="1">LOWER(SUBSTITUTE(SUBSTITUTE(SUBSTITUTE(SUBSTITUTE(SUBSTITUTE(SUBSTITUTE(SUBSTITUTE(ATALI[[#This Row],[N.B.nota]]," ",""),"-",""),"(",""),")",""),".",""),",",""),"/",""))</f>
        <v/>
      </c>
      <c r="W693" s="32" t="str">
        <f ca="1">IF(ATALI[[#This Row],[concat]]="","",MATCH(ATALI[[#This Row],[concat]],[3]!db[NB NOTA_C],0)+1)</f>
        <v/>
      </c>
      <c r="X693" s="32" t="str">
        <f ca="1">IF(ATALI[[#This Row],[N.B.nota]]="","",ADDRESS(ROW(ATALI[QB]),COLUMN(ATALI[QB]))&amp;":"&amp;ADDRESS(ROW(),COLUMN(ATALI[QB])))</f>
        <v/>
      </c>
      <c r="Y693" s="46" t="str">
        <f ca="1">IF(ATALI[[#This Row],[//]]="","",HYPERLINK("[../DB.xlsx]DB!e"&amp;MATCH(ATALI[[#This Row],[concat]],[3]!db[NB NOTA_C],0)+1,"&gt;"))</f>
        <v/>
      </c>
      <c r="Z693" s="32">
        <f ca="1">IF(ATALI[[#This Row],[ID NOTA]]="",INDIRECT(ADDRESS(ROW()-1,COLUMN())),ATALI[[#This Row],[ID NOTA]])</f>
        <v>7</v>
      </c>
    </row>
    <row r="694" spans="1:26" x14ac:dyDescent="0.25">
      <c r="A694" s="32"/>
      <c r="B694" s="29" t="str">
        <f>IF(ATALI[[#This Row],[N_ID]]="","",INDEX(Table1[ID],MATCH(ATALI[[#This Row],[N_ID]],Table1[N_ID],0)))</f>
        <v/>
      </c>
      <c r="C694" s="29" t="str">
        <f ca="1">IF(ATALI[[#This Row],[//]]="","",HYPERLINK("["&amp;SUBSTITUTE(DIR,"'","")&amp;"]NOTA!D"&amp;ATALI[[#This Row],[//]]+2,"&gt;"))</f>
        <v/>
      </c>
      <c r="D694" s="29" t="str">
        <f>IF(ATALI[[#This Row],[ID NOTA]]="","",INDEX(Table1[QB],MATCH(ATALI[[#This Row],[ID NOTA]],Table1[ID],0)))</f>
        <v/>
      </c>
      <c r="E69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94" s="29"/>
      <c r="G694" s="30" t="str">
        <f ca="1">IF(ATALI[[#This Row],[N_ID]]="","",INDEX(INDIRECT($2:$2),ATALI[[#This Row],[//]]))</f>
        <v/>
      </c>
      <c r="H694" s="30" t="str">
        <f ca="1">IF(ATALI[[#This Row],[N_ID]]="","",INDEX(INDIRECT($2:$2),ATALI[[#This Row],[//]]))</f>
        <v/>
      </c>
      <c r="I694" s="32" t="str">
        <f ca="1">IF(ATALI[[#This Row],[N_ID]]="","",INDEX(INDIRECT($2:$2),ATALI[[#This Row],[//]]))</f>
        <v/>
      </c>
      <c r="J694" s="32" t="str">
        <f ca="1">IF(ATALI[[#This Row],[//]]="","",INDEX([3]!db[NB PAJAK],ATALI[[#This Row],[stt]]-1))</f>
        <v/>
      </c>
      <c r="K694" s="29" t="str">
        <f ca="1">IF(ATALI[[#This Row],[//]]="","",INDEX(INDIRECT($2:$2),ATALI[[#This Row],[//]]))</f>
        <v/>
      </c>
      <c r="L694" s="29" t="str">
        <f ca="1">IF(ATALI[[#This Row],[//]]="","",INDEX(INDIRECT($2:$2),ATALI[[#This Row],[//]]))</f>
        <v/>
      </c>
      <c r="M694" s="29" t="str">
        <f ca="1">IF(ATALI[[#This Row],[//]]="","",INDEX(INDIRECT($2:$2),ATALI[[#This Row],[//]]))</f>
        <v/>
      </c>
      <c r="N694" s="33" t="str">
        <f ca="1">IF(ATALI[[#This Row],[//]]="","",INDEX(INDIRECT($2:$2),ATALI[[#This Row],[//]]))</f>
        <v/>
      </c>
      <c r="O694" s="44" t="str">
        <f ca="1">IF(ATALI[[#This Row],[//]]="","",INDEX(INDIRECT($2:$2),ATALI[[#This Row],[//]]))</f>
        <v/>
      </c>
      <c r="P694" s="44" t="str">
        <f ca="1">IF(ATALI[[#This Row],[//]]="","",IF(INDEX(INDIRECT($2:$2),ATALI[[#This Row],[//]])="","",INDEX(INDIRECT($2:$2),ATALI[[#This Row],[//]])))</f>
        <v/>
      </c>
      <c r="Q694" s="33" t="str">
        <f ca="1">IF(ATALI[[#This Row],[//]]="","",INDEX(INDIRECT($2:$2),ATALI[[#This Row],[//]]))</f>
        <v/>
      </c>
      <c r="R6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94" s="45" t="str">
        <f ca="1">IF(ATALI[[#This Row],[//]]="","",IF(INDEX(INDIRECT($2:$2),ATALI[[#This Row],[//]])="","",INDEX(INDIRECT($2:$2),ATALI[[#This Row],[//]])))</f>
        <v/>
      </c>
      <c r="U694" s="32" t="str">
        <f ca="1">IF(ATALI[[#This Row],[//]]="","",INDEX(INDIRECT($2:$2),ATALI[[#This Row],[//]]))</f>
        <v/>
      </c>
      <c r="V694" s="32" t="str">
        <f ca="1">LOWER(SUBSTITUTE(SUBSTITUTE(SUBSTITUTE(SUBSTITUTE(SUBSTITUTE(SUBSTITUTE(SUBSTITUTE(ATALI[[#This Row],[N.B.nota]]," ",""),"-",""),"(",""),")",""),".",""),",",""),"/",""))</f>
        <v/>
      </c>
      <c r="W694" s="32" t="str">
        <f ca="1">IF(ATALI[[#This Row],[concat]]="","",MATCH(ATALI[[#This Row],[concat]],[3]!db[NB NOTA_C],0)+1)</f>
        <v/>
      </c>
      <c r="X694" s="32" t="str">
        <f ca="1">IF(ATALI[[#This Row],[N.B.nota]]="","",ADDRESS(ROW(ATALI[QB]),COLUMN(ATALI[QB]))&amp;":"&amp;ADDRESS(ROW(),COLUMN(ATALI[QB])))</f>
        <v/>
      </c>
      <c r="Y694" s="46" t="str">
        <f ca="1">IF(ATALI[[#This Row],[//]]="","",HYPERLINK("[../DB.xlsx]DB!e"&amp;MATCH(ATALI[[#This Row],[concat]],[3]!db[NB NOTA_C],0)+1,"&gt;"))</f>
        <v/>
      </c>
      <c r="Z694" s="32">
        <f ca="1">IF(ATALI[[#This Row],[ID NOTA]]="",INDIRECT(ADDRESS(ROW()-1,COLUMN())),ATALI[[#This Row],[ID NOTA]])</f>
        <v>7</v>
      </c>
    </row>
    <row r="695" spans="1:26" x14ac:dyDescent="0.25">
      <c r="A695" s="32"/>
      <c r="B695" s="29" t="str">
        <f>IF(ATALI[[#This Row],[N_ID]]="","",INDEX(Table1[ID],MATCH(ATALI[[#This Row],[N_ID]],Table1[N_ID],0)))</f>
        <v/>
      </c>
      <c r="C695" s="29" t="str">
        <f ca="1">IF(ATALI[[#This Row],[//]]="","",HYPERLINK("["&amp;SUBSTITUTE(DIR,"'","")&amp;"]NOTA!D"&amp;ATALI[[#This Row],[//]]+2,"&gt;"))</f>
        <v/>
      </c>
      <c r="D695" s="29" t="str">
        <f>IF(ATALI[[#This Row],[ID NOTA]]="","",INDEX(Table1[QB],MATCH(ATALI[[#This Row],[ID NOTA]],Table1[ID],0)))</f>
        <v/>
      </c>
      <c r="E69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95" s="29"/>
      <c r="G695" s="30" t="str">
        <f ca="1">IF(ATALI[[#This Row],[N_ID]]="","",INDEX(INDIRECT($2:$2),ATALI[[#This Row],[//]]))</f>
        <v/>
      </c>
      <c r="H695" s="30" t="str">
        <f ca="1">IF(ATALI[[#This Row],[N_ID]]="","",INDEX(INDIRECT($2:$2),ATALI[[#This Row],[//]]))</f>
        <v/>
      </c>
      <c r="I695" s="32" t="str">
        <f ca="1">IF(ATALI[[#This Row],[N_ID]]="","",INDEX(INDIRECT($2:$2),ATALI[[#This Row],[//]]))</f>
        <v/>
      </c>
      <c r="J695" s="32" t="str">
        <f ca="1">IF(ATALI[[#This Row],[//]]="","",INDEX([3]!db[NB PAJAK],ATALI[[#This Row],[stt]]-1))</f>
        <v/>
      </c>
      <c r="K695" s="29" t="str">
        <f ca="1">IF(ATALI[[#This Row],[//]]="","",INDEX(INDIRECT($2:$2),ATALI[[#This Row],[//]]))</f>
        <v/>
      </c>
      <c r="L695" s="29" t="str">
        <f ca="1">IF(ATALI[[#This Row],[//]]="","",INDEX(INDIRECT($2:$2),ATALI[[#This Row],[//]]))</f>
        <v/>
      </c>
      <c r="M695" s="29" t="str">
        <f ca="1">IF(ATALI[[#This Row],[//]]="","",INDEX(INDIRECT($2:$2),ATALI[[#This Row],[//]]))</f>
        <v/>
      </c>
      <c r="N695" s="33" t="str">
        <f ca="1">IF(ATALI[[#This Row],[//]]="","",INDEX(INDIRECT($2:$2),ATALI[[#This Row],[//]]))</f>
        <v/>
      </c>
      <c r="O695" s="44" t="str">
        <f ca="1">IF(ATALI[[#This Row],[//]]="","",INDEX(INDIRECT($2:$2),ATALI[[#This Row],[//]]))</f>
        <v/>
      </c>
      <c r="P695" s="44" t="str">
        <f ca="1">IF(ATALI[[#This Row],[//]]="","",IF(INDEX(INDIRECT($2:$2),ATALI[[#This Row],[//]])="","",INDEX(INDIRECT($2:$2),ATALI[[#This Row],[//]])))</f>
        <v/>
      </c>
      <c r="Q695" s="33" t="str">
        <f ca="1">IF(ATALI[[#This Row],[//]]="","",INDEX(INDIRECT($2:$2),ATALI[[#This Row],[//]]))</f>
        <v/>
      </c>
      <c r="R6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95" s="45" t="str">
        <f ca="1">IF(ATALI[[#This Row],[//]]="","",IF(INDEX(INDIRECT($2:$2),ATALI[[#This Row],[//]])="","",INDEX(INDIRECT($2:$2),ATALI[[#This Row],[//]])))</f>
        <v/>
      </c>
      <c r="U695" s="32" t="str">
        <f ca="1">IF(ATALI[[#This Row],[//]]="","",INDEX(INDIRECT($2:$2),ATALI[[#This Row],[//]]))</f>
        <v/>
      </c>
      <c r="V695" s="32" t="str">
        <f ca="1">LOWER(SUBSTITUTE(SUBSTITUTE(SUBSTITUTE(SUBSTITUTE(SUBSTITUTE(SUBSTITUTE(SUBSTITUTE(ATALI[[#This Row],[N.B.nota]]," ",""),"-",""),"(",""),")",""),".",""),",",""),"/",""))</f>
        <v/>
      </c>
      <c r="W695" s="32" t="str">
        <f ca="1">IF(ATALI[[#This Row],[concat]]="","",MATCH(ATALI[[#This Row],[concat]],[3]!db[NB NOTA_C],0)+1)</f>
        <v/>
      </c>
      <c r="X695" s="32" t="str">
        <f ca="1">IF(ATALI[[#This Row],[N.B.nota]]="","",ADDRESS(ROW(ATALI[QB]),COLUMN(ATALI[QB]))&amp;":"&amp;ADDRESS(ROW(),COLUMN(ATALI[QB])))</f>
        <v/>
      </c>
      <c r="Y695" s="46" t="str">
        <f ca="1">IF(ATALI[[#This Row],[//]]="","",HYPERLINK("[../DB.xlsx]DB!e"&amp;MATCH(ATALI[[#This Row],[concat]],[3]!db[NB NOTA_C],0)+1,"&gt;"))</f>
        <v/>
      </c>
      <c r="Z695" s="32">
        <f ca="1">IF(ATALI[[#This Row],[ID NOTA]]="",INDIRECT(ADDRESS(ROW()-1,COLUMN())),ATALI[[#This Row],[ID NOTA]])</f>
        <v>7</v>
      </c>
    </row>
    <row r="696" spans="1:26" x14ac:dyDescent="0.25">
      <c r="A696" s="32"/>
      <c r="B696" s="29" t="str">
        <f>IF(ATALI[[#This Row],[N_ID]]="","",INDEX(Table1[ID],MATCH(ATALI[[#This Row],[N_ID]],Table1[N_ID],0)))</f>
        <v/>
      </c>
      <c r="C696" s="29" t="str">
        <f ca="1">IF(ATALI[[#This Row],[//]]="","",HYPERLINK("["&amp;SUBSTITUTE(DIR,"'","")&amp;"]NOTA!D"&amp;ATALI[[#This Row],[//]]+2,"&gt;"))</f>
        <v/>
      </c>
      <c r="D696" s="29" t="str">
        <f>IF(ATALI[[#This Row],[ID NOTA]]="","",INDEX(Table1[QB],MATCH(ATALI[[#This Row],[ID NOTA]],Table1[ID],0)))</f>
        <v/>
      </c>
      <c r="E69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96" s="29"/>
      <c r="G696" s="30" t="str">
        <f ca="1">IF(ATALI[[#This Row],[N_ID]]="","",INDEX(INDIRECT($2:$2),ATALI[[#This Row],[//]]))</f>
        <v/>
      </c>
      <c r="H696" s="30" t="str">
        <f ca="1">IF(ATALI[[#This Row],[N_ID]]="","",INDEX(INDIRECT($2:$2),ATALI[[#This Row],[//]]))</f>
        <v/>
      </c>
      <c r="I696" s="32" t="str">
        <f ca="1">IF(ATALI[[#This Row],[N_ID]]="","",INDEX(INDIRECT($2:$2),ATALI[[#This Row],[//]]))</f>
        <v/>
      </c>
      <c r="J696" s="32" t="str">
        <f ca="1">IF(ATALI[[#This Row],[//]]="","",INDEX([3]!db[NB PAJAK],ATALI[[#This Row],[stt]]-1))</f>
        <v/>
      </c>
      <c r="K696" s="29" t="str">
        <f ca="1">IF(ATALI[[#This Row],[//]]="","",INDEX(INDIRECT($2:$2),ATALI[[#This Row],[//]]))</f>
        <v/>
      </c>
      <c r="L696" s="29" t="str">
        <f ca="1">IF(ATALI[[#This Row],[//]]="","",INDEX(INDIRECT($2:$2),ATALI[[#This Row],[//]]))</f>
        <v/>
      </c>
      <c r="M696" s="29" t="str">
        <f ca="1">IF(ATALI[[#This Row],[//]]="","",INDEX(INDIRECT($2:$2),ATALI[[#This Row],[//]]))</f>
        <v/>
      </c>
      <c r="N696" s="33" t="str">
        <f ca="1">IF(ATALI[[#This Row],[//]]="","",INDEX(INDIRECT($2:$2),ATALI[[#This Row],[//]]))</f>
        <v/>
      </c>
      <c r="O696" s="44" t="str">
        <f ca="1">IF(ATALI[[#This Row],[//]]="","",INDEX(INDIRECT($2:$2),ATALI[[#This Row],[//]]))</f>
        <v/>
      </c>
      <c r="P696" s="44" t="str">
        <f ca="1">IF(ATALI[[#This Row],[//]]="","",IF(INDEX(INDIRECT($2:$2),ATALI[[#This Row],[//]])="","",INDEX(INDIRECT($2:$2),ATALI[[#This Row],[//]])))</f>
        <v/>
      </c>
      <c r="Q696" s="33" t="str">
        <f ca="1">IF(ATALI[[#This Row],[//]]="","",INDEX(INDIRECT($2:$2),ATALI[[#This Row],[//]]))</f>
        <v/>
      </c>
      <c r="R6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96" s="45" t="str">
        <f ca="1">IF(ATALI[[#This Row],[//]]="","",IF(INDEX(INDIRECT($2:$2),ATALI[[#This Row],[//]])="","",INDEX(INDIRECT($2:$2),ATALI[[#This Row],[//]])))</f>
        <v/>
      </c>
      <c r="U696" s="32" t="str">
        <f ca="1">IF(ATALI[[#This Row],[//]]="","",INDEX(INDIRECT($2:$2),ATALI[[#This Row],[//]]))</f>
        <v/>
      </c>
      <c r="V696" s="32" t="str">
        <f ca="1">LOWER(SUBSTITUTE(SUBSTITUTE(SUBSTITUTE(SUBSTITUTE(SUBSTITUTE(SUBSTITUTE(SUBSTITUTE(ATALI[[#This Row],[N.B.nota]]," ",""),"-",""),"(",""),")",""),".",""),",",""),"/",""))</f>
        <v/>
      </c>
      <c r="W696" s="32" t="str">
        <f ca="1">IF(ATALI[[#This Row],[concat]]="","",MATCH(ATALI[[#This Row],[concat]],[3]!db[NB NOTA_C],0)+1)</f>
        <v/>
      </c>
      <c r="X696" s="32" t="str">
        <f ca="1">IF(ATALI[[#This Row],[N.B.nota]]="","",ADDRESS(ROW(ATALI[QB]),COLUMN(ATALI[QB]))&amp;":"&amp;ADDRESS(ROW(),COLUMN(ATALI[QB])))</f>
        <v/>
      </c>
      <c r="Y696" s="46" t="str">
        <f ca="1">IF(ATALI[[#This Row],[//]]="","",HYPERLINK("[../DB.xlsx]DB!e"&amp;MATCH(ATALI[[#This Row],[concat]],[3]!db[NB NOTA_C],0)+1,"&gt;"))</f>
        <v/>
      </c>
      <c r="Z696" s="32">
        <f ca="1">IF(ATALI[[#This Row],[ID NOTA]]="",INDIRECT(ADDRESS(ROW()-1,COLUMN())),ATALI[[#This Row],[ID NOTA]])</f>
        <v>7</v>
      </c>
    </row>
    <row r="697" spans="1:26" x14ac:dyDescent="0.25">
      <c r="A697" s="32"/>
      <c r="B697" s="29" t="str">
        <f>IF(ATALI[[#This Row],[N_ID]]="","",INDEX(Table1[ID],MATCH(ATALI[[#This Row],[N_ID]],Table1[N_ID],0)))</f>
        <v/>
      </c>
      <c r="C697" s="29" t="str">
        <f ca="1">IF(ATALI[[#This Row],[//]]="","",HYPERLINK("["&amp;SUBSTITUTE(DIR,"'","")&amp;"]NOTA!D"&amp;ATALI[[#This Row],[//]]+2,"&gt;"))</f>
        <v/>
      </c>
      <c r="D697" s="29" t="str">
        <f>IF(ATALI[[#This Row],[ID NOTA]]="","",INDEX(Table1[QB],MATCH(ATALI[[#This Row],[ID NOTA]],Table1[ID],0)))</f>
        <v/>
      </c>
      <c r="E69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97" s="29"/>
      <c r="G697" s="30" t="str">
        <f ca="1">IF(ATALI[[#This Row],[N_ID]]="","",INDEX(INDIRECT($2:$2),ATALI[[#This Row],[//]]))</f>
        <v/>
      </c>
      <c r="H697" s="30" t="str">
        <f ca="1">IF(ATALI[[#This Row],[N_ID]]="","",INDEX(INDIRECT($2:$2),ATALI[[#This Row],[//]]))</f>
        <v/>
      </c>
      <c r="I697" s="32" t="str">
        <f ca="1">IF(ATALI[[#This Row],[N_ID]]="","",INDEX(INDIRECT($2:$2),ATALI[[#This Row],[//]]))</f>
        <v/>
      </c>
      <c r="J697" s="32" t="str">
        <f ca="1">IF(ATALI[[#This Row],[//]]="","",INDEX([3]!db[NB PAJAK],ATALI[[#This Row],[stt]]-1))</f>
        <v/>
      </c>
      <c r="K697" s="29" t="str">
        <f ca="1">IF(ATALI[[#This Row],[//]]="","",INDEX(INDIRECT($2:$2),ATALI[[#This Row],[//]]))</f>
        <v/>
      </c>
      <c r="L697" s="29" t="str">
        <f ca="1">IF(ATALI[[#This Row],[//]]="","",INDEX(INDIRECT($2:$2),ATALI[[#This Row],[//]]))</f>
        <v/>
      </c>
      <c r="M697" s="29" t="str">
        <f ca="1">IF(ATALI[[#This Row],[//]]="","",INDEX(INDIRECT($2:$2),ATALI[[#This Row],[//]]))</f>
        <v/>
      </c>
      <c r="N697" s="33" t="str">
        <f ca="1">IF(ATALI[[#This Row],[//]]="","",INDEX(INDIRECT($2:$2),ATALI[[#This Row],[//]]))</f>
        <v/>
      </c>
      <c r="O697" s="44" t="str">
        <f ca="1">IF(ATALI[[#This Row],[//]]="","",INDEX(INDIRECT($2:$2),ATALI[[#This Row],[//]]))</f>
        <v/>
      </c>
      <c r="P697" s="44" t="str">
        <f ca="1">IF(ATALI[[#This Row],[//]]="","",IF(INDEX(INDIRECT($2:$2),ATALI[[#This Row],[//]])="","",INDEX(INDIRECT($2:$2),ATALI[[#This Row],[//]])))</f>
        <v/>
      </c>
      <c r="Q697" s="33" t="str">
        <f ca="1">IF(ATALI[[#This Row],[//]]="","",INDEX(INDIRECT($2:$2),ATALI[[#This Row],[//]]))</f>
        <v/>
      </c>
      <c r="R6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97" s="45" t="str">
        <f ca="1">IF(ATALI[[#This Row],[//]]="","",IF(INDEX(INDIRECT($2:$2),ATALI[[#This Row],[//]])="","",INDEX(INDIRECT($2:$2),ATALI[[#This Row],[//]])))</f>
        <v/>
      </c>
      <c r="U697" s="32" t="str">
        <f ca="1">IF(ATALI[[#This Row],[//]]="","",INDEX(INDIRECT($2:$2),ATALI[[#This Row],[//]]))</f>
        <v/>
      </c>
      <c r="V697" s="32" t="str">
        <f ca="1">LOWER(SUBSTITUTE(SUBSTITUTE(SUBSTITUTE(SUBSTITUTE(SUBSTITUTE(SUBSTITUTE(SUBSTITUTE(ATALI[[#This Row],[N.B.nota]]," ",""),"-",""),"(",""),")",""),".",""),",",""),"/",""))</f>
        <v/>
      </c>
      <c r="W697" s="32" t="str">
        <f ca="1">IF(ATALI[[#This Row],[concat]]="","",MATCH(ATALI[[#This Row],[concat]],[3]!db[NB NOTA_C],0)+1)</f>
        <v/>
      </c>
      <c r="X697" s="32" t="str">
        <f ca="1">IF(ATALI[[#This Row],[N.B.nota]]="","",ADDRESS(ROW(ATALI[QB]),COLUMN(ATALI[QB]))&amp;":"&amp;ADDRESS(ROW(),COLUMN(ATALI[QB])))</f>
        <v/>
      </c>
      <c r="Y697" s="46" t="str">
        <f ca="1">IF(ATALI[[#This Row],[//]]="","",HYPERLINK("[../DB.xlsx]DB!e"&amp;MATCH(ATALI[[#This Row],[concat]],[3]!db[NB NOTA_C],0)+1,"&gt;"))</f>
        <v/>
      </c>
      <c r="Z697" s="32">
        <f ca="1">IF(ATALI[[#This Row],[ID NOTA]]="",INDIRECT(ADDRESS(ROW()-1,COLUMN())),ATALI[[#This Row],[ID NOTA]])</f>
        <v>7</v>
      </c>
    </row>
    <row r="698" spans="1:26" x14ac:dyDescent="0.25">
      <c r="A698" s="32"/>
      <c r="B698" s="29" t="str">
        <f>IF(ATALI[[#This Row],[N_ID]]="","",INDEX(Table1[ID],MATCH(ATALI[[#This Row],[N_ID]],Table1[N_ID],0)))</f>
        <v/>
      </c>
      <c r="C698" s="29" t="str">
        <f ca="1">IF(ATALI[[#This Row],[//]]="","",HYPERLINK("["&amp;SUBSTITUTE(DIR,"'","")&amp;"]NOTA!D"&amp;ATALI[[#This Row],[//]]+2,"&gt;"))</f>
        <v/>
      </c>
      <c r="D698" s="29" t="str">
        <f>IF(ATALI[[#This Row],[ID NOTA]]="","",INDEX(Table1[QB],MATCH(ATALI[[#This Row],[ID NOTA]],Table1[ID],0)))</f>
        <v/>
      </c>
      <c r="E69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98" s="29"/>
      <c r="G698" s="30" t="str">
        <f ca="1">IF(ATALI[[#This Row],[N_ID]]="","",INDEX(INDIRECT($2:$2),ATALI[[#This Row],[//]]))</f>
        <v/>
      </c>
      <c r="H698" s="30" t="str">
        <f ca="1">IF(ATALI[[#This Row],[N_ID]]="","",INDEX(INDIRECT($2:$2),ATALI[[#This Row],[//]]))</f>
        <v/>
      </c>
      <c r="I698" s="32" t="str">
        <f ca="1">IF(ATALI[[#This Row],[N_ID]]="","",INDEX(INDIRECT($2:$2),ATALI[[#This Row],[//]]))</f>
        <v/>
      </c>
      <c r="J698" s="32" t="str">
        <f ca="1">IF(ATALI[[#This Row],[//]]="","",INDEX([3]!db[NB PAJAK],ATALI[[#This Row],[stt]]-1))</f>
        <v/>
      </c>
      <c r="K698" s="29" t="str">
        <f ca="1">IF(ATALI[[#This Row],[//]]="","",INDEX(INDIRECT($2:$2),ATALI[[#This Row],[//]]))</f>
        <v/>
      </c>
      <c r="L698" s="29" t="str">
        <f ca="1">IF(ATALI[[#This Row],[//]]="","",INDEX(INDIRECT($2:$2),ATALI[[#This Row],[//]]))</f>
        <v/>
      </c>
      <c r="M698" s="29" t="str">
        <f ca="1">IF(ATALI[[#This Row],[//]]="","",INDEX(INDIRECT($2:$2),ATALI[[#This Row],[//]]))</f>
        <v/>
      </c>
      <c r="N698" s="33" t="str">
        <f ca="1">IF(ATALI[[#This Row],[//]]="","",INDEX(INDIRECT($2:$2),ATALI[[#This Row],[//]]))</f>
        <v/>
      </c>
      <c r="O698" s="44" t="str">
        <f ca="1">IF(ATALI[[#This Row],[//]]="","",INDEX(INDIRECT($2:$2),ATALI[[#This Row],[//]]))</f>
        <v/>
      </c>
      <c r="P698" s="44" t="str">
        <f ca="1">IF(ATALI[[#This Row],[//]]="","",IF(INDEX(INDIRECT($2:$2),ATALI[[#This Row],[//]])="","",INDEX(INDIRECT($2:$2),ATALI[[#This Row],[//]])))</f>
        <v/>
      </c>
      <c r="Q698" s="33" t="str">
        <f ca="1">IF(ATALI[[#This Row],[//]]="","",INDEX(INDIRECT($2:$2),ATALI[[#This Row],[//]]))</f>
        <v/>
      </c>
      <c r="R6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98" s="45" t="str">
        <f ca="1">IF(ATALI[[#This Row],[//]]="","",IF(INDEX(INDIRECT($2:$2),ATALI[[#This Row],[//]])="","",INDEX(INDIRECT($2:$2),ATALI[[#This Row],[//]])))</f>
        <v/>
      </c>
      <c r="U698" s="32" t="str">
        <f ca="1">IF(ATALI[[#This Row],[//]]="","",INDEX(INDIRECT($2:$2),ATALI[[#This Row],[//]]))</f>
        <v/>
      </c>
      <c r="V698" s="32" t="str">
        <f ca="1">LOWER(SUBSTITUTE(SUBSTITUTE(SUBSTITUTE(SUBSTITUTE(SUBSTITUTE(SUBSTITUTE(SUBSTITUTE(ATALI[[#This Row],[N.B.nota]]," ",""),"-",""),"(",""),")",""),".",""),",",""),"/",""))</f>
        <v/>
      </c>
      <c r="W698" s="32" t="str">
        <f ca="1">IF(ATALI[[#This Row],[concat]]="","",MATCH(ATALI[[#This Row],[concat]],[3]!db[NB NOTA_C],0)+1)</f>
        <v/>
      </c>
      <c r="X698" s="32" t="str">
        <f ca="1">IF(ATALI[[#This Row],[N.B.nota]]="","",ADDRESS(ROW(ATALI[QB]),COLUMN(ATALI[QB]))&amp;":"&amp;ADDRESS(ROW(),COLUMN(ATALI[QB])))</f>
        <v/>
      </c>
      <c r="Y698" s="46" t="str">
        <f ca="1">IF(ATALI[[#This Row],[//]]="","",HYPERLINK("[../DB.xlsx]DB!e"&amp;MATCH(ATALI[[#This Row],[concat]],[3]!db[NB NOTA_C],0)+1,"&gt;"))</f>
        <v/>
      </c>
      <c r="Z698" s="32">
        <f ca="1">IF(ATALI[[#This Row],[ID NOTA]]="",INDIRECT(ADDRESS(ROW()-1,COLUMN())),ATALI[[#This Row],[ID NOTA]])</f>
        <v>7</v>
      </c>
    </row>
    <row r="699" spans="1:26" x14ac:dyDescent="0.25">
      <c r="A699" s="32"/>
      <c r="B699" s="29" t="str">
        <f>IF(ATALI[[#This Row],[N_ID]]="","",INDEX(Table1[ID],MATCH(ATALI[[#This Row],[N_ID]],Table1[N_ID],0)))</f>
        <v/>
      </c>
      <c r="C699" s="29" t="str">
        <f ca="1">IF(ATALI[[#This Row],[//]]="","",HYPERLINK("["&amp;SUBSTITUTE(DIR,"'","")&amp;"]NOTA!D"&amp;ATALI[[#This Row],[//]]+2,"&gt;"))</f>
        <v/>
      </c>
      <c r="D699" s="29" t="str">
        <f>IF(ATALI[[#This Row],[ID NOTA]]="","",INDEX(Table1[QB],MATCH(ATALI[[#This Row],[ID NOTA]],Table1[ID],0)))</f>
        <v/>
      </c>
      <c r="E69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699" s="29"/>
      <c r="G699" s="30" t="str">
        <f ca="1">IF(ATALI[[#This Row],[N_ID]]="","",INDEX(INDIRECT($2:$2),ATALI[[#This Row],[//]]))</f>
        <v/>
      </c>
      <c r="H699" s="30" t="str">
        <f ca="1">IF(ATALI[[#This Row],[N_ID]]="","",INDEX(INDIRECT($2:$2),ATALI[[#This Row],[//]]))</f>
        <v/>
      </c>
      <c r="I699" s="32" t="str">
        <f ca="1">IF(ATALI[[#This Row],[N_ID]]="","",INDEX(INDIRECT($2:$2),ATALI[[#This Row],[//]]))</f>
        <v/>
      </c>
      <c r="J699" s="32" t="str">
        <f ca="1">IF(ATALI[[#This Row],[//]]="","",INDEX([3]!db[NB PAJAK],ATALI[[#This Row],[stt]]-1))</f>
        <v/>
      </c>
      <c r="K699" s="29" t="str">
        <f ca="1">IF(ATALI[[#This Row],[//]]="","",INDEX(INDIRECT($2:$2),ATALI[[#This Row],[//]]))</f>
        <v/>
      </c>
      <c r="L699" s="29" t="str">
        <f ca="1">IF(ATALI[[#This Row],[//]]="","",INDEX(INDIRECT($2:$2),ATALI[[#This Row],[//]]))</f>
        <v/>
      </c>
      <c r="M699" s="29" t="str">
        <f ca="1">IF(ATALI[[#This Row],[//]]="","",INDEX(INDIRECT($2:$2),ATALI[[#This Row],[//]]))</f>
        <v/>
      </c>
      <c r="N699" s="33" t="str">
        <f ca="1">IF(ATALI[[#This Row],[//]]="","",INDEX(INDIRECT($2:$2),ATALI[[#This Row],[//]]))</f>
        <v/>
      </c>
      <c r="O699" s="44" t="str">
        <f ca="1">IF(ATALI[[#This Row],[//]]="","",INDEX(INDIRECT($2:$2),ATALI[[#This Row],[//]]))</f>
        <v/>
      </c>
      <c r="P699" s="44" t="str">
        <f ca="1">IF(ATALI[[#This Row],[//]]="","",IF(INDEX(INDIRECT($2:$2),ATALI[[#This Row],[//]])="","",INDEX(INDIRECT($2:$2),ATALI[[#This Row],[//]])))</f>
        <v/>
      </c>
      <c r="Q699" s="33" t="str">
        <f ca="1">IF(ATALI[[#This Row],[//]]="","",INDEX(INDIRECT($2:$2),ATALI[[#This Row],[//]]))</f>
        <v/>
      </c>
      <c r="R6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6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699" s="45" t="str">
        <f ca="1">IF(ATALI[[#This Row],[//]]="","",IF(INDEX(INDIRECT($2:$2),ATALI[[#This Row],[//]])="","",INDEX(INDIRECT($2:$2),ATALI[[#This Row],[//]])))</f>
        <v/>
      </c>
      <c r="U699" s="32" t="str">
        <f ca="1">IF(ATALI[[#This Row],[//]]="","",INDEX(INDIRECT($2:$2),ATALI[[#This Row],[//]]))</f>
        <v/>
      </c>
      <c r="V699" s="32" t="str">
        <f ca="1">LOWER(SUBSTITUTE(SUBSTITUTE(SUBSTITUTE(SUBSTITUTE(SUBSTITUTE(SUBSTITUTE(SUBSTITUTE(ATALI[[#This Row],[N.B.nota]]," ",""),"-",""),"(",""),")",""),".",""),",",""),"/",""))</f>
        <v/>
      </c>
      <c r="W699" s="32" t="str">
        <f ca="1">IF(ATALI[[#This Row],[concat]]="","",MATCH(ATALI[[#This Row],[concat]],[3]!db[NB NOTA_C],0)+1)</f>
        <v/>
      </c>
      <c r="X699" s="32" t="str">
        <f ca="1">IF(ATALI[[#This Row],[N.B.nota]]="","",ADDRESS(ROW(ATALI[QB]),COLUMN(ATALI[QB]))&amp;":"&amp;ADDRESS(ROW(),COLUMN(ATALI[QB])))</f>
        <v/>
      </c>
      <c r="Y699" s="46" t="str">
        <f ca="1">IF(ATALI[[#This Row],[//]]="","",HYPERLINK("[../DB.xlsx]DB!e"&amp;MATCH(ATALI[[#This Row],[concat]],[3]!db[NB NOTA_C],0)+1,"&gt;"))</f>
        <v/>
      </c>
      <c r="Z699" s="32">
        <f ca="1">IF(ATALI[[#This Row],[ID NOTA]]="",INDIRECT(ADDRESS(ROW()-1,COLUMN())),ATALI[[#This Row],[ID NOTA]])</f>
        <v>7</v>
      </c>
    </row>
    <row r="700" spans="1:26" x14ac:dyDescent="0.25">
      <c r="A700" s="32"/>
      <c r="B700" s="29" t="str">
        <f>IF(ATALI[[#This Row],[N_ID]]="","",INDEX(Table1[ID],MATCH(ATALI[[#This Row],[N_ID]],Table1[N_ID],0)))</f>
        <v/>
      </c>
      <c r="C700" s="29" t="str">
        <f ca="1">IF(ATALI[[#This Row],[//]]="","",HYPERLINK("["&amp;SUBSTITUTE(DIR,"'","")&amp;"]NOTA!D"&amp;ATALI[[#This Row],[//]]+2,"&gt;"))</f>
        <v/>
      </c>
      <c r="D700" s="29" t="str">
        <f>IF(ATALI[[#This Row],[ID NOTA]]="","",INDEX(Table1[QB],MATCH(ATALI[[#This Row],[ID NOTA]],Table1[ID],0)))</f>
        <v/>
      </c>
      <c r="E70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00" s="29"/>
      <c r="G700" s="30" t="str">
        <f ca="1">IF(ATALI[[#This Row],[N_ID]]="","",INDEX(INDIRECT($2:$2),ATALI[[#This Row],[//]]))</f>
        <v/>
      </c>
      <c r="H700" s="30" t="str">
        <f ca="1">IF(ATALI[[#This Row],[N_ID]]="","",INDEX(INDIRECT($2:$2),ATALI[[#This Row],[//]]))</f>
        <v/>
      </c>
      <c r="I700" s="32" t="str">
        <f ca="1">IF(ATALI[[#This Row],[N_ID]]="","",INDEX(INDIRECT($2:$2),ATALI[[#This Row],[//]]))</f>
        <v/>
      </c>
      <c r="J700" s="32" t="str">
        <f ca="1">IF(ATALI[[#This Row],[//]]="","",INDEX([3]!db[NB PAJAK],ATALI[[#This Row],[stt]]-1))</f>
        <v/>
      </c>
      <c r="K700" s="29" t="str">
        <f ca="1">IF(ATALI[[#This Row],[//]]="","",INDEX(INDIRECT($2:$2),ATALI[[#This Row],[//]]))</f>
        <v/>
      </c>
      <c r="L700" s="29" t="str">
        <f ca="1">IF(ATALI[[#This Row],[//]]="","",INDEX(INDIRECT($2:$2),ATALI[[#This Row],[//]]))</f>
        <v/>
      </c>
      <c r="M700" s="29" t="str">
        <f ca="1">IF(ATALI[[#This Row],[//]]="","",INDEX(INDIRECT($2:$2),ATALI[[#This Row],[//]]))</f>
        <v/>
      </c>
      <c r="N700" s="33" t="str">
        <f ca="1">IF(ATALI[[#This Row],[//]]="","",INDEX(INDIRECT($2:$2),ATALI[[#This Row],[//]]))</f>
        <v/>
      </c>
      <c r="O700" s="44" t="str">
        <f ca="1">IF(ATALI[[#This Row],[//]]="","",INDEX(INDIRECT($2:$2),ATALI[[#This Row],[//]]))</f>
        <v/>
      </c>
      <c r="P700" s="44" t="str">
        <f ca="1">IF(ATALI[[#This Row],[//]]="","",IF(INDEX(INDIRECT($2:$2),ATALI[[#This Row],[//]])="","",INDEX(INDIRECT($2:$2),ATALI[[#This Row],[//]])))</f>
        <v/>
      </c>
      <c r="Q700" s="33" t="str">
        <f ca="1">IF(ATALI[[#This Row],[//]]="","",INDEX(INDIRECT($2:$2),ATALI[[#This Row],[//]]))</f>
        <v/>
      </c>
      <c r="R7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00" s="45" t="str">
        <f ca="1">IF(ATALI[[#This Row],[//]]="","",IF(INDEX(INDIRECT($2:$2),ATALI[[#This Row],[//]])="","",INDEX(INDIRECT($2:$2),ATALI[[#This Row],[//]])))</f>
        <v/>
      </c>
      <c r="U700" s="32" t="str">
        <f ca="1">IF(ATALI[[#This Row],[//]]="","",INDEX(INDIRECT($2:$2),ATALI[[#This Row],[//]]))</f>
        <v/>
      </c>
      <c r="V700" s="32" t="str">
        <f ca="1">LOWER(SUBSTITUTE(SUBSTITUTE(SUBSTITUTE(SUBSTITUTE(SUBSTITUTE(SUBSTITUTE(SUBSTITUTE(ATALI[[#This Row],[N.B.nota]]," ",""),"-",""),"(",""),")",""),".",""),",",""),"/",""))</f>
        <v/>
      </c>
      <c r="W700" s="32" t="str">
        <f ca="1">IF(ATALI[[#This Row],[concat]]="","",MATCH(ATALI[[#This Row],[concat]],[3]!db[NB NOTA_C],0)+1)</f>
        <v/>
      </c>
      <c r="X700" s="32" t="str">
        <f ca="1">IF(ATALI[[#This Row],[N.B.nota]]="","",ADDRESS(ROW(ATALI[QB]),COLUMN(ATALI[QB]))&amp;":"&amp;ADDRESS(ROW(),COLUMN(ATALI[QB])))</f>
        <v/>
      </c>
      <c r="Y700" s="46" t="str">
        <f ca="1">IF(ATALI[[#This Row],[//]]="","",HYPERLINK("[../DB.xlsx]DB!e"&amp;MATCH(ATALI[[#This Row],[concat]],[3]!db[NB NOTA_C],0)+1,"&gt;"))</f>
        <v/>
      </c>
      <c r="Z700" s="32">
        <f ca="1">IF(ATALI[[#This Row],[ID NOTA]]="",INDIRECT(ADDRESS(ROW()-1,COLUMN())),ATALI[[#This Row],[ID NOTA]])</f>
        <v>7</v>
      </c>
    </row>
    <row r="701" spans="1:26" x14ac:dyDescent="0.25">
      <c r="A701" s="32"/>
      <c r="B701" s="29" t="str">
        <f>IF(ATALI[[#This Row],[N_ID]]="","",INDEX(Table1[ID],MATCH(ATALI[[#This Row],[N_ID]],Table1[N_ID],0)))</f>
        <v/>
      </c>
      <c r="C701" s="29" t="str">
        <f ca="1">IF(ATALI[[#This Row],[//]]="","",HYPERLINK("["&amp;SUBSTITUTE(DIR,"'","")&amp;"]NOTA!D"&amp;ATALI[[#This Row],[//]]+2,"&gt;"))</f>
        <v/>
      </c>
      <c r="D701" s="29" t="str">
        <f>IF(ATALI[[#This Row],[ID NOTA]]="","",INDEX(Table1[QB],MATCH(ATALI[[#This Row],[ID NOTA]],Table1[ID],0)))</f>
        <v/>
      </c>
      <c r="E70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01" s="29"/>
      <c r="G701" s="30" t="str">
        <f ca="1">IF(ATALI[[#This Row],[N_ID]]="","",INDEX(INDIRECT($2:$2),ATALI[[#This Row],[//]]))</f>
        <v/>
      </c>
      <c r="H701" s="30" t="str">
        <f ca="1">IF(ATALI[[#This Row],[N_ID]]="","",INDEX(INDIRECT($2:$2),ATALI[[#This Row],[//]]))</f>
        <v/>
      </c>
      <c r="I701" s="32" t="str">
        <f ca="1">IF(ATALI[[#This Row],[N_ID]]="","",INDEX(INDIRECT($2:$2),ATALI[[#This Row],[//]]))</f>
        <v/>
      </c>
      <c r="J701" s="32" t="str">
        <f ca="1">IF(ATALI[[#This Row],[//]]="","",INDEX([3]!db[NB PAJAK],ATALI[[#This Row],[stt]]-1))</f>
        <v/>
      </c>
      <c r="K701" s="29" t="str">
        <f ca="1">IF(ATALI[[#This Row],[//]]="","",INDEX(INDIRECT($2:$2),ATALI[[#This Row],[//]]))</f>
        <v/>
      </c>
      <c r="L701" s="29" t="str">
        <f ca="1">IF(ATALI[[#This Row],[//]]="","",INDEX(INDIRECT($2:$2),ATALI[[#This Row],[//]]))</f>
        <v/>
      </c>
      <c r="M701" s="29" t="str">
        <f ca="1">IF(ATALI[[#This Row],[//]]="","",INDEX(INDIRECT($2:$2),ATALI[[#This Row],[//]]))</f>
        <v/>
      </c>
      <c r="N701" s="33" t="str">
        <f ca="1">IF(ATALI[[#This Row],[//]]="","",INDEX(INDIRECT($2:$2),ATALI[[#This Row],[//]]))</f>
        <v/>
      </c>
      <c r="O701" s="44" t="str">
        <f ca="1">IF(ATALI[[#This Row],[//]]="","",INDEX(INDIRECT($2:$2),ATALI[[#This Row],[//]]))</f>
        <v/>
      </c>
      <c r="P701" s="44" t="str">
        <f ca="1">IF(ATALI[[#This Row],[//]]="","",IF(INDEX(INDIRECT($2:$2),ATALI[[#This Row],[//]])="","",INDEX(INDIRECT($2:$2),ATALI[[#This Row],[//]])))</f>
        <v/>
      </c>
      <c r="Q701" s="33" t="str">
        <f ca="1">IF(ATALI[[#This Row],[//]]="","",INDEX(INDIRECT($2:$2),ATALI[[#This Row],[//]]))</f>
        <v/>
      </c>
      <c r="R7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01" s="45" t="str">
        <f ca="1">IF(ATALI[[#This Row],[//]]="","",IF(INDEX(INDIRECT($2:$2),ATALI[[#This Row],[//]])="","",INDEX(INDIRECT($2:$2),ATALI[[#This Row],[//]])))</f>
        <v/>
      </c>
      <c r="U701" s="32" t="str">
        <f ca="1">IF(ATALI[[#This Row],[//]]="","",INDEX(INDIRECT($2:$2),ATALI[[#This Row],[//]]))</f>
        <v/>
      </c>
      <c r="V701" s="32" t="str">
        <f ca="1">LOWER(SUBSTITUTE(SUBSTITUTE(SUBSTITUTE(SUBSTITUTE(SUBSTITUTE(SUBSTITUTE(SUBSTITUTE(ATALI[[#This Row],[N.B.nota]]," ",""),"-",""),"(",""),")",""),".",""),",",""),"/",""))</f>
        <v/>
      </c>
      <c r="W701" s="32" t="str">
        <f ca="1">IF(ATALI[[#This Row],[concat]]="","",MATCH(ATALI[[#This Row],[concat]],[3]!db[NB NOTA_C],0)+1)</f>
        <v/>
      </c>
      <c r="X701" s="32" t="str">
        <f ca="1">IF(ATALI[[#This Row],[N.B.nota]]="","",ADDRESS(ROW(ATALI[QB]),COLUMN(ATALI[QB]))&amp;":"&amp;ADDRESS(ROW(),COLUMN(ATALI[QB])))</f>
        <v/>
      </c>
      <c r="Y701" s="46" t="str">
        <f ca="1">IF(ATALI[[#This Row],[//]]="","",HYPERLINK("[../DB.xlsx]DB!e"&amp;MATCH(ATALI[[#This Row],[concat]],[3]!db[NB NOTA_C],0)+1,"&gt;"))</f>
        <v/>
      </c>
      <c r="Z701" s="32">
        <f ca="1">IF(ATALI[[#This Row],[ID NOTA]]="",INDIRECT(ADDRESS(ROW()-1,COLUMN())),ATALI[[#This Row],[ID NOTA]])</f>
        <v>7</v>
      </c>
    </row>
    <row r="702" spans="1:26" x14ac:dyDescent="0.25">
      <c r="A702" s="32"/>
      <c r="B702" s="29" t="str">
        <f>IF(ATALI[[#This Row],[N_ID]]="","",INDEX(Table1[ID],MATCH(ATALI[[#This Row],[N_ID]],Table1[N_ID],0)))</f>
        <v/>
      </c>
      <c r="C702" s="29" t="str">
        <f ca="1">IF(ATALI[[#This Row],[//]]="","",HYPERLINK("["&amp;SUBSTITUTE(DIR,"'","")&amp;"]NOTA!D"&amp;ATALI[[#This Row],[//]]+2,"&gt;"))</f>
        <v/>
      </c>
      <c r="D702" s="29" t="str">
        <f>IF(ATALI[[#This Row],[ID NOTA]]="","",INDEX(Table1[QB],MATCH(ATALI[[#This Row],[ID NOTA]],Table1[ID],0)))</f>
        <v/>
      </c>
      <c r="E70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02" s="29"/>
      <c r="G702" s="30" t="str">
        <f ca="1">IF(ATALI[[#This Row],[N_ID]]="","",INDEX(INDIRECT($2:$2),ATALI[[#This Row],[//]]))</f>
        <v/>
      </c>
      <c r="H702" s="30" t="str">
        <f ca="1">IF(ATALI[[#This Row],[N_ID]]="","",INDEX(INDIRECT($2:$2),ATALI[[#This Row],[//]]))</f>
        <v/>
      </c>
      <c r="I702" s="32" t="str">
        <f ca="1">IF(ATALI[[#This Row],[N_ID]]="","",INDEX(INDIRECT($2:$2),ATALI[[#This Row],[//]]))</f>
        <v/>
      </c>
      <c r="J702" s="32" t="str">
        <f ca="1">IF(ATALI[[#This Row],[//]]="","",INDEX([3]!db[NB PAJAK],ATALI[[#This Row],[stt]]-1))</f>
        <v/>
      </c>
      <c r="K702" s="29" t="str">
        <f ca="1">IF(ATALI[[#This Row],[//]]="","",INDEX(INDIRECT($2:$2),ATALI[[#This Row],[//]]))</f>
        <v/>
      </c>
      <c r="L702" s="29" t="str">
        <f ca="1">IF(ATALI[[#This Row],[//]]="","",INDEX(INDIRECT($2:$2),ATALI[[#This Row],[//]]))</f>
        <v/>
      </c>
      <c r="M702" s="29" t="str">
        <f ca="1">IF(ATALI[[#This Row],[//]]="","",INDEX(INDIRECT($2:$2),ATALI[[#This Row],[//]]))</f>
        <v/>
      </c>
      <c r="N702" s="33" t="str">
        <f ca="1">IF(ATALI[[#This Row],[//]]="","",INDEX(INDIRECT($2:$2),ATALI[[#This Row],[//]]))</f>
        <v/>
      </c>
      <c r="O702" s="44" t="str">
        <f ca="1">IF(ATALI[[#This Row],[//]]="","",INDEX(INDIRECT($2:$2),ATALI[[#This Row],[//]]))</f>
        <v/>
      </c>
      <c r="P702" s="44" t="str">
        <f ca="1">IF(ATALI[[#This Row],[//]]="","",IF(INDEX(INDIRECT($2:$2),ATALI[[#This Row],[//]])="","",INDEX(INDIRECT($2:$2),ATALI[[#This Row],[//]])))</f>
        <v/>
      </c>
      <c r="Q702" s="33" t="str">
        <f ca="1">IF(ATALI[[#This Row],[//]]="","",INDEX(INDIRECT($2:$2),ATALI[[#This Row],[//]]))</f>
        <v/>
      </c>
      <c r="R7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02" s="45" t="str">
        <f ca="1">IF(ATALI[[#This Row],[//]]="","",IF(INDEX(INDIRECT($2:$2),ATALI[[#This Row],[//]])="","",INDEX(INDIRECT($2:$2),ATALI[[#This Row],[//]])))</f>
        <v/>
      </c>
      <c r="U702" s="32" t="str">
        <f ca="1">IF(ATALI[[#This Row],[//]]="","",INDEX(INDIRECT($2:$2),ATALI[[#This Row],[//]]))</f>
        <v/>
      </c>
      <c r="V702" s="32" t="str">
        <f ca="1">LOWER(SUBSTITUTE(SUBSTITUTE(SUBSTITUTE(SUBSTITUTE(SUBSTITUTE(SUBSTITUTE(SUBSTITUTE(ATALI[[#This Row],[N.B.nota]]," ",""),"-",""),"(",""),")",""),".",""),",",""),"/",""))</f>
        <v/>
      </c>
      <c r="W702" s="32" t="str">
        <f ca="1">IF(ATALI[[#This Row],[concat]]="","",MATCH(ATALI[[#This Row],[concat]],[3]!db[NB NOTA_C],0)+1)</f>
        <v/>
      </c>
      <c r="X702" s="32" t="str">
        <f ca="1">IF(ATALI[[#This Row],[N.B.nota]]="","",ADDRESS(ROW(ATALI[QB]),COLUMN(ATALI[QB]))&amp;":"&amp;ADDRESS(ROW(),COLUMN(ATALI[QB])))</f>
        <v/>
      </c>
      <c r="Y702" s="46" t="str">
        <f ca="1">IF(ATALI[[#This Row],[//]]="","",HYPERLINK("[../DB.xlsx]DB!e"&amp;MATCH(ATALI[[#This Row],[concat]],[3]!db[NB NOTA_C],0)+1,"&gt;"))</f>
        <v/>
      </c>
      <c r="Z702" s="32">
        <f ca="1">IF(ATALI[[#This Row],[ID NOTA]]="",INDIRECT(ADDRESS(ROW()-1,COLUMN())),ATALI[[#This Row],[ID NOTA]])</f>
        <v>7</v>
      </c>
    </row>
    <row r="703" spans="1:26" x14ac:dyDescent="0.25">
      <c r="A703" s="32"/>
      <c r="B703" s="29" t="str">
        <f>IF(ATALI[[#This Row],[N_ID]]="","",INDEX(Table1[ID],MATCH(ATALI[[#This Row],[N_ID]],Table1[N_ID],0)))</f>
        <v/>
      </c>
      <c r="C703" s="29" t="str">
        <f ca="1">IF(ATALI[[#This Row],[//]]="","",HYPERLINK("["&amp;SUBSTITUTE(DIR,"'","")&amp;"]NOTA!D"&amp;ATALI[[#This Row],[//]]+2,"&gt;"))</f>
        <v/>
      </c>
      <c r="D703" s="29" t="str">
        <f>IF(ATALI[[#This Row],[ID NOTA]]="","",INDEX(Table1[QB],MATCH(ATALI[[#This Row],[ID NOTA]],Table1[ID],0)))</f>
        <v/>
      </c>
      <c r="E70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03" s="29"/>
      <c r="G703" s="30" t="str">
        <f ca="1">IF(ATALI[[#This Row],[N_ID]]="","",INDEX(INDIRECT($2:$2),ATALI[[#This Row],[//]]))</f>
        <v/>
      </c>
      <c r="H703" s="30" t="str">
        <f ca="1">IF(ATALI[[#This Row],[N_ID]]="","",INDEX(INDIRECT($2:$2),ATALI[[#This Row],[//]]))</f>
        <v/>
      </c>
      <c r="I703" s="32" t="str">
        <f ca="1">IF(ATALI[[#This Row],[N_ID]]="","",INDEX(INDIRECT($2:$2),ATALI[[#This Row],[//]]))</f>
        <v/>
      </c>
      <c r="J703" s="32" t="str">
        <f ca="1">IF(ATALI[[#This Row],[//]]="","",INDEX([3]!db[NB PAJAK],ATALI[[#This Row],[stt]]-1))</f>
        <v/>
      </c>
      <c r="K703" s="29" t="str">
        <f ca="1">IF(ATALI[[#This Row],[//]]="","",INDEX(INDIRECT($2:$2),ATALI[[#This Row],[//]]))</f>
        <v/>
      </c>
      <c r="L703" s="29" t="str">
        <f ca="1">IF(ATALI[[#This Row],[//]]="","",INDEX(INDIRECT($2:$2),ATALI[[#This Row],[//]]))</f>
        <v/>
      </c>
      <c r="M703" s="29" t="str">
        <f ca="1">IF(ATALI[[#This Row],[//]]="","",INDEX(INDIRECT($2:$2),ATALI[[#This Row],[//]]))</f>
        <v/>
      </c>
      <c r="N703" s="33" t="str">
        <f ca="1">IF(ATALI[[#This Row],[//]]="","",INDEX(INDIRECT($2:$2),ATALI[[#This Row],[//]]))</f>
        <v/>
      </c>
      <c r="O703" s="44" t="str">
        <f ca="1">IF(ATALI[[#This Row],[//]]="","",INDEX(INDIRECT($2:$2),ATALI[[#This Row],[//]]))</f>
        <v/>
      </c>
      <c r="P703" s="44" t="str">
        <f ca="1">IF(ATALI[[#This Row],[//]]="","",IF(INDEX(INDIRECT($2:$2),ATALI[[#This Row],[//]])="","",INDEX(INDIRECT($2:$2),ATALI[[#This Row],[//]])))</f>
        <v/>
      </c>
      <c r="Q703" s="33" t="str">
        <f ca="1">IF(ATALI[[#This Row],[//]]="","",INDEX(INDIRECT($2:$2),ATALI[[#This Row],[//]]))</f>
        <v/>
      </c>
      <c r="R7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03" s="45" t="str">
        <f ca="1">IF(ATALI[[#This Row],[//]]="","",IF(INDEX(INDIRECT($2:$2),ATALI[[#This Row],[//]])="","",INDEX(INDIRECT($2:$2),ATALI[[#This Row],[//]])))</f>
        <v/>
      </c>
      <c r="U703" s="32" t="str">
        <f ca="1">IF(ATALI[[#This Row],[//]]="","",INDEX(INDIRECT($2:$2),ATALI[[#This Row],[//]]))</f>
        <v/>
      </c>
      <c r="V703" s="32" t="str">
        <f ca="1">LOWER(SUBSTITUTE(SUBSTITUTE(SUBSTITUTE(SUBSTITUTE(SUBSTITUTE(SUBSTITUTE(SUBSTITUTE(ATALI[[#This Row],[N.B.nota]]," ",""),"-",""),"(",""),")",""),".",""),",",""),"/",""))</f>
        <v/>
      </c>
      <c r="W703" s="32" t="str">
        <f ca="1">IF(ATALI[[#This Row],[concat]]="","",MATCH(ATALI[[#This Row],[concat]],[3]!db[NB NOTA_C],0)+1)</f>
        <v/>
      </c>
      <c r="X703" s="32" t="str">
        <f ca="1">IF(ATALI[[#This Row],[N.B.nota]]="","",ADDRESS(ROW(ATALI[QB]),COLUMN(ATALI[QB]))&amp;":"&amp;ADDRESS(ROW(),COLUMN(ATALI[QB])))</f>
        <v/>
      </c>
      <c r="Y703" s="46" t="str">
        <f ca="1">IF(ATALI[[#This Row],[//]]="","",HYPERLINK("[../DB.xlsx]DB!e"&amp;MATCH(ATALI[[#This Row],[concat]],[3]!db[NB NOTA_C],0)+1,"&gt;"))</f>
        <v/>
      </c>
      <c r="Z703" s="32">
        <f ca="1">IF(ATALI[[#This Row],[ID NOTA]]="",INDIRECT(ADDRESS(ROW()-1,COLUMN())),ATALI[[#This Row],[ID NOTA]])</f>
        <v>7</v>
      </c>
    </row>
    <row r="704" spans="1:26" x14ac:dyDescent="0.25">
      <c r="A704" s="32"/>
      <c r="B704" s="29" t="str">
        <f>IF(ATALI[[#This Row],[N_ID]]="","",INDEX(Table1[ID],MATCH(ATALI[[#This Row],[N_ID]],Table1[N_ID],0)))</f>
        <v/>
      </c>
      <c r="C704" s="29" t="str">
        <f ca="1">IF(ATALI[[#This Row],[//]]="","",HYPERLINK("["&amp;SUBSTITUTE(DIR,"'","")&amp;"]NOTA!D"&amp;ATALI[[#This Row],[//]]+2,"&gt;"))</f>
        <v/>
      </c>
      <c r="D704" s="29" t="str">
        <f>IF(ATALI[[#This Row],[ID NOTA]]="","",INDEX(Table1[QB],MATCH(ATALI[[#This Row],[ID NOTA]],Table1[ID],0)))</f>
        <v/>
      </c>
      <c r="E70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04" s="29"/>
      <c r="G704" s="30" t="str">
        <f ca="1">IF(ATALI[[#This Row],[N_ID]]="","",INDEX(INDIRECT($2:$2),ATALI[[#This Row],[//]]))</f>
        <v/>
      </c>
      <c r="H704" s="30" t="str">
        <f ca="1">IF(ATALI[[#This Row],[N_ID]]="","",INDEX(INDIRECT($2:$2),ATALI[[#This Row],[//]]))</f>
        <v/>
      </c>
      <c r="I704" s="32" t="str">
        <f ca="1">IF(ATALI[[#This Row],[N_ID]]="","",INDEX(INDIRECT($2:$2),ATALI[[#This Row],[//]]))</f>
        <v/>
      </c>
      <c r="J704" s="32" t="str">
        <f ca="1">IF(ATALI[[#This Row],[//]]="","",INDEX([3]!db[NB PAJAK],ATALI[[#This Row],[stt]]-1))</f>
        <v/>
      </c>
      <c r="K704" s="29" t="str">
        <f ca="1">IF(ATALI[[#This Row],[//]]="","",INDEX(INDIRECT($2:$2),ATALI[[#This Row],[//]]))</f>
        <v/>
      </c>
      <c r="L704" s="29" t="str">
        <f ca="1">IF(ATALI[[#This Row],[//]]="","",INDEX(INDIRECT($2:$2),ATALI[[#This Row],[//]]))</f>
        <v/>
      </c>
      <c r="M704" s="29" t="str">
        <f ca="1">IF(ATALI[[#This Row],[//]]="","",INDEX(INDIRECT($2:$2),ATALI[[#This Row],[//]]))</f>
        <v/>
      </c>
      <c r="N704" s="33" t="str">
        <f ca="1">IF(ATALI[[#This Row],[//]]="","",INDEX(INDIRECT($2:$2),ATALI[[#This Row],[//]]))</f>
        <v/>
      </c>
      <c r="O704" s="44" t="str">
        <f ca="1">IF(ATALI[[#This Row],[//]]="","",INDEX(INDIRECT($2:$2),ATALI[[#This Row],[//]]))</f>
        <v/>
      </c>
      <c r="P704" s="44" t="str">
        <f ca="1">IF(ATALI[[#This Row],[//]]="","",IF(INDEX(INDIRECT($2:$2),ATALI[[#This Row],[//]])="","",INDEX(INDIRECT($2:$2),ATALI[[#This Row],[//]])))</f>
        <v/>
      </c>
      <c r="Q704" s="33" t="str">
        <f ca="1">IF(ATALI[[#This Row],[//]]="","",INDEX(INDIRECT($2:$2),ATALI[[#This Row],[//]]))</f>
        <v/>
      </c>
      <c r="R7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04" s="45" t="str">
        <f ca="1">IF(ATALI[[#This Row],[//]]="","",IF(INDEX(INDIRECT($2:$2),ATALI[[#This Row],[//]])="","",INDEX(INDIRECT($2:$2),ATALI[[#This Row],[//]])))</f>
        <v/>
      </c>
      <c r="U704" s="32" t="str">
        <f ca="1">IF(ATALI[[#This Row],[//]]="","",INDEX(INDIRECT($2:$2),ATALI[[#This Row],[//]]))</f>
        <v/>
      </c>
      <c r="V704" s="32" t="str">
        <f ca="1">LOWER(SUBSTITUTE(SUBSTITUTE(SUBSTITUTE(SUBSTITUTE(SUBSTITUTE(SUBSTITUTE(SUBSTITUTE(ATALI[[#This Row],[N.B.nota]]," ",""),"-",""),"(",""),")",""),".",""),",",""),"/",""))</f>
        <v/>
      </c>
      <c r="W704" s="32" t="str">
        <f ca="1">IF(ATALI[[#This Row],[concat]]="","",MATCH(ATALI[[#This Row],[concat]],[3]!db[NB NOTA_C],0)+1)</f>
        <v/>
      </c>
      <c r="X704" s="32" t="str">
        <f ca="1">IF(ATALI[[#This Row],[N.B.nota]]="","",ADDRESS(ROW(ATALI[QB]),COLUMN(ATALI[QB]))&amp;":"&amp;ADDRESS(ROW(),COLUMN(ATALI[QB])))</f>
        <v/>
      </c>
      <c r="Y704" s="46" t="str">
        <f ca="1">IF(ATALI[[#This Row],[//]]="","",HYPERLINK("[../DB.xlsx]DB!e"&amp;MATCH(ATALI[[#This Row],[concat]],[3]!db[NB NOTA_C],0)+1,"&gt;"))</f>
        <v/>
      </c>
      <c r="Z704" s="32">
        <f ca="1">IF(ATALI[[#This Row],[ID NOTA]]="",INDIRECT(ADDRESS(ROW()-1,COLUMN())),ATALI[[#This Row],[ID NOTA]])</f>
        <v>7</v>
      </c>
    </row>
    <row r="705" spans="1:26" x14ac:dyDescent="0.25">
      <c r="A705" s="32"/>
      <c r="B705" s="29" t="str">
        <f>IF(ATALI[[#This Row],[N_ID]]="","",INDEX(Table1[ID],MATCH(ATALI[[#This Row],[N_ID]],Table1[N_ID],0)))</f>
        <v/>
      </c>
      <c r="C705" s="29" t="str">
        <f ca="1">IF(ATALI[[#This Row],[//]]="","",HYPERLINK("["&amp;SUBSTITUTE(DIR,"'","")&amp;"]NOTA!D"&amp;ATALI[[#This Row],[//]]+2,"&gt;"))</f>
        <v/>
      </c>
      <c r="D705" s="29" t="str">
        <f>IF(ATALI[[#This Row],[ID NOTA]]="","",INDEX(Table1[QB],MATCH(ATALI[[#This Row],[ID NOTA]],Table1[ID],0)))</f>
        <v/>
      </c>
      <c r="E70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05" s="29"/>
      <c r="G705" s="30" t="str">
        <f ca="1">IF(ATALI[[#This Row],[N_ID]]="","",INDEX(INDIRECT($2:$2),ATALI[[#This Row],[//]]))</f>
        <v/>
      </c>
      <c r="H705" s="30" t="str">
        <f ca="1">IF(ATALI[[#This Row],[N_ID]]="","",INDEX(INDIRECT($2:$2),ATALI[[#This Row],[//]]))</f>
        <v/>
      </c>
      <c r="I705" s="32" t="str">
        <f ca="1">IF(ATALI[[#This Row],[N_ID]]="","",INDEX(INDIRECT($2:$2),ATALI[[#This Row],[//]]))</f>
        <v/>
      </c>
      <c r="J705" s="32" t="str">
        <f ca="1">IF(ATALI[[#This Row],[//]]="","",INDEX([3]!db[NB PAJAK],ATALI[[#This Row],[stt]]-1))</f>
        <v/>
      </c>
      <c r="K705" s="29" t="str">
        <f ca="1">IF(ATALI[[#This Row],[//]]="","",INDEX(INDIRECT($2:$2),ATALI[[#This Row],[//]]))</f>
        <v/>
      </c>
      <c r="L705" s="29" t="str">
        <f ca="1">IF(ATALI[[#This Row],[//]]="","",INDEX(INDIRECT($2:$2),ATALI[[#This Row],[//]]))</f>
        <v/>
      </c>
      <c r="M705" s="29" t="str">
        <f ca="1">IF(ATALI[[#This Row],[//]]="","",INDEX(INDIRECT($2:$2),ATALI[[#This Row],[//]]))</f>
        <v/>
      </c>
      <c r="N705" s="33" t="str">
        <f ca="1">IF(ATALI[[#This Row],[//]]="","",INDEX(INDIRECT($2:$2),ATALI[[#This Row],[//]]))</f>
        <v/>
      </c>
      <c r="O705" s="44" t="str">
        <f ca="1">IF(ATALI[[#This Row],[//]]="","",INDEX(INDIRECT($2:$2),ATALI[[#This Row],[//]]))</f>
        <v/>
      </c>
      <c r="P705" s="44" t="str">
        <f ca="1">IF(ATALI[[#This Row],[//]]="","",IF(INDEX(INDIRECT($2:$2),ATALI[[#This Row],[//]])="","",INDEX(INDIRECT($2:$2),ATALI[[#This Row],[//]])))</f>
        <v/>
      </c>
      <c r="Q705" s="33" t="str">
        <f ca="1">IF(ATALI[[#This Row],[//]]="","",INDEX(INDIRECT($2:$2),ATALI[[#This Row],[//]]))</f>
        <v/>
      </c>
      <c r="R7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05" s="45" t="str">
        <f ca="1">IF(ATALI[[#This Row],[//]]="","",IF(INDEX(INDIRECT($2:$2),ATALI[[#This Row],[//]])="","",INDEX(INDIRECT($2:$2),ATALI[[#This Row],[//]])))</f>
        <v/>
      </c>
      <c r="U705" s="32" t="str">
        <f ca="1">IF(ATALI[[#This Row],[//]]="","",INDEX(INDIRECT($2:$2),ATALI[[#This Row],[//]]))</f>
        <v/>
      </c>
      <c r="V705" s="32" t="str">
        <f ca="1">LOWER(SUBSTITUTE(SUBSTITUTE(SUBSTITUTE(SUBSTITUTE(SUBSTITUTE(SUBSTITUTE(SUBSTITUTE(ATALI[[#This Row],[N.B.nota]]," ",""),"-",""),"(",""),")",""),".",""),",",""),"/",""))</f>
        <v/>
      </c>
      <c r="W705" s="32" t="str">
        <f ca="1">IF(ATALI[[#This Row],[concat]]="","",MATCH(ATALI[[#This Row],[concat]],[3]!db[NB NOTA_C],0)+1)</f>
        <v/>
      </c>
      <c r="X705" s="32" t="str">
        <f ca="1">IF(ATALI[[#This Row],[N.B.nota]]="","",ADDRESS(ROW(ATALI[QB]),COLUMN(ATALI[QB]))&amp;":"&amp;ADDRESS(ROW(),COLUMN(ATALI[QB])))</f>
        <v/>
      </c>
      <c r="Y705" s="46" t="str">
        <f ca="1">IF(ATALI[[#This Row],[//]]="","",HYPERLINK("[../DB.xlsx]DB!e"&amp;MATCH(ATALI[[#This Row],[concat]],[3]!db[NB NOTA_C],0)+1,"&gt;"))</f>
        <v/>
      </c>
      <c r="Z705" s="32">
        <f ca="1">IF(ATALI[[#This Row],[ID NOTA]]="",INDIRECT(ADDRESS(ROW()-1,COLUMN())),ATALI[[#This Row],[ID NOTA]])</f>
        <v>7</v>
      </c>
    </row>
    <row r="706" spans="1:26" x14ac:dyDescent="0.25">
      <c r="A706" s="32"/>
      <c r="B706" s="29" t="str">
        <f>IF(ATALI[[#This Row],[N_ID]]="","",INDEX(Table1[ID],MATCH(ATALI[[#This Row],[N_ID]],Table1[N_ID],0)))</f>
        <v/>
      </c>
      <c r="C706" s="29" t="str">
        <f ca="1">IF(ATALI[[#This Row],[//]]="","",HYPERLINK("["&amp;SUBSTITUTE(DIR,"'","")&amp;"]NOTA!D"&amp;ATALI[[#This Row],[//]]+2,"&gt;"))</f>
        <v/>
      </c>
      <c r="D706" s="29" t="str">
        <f>IF(ATALI[[#This Row],[ID NOTA]]="","",INDEX(Table1[QB],MATCH(ATALI[[#This Row],[ID NOTA]],Table1[ID],0)))</f>
        <v/>
      </c>
      <c r="E70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06" s="29"/>
      <c r="G706" s="30" t="str">
        <f ca="1">IF(ATALI[[#This Row],[N_ID]]="","",INDEX(INDIRECT($2:$2),ATALI[[#This Row],[//]]))</f>
        <v/>
      </c>
      <c r="H706" s="30" t="str">
        <f ca="1">IF(ATALI[[#This Row],[N_ID]]="","",INDEX(INDIRECT($2:$2),ATALI[[#This Row],[//]]))</f>
        <v/>
      </c>
      <c r="I706" s="32" t="str">
        <f ca="1">IF(ATALI[[#This Row],[N_ID]]="","",INDEX(INDIRECT($2:$2),ATALI[[#This Row],[//]]))</f>
        <v/>
      </c>
      <c r="J706" s="32" t="str">
        <f ca="1">IF(ATALI[[#This Row],[//]]="","",INDEX([3]!db[NB PAJAK],ATALI[[#This Row],[stt]]-1))</f>
        <v/>
      </c>
      <c r="K706" s="29" t="str">
        <f ca="1">IF(ATALI[[#This Row],[//]]="","",INDEX(INDIRECT($2:$2),ATALI[[#This Row],[//]]))</f>
        <v/>
      </c>
      <c r="L706" s="29" t="str">
        <f ca="1">IF(ATALI[[#This Row],[//]]="","",INDEX(INDIRECT($2:$2),ATALI[[#This Row],[//]]))</f>
        <v/>
      </c>
      <c r="M706" s="29" t="str">
        <f ca="1">IF(ATALI[[#This Row],[//]]="","",INDEX(INDIRECT($2:$2),ATALI[[#This Row],[//]]))</f>
        <v/>
      </c>
      <c r="N706" s="33" t="str">
        <f ca="1">IF(ATALI[[#This Row],[//]]="","",INDEX(INDIRECT($2:$2),ATALI[[#This Row],[//]]))</f>
        <v/>
      </c>
      <c r="O706" s="44" t="str">
        <f ca="1">IF(ATALI[[#This Row],[//]]="","",INDEX(INDIRECT($2:$2),ATALI[[#This Row],[//]]))</f>
        <v/>
      </c>
      <c r="P706" s="44" t="str">
        <f ca="1">IF(ATALI[[#This Row],[//]]="","",IF(INDEX(INDIRECT($2:$2),ATALI[[#This Row],[//]])="","",INDEX(INDIRECT($2:$2),ATALI[[#This Row],[//]])))</f>
        <v/>
      </c>
      <c r="Q706" s="33" t="str">
        <f ca="1">IF(ATALI[[#This Row],[//]]="","",INDEX(INDIRECT($2:$2),ATALI[[#This Row],[//]]))</f>
        <v/>
      </c>
      <c r="R7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06" s="45" t="str">
        <f ca="1">IF(ATALI[[#This Row],[//]]="","",IF(INDEX(INDIRECT($2:$2),ATALI[[#This Row],[//]])="","",INDEX(INDIRECT($2:$2),ATALI[[#This Row],[//]])))</f>
        <v/>
      </c>
      <c r="U706" s="32" t="str">
        <f ca="1">IF(ATALI[[#This Row],[//]]="","",INDEX(INDIRECT($2:$2),ATALI[[#This Row],[//]]))</f>
        <v/>
      </c>
      <c r="V706" s="32" t="str">
        <f ca="1">LOWER(SUBSTITUTE(SUBSTITUTE(SUBSTITUTE(SUBSTITUTE(SUBSTITUTE(SUBSTITUTE(SUBSTITUTE(ATALI[[#This Row],[N.B.nota]]," ",""),"-",""),"(",""),")",""),".",""),",",""),"/",""))</f>
        <v/>
      </c>
      <c r="W706" s="32" t="str">
        <f ca="1">IF(ATALI[[#This Row],[concat]]="","",MATCH(ATALI[[#This Row],[concat]],[3]!db[NB NOTA_C],0)+1)</f>
        <v/>
      </c>
      <c r="X706" s="32" t="str">
        <f ca="1">IF(ATALI[[#This Row],[N.B.nota]]="","",ADDRESS(ROW(ATALI[QB]),COLUMN(ATALI[QB]))&amp;":"&amp;ADDRESS(ROW(),COLUMN(ATALI[QB])))</f>
        <v/>
      </c>
      <c r="Y706" s="46" t="str">
        <f ca="1">IF(ATALI[[#This Row],[//]]="","",HYPERLINK("[../DB.xlsx]DB!e"&amp;MATCH(ATALI[[#This Row],[concat]],[3]!db[NB NOTA_C],0)+1,"&gt;"))</f>
        <v/>
      </c>
      <c r="Z706" s="32">
        <f ca="1">IF(ATALI[[#This Row],[ID NOTA]]="",INDIRECT(ADDRESS(ROW()-1,COLUMN())),ATALI[[#This Row],[ID NOTA]])</f>
        <v>7</v>
      </c>
    </row>
    <row r="707" spans="1:26" x14ac:dyDescent="0.25">
      <c r="A707" s="32"/>
      <c r="B707" s="29" t="str">
        <f>IF(ATALI[[#This Row],[N_ID]]="","",INDEX(Table1[ID],MATCH(ATALI[[#This Row],[N_ID]],Table1[N_ID],0)))</f>
        <v/>
      </c>
      <c r="C707" s="29" t="str">
        <f ca="1">IF(ATALI[[#This Row],[//]]="","",HYPERLINK("["&amp;SUBSTITUTE(DIR,"'","")&amp;"]NOTA!D"&amp;ATALI[[#This Row],[//]]+2,"&gt;"))</f>
        <v/>
      </c>
      <c r="D707" s="29" t="str">
        <f>IF(ATALI[[#This Row],[ID NOTA]]="","",INDEX(Table1[QB],MATCH(ATALI[[#This Row],[ID NOTA]],Table1[ID],0)))</f>
        <v/>
      </c>
      <c r="E70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07" s="29"/>
      <c r="G707" s="30" t="str">
        <f ca="1">IF(ATALI[[#This Row],[N_ID]]="","",INDEX(INDIRECT($2:$2),ATALI[[#This Row],[//]]))</f>
        <v/>
      </c>
      <c r="H707" s="30" t="str">
        <f ca="1">IF(ATALI[[#This Row],[N_ID]]="","",INDEX(INDIRECT($2:$2),ATALI[[#This Row],[//]]))</f>
        <v/>
      </c>
      <c r="I707" s="32" t="str">
        <f ca="1">IF(ATALI[[#This Row],[N_ID]]="","",INDEX(INDIRECT($2:$2),ATALI[[#This Row],[//]]))</f>
        <v/>
      </c>
      <c r="J707" s="32" t="str">
        <f ca="1">IF(ATALI[[#This Row],[//]]="","",INDEX([3]!db[NB PAJAK],ATALI[[#This Row],[stt]]-1))</f>
        <v/>
      </c>
      <c r="K707" s="29" t="str">
        <f ca="1">IF(ATALI[[#This Row],[//]]="","",INDEX(INDIRECT($2:$2),ATALI[[#This Row],[//]]))</f>
        <v/>
      </c>
      <c r="L707" s="29" t="str">
        <f ca="1">IF(ATALI[[#This Row],[//]]="","",INDEX(INDIRECT($2:$2),ATALI[[#This Row],[//]]))</f>
        <v/>
      </c>
      <c r="M707" s="29" t="str">
        <f ca="1">IF(ATALI[[#This Row],[//]]="","",INDEX(INDIRECT($2:$2),ATALI[[#This Row],[//]]))</f>
        <v/>
      </c>
      <c r="N707" s="33" t="str">
        <f ca="1">IF(ATALI[[#This Row],[//]]="","",INDEX(INDIRECT($2:$2),ATALI[[#This Row],[//]]))</f>
        <v/>
      </c>
      <c r="O707" s="44" t="str">
        <f ca="1">IF(ATALI[[#This Row],[//]]="","",INDEX(INDIRECT($2:$2),ATALI[[#This Row],[//]]))</f>
        <v/>
      </c>
      <c r="P707" s="44" t="str">
        <f ca="1">IF(ATALI[[#This Row],[//]]="","",IF(INDEX(INDIRECT($2:$2),ATALI[[#This Row],[//]])="","",INDEX(INDIRECT($2:$2),ATALI[[#This Row],[//]])))</f>
        <v/>
      </c>
      <c r="Q707" s="33" t="str">
        <f ca="1">IF(ATALI[[#This Row],[//]]="","",INDEX(INDIRECT($2:$2),ATALI[[#This Row],[//]]))</f>
        <v/>
      </c>
      <c r="R7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07" s="45" t="str">
        <f ca="1">IF(ATALI[[#This Row],[//]]="","",IF(INDEX(INDIRECT($2:$2),ATALI[[#This Row],[//]])="","",INDEX(INDIRECT($2:$2),ATALI[[#This Row],[//]])))</f>
        <v/>
      </c>
      <c r="U707" s="32" t="str">
        <f ca="1">IF(ATALI[[#This Row],[//]]="","",INDEX(INDIRECT($2:$2),ATALI[[#This Row],[//]]))</f>
        <v/>
      </c>
      <c r="V707" s="32" t="str">
        <f ca="1">LOWER(SUBSTITUTE(SUBSTITUTE(SUBSTITUTE(SUBSTITUTE(SUBSTITUTE(SUBSTITUTE(SUBSTITUTE(ATALI[[#This Row],[N.B.nota]]," ",""),"-",""),"(",""),")",""),".",""),",",""),"/",""))</f>
        <v/>
      </c>
      <c r="W707" s="32" t="str">
        <f ca="1">IF(ATALI[[#This Row],[concat]]="","",MATCH(ATALI[[#This Row],[concat]],[3]!db[NB NOTA_C],0)+1)</f>
        <v/>
      </c>
      <c r="X707" s="32" t="str">
        <f ca="1">IF(ATALI[[#This Row],[N.B.nota]]="","",ADDRESS(ROW(ATALI[QB]),COLUMN(ATALI[QB]))&amp;":"&amp;ADDRESS(ROW(),COLUMN(ATALI[QB])))</f>
        <v/>
      </c>
      <c r="Y707" s="46" t="str">
        <f ca="1">IF(ATALI[[#This Row],[//]]="","",HYPERLINK("[../DB.xlsx]DB!e"&amp;MATCH(ATALI[[#This Row],[concat]],[3]!db[NB NOTA_C],0)+1,"&gt;"))</f>
        <v/>
      </c>
      <c r="Z707" s="32">
        <f ca="1">IF(ATALI[[#This Row],[ID NOTA]]="",INDIRECT(ADDRESS(ROW()-1,COLUMN())),ATALI[[#This Row],[ID NOTA]])</f>
        <v>7</v>
      </c>
    </row>
    <row r="708" spans="1:26" x14ac:dyDescent="0.25">
      <c r="A708" s="32"/>
      <c r="B708" s="29" t="str">
        <f>IF(ATALI[[#This Row],[N_ID]]="","",INDEX(Table1[ID],MATCH(ATALI[[#This Row],[N_ID]],Table1[N_ID],0)))</f>
        <v/>
      </c>
      <c r="C708" s="29" t="str">
        <f ca="1">IF(ATALI[[#This Row],[//]]="","",HYPERLINK("["&amp;SUBSTITUTE(DIR,"'","")&amp;"]NOTA!D"&amp;ATALI[[#This Row],[//]]+2,"&gt;"))</f>
        <v/>
      </c>
      <c r="D708" s="29" t="str">
        <f>IF(ATALI[[#This Row],[ID NOTA]]="","",INDEX(Table1[QB],MATCH(ATALI[[#This Row],[ID NOTA]],Table1[ID],0)))</f>
        <v/>
      </c>
      <c r="E70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08" s="29"/>
      <c r="G708" s="30" t="str">
        <f ca="1">IF(ATALI[[#This Row],[N_ID]]="","",INDEX(INDIRECT($2:$2),ATALI[[#This Row],[//]]))</f>
        <v/>
      </c>
      <c r="H708" s="30" t="str">
        <f ca="1">IF(ATALI[[#This Row],[N_ID]]="","",INDEX(INDIRECT($2:$2),ATALI[[#This Row],[//]]))</f>
        <v/>
      </c>
      <c r="I708" s="32" t="str">
        <f ca="1">IF(ATALI[[#This Row],[N_ID]]="","",INDEX(INDIRECT($2:$2),ATALI[[#This Row],[//]]))</f>
        <v/>
      </c>
      <c r="J708" s="32" t="str">
        <f ca="1">IF(ATALI[[#This Row],[//]]="","",INDEX([3]!db[NB PAJAK],ATALI[[#This Row],[stt]]-1))</f>
        <v/>
      </c>
      <c r="K708" s="29" t="str">
        <f ca="1">IF(ATALI[[#This Row],[//]]="","",INDEX(INDIRECT($2:$2),ATALI[[#This Row],[//]]))</f>
        <v/>
      </c>
      <c r="L708" s="29" t="str">
        <f ca="1">IF(ATALI[[#This Row],[//]]="","",INDEX(INDIRECT($2:$2),ATALI[[#This Row],[//]]))</f>
        <v/>
      </c>
      <c r="M708" s="29" t="str">
        <f ca="1">IF(ATALI[[#This Row],[//]]="","",INDEX(INDIRECT($2:$2),ATALI[[#This Row],[//]]))</f>
        <v/>
      </c>
      <c r="N708" s="33" t="str">
        <f ca="1">IF(ATALI[[#This Row],[//]]="","",INDEX(INDIRECT($2:$2),ATALI[[#This Row],[//]]))</f>
        <v/>
      </c>
      <c r="O708" s="44" t="str">
        <f ca="1">IF(ATALI[[#This Row],[//]]="","",INDEX(INDIRECT($2:$2),ATALI[[#This Row],[//]]))</f>
        <v/>
      </c>
      <c r="P708" s="44" t="str">
        <f ca="1">IF(ATALI[[#This Row],[//]]="","",IF(INDEX(INDIRECT($2:$2),ATALI[[#This Row],[//]])="","",INDEX(INDIRECT($2:$2),ATALI[[#This Row],[//]])))</f>
        <v/>
      </c>
      <c r="Q708" s="33" t="str">
        <f ca="1">IF(ATALI[[#This Row],[//]]="","",INDEX(INDIRECT($2:$2),ATALI[[#This Row],[//]]))</f>
        <v/>
      </c>
      <c r="R7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08" s="45" t="str">
        <f ca="1">IF(ATALI[[#This Row],[//]]="","",IF(INDEX(INDIRECT($2:$2),ATALI[[#This Row],[//]])="","",INDEX(INDIRECT($2:$2),ATALI[[#This Row],[//]])))</f>
        <v/>
      </c>
      <c r="U708" s="32" t="str">
        <f ca="1">IF(ATALI[[#This Row],[//]]="","",INDEX(INDIRECT($2:$2),ATALI[[#This Row],[//]]))</f>
        <v/>
      </c>
      <c r="V708" s="32" t="str">
        <f ca="1">LOWER(SUBSTITUTE(SUBSTITUTE(SUBSTITUTE(SUBSTITUTE(SUBSTITUTE(SUBSTITUTE(SUBSTITUTE(ATALI[[#This Row],[N.B.nota]]," ",""),"-",""),"(",""),")",""),".",""),",",""),"/",""))</f>
        <v/>
      </c>
      <c r="W708" s="32" t="str">
        <f ca="1">IF(ATALI[[#This Row],[concat]]="","",MATCH(ATALI[[#This Row],[concat]],[3]!db[NB NOTA_C],0)+1)</f>
        <v/>
      </c>
      <c r="X708" s="32" t="str">
        <f ca="1">IF(ATALI[[#This Row],[N.B.nota]]="","",ADDRESS(ROW(ATALI[QB]),COLUMN(ATALI[QB]))&amp;":"&amp;ADDRESS(ROW(),COLUMN(ATALI[QB])))</f>
        <v/>
      </c>
      <c r="Y708" s="46" t="str">
        <f ca="1">IF(ATALI[[#This Row],[//]]="","",HYPERLINK("[../DB.xlsx]DB!e"&amp;MATCH(ATALI[[#This Row],[concat]],[3]!db[NB NOTA_C],0)+1,"&gt;"))</f>
        <v/>
      </c>
      <c r="Z708" s="32">
        <f ca="1">IF(ATALI[[#This Row],[ID NOTA]]="",INDIRECT(ADDRESS(ROW()-1,COLUMN())),ATALI[[#This Row],[ID NOTA]])</f>
        <v>7</v>
      </c>
    </row>
    <row r="709" spans="1:26" x14ac:dyDescent="0.25">
      <c r="A709" s="32"/>
      <c r="B709" s="29" t="str">
        <f>IF(ATALI[[#This Row],[N_ID]]="","",INDEX(Table1[ID],MATCH(ATALI[[#This Row],[N_ID]],Table1[N_ID],0)))</f>
        <v/>
      </c>
      <c r="C709" s="29" t="str">
        <f ca="1">IF(ATALI[[#This Row],[//]]="","",HYPERLINK("["&amp;SUBSTITUTE(DIR,"'","")&amp;"]NOTA!D"&amp;ATALI[[#This Row],[//]]+2,"&gt;"))</f>
        <v/>
      </c>
      <c r="D709" s="29" t="str">
        <f>IF(ATALI[[#This Row],[ID NOTA]]="","",INDEX(Table1[QB],MATCH(ATALI[[#This Row],[ID NOTA]],Table1[ID],0)))</f>
        <v/>
      </c>
      <c r="E70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09" s="29"/>
      <c r="G709" s="30" t="str">
        <f ca="1">IF(ATALI[[#This Row],[N_ID]]="","",INDEX(INDIRECT($2:$2),ATALI[[#This Row],[//]]))</f>
        <v/>
      </c>
      <c r="H709" s="30" t="str">
        <f ca="1">IF(ATALI[[#This Row],[N_ID]]="","",INDEX(INDIRECT($2:$2),ATALI[[#This Row],[//]]))</f>
        <v/>
      </c>
      <c r="I709" s="32" t="str">
        <f ca="1">IF(ATALI[[#This Row],[N_ID]]="","",INDEX(INDIRECT($2:$2),ATALI[[#This Row],[//]]))</f>
        <v/>
      </c>
      <c r="J709" s="32" t="str">
        <f ca="1">IF(ATALI[[#This Row],[//]]="","",INDEX([3]!db[NB PAJAK],ATALI[[#This Row],[stt]]-1))</f>
        <v/>
      </c>
      <c r="K709" s="29" t="str">
        <f ca="1">IF(ATALI[[#This Row],[//]]="","",INDEX(INDIRECT($2:$2),ATALI[[#This Row],[//]]))</f>
        <v/>
      </c>
      <c r="L709" s="29" t="str">
        <f ca="1">IF(ATALI[[#This Row],[//]]="","",INDEX(INDIRECT($2:$2),ATALI[[#This Row],[//]]))</f>
        <v/>
      </c>
      <c r="M709" s="29" t="str">
        <f ca="1">IF(ATALI[[#This Row],[//]]="","",INDEX(INDIRECT($2:$2),ATALI[[#This Row],[//]]))</f>
        <v/>
      </c>
      <c r="N709" s="33" t="str">
        <f ca="1">IF(ATALI[[#This Row],[//]]="","",INDEX(INDIRECT($2:$2),ATALI[[#This Row],[//]]))</f>
        <v/>
      </c>
      <c r="O709" s="44" t="str">
        <f ca="1">IF(ATALI[[#This Row],[//]]="","",INDEX(INDIRECT($2:$2),ATALI[[#This Row],[//]]))</f>
        <v/>
      </c>
      <c r="P709" s="44" t="str">
        <f ca="1">IF(ATALI[[#This Row],[//]]="","",IF(INDEX(INDIRECT($2:$2),ATALI[[#This Row],[//]])="","",INDEX(INDIRECT($2:$2),ATALI[[#This Row],[//]])))</f>
        <v/>
      </c>
      <c r="Q709" s="33" t="str">
        <f ca="1">IF(ATALI[[#This Row],[//]]="","",INDEX(INDIRECT($2:$2),ATALI[[#This Row],[//]]))</f>
        <v/>
      </c>
      <c r="R7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09" s="45" t="str">
        <f ca="1">IF(ATALI[[#This Row],[//]]="","",IF(INDEX(INDIRECT($2:$2),ATALI[[#This Row],[//]])="","",INDEX(INDIRECT($2:$2),ATALI[[#This Row],[//]])))</f>
        <v/>
      </c>
      <c r="U709" s="32" t="str">
        <f ca="1">IF(ATALI[[#This Row],[//]]="","",INDEX(INDIRECT($2:$2),ATALI[[#This Row],[//]]))</f>
        <v/>
      </c>
      <c r="V709" s="32" t="str">
        <f ca="1">LOWER(SUBSTITUTE(SUBSTITUTE(SUBSTITUTE(SUBSTITUTE(SUBSTITUTE(SUBSTITUTE(SUBSTITUTE(ATALI[[#This Row],[N.B.nota]]," ",""),"-",""),"(",""),")",""),".",""),",",""),"/",""))</f>
        <v/>
      </c>
      <c r="W709" s="32" t="str">
        <f ca="1">IF(ATALI[[#This Row],[concat]]="","",MATCH(ATALI[[#This Row],[concat]],[3]!db[NB NOTA_C],0)+1)</f>
        <v/>
      </c>
      <c r="X709" s="32" t="str">
        <f ca="1">IF(ATALI[[#This Row],[N.B.nota]]="","",ADDRESS(ROW(ATALI[QB]),COLUMN(ATALI[QB]))&amp;":"&amp;ADDRESS(ROW(),COLUMN(ATALI[QB])))</f>
        <v/>
      </c>
      <c r="Y709" s="46" t="str">
        <f ca="1">IF(ATALI[[#This Row],[//]]="","",HYPERLINK("[../DB.xlsx]DB!e"&amp;MATCH(ATALI[[#This Row],[concat]],[3]!db[NB NOTA_C],0)+1,"&gt;"))</f>
        <v/>
      </c>
      <c r="Z709" s="32">
        <f ca="1">IF(ATALI[[#This Row],[ID NOTA]]="",INDIRECT(ADDRESS(ROW()-1,COLUMN())),ATALI[[#This Row],[ID NOTA]])</f>
        <v>7</v>
      </c>
    </row>
    <row r="710" spans="1:26" x14ac:dyDescent="0.25">
      <c r="A710" s="32"/>
      <c r="B710" s="29" t="str">
        <f>IF(ATALI[[#This Row],[N_ID]]="","",INDEX(Table1[ID],MATCH(ATALI[[#This Row],[N_ID]],Table1[N_ID],0)))</f>
        <v/>
      </c>
      <c r="C710" s="29" t="str">
        <f ca="1">IF(ATALI[[#This Row],[//]]="","",HYPERLINK("["&amp;SUBSTITUTE(DIR,"'","")&amp;"]NOTA!D"&amp;ATALI[[#This Row],[//]]+2,"&gt;"))</f>
        <v/>
      </c>
      <c r="D710" s="29" t="str">
        <f>IF(ATALI[[#This Row],[ID NOTA]]="","",INDEX(Table1[QB],MATCH(ATALI[[#This Row],[ID NOTA]],Table1[ID],0)))</f>
        <v/>
      </c>
      <c r="E71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10" s="29"/>
      <c r="G710" s="30" t="str">
        <f ca="1">IF(ATALI[[#This Row],[N_ID]]="","",INDEX(INDIRECT($2:$2),ATALI[[#This Row],[//]]))</f>
        <v/>
      </c>
      <c r="H710" s="30" t="str">
        <f ca="1">IF(ATALI[[#This Row],[N_ID]]="","",INDEX(INDIRECT($2:$2),ATALI[[#This Row],[//]]))</f>
        <v/>
      </c>
      <c r="I710" s="32" t="str">
        <f ca="1">IF(ATALI[[#This Row],[N_ID]]="","",INDEX(INDIRECT($2:$2),ATALI[[#This Row],[//]]))</f>
        <v/>
      </c>
      <c r="J710" s="32" t="str">
        <f ca="1">IF(ATALI[[#This Row],[//]]="","",INDEX([3]!db[NB PAJAK],ATALI[[#This Row],[stt]]-1))</f>
        <v/>
      </c>
      <c r="K710" s="29" t="str">
        <f ca="1">IF(ATALI[[#This Row],[//]]="","",INDEX(INDIRECT($2:$2),ATALI[[#This Row],[//]]))</f>
        <v/>
      </c>
      <c r="L710" s="29" t="str">
        <f ca="1">IF(ATALI[[#This Row],[//]]="","",INDEX(INDIRECT($2:$2),ATALI[[#This Row],[//]]))</f>
        <v/>
      </c>
      <c r="M710" s="29" t="str">
        <f ca="1">IF(ATALI[[#This Row],[//]]="","",INDEX(INDIRECT($2:$2),ATALI[[#This Row],[//]]))</f>
        <v/>
      </c>
      <c r="N710" s="33" t="str">
        <f ca="1">IF(ATALI[[#This Row],[//]]="","",INDEX(INDIRECT($2:$2),ATALI[[#This Row],[//]]))</f>
        <v/>
      </c>
      <c r="O710" s="44" t="str">
        <f ca="1">IF(ATALI[[#This Row],[//]]="","",INDEX(INDIRECT($2:$2),ATALI[[#This Row],[//]]))</f>
        <v/>
      </c>
      <c r="P710" s="44" t="str">
        <f ca="1">IF(ATALI[[#This Row],[//]]="","",IF(INDEX(INDIRECT($2:$2),ATALI[[#This Row],[//]])="","",INDEX(INDIRECT($2:$2),ATALI[[#This Row],[//]])))</f>
        <v/>
      </c>
      <c r="Q710" s="33" t="str">
        <f ca="1">IF(ATALI[[#This Row],[//]]="","",INDEX(INDIRECT($2:$2),ATALI[[#This Row],[//]]))</f>
        <v/>
      </c>
      <c r="R7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10" s="45" t="str">
        <f ca="1">IF(ATALI[[#This Row],[//]]="","",IF(INDEX(INDIRECT($2:$2),ATALI[[#This Row],[//]])="","",INDEX(INDIRECT($2:$2),ATALI[[#This Row],[//]])))</f>
        <v/>
      </c>
      <c r="U710" s="32" t="str">
        <f ca="1">IF(ATALI[[#This Row],[//]]="","",INDEX(INDIRECT($2:$2),ATALI[[#This Row],[//]]))</f>
        <v/>
      </c>
      <c r="V710" s="32" t="str">
        <f ca="1">LOWER(SUBSTITUTE(SUBSTITUTE(SUBSTITUTE(SUBSTITUTE(SUBSTITUTE(SUBSTITUTE(SUBSTITUTE(ATALI[[#This Row],[N.B.nota]]," ",""),"-",""),"(",""),")",""),".",""),",",""),"/",""))</f>
        <v/>
      </c>
      <c r="W710" s="32" t="str">
        <f ca="1">IF(ATALI[[#This Row],[concat]]="","",MATCH(ATALI[[#This Row],[concat]],[3]!db[NB NOTA_C],0)+1)</f>
        <v/>
      </c>
      <c r="X710" s="32" t="str">
        <f ca="1">IF(ATALI[[#This Row],[N.B.nota]]="","",ADDRESS(ROW(ATALI[QB]),COLUMN(ATALI[QB]))&amp;":"&amp;ADDRESS(ROW(),COLUMN(ATALI[QB])))</f>
        <v/>
      </c>
      <c r="Y710" s="46" t="str">
        <f ca="1">IF(ATALI[[#This Row],[//]]="","",HYPERLINK("[../DB.xlsx]DB!e"&amp;MATCH(ATALI[[#This Row],[concat]],[3]!db[NB NOTA_C],0)+1,"&gt;"))</f>
        <v/>
      </c>
      <c r="Z710" s="32">
        <f ca="1">IF(ATALI[[#This Row],[ID NOTA]]="",INDIRECT(ADDRESS(ROW()-1,COLUMN())),ATALI[[#This Row],[ID NOTA]])</f>
        <v>7</v>
      </c>
    </row>
    <row r="711" spans="1:26" x14ac:dyDescent="0.25">
      <c r="A711" s="32"/>
      <c r="B711" s="29" t="str">
        <f>IF(ATALI[[#This Row],[N_ID]]="","",INDEX(Table1[ID],MATCH(ATALI[[#This Row],[N_ID]],Table1[N_ID],0)))</f>
        <v/>
      </c>
      <c r="C711" s="29" t="str">
        <f ca="1">IF(ATALI[[#This Row],[//]]="","",HYPERLINK("["&amp;SUBSTITUTE(DIR,"'","")&amp;"]NOTA!D"&amp;ATALI[[#This Row],[//]]+2,"&gt;"))</f>
        <v/>
      </c>
      <c r="D711" s="29" t="str">
        <f>IF(ATALI[[#This Row],[ID NOTA]]="","",INDEX(Table1[QB],MATCH(ATALI[[#This Row],[ID NOTA]],Table1[ID],0)))</f>
        <v/>
      </c>
      <c r="E71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11" s="29"/>
      <c r="G711" s="30" t="str">
        <f ca="1">IF(ATALI[[#This Row],[N_ID]]="","",INDEX(INDIRECT($2:$2),ATALI[[#This Row],[//]]))</f>
        <v/>
      </c>
      <c r="H711" s="30" t="str">
        <f ca="1">IF(ATALI[[#This Row],[N_ID]]="","",INDEX(INDIRECT($2:$2),ATALI[[#This Row],[//]]))</f>
        <v/>
      </c>
      <c r="I711" s="32" t="str">
        <f ca="1">IF(ATALI[[#This Row],[N_ID]]="","",INDEX(INDIRECT($2:$2),ATALI[[#This Row],[//]]))</f>
        <v/>
      </c>
      <c r="J711" s="32" t="str">
        <f ca="1">IF(ATALI[[#This Row],[//]]="","",INDEX([3]!db[NB PAJAK],ATALI[[#This Row],[stt]]-1))</f>
        <v/>
      </c>
      <c r="K711" s="29" t="str">
        <f ca="1">IF(ATALI[[#This Row],[//]]="","",INDEX(INDIRECT($2:$2),ATALI[[#This Row],[//]]))</f>
        <v/>
      </c>
      <c r="L711" s="29" t="str">
        <f ca="1">IF(ATALI[[#This Row],[//]]="","",INDEX(INDIRECT($2:$2),ATALI[[#This Row],[//]]))</f>
        <v/>
      </c>
      <c r="M711" s="29" t="str">
        <f ca="1">IF(ATALI[[#This Row],[//]]="","",INDEX(INDIRECT($2:$2),ATALI[[#This Row],[//]]))</f>
        <v/>
      </c>
      <c r="N711" s="33" t="str">
        <f ca="1">IF(ATALI[[#This Row],[//]]="","",INDEX(INDIRECT($2:$2),ATALI[[#This Row],[//]]))</f>
        <v/>
      </c>
      <c r="O711" s="44" t="str">
        <f ca="1">IF(ATALI[[#This Row],[//]]="","",INDEX(INDIRECT($2:$2),ATALI[[#This Row],[//]]))</f>
        <v/>
      </c>
      <c r="P711" s="44" t="str">
        <f ca="1">IF(ATALI[[#This Row],[//]]="","",IF(INDEX(INDIRECT($2:$2),ATALI[[#This Row],[//]])="","",INDEX(INDIRECT($2:$2),ATALI[[#This Row],[//]])))</f>
        <v/>
      </c>
      <c r="Q711" s="33" t="str">
        <f ca="1">IF(ATALI[[#This Row],[//]]="","",INDEX(INDIRECT($2:$2),ATALI[[#This Row],[//]]))</f>
        <v/>
      </c>
      <c r="R7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11" s="45" t="str">
        <f ca="1">IF(ATALI[[#This Row],[//]]="","",IF(INDEX(INDIRECT($2:$2),ATALI[[#This Row],[//]])="","",INDEX(INDIRECT($2:$2),ATALI[[#This Row],[//]])))</f>
        <v/>
      </c>
      <c r="U711" s="32" t="str">
        <f ca="1">IF(ATALI[[#This Row],[//]]="","",INDEX(INDIRECT($2:$2),ATALI[[#This Row],[//]]))</f>
        <v/>
      </c>
      <c r="V711" s="32" t="str">
        <f ca="1">LOWER(SUBSTITUTE(SUBSTITUTE(SUBSTITUTE(SUBSTITUTE(SUBSTITUTE(SUBSTITUTE(SUBSTITUTE(ATALI[[#This Row],[N.B.nota]]," ",""),"-",""),"(",""),")",""),".",""),",",""),"/",""))</f>
        <v/>
      </c>
      <c r="W711" s="32" t="str">
        <f ca="1">IF(ATALI[[#This Row],[concat]]="","",MATCH(ATALI[[#This Row],[concat]],[3]!db[NB NOTA_C],0)+1)</f>
        <v/>
      </c>
      <c r="X711" s="32" t="str">
        <f ca="1">IF(ATALI[[#This Row],[N.B.nota]]="","",ADDRESS(ROW(ATALI[QB]),COLUMN(ATALI[QB]))&amp;":"&amp;ADDRESS(ROW(),COLUMN(ATALI[QB])))</f>
        <v/>
      </c>
      <c r="Y711" s="46" t="str">
        <f ca="1">IF(ATALI[[#This Row],[//]]="","",HYPERLINK("[../DB.xlsx]DB!e"&amp;MATCH(ATALI[[#This Row],[concat]],[3]!db[NB NOTA_C],0)+1,"&gt;"))</f>
        <v/>
      </c>
      <c r="Z711" s="32">
        <f ca="1">IF(ATALI[[#This Row],[ID NOTA]]="",INDIRECT(ADDRESS(ROW()-1,COLUMN())),ATALI[[#This Row],[ID NOTA]])</f>
        <v>7</v>
      </c>
    </row>
    <row r="712" spans="1:26" x14ac:dyDescent="0.25">
      <c r="A712" s="32"/>
      <c r="B712" s="29" t="str">
        <f>IF(ATALI[[#This Row],[N_ID]]="","",INDEX(Table1[ID],MATCH(ATALI[[#This Row],[N_ID]],Table1[N_ID],0)))</f>
        <v/>
      </c>
      <c r="C712" s="29" t="str">
        <f ca="1">IF(ATALI[[#This Row],[//]]="","",HYPERLINK("["&amp;SUBSTITUTE(DIR,"'","")&amp;"]NOTA!D"&amp;ATALI[[#This Row],[//]]+2,"&gt;"))</f>
        <v/>
      </c>
      <c r="D712" s="29" t="str">
        <f>IF(ATALI[[#This Row],[ID NOTA]]="","",INDEX(Table1[QB],MATCH(ATALI[[#This Row],[ID NOTA]],Table1[ID],0)))</f>
        <v/>
      </c>
      <c r="E71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12" s="29"/>
      <c r="G712" s="30" t="str">
        <f ca="1">IF(ATALI[[#This Row],[N_ID]]="","",INDEX(INDIRECT($2:$2),ATALI[[#This Row],[//]]))</f>
        <v/>
      </c>
      <c r="H712" s="30" t="str">
        <f ca="1">IF(ATALI[[#This Row],[N_ID]]="","",INDEX(INDIRECT($2:$2),ATALI[[#This Row],[//]]))</f>
        <v/>
      </c>
      <c r="I712" s="32" t="str">
        <f ca="1">IF(ATALI[[#This Row],[N_ID]]="","",INDEX(INDIRECT($2:$2),ATALI[[#This Row],[//]]))</f>
        <v/>
      </c>
      <c r="J712" s="32" t="str">
        <f ca="1">IF(ATALI[[#This Row],[//]]="","",INDEX([3]!db[NB PAJAK],ATALI[[#This Row],[stt]]-1))</f>
        <v/>
      </c>
      <c r="K712" s="29" t="str">
        <f ca="1">IF(ATALI[[#This Row],[//]]="","",INDEX(INDIRECT($2:$2),ATALI[[#This Row],[//]]))</f>
        <v/>
      </c>
      <c r="L712" s="29" t="str">
        <f ca="1">IF(ATALI[[#This Row],[//]]="","",INDEX(INDIRECT($2:$2),ATALI[[#This Row],[//]]))</f>
        <v/>
      </c>
      <c r="M712" s="29" t="str">
        <f ca="1">IF(ATALI[[#This Row],[//]]="","",INDEX(INDIRECT($2:$2),ATALI[[#This Row],[//]]))</f>
        <v/>
      </c>
      <c r="N712" s="33" t="str">
        <f ca="1">IF(ATALI[[#This Row],[//]]="","",INDEX(INDIRECT($2:$2),ATALI[[#This Row],[//]]))</f>
        <v/>
      </c>
      <c r="O712" s="44" t="str">
        <f ca="1">IF(ATALI[[#This Row],[//]]="","",INDEX(INDIRECT($2:$2),ATALI[[#This Row],[//]]))</f>
        <v/>
      </c>
      <c r="P712" s="44" t="str">
        <f ca="1">IF(ATALI[[#This Row],[//]]="","",IF(INDEX(INDIRECT($2:$2),ATALI[[#This Row],[//]])="","",INDEX(INDIRECT($2:$2),ATALI[[#This Row],[//]])))</f>
        <v/>
      </c>
      <c r="Q712" s="33" t="str">
        <f ca="1">IF(ATALI[[#This Row],[//]]="","",INDEX(INDIRECT($2:$2),ATALI[[#This Row],[//]]))</f>
        <v/>
      </c>
      <c r="R7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12" s="45" t="str">
        <f ca="1">IF(ATALI[[#This Row],[//]]="","",IF(INDEX(INDIRECT($2:$2),ATALI[[#This Row],[//]])="","",INDEX(INDIRECT($2:$2),ATALI[[#This Row],[//]])))</f>
        <v/>
      </c>
      <c r="U712" s="32" t="str">
        <f ca="1">IF(ATALI[[#This Row],[//]]="","",INDEX(INDIRECT($2:$2),ATALI[[#This Row],[//]]))</f>
        <v/>
      </c>
      <c r="V712" s="32" t="str">
        <f ca="1">LOWER(SUBSTITUTE(SUBSTITUTE(SUBSTITUTE(SUBSTITUTE(SUBSTITUTE(SUBSTITUTE(SUBSTITUTE(ATALI[[#This Row],[N.B.nota]]," ",""),"-",""),"(",""),")",""),".",""),",",""),"/",""))</f>
        <v/>
      </c>
      <c r="W712" s="32" t="str">
        <f ca="1">IF(ATALI[[#This Row],[concat]]="","",MATCH(ATALI[[#This Row],[concat]],[3]!db[NB NOTA_C],0)+1)</f>
        <v/>
      </c>
      <c r="X712" s="32" t="str">
        <f ca="1">IF(ATALI[[#This Row],[N.B.nota]]="","",ADDRESS(ROW(ATALI[QB]),COLUMN(ATALI[QB]))&amp;":"&amp;ADDRESS(ROW(),COLUMN(ATALI[QB])))</f>
        <v/>
      </c>
      <c r="Y712" s="46" t="str">
        <f ca="1">IF(ATALI[[#This Row],[//]]="","",HYPERLINK("[../DB.xlsx]DB!e"&amp;MATCH(ATALI[[#This Row],[concat]],[3]!db[NB NOTA_C],0)+1,"&gt;"))</f>
        <v/>
      </c>
      <c r="Z712" s="32">
        <f ca="1">IF(ATALI[[#This Row],[ID NOTA]]="",INDIRECT(ADDRESS(ROW()-1,COLUMN())),ATALI[[#This Row],[ID NOTA]])</f>
        <v>7</v>
      </c>
    </row>
    <row r="713" spans="1:26" x14ac:dyDescent="0.25">
      <c r="A713" s="32"/>
      <c r="B713" s="29" t="str">
        <f>IF(ATALI[[#This Row],[N_ID]]="","",INDEX(Table1[ID],MATCH(ATALI[[#This Row],[N_ID]],Table1[N_ID],0)))</f>
        <v/>
      </c>
      <c r="C713" s="29" t="str">
        <f ca="1">IF(ATALI[[#This Row],[//]]="","",HYPERLINK("["&amp;SUBSTITUTE(DIR,"'","")&amp;"]NOTA!D"&amp;ATALI[[#This Row],[//]]+2,"&gt;"))</f>
        <v/>
      </c>
      <c r="D713" s="29" t="str">
        <f>IF(ATALI[[#This Row],[ID NOTA]]="","",INDEX(Table1[QB],MATCH(ATALI[[#This Row],[ID NOTA]],Table1[ID],0)))</f>
        <v/>
      </c>
      <c r="E71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13" s="29"/>
      <c r="G713" s="30" t="str">
        <f ca="1">IF(ATALI[[#This Row],[N_ID]]="","",INDEX(INDIRECT($2:$2),ATALI[[#This Row],[//]]))</f>
        <v/>
      </c>
      <c r="H713" s="30" t="str">
        <f ca="1">IF(ATALI[[#This Row],[N_ID]]="","",INDEX(INDIRECT($2:$2),ATALI[[#This Row],[//]]))</f>
        <v/>
      </c>
      <c r="I713" s="32" t="str">
        <f ca="1">IF(ATALI[[#This Row],[N_ID]]="","",INDEX(INDIRECT($2:$2),ATALI[[#This Row],[//]]))</f>
        <v/>
      </c>
      <c r="J713" s="32" t="str">
        <f ca="1">IF(ATALI[[#This Row],[//]]="","",INDEX([3]!db[NB PAJAK],ATALI[[#This Row],[stt]]-1))</f>
        <v/>
      </c>
      <c r="K713" s="29" t="str">
        <f ca="1">IF(ATALI[[#This Row],[//]]="","",INDEX(INDIRECT($2:$2),ATALI[[#This Row],[//]]))</f>
        <v/>
      </c>
      <c r="L713" s="29" t="str">
        <f ca="1">IF(ATALI[[#This Row],[//]]="","",INDEX(INDIRECT($2:$2),ATALI[[#This Row],[//]]))</f>
        <v/>
      </c>
      <c r="M713" s="29" t="str">
        <f ca="1">IF(ATALI[[#This Row],[//]]="","",INDEX(INDIRECT($2:$2),ATALI[[#This Row],[//]]))</f>
        <v/>
      </c>
      <c r="N713" s="33" t="str">
        <f ca="1">IF(ATALI[[#This Row],[//]]="","",INDEX(INDIRECT($2:$2),ATALI[[#This Row],[//]]))</f>
        <v/>
      </c>
      <c r="O713" s="44" t="str">
        <f ca="1">IF(ATALI[[#This Row],[//]]="","",INDEX(INDIRECT($2:$2),ATALI[[#This Row],[//]]))</f>
        <v/>
      </c>
      <c r="P713" s="44" t="str">
        <f ca="1">IF(ATALI[[#This Row],[//]]="","",IF(INDEX(INDIRECT($2:$2),ATALI[[#This Row],[//]])="","",INDEX(INDIRECT($2:$2),ATALI[[#This Row],[//]])))</f>
        <v/>
      </c>
      <c r="Q713" s="33" t="str">
        <f ca="1">IF(ATALI[[#This Row],[//]]="","",INDEX(INDIRECT($2:$2),ATALI[[#This Row],[//]]))</f>
        <v/>
      </c>
      <c r="R7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13" s="45" t="str">
        <f ca="1">IF(ATALI[[#This Row],[//]]="","",IF(INDEX(INDIRECT($2:$2),ATALI[[#This Row],[//]])="","",INDEX(INDIRECT($2:$2),ATALI[[#This Row],[//]])))</f>
        <v/>
      </c>
      <c r="U713" s="32" t="str">
        <f ca="1">IF(ATALI[[#This Row],[//]]="","",INDEX(INDIRECT($2:$2),ATALI[[#This Row],[//]]))</f>
        <v/>
      </c>
      <c r="V713" s="32" t="str">
        <f ca="1">LOWER(SUBSTITUTE(SUBSTITUTE(SUBSTITUTE(SUBSTITUTE(SUBSTITUTE(SUBSTITUTE(SUBSTITUTE(ATALI[[#This Row],[N.B.nota]]," ",""),"-",""),"(",""),")",""),".",""),",",""),"/",""))</f>
        <v/>
      </c>
      <c r="W713" s="32" t="str">
        <f ca="1">IF(ATALI[[#This Row],[concat]]="","",MATCH(ATALI[[#This Row],[concat]],[3]!db[NB NOTA_C],0)+1)</f>
        <v/>
      </c>
      <c r="X713" s="32" t="str">
        <f ca="1">IF(ATALI[[#This Row],[N.B.nota]]="","",ADDRESS(ROW(ATALI[QB]),COLUMN(ATALI[QB]))&amp;":"&amp;ADDRESS(ROW(),COLUMN(ATALI[QB])))</f>
        <v/>
      </c>
      <c r="Y713" s="46" t="str">
        <f ca="1">IF(ATALI[[#This Row],[//]]="","",HYPERLINK("[../DB.xlsx]DB!e"&amp;MATCH(ATALI[[#This Row],[concat]],[3]!db[NB NOTA_C],0)+1,"&gt;"))</f>
        <v/>
      </c>
      <c r="Z713" s="32">
        <f ca="1">IF(ATALI[[#This Row],[ID NOTA]]="",INDIRECT(ADDRESS(ROW()-1,COLUMN())),ATALI[[#This Row],[ID NOTA]])</f>
        <v>7</v>
      </c>
    </row>
    <row r="714" spans="1:26" x14ac:dyDescent="0.25">
      <c r="A714" s="32"/>
      <c r="B714" s="29" t="str">
        <f>IF(ATALI[[#This Row],[N_ID]]="","",INDEX(Table1[ID],MATCH(ATALI[[#This Row],[N_ID]],Table1[N_ID],0)))</f>
        <v/>
      </c>
      <c r="C714" s="29" t="str">
        <f ca="1">IF(ATALI[[#This Row],[//]]="","",HYPERLINK("["&amp;SUBSTITUTE(DIR,"'","")&amp;"]NOTA!D"&amp;ATALI[[#This Row],[//]]+2,"&gt;"))</f>
        <v/>
      </c>
      <c r="D714" s="29" t="str">
        <f>IF(ATALI[[#This Row],[ID NOTA]]="","",INDEX(Table1[QB],MATCH(ATALI[[#This Row],[ID NOTA]],Table1[ID],0)))</f>
        <v/>
      </c>
      <c r="E71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14" s="29"/>
      <c r="G714" s="30" t="str">
        <f ca="1">IF(ATALI[[#This Row],[N_ID]]="","",INDEX(INDIRECT($2:$2),ATALI[[#This Row],[//]]))</f>
        <v/>
      </c>
      <c r="H714" s="30" t="str">
        <f ca="1">IF(ATALI[[#This Row],[N_ID]]="","",INDEX(INDIRECT($2:$2),ATALI[[#This Row],[//]]))</f>
        <v/>
      </c>
      <c r="I714" s="32" t="str">
        <f ca="1">IF(ATALI[[#This Row],[N_ID]]="","",INDEX(INDIRECT($2:$2),ATALI[[#This Row],[//]]))</f>
        <v/>
      </c>
      <c r="J714" s="32" t="str">
        <f ca="1">IF(ATALI[[#This Row],[//]]="","",INDEX([3]!db[NB PAJAK],ATALI[[#This Row],[stt]]-1))</f>
        <v/>
      </c>
      <c r="K714" s="29" t="str">
        <f ca="1">IF(ATALI[[#This Row],[//]]="","",INDEX(INDIRECT($2:$2),ATALI[[#This Row],[//]]))</f>
        <v/>
      </c>
      <c r="L714" s="29" t="str">
        <f ca="1">IF(ATALI[[#This Row],[//]]="","",INDEX(INDIRECT($2:$2),ATALI[[#This Row],[//]]))</f>
        <v/>
      </c>
      <c r="M714" s="29" t="str">
        <f ca="1">IF(ATALI[[#This Row],[//]]="","",INDEX(INDIRECT($2:$2),ATALI[[#This Row],[//]]))</f>
        <v/>
      </c>
      <c r="N714" s="33" t="str">
        <f ca="1">IF(ATALI[[#This Row],[//]]="","",INDEX(INDIRECT($2:$2),ATALI[[#This Row],[//]]))</f>
        <v/>
      </c>
      <c r="O714" s="44" t="str">
        <f ca="1">IF(ATALI[[#This Row],[//]]="","",INDEX(INDIRECT($2:$2),ATALI[[#This Row],[//]]))</f>
        <v/>
      </c>
      <c r="P714" s="44" t="str">
        <f ca="1">IF(ATALI[[#This Row],[//]]="","",IF(INDEX(INDIRECT($2:$2),ATALI[[#This Row],[//]])="","",INDEX(INDIRECT($2:$2),ATALI[[#This Row],[//]])))</f>
        <v/>
      </c>
      <c r="Q714" s="33" t="str">
        <f ca="1">IF(ATALI[[#This Row],[//]]="","",INDEX(INDIRECT($2:$2),ATALI[[#This Row],[//]]))</f>
        <v/>
      </c>
      <c r="R7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14" s="45" t="str">
        <f ca="1">IF(ATALI[[#This Row],[//]]="","",IF(INDEX(INDIRECT($2:$2),ATALI[[#This Row],[//]])="","",INDEX(INDIRECT($2:$2),ATALI[[#This Row],[//]])))</f>
        <v/>
      </c>
      <c r="U714" s="32" t="str">
        <f ca="1">IF(ATALI[[#This Row],[//]]="","",INDEX(INDIRECT($2:$2),ATALI[[#This Row],[//]]))</f>
        <v/>
      </c>
      <c r="V714" s="32" t="str">
        <f ca="1">LOWER(SUBSTITUTE(SUBSTITUTE(SUBSTITUTE(SUBSTITUTE(SUBSTITUTE(SUBSTITUTE(SUBSTITUTE(ATALI[[#This Row],[N.B.nota]]," ",""),"-",""),"(",""),")",""),".",""),",",""),"/",""))</f>
        <v/>
      </c>
      <c r="W714" s="32" t="str">
        <f ca="1">IF(ATALI[[#This Row],[concat]]="","",MATCH(ATALI[[#This Row],[concat]],[3]!db[NB NOTA_C],0)+1)</f>
        <v/>
      </c>
      <c r="X714" s="32" t="str">
        <f ca="1">IF(ATALI[[#This Row],[N.B.nota]]="","",ADDRESS(ROW(ATALI[QB]),COLUMN(ATALI[QB]))&amp;":"&amp;ADDRESS(ROW(),COLUMN(ATALI[QB])))</f>
        <v/>
      </c>
      <c r="Y714" s="46" t="str">
        <f ca="1">IF(ATALI[[#This Row],[//]]="","",HYPERLINK("[../DB.xlsx]DB!e"&amp;MATCH(ATALI[[#This Row],[concat]],[3]!db[NB NOTA_C],0)+1,"&gt;"))</f>
        <v/>
      </c>
      <c r="Z714" s="32">
        <f ca="1">IF(ATALI[[#This Row],[ID NOTA]]="",INDIRECT(ADDRESS(ROW()-1,COLUMN())),ATALI[[#This Row],[ID NOTA]])</f>
        <v>7</v>
      </c>
    </row>
    <row r="715" spans="1:26" x14ac:dyDescent="0.25">
      <c r="A715" s="32"/>
      <c r="B715" s="29" t="str">
        <f>IF(ATALI[[#This Row],[N_ID]]="","",INDEX(Table1[ID],MATCH(ATALI[[#This Row],[N_ID]],Table1[N_ID],0)))</f>
        <v/>
      </c>
      <c r="C715" s="29" t="str">
        <f ca="1">IF(ATALI[[#This Row],[//]]="","",HYPERLINK("["&amp;SUBSTITUTE(DIR,"'","")&amp;"]NOTA!D"&amp;ATALI[[#This Row],[//]]+2,"&gt;"))</f>
        <v/>
      </c>
      <c r="D715" s="29" t="str">
        <f>IF(ATALI[[#This Row],[ID NOTA]]="","",INDEX(Table1[QB],MATCH(ATALI[[#This Row],[ID NOTA]],Table1[ID],0)))</f>
        <v/>
      </c>
      <c r="E71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15" s="29"/>
      <c r="G715" s="30" t="str">
        <f ca="1">IF(ATALI[[#This Row],[N_ID]]="","",INDEX(INDIRECT($2:$2),ATALI[[#This Row],[//]]))</f>
        <v/>
      </c>
      <c r="H715" s="30" t="str">
        <f ca="1">IF(ATALI[[#This Row],[N_ID]]="","",INDEX(INDIRECT($2:$2),ATALI[[#This Row],[//]]))</f>
        <v/>
      </c>
      <c r="I715" s="32" t="str">
        <f ca="1">IF(ATALI[[#This Row],[N_ID]]="","",INDEX(INDIRECT($2:$2),ATALI[[#This Row],[//]]))</f>
        <v/>
      </c>
      <c r="J715" s="32" t="str">
        <f ca="1">IF(ATALI[[#This Row],[//]]="","",INDEX([3]!db[NB PAJAK],ATALI[[#This Row],[stt]]-1))</f>
        <v/>
      </c>
      <c r="K715" s="29" t="str">
        <f ca="1">IF(ATALI[[#This Row],[//]]="","",INDEX(INDIRECT($2:$2),ATALI[[#This Row],[//]]))</f>
        <v/>
      </c>
      <c r="L715" s="29" t="str">
        <f ca="1">IF(ATALI[[#This Row],[//]]="","",INDEX(INDIRECT($2:$2),ATALI[[#This Row],[//]]))</f>
        <v/>
      </c>
      <c r="M715" s="29" t="str">
        <f ca="1">IF(ATALI[[#This Row],[//]]="","",INDEX(INDIRECT($2:$2),ATALI[[#This Row],[//]]))</f>
        <v/>
      </c>
      <c r="N715" s="33" t="str">
        <f ca="1">IF(ATALI[[#This Row],[//]]="","",INDEX(INDIRECT($2:$2),ATALI[[#This Row],[//]]))</f>
        <v/>
      </c>
      <c r="O715" s="44" t="str">
        <f ca="1">IF(ATALI[[#This Row],[//]]="","",INDEX(INDIRECT($2:$2),ATALI[[#This Row],[//]]))</f>
        <v/>
      </c>
      <c r="P715" s="44" t="str">
        <f ca="1">IF(ATALI[[#This Row],[//]]="","",IF(INDEX(INDIRECT($2:$2),ATALI[[#This Row],[//]])="","",INDEX(INDIRECT($2:$2),ATALI[[#This Row],[//]])))</f>
        <v/>
      </c>
      <c r="Q715" s="33" t="str">
        <f ca="1">IF(ATALI[[#This Row],[//]]="","",INDEX(INDIRECT($2:$2),ATALI[[#This Row],[//]]))</f>
        <v/>
      </c>
      <c r="R7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15" s="45" t="str">
        <f ca="1">IF(ATALI[[#This Row],[//]]="","",IF(INDEX(INDIRECT($2:$2),ATALI[[#This Row],[//]])="","",INDEX(INDIRECT($2:$2),ATALI[[#This Row],[//]])))</f>
        <v/>
      </c>
      <c r="U715" s="32" t="str">
        <f ca="1">IF(ATALI[[#This Row],[//]]="","",INDEX(INDIRECT($2:$2),ATALI[[#This Row],[//]]))</f>
        <v/>
      </c>
      <c r="V715" s="32" t="str">
        <f ca="1">LOWER(SUBSTITUTE(SUBSTITUTE(SUBSTITUTE(SUBSTITUTE(SUBSTITUTE(SUBSTITUTE(SUBSTITUTE(ATALI[[#This Row],[N.B.nota]]," ",""),"-",""),"(",""),")",""),".",""),",",""),"/",""))</f>
        <v/>
      </c>
      <c r="W715" s="32" t="str">
        <f ca="1">IF(ATALI[[#This Row],[concat]]="","",MATCH(ATALI[[#This Row],[concat]],[3]!db[NB NOTA_C],0)+1)</f>
        <v/>
      </c>
      <c r="X715" s="32" t="str">
        <f ca="1">IF(ATALI[[#This Row],[N.B.nota]]="","",ADDRESS(ROW(ATALI[QB]),COLUMN(ATALI[QB]))&amp;":"&amp;ADDRESS(ROW(),COLUMN(ATALI[QB])))</f>
        <v/>
      </c>
      <c r="Y715" s="46" t="str">
        <f ca="1">IF(ATALI[[#This Row],[//]]="","",HYPERLINK("[../DB.xlsx]DB!e"&amp;MATCH(ATALI[[#This Row],[concat]],[3]!db[NB NOTA_C],0)+1,"&gt;"))</f>
        <v/>
      </c>
      <c r="Z715" s="32">
        <f ca="1">IF(ATALI[[#This Row],[ID NOTA]]="",INDIRECT(ADDRESS(ROW()-1,COLUMN())),ATALI[[#This Row],[ID NOTA]])</f>
        <v>7</v>
      </c>
    </row>
    <row r="716" spans="1:26" x14ac:dyDescent="0.25">
      <c r="A716" s="32"/>
      <c r="B716" s="29" t="str">
        <f>IF(ATALI[[#This Row],[N_ID]]="","",INDEX(Table1[ID],MATCH(ATALI[[#This Row],[N_ID]],Table1[N_ID],0)))</f>
        <v/>
      </c>
      <c r="C716" s="29" t="str">
        <f ca="1">IF(ATALI[[#This Row],[//]]="","",HYPERLINK("["&amp;SUBSTITUTE(DIR,"'","")&amp;"]NOTA!D"&amp;ATALI[[#This Row],[//]]+2,"&gt;"))</f>
        <v/>
      </c>
      <c r="D716" s="29" t="str">
        <f>IF(ATALI[[#This Row],[ID NOTA]]="","",INDEX(Table1[QB],MATCH(ATALI[[#This Row],[ID NOTA]],Table1[ID],0)))</f>
        <v/>
      </c>
      <c r="E71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16" s="29"/>
      <c r="G716" s="30" t="str">
        <f ca="1">IF(ATALI[[#This Row],[N_ID]]="","",INDEX(INDIRECT($2:$2),ATALI[[#This Row],[//]]))</f>
        <v/>
      </c>
      <c r="H716" s="30" t="str">
        <f ca="1">IF(ATALI[[#This Row],[N_ID]]="","",INDEX(INDIRECT($2:$2),ATALI[[#This Row],[//]]))</f>
        <v/>
      </c>
      <c r="I716" s="32" t="str">
        <f ca="1">IF(ATALI[[#This Row],[N_ID]]="","",INDEX(INDIRECT($2:$2),ATALI[[#This Row],[//]]))</f>
        <v/>
      </c>
      <c r="J716" s="32" t="str">
        <f ca="1">IF(ATALI[[#This Row],[//]]="","",INDEX([3]!db[NB PAJAK],ATALI[[#This Row],[stt]]-1))</f>
        <v/>
      </c>
      <c r="K716" s="29" t="str">
        <f ca="1">IF(ATALI[[#This Row],[//]]="","",INDEX(INDIRECT($2:$2),ATALI[[#This Row],[//]]))</f>
        <v/>
      </c>
      <c r="L716" s="29" t="str">
        <f ca="1">IF(ATALI[[#This Row],[//]]="","",INDEX(INDIRECT($2:$2),ATALI[[#This Row],[//]]))</f>
        <v/>
      </c>
      <c r="M716" s="29" t="str">
        <f ca="1">IF(ATALI[[#This Row],[//]]="","",INDEX(INDIRECT($2:$2),ATALI[[#This Row],[//]]))</f>
        <v/>
      </c>
      <c r="N716" s="33" t="str">
        <f ca="1">IF(ATALI[[#This Row],[//]]="","",INDEX(INDIRECT($2:$2),ATALI[[#This Row],[//]]))</f>
        <v/>
      </c>
      <c r="O716" s="44" t="str">
        <f ca="1">IF(ATALI[[#This Row],[//]]="","",INDEX(INDIRECT($2:$2),ATALI[[#This Row],[//]]))</f>
        <v/>
      </c>
      <c r="P716" s="44" t="str">
        <f ca="1">IF(ATALI[[#This Row],[//]]="","",IF(INDEX(INDIRECT($2:$2),ATALI[[#This Row],[//]])="","",INDEX(INDIRECT($2:$2),ATALI[[#This Row],[//]])))</f>
        <v/>
      </c>
      <c r="Q716" s="33" t="str">
        <f ca="1">IF(ATALI[[#This Row],[//]]="","",INDEX(INDIRECT($2:$2),ATALI[[#This Row],[//]]))</f>
        <v/>
      </c>
      <c r="R7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16" s="45" t="str">
        <f ca="1">IF(ATALI[[#This Row],[//]]="","",IF(INDEX(INDIRECT($2:$2),ATALI[[#This Row],[//]])="","",INDEX(INDIRECT($2:$2),ATALI[[#This Row],[//]])))</f>
        <v/>
      </c>
      <c r="U716" s="32" t="str">
        <f ca="1">IF(ATALI[[#This Row],[//]]="","",INDEX(INDIRECT($2:$2),ATALI[[#This Row],[//]]))</f>
        <v/>
      </c>
      <c r="V716" s="32" t="str">
        <f ca="1">LOWER(SUBSTITUTE(SUBSTITUTE(SUBSTITUTE(SUBSTITUTE(SUBSTITUTE(SUBSTITUTE(SUBSTITUTE(ATALI[[#This Row],[N.B.nota]]," ",""),"-",""),"(",""),")",""),".",""),",",""),"/",""))</f>
        <v/>
      </c>
      <c r="W716" s="32" t="str">
        <f ca="1">IF(ATALI[[#This Row],[concat]]="","",MATCH(ATALI[[#This Row],[concat]],[3]!db[NB NOTA_C],0)+1)</f>
        <v/>
      </c>
      <c r="X716" s="32" t="str">
        <f ca="1">IF(ATALI[[#This Row],[N.B.nota]]="","",ADDRESS(ROW(ATALI[QB]),COLUMN(ATALI[QB]))&amp;":"&amp;ADDRESS(ROW(),COLUMN(ATALI[QB])))</f>
        <v/>
      </c>
      <c r="Y716" s="46" t="str">
        <f ca="1">IF(ATALI[[#This Row],[//]]="","",HYPERLINK("[../DB.xlsx]DB!e"&amp;MATCH(ATALI[[#This Row],[concat]],[3]!db[NB NOTA_C],0)+1,"&gt;"))</f>
        <v/>
      </c>
      <c r="Z716" s="32">
        <f ca="1">IF(ATALI[[#This Row],[ID NOTA]]="",INDIRECT(ADDRESS(ROW()-1,COLUMN())),ATALI[[#This Row],[ID NOTA]])</f>
        <v>7</v>
      </c>
    </row>
    <row r="717" spans="1:26" x14ac:dyDescent="0.25">
      <c r="A717" s="32"/>
      <c r="B717" s="29" t="str">
        <f>IF(ATALI[[#This Row],[N_ID]]="","",INDEX(Table1[ID],MATCH(ATALI[[#This Row],[N_ID]],Table1[N_ID],0)))</f>
        <v/>
      </c>
      <c r="C717" s="29" t="str">
        <f ca="1">IF(ATALI[[#This Row],[//]]="","",HYPERLINK("["&amp;SUBSTITUTE(DIR,"'","")&amp;"]NOTA!D"&amp;ATALI[[#This Row],[//]]+2,"&gt;"))</f>
        <v/>
      </c>
      <c r="D717" s="29" t="str">
        <f>IF(ATALI[[#This Row],[ID NOTA]]="","",INDEX(Table1[QB],MATCH(ATALI[[#This Row],[ID NOTA]],Table1[ID],0)))</f>
        <v/>
      </c>
      <c r="E71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17" s="29"/>
      <c r="G717" s="30" t="str">
        <f ca="1">IF(ATALI[[#This Row],[N_ID]]="","",INDEX(INDIRECT($2:$2),ATALI[[#This Row],[//]]))</f>
        <v/>
      </c>
      <c r="H717" s="30" t="str">
        <f ca="1">IF(ATALI[[#This Row],[N_ID]]="","",INDEX(INDIRECT($2:$2),ATALI[[#This Row],[//]]))</f>
        <v/>
      </c>
      <c r="I717" s="32" t="str">
        <f ca="1">IF(ATALI[[#This Row],[N_ID]]="","",INDEX(INDIRECT($2:$2),ATALI[[#This Row],[//]]))</f>
        <v/>
      </c>
      <c r="J717" s="32" t="str">
        <f ca="1">IF(ATALI[[#This Row],[//]]="","",INDEX([3]!db[NB PAJAK],ATALI[[#This Row],[stt]]-1))</f>
        <v/>
      </c>
      <c r="K717" s="29" t="str">
        <f ca="1">IF(ATALI[[#This Row],[//]]="","",INDEX(INDIRECT($2:$2),ATALI[[#This Row],[//]]))</f>
        <v/>
      </c>
      <c r="L717" s="29" t="str">
        <f ca="1">IF(ATALI[[#This Row],[//]]="","",INDEX(INDIRECT($2:$2),ATALI[[#This Row],[//]]))</f>
        <v/>
      </c>
      <c r="M717" s="29" t="str">
        <f ca="1">IF(ATALI[[#This Row],[//]]="","",INDEX(INDIRECT($2:$2),ATALI[[#This Row],[//]]))</f>
        <v/>
      </c>
      <c r="N717" s="33" t="str">
        <f ca="1">IF(ATALI[[#This Row],[//]]="","",INDEX(INDIRECT($2:$2),ATALI[[#This Row],[//]]))</f>
        <v/>
      </c>
      <c r="O717" s="44" t="str">
        <f ca="1">IF(ATALI[[#This Row],[//]]="","",INDEX(INDIRECT($2:$2),ATALI[[#This Row],[//]]))</f>
        <v/>
      </c>
      <c r="P717" s="44" t="str">
        <f ca="1">IF(ATALI[[#This Row],[//]]="","",IF(INDEX(INDIRECT($2:$2),ATALI[[#This Row],[//]])="","",INDEX(INDIRECT($2:$2),ATALI[[#This Row],[//]])))</f>
        <v/>
      </c>
      <c r="Q717" s="33" t="str">
        <f ca="1">IF(ATALI[[#This Row],[//]]="","",INDEX(INDIRECT($2:$2),ATALI[[#This Row],[//]]))</f>
        <v/>
      </c>
      <c r="R7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17" s="45" t="str">
        <f ca="1">IF(ATALI[[#This Row],[//]]="","",IF(INDEX(INDIRECT($2:$2),ATALI[[#This Row],[//]])="","",INDEX(INDIRECT($2:$2),ATALI[[#This Row],[//]])))</f>
        <v/>
      </c>
      <c r="U717" s="32" t="str">
        <f ca="1">IF(ATALI[[#This Row],[//]]="","",INDEX(INDIRECT($2:$2),ATALI[[#This Row],[//]]))</f>
        <v/>
      </c>
      <c r="V717" s="32" t="str">
        <f ca="1">LOWER(SUBSTITUTE(SUBSTITUTE(SUBSTITUTE(SUBSTITUTE(SUBSTITUTE(SUBSTITUTE(SUBSTITUTE(ATALI[[#This Row],[N.B.nota]]," ",""),"-",""),"(",""),")",""),".",""),",",""),"/",""))</f>
        <v/>
      </c>
      <c r="W717" s="32" t="str">
        <f ca="1">IF(ATALI[[#This Row],[concat]]="","",MATCH(ATALI[[#This Row],[concat]],[3]!db[NB NOTA_C],0)+1)</f>
        <v/>
      </c>
      <c r="X717" s="32" t="str">
        <f ca="1">IF(ATALI[[#This Row],[N.B.nota]]="","",ADDRESS(ROW(ATALI[QB]),COLUMN(ATALI[QB]))&amp;":"&amp;ADDRESS(ROW(),COLUMN(ATALI[QB])))</f>
        <v/>
      </c>
      <c r="Y717" s="46" t="str">
        <f ca="1">IF(ATALI[[#This Row],[//]]="","",HYPERLINK("[../DB.xlsx]DB!e"&amp;MATCH(ATALI[[#This Row],[concat]],[3]!db[NB NOTA_C],0)+1,"&gt;"))</f>
        <v/>
      </c>
      <c r="Z717" s="32">
        <f ca="1">IF(ATALI[[#This Row],[ID NOTA]]="",INDIRECT(ADDRESS(ROW()-1,COLUMN())),ATALI[[#This Row],[ID NOTA]])</f>
        <v>7</v>
      </c>
    </row>
    <row r="718" spans="1:26" x14ac:dyDescent="0.25">
      <c r="A718" s="32"/>
      <c r="B718" s="29" t="str">
        <f>IF(ATALI[[#This Row],[N_ID]]="","",INDEX(Table1[ID],MATCH(ATALI[[#This Row],[N_ID]],Table1[N_ID],0)))</f>
        <v/>
      </c>
      <c r="C718" s="29" t="str">
        <f ca="1">IF(ATALI[[#This Row],[//]]="","",HYPERLINK("["&amp;SUBSTITUTE(DIR,"'","")&amp;"]NOTA!D"&amp;ATALI[[#This Row],[//]]+2,"&gt;"))</f>
        <v/>
      </c>
      <c r="D718" s="29" t="str">
        <f>IF(ATALI[[#This Row],[ID NOTA]]="","",INDEX(Table1[QB],MATCH(ATALI[[#This Row],[ID NOTA]],Table1[ID],0)))</f>
        <v/>
      </c>
      <c r="E71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18" s="29"/>
      <c r="G718" s="30" t="str">
        <f ca="1">IF(ATALI[[#This Row],[N_ID]]="","",INDEX(INDIRECT($2:$2),ATALI[[#This Row],[//]]))</f>
        <v/>
      </c>
      <c r="H718" s="30" t="str">
        <f ca="1">IF(ATALI[[#This Row],[N_ID]]="","",INDEX(INDIRECT($2:$2),ATALI[[#This Row],[//]]))</f>
        <v/>
      </c>
      <c r="I718" s="32" t="str">
        <f ca="1">IF(ATALI[[#This Row],[N_ID]]="","",INDEX(INDIRECT($2:$2),ATALI[[#This Row],[//]]))</f>
        <v/>
      </c>
      <c r="J718" s="32" t="str">
        <f ca="1">IF(ATALI[[#This Row],[//]]="","",INDEX([3]!db[NB PAJAK],ATALI[[#This Row],[stt]]-1))</f>
        <v/>
      </c>
      <c r="K718" s="29" t="str">
        <f ca="1">IF(ATALI[[#This Row],[//]]="","",INDEX(INDIRECT($2:$2),ATALI[[#This Row],[//]]))</f>
        <v/>
      </c>
      <c r="L718" s="29" t="str">
        <f ca="1">IF(ATALI[[#This Row],[//]]="","",INDEX(INDIRECT($2:$2),ATALI[[#This Row],[//]]))</f>
        <v/>
      </c>
      <c r="M718" s="29" t="str">
        <f ca="1">IF(ATALI[[#This Row],[//]]="","",INDEX(INDIRECT($2:$2),ATALI[[#This Row],[//]]))</f>
        <v/>
      </c>
      <c r="N718" s="33" t="str">
        <f ca="1">IF(ATALI[[#This Row],[//]]="","",INDEX(INDIRECT($2:$2),ATALI[[#This Row],[//]]))</f>
        <v/>
      </c>
      <c r="O718" s="44" t="str">
        <f ca="1">IF(ATALI[[#This Row],[//]]="","",INDEX(INDIRECT($2:$2),ATALI[[#This Row],[//]]))</f>
        <v/>
      </c>
      <c r="P718" s="44" t="str">
        <f ca="1">IF(ATALI[[#This Row],[//]]="","",IF(INDEX(INDIRECT($2:$2),ATALI[[#This Row],[//]])="","",INDEX(INDIRECT($2:$2),ATALI[[#This Row],[//]])))</f>
        <v/>
      </c>
      <c r="Q718" s="33" t="str">
        <f ca="1">IF(ATALI[[#This Row],[//]]="","",INDEX(INDIRECT($2:$2),ATALI[[#This Row],[//]]))</f>
        <v/>
      </c>
      <c r="R7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18" s="45" t="str">
        <f ca="1">IF(ATALI[[#This Row],[//]]="","",IF(INDEX(INDIRECT($2:$2),ATALI[[#This Row],[//]])="","",INDEX(INDIRECT($2:$2),ATALI[[#This Row],[//]])))</f>
        <v/>
      </c>
      <c r="U718" s="32" t="str">
        <f ca="1">IF(ATALI[[#This Row],[//]]="","",INDEX(INDIRECT($2:$2),ATALI[[#This Row],[//]]))</f>
        <v/>
      </c>
      <c r="V718" s="32" t="str">
        <f ca="1">LOWER(SUBSTITUTE(SUBSTITUTE(SUBSTITUTE(SUBSTITUTE(SUBSTITUTE(SUBSTITUTE(SUBSTITUTE(ATALI[[#This Row],[N.B.nota]]," ",""),"-",""),"(",""),")",""),".",""),",",""),"/",""))</f>
        <v/>
      </c>
      <c r="W718" s="32" t="str">
        <f ca="1">IF(ATALI[[#This Row],[concat]]="","",MATCH(ATALI[[#This Row],[concat]],[3]!db[NB NOTA_C],0)+1)</f>
        <v/>
      </c>
      <c r="X718" s="32" t="str">
        <f ca="1">IF(ATALI[[#This Row],[N.B.nota]]="","",ADDRESS(ROW(ATALI[QB]),COLUMN(ATALI[QB]))&amp;":"&amp;ADDRESS(ROW(),COLUMN(ATALI[QB])))</f>
        <v/>
      </c>
      <c r="Y718" s="46" t="str">
        <f ca="1">IF(ATALI[[#This Row],[//]]="","",HYPERLINK("[../DB.xlsx]DB!e"&amp;MATCH(ATALI[[#This Row],[concat]],[3]!db[NB NOTA_C],0)+1,"&gt;"))</f>
        <v/>
      </c>
      <c r="Z718" s="32">
        <f ca="1">IF(ATALI[[#This Row],[ID NOTA]]="",INDIRECT(ADDRESS(ROW()-1,COLUMN())),ATALI[[#This Row],[ID NOTA]])</f>
        <v>7</v>
      </c>
    </row>
    <row r="719" spans="1:26" x14ac:dyDescent="0.25">
      <c r="A719" s="32"/>
      <c r="B719" s="29" t="str">
        <f>IF(ATALI[[#This Row],[N_ID]]="","",INDEX(Table1[ID],MATCH(ATALI[[#This Row],[N_ID]],Table1[N_ID],0)))</f>
        <v/>
      </c>
      <c r="C719" s="29" t="str">
        <f ca="1">IF(ATALI[[#This Row],[//]]="","",HYPERLINK("["&amp;SUBSTITUTE(DIR,"'","")&amp;"]NOTA!D"&amp;ATALI[[#This Row],[//]]+2,"&gt;"))</f>
        <v/>
      </c>
      <c r="D719" s="29" t="str">
        <f>IF(ATALI[[#This Row],[ID NOTA]]="","",INDEX(Table1[QB],MATCH(ATALI[[#This Row],[ID NOTA]],Table1[ID],0)))</f>
        <v/>
      </c>
      <c r="E71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19" s="29"/>
      <c r="G719" s="30" t="str">
        <f ca="1">IF(ATALI[[#This Row],[N_ID]]="","",INDEX(INDIRECT($2:$2),ATALI[[#This Row],[//]]))</f>
        <v/>
      </c>
      <c r="H719" s="30" t="str">
        <f ca="1">IF(ATALI[[#This Row],[N_ID]]="","",INDEX(INDIRECT($2:$2),ATALI[[#This Row],[//]]))</f>
        <v/>
      </c>
      <c r="I719" s="32" t="str">
        <f ca="1">IF(ATALI[[#This Row],[N_ID]]="","",INDEX(INDIRECT($2:$2),ATALI[[#This Row],[//]]))</f>
        <v/>
      </c>
      <c r="J719" s="32" t="str">
        <f ca="1">IF(ATALI[[#This Row],[//]]="","",INDEX([3]!db[NB PAJAK],ATALI[[#This Row],[stt]]-1))</f>
        <v/>
      </c>
      <c r="K719" s="29" t="str">
        <f ca="1">IF(ATALI[[#This Row],[//]]="","",INDEX(INDIRECT($2:$2),ATALI[[#This Row],[//]]))</f>
        <v/>
      </c>
      <c r="L719" s="29" t="str">
        <f ca="1">IF(ATALI[[#This Row],[//]]="","",INDEX(INDIRECT($2:$2),ATALI[[#This Row],[//]]))</f>
        <v/>
      </c>
      <c r="M719" s="29" t="str">
        <f ca="1">IF(ATALI[[#This Row],[//]]="","",INDEX(INDIRECT($2:$2),ATALI[[#This Row],[//]]))</f>
        <v/>
      </c>
      <c r="N719" s="33" t="str">
        <f ca="1">IF(ATALI[[#This Row],[//]]="","",INDEX(INDIRECT($2:$2),ATALI[[#This Row],[//]]))</f>
        <v/>
      </c>
      <c r="O719" s="44" t="str">
        <f ca="1">IF(ATALI[[#This Row],[//]]="","",INDEX(INDIRECT($2:$2),ATALI[[#This Row],[//]]))</f>
        <v/>
      </c>
      <c r="P719" s="44" t="str">
        <f ca="1">IF(ATALI[[#This Row],[//]]="","",IF(INDEX(INDIRECT($2:$2),ATALI[[#This Row],[//]])="","",INDEX(INDIRECT($2:$2),ATALI[[#This Row],[//]])))</f>
        <v/>
      </c>
      <c r="Q719" s="33" t="str">
        <f ca="1">IF(ATALI[[#This Row],[//]]="","",INDEX(INDIRECT($2:$2),ATALI[[#This Row],[//]]))</f>
        <v/>
      </c>
      <c r="R7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19" s="45" t="str">
        <f ca="1">IF(ATALI[[#This Row],[//]]="","",IF(INDEX(INDIRECT($2:$2),ATALI[[#This Row],[//]])="","",INDEX(INDIRECT($2:$2),ATALI[[#This Row],[//]])))</f>
        <v/>
      </c>
      <c r="U719" s="32" t="str">
        <f ca="1">IF(ATALI[[#This Row],[//]]="","",INDEX(INDIRECT($2:$2),ATALI[[#This Row],[//]]))</f>
        <v/>
      </c>
      <c r="V719" s="32" t="str">
        <f ca="1">LOWER(SUBSTITUTE(SUBSTITUTE(SUBSTITUTE(SUBSTITUTE(SUBSTITUTE(SUBSTITUTE(SUBSTITUTE(ATALI[[#This Row],[N.B.nota]]," ",""),"-",""),"(",""),")",""),".",""),",",""),"/",""))</f>
        <v/>
      </c>
      <c r="W719" s="32" t="str">
        <f ca="1">IF(ATALI[[#This Row],[concat]]="","",MATCH(ATALI[[#This Row],[concat]],[3]!db[NB NOTA_C],0)+1)</f>
        <v/>
      </c>
      <c r="X719" s="32" t="str">
        <f ca="1">IF(ATALI[[#This Row],[N.B.nota]]="","",ADDRESS(ROW(ATALI[QB]),COLUMN(ATALI[QB]))&amp;":"&amp;ADDRESS(ROW(),COLUMN(ATALI[QB])))</f>
        <v/>
      </c>
      <c r="Y719" s="46" t="str">
        <f ca="1">IF(ATALI[[#This Row],[//]]="","",HYPERLINK("[../DB.xlsx]DB!e"&amp;MATCH(ATALI[[#This Row],[concat]],[3]!db[NB NOTA_C],0)+1,"&gt;"))</f>
        <v/>
      </c>
      <c r="Z719" s="32">
        <f ca="1">IF(ATALI[[#This Row],[ID NOTA]]="",INDIRECT(ADDRESS(ROW()-1,COLUMN())),ATALI[[#This Row],[ID NOTA]])</f>
        <v>7</v>
      </c>
    </row>
    <row r="720" spans="1:26" x14ac:dyDescent="0.25">
      <c r="A720" s="32"/>
      <c r="B720" s="29" t="str">
        <f>IF(ATALI[[#This Row],[N_ID]]="","",INDEX(Table1[ID],MATCH(ATALI[[#This Row],[N_ID]],Table1[N_ID],0)))</f>
        <v/>
      </c>
      <c r="C720" s="29" t="str">
        <f ca="1">IF(ATALI[[#This Row],[//]]="","",HYPERLINK("["&amp;SUBSTITUTE(DIR,"'","")&amp;"]NOTA!D"&amp;ATALI[[#This Row],[//]]+2,"&gt;"))</f>
        <v/>
      </c>
      <c r="D720" s="29" t="str">
        <f>IF(ATALI[[#This Row],[ID NOTA]]="","",INDEX(Table1[QB],MATCH(ATALI[[#This Row],[ID NOTA]],Table1[ID],0)))</f>
        <v/>
      </c>
      <c r="E72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20" s="29"/>
      <c r="G720" s="30" t="str">
        <f ca="1">IF(ATALI[[#This Row],[N_ID]]="","",INDEX(INDIRECT($2:$2),ATALI[[#This Row],[//]]))</f>
        <v/>
      </c>
      <c r="H720" s="30" t="str">
        <f ca="1">IF(ATALI[[#This Row],[N_ID]]="","",INDEX(INDIRECT($2:$2),ATALI[[#This Row],[//]]))</f>
        <v/>
      </c>
      <c r="I720" s="32" t="str">
        <f ca="1">IF(ATALI[[#This Row],[N_ID]]="","",INDEX(INDIRECT($2:$2),ATALI[[#This Row],[//]]))</f>
        <v/>
      </c>
      <c r="J720" s="32" t="str">
        <f ca="1">IF(ATALI[[#This Row],[//]]="","",INDEX([3]!db[NB PAJAK],ATALI[[#This Row],[stt]]-1))</f>
        <v/>
      </c>
      <c r="K720" s="29" t="str">
        <f ca="1">IF(ATALI[[#This Row],[//]]="","",INDEX(INDIRECT($2:$2),ATALI[[#This Row],[//]]))</f>
        <v/>
      </c>
      <c r="L720" s="29" t="str">
        <f ca="1">IF(ATALI[[#This Row],[//]]="","",INDEX(INDIRECT($2:$2),ATALI[[#This Row],[//]]))</f>
        <v/>
      </c>
      <c r="M720" s="29" t="str">
        <f ca="1">IF(ATALI[[#This Row],[//]]="","",INDEX(INDIRECT($2:$2),ATALI[[#This Row],[//]]))</f>
        <v/>
      </c>
      <c r="N720" s="33" t="str">
        <f ca="1">IF(ATALI[[#This Row],[//]]="","",INDEX(INDIRECT($2:$2),ATALI[[#This Row],[//]]))</f>
        <v/>
      </c>
      <c r="O720" s="44" t="str">
        <f ca="1">IF(ATALI[[#This Row],[//]]="","",INDEX(INDIRECT($2:$2),ATALI[[#This Row],[//]]))</f>
        <v/>
      </c>
      <c r="P720" s="44" t="str">
        <f ca="1">IF(ATALI[[#This Row],[//]]="","",IF(INDEX(INDIRECT($2:$2),ATALI[[#This Row],[//]])="","",INDEX(INDIRECT($2:$2),ATALI[[#This Row],[//]])))</f>
        <v/>
      </c>
      <c r="Q720" s="33" t="str">
        <f ca="1">IF(ATALI[[#This Row],[//]]="","",INDEX(INDIRECT($2:$2),ATALI[[#This Row],[//]]))</f>
        <v/>
      </c>
      <c r="R7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20" s="45" t="str">
        <f ca="1">IF(ATALI[[#This Row],[//]]="","",IF(INDEX(INDIRECT($2:$2),ATALI[[#This Row],[//]])="","",INDEX(INDIRECT($2:$2),ATALI[[#This Row],[//]])))</f>
        <v/>
      </c>
      <c r="U720" s="32" t="str">
        <f ca="1">IF(ATALI[[#This Row],[//]]="","",INDEX(INDIRECT($2:$2),ATALI[[#This Row],[//]]))</f>
        <v/>
      </c>
      <c r="V720" s="32" t="str">
        <f ca="1">LOWER(SUBSTITUTE(SUBSTITUTE(SUBSTITUTE(SUBSTITUTE(SUBSTITUTE(SUBSTITUTE(SUBSTITUTE(ATALI[[#This Row],[N.B.nota]]," ",""),"-",""),"(",""),")",""),".",""),",",""),"/",""))</f>
        <v/>
      </c>
      <c r="W720" s="32" t="str">
        <f ca="1">IF(ATALI[[#This Row],[concat]]="","",MATCH(ATALI[[#This Row],[concat]],[3]!db[NB NOTA_C],0)+1)</f>
        <v/>
      </c>
      <c r="X720" s="32" t="str">
        <f ca="1">IF(ATALI[[#This Row],[N.B.nota]]="","",ADDRESS(ROW(ATALI[QB]),COLUMN(ATALI[QB]))&amp;":"&amp;ADDRESS(ROW(),COLUMN(ATALI[QB])))</f>
        <v/>
      </c>
      <c r="Y720" s="46" t="str">
        <f ca="1">IF(ATALI[[#This Row],[//]]="","",HYPERLINK("[../DB.xlsx]DB!e"&amp;MATCH(ATALI[[#This Row],[concat]],[3]!db[NB NOTA_C],0)+1,"&gt;"))</f>
        <v/>
      </c>
      <c r="Z720" s="32">
        <f ca="1">IF(ATALI[[#This Row],[ID NOTA]]="",INDIRECT(ADDRESS(ROW()-1,COLUMN())),ATALI[[#This Row],[ID NOTA]])</f>
        <v>7</v>
      </c>
    </row>
    <row r="721" spans="1:26" x14ac:dyDescent="0.25">
      <c r="A721" s="32"/>
      <c r="B721" s="29" t="str">
        <f>IF(ATALI[[#This Row],[N_ID]]="","",INDEX(Table1[ID],MATCH(ATALI[[#This Row],[N_ID]],Table1[N_ID],0)))</f>
        <v/>
      </c>
      <c r="C721" s="29" t="str">
        <f ca="1">IF(ATALI[[#This Row],[//]]="","",HYPERLINK("["&amp;SUBSTITUTE(DIR,"'","")&amp;"]NOTA!D"&amp;ATALI[[#This Row],[//]]+2,"&gt;"))</f>
        <v/>
      </c>
      <c r="D721" s="29" t="str">
        <f>IF(ATALI[[#This Row],[ID NOTA]]="","",INDEX(Table1[QB],MATCH(ATALI[[#This Row],[ID NOTA]],Table1[ID],0)))</f>
        <v/>
      </c>
      <c r="E72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21" s="29"/>
      <c r="G721" s="30" t="str">
        <f ca="1">IF(ATALI[[#This Row],[N_ID]]="","",INDEX(INDIRECT($2:$2),ATALI[[#This Row],[//]]))</f>
        <v/>
      </c>
      <c r="H721" s="30" t="str">
        <f ca="1">IF(ATALI[[#This Row],[N_ID]]="","",INDEX(INDIRECT($2:$2),ATALI[[#This Row],[//]]))</f>
        <v/>
      </c>
      <c r="I721" s="32" t="str">
        <f ca="1">IF(ATALI[[#This Row],[N_ID]]="","",INDEX(INDIRECT($2:$2),ATALI[[#This Row],[//]]))</f>
        <v/>
      </c>
      <c r="J721" s="32" t="str">
        <f ca="1">IF(ATALI[[#This Row],[//]]="","",INDEX([3]!db[NB PAJAK],ATALI[[#This Row],[stt]]-1))</f>
        <v/>
      </c>
      <c r="K721" s="29" t="str">
        <f ca="1">IF(ATALI[[#This Row],[//]]="","",INDEX(INDIRECT($2:$2),ATALI[[#This Row],[//]]))</f>
        <v/>
      </c>
      <c r="L721" s="29" t="str">
        <f ca="1">IF(ATALI[[#This Row],[//]]="","",INDEX(INDIRECT($2:$2),ATALI[[#This Row],[//]]))</f>
        <v/>
      </c>
      <c r="M721" s="29" t="str">
        <f ca="1">IF(ATALI[[#This Row],[//]]="","",INDEX(INDIRECT($2:$2),ATALI[[#This Row],[//]]))</f>
        <v/>
      </c>
      <c r="N721" s="33" t="str">
        <f ca="1">IF(ATALI[[#This Row],[//]]="","",INDEX(INDIRECT($2:$2),ATALI[[#This Row],[//]]))</f>
        <v/>
      </c>
      <c r="O721" s="44" t="str">
        <f ca="1">IF(ATALI[[#This Row],[//]]="","",INDEX(INDIRECT($2:$2),ATALI[[#This Row],[//]]))</f>
        <v/>
      </c>
      <c r="P721" s="44" t="str">
        <f ca="1">IF(ATALI[[#This Row],[//]]="","",IF(INDEX(INDIRECT($2:$2),ATALI[[#This Row],[//]])="","",INDEX(INDIRECT($2:$2),ATALI[[#This Row],[//]])))</f>
        <v/>
      </c>
      <c r="Q721" s="33" t="str">
        <f ca="1">IF(ATALI[[#This Row],[//]]="","",INDEX(INDIRECT($2:$2),ATALI[[#This Row],[//]]))</f>
        <v/>
      </c>
      <c r="R7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21" s="45" t="str">
        <f ca="1">IF(ATALI[[#This Row],[//]]="","",IF(INDEX(INDIRECT($2:$2),ATALI[[#This Row],[//]])="","",INDEX(INDIRECT($2:$2),ATALI[[#This Row],[//]])))</f>
        <v/>
      </c>
      <c r="U721" s="32" t="str">
        <f ca="1">IF(ATALI[[#This Row],[//]]="","",INDEX(INDIRECT($2:$2),ATALI[[#This Row],[//]]))</f>
        <v/>
      </c>
      <c r="V721" s="32" t="str">
        <f ca="1">LOWER(SUBSTITUTE(SUBSTITUTE(SUBSTITUTE(SUBSTITUTE(SUBSTITUTE(SUBSTITUTE(SUBSTITUTE(ATALI[[#This Row],[N.B.nota]]," ",""),"-",""),"(",""),")",""),".",""),",",""),"/",""))</f>
        <v/>
      </c>
      <c r="W721" s="32" t="str">
        <f ca="1">IF(ATALI[[#This Row],[concat]]="","",MATCH(ATALI[[#This Row],[concat]],[3]!db[NB NOTA_C],0)+1)</f>
        <v/>
      </c>
      <c r="X721" s="32" t="str">
        <f ca="1">IF(ATALI[[#This Row],[N.B.nota]]="","",ADDRESS(ROW(ATALI[QB]),COLUMN(ATALI[QB]))&amp;":"&amp;ADDRESS(ROW(),COLUMN(ATALI[QB])))</f>
        <v/>
      </c>
      <c r="Y721" s="46" t="str">
        <f ca="1">IF(ATALI[[#This Row],[//]]="","",HYPERLINK("[../DB.xlsx]DB!e"&amp;MATCH(ATALI[[#This Row],[concat]],[3]!db[NB NOTA_C],0)+1,"&gt;"))</f>
        <v/>
      </c>
      <c r="Z721" s="32">
        <f ca="1">IF(ATALI[[#This Row],[ID NOTA]]="",INDIRECT(ADDRESS(ROW()-1,COLUMN())),ATALI[[#This Row],[ID NOTA]])</f>
        <v>7</v>
      </c>
    </row>
    <row r="722" spans="1:26" x14ac:dyDescent="0.25">
      <c r="A722" s="32"/>
      <c r="B722" s="29" t="str">
        <f>IF(ATALI[[#This Row],[N_ID]]="","",INDEX(Table1[ID],MATCH(ATALI[[#This Row],[N_ID]],Table1[N_ID],0)))</f>
        <v/>
      </c>
      <c r="C722" s="29" t="str">
        <f ca="1">IF(ATALI[[#This Row],[//]]="","",HYPERLINK("["&amp;SUBSTITUTE(DIR,"'","")&amp;"]NOTA!D"&amp;ATALI[[#This Row],[//]]+2,"&gt;"))</f>
        <v/>
      </c>
      <c r="D722" s="29" t="str">
        <f>IF(ATALI[[#This Row],[ID NOTA]]="","",INDEX(Table1[QB],MATCH(ATALI[[#This Row],[ID NOTA]],Table1[ID],0)))</f>
        <v/>
      </c>
      <c r="E72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22" s="29"/>
      <c r="G722" s="30" t="str">
        <f ca="1">IF(ATALI[[#This Row],[N_ID]]="","",INDEX(INDIRECT($2:$2),ATALI[[#This Row],[//]]))</f>
        <v/>
      </c>
      <c r="H722" s="30" t="str">
        <f ca="1">IF(ATALI[[#This Row],[N_ID]]="","",INDEX(INDIRECT($2:$2),ATALI[[#This Row],[//]]))</f>
        <v/>
      </c>
      <c r="I722" s="32" t="str">
        <f ca="1">IF(ATALI[[#This Row],[N_ID]]="","",INDEX(INDIRECT($2:$2),ATALI[[#This Row],[//]]))</f>
        <v/>
      </c>
      <c r="J722" s="32" t="str">
        <f ca="1">IF(ATALI[[#This Row],[//]]="","",INDEX([3]!db[NB PAJAK],ATALI[[#This Row],[stt]]-1))</f>
        <v/>
      </c>
      <c r="K722" s="29" t="str">
        <f ca="1">IF(ATALI[[#This Row],[//]]="","",INDEX(INDIRECT($2:$2),ATALI[[#This Row],[//]]))</f>
        <v/>
      </c>
      <c r="L722" s="29" t="str">
        <f ca="1">IF(ATALI[[#This Row],[//]]="","",INDEX(INDIRECT($2:$2),ATALI[[#This Row],[//]]))</f>
        <v/>
      </c>
      <c r="M722" s="29" t="str">
        <f ca="1">IF(ATALI[[#This Row],[//]]="","",INDEX(INDIRECT($2:$2),ATALI[[#This Row],[//]]))</f>
        <v/>
      </c>
      <c r="N722" s="33" t="str">
        <f ca="1">IF(ATALI[[#This Row],[//]]="","",INDEX(INDIRECT($2:$2),ATALI[[#This Row],[//]]))</f>
        <v/>
      </c>
      <c r="O722" s="44" t="str">
        <f ca="1">IF(ATALI[[#This Row],[//]]="","",INDEX(INDIRECT($2:$2),ATALI[[#This Row],[//]]))</f>
        <v/>
      </c>
      <c r="P722" s="44" t="str">
        <f ca="1">IF(ATALI[[#This Row],[//]]="","",IF(INDEX(INDIRECT($2:$2),ATALI[[#This Row],[//]])="","",INDEX(INDIRECT($2:$2),ATALI[[#This Row],[//]])))</f>
        <v/>
      </c>
      <c r="Q722" s="33" t="str">
        <f ca="1">IF(ATALI[[#This Row],[//]]="","",INDEX(INDIRECT($2:$2),ATALI[[#This Row],[//]]))</f>
        <v/>
      </c>
      <c r="R7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22" s="45" t="str">
        <f ca="1">IF(ATALI[[#This Row],[//]]="","",IF(INDEX(INDIRECT($2:$2),ATALI[[#This Row],[//]])="","",INDEX(INDIRECT($2:$2),ATALI[[#This Row],[//]])))</f>
        <v/>
      </c>
      <c r="U722" s="32" t="str">
        <f ca="1">IF(ATALI[[#This Row],[//]]="","",INDEX(INDIRECT($2:$2),ATALI[[#This Row],[//]]))</f>
        <v/>
      </c>
      <c r="V722" s="32" t="str">
        <f ca="1">LOWER(SUBSTITUTE(SUBSTITUTE(SUBSTITUTE(SUBSTITUTE(SUBSTITUTE(SUBSTITUTE(SUBSTITUTE(ATALI[[#This Row],[N.B.nota]]," ",""),"-",""),"(",""),")",""),".",""),",",""),"/",""))</f>
        <v/>
      </c>
      <c r="W722" s="32" t="str">
        <f ca="1">IF(ATALI[[#This Row],[concat]]="","",MATCH(ATALI[[#This Row],[concat]],[3]!db[NB NOTA_C],0)+1)</f>
        <v/>
      </c>
      <c r="X722" s="32" t="str">
        <f ca="1">IF(ATALI[[#This Row],[N.B.nota]]="","",ADDRESS(ROW(ATALI[QB]),COLUMN(ATALI[QB]))&amp;":"&amp;ADDRESS(ROW(),COLUMN(ATALI[QB])))</f>
        <v/>
      </c>
      <c r="Y722" s="46" t="str">
        <f ca="1">IF(ATALI[[#This Row],[//]]="","",HYPERLINK("[../DB.xlsx]DB!e"&amp;MATCH(ATALI[[#This Row],[concat]],[3]!db[NB NOTA_C],0)+1,"&gt;"))</f>
        <v/>
      </c>
      <c r="Z722" s="32">
        <f ca="1">IF(ATALI[[#This Row],[ID NOTA]]="",INDIRECT(ADDRESS(ROW()-1,COLUMN())),ATALI[[#This Row],[ID NOTA]])</f>
        <v>7</v>
      </c>
    </row>
    <row r="723" spans="1:26" x14ac:dyDescent="0.25">
      <c r="A723" s="32"/>
      <c r="B723" s="29" t="str">
        <f>IF(ATALI[[#This Row],[N_ID]]="","",INDEX(Table1[ID],MATCH(ATALI[[#This Row],[N_ID]],Table1[N_ID],0)))</f>
        <v/>
      </c>
      <c r="C723" s="29" t="str">
        <f ca="1">IF(ATALI[[#This Row],[//]]="","",HYPERLINK("["&amp;SUBSTITUTE(DIR,"'","")&amp;"]NOTA!D"&amp;ATALI[[#This Row],[//]]+2,"&gt;"))</f>
        <v/>
      </c>
      <c r="D723" s="29" t="str">
        <f>IF(ATALI[[#This Row],[ID NOTA]]="","",INDEX(Table1[QB],MATCH(ATALI[[#This Row],[ID NOTA]],Table1[ID],0)))</f>
        <v/>
      </c>
      <c r="E72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23" s="29"/>
      <c r="G723" s="30" t="str">
        <f ca="1">IF(ATALI[[#This Row],[N_ID]]="","",INDEX(INDIRECT($2:$2),ATALI[[#This Row],[//]]))</f>
        <v/>
      </c>
      <c r="H723" s="30" t="str">
        <f ca="1">IF(ATALI[[#This Row],[N_ID]]="","",INDEX(INDIRECT($2:$2),ATALI[[#This Row],[//]]))</f>
        <v/>
      </c>
      <c r="I723" s="32" t="str">
        <f ca="1">IF(ATALI[[#This Row],[N_ID]]="","",INDEX(INDIRECT($2:$2),ATALI[[#This Row],[//]]))</f>
        <v/>
      </c>
      <c r="J723" s="32" t="str">
        <f ca="1">IF(ATALI[[#This Row],[//]]="","",INDEX([3]!db[NB PAJAK],ATALI[[#This Row],[stt]]-1))</f>
        <v/>
      </c>
      <c r="K723" s="29" t="str">
        <f ca="1">IF(ATALI[[#This Row],[//]]="","",INDEX(INDIRECT($2:$2),ATALI[[#This Row],[//]]))</f>
        <v/>
      </c>
      <c r="L723" s="29" t="str">
        <f ca="1">IF(ATALI[[#This Row],[//]]="","",INDEX(INDIRECT($2:$2),ATALI[[#This Row],[//]]))</f>
        <v/>
      </c>
      <c r="M723" s="29" t="str">
        <f ca="1">IF(ATALI[[#This Row],[//]]="","",INDEX(INDIRECT($2:$2),ATALI[[#This Row],[//]]))</f>
        <v/>
      </c>
      <c r="N723" s="33" t="str">
        <f ca="1">IF(ATALI[[#This Row],[//]]="","",INDEX(INDIRECT($2:$2),ATALI[[#This Row],[//]]))</f>
        <v/>
      </c>
      <c r="O723" s="44" t="str">
        <f ca="1">IF(ATALI[[#This Row],[//]]="","",INDEX(INDIRECT($2:$2),ATALI[[#This Row],[//]]))</f>
        <v/>
      </c>
      <c r="P723" s="44" t="str">
        <f ca="1">IF(ATALI[[#This Row],[//]]="","",IF(INDEX(INDIRECT($2:$2),ATALI[[#This Row],[//]])="","",INDEX(INDIRECT($2:$2),ATALI[[#This Row],[//]])))</f>
        <v/>
      </c>
      <c r="Q723" s="33" t="str">
        <f ca="1">IF(ATALI[[#This Row],[//]]="","",INDEX(INDIRECT($2:$2),ATALI[[#This Row],[//]]))</f>
        <v/>
      </c>
      <c r="R7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23" s="45" t="str">
        <f ca="1">IF(ATALI[[#This Row],[//]]="","",IF(INDEX(INDIRECT($2:$2),ATALI[[#This Row],[//]])="","",INDEX(INDIRECT($2:$2),ATALI[[#This Row],[//]])))</f>
        <v/>
      </c>
      <c r="U723" s="32" t="str">
        <f ca="1">IF(ATALI[[#This Row],[//]]="","",INDEX(INDIRECT($2:$2),ATALI[[#This Row],[//]]))</f>
        <v/>
      </c>
      <c r="V723" s="32" t="str">
        <f ca="1">LOWER(SUBSTITUTE(SUBSTITUTE(SUBSTITUTE(SUBSTITUTE(SUBSTITUTE(SUBSTITUTE(SUBSTITUTE(ATALI[[#This Row],[N.B.nota]]," ",""),"-",""),"(",""),")",""),".",""),",",""),"/",""))</f>
        <v/>
      </c>
      <c r="W723" s="32" t="str">
        <f ca="1">IF(ATALI[[#This Row],[concat]]="","",MATCH(ATALI[[#This Row],[concat]],[3]!db[NB NOTA_C],0)+1)</f>
        <v/>
      </c>
      <c r="X723" s="32" t="str">
        <f ca="1">IF(ATALI[[#This Row],[N.B.nota]]="","",ADDRESS(ROW(ATALI[QB]),COLUMN(ATALI[QB]))&amp;":"&amp;ADDRESS(ROW(),COLUMN(ATALI[QB])))</f>
        <v/>
      </c>
      <c r="Y723" s="46" t="str">
        <f ca="1">IF(ATALI[[#This Row],[//]]="","",HYPERLINK("[../DB.xlsx]DB!e"&amp;MATCH(ATALI[[#This Row],[concat]],[3]!db[NB NOTA_C],0)+1,"&gt;"))</f>
        <v/>
      </c>
      <c r="Z723" s="32">
        <f ca="1">IF(ATALI[[#This Row],[ID NOTA]]="",INDIRECT(ADDRESS(ROW()-1,COLUMN())),ATALI[[#This Row],[ID NOTA]])</f>
        <v>7</v>
      </c>
    </row>
    <row r="724" spans="1:26" x14ac:dyDescent="0.25">
      <c r="A724" s="32"/>
      <c r="B724" s="29" t="str">
        <f>IF(ATALI[[#This Row],[N_ID]]="","",INDEX(Table1[ID],MATCH(ATALI[[#This Row],[N_ID]],Table1[N_ID],0)))</f>
        <v/>
      </c>
      <c r="C724" s="29" t="str">
        <f ca="1">IF(ATALI[[#This Row],[//]]="","",HYPERLINK("["&amp;SUBSTITUTE(DIR,"'","")&amp;"]NOTA!D"&amp;ATALI[[#This Row],[//]]+2,"&gt;"))</f>
        <v/>
      </c>
      <c r="D724" s="29" t="str">
        <f>IF(ATALI[[#This Row],[ID NOTA]]="","",INDEX(Table1[QB],MATCH(ATALI[[#This Row],[ID NOTA]],Table1[ID],0)))</f>
        <v/>
      </c>
      <c r="E72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24" s="29"/>
      <c r="G724" s="30" t="str">
        <f ca="1">IF(ATALI[[#This Row],[N_ID]]="","",INDEX(INDIRECT($2:$2),ATALI[[#This Row],[//]]))</f>
        <v/>
      </c>
      <c r="H724" s="30" t="str">
        <f ca="1">IF(ATALI[[#This Row],[N_ID]]="","",INDEX(INDIRECT($2:$2),ATALI[[#This Row],[//]]))</f>
        <v/>
      </c>
      <c r="I724" s="32" t="str">
        <f ca="1">IF(ATALI[[#This Row],[N_ID]]="","",INDEX(INDIRECT($2:$2),ATALI[[#This Row],[//]]))</f>
        <v/>
      </c>
      <c r="J724" s="32" t="str">
        <f ca="1">IF(ATALI[[#This Row],[//]]="","",INDEX([3]!db[NB PAJAK],ATALI[[#This Row],[stt]]-1))</f>
        <v/>
      </c>
      <c r="K724" s="29" t="str">
        <f ca="1">IF(ATALI[[#This Row],[//]]="","",INDEX(INDIRECT($2:$2),ATALI[[#This Row],[//]]))</f>
        <v/>
      </c>
      <c r="L724" s="29" t="str">
        <f ca="1">IF(ATALI[[#This Row],[//]]="","",INDEX(INDIRECT($2:$2),ATALI[[#This Row],[//]]))</f>
        <v/>
      </c>
      <c r="M724" s="29" t="str">
        <f ca="1">IF(ATALI[[#This Row],[//]]="","",INDEX(INDIRECT($2:$2),ATALI[[#This Row],[//]]))</f>
        <v/>
      </c>
      <c r="N724" s="33" t="str">
        <f ca="1">IF(ATALI[[#This Row],[//]]="","",INDEX(INDIRECT($2:$2),ATALI[[#This Row],[//]]))</f>
        <v/>
      </c>
      <c r="O724" s="44" t="str">
        <f ca="1">IF(ATALI[[#This Row],[//]]="","",INDEX(INDIRECT($2:$2),ATALI[[#This Row],[//]]))</f>
        <v/>
      </c>
      <c r="P724" s="44" t="str">
        <f ca="1">IF(ATALI[[#This Row],[//]]="","",IF(INDEX(INDIRECT($2:$2),ATALI[[#This Row],[//]])="","",INDEX(INDIRECT($2:$2),ATALI[[#This Row],[//]])))</f>
        <v/>
      </c>
      <c r="Q724" s="33" t="str">
        <f ca="1">IF(ATALI[[#This Row],[//]]="","",INDEX(INDIRECT($2:$2),ATALI[[#This Row],[//]]))</f>
        <v/>
      </c>
      <c r="R7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24" s="45" t="str">
        <f ca="1">IF(ATALI[[#This Row],[//]]="","",IF(INDEX(INDIRECT($2:$2),ATALI[[#This Row],[//]])="","",INDEX(INDIRECT($2:$2),ATALI[[#This Row],[//]])))</f>
        <v/>
      </c>
      <c r="U724" s="32" t="str">
        <f ca="1">IF(ATALI[[#This Row],[//]]="","",INDEX(INDIRECT($2:$2),ATALI[[#This Row],[//]]))</f>
        <v/>
      </c>
      <c r="V724" s="32" t="str">
        <f ca="1">LOWER(SUBSTITUTE(SUBSTITUTE(SUBSTITUTE(SUBSTITUTE(SUBSTITUTE(SUBSTITUTE(SUBSTITUTE(ATALI[[#This Row],[N.B.nota]]," ",""),"-",""),"(",""),")",""),".",""),",",""),"/",""))</f>
        <v/>
      </c>
      <c r="W724" s="32" t="str">
        <f ca="1">IF(ATALI[[#This Row],[concat]]="","",MATCH(ATALI[[#This Row],[concat]],[3]!db[NB NOTA_C],0)+1)</f>
        <v/>
      </c>
      <c r="X724" s="32" t="str">
        <f ca="1">IF(ATALI[[#This Row],[N.B.nota]]="","",ADDRESS(ROW(ATALI[QB]),COLUMN(ATALI[QB]))&amp;":"&amp;ADDRESS(ROW(),COLUMN(ATALI[QB])))</f>
        <v/>
      </c>
      <c r="Y724" s="46" t="str">
        <f ca="1">IF(ATALI[[#This Row],[//]]="","",HYPERLINK("[../DB.xlsx]DB!e"&amp;MATCH(ATALI[[#This Row],[concat]],[3]!db[NB NOTA_C],0)+1,"&gt;"))</f>
        <v/>
      </c>
      <c r="Z724" s="32">
        <f ca="1">IF(ATALI[[#This Row],[ID NOTA]]="",INDIRECT(ADDRESS(ROW()-1,COLUMN())),ATALI[[#This Row],[ID NOTA]])</f>
        <v>7</v>
      </c>
    </row>
    <row r="725" spans="1:26" x14ac:dyDescent="0.25">
      <c r="A725" s="32"/>
      <c r="B725" s="29" t="str">
        <f>IF(ATALI[[#This Row],[N_ID]]="","",INDEX(Table1[ID],MATCH(ATALI[[#This Row],[N_ID]],Table1[N_ID],0)))</f>
        <v/>
      </c>
      <c r="C725" s="29" t="str">
        <f ca="1">IF(ATALI[[#This Row],[//]]="","",HYPERLINK("["&amp;SUBSTITUTE(DIR,"'","")&amp;"]NOTA!D"&amp;ATALI[[#This Row],[//]]+2,"&gt;"))</f>
        <v/>
      </c>
      <c r="D725" s="29" t="str">
        <f>IF(ATALI[[#This Row],[ID NOTA]]="","",INDEX(Table1[QB],MATCH(ATALI[[#This Row],[ID NOTA]],Table1[ID],0)))</f>
        <v/>
      </c>
      <c r="E72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25" s="29"/>
      <c r="G725" s="30" t="str">
        <f ca="1">IF(ATALI[[#This Row],[N_ID]]="","",INDEX(INDIRECT($2:$2),ATALI[[#This Row],[//]]))</f>
        <v/>
      </c>
      <c r="H725" s="30" t="str">
        <f ca="1">IF(ATALI[[#This Row],[N_ID]]="","",INDEX(INDIRECT($2:$2),ATALI[[#This Row],[//]]))</f>
        <v/>
      </c>
      <c r="I725" s="32" t="str">
        <f ca="1">IF(ATALI[[#This Row],[N_ID]]="","",INDEX(INDIRECT($2:$2),ATALI[[#This Row],[//]]))</f>
        <v/>
      </c>
      <c r="J725" s="32" t="str">
        <f ca="1">IF(ATALI[[#This Row],[//]]="","",INDEX([3]!db[NB PAJAK],ATALI[[#This Row],[stt]]-1))</f>
        <v/>
      </c>
      <c r="K725" s="29" t="str">
        <f ca="1">IF(ATALI[[#This Row],[//]]="","",INDEX(INDIRECT($2:$2),ATALI[[#This Row],[//]]))</f>
        <v/>
      </c>
      <c r="L725" s="29" t="str">
        <f ca="1">IF(ATALI[[#This Row],[//]]="","",INDEX(INDIRECT($2:$2),ATALI[[#This Row],[//]]))</f>
        <v/>
      </c>
      <c r="M725" s="29" t="str">
        <f ca="1">IF(ATALI[[#This Row],[//]]="","",INDEX(INDIRECT($2:$2),ATALI[[#This Row],[//]]))</f>
        <v/>
      </c>
      <c r="N725" s="33" t="str">
        <f ca="1">IF(ATALI[[#This Row],[//]]="","",INDEX(INDIRECT($2:$2),ATALI[[#This Row],[//]]))</f>
        <v/>
      </c>
      <c r="O725" s="44" t="str">
        <f ca="1">IF(ATALI[[#This Row],[//]]="","",INDEX(INDIRECT($2:$2),ATALI[[#This Row],[//]]))</f>
        <v/>
      </c>
      <c r="P725" s="44" t="str">
        <f ca="1">IF(ATALI[[#This Row],[//]]="","",IF(INDEX(INDIRECT($2:$2),ATALI[[#This Row],[//]])="","",INDEX(INDIRECT($2:$2),ATALI[[#This Row],[//]])))</f>
        <v/>
      </c>
      <c r="Q725" s="33" t="str">
        <f ca="1">IF(ATALI[[#This Row],[//]]="","",INDEX(INDIRECT($2:$2),ATALI[[#This Row],[//]]))</f>
        <v/>
      </c>
      <c r="R7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25" s="45" t="str">
        <f ca="1">IF(ATALI[[#This Row],[//]]="","",IF(INDEX(INDIRECT($2:$2),ATALI[[#This Row],[//]])="","",INDEX(INDIRECT($2:$2),ATALI[[#This Row],[//]])))</f>
        <v/>
      </c>
      <c r="U725" s="32" t="str">
        <f ca="1">IF(ATALI[[#This Row],[//]]="","",INDEX(INDIRECT($2:$2),ATALI[[#This Row],[//]]))</f>
        <v/>
      </c>
      <c r="V725" s="32" t="str">
        <f ca="1">LOWER(SUBSTITUTE(SUBSTITUTE(SUBSTITUTE(SUBSTITUTE(SUBSTITUTE(SUBSTITUTE(SUBSTITUTE(ATALI[[#This Row],[N.B.nota]]," ",""),"-",""),"(",""),")",""),".",""),",",""),"/",""))</f>
        <v/>
      </c>
      <c r="W725" s="32" t="str">
        <f ca="1">IF(ATALI[[#This Row],[concat]]="","",MATCH(ATALI[[#This Row],[concat]],[3]!db[NB NOTA_C],0)+1)</f>
        <v/>
      </c>
      <c r="X725" s="32" t="str">
        <f ca="1">IF(ATALI[[#This Row],[N.B.nota]]="","",ADDRESS(ROW(ATALI[QB]),COLUMN(ATALI[QB]))&amp;":"&amp;ADDRESS(ROW(),COLUMN(ATALI[QB])))</f>
        <v/>
      </c>
      <c r="Y725" s="46" t="str">
        <f ca="1">IF(ATALI[[#This Row],[//]]="","",HYPERLINK("[../DB.xlsx]DB!e"&amp;MATCH(ATALI[[#This Row],[concat]],[3]!db[NB NOTA_C],0)+1,"&gt;"))</f>
        <v/>
      </c>
      <c r="Z725" s="32">
        <f ca="1">IF(ATALI[[#This Row],[ID NOTA]]="",INDIRECT(ADDRESS(ROW()-1,COLUMN())),ATALI[[#This Row],[ID NOTA]])</f>
        <v>7</v>
      </c>
    </row>
    <row r="726" spans="1:26" x14ac:dyDescent="0.25">
      <c r="A726" s="32"/>
      <c r="B726" s="29" t="str">
        <f>IF(ATALI[[#This Row],[N_ID]]="","",INDEX(Table1[ID],MATCH(ATALI[[#This Row],[N_ID]],Table1[N_ID],0)))</f>
        <v/>
      </c>
      <c r="C726" s="29" t="str">
        <f ca="1">IF(ATALI[[#This Row],[//]]="","",HYPERLINK("["&amp;SUBSTITUTE(DIR,"'","")&amp;"]NOTA!D"&amp;ATALI[[#This Row],[//]]+2,"&gt;"))</f>
        <v/>
      </c>
      <c r="D726" s="29" t="str">
        <f>IF(ATALI[[#This Row],[ID NOTA]]="","",INDEX(Table1[QB],MATCH(ATALI[[#This Row],[ID NOTA]],Table1[ID],0)))</f>
        <v/>
      </c>
      <c r="E72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26" s="29"/>
      <c r="G726" s="30" t="str">
        <f ca="1">IF(ATALI[[#This Row],[N_ID]]="","",INDEX(INDIRECT($2:$2),ATALI[[#This Row],[//]]))</f>
        <v/>
      </c>
      <c r="H726" s="30" t="str">
        <f ca="1">IF(ATALI[[#This Row],[N_ID]]="","",INDEX(INDIRECT($2:$2),ATALI[[#This Row],[//]]))</f>
        <v/>
      </c>
      <c r="I726" s="32" t="str">
        <f ca="1">IF(ATALI[[#This Row],[N_ID]]="","",INDEX(INDIRECT($2:$2),ATALI[[#This Row],[//]]))</f>
        <v/>
      </c>
      <c r="J726" s="32" t="str">
        <f ca="1">IF(ATALI[[#This Row],[//]]="","",INDEX([3]!db[NB PAJAK],ATALI[[#This Row],[stt]]-1))</f>
        <v/>
      </c>
      <c r="K726" s="29" t="str">
        <f ca="1">IF(ATALI[[#This Row],[//]]="","",INDEX(INDIRECT($2:$2),ATALI[[#This Row],[//]]))</f>
        <v/>
      </c>
      <c r="L726" s="29" t="str">
        <f ca="1">IF(ATALI[[#This Row],[//]]="","",INDEX(INDIRECT($2:$2),ATALI[[#This Row],[//]]))</f>
        <v/>
      </c>
      <c r="M726" s="29" t="str">
        <f ca="1">IF(ATALI[[#This Row],[//]]="","",INDEX(INDIRECT($2:$2),ATALI[[#This Row],[//]]))</f>
        <v/>
      </c>
      <c r="N726" s="33" t="str">
        <f ca="1">IF(ATALI[[#This Row],[//]]="","",INDEX(INDIRECT($2:$2),ATALI[[#This Row],[//]]))</f>
        <v/>
      </c>
      <c r="O726" s="44" t="str">
        <f ca="1">IF(ATALI[[#This Row],[//]]="","",INDEX(INDIRECT($2:$2),ATALI[[#This Row],[//]]))</f>
        <v/>
      </c>
      <c r="P726" s="44" t="str">
        <f ca="1">IF(ATALI[[#This Row],[//]]="","",IF(INDEX(INDIRECT($2:$2),ATALI[[#This Row],[//]])="","",INDEX(INDIRECT($2:$2),ATALI[[#This Row],[//]])))</f>
        <v/>
      </c>
      <c r="Q726" s="33" t="str">
        <f ca="1">IF(ATALI[[#This Row],[//]]="","",INDEX(INDIRECT($2:$2),ATALI[[#This Row],[//]]))</f>
        <v/>
      </c>
      <c r="R7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26" s="45" t="str">
        <f ca="1">IF(ATALI[[#This Row],[//]]="","",IF(INDEX(INDIRECT($2:$2),ATALI[[#This Row],[//]])="","",INDEX(INDIRECT($2:$2),ATALI[[#This Row],[//]])))</f>
        <v/>
      </c>
      <c r="U726" s="32" t="str">
        <f ca="1">IF(ATALI[[#This Row],[//]]="","",INDEX(INDIRECT($2:$2),ATALI[[#This Row],[//]]))</f>
        <v/>
      </c>
      <c r="V726" s="32" t="str">
        <f ca="1">LOWER(SUBSTITUTE(SUBSTITUTE(SUBSTITUTE(SUBSTITUTE(SUBSTITUTE(SUBSTITUTE(SUBSTITUTE(ATALI[[#This Row],[N.B.nota]]," ",""),"-",""),"(",""),")",""),".",""),",",""),"/",""))</f>
        <v/>
      </c>
      <c r="W726" s="32" t="str">
        <f ca="1">IF(ATALI[[#This Row],[concat]]="","",MATCH(ATALI[[#This Row],[concat]],[3]!db[NB NOTA_C],0)+1)</f>
        <v/>
      </c>
      <c r="X726" s="32" t="str">
        <f ca="1">IF(ATALI[[#This Row],[N.B.nota]]="","",ADDRESS(ROW(ATALI[QB]),COLUMN(ATALI[QB]))&amp;":"&amp;ADDRESS(ROW(),COLUMN(ATALI[QB])))</f>
        <v/>
      </c>
      <c r="Y726" s="46" t="str">
        <f ca="1">IF(ATALI[[#This Row],[//]]="","",HYPERLINK("[../DB.xlsx]DB!e"&amp;MATCH(ATALI[[#This Row],[concat]],[3]!db[NB NOTA_C],0)+1,"&gt;"))</f>
        <v/>
      </c>
      <c r="Z726" s="32">
        <f ca="1">IF(ATALI[[#This Row],[ID NOTA]]="",INDIRECT(ADDRESS(ROW()-1,COLUMN())),ATALI[[#This Row],[ID NOTA]])</f>
        <v>7</v>
      </c>
    </row>
    <row r="727" spans="1:26" x14ac:dyDescent="0.25">
      <c r="A727" s="32"/>
      <c r="B727" s="29" t="str">
        <f>IF(ATALI[[#This Row],[N_ID]]="","",INDEX(Table1[ID],MATCH(ATALI[[#This Row],[N_ID]],Table1[N_ID],0)))</f>
        <v/>
      </c>
      <c r="C727" s="29" t="str">
        <f ca="1">IF(ATALI[[#This Row],[//]]="","",HYPERLINK("["&amp;SUBSTITUTE(DIR,"'","")&amp;"]NOTA!D"&amp;ATALI[[#This Row],[//]]+2,"&gt;"))</f>
        <v/>
      </c>
      <c r="D727" s="29" t="str">
        <f>IF(ATALI[[#This Row],[ID NOTA]]="","",INDEX(Table1[QB],MATCH(ATALI[[#This Row],[ID NOTA]],Table1[ID],0)))</f>
        <v/>
      </c>
      <c r="E72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27" s="29"/>
      <c r="G727" s="30" t="str">
        <f ca="1">IF(ATALI[[#This Row],[N_ID]]="","",INDEX(INDIRECT($2:$2),ATALI[[#This Row],[//]]))</f>
        <v/>
      </c>
      <c r="H727" s="30" t="str">
        <f ca="1">IF(ATALI[[#This Row],[N_ID]]="","",INDEX(INDIRECT($2:$2),ATALI[[#This Row],[//]]))</f>
        <v/>
      </c>
      <c r="I727" s="32" t="str">
        <f ca="1">IF(ATALI[[#This Row],[N_ID]]="","",INDEX(INDIRECT($2:$2),ATALI[[#This Row],[//]]))</f>
        <v/>
      </c>
      <c r="J727" s="32" t="str">
        <f ca="1">IF(ATALI[[#This Row],[//]]="","",INDEX([3]!db[NB PAJAK],ATALI[[#This Row],[stt]]-1))</f>
        <v/>
      </c>
      <c r="K727" s="29" t="str">
        <f ca="1">IF(ATALI[[#This Row],[//]]="","",INDEX(INDIRECT($2:$2),ATALI[[#This Row],[//]]))</f>
        <v/>
      </c>
      <c r="L727" s="29" t="str">
        <f ca="1">IF(ATALI[[#This Row],[//]]="","",INDEX(INDIRECT($2:$2),ATALI[[#This Row],[//]]))</f>
        <v/>
      </c>
      <c r="M727" s="29" t="str">
        <f ca="1">IF(ATALI[[#This Row],[//]]="","",INDEX(INDIRECT($2:$2),ATALI[[#This Row],[//]]))</f>
        <v/>
      </c>
      <c r="N727" s="33" t="str">
        <f ca="1">IF(ATALI[[#This Row],[//]]="","",INDEX(INDIRECT($2:$2),ATALI[[#This Row],[//]]))</f>
        <v/>
      </c>
      <c r="O727" s="44" t="str">
        <f ca="1">IF(ATALI[[#This Row],[//]]="","",INDEX(INDIRECT($2:$2),ATALI[[#This Row],[//]]))</f>
        <v/>
      </c>
      <c r="P727" s="44" t="str">
        <f ca="1">IF(ATALI[[#This Row],[//]]="","",IF(INDEX(INDIRECT($2:$2),ATALI[[#This Row],[//]])="","",INDEX(INDIRECT($2:$2),ATALI[[#This Row],[//]])))</f>
        <v/>
      </c>
      <c r="Q727" s="33" t="str">
        <f ca="1">IF(ATALI[[#This Row],[//]]="","",INDEX(INDIRECT($2:$2),ATALI[[#This Row],[//]]))</f>
        <v/>
      </c>
      <c r="R7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27" s="45" t="str">
        <f ca="1">IF(ATALI[[#This Row],[//]]="","",IF(INDEX(INDIRECT($2:$2),ATALI[[#This Row],[//]])="","",INDEX(INDIRECT($2:$2),ATALI[[#This Row],[//]])))</f>
        <v/>
      </c>
      <c r="U727" s="32" t="str">
        <f ca="1">IF(ATALI[[#This Row],[//]]="","",INDEX(INDIRECT($2:$2),ATALI[[#This Row],[//]]))</f>
        <v/>
      </c>
      <c r="V727" s="32" t="str">
        <f ca="1">LOWER(SUBSTITUTE(SUBSTITUTE(SUBSTITUTE(SUBSTITUTE(SUBSTITUTE(SUBSTITUTE(SUBSTITUTE(ATALI[[#This Row],[N.B.nota]]," ",""),"-",""),"(",""),")",""),".",""),",",""),"/",""))</f>
        <v/>
      </c>
      <c r="W727" s="32" t="str">
        <f ca="1">IF(ATALI[[#This Row],[concat]]="","",MATCH(ATALI[[#This Row],[concat]],[3]!db[NB NOTA_C],0)+1)</f>
        <v/>
      </c>
      <c r="X727" s="32" t="str">
        <f ca="1">IF(ATALI[[#This Row],[N.B.nota]]="","",ADDRESS(ROW(ATALI[QB]),COLUMN(ATALI[QB]))&amp;":"&amp;ADDRESS(ROW(),COLUMN(ATALI[QB])))</f>
        <v/>
      </c>
      <c r="Y727" s="46" t="str">
        <f ca="1">IF(ATALI[[#This Row],[//]]="","",HYPERLINK("[../DB.xlsx]DB!e"&amp;MATCH(ATALI[[#This Row],[concat]],[3]!db[NB NOTA_C],0)+1,"&gt;"))</f>
        <v/>
      </c>
      <c r="Z727" s="32">
        <f ca="1">IF(ATALI[[#This Row],[ID NOTA]]="",INDIRECT(ADDRESS(ROW()-1,COLUMN())),ATALI[[#This Row],[ID NOTA]])</f>
        <v>7</v>
      </c>
    </row>
    <row r="728" spans="1:26" x14ac:dyDescent="0.25">
      <c r="A728" s="32"/>
      <c r="B728" s="29" t="str">
        <f>IF(ATALI[[#This Row],[N_ID]]="","",INDEX(Table1[ID],MATCH(ATALI[[#This Row],[N_ID]],Table1[N_ID],0)))</f>
        <v/>
      </c>
      <c r="C728" s="29" t="str">
        <f ca="1">IF(ATALI[[#This Row],[//]]="","",HYPERLINK("["&amp;SUBSTITUTE(DIR,"'","")&amp;"]NOTA!D"&amp;ATALI[[#This Row],[//]]+2,"&gt;"))</f>
        <v/>
      </c>
      <c r="D728" s="29" t="str">
        <f>IF(ATALI[[#This Row],[ID NOTA]]="","",INDEX(Table1[QB],MATCH(ATALI[[#This Row],[ID NOTA]],Table1[ID],0)))</f>
        <v/>
      </c>
      <c r="E72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28" s="29"/>
      <c r="G728" s="30" t="str">
        <f ca="1">IF(ATALI[[#This Row],[N_ID]]="","",INDEX(INDIRECT($2:$2),ATALI[[#This Row],[//]]))</f>
        <v/>
      </c>
      <c r="H728" s="30" t="str">
        <f ca="1">IF(ATALI[[#This Row],[N_ID]]="","",INDEX(INDIRECT($2:$2),ATALI[[#This Row],[//]]))</f>
        <v/>
      </c>
      <c r="I728" s="32" t="str">
        <f ca="1">IF(ATALI[[#This Row],[N_ID]]="","",INDEX(INDIRECT($2:$2),ATALI[[#This Row],[//]]))</f>
        <v/>
      </c>
      <c r="J728" s="32" t="str">
        <f ca="1">IF(ATALI[[#This Row],[//]]="","",INDEX([3]!db[NB PAJAK],ATALI[[#This Row],[stt]]-1))</f>
        <v/>
      </c>
      <c r="K728" s="29" t="str">
        <f ca="1">IF(ATALI[[#This Row],[//]]="","",INDEX(INDIRECT($2:$2),ATALI[[#This Row],[//]]))</f>
        <v/>
      </c>
      <c r="L728" s="29" t="str">
        <f ca="1">IF(ATALI[[#This Row],[//]]="","",INDEX(INDIRECT($2:$2),ATALI[[#This Row],[//]]))</f>
        <v/>
      </c>
      <c r="M728" s="29" t="str">
        <f ca="1">IF(ATALI[[#This Row],[//]]="","",INDEX(INDIRECT($2:$2),ATALI[[#This Row],[//]]))</f>
        <v/>
      </c>
      <c r="N728" s="33" t="str">
        <f ca="1">IF(ATALI[[#This Row],[//]]="","",INDEX(INDIRECT($2:$2),ATALI[[#This Row],[//]]))</f>
        <v/>
      </c>
      <c r="O728" s="44" t="str">
        <f ca="1">IF(ATALI[[#This Row],[//]]="","",INDEX(INDIRECT($2:$2),ATALI[[#This Row],[//]]))</f>
        <v/>
      </c>
      <c r="P728" s="44" t="str">
        <f ca="1">IF(ATALI[[#This Row],[//]]="","",IF(INDEX(INDIRECT($2:$2),ATALI[[#This Row],[//]])="","",INDEX(INDIRECT($2:$2),ATALI[[#This Row],[//]])))</f>
        <v/>
      </c>
      <c r="Q728" s="33" t="str">
        <f ca="1">IF(ATALI[[#This Row],[//]]="","",INDEX(INDIRECT($2:$2),ATALI[[#This Row],[//]]))</f>
        <v/>
      </c>
      <c r="R7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28" s="45" t="str">
        <f ca="1">IF(ATALI[[#This Row],[//]]="","",IF(INDEX(INDIRECT($2:$2),ATALI[[#This Row],[//]])="","",INDEX(INDIRECT($2:$2),ATALI[[#This Row],[//]])))</f>
        <v/>
      </c>
      <c r="U728" s="32" t="str">
        <f ca="1">IF(ATALI[[#This Row],[//]]="","",INDEX(INDIRECT($2:$2),ATALI[[#This Row],[//]]))</f>
        <v/>
      </c>
      <c r="V728" s="32" t="str">
        <f ca="1">LOWER(SUBSTITUTE(SUBSTITUTE(SUBSTITUTE(SUBSTITUTE(SUBSTITUTE(SUBSTITUTE(SUBSTITUTE(ATALI[[#This Row],[N.B.nota]]," ",""),"-",""),"(",""),")",""),".",""),",",""),"/",""))</f>
        <v/>
      </c>
      <c r="W728" s="32" t="str">
        <f ca="1">IF(ATALI[[#This Row],[concat]]="","",MATCH(ATALI[[#This Row],[concat]],[3]!db[NB NOTA_C],0)+1)</f>
        <v/>
      </c>
      <c r="X728" s="32" t="str">
        <f ca="1">IF(ATALI[[#This Row],[N.B.nota]]="","",ADDRESS(ROW(ATALI[QB]),COLUMN(ATALI[QB]))&amp;":"&amp;ADDRESS(ROW(),COLUMN(ATALI[QB])))</f>
        <v/>
      </c>
      <c r="Y728" s="46" t="str">
        <f ca="1">IF(ATALI[[#This Row],[//]]="","",HYPERLINK("[../DB.xlsx]DB!e"&amp;MATCH(ATALI[[#This Row],[concat]],[3]!db[NB NOTA_C],0)+1,"&gt;"))</f>
        <v/>
      </c>
      <c r="Z728" s="32">
        <f ca="1">IF(ATALI[[#This Row],[ID NOTA]]="",INDIRECT(ADDRESS(ROW()-1,COLUMN())),ATALI[[#This Row],[ID NOTA]])</f>
        <v>7</v>
      </c>
    </row>
    <row r="729" spans="1:26" x14ac:dyDescent="0.25">
      <c r="A729" s="32"/>
      <c r="B729" s="29" t="str">
        <f>IF(ATALI[[#This Row],[N_ID]]="","",INDEX(Table1[ID],MATCH(ATALI[[#This Row],[N_ID]],Table1[N_ID],0)))</f>
        <v/>
      </c>
      <c r="C729" s="29" t="str">
        <f ca="1">IF(ATALI[[#This Row],[//]]="","",HYPERLINK("["&amp;SUBSTITUTE(DIR,"'","")&amp;"]NOTA!D"&amp;ATALI[[#This Row],[//]]+2,"&gt;"))</f>
        <v/>
      </c>
      <c r="D729" s="29" t="str">
        <f>IF(ATALI[[#This Row],[ID NOTA]]="","",INDEX(Table1[QB],MATCH(ATALI[[#This Row],[ID NOTA]],Table1[ID],0)))</f>
        <v/>
      </c>
      <c r="E72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29" s="29"/>
      <c r="G729" s="30" t="str">
        <f ca="1">IF(ATALI[[#This Row],[N_ID]]="","",INDEX(INDIRECT($2:$2),ATALI[[#This Row],[//]]))</f>
        <v/>
      </c>
      <c r="H729" s="30" t="str">
        <f ca="1">IF(ATALI[[#This Row],[N_ID]]="","",INDEX(INDIRECT($2:$2),ATALI[[#This Row],[//]]))</f>
        <v/>
      </c>
      <c r="I729" s="32" t="str">
        <f ca="1">IF(ATALI[[#This Row],[N_ID]]="","",INDEX(INDIRECT($2:$2),ATALI[[#This Row],[//]]))</f>
        <v/>
      </c>
      <c r="J729" s="32" t="str">
        <f ca="1">IF(ATALI[[#This Row],[//]]="","",INDEX([3]!db[NB PAJAK],ATALI[[#This Row],[stt]]-1))</f>
        <v/>
      </c>
      <c r="K729" s="29" t="str">
        <f ca="1">IF(ATALI[[#This Row],[//]]="","",INDEX(INDIRECT($2:$2),ATALI[[#This Row],[//]]))</f>
        <v/>
      </c>
      <c r="L729" s="29" t="str">
        <f ca="1">IF(ATALI[[#This Row],[//]]="","",INDEX(INDIRECT($2:$2),ATALI[[#This Row],[//]]))</f>
        <v/>
      </c>
      <c r="M729" s="29" t="str">
        <f ca="1">IF(ATALI[[#This Row],[//]]="","",INDEX(INDIRECT($2:$2),ATALI[[#This Row],[//]]))</f>
        <v/>
      </c>
      <c r="N729" s="33" t="str">
        <f ca="1">IF(ATALI[[#This Row],[//]]="","",INDEX(INDIRECT($2:$2),ATALI[[#This Row],[//]]))</f>
        <v/>
      </c>
      <c r="O729" s="44" t="str">
        <f ca="1">IF(ATALI[[#This Row],[//]]="","",INDEX(INDIRECT($2:$2),ATALI[[#This Row],[//]]))</f>
        <v/>
      </c>
      <c r="P729" s="44" t="str">
        <f ca="1">IF(ATALI[[#This Row],[//]]="","",IF(INDEX(INDIRECT($2:$2),ATALI[[#This Row],[//]])="","",INDEX(INDIRECT($2:$2),ATALI[[#This Row],[//]])))</f>
        <v/>
      </c>
      <c r="Q729" s="33" t="str">
        <f ca="1">IF(ATALI[[#This Row],[//]]="","",INDEX(INDIRECT($2:$2),ATALI[[#This Row],[//]]))</f>
        <v/>
      </c>
      <c r="R7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29" s="45" t="str">
        <f ca="1">IF(ATALI[[#This Row],[//]]="","",IF(INDEX(INDIRECT($2:$2),ATALI[[#This Row],[//]])="","",INDEX(INDIRECT($2:$2),ATALI[[#This Row],[//]])))</f>
        <v/>
      </c>
      <c r="U729" s="32" t="str">
        <f ca="1">IF(ATALI[[#This Row],[//]]="","",INDEX(INDIRECT($2:$2),ATALI[[#This Row],[//]]))</f>
        <v/>
      </c>
      <c r="V729" s="32" t="str">
        <f ca="1">LOWER(SUBSTITUTE(SUBSTITUTE(SUBSTITUTE(SUBSTITUTE(SUBSTITUTE(SUBSTITUTE(SUBSTITUTE(ATALI[[#This Row],[N.B.nota]]," ",""),"-",""),"(",""),")",""),".",""),",",""),"/",""))</f>
        <v/>
      </c>
      <c r="W729" s="32" t="str">
        <f ca="1">IF(ATALI[[#This Row],[concat]]="","",MATCH(ATALI[[#This Row],[concat]],[3]!db[NB NOTA_C],0)+1)</f>
        <v/>
      </c>
      <c r="X729" s="32" t="str">
        <f ca="1">IF(ATALI[[#This Row],[N.B.nota]]="","",ADDRESS(ROW(ATALI[QB]),COLUMN(ATALI[QB]))&amp;":"&amp;ADDRESS(ROW(),COLUMN(ATALI[QB])))</f>
        <v/>
      </c>
      <c r="Y729" s="46" t="str">
        <f ca="1">IF(ATALI[[#This Row],[//]]="","",HYPERLINK("[../DB.xlsx]DB!e"&amp;MATCH(ATALI[[#This Row],[concat]],[3]!db[NB NOTA_C],0)+1,"&gt;"))</f>
        <v/>
      </c>
      <c r="Z729" s="32">
        <f ca="1">IF(ATALI[[#This Row],[ID NOTA]]="",INDIRECT(ADDRESS(ROW()-1,COLUMN())),ATALI[[#This Row],[ID NOTA]])</f>
        <v>7</v>
      </c>
    </row>
    <row r="730" spans="1:26" x14ac:dyDescent="0.25">
      <c r="A730" s="32"/>
      <c r="B730" s="29" t="str">
        <f>IF(ATALI[[#This Row],[N_ID]]="","",INDEX(Table1[ID],MATCH(ATALI[[#This Row],[N_ID]],Table1[N_ID],0)))</f>
        <v/>
      </c>
      <c r="C730" s="29" t="str">
        <f ca="1">IF(ATALI[[#This Row],[//]]="","",HYPERLINK("["&amp;SUBSTITUTE(DIR,"'","")&amp;"]NOTA!D"&amp;ATALI[[#This Row],[//]]+2,"&gt;"))</f>
        <v/>
      </c>
      <c r="D730" s="29" t="str">
        <f>IF(ATALI[[#This Row],[ID NOTA]]="","",INDEX(Table1[QB],MATCH(ATALI[[#This Row],[ID NOTA]],Table1[ID],0)))</f>
        <v/>
      </c>
      <c r="E73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30" s="29"/>
      <c r="G730" s="30" t="str">
        <f ca="1">IF(ATALI[[#This Row],[N_ID]]="","",INDEX(INDIRECT($2:$2),ATALI[[#This Row],[//]]))</f>
        <v/>
      </c>
      <c r="H730" s="30" t="str">
        <f ca="1">IF(ATALI[[#This Row],[N_ID]]="","",INDEX(INDIRECT($2:$2),ATALI[[#This Row],[//]]))</f>
        <v/>
      </c>
      <c r="I730" s="32" t="str">
        <f ca="1">IF(ATALI[[#This Row],[N_ID]]="","",INDEX(INDIRECT($2:$2),ATALI[[#This Row],[//]]))</f>
        <v/>
      </c>
      <c r="J730" s="32" t="str">
        <f ca="1">IF(ATALI[[#This Row],[//]]="","",INDEX([3]!db[NB PAJAK],ATALI[[#This Row],[stt]]-1))</f>
        <v/>
      </c>
      <c r="K730" s="29" t="str">
        <f ca="1">IF(ATALI[[#This Row],[//]]="","",INDEX(INDIRECT($2:$2),ATALI[[#This Row],[//]]))</f>
        <v/>
      </c>
      <c r="L730" s="29" t="str">
        <f ca="1">IF(ATALI[[#This Row],[//]]="","",INDEX(INDIRECT($2:$2),ATALI[[#This Row],[//]]))</f>
        <v/>
      </c>
      <c r="M730" s="29" t="str">
        <f ca="1">IF(ATALI[[#This Row],[//]]="","",INDEX(INDIRECT($2:$2),ATALI[[#This Row],[//]]))</f>
        <v/>
      </c>
      <c r="N730" s="33" t="str">
        <f ca="1">IF(ATALI[[#This Row],[//]]="","",INDEX(INDIRECT($2:$2),ATALI[[#This Row],[//]]))</f>
        <v/>
      </c>
      <c r="O730" s="44" t="str">
        <f ca="1">IF(ATALI[[#This Row],[//]]="","",INDEX(INDIRECT($2:$2),ATALI[[#This Row],[//]]))</f>
        <v/>
      </c>
      <c r="P730" s="44" t="str">
        <f ca="1">IF(ATALI[[#This Row],[//]]="","",IF(INDEX(INDIRECT($2:$2),ATALI[[#This Row],[//]])="","",INDEX(INDIRECT($2:$2),ATALI[[#This Row],[//]])))</f>
        <v/>
      </c>
      <c r="Q730" s="33" t="str">
        <f ca="1">IF(ATALI[[#This Row],[//]]="","",INDEX(INDIRECT($2:$2),ATALI[[#This Row],[//]]))</f>
        <v/>
      </c>
      <c r="R7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30" s="45" t="str">
        <f ca="1">IF(ATALI[[#This Row],[//]]="","",IF(INDEX(INDIRECT($2:$2),ATALI[[#This Row],[//]])="","",INDEX(INDIRECT($2:$2),ATALI[[#This Row],[//]])))</f>
        <v/>
      </c>
      <c r="U730" s="32" t="str">
        <f ca="1">IF(ATALI[[#This Row],[//]]="","",INDEX(INDIRECT($2:$2),ATALI[[#This Row],[//]]))</f>
        <v/>
      </c>
      <c r="V730" s="32" t="str">
        <f ca="1">LOWER(SUBSTITUTE(SUBSTITUTE(SUBSTITUTE(SUBSTITUTE(SUBSTITUTE(SUBSTITUTE(SUBSTITUTE(ATALI[[#This Row],[N.B.nota]]," ",""),"-",""),"(",""),")",""),".",""),",",""),"/",""))</f>
        <v/>
      </c>
      <c r="W730" s="32" t="str">
        <f ca="1">IF(ATALI[[#This Row],[concat]]="","",MATCH(ATALI[[#This Row],[concat]],[3]!db[NB NOTA_C],0)+1)</f>
        <v/>
      </c>
      <c r="X730" s="32" t="str">
        <f ca="1">IF(ATALI[[#This Row],[N.B.nota]]="","",ADDRESS(ROW(ATALI[QB]),COLUMN(ATALI[QB]))&amp;":"&amp;ADDRESS(ROW(),COLUMN(ATALI[QB])))</f>
        <v/>
      </c>
      <c r="Y730" s="46" t="str">
        <f ca="1">IF(ATALI[[#This Row],[//]]="","",HYPERLINK("[../DB.xlsx]DB!e"&amp;MATCH(ATALI[[#This Row],[concat]],[3]!db[NB NOTA_C],0)+1,"&gt;"))</f>
        <v/>
      </c>
      <c r="Z730" s="32">
        <f ca="1">IF(ATALI[[#This Row],[ID NOTA]]="",INDIRECT(ADDRESS(ROW()-1,COLUMN())),ATALI[[#This Row],[ID NOTA]])</f>
        <v>7</v>
      </c>
    </row>
    <row r="731" spans="1:26" x14ac:dyDescent="0.25">
      <c r="A731" s="32"/>
      <c r="B731" s="29" t="str">
        <f>IF(ATALI[[#This Row],[N_ID]]="","",INDEX(Table1[ID],MATCH(ATALI[[#This Row],[N_ID]],Table1[N_ID],0)))</f>
        <v/>
      </c>
      <c r="C731" s="29" t="str">
        <f ca="1">IF(ATALI[[#This Row],[//]]="","",HYPERLINK("["&amp;SUBSTITUTE(DIR,"'","")&amp;"]NOTA!D"&amp;ATALI[[#This Row],[//]]+2,"&gt;"))</f>
        <v/>
      </c>
      <c r="D731" s="29" t="str">
        <f>IF(ATALI[[#This Row],[ID NOTA]]="","",INDEX(Table1[QB],MATCH(ATALI[[#This Row],[ID NOTA]],Table1[ID],0)))</f>
        <v/>
      </c>
      <c r="E73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31" s="29"/>
      <c r="G731" s="30" t="str">
        <f ca="1">IF(ATALI[[#This Row],[N_ID]]="","",INDEX(INDIRECT($2:$2),ATALI[[#This Row],[//]]))</f>
        <v/>
      </c>
      <c r="H731" s="30" t="str">
        <f ca="1">IF(ATALI[[#This Row],[N_ID]]="","",INDEX(INDIRECT($2:$2),ATALI[[#This Row],[//]]))</f>
        <v/>
      </c>
      <c r="I731" s="32" t="str">
        <f ca="1">IF(ATALI[[#This Row],[N_ID]]="","",INDEX(INDIRECT($2:$2),ATALI[[#This Row],[//]]))</f>
        <v/>
      </c>
      <c r="J731" s="32" t="str">
        <f ca="1">IF(ATALI[[#This Row],[//]]="","",INDEX([3]!db[NB PAJAK],ATALI[[#This Row],[stt]]-1))</f>
        <v/>
      </c>
      <c r="K731" s="29" t="str">
        <f ca="1">IF(ATALI[[#This Row],[//]]="","",INDEX(INDIRECT($2:$2),ATALI[[#This Row],[//]]))</f>
        <v/>
      </c>
      <c r="L731" s="29" t="str">
        <f ca="1">IF(ATALI[[#This Row],[//]]="","",INDEX(INDIRECT($2:$2),ATALI[[#This Row],[//]]))</f>
        <v/>
      </c>
      <c r="M731" s="29" t="str">
        <f ca="1">IF(ATALI[[#This Row],[//]]="","",INDEX(INDIRECT($2:$2),ATALI[[#This Row],[//]]))</f>
        <v/>
      </c>
      <c r="N731" s="33" t="str">
        <f ca="1">IF(ATALI[[#This Row],[//]]="","",INDEX(INDIRECT($2:$2),ATALI[[#This Row],[//]]))</f>
        <v/>
      </c>
      <c r="O731" s="44" t="str">
        <f ca="1">IF(ATALI[[#This Row],[//]]="","",INDEX(INDIRECT($2:$2),ATALI[[#This Row],[//]]))</f>
        <v/>
      </c>
      <c r="P731" s="44" t="str">
        <f ca="1">IF(ATALI[[#This Row],[//]]="","",IF(INDEX(INDIRECT($2:$2),ATALI[[#This Row],[//]])="","",INDEX(INDIRECT($2:$2),ATALI[[#This Row],[//]])))</f>
        <v/>
      </c>
      <c r="Q731" s="33" t="str">
        <f ca="1">IF(ATALI[[#This Row],[//]]="","",INDEX(INDIRECT($2:$2),ATALI[[#This Row],[//]]))</f>
        <v/>
      </c>
      <c r="R7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31" s="45" t="str">
        <f ca="1">IF(ATALI[[#This Row],[//]]="","",IF(INDEX(INDIRECT($2:$2),ATALI[[#This Row],[//]])="","",INDEX(INDIRECT($2:$2),ATALI[[#This Row],[//]])))</f>
        <v/>
      </c>
      <c r="U731" s="32" t="str">
        <f ca="1">IF(ATALI[[#This Row],[//]]="","",INDEX(INDIRECT($2:$2),ATALI[[#This Row],[//]]))</f>
        <v/>
      </c>
      <c r="V731" s="32" t="str">
        <f ca="1">LOWER(SUBSTITUTE(SUBSTITUTE(SUBSTITUTE(SUBSTITUTE(SUBSTITUTE(SUBSTITUTE(SUBSTITUTE(ATALI[[#This Row],[N.B.nota]]," ",""),"-",""),"(",""),")",""),".",""),",",""),"/",""))</f>
        <v/>
      </c>
      <c r="W731" s="32" t="str">
        <f ca="1">IF(ATALI[[#This Row],[concat]]="","",MATCH(ATALI[[#This Row],[concat]],[3]!db[NB NOTA_C],0)+1)</f>
        <v/>
      </c>
      <c r="X731" s="32" t="str">
        <f ca="1">IF(ATALI[[#This Row],[N.B.nota]]="","",ADDRESS(ROW(ATALI[QB]),COLUMN(ATALI[QB]))&amp;":"&amp;ADDRESS(ROW(),COLUMN(ATALI[QB])))</f>
        <v/>
      </c>
      <c r="Y731" s="46" t="str">
        <f ca="1">IF(ATALI[[#This Row],[//]]="","",HYPERLINK("[../DB.xlsx]DB!e"&amp;MATCH(ATALI[[#This Row],[concat]],[3]!db[NB NOTA_C],0)+1,"&gt;"))</f>
        <v/>
      </c>
      <c r="Z731" s="32">
        <f ca="1">IF(ATALI[[#This Row],[ID NOTA]]="",INDIRECT(ADDRESS(ROW()-1,COLUMN())),ATALI[[#This Row],[ID NOTA]])</f>
        <v>7</v>
      </c>
    </row>
    <row r="732" spans="1:26" x14ac:dyDescent="0.25">
      <c r="A732" s="32"/>
      <c r="B732" s="29" t="str">
        <f>IF(ATALI[[#This Row],[N_ID]]="","",INDEX(Table1[ID],MATCH(ATALI[[#This Row],[N_ID]],Table1[N_ID],0)))</f>
        <v/>
      </c>
      <c r="C732" s="29" t="str">
        <f ca="1">IF(ATALI[[#This Row],[//]]="","",HYPERLINK("["&amp;SUBSTITUTE(DIR,"'","")&amp;"]NOTA!D"&amp;ATALI[[#This Row],[//]]+2,"&gt;"))</f>
        <v/>
      </c>
      <c r="D732" s="29" t="str">
        <f>IF(ATALI[[#This Row],[ID NOTA]]="","",INDEX(Table1[QB],MATCH(ATALI[[#This Row],[ID NOTA]],Table1[ID],0)))</f>
        <v/>
      </c>
      <c r="E73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32" s="29"/>
      <c r="G732" s="30" t="str">
        <f ca="1">IF(ATALI[[#This Row],[N_ID]]="","",INDEX(INDIRECT($2:$2),ATALI[[#This Row],[//]]))</f>
        <v/>
      </c>
      <c r="H732" s="30" t="str">
        <f ca="1">IF(ATALI[[#This Row],[N_ID]]="","",INDEX(INDIRECT($2:$2),ATALI[[#This Row],[//]]))</f>
        <v/>
      </c>
      <c r="I732" s="32" t="str">
        <f ca="1">IF(ATALI[[#This Row],[N_ID]]="","",INDEX(INDIRECT($2:$2),ATALI[[#This Row],[//]]))</f>
        <v/>
      </c>
      <c r="J732" s="32" t="str">
        <f ca="1">IF(ATALI[[#This Row],[//]]="","",INDEX([3]!db[NB PAJAK],ATALI[[#This Row],[stt]]-1))</f>
        <v/>
      </c>
      <c r="K732" s="29" t="str">
        <f ca="1">IF(ATALI[[#This Row],[//]]="","",INDEX(INDIRECT($2:$2),ATALI[[#This Row],[//]]))</f>
        <v/>
      </c>
      <c r="L732" s="29" t="str">
        <f ca="1">IF(ATALI[[#This Row],[//]]="","",INDEX(INDIRECT($2:$2),ATALI[[#This Row],[//]]))</f>
        <v/>
      </c>
      <c r="M732" s="29" t="str">
        <f ca="1">IF(ATALI[[#This Row],[//]]="","",INDEX(INDIRECT($2:$2),ATALI[[#This Row],[//]]))</f>
        <v/>
      </c>
      <c r="N732" s="33" t="str">
        <f ca="1">IF(ATALI[[#This Row],[//]]="","",INDEX(INDIRECT($2:$2),ATALI[[#This Row],[//]]))</f>
        <v/>
      </c>
      <c r="O732" s="44" t="str">
        <f ca="1">IF(ATALI[[#This Row],[//]]="","",INDEX(INDIRECT($2:$2),ATALI[[#This Row],[//]]))</f>
        <v/>
      </c>
      <c r="P732" s="44" t="str">
        <f ca="1">IF(ATALI[[#This Row],[//]]="","",IF(INDEX(INDIRECT($2:$2),ATALI[[#This Row],[//]])="","",INDEX(INDIRECT($2:$2),ATALI[[#This Row],[//]])))</f>
        <v/>
      </c>
      <c r="Q732" s="33" t="str">
        <f ca="1">IF(ATALI[[#This Row],[//]]="","",INDEX(INDIRECT($2:$2),ATALI[[#This Row],[//]]))</f>
        <v/>
      </c>
      <c r="R7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32" s="45" t="str">
        <f ca="1">IF(ATALI[[#This Row],[//]]="","",IF(INDEX(INDIRECT($2:$2),ATALI[[#This Row],[//]])="","",INDEX(INDIRECT($2:$2),ATALI[[#This Row],[//]])))</f>
        <v/>
      </c>
      <c r="U732" s="32" t="str">
        <f ca="1">IF(ATALI[[#This Row],[//]]="","",INDEX(INDIRECT($2:$2),ATALI[[#This Row],[//]]))</f>
        <v/>
      </c>
      <c r="V732" s="32" t="str">
        <f ca="1">LOWER(SUBSTITUTE(SUBSTITUTE(SUBSTITUTE(SUBSTITUTE(SUBSTITUTE(SUBSTITUTE(SUBSTITUTE(ATALI[[#This Row],[N.B.nota]]," ",""),"-",""),"(",""),")",""),".",""),",",""),"/",""))</f>
        <v/>
      </c>
      <c r="W732" s="32" t="str">
        <f ca="1">IF(ATALI[[#This Row],[concat]]="","",MATCH(ATALI[[#This Row],[concat]],[3]!db[NB NOTA_C],0)+1)</f>
        <v/>
      </c>
      <c r="X732" s="32" t="str">
        <f ca="1">IF(ATALI[[#This Row],[N.B.nota]]="","",ADDRESS(ROW(ATALI[QB]),COLUMN(ATALI[QB]))&amp;":"&amp;ADDRESS(ROW(),COLUMN(ATALI[QB])))</f>
        <v/>
      </c>
      <c r="Y732" s="46" t="str">
        <f ca="1">IF(ATALI[[#This Row],[//]]="","",HYPERLINK("[../DB.xlsx]DB!e"&amp;MATCH(ATALI[[#This Row],[concat]],[3]!db[NB NOTA_C],0)+1,"&gt;"))</f>
        <v/>
      </c>
      <c r="Z732" s="32">
        <f ca="1">IF(ATALI[[#This Row],[ID NOTA]]="",INDIRECT(ADDRESS(ROW()-1,COLUMN())),ATALI[[#This Row],[ID NOTA]])</f>
        <v>7</v>
      </c>
    </row>
    <row r="733" spans="1:26" x14ac:dyDescent="0.25">
      <c r="A733" s="32"/>
      <c r="B733" s="29" t="str">
        <f>IF(ATALI[[#This Row],[N_ID]]="","",INDEX(Table1[ID],MATCH(ATALI[[#This Row],[N_ID]],Table1[N_ID],0)))</f>
        <v/>
      </c>
      <c r="C733" s="29" t="str">
        <f ca="1">IF(ATALI[[#This Row],[//]]="","",HYPERLINK("["&amp;SUBSTITUTE(DIR,"'","")&amp;"]NOTA!D"&amp;ATALI[[#This Row],[//]]+2,"&gt;"))</f>
        <v/>
      </c>
      <c r="D733" s="29" t="str">
        <f>IF(ATALI[[#This Row],[ID NOTA]]="","",INDEX(Table1[QB],MATCH(ATALI[[#This Row],[ID NOTA]],Table1[ID],0)))</f>
        <v/>
      </c>
      <c r="E73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33" s="29"/>
      <c r="G733" s="30" t="str">
        <f ca="1">IF(ATALI[[#This Row],[N_ID]]="","",INDEX(INDIRECT($2:$2),ATALI[[#This Row],[//]]))</f>
        <v/>
      </c>
      <c r="H733" s="30" t="str">
        <f ca="1">IF(ATALI[[#This Row],[N_ID]]="","",INDEX(INDIRECT($2:$2),ATALI[[#This Row],[//]]))</f>
        <v/>
      </c>
      <c r="I733" s="32" t="str">
        <f ca="1">IF(ATALI[[#This Row],[N_ID]]="","",INDEX(INDIRECT($2:$2),ATALI[[#This Row],[//]]))</f>
        <v/>
      </c>
      <c r="J733" s="32" t="str">
        <f ca="1">IF(ATALI[[#This Row],[//]]="","",INDEX([3]!db[NB PAJAK],ATALI[[#This Row],[stt]]-1))</f>
        <v/>
      </c>
      <c r="K733" s="29" t="str">
        <f ca="1">IF(ATALI[[#This Row],[//]]="","",INDEX(INDIRECT($2:$2),ATALI[[#This Row],[//]]))</f>
        <v/>
      </c>
      <c r="L733" s="29" t="str">
        <f ca="1">IF(ATALI[[#This Row],[//]]="","",INDEX(INDIRECT($2:$2),ATALI[[#This Row],[//]]))</f>
        <v/>
      </c>
      <c r="M733" s="29" t="str">
        <f ca="1">IF(ATALI[[#This Row],[//]]="","",INDEX(INDIRECT($2:$2),ATALI[[#This Row],[//]]))</f>
        <v/>
      </c>
      <c r="N733" s="33" t="str">
        <f ca="1">IF(ATALI[[#This Row],[//]]="","",INDEX(INDIRECT($2:$2),ATALI[[#This Row],[//]]))</f>
        <v/>
      </c>
      <c r="O733" s="44" t="str">
        <f ca="1">IF(ATALI[[#This Row],[//]]="","",INDEX(INDIRECT($2:$2),ATALI[[#This Row],[//]]))</f>
        <v/>
      </c>
      <c r="P733" s="44" t="str">
        <f ca="1">IF(ATALI[[#This Row],[//]]="","",IF(INDEX(INDIRECT($2:$2),ATALI[[#This Row],[//]])="","",INDEX(INDIRECT($2:$2),ATALI[[#This Row],[//]])))</f>
        <v/>
      </c>
      <c r="Q733" s="33" t="str">
        <f ca="1">IF(ATALI[[#This Row],[//]]="","",INDEX(INDIRECT($2:$2),ATALI[[#This Row],[//]]))</f>
        <v/>
      </c>
      <c r="R7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33" s="45" t="str">
        <f ca="1">IF(ATALI[[#This Row],[//]]="","",IF(INDEX(INDIRECT($2:$2),ATALI[[#This Row],[//]])="","",INDEX(INDIRECT($2:$2),ATALI[[#This Row],[//]])))</f>
        <v/>
      </c>
      <c r="U733" s="32" t="str">
        <f ca="1">IF(ATALI[[#This Row],[//]]="","",INDEX(INDIRECT($2:$2),ATALI[[#This Row],[//]]))</f>
        <v/>
      </c>
      <c r="V733" s="32" t="str">
        <f ca="1">LOWER(SUBSTITUTE(SUBSTITUTE(SUBSTITUTE(SUBSTITUTE(SUBSTITUTE(SUBSTITUTE(SUBSTITUTE(ATALI[[#This Row],[N.B.nota]]," ",""),"-",""),"(",""),")",""),".",""),",",""),"/",""))</f>
        <v/>
      </c>
      <c r="W733" s="32" t="str">
        <f ca="1">IF(ATALI[[#This Row],[concat]]="","",MATCH(ATALI[[#This Row],[concat]],[3]!db[NB NOTA_C],0)+1)</f>
        <v/>
      </c>
      <c r="X733" s="32" t="str">
        <f ca="1">IF(ATALI[[#This Row],[N.B.nota]]="","",ADDRESS(ROW(ATALI[QB]),COLUMN(ATALI[QB]))&amp;":"&amp;ADDRESS(ROW(),COLUMN(ATALI[QB])))</f>
        <v/>
      </c>
      <c r="Y733" s="46" t="str">
        <f ca="1">IF(ATALI[[#This Row],[//]]="","",HYPERLINK("[../DB.xlsx]DB!e"&amp;MATCH(ATALI[[#This Row],[concat]],[3]!db[NB NOTA_C],0)+1,"&gt;"))</f>
        <v/>
      </c>
      <c r="Z733" s="32">
        <f ca="1">IF(ATALI[[#This Row],[ID NOTA]]="",INDIRECT(ADDRESS(ROW()-1,COLUMN())),ATALI[[#This Row],[ID NOTA]])</f>
        <v>7</v>
      </c>
    </row>
    <row r="734" spans="1:26" x14ac:dyDescent="0.25">
      <c r="A734" s="32"/>
      <c r="B734" s="29" t="str">
        <f>IF(ATALI[[#This Row],[N_ID]]="","",INDEX(Table1[ID],MATCH(ATALI[[#This Row],[N_ID]],Table1[N_ID],0)))</f>
        <v/>
      </c>
      <c r="C734" s="29" t="str">
        <f ca="1">IF(ATALI[[#This Row],[//]]="","",HYPERLINK("["&amp;SUBSTITUTE(DIR,"'","")&amp;"]NOTA!D"&amp;ATALI[[#This Row],[//]]+2,"&gt;"))</f>
        <v/>
      </c>
      <c r="D734" s="29" t="str">
        <f>IF(ATALI[[#This Row],[ID NOTA]]="","",INDEX(Table1[QB],MATCH(ATALI[[#This Row],[ID NOTA]],Table1[ID],0)))</f>
        <v/>
      </c>
      <c r="E73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34" s="29"/>
      <c r="G734" s="30" t="str">
        <f ca="1">IF(ATALI[[#This Row],[N_ID]]="","",INDEX(INDIRECT($2:$2),ATALI[[#This Row],[//]]))</f>
        <v/>
      </c>
      <c r="H734" s="30" t="str">
        <f ca="1">IF(ATALI[[#This Row],[N_ID]]="","",INDEX(INDIRECT($2:$2),ATALI[[#This Row],[//]]))</f>
        <v/>
      </c>
      <c r="I734" s="32" t="str">
        <f ca="1">IF(ATALI[[#This Row],[N_ID]]="","",INDEX(INDIRECT($2:$2),ATALI[[#This Row],[//]]))</f>
        <v/>
      </c>
      <c r="J734" s="32" t="str">
        <f ca="1">IF(ATALI[[#This Row],[//]]="","",INDEX([3]!db[NB PAJAK],ATALI[[#This Row],[stt]]-1))</f>
        <v/>
      </c>
      <c r="K734" s="29" t="str">
        <f ca="1">IF(ATALI[[#This Row],[//]]="","",INDEX(INDIRECT($2:$2),ATALI[[#This Row],[//]]))</f>
        <v/>
      </c>
      <c r="L734" s="29" t="str">
        <f ca="1">IF(ATALI[[#This Row],[//]]="","",INDEX(INDIRECT($2:$2),ATALI[[#This Row],[//]]))</f>
        <v/>
      </c>
      <c r="M734" s="29" t="str">
        <f ca="1">IF(ATALI[[#This Row],[//]]="","",INDEX(INDIRECT($2:$2),ATALI[[#This Row],[//]]))</f>
        <v/>
      </c>
      <c r="N734" s="33" t="str">
        <f ca="1">IF(ATALI[[#This Row],[//]]="","",INDEX(INDIRECT($2:$2),ATALI[[#This Row],[//]]))</f>
        <v/>
      </c>
      <c r="O734" s="44" t="str">
        <f ca="1">IF(ATALI[[#This Row],[//]]="","",INDEX(INDIRECT($2:$2),ATALI[[#This Row],[//]]))</f>
        <v/>
      </c>
      <c r="P734" s="44" t="str">
        <f ca="1">IF(ATALI[[#This Row],[//]]="","",IF(INDEX(INDIRECT($2:$2),ATALI[[#This Row],[//]])="","",INDEX(INDIRECT($2:$2),ATALI[[#This Row],[//]])))</f>
        <v/>
      </c>
      <c r="Q734" s="33" t="str">
        <f ca="1">IF(ATALI[[#This Row],[//]]="","",INDEX(INDIRECT($2:$2),ATALI[[#This Row],[//]]))</f>
        <v/>
      </c>
      <c r="R7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34" s="45" t="str">
        <f ca="1">IF(ATALI[[#This Row],[//]]="","",IF(INDEX(INDIRECT($2:$2),ATALI[[#This Row],[//]])="","",INDEX(INDIRECT($2:$2),ATALI[[#This Row],[//]])))</f>
        <v/>
      </c>
      <c r="U734" s="32" t="str">
        <f ca="1">IF(ATALI[[#This Row],[//]]="","",INDEX(INDIRECT($2:$2),ATALI[[#This Row],[//]]))</f>
        <v/>
      </c>
      <c r="V734" s="32" t="str">
        <f ca="1">LOWER(SUBSTITUTE(SUBSTITUTE(SUBSTITUTE(SUBSTITUTE(SUBSTITUTE(SUBSTITUTE(SUBSTITUTE(ATALI[[#This Row],[N.B.nota]]," ",""),"-",""),"(",""),")",""),".",""),",",""),"/",""))</f>
        <v/>
      </c>
      <c r="W734" s="32" t="str">
        <f ca="1">IF(ATALI[[#This Row],[concat]]="","",MATCH(ATALI[[#This Row],[concat]],[3]!db[NB NOTA_C],0)+1)</f>
        <v/>
      </c>
      <c r="X734" s="32" t="str">
        <f ca="1">IF(ATALI[[#This Row],[N.B.nota]]="","",ADDRESS(ROW(ATALI[QB]),COLUMN(ATALI[QB]))&amp;":"&amp;ADDRESS(ROW(),COLUMN(ATALI[QB])))</f>
        <v/>
      </c>
      <c r="Y734" s="46" t="str">
        <f ca="1">IF(ATALI[[#This Row],[//]]="","",HYPERLINK("[../DB.xlsx]DB!e"&amp;MATCH(ATALI[[#This Row],[concat]],[3]!db[NB NOTA_C],0)+1,"&gt;"))</f>
        <v/>
      </c>
      <c r="Z734" s="32">
        <f ca="1">IF(ATALI[[#This Row],[ID NOTA]]="",INDIRECT(ADDRESS(ROW()-1,COLUMN())),ATALI[[#This Row],[ID NOTA]])</f>
        <v>7</v>
      </c>
    </row>
    <row r="735" spans="1:26" x14ac:dyDescent="0.25">
      <c r="A735" s="32"/>
      <c r="B735" s="29" t="str">
        <f>IF(ATALI[[#This Row],[N_ID]]="","",INDEX(Table1[ID],MATCH(ATALI[[#This Row],[N_ID]],Table1[N_ID],0)))</f>
        <v/>
      </c>
      <c r="C735" s="29" t="str">
        <f ca="1">IF(ATALI[[#This Row],[//]]="","",HYPERLINK("["&amp;SUBSTITUTE(DIR,"'","")&amp;"]NOTA!D"&amp;ATALI[[#This Row],[//]]+2,"&gt;"))</f>
        <v/>
      </c>
      <c r="D735" s="29" t="str">
        <f>IF(ATALI[[#This Row],[ID NOTA]]="","",INDEX(Table1[QB],MATCH(ATALI[[#This Row],[ID NOTA]],Table1[ID],0)))</f>
        <v/>
      </c>
      <c r="E73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35" s="29"/>
      <c r="G735" s="30" t="str">
        <f ca="1">IF(ATALI[[#This Row],[N_ID]]="","",INDEX(INDIRECT($2:$2),ATALI[[#This Row],[//]]))</f>
        <v/>
      </c>
      <c r="H735" s="30" t="str">
        <f ca="1">IF(ATALI[[#This Row],[N_ID]]="","",INDEX(INDIRECT($2:$2),ATALI[[#This Row],[//]]))</f>
        <v/>
      </c>
      <c r="I735" s="32" t="str">
        <f ca="1">IF(ATALI[[#This Row],[N_ID]]="","",INDEX(INDIRECT($2:$2),ATALI[[#This Row],[//]]))</f>
        <v/>
      </c>
      <c r="J735" s="32" t="str">
        <f ca="1">IF(ATALI[[#This Row],[//]]="","",INDEX([3]!db[NB PAJAK],ATALI[[#This Row],[stt]]-1))</f>
        <v/>
      </c>
      <c r="K735" s="29" t="str">
        <f ca="1">IF(ATALI[[#This Row],[//]]="","",INDEX(INDIRECT($2:$2),ATALI[[#This Row],[//]]))</f>
        <v/>
      </c>
      <c r="L735" s="29" t="str">
        <f ca="1">IF(ATALI[[#This Row],[//]]="","",INDEX(INDIRECT($2:$2),ATALI[[#This Row],[//]]))</f>
        <v/>
      </c>
      <c r="M735" s="29" t="str">
        <f ca="1">IF(ATALI[[#This Row],[//]]="","",INDEX(INDIRECT($2:$2),ATALI[[#This Row],[//]]))</f>
        <v/>
      </c>
      <c r="N735" s="33" t="str">
        <f ca="1">IF(ATALI[[#This Row],[//]]="","",INDEX(INDIRECT($2:$2),ATALI[[#This Row],[//]]))</f>
        <v/>
      </c>
      <c r="O735" s="44" t="str">
        <f ca="1">IF(ATALI[[#This Row],[//]]="","",INDEX(INDIRECT($2:$2),ATALI[[#This Row],[//]]))</f>
        <v/>
      </c>
      <c r="P735" s="44" t="str">
        <f ca="1">IF(ATALI[[#This Row],[//]]="","",IF(INDEX(INDIRECT($2:$2),ATALI[[#This Row],[//]])="","",INDEX(INDIRECT($2:$2),ATALI[[#This Row],[//]])))</f>
        <v/>
      </c>
      <c r="Q735" s="33" t="str">
        <f ca="1">IF(ATALI[[#This Row],[//]]="","",INDEX(INDIRECT($2:$2),ATALI[[#This Row],[//]]))</f>
        <v/>
      </c>
      <c r="R7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35" s="45" t="str">
        <f ca="1">IF(ATALI[[#This Row],[//]]="","",IF(INDEX(INDIRECT($2:$2),ATALI[[#This Row],[//]])="","",INDEX(INDIRECT($2:$2),ATALI[[#This Row],[//]])))</f>
        <v/>
      </c>
      <c r="U735" s="32" t="str">
        <f ca="1">IF(ATALI[[#This Row],[//]]="","",INDEX(INDIRECT($2:$2),ATALI[[#This Row],[//]]))</f>
        <v/>
      </c>
      <c r="V735" s="32" t="str">
        <f ca="1">LOWER(SUBSTITUTE(SUBSTITUTE(SUBSTITUTE(SUBSTITUTE(SUBSTITUTE(SUBSTITUTE(SUBSTITUTE(ATALI[[#This Row],[N.B.nota]]," ",""),"-",""),"(",""),")",""),".",""),",",""),"/",""))</f>
        <v/>
      </c>
      <c r="W735" s="32" t="str">
        <f ca="1">IF(ATALI[[#This Row],[concat]]="","",MATCH(ATALI[[#This Row],[concat]],[3]!db[NB NOTA_C],0)+1)</f>
        <v/>
      </c>
      <c r="X735" s="32" t="str">
        <f ca="1">IF(ATALI[[#This Row],[N.B.nota]]="","",ADDRESS(ROW(ATALI[QB]),COLUMN(ATALI[QB]))&amp;":"&amp;ADDRESS(ROW(),COLUMN(ATALI[QB])))</f>
        <v/>
      </c>
      <c r="Y735" s="46" t="str">
        <f ca="1">IF(ATALI[[#This Row],[//]]="","",HYPERLINK("[../DB.xlsx]DB!e"&amp;MATCH(ATALI[[#This Row],[concat]],[3]!db[NB NOTA_C],0)+1,"&gt;"))</f>
        <v/>
      </c>
      <c r="Z735" s="32">
        <f ca="1">IF(ATALI[[#This Row],[ID NOTA]]="",INDIRECT(ADDRESS(ROW()-1,COLUMN())),ATALI[[#This Row],[ID NOTA]])</f>
        <v>7</v>
      </c>
    </row>
    <row r="736" spans="1:26" x14ac:dyDescent="0.25">
      <c r="A736" s="32"/>
      <c r="B736" s="29" t="str">
        <f>IF(ATALI[[#This Row],[N_ID]]="","",INDEX(Table1[ID],MATCH(ATALI[[#This Row],[N_ID]],Table1[N_ID],0)))</f>
        <v/>
      </c>
      <c r="C736" s="29" t="str">
        <f ca="1">IF(ATALI[[#This Row],[//]]="","",HYPERLINK("["&amp;SUBSTITUTE(DIR,"'","")&amp;"]NOTA!D"&amp;ATALI[[#This Row],[//]]+2,"&gt;"))</f>
        <v/>
      </c>
      <c r="D736" s="29" t="str">
        <f>IF(ATALI[[#This Row],[ID NOTA]]="","",INDEX(Table1[QB],MATCH(ATALI[[#This Row],[ID NOTA]],Table1[ID],0)))</f>
        <v/>
      </c>
      <c r="E73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36" s="29"/>
      <c r="G736" s="30" t="str">
        <f ca="1">IF(ATALI[[#This Row],[N_ID]]="","",INDEX(INDIRECT($2:$2),ATALI[[#This Row],[//]]))</f>
        <v/>
      </c>
      <c r="H736" s="30" t="str">
        <f ca="1">IF(ATALI[[#This Row],[N_ID]]="","",INDEX(INDIRECT($2:$2),ATALI[[#This Row],[//]]))</f>
        <v/>
      </c>
      <c r="I736" s="32" t="str">
        <f ca="1">IF(ATALI[[#This Row],[N_ID]]="","",INDEX(INDIRECT($2:$2),ATALI[[#This Row],[//]]))</f>
        <v/>
      </c>
      <c r="J736" s="32" t="str">
        <f ca="1">IF(ATALI[[#This Row],[//]]="","",INDEX([3]!db[NB PAJAK],ATALI[[#This Row],[stt]]-1))</f>
        <v/>
      </c>
      <c r="K736" s="29" t="str">
        <f ca="1">IF(ATALI[[#This Row],[//]]="","",INDEX(INDIRECT($2:$2),ATALI[[#This Row],[//]]))</f>
        <v/>
      </c>
      <c r="L736" s="29" t="str">
        <f ca="1">IF(ATALI[[#This Row],[//]]="","",INDEX(INDIRECT($2:$2),ATALI[[#This Row],[//]]))</f>
        <v/>
      </c>
      <c r="M736" s="29" t="str">
        <f ca="1">IF(ATALI[[#This Row],[//]]="","",INDEX(INDIRECT($2:$2),ATALI[[#This Row],[//]]))</f>
        <v/>
      </c>
      <c r="N736" s="33" t="str">
        <f ca="1">IF(ATALI[[#This Row],[//]]="","",INDEX(INDIRECT($2:$2),ATALI[[#This Row],[//]]))</f>
        <v/>
      </c>
      <c r="O736" s="44" t="str">
        <f ca="1">IF(ATALI[[#This Row],[//]]="","",INDEX(INDIRECT($2:$2),ATALI[[#This Row],[//]]))</f>
        <v/>
      </c>
      <c r="P736" s="44" t="str">
        <f ca="1">IF(ATALI[[#This Row],[//]]="","",IF(INDEX(INDIRECT($2:$2),ATALI[[#This Row],[//]])="","",INDEX(INDIRECT($2:$2),ATALI[[#This Row],[//]])))</f>
        <v/>
      </c>
      <c r="Q736" s="33" t="str">
        <f ca="1">IF(ATALI[[#This Row],[//]]="","",INDEX(INDIRECT($2:$2),ATALI[[#This Row],[//]]))</f>
        <v/>
      </c>
      <c r="R7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36" s="45" t="str">
        <f ca="1">IF(ATALI[[#This Row],[//]]="","",IF(INDEX(INDIRECT($2:$2),ATALI[[#This Row],[//]])="","",INDEX(INDIRECT($2:$2),ATALI[[#This Row],[//]])))</f>
        <v/>
      </c>
      <c r="U736" s="32" t="str">
        <f ca="1">IF(ATALI[[#This Row],[//]]="","",INDEX(INDIRECT($2:$2),ATALI[[#This Row],[//]]))</f>
        <v/>
      </c>
      <c r="V736" s="32" t="str">
        <f ca="1">LOWER(SUBSTITUTE(SUBSTITUTE(SUBSTITUTE(SUBSTITUTE(SUBSTITUTE(SUBSTITUTE(SUBSTITUTE(ATALI[[#This Row],[N.B.nota]]," ",""),"-",""),"(",""),")",""),".",""),",",""),"/",""))</f>
        <v/>
      </c>
      <c r="W736" s="32" t="str">
        <f ca="1">IF(ATALI[[#This Row],[concat]]="","",MATCH(ATALI[[#This Row],[concat]],[3]!db[NB NOTA_C],0)+1)</f>
        <v/>
      </c>
      <c r="X736" s="32" t="str">
        <f ca="1">IF(ATALI[[#This Row],[N.B.nota]]="","",ADDRESS(ROW(ATALI[QB]),COLUMN(ATALI[QB]))&amp;":"&amp;ADDRESS(ROW(),COLUMN(ATALI[QB])))</f>
        <v/>
      </c>
      <c r="Y736" s="46" t="str">
        <f ca="1">IF(ATALI[[#This Row],[//]]="","",HYPERLINK("[../DB.xlsx]DB!e"&amp;MATCH(ATALI[[#This Row],[concat]],[3]!db[NB NOTA_C],0)+1,"&gt;"))</f>
        <v/>
      </c>
      <c r="Z736" s="32">
        <f ca="1">IF(ATALI[[#This Row],[ID NOTA]]="",INDIRECT(ADDRESS(ROW()-1,COLUMN())),ATALI[[#This Row],[ID NOTA]])</f>
        <v>7</v>
      </c>
    </row>
    <row r="737" spans="1:26" x14ac:dyDescent="0.25">
      <c r="A737" s="32"/>
      <c r="B737" s="29" t="str">
        <f>IF(ATALI[[#This Row],[N_ID]]="","",INDEX(Table1[ID],MATCH(ATALI[[#This Row],[N_ID]],Table1[N_ID],0)))</f>
        <v/>
      </c>
      <c r="C737" s="29" t="str">
        <f ca="1">IF(ATALI[[#This Row],[//]]="","",HYPERLINK("["&amp;SUBSTITUTE(DIR,"'","")&amp;"]NOTA!D"&amp;ATALI[[#This Row],[//]]+2,"&gt;"))</f>
        <v/>
      </c>
      <c r="D737" s="29" t="str">
        <f>IF(ATALI[[#This Row],[ID NOTA]]="","",INDEX(Table1[QB],MATCH(ATALI[[#This Row],[ID NOTA]],Table1[ID],0)))</f>
        <v/>
      </c>
      <c r="E73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37" s="29"/>
      <c r="G737" s="30" t="str">
        <f ca="1">IF(ATALI[[#This Row],[N_ID]]="","",INDEX(INDIRECT($2:$2),ATALI[[#This Row],[//]]))</f>
        <v/>
      </c>
      <c r="H737" s="30" t="str">
        <f ca="1">IF(ATALI[[#This Row],[N_ID]]="","",INDEX(INDIRECT($2:$2),ATALI[[#This Row],[//]]))</f>
        <v/>
      </c>
      <c r="I737" s="32" t="str">
        <f ca="1">IF(ATALI[[#This Row],[N_ID]]="","",INDEX(INDIRECT($2:$2),ATALI[[#This Row],[//]]))</f>
        <v/>
      </c>
      <c r="J737" s="32" t="str">
        <f ca="1">IF(ATALI[[#This Row],[//]]="","",INDEX([3]!db[NB PAJAK],ATALI[[#This Row],[stt]]-1))</f>
        <v/>
      </c>
      <c r="K737" s="29" t="str">
        <f ca="1">IF(ATALI[[#This Row],[//]]="","",INDEX(INDIRECT($2:$2),ATALI[[#This Row],[//]]))</f>
        <v/>
      </c>
      <c r="L737" s="29" t="str">
        <f ca="1">IF(ATALI[[#This Row],[//]]="","",INDEX(INDIRECT($2:$2),ATALI[[#This Row],[//]]))</f>
        <v/>
      </c>
      <c r="M737" s="29" t="str">
        <f ca="1">IF(ATALI[[#This Row],[//]]="","",INDEX(INDIRECT($2:$2),ATALI[[#This Row],[//]]))</f>
        <v/>
      </c>
      <c r="N737" s="33" t="str">
        <f ca="1">IF(ATALI[[#This Row],[//]]="","",INDEX(INDIRECT($2:$2),ATALI[[#This Row],[//]]))</f>
        <v/>
      </c>
      <c r="O737" s="44" t="str">
        <f ca="1">IF(ATALI[[#This Row],[//]]="","",INDEX(INDIRECT($2:$2),ATALI[[#This Row],[//]]))</f>
        <v/>
      </c>
      <c r="P737" s="44" t="str">
        <f ca="1">IF(ATALI[[#This Row],[//]]="","",IF(INDEX(INDIRECT($2:$2),ATALI[[#This Row],[//]])="","",INDEX(INDIRECT($2:$2),ATALI[[#This Row],[//]])))</f>
        <v/>
      </c>
      <c r="Q737" s="33" t="str">
        <f ca="1">IF(ATALI[[#This Row],[//]]="","",INDEX(INDIRECT($2:$2),ATALI[[#This Row],[//]]))</f>
        <v/>
      </c>
      <c r="R7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37" s="45" t="str">
        <f ca="1">IF(ATALI[[#This Row],[//]]="","",IF(INDEX(INDIRECT($2:$2),ATALI[[#This Row],[//]])="","",INDEX(INDIRECT($2:$2),ATALI[[#This Row],[//]])))</f>
        <v/>
      </c>
      <c r="U737" s="32" t="str">
        <f ca="1">IF(ATALI[[#This Row],[//]]="","",INDEX(INDIRECT($2:$2),ATALI[[#This Row],[//]]))</f>
        <v/>
      </c>
      <c r="V737" s="32" t="str">
        <f ca="1">LOWER(SUBSTITUTE(SUBSTITUTE(SUBSTITUTE(SUBSTITUTE(SUBSTITUTE(SUBSTITUTE(SUBSTITUTE(ATALI[[#This Row],[N.B.nota]]," ",""),"-",""),"(",""),")",""),".",""),",",""),"/",""))</f>
        <v/>
      </c>
      <c r="W737" s="32" t="str">
        <f ca="1">IF(ATALI[[#This Row],[concat]]="","",MATCH(ATALI[[#This Row],[concat]],[3]!db[NB NOTA_C],0)+1)</f>
        <v/>
      </c>
      <c r="X737" s="32" t="str">
        <f ca="1">IF(ATALI[[#This Row],[N.B.nota]]="","",ADDRESS(ROW(ATALI[QB]),COLUMN(ATALI[QB]))&amp;":"&amp;ADDRESS(ROW(),COLUMN(ATALI[QB])))</f>
        <v/>
      </c>
      <c r="Y737" s="46" t="str">
        <f ca="1">IF(ATALI[[#This Row],[//]]="","",HYPERLINK("[../DB.xlsx]DB!e"&amp;MATCH(ATALI[[#This Row],[concat]],[3]!db[NB NOTA_C],0)+1,"&gt;"))</f>
        <v/>
      </c>
      <c r="Z737" s="32">
        <f ca="1">IF(ATALI[[#This Row],[ID NOTA]]="",INDIRECT(ADDRESS(ROW()-1,COLUMN())),ATALI[[#This Row],[ID NOTA]])</f>
        <v>7</v>
      </c>
    </row>
    <row r="738" spans="1:26" x14ac:dyDescent="0.25">
      <c r="A738" s="32"/>
      <c r="B738" s="29" t="str">
        <f>IF(ATALI[[#This Row],[N_ID]]="","",INDEX(Table1[ID],MATCH(ATALI[[#This Row],[N_ID]],Table1[N_ID],0)))</f>
        <v/>
      </c>
      <c r="C738" s="29" t="str">
        <f ca="1">IF(ATALI[[#This Row],[//]]="","",HYPERLINK("["&amp;SUBSTITUTE(DIR,"'","")&amp;"]NOTA!D"&amp;ATALI[[#This Row],[//]]+2,"&gt;"))</f>
        <v/>
      </c>
      <c r="D738" s="29" t="str">
        <f>IF(ATALI[[#This Row],[ID NOTA]]="","",INDEX(Table1[QB],MATCH(ATALI[[#This Row],[ID NOTA]],Table1[ID],0)))</f>
        <v/>
      </c>
      <c r="E73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38" s="29"/>
      <c r="G738" s="30" t="str">
        <f ca="1">IF(ATALI[[#This Row],[N_ID]]="","",INDEX(INDIRECT($2:$2),ATALI[[#This Row],[//]]))</f>
        <v/>
      </c>
      <c r="H738" s="30" t="str">
        <f ca="1">IF(ATALI[[#This Row],[N_ID]]="","",INDEX(INDIRECT($2:$2),ATALI[[#This Row],[//]]))</f>
        <v/>
      </c>
      <c r="I738" s="32" t="str">
        <f ca="1">IF(ATALI[[#This Row],[N_ID]]="","",INDEX(INDIRECT($2:$2),ATALI[[#This Row],[//]]))</f>
        <v/>
      </c>
      <c r="J738" s="32" t="str">
        <f ca="1">IF(ATALI[[#This Row],[//]]="","",INDEX([3]!db[NB PAJAK],ATALI[[#This Row],[stt]]-1))</f>
        <v/>
      </c>
      <c r="K738" s="29" t="str">
        <f ca="1">IF(ATALI[[#This Row],[//]]="","",INDEX(INDIRECT($2:$2),ATALI[[#This Row],[//]]))</f>
        <v/>
      </c>
      <c r="L738" s="29" t="str">
        <f ca="1">IF(ATALI[[#This Row],[//]]="","",INDEX(INDIRECT($2:$2),ATALI[[#This Row],[//]]))</f>
        <v/>
      </c>
      <c r="M738" s="29" t="str">
        <f ca="1">IF(ATALI[[#This Row],[//]]="","",INDEX(INDIRECT($2:$2),ATALI[[#This Row],[//]]))</f>
        <v/>
      </c>
      <c r="N738" s="33" t="str">
        <f ca="1">IF(ATALI[[#This Row],[//]]="","",INDEX(INDIRECT($2:$2),ATALI[[#This Row],[//]]))</f>
        <v/>
      </c>
      <c r="O738" s="44" t="str">
        <f ca="1">IF(ATALI[[#This Row],[//]]="","",INDEX(INDIRECT($2:$2),ATALI[[#This Row],[//]]))</f>
        <v/>
      </c>
      <c r="P738" s="44" t="str">
        <f ca="1">IF(ATALI[[#This Row],[//]]="","",IF(INDEX(INDIRECT($2:$2),ATALI[[#This Row],[//]])="","",INDEX(INDIRECT($2:$2),ATALI[[#This Row],[//]])))</f>
        <v/>
      </c>
      <c r="Q738" s="33" t="str">
        <f ca="1">IF(ATALI[[#This Row],[//]]="","",INDEX(INDIRECT($2:$2),ATALI[[#This Row],[//]]))</f>
        <v/>
      </c>
      <c r="R7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38" s="45" t="str">
        <f ca="1">IF(ATALI[[#This Row],[//]]="","",IF(INDEX(INDIRECT($2:$2),ATALI[[#This Row],[//]])="","",INDEX(INDIRECT($2:$2),ATALI[[#This Row],[//]])))</f>
        <v/>
      </c>
      <c r="U738" s="32" t="str">
        <f ca="1">IF(ATALI[[#This Row],[//]]="","",INDEX(INDIRECT($2:$2),ATALI[[#This Row],[//]]))</f>
        <v/>
      </c>
      <c r="V738" s="32" t="str">
        <f ca="1">LOWER(SUBSTITUTE(SUBSTITUTE(SUBSTITUTE(SUBSTITUTE(SUBSTITUTE(SUBSTITUTE(SUBSTITUTE(ATALI[[#This Row],[N.B.nota]]," ",""),"-",""),"(",""),")",""),".",""),",",""),"/",""))</f>
        <v/>
      </c>
      <c r="W738" s="32" t="str">
        <f ca="1">IF(ATALI[[#This Row],[concat]]="","",MATCH(ATALI[[#This Row],[concat]],[3]!db[NB NOTA_C],0)+1)</f>
        <v/>
      </c>
      <c r="X738" s="32" t="str">
        <f ca="1">IF(ATALI[[#This Row],[N.B.nota]]="","",ADDRESS(ROW(ATALI[QB]),COLUMN(ATALI[QB]))&amp;":"&amp;ADDRESS(ROW(),COLUMN(ATALI[QB])))</f>
        <v/>
      </c>
      <c r="Y738" s="46" t="str">
        <f ca="1">IF(ATALI[[#This Row],[//]]="","",HYPERLINK("[../DB.xlsx]DB!e"&amp;MATCH(ATALI[[#This Row],[concat]],[3]!db[NB NOTA_C],0)+1,"&gt;"))</f>
        <v/>
      </c>
      <c r="Z738" s="32">
        <f ca="1">IF(ATALI[[#This Row],[ID NOTA]]="",INDIRECT(ADDRESS(ROW()-1,COLUMN())),ATALI[[#This Row],[ID NOTA]])</f>
        <v>7</v>
      </c>
    </row>
    <row r="739" spans="1:26" x14ac:dyDescent="0.25">
      <c r="A739" s="32"/>
      <c r="B739" s="29" t="str">
        <f>IF(ATALI[[#This Row],[N_ID]]="","",INDEX(Table1[ID],MATCH(ATALI[[#This Row],[N_ID]],Table1[N_ID],0)))</f>
        <v/>
      </c>
      <c r="C739" s="29" t="str">
        <f ca="1">IF(ATALI[[#This Row],[//]]="","",HYPERLINK("["&amp;SUBSTITUTE(DIR,"'","")&amp;"]NOTA!D"&amp;ATALI[[#This Row],[//]]+2,"&gt;"))</f>
        <v/>
      </c>
      <c r="D739" s="29" t="str">
        <f>IF(ATALI[[#This Row],[ID NOTA]]="","",INDEX(Table1[QB],MATCH(ATALI[[#This Row],[ID NOTA]],Table1[ID],0)))</f>
        <v/>
      </c>
      <c r="E73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39" s="29"/>
      <c r="G739" s="30" t="str">
        <f ca="1">IF(ATALI[[#This Row],[N_ID]]="","",INDEX(INDIRECT($2:$2),ATALI[[#This Row],[//]]))</f>
        <v/>
      </c>
      <c r="H739" s="30" t="str">
        <f ca="1">IF(ATALI[[#This Row],[N_ID]]="","",INDEX(INDIRECT($2:$2),ATALI[[#This Row],[//]]))</f>
        <v/>
      </c>
      <c r="I739" s="32" t="str">
        <f ca="1">IF(ATALI[[#This Row],[N_ID]]="","",INDEX(INDIRECT($2:$2),ATALI[[#This Row],[//]]))</f>
        <v/>
      </c>
      <c r="J739" s="32" t="str">
        <f ca="1">IF(ATALI[[#This Row],[//]]="","",INDEX([3]!db[NB PAJAK],ATALI[[#This Row],[stt]]-1))</f>
        <v/>
      </c>
      <c r="K739" s="29" t="str">
        <f ca="1">IF(ATALI[[#This Row],[//]]="","",INDEX(INDIRECT($2:$2),ATALI[[#This Row],[//]]))</f>
        <v/>
      </c>
      <c r="L739" s="29" t="str">
        <f ca="1">IF(ATALI[[#This Row],[//]]="","",INDEX(INDIRECT($2:$2),ATALI[[#This Row],[//]]))</f>
        <v/>
      </c>
      <c r="M739" s="29" t="str">
        <f ca="1">IF(ATALI[[#This Row],[//]]="","",INDEX(INDIRECT($2:$2),ATALI[[#This Row],[//]]))</f>
        <v/>
      </c>
      <c r="N739" s="33" t="str">
        <f ca="1">IF(ATALI[[#This Row],[//]]="","",INDEX(INDIRECT($2:$2),ATALI[[#This Row],[//]]))</f>
        <v/>
      </c>
      <c r="O739" s="44" t="str">
        <f ca="1">IF(ATALI[[#This Row],[//]]="","",INDEX(INDIRECT($2:$2),ATALI[[#This Row],[//]]))</f>
        <v/>
      </c>
      <c r="P739" s="44" t="str">
        <f ca="1">IF(ATALI[[#This Row],[//]]="","",IF(INDEX(INDIRECT($2:$2),ATALI[[#This Row],[//]])="","",INDEX(INDIRECT($2:$2),ATALI[[#This Row],[//]])))</f>
        <v/>
      </c>
      <c r="Q739" s="33" t="str">
        <f ca="1">IF(ATALI[[#This Row],[//]]="","",INDEX(INDIRECT($2:$2),ATALI[[#This Row],[//]]))</f>
        <v/>
      </c>
      <c r="R7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39" s="45" t="str">
        <f ca="1">IF(ATALI[[#This Row],[//]]="","",IF(INDEX(INDIRECT($2:$2),ATALI[[#This Row],[//]])="","",INDEX(INDIRECT($2:$2),ATALI[[#This Row],[//]])))</f>
        <v/>
      </c>
      <c r="U739" s="32" t="str">
        <f ca="1">IF(ATALI[[#This Row],[//]]="","",INDEX(INDIRECT($2:$2),ATALI[[#This Row],[//]]))</f>
        <v/>
      </c>
      <c r="V739" s="32" t="str">
        <f ca="1">LOWER(SUBSTITUTE(SUBSTITUTE(SUBSTITUTE(SUBSTITUTE(SUBSTITUTE(SUBSTITUTE(SUBSTITUTE(ATALI[[#This Row],[N.B.nota]]," ",""),"-",""),"(",""),")",""),".",""),",",""),"/",""))</f>
        <v/>
      </c>
      <c r="W739" s="32" t="str">
        <f ca="1">IF(ATALI[[#This Row],[concat]]="","",MATCH(ATALI[[#This Row],[concat]],[3]!db[NB NOTA_C],0)+1)</f>
        <v/>
      </c>
      <c r="X739" s="32" t="str">
        <f ca="1">IF(ATALI[[#This Row],[N.B.nota]]="","",ADDRESS(ROW(ATALI[QB]),COLUMN(ATALI[QB]))&amp;":"&amp;ADDRESS(ROW(),COLUMN(ATALI[QB])))</f>
        <v/>
      </c>
      <c r="Y739" s="46" t="str">
        <f ca="1">IF(ATALI[[#This Row],[//]]="","",HYPERLINK("[../DB.xlsx]DB!e"&amp;MATCH(ATALI[[#This Row],[concat]],[3]!db[NB NOTA_C],0)+1,"&gt;"))</f>
        <v/>
      </c>
      <c r="Z739" s="32">
        <f ca="1">IF(ATALI[[#This Row],[ID NOTA]]="",INDIRECT(ADDRESS(ROW()-1,COLUMN())),ATALI[[#This Row],[ID NOTA]])</f>
        <v>7</v>
      </c>
    </row>
    <row r="740" spans="1:26" x14ac:dyDescent="0.25">
      <c r="A740" s="32"/>
      <c r="B740" s="29" t="str">
        <f>IF(ATALI[[#This Row],[N_ID]]="","",INDEX(Table1[ID],MATCH(ATALI[[#This Row],[N_ID]],Table1[N_ID],0)))</f>
        <v/>
      </c>
      <c r="C740" s="29" t="str">
        <f ca="1">IF(ATALI[[#This Row],[//]]="","",HYPERLINK("["&amp;SUBSTITUTE(DIR,"'","")&amp;"]NOTA!D"&amp;ATALI[[#This Row],[//]]+2,"&gt;"))</f>
        <v/>
      </c>
      <c r="D740" s="29" t="str">
        <f>IF(ATALI[[#This Row],[ID NOTA]]="","",INDEX(Table1[QB],MATCH(ATALI[[#This Row],[ID NOTA]],Table1[ID],0)))</f>
        <v/>
      </c>
      <c r="E74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40" s="29"/>
      <c r="G740" s="30" t="str">
        <f ca="1">IF(ATALI[[#This Row],[N_ID]]="","",INDEX(INDIRECT($2:$2),ATALI[[#This Row],[//]]))</f>
        <v/>
      </c>
      <c r="H740" s="30" t="str">
        <f ca="1">IF(ATALI[[#This Row],[N_ID]]="","",INDEX(INDIRECT($2:$2),ATALI[[#This Row],[//]]))</f>
        <v/>
      </c>
      <c r="I740" s="32" t="str">
        <f ca="1">IF(ATALI[[#This Row],[N_ID]]="","",INDEX(INDIRECT($2:$2),ATALI[[#This Row],[//]]))</f>
        <v/>
      </c>
      <c r="J740" s="32" t="str">
        <f ca="1">IF(ATALI[[#This Row],[//]]="","",INDEX([3]!db[NB PAJAK],ATALI[[#This Row],[stt]]-1))</f>
        <v/>
      </c>
      <c r="K740" s="29" t="str">
        <f ca="1">IF(ATALI[[#This Row],[//]]="","",INDEX(INDIRECT($2:$2),ATALI[[#This Row],[//]]))</f>
        <v/>
      </c>
      <c r="L740" s="29" t="str">
        <f ca="1">IF(ATALI[[#This Row],[//]]="","",INDEX(INDIRECT($2:$2),ATALI[[#This Row],[//]]))</f>
        <v/>
      </c>
      <c r="M740" s="29" t="str">
        <f ca="1">IF(ATALI[[#This Row],[//]]="","",INDEX(INDIRECT($2:$2),ATALI[[#This Row],[//]]))</f>
        <v/>
      </c>
      <c r="N740" s="33" t="str">
        <f ca="1">IF(ATALI[[#This Row],[//]]="","",INDEX(INDIRECT($2:$2),ATALI[[#This Row],[//]]))</f>
        <v/>
      </c>
      <c r="O740" s="44" t="str">
        <f ca="1">IF(ATALI[[#This Row],[//]]="","",INDEX(INDIRECT($2:$2),ATALI[[#This Row],[//]]))</f>
        <v/>
      </c>
      <c r="P740" s="44" t="str">
        <f ca="1">IF(ATALI[[#This Row],[//]]="","",IF(INDEX(INDIRECT($2:$2),ATALI[[#This Row],[//]])="","",INDEX(INDIRECT($2:$2),ATALI[[#This Row],[//]])))</f>
        <v/>
      </c>
      <c r="Q740" s="33" t="str">
        <f ca="1">IF(ATALI[[#This Row],[//]]="","",INDEX(INDIRECT($2:$2),ATALI[[#This Row],[//]]))</f>
        <v/>
      </c>
      <c r="R7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40" s="45" t="str">
        <f ca="1">IF(ATALI[[#This Row],[//]]="","",IF(INDEX(INDIRECT($2:$2),ATALI[[#This Row],[//]])="","",INDEX(INDIRECT($2:$2),ATALI[[#This Row],[//]])))</f>
        <v/>
      </c>
      <c r="U740" s="32" t="str">
        <f ca="1">IF(ATALI[[#This Row],[//]]="","",INDEX(INDIRECT($2:$2),ATALI[[#This Row],[//]]))</f>
        <v/>
      </c>
      <c r="V740" s="32" t="str">
        <f ca="1">LOWER(SUBSTITUTE(SUBSTITUTE(SUBSTITUTE(SUBSTITUTE(SUBSTITUTE(SUBSTITUTE(SUBSTITUTE(ATALI[[#This Row],[N.B.nota]]," ",""),"-",""),"(",""),")",""),".",""),",",""),"/",""))</f>
        <v/>
      </c>
      <c r="W740" s="32" t="str">
        <f ca="1">IF(ATALI[[#This Row],[concat]]="","",MATCH(ATALI[[#This Row],[concat]],[3]!db[NB NOTA_C],0)+1)</f>
        <v/>
      </c>
      <c r="X740" s="32" t="str">
        <f ca="1">IF(ATALI[[#This Row],[N.B.nota]]="","",ADDRESS(ROW(ATALI[QB]),COLUMN(ATALI[QB]))&amp;":"&amp;ADDRESS(ROW(),COLUMN(ATALI[QB])))</f>
        <v/>
      </c>
      <c r="Y740" s="46" t="str">
        <f ca="1">IF(ATALI[[#This Row],[//]]="","",HYPERLINK("[../DB.xlsx]DB!e"&amp;MATCH(ATALI[[#This Row],[concat]],[3]!db[NB NOTA_C],0)+1,"&gt;"))</f>
        <v/>
      </c>
      <c r="Z740" s="32">
        <f ca="1">IF(ATALI[[#This Row],[ID NOTA]]="",INDIRECT(ADDRESS(ROW()-1,COLUMN())),ATALI[[#This Row],[ID NOTA]])</f>
        <v>7</v>
      </c>
    </row>
    <row r="741" spans="1:26" x14ac:dyDescent="0.25">
      <c r="A741" s="32"/>
      <c r="B741" s="29" t="str">
        <f>IF(ATALI[[#This Row],[N_ID]]="","",INDEX(Table1[ID],MATCH(ATALI[[#This Row],[N_ID]],Table1[N_ID],0)))</f>
        <v/>
      </c>
      <c r="C741" s="29" t="str">
        <f ca="1">IF(ATALI[[#This Row],[//]]="","",HYPERLINK("["&amp;SUBSTITUTE(DIR,"'","")&amp;"]NOTA!D"&amp;ATALI[[#This Row],[//]]+2,"&gt;"))</f>
        <v/>
      </c>
      <c r="D741" s="29" t="str">
        <f>IF(ATALI[[#This Row],[ID NOTA]]="","",INDEX(Table1[QB],MATCH(ATALI[[#This Row],[ID NOTA]],Table1[ID],0)))</f>
        <v/>
      </c>
      <c r="E74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41" s="29"/>
      <c r="G741" s="30" t="str">
        <f ca="1">IF(ATALI[[#This Row],[N_ID]]="","",INDEX(INDIRECT($2:$2),ATALI[[#This Row],[//]]))</f>
        <v/>
      </c>
      <c r="H741" s="30" t="str">
        <f ca="1">IF(ATALI[[#This Row],[N_ID]]="","",INDEX(INDIRECT($2:$2),ATALI[[#This Row],[//]]))</f>
        <v/>
      </c>
      <c r="I741" s="32" t="str">
        <f ca="1">IF(ATALI[[#This Row],[N_ID]]="","",INDEX(INDIRECT($2:$2),ATALI[[#This Row],[//]]))</f>
        <v/>
      </c>
      <c r="J741" s="32" t="str">
        <f ca="1">IF(ATALI[[#This Row],[//]]="","",INDEX([3]!db[NB PAJAK],ATALI[[#This Row],[stt]]-1))</f>
        <v/>
      </c>
      <c r="K741" s="29" t="str">
        <f ca="1">IF(ATALI[[#This Row],[//]]="","",INDEX(INDIRECT($2:$2),ATALI[[#This Row],[//]]))</f>
        <v/>
      </c>
      <c r="L741" s="29" t="str">
        <f ca="1">IF(ATALI[[#This Row],[//]]="","",INDEX(INDIRECT($2:$2),ATALI[[#This Row],[//]]))</f>
        <v/>
      </c>
      <c r="M741" s="29" t="str">
        <f ca="1">IF(ATALI[[#This Row],[//]]="","",INDEX(INDIRECT($2:$2),ATALI[[#This Row],[//]]))</f>
        <v/>
      </c>
      <c r="N741" s="33" t="str">
        <f ca="1">IF(ATALI[[#This Row],[//]]="","",INDEX(INDIRECT($2:$2),ATALI[[#This Row],[//]]))</f>
        <v/>
      </c>
      <c r="O741" s="44" t="str">
        <f ca="1">IF(ATALI[[#This Row],[//]]="","",INDEX(INDIRECT($2:$2),ATALI[[#This Row],[//]]))</f>
        <v/>
      </c>
      <c r="P741" s="44" t="str">
        <f ca="1">IF(ATALI[[#This Row],[//]]="","",IF(INDEX(INDIRECT($2:$2),ATALI[[#This Row],[//]])="","",INDEX(INDIRECT($2:$2),ATALI[[#This Row],[//]])))</f>
        <v/>
      </c>
      <c r="Q741" s="33" t="str">
        <f ca="1">IF(ATALI[[#This Row],[//]]="","",INDEX(INDIRECT($2:$2),ATALI[[#This Row],[//]]))</f>
        <v/>
      </c>
      <c r="R7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41" s="45" t="str">
        <f ca="1">IF(ATALI[[#This Row],[//]]="","",IF(INDEX(INDIRECT($2:$2),ATALI[[#This Row],[//]])="","",INDEX(INDIRECT($2:$2),ATALI[[#This Row],[//]])))</f>
        <v/>
      </c>
      <c r="U741" s="32" t="str">
        <f ca="1">IF(ATALI[[#This Row],[//]]="","",INDEX(INDIRECT($2:$2),ATALI[[#This Row],[//]]))</f>
        <v/>
      </c>
      <c r="V741" s="32" t="str">
        <f ca="1">LOWER(SUBSTITUTE(SUBSTITUTE(SUBSTITUTE(SUBSTITUTE(SUBSTITUTE(SUBSTITUTE(SUBSTITUTE(ATALI[[#This Row],[N.B.nota]]," ",""),"-",""),"(",""),")",""),".",""),",",""),"/",""))</f>
        <v/>
      </c>
      <c r="W741" s="32" t="str">
        <f ca="1">IF(ATALI[[#This Row],[concat]]="","",MATCH(ATALI[[#This Row],[concat]],[3]!db[NB NOTA_C],0)+1)</f>
        <v/>
      </c>
      <c r="X741" s="32" t="str">
        <f ca="1">IF(ATALI[[#This Row],[N.B.nota]]="","",ADDRESS(ROW(ATALI[QB]),COLUMN(ATALI[QB]))&amp;":"&amp;ADDRESS(ROW(),COLUMN(ATALI[QB])))</f>
        <v/>
      </c>
      <c r="Y741" s="46" t="str">
        <f ca="1">IF(ATALI[[#This Row],[//]]="","",HYPERLINK("[../DB.xlsx]DB!e"&amp;MATCH(ATALI[[#This Row],[concat]],[3]!db[NB NOTA_C],0)+1,"&gt;"))</f>
        <v/>
      </c>
      <c r="Z741" s="32">
        <f ca="1">IF(ATALI[[#This Row],[ID NOTA]]="",INDIRECT(ADDRESS(ROW()-1,COLUMN())),ATALI[[#This Row],[ID NOTA]])</f>
        <v>7</v>
      </c>
    </row>
    <row r="742" spans="1:26" x14ac:dyDescent="0.25">
      <c r="A742" s="32"/>
      <c r="B742" s="29" t="str">
        <f>IF(ATALI[[#This Row],[N_ID]]="","",INDEX(Table1[ID],MATCH(ATALI[[#This Row],[N_ID]],Table1[N_ID],0)))</f>
        <v/>
      </c>
      <c r="C742" s="29" t="str">
        <f ca="1">IF(ATALI[[#This Row],[//]]="","",HYPERLINK("["&amp;SUBSTITUTE(DIR,"'","")&amp;"]NOTA!D"&amp;ATALI[[#This Row],[//]]+2,"&gt;"))</f>
        <v/>
      </c>
      <c r="D742" s="29" t="str">
        <f>IF(ATALI[[#This Row],[ID NOTA]]="","",INDEX(Table1[QB],MATCH(ATALI[[#This Row],[ID NOTA]],Table1[ID],0)))</f>
        <v/>
      </c>
      <c r="E74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42" s="29"/>
      <c r="G742" s="30" t="str">
        <f ca="1">IF(ATALI[[#This Row],[N_ID]]="","",INDEX(INDIRECT($2:$2),ATALI[[#This Row],[//]]))</f>
        <v/>
      </c>
      <c r="H742" s="30" t="str">
        <f ca="1">IF(ATALI[[#This Row],[N_ID]]="","",INDEX(INDIRECT($2:$2),ATALI[[#This Row],[//]]))</f>
        <v/>
      </c>
      <c r="I742" s="32" t="str">
        <f ca="1">IF(ATALI[[#This Row],[N_ID]]="","",INDEX(INDIRECT($2:$2),ATALI[[#This Row],[//]]))</f>
        <v/>
      </c>
      <c r="J742" s="32" t="str">
        <f ca="1">IF(ATALI[[#This Row],[//]]="","",INDEX([3]!db[NB PAJAK],ATALI[[#This Row],[stt]]-1))</f>
        <v/>
      </c>
      <c r="K742" s="29" t="str">
        <f ca="1">IF(ATALI[[#This Row],[//]]="","",INDEX(INDIRECT($2:$2),ATALI[[#This Row],[//]]))</f>
        <v/>
      </c>
      <c r="L742" s="29" t="str">
        <f ca="1">IF(ATALI[[#This Row],[//]]="","",INDEX(INDIRECT($2:$2),ATALI[[#This Row],[//]]))</f>
        <v/>
      </c>
      <c r="M742" s="29" t="str">
        <f ca="1">IF(ATALI[[#This Row],[//]]="","",INDEX(INDIRECT($2:$2),ATALI[[#This Row],[//]]))</f>
        <v/>
      </c>
      <c r="N742" s="33" t="str">
        <f ca="1">IF(ATALI[[#This Row],[//]]="","",INDEX(INDIRECT($2:$2),ATALI[[#This Row],[//]]))</f>
        <v/>
      </c>
      <c r="O742" s="44" t="str">
        <f ca="1">IF(ATALI[[#This Row],[//]]="","",INDEX(INDIRECT($2:$2),ATALI[[#This Row],[//]]))</f>
        <v/>
      </c>
      <c r="P742" s="44" t="str">
        <f ca="1">IF(ATALI[[#This Row],[//]]="","",IF(INDEX(INDIRECT($2:$2),ATALI[[#This Row],[//]])="","",INDEX(INDIRECT($2:$2),ATALI[[#This Row],[//]])))</f>
        <v/>
      </c>
      <c r="Q742" s="33" t="str">
        <f ca="1">IF(ATALI[[#This Row],[//]]="","",INDEX(INDIRECT($2:$2),ATALI[[#This Row],[//]]))</f>
        <v/>
      </c>
      <c r="R7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42" s="45" t="str">
        <f ca="1">IF(ATALI[[#This Row],[//]]="","",IF(INDEX(INDIRECT($2:$2),ATALI[[#This Row],[//]])="","",INDEX(INDIRECT($2:$2),ATALI[[#This Row],[//]])))</f>
        <v/>
      </c>
      <c r="U742" s="32" t="str">
        <f ca="1">IF(ATALI[[#This Row],[//]]="","",INDEX(INDIRECT($2:$2),ATALI[[#This Row],[//]]))</f>
        <v/>
      </c>
      <c r="V742" s="32" t="str">
        <f ca="1">LOWER(SUBSTITUTE(SUBSTITUTE(SUBSTITUTE(SUBSTITUTE(SUBSTITUTE(SUBSTITUTE(SUBSTITUTE(ATALI[[#This Row],[N.B.nota]]," ",""),"-",""),"(",""),")",""),".",""),",",""),"/",""))</f>
        <v/>
      </c>
      <c r="W742" s="32" t="str">
        <f ca="1">IF(ATALI[[#This Row],[concat]]="","",MATCH(ATALI[[#This Row],[concat]],[3]!db[NB NOTA_C],0)+1)</f>
        <v/>
      </c>
      <c r="X742" s="32" t="str">
        <f ca="1">IF(ATALI[[#This Row],[N.B.nota]]="","",ADDRESS(ROW(ATALI[QB]),COLUMN(ATALI[QB]))&amp;":"&amp;ADDRESS(ROW(),COLUMN(ATALI[QB])))</f>
        <v/>
      </c>
      <c r="Y742" s="46" t="str">
        <f ca="1">IF(ATALI[[#This Row],[//]]="","",HYPERLINK("[../DB.xlsx]DB!e"&amp;MATCH(ATALI[[#This Row],[concat]],[3]!db[NB NOTA_C],0)+1,"&gt;"))</f>
        <v/>
      </c>
      <c r="Z742" s="32">
        <f ca="1">IF(ATALI[[#This Row],[ID NOTA]]="",INDIRECT(ADDRESS(ROW()-1,COLUMN())),ATALI[[#This Row],[ID NOTA]])</f>
        <v>7</v>
      </c>
    </row>
    <row r="743" spans="1:26" x14ac:dyDescent="0.25">
      <c r="A743" s="32"/>
      <c r="B743" s="29" t="str">
        <f>IF(ATALI[[#This Row],[N_ID]]="","",INDEX(Table1[ID],MATCH(ATALI[[#This Row],[N_ID]],Table1[N_ID],0)))</f>
        <v/>
      </c>
      <c r="C743" s="29" t="str">
        <f ca="1">IF(ATALI[[#This Row],[//]]="","",HYPERLINK("["&amp;SUBSTITUTE(DIR,"'","")&amp;"]NOTA!D"&amp;ATALI[[#This Row],[//]]+2,"&gt;"))</f>
        <v/>
      </c>
      <c r="D743" s="29" t="str">
        <f>IF(ATALI[[#This Row],[ID NOTA]]="","",INDEX(Table1[QB],MATCH(ATALI[[#This Row],[ID NOTA]],Table1[ID],0)))</f>
        <v/>
      </c>
      <c r="E74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43" s="29"/>
      <c r="G743" s="30" t="str">
        <f ca="1">IF(ATALI[[#This Row],[N_ID]]="","",INDEX(INDIRECT($2:$2),ATALI[[#This Row],[//]]))</f>
        <v/>
      </c>
      <c r="H743" s="30" t="str">
        <f ca="1">IF(ATALI[[#This Row],[N_ID]]="","",INDEX(INDIRECT($2:$2),ATALI[[#This Row],[//]]))</f>
        <v/>
      </c>
      <c r="I743" s="32" t="str">
        <f ca="1">IF(ATALI[[#This Row],[N_ID]]="","",INDEX(INDIRECT($2:$2),ATALI[[#This Row],[//]]))</f>
        <v/>
      </c>
      <c r="J743" s="32" t="str">
        <f ca="1">IF(ATALI[[#This Row],[//]]="","",INDEX([3]!db[NB PAJAK],ATALI[[#This Row],[stt]]-1))</f>
        <v/>
      </c>
      <c r="K743" s="29" t="str">
        <f ca="1">IF(ATALI[[#This Row],[//]]="","",INDEX(INDIRECT($2:$2),ATALI[[#This Row],[//]]))</f>
        <v/>
      </c>
      <c r="L743" s="29" t="str">
        <f ca="1">IF(ATALI[[#This Row],[//]]="","",INDEX(INDIRECT($2:$2),ATALI[[#This Row],[//]]))</f>
        <v/>
      </c>
      <c r="M743" s="29" t="str">
        <f ca="1">IF(ATALI[[#This Row],[//]]="","",INDEX(INDIRECT($2:$2),ATALI[[#This Row],[//]]))</f>
        <v/>
      </c>
      <c r="N743" s="33" t="str">
        <f ca="1">IF(ATALI[[#This Row],[//]]="","",INDEX(INDIRECT($2:$2),ATALI[[#This Row],[//]]))</f>
        <v/>
      </c>
      <c r="O743" s="44" t="str">
        <f ca="1">IF(ATALI[[#This Row],[//]]="","",INDEX(INDIRECT($2:$2),ATALI[[#This Row],[//]]))</f>
        <v/>
      </c>
      <c r="P743" s="44" t="str">
        <f ca="1">IF(ATALI[[#This Row],[//]]="","",IF(INDEX(INDIRECT($2:$2),ATALI[[#This Row],[//]])="","",INDEX(INDIRECT($2:$2),ATALI[[#This Row],[//]])))</f>
        <v/>
      </c>
      <c r="Q743" s="33" t="str">
        <f ca="1">IF(ATALI[[#This Row],[//]]="","",INDEX(INDIRECT($2:$2),ATALI[[#This Row],[//]]))</f>
        <v/>
      </c>
      <c r="R7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43" s="45" t="str">
        <f ca="1">IF(ATALI[[#This Row],[//]]="","",IF(INDEX(INDIRECT($2:$2),ATALI[[#This Row],[//]])="","",INDEX(INDIRECT($2:$2),ATALI[[#This Row],[//]])))</f>
        <v/>
      </c>
      <c r="U743" s="32" t="str">
        <f ca="1">IF(ATALI[[#This Row],[//]]="","",INDEX(INDIRECT($2:$2),ATALI[[#This Row],[//]]))</f>
        <v/>
      </c>
      <c r="V743" s="32" t="str">
        <f ca="1">LOWER(SUBSTITUTE(SUBSTITUTE(SUBSTITUTE(SUBSTITUTE(SUBSTITUTE(SUBSTITUTE(SUBSTITUTE(ATALI[[#This Row],[N.B.nota]]," ",""),"-",""),"(",""),")",""),".",""),",",""),"/",""))</f>
        <v/>
      </c>
      <c r="W743" s="32" t="str">
        <f ca="1">IF(ATALI[[#This Row],[concat]]="","",MATCH(ATALI[[#This Row],[concat]],[3]!db[NB NOTA_C],0)+1)</f>
        <v/>
      </c>
      <c r="X743" s="32" t="str">
        <f ca="1">IF(ATALI[[#This Row],[N.B.nota]]="","",ADDRESS(ROW(ATALI[QB]),COLUMN(ATALI[QB]))&amp;":"&amp;ADDRESS(ROW(),COLUMN(ATALI[QB])))</f>
        <v/>
      </c>
      <c r="Y743" s="46" t="str">
        <f ca="1">IF(ATALI[[#This Row],[//]]="","",HYPERLINK("[../DB.xlsx]DB!e"&amp;MATCH(ATALI[[#This Row],[concat]],[3]!db[NB NOTA_C],0)+1,"&gt;"))</f>
        <v/>
      </c>
      <c r="Z743" s="32">
        <f ca="1">IF(ATALI[[#This Row],[ID NOTA]]="",INDIRECT(ADDRESS(ROW()-1,COLUMN())),ATALI[[#This Row],[ID NOTA]])</f>
        <v>7</v>
      </c>
    </row>
    <row r="744" spans="1:26" x14ac:dyDescent="0.25">
      <c r="A744" s="32"/>
      <c r="B744" s="29" t="str">
        <f>IF(ATALI[[#This Row],[N_ID]]="","",INDEX(Table1[ID],MATCH(ATALI[[#This Row],[N_ID]],Table1[N_ID],0)))</f>
        <v/>
      </c>
      <c r="C744" s="29" t="str">
        <f ca="1">IF(ATALI[[#This Row],[//]]="","",HYPERLINK("["&amp;SUBSTITUTE(DIR,"'","")&amp;"]NOTA!D"&amp;ATALI[[#This Row],[//]]+2,"&gt;"))</f>
        <v/>
      </c>
      <c r="D744" s="29" t="str">
        <f>IF(ATALI[[#This Row],[ID NOTA]]="","",INDEX(Table1[QB],MATCH(ATALI[[#This Row],[ID NOTA]],Table1[ID],0)))</f>
        <v/>
      </c>
      <c r="E74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44" s="29"/>
      <c r="G744" s="30" t="str">
        <f ca="1">IF(ATALI[[#This Row],[N_ID]]="","",INDEX(INDIRECT($2:$2),ATALI[[#This Row],[//]]))</f>
        <v/>
      </c>
      <c r="H744" s="30" t="str">
        <f ca="1">IF(ATALI[[#This Row],[N_ID]]="","",INDEX(INDIRECT($2:$2),ATALI[[#This Row],[//]]))</f>
        <v/>
      </c>
      <c r="I744" s="32" t="str">
        <f ca="1">IF(ATALI[[#This Row],[N_ID]]="","",INDEX(INDIRECT($2:$2),ATALI[[#This Row],[//]]))</f>
        <v/>
      </c>
      <c r="J744" s="32" t="str">
        <f ca="1">IF(ATALI[[#This Row],[//]]="","",INDEX([3]!db[NB PAJAK],ATALI[[#This Row],[stt]]-1))</f>
        <v/>
      </c>
      <c r="K744" s="29" t="str">
        <f ca="1">IF(ATALI[[#This Row],[//]]="","",INDEX(INDIRECT($2:$2),ATALI[[#This Row],[//]]))</f>
        <v/>
      </c>
      <c r="L744" s="29" t="str">
        <f ca="1">IF(ATALI[[#This Row],[//]]="","",INDEX(INDIRECT($2:$2),ATALI[[#This Row],[//]]))</f>
        <v/>
      </c>
      <c r="M744" s="29" t="str">
        <f ca="1">IF(ATALI[[#This Row],[//]]="","",INDEX(INDIRECT($2:$2),ATALI[[#This Row],[//]]))</f>
        <v/>
      </c>
      <c r="N744" s="33" t="str">
        <f ca="1">IF(ATALI[[#This Row],[//]]="","",INDEX(INDIRECT($2:$2),ATALI[[#This Row],[//]]))</f>
        <v/>
      </c>
      <c r="O744" s="44" t="str">
        <f ca="1">IF(ATALI[[#This Row],[//]]="","",INDEX(INDIRECT($2:$2),ATALI[[#This Row],[//]]))</f>
        <v/>
      </c>
      <c r="P744" s="44" t="str">
        <f ca="1">IF(ATALI[[#This Row],[//]]="","",IF(INDEX(INDIRECT($2:$2),ATALI[[#This Row],[//]])="","",INDEX(INDIRECT($2:$2),ATALI[[#This Row],[//]])))</f>
        <v/>
      </c>
      <c r="Q744" s="33" t="str">
        <f ca="1">IF(ATALI[[#This Row],[//]]="","",INDEX(INDIRECT($2:$2),ATALI[[#This Row],[//]]))</f>
        <v/>
      </c>
      <c r="R7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44" s="45" t="str">
        <f ca="1">IF(ATALI[[#This Row],[//]]="","",IF(INDEX(INDIRECT($2:$2),ATALI[[#This Row],[//]])="","",INDEX(INDIRECT($2:$2),ATALI[[#This Row],[//]])))</f>
        <v/>
      </c>
      <c r="U744" s="32" t="str">
        <f ca="1">IF(ATALI[[#This Row],[//]]="","",INDEX(INDIRECT($2:$2),ATALI[[#This Row],[//]]))</f>
        <v/>
      </c>
      <c r="V744" s="32" t="str">
        <f ca="1">LOWER(SUBSTITUTE(SUBSTITUTE(SUBSTITUTE(SUBSTITUTE(SUBSTITUTE(SUBSTITUTE(SUBSTITUTE(ATALI[[#This Row],[N.B.nota]]," ",""),"-",""),"(",""),")",""),".",""),",",""),"/",""))</f>
        <v/>
      </c>
      <c r="W744" s="32" t="str">
        <f ca="1">IF(ATALI[[#This Row],[concat]]="","",MATCH(ATALI[[#This Row],[concat]],[3]!db[NB NOTA_C],0)+1)</f>
        <v/>
      </c>
      <c r="X744" s="32" t="str">
        <f ca="1">IF(ATALI[[#This Row],[N.B.nota]]="","",ADDRESS(ROW(ATALI[QB]),COLUMN(ATALI[QB]))&amp;":"&amp;ADDRESS(ROW(),COLUMN(ATALI[QB])))</f>
        <v/>
      </c>
      <c r="Y744" s="46" t="str">
        <f ca="1">IF(ATALI[[#This Row],[//]]="","",HYPERLINK("[../DB.xlsx]DB!e"&amp;MATCH(ATALI[[#This Row],[concat]],[3]!db[NB NOTA_C],0)+1,"&gt;"))</f>
        <v/>
      </c>
      <c r="Z744" s="32">
        <f ca="1">IF(ATALI[[#This Row],[ID NOTA]]="",INDIRECT(ADDRESS(ROW()-1,COLUMN())),ATALI[[#This Row],[ID NOTA]])</f>
        <v>7</v>
      </c>
    </row>
    <row r="745" spans="1:26" x14ac:dyDescent="0.25">
      <c r="A745" s="32"/>
      <c r="B745" s="29" t="str">
        <f>IF(ATALI[[#This Row],[N_ID]]="","",INDEX(Table1[ID],MATCH(ATALI[[#This Row],[N_ID]],Table1[N_ID],0)))</f>
        <v/>
      </c>
      <c r="C745" s="29" t="str">
        <f ca="1">IF(ATALI[[#This Row],[//]]="","",HYPERLINK("["&amp;SUBSTITUTE(DIR,"'","")&amp;"]NOTA!D"&amp;ATALI[[#This Row],[//]]+2,"&gt;"))</f>
        <v/>
      </c>
      <c r="D745" s="29" t="str">
        <f>IF(ATALI[[#This Row],[ID NOTA]]="","",INDEX(Table1[QB],MATCH(ATALI[[#This Row],[ID NOTA]],Table1[ID],0)))</f>
        <v/>
      </c>
      <c r="E74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45" s="29"/>
      <c r="G745" s="30" t="str">
        <f ca="1">IF(ATALI[[#This Row],[N_ID]]="","",INDEX(INDIRECT($2:$2),ATALI[[#This Row],[//]]))</f>
        <v/>
      </c>
      <c r="H745" s="30" t="str">
        <f ca="1">IF(ATALI[[#This Row],[N_ID]]="","",INDEX(INDIRECT($2:$2),ATALI[[#This Row],[//]]))</f>
        <v/>
      </c>
      <c r="I745" s="32" t="str">
        <f ca="1">IF(ATALI[[#This Row],[N_ID]]="","",INDEX(INDIRECT($2:$2),ATALI[[#This Row],[//]]))</f>
        <v/>
      </c>
      <c r="J745" s="32" t="str">
        <f ca="1">IF(ATALI[[#This Row],[//]]="","",INDEX([3]!db[NB PAJAK],ATALI[[#This Row],[stt]]-1))</f>
        <v/>
      </c>
      <c r="K745" s="29" t="str">
        <f ca="1">IF(ATALI[[#This Row],[//]]="","",INDEX(INDIRECT($2:$2),ATALI[[#This Row],[//]]))</f>
        <v/>
      </c>
      <c r="L745" s="29" t="str">
        <f ca="1">IF(ATALI[[#This Row],[//]]="","",INDEX(INDIRECT($2:$2),ATALI[[#This Row],[//]]))</f>
        <v/>
      </c>
      <c r="M745" s="29" t="str">
        <f ca="1">IF(ATALI[[#This Row],[//]]="","",INDEX(INDIRECT($2:$2),ATALI[[#This Row],[//]]))</f>
        <v/>
      </c>
      <c r="N745" s="33" t="str">
        <f ca="1">IF(ATALI[[#This Row],[//]]="","",INDEX(INDIRECT($2:$2),ATALI[[#This Row],[//]]))</f>
        <v/>
      </c>
      <c r="O745" s="44" t="str">
        <f ca="1">IF(ATALI[[#This Row],[//]]="","",INDEX(INDIRECT($2:$2),ATALI[[#This Row],[//]]))</f>
        <v/>
      </c>
      <c r="P745" s="44" t="str">
        <f ca="1">IF(ATALI[[#This Row],[//]]="","",IF(INDEX(INDIRECT($2:$2),ATALI[[#This Row],[//]])="","",INDEX(INDIRECT($2:$2),ATALI[[#This Row],[//]])))</f>
        <v/>
      </c>
      <c r="Q745" s="33" t="str">
        <f ca="1">IF(ATALI[[#This Row],[//]]="","",INDEX(INDIRECT($2:$2),ATALI[[#This Row],[//]]))</f>
        <v/>
      </c>
      <c r="R7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45" s="45" t="str">
        <f ca="1">IF(ATALI[[#This Row],[//]]="","",IF(INDEX(INDIRECT($2:$2),ATALI[[#This Row],[//]])="","",INDEX(INDIRECT($2:$2),ATALI[[#This Row],[//]])))</f>
        <v/>
      </c>
      <c r="U745" s="32" t="str">
        <f ca="1">IF(ATALI[[#This Row],[//]]="","",INDEX(INDIRECT($2:$2),ATALI[[#This Row],[//]]))</f>
        <v/>
      </c>
      <c r="V745" s="32" t="str">
        <f ca="1">LOWER(SUBSTITUTE(SUBSTITUTE(SUBSTITUTE(SUBSTITUTE(SUBSTITUTE(SUBSTITUTE(SUBSTITUTE(ATALI[[#This Row],[N.B.nota]]," ",""),"-",""),"(",""),")",""),".",""),",",""),"/",""))</f>
        <v/>
      </c>
      <c r="W745" s="32" t="str">
        <f ca="1">IF(ATALI[[#This Row],[concat]]="","",MATCH(ATALI[[#This Row],[concat]],[3]!db[NB NOTA_C],0)+1)</f>
        <v/>
      </c>
      <c r="X745" s="32" t="str">
        <f ca="1">IF(ATALI[[#This Row],[N.B.nota]]="","",ADDRESS(ROW(ATALI[QB]),COLUMN(ATALI[QB]))&amp;":"&amp;ADDRESS(ROW(),COLUMN(ATALI[QB])))</f>
        <v/>
      </c>
      <c r="Y745" s="46" t="str">
        <f ca="1">IF(ATALI[[#This Row],[//]]="","",HYPERLINK("[../DB.xlsx]DB!e"&amp;MATCH(ATALI[[#This Row],[concat]],[3]!db[NB NOTA_C],0)+1,"&gt;"))</f>
        <v/>
      </c>
      <c r="Z745" s="32">
        <f ca="1">IF(ATALI[[#This Row],[ID NOTA]]="",INDIRECT(ADDRESS(ROW()-1,COLUMN())),ATALI[[#This Row],[ID NOTA]])</f>
        <v>7</v>
      </c>
    </row>
    <row r="746" spans="1:26" x14ac:dyDescent="0.25">
      <c r="A746" s="32"/>
      <c r="B746" s="29" t="str">
        <f>IF(ATALI[[#This Row],[N_ID]]="","",INDEX(Table1[ID],MATCH(ATALI[[#This Row],[N_ID]],Table1[N_ID],0)))</f>
        <v/>
      </c>
      <c r="C746" s="29" t="str">
        <f ca="1">IF(ATALI[[#This Row],[//]]="","",HYPERLINK("["&amp;SUBSTITUTE(DIR,"'","")&amp;"]NOTA!D"&amp;ATALI[[#This Row],[//]]+2,"&gt;"))</f>
        <v/>
      </c>
      <c r="D746" s="29" t="str">
        <f>IF(ATALI[[#This Row],[ID NOTA]]="","",INDEX(Table1[QB],MATCH(ATALI[[#This Row],[ID NOTA]],Table1[ID],0)))</f>
        <v/>
      </c>
      <c r="E74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46" s="29"/>
      <c r="G746" s="30" t="str">
        <f ca="1">IF(ATALI[[#This Row],[N_ID]]="","",INDEX(INDIRECT($2:$2),ATALI[[#This Row],[//]]))</f>
        <v/>
      </c>
      <c r="H746" s="30" t="str">
        <f ca="1">IF(ATALI[[#This Row],[N_ID]]="","",INDEX(INDIRECT($2:$2),ATALI[[#This Row],[//]]))</f>
        <v/>
      </c>
      <c r="I746" s="32" t="str">
        <f ca="1">IF(ATALI[[#This Row],[N_ID]]="","",INDEX(INDIRECT($2:$2),ATALI[[#This Row],[//]]))</f>
        <v/>
      </c>
      <c r="J746" s="32" t="str">
        <f ca="1">IF(ATALI[[#This Row],[//]]="","",INDEX([3]!db[NB PAJAK],ATALI[[#This Row],[stt]]-1))</f>
        <v/>
      </c>
      <c r="K746" s="29" t="str">
        <f ca="1">IF(ATALI[[#This Row],[//]]="","",INDEX(INDIRECT($2:$2),ATALI[[#This Row],[//]]))</f>
        <v/>
      </c>
      <c r="L746" s="29" t="str">
        <f ca="1">IF(ATALI[[#This Row],[//]]="","",INDEX(INDIRECT($2:$2),ATALI[[#This Row],[//]]))</f>
        <v/>
      </c>
      <c r="M746" s="29" t="str">
        <f ca="1">IF(ATALI[[#This Row],[//]]="","",INDEX(INDIRECT($2:$2),ATALI[[#This Row],[//]]))</f>
        <v/>
      </c>
      <c r="N746" s="33" t="str">
        <f ca="1">IF(ATALI[[#This Row],[//]]="","",INDEX(INDIRECT($2:$2),ATALI[[#This Row],[//]]))</f>
        <v/>
      </c>
      <c r="O746" s="44" t="str">
        <f ca="1">IF(ATALI[[#This Row],[//]]="","",INDEX(INDIRECT($2:$2),ATALI[[#This Row],[//]]))</f>
        <v/>
      </c>
      <c r="P746" s="44" t="str">
        <f ca="1">IF(ATALI[[#This Row],[//]]="","",IF(INDEX(INDIRECT($2:$2),ATALI[[#This Row],[//]])="","",INDEX(INDIRECT($2:$2),ATALI[[#This Row],[//]])))</f>
        <v/>
      </c>
      <c r="Q746" s="33" t="str">
        <f ca="1">IF(ATALI[[#This Row],[//]]="","",INDEX(INDIRECT($2:$2),ATALI[[#This Row],[//]]))</f>
        <v/>
      </c>
      <c r="R7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46" s="45" t="str">
        <f ca="1">IF(ATALI[[#This Row],[//]]="","",IF(INDEX(INDIRECT($2:$2),ATALI[[#This Row],[//]])="","",INDEX(INDIRECT($2:$2),ATALI[[#This Row],[//]])))</f>
        <v/>
      </c>
      <c r="U746" s="32" t="str">
        <f ca="1">IF(ATALI[[#This Row],[//]]="","",INDEX(INDIRECT($2:$2),ATALI[[#This Row],[//]]))</f>
        <v/>
      </c>
      <c r="V746" s="32" t="str">
        <f ca="1">LOWER(SUBSTITUTE(SUBSTITUTE(SUBSTITUTE(SUBSTITUTE(SUBSTITUTE(SUBSTITUTE(SUBSTITUTE(ATALI[[#This Row],[N.B.nota]]," ",""),"-",""),"(",""),")",""),".",""),",",""),"/",""))</f>
        <v/>
      </c>
      <c r="W746" s="32" t="str">
        <f ca="1">IF(ATALI[[#This Row],[concat]]="","",MATCH(ATALI[[#This Row],[concat]],[3]!db[NB NOTA_C],0)+1)</f>
        <v/>
      </c>
      <c r="X746" s="32" t="str">
        <f ca="1">IF(ATALI[[#This Row],[N.B.nota]]="","",ADDRESS(ROW(ATALI[QB]),COLUMN(ATALI[QB]))&amp;":"&amp;ADDRESS(ROW(),COLUMN(ATALI[QB])))</f>
        <v/>
      </c>
      <c r="Y746" s="46" t="str">
        <f ca="1">IF(ATALI[[#This Row],[//]]="","",HYPERLINK("[../DB.xlsx]DB!e"&amp;MATCH(ATALI[[#This Row],[concat]],[3]!db[NB NOTA_C],0)+1,"&gt;"))</f>
        <v/>
      </c>
      <c r="Z746" s="32">
        <f ca="1">IF(ATALI[[#This Row],[ID NOTA]]="",INDIRECT(ADDRESS(ROW()-1,COLUMN())),ATALI[[#This Row],[ID NOTA]])</f>
        <v>7</v>
      </c>
    </row>
    <row r="747" spans="1:26" x14ac:dyDescent="0.25">
      <c r="A747" s="32"/>
      <c r="B747" s="29" t="str">
        <f>IF(ATALI[[#This Row],[N_ID]]="","",INDEX(Table1[ID],MATCH(ATALI[[#This Row],[N_ID]],Table1[N_ID],0)))</f>
        <v/>
      </c>
      <c r="C747" s="29" t="str">
        <f ca="1">IF(ATALI[[#This Row],[//]]="","",HYPERLINK("["&amp;SUBSTITUTE(DIR,"'","")&amp;"]NOTA!D"&amp;ATALI[[#This Row],[//]]+2,"&gt;"))</f>
        <v/>
      </c>
      <c r="D747" s="29" t="str">
        <f>IF(ATALI[[#This Row],[ID NOTA]]="","",INDEX(Table1[QB],MATCH(ATALI[[#This Row],[ID NOTA]],Table1[ID],0)))</f>
        <v/>
      </c>
      <c r="E74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47" s="29"/>
      <c r="G747" s="30" t="str">
        <f ca="1">IF(ATALI[[#This Row],[N_ID]]="","",INDEX(INDIRECT($2:$2),ATALI[[#This Row],[//]]))</f>
        <v/>
      </c>
      <c r="H747" s="30" t="str">
        <f ca="1">IF(ATALI[[#This Row],[N_ID]]="","",INDEX(INDIRECT($2:$2),ATALI[[#This Row],[//]]))</f>
        <v/>
      </c>
      <c r="I747" s="32" t="str">
        <f ca="1">IF(ATALI[[#This Row],[N_ID]]="","",INDEX(INDIRECT($2:$2),ATALI[[#This Row],[//]]))</f>
        <v/>
      </c>
      <c r="J747" s="32" t="str">
        <f ca="1">IF(ATALI[[#This Row],[//]]="","",INDEX([3]!db[NB PAJAK],ATALI[[#This Row],[stt]]-1))</f>
        <v/>
      </c>
      <c r="K747" s="29" t="str">
        <f ca="1">IF(ATALI[[#This Row],[//]]="","",INDEX(INDIRECT($2:$2),ATALI[[#This Row],[//]]))</f>
        <v/>
      </c>
      <c r="L747" s="29" t="str">
        <f ca="1">IF(ATALI[[#This Row],[//]]="","",INDEX(INDIRECT($2:$2),ATALI[[#This Row],[//]]))</f>
        <v/>
      </c>
      <c r="M747" s="29" t="str">
        <f ca="1">IF(ATALI[[#This Row],[//]]="","",INDEX(INDIRECT($2:$2),ATALI[[#This Row],[//]]))</f>
        <v/>
      </c>
      <c r="N747" s="33" t="str">
        <f ca="1">IF(ATALI[[#This Row],[//]]="","",INDEX(INDIRECT($2:$2),ATALI[[#This Row],[//]]))</f>
        <v/>
      </c>
      <c r="O747" s="44" t="str">
        <f ca="1">IF(ATALI[[#This Row],[//]]="","",INDEX(INDIRECT($2:$2),ATALI[[#This Row],[//]]))</f>
        <v/>
      </c>
      <c r="P747" s="44" t="str">
        <f ca="1">IF(ATALI[[#This Row],[//]]="","",IF(INDEX(INDIRECT($2:$2),ATALI[[#This Row],[//]])="","",INDEX(INDIRECT($2:$2),ATALI[[#This Row],[//]])))</f>
        <v/>
      </c>
      <c r="Q747" s="33" t="str">
        <f ca="1">IF(ATALI[[#This Row],[//]]="","",INDEX(INDIRECT($2:$2),ATALI[[#This Row],[//]]))</f>
        <v/>
      </c>
      <c r="R7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47" s="45" t="str">
        <f ca="1">IF(ATALI[[#This Row],[//]]="","",IF(INDEX(INDIRECT($2:$2),ATALI[[#This Row],[//]])="","",INDEX(INDIRECT($2:$2),ATALI[[#This Row],[//]])))</f>
        <v/>
      </c>
      <c r="U747" s="32" t="str">
        <f ca="1">IF(ATALI[[#This Row],[//]]="","",INDEX(INDIRECT($2:$2),ATALI[[#This Row],[//]]))</f>
        <v/>
      </c>
      <c r="V747" s="32" t="str">
        <f ca="1">LOWER(SUBSTITUTE(SUBSTITUTE(SUBSTITUTE(SUBSTITUTE(SUBSTITUTE(SUBSTITUTE(SUBSTITUTE(ATALI[[#This Row],[N.B.nota]]," ",""),"-",""),"(",""),")",""),".",""),",",""),"/",""))</f>
        <v/>
      </c>
      <c r="W747" s="32" t="str">
        <f ca="1">IF(ATALI[[#This Row],[concat]]="","",MATCH(ATALI[[#This Row],[concat]],[3]!db[NB NOTA_C],0)+1)</f>
        <v/>
      </c>
      <c r="X747" s="32" t="str">
        <f ca="1">IF(ATALI[[#This Row],[N.B.nota]]="","",ADDRESS(ROW(ATALI[QB]),COLUMN(ATALI[QB]))&amp;":"&amp;ADDRESS(ROW(),COLUMN(ATALI[QB])))</f>
        <v/>
      </c>
      <c r="Y747" s="46" t="str">
        <f ca="1">IF(ATALI[[#This Row],[//]]="","",HYPERLINK("[../DB.xlsx]DB!e"&amp;MATCH(ATALI[[#This Row],[concat]],[3]!db[NB NOTA_C],0)+1,"&gt;"))</f>
        <v/>
      </c>
      <c r="Z747" s="32">
        <f ca="1">IF(ATALI[[#This Row],[ID NOTA]]="",INDIRECT(ADDRESS(ROW()-1,COLUMN())),ATALI[[#This Row],[ID NOTA]])</f>
        <v>7</v>
      </c>
    </row>
    <row r="748" spans="1:26" x14ac:dyDescent="0.25">
      <c r="A748" s="32"/>
      <c r="B748" s="29" t="str">
        <f>IF(ATALI[[#This Row],[N_ID]]="","",INDEX(Table1[ID],MATCH(ATALI[[#This Row],[N_ID]],Table1[N_ID],0)))</f>
        <v/>
      </c>
      <c r="C748" s="29" t="str">
        <f ca="1">IF(ATALI[[#This Row],[//]]="","",HYPERLINK("["&amp;SUBSTITUTE(DIR,"'","")&amp;"]NOTA!D"&amp;ATALI[[#This Row],[//]]+2,"&gt;"))</f>
        <v/>
      </c>
      <c r="D748" s="29" t="str">
        <f>IF(ATALI[[#This Row],[ID NOTA]]="","",INDEX(Table1[QB],MATCH(ATALI[[#This Row],[ID NOTA]],Table1[ID],0)))</f>
        <v/>
      </c>
      <c r="E74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48" s="29"/>
      <c r="G748" s="30" t="str">
        <f ca="1">IF(ATALI[[#This Row],[N_ID]]="","",INDEX(INDIRECT($2:$2),ATALI[[#This Row],[//]]))</f>
        <v/>
      </c>
      <c r="H748" s="30" t="str">
        <f ca="1">IF(ATALI[[#This Row],[N_ID]]="","",INDEX(INDIRECT($2:$2),ATALI[[#This Row],[//]]))</f>
        <v/>
      </c>
      <c r="I748" s="32" t="str">
        <f ca="1">IF(ATALI[[#This Row],[N_ID]]="","",INDEX(INDIRECT($2:$2),ATALI[[#This Row],[//]]))</f>
        <v/>
      </c>
      <c r="J748" s="32" t="str">
        <f ca="1">IF(ATALI[[#This Row],[//]]="","",INDEX([3]!db[NB PAJAK],ATALI[[#This Row],[stt]]-1))</f>
        <v/>
      </c>
      <c r="K748" s="29" t="str">
        <f ca="1">IF(ATALI[[#This Row],[//]]="","",INDEX(INDIRECT($2:$2),ATALI[[#This Row],[//]]))</f>
        <v/>
      </c>
      <c r="L748" s="29" t="str">
        <f ca="1">IF(ATALI[[#This Row],[//]]="","",INDEX(INDIRECT($2:$2),ATALI[[#This Row],[//]]))</f>
        <v/>
      </c>
      <c r="M748" s="29" t="str">
        <f ca="1">IF(ATALI[[#This Row],[//]]="","",INDEX(INDIRECT($2:$2),ATALI[[#This Row],[//]]))</f>
        <v/>
      </c>
      <c r="N748" s="33" t="str">
        <f ca="1">IF(ATALI[[#This Row],[//]]="","",INDEX(INDIRECT($2:$2),ATALI[[#This Row],[//]]))</f>
        <v/>
      </c>
      <c r="O748" s="44" t="str">
        <f ca="1">IF(ATALI[[#This Row],[//]]="","",INDEX(INDIRECT($2:$2),ATALI[[#This Row],[//]]))</f>
        <v/>
      </c>
      <c r="P748" s="44" t="str">
        <f ca="1">IF(ATALI[[#This Row],[//]]="","",IF(INDEX(INDIRECT($2:$2),ATALI[[#This Row],[//]])="","",INDEX(INDIRECT($2:$2),ATALI[[#This Row],[//]])))</f>
        <v/>
      </c>
      <c r="Q748" s="33" t="str">
        <f ca="1">IF(ATALI[[#This Row],[//]]="","",INDEX(INDIRECT($2:$2),ATALI[[#This Row],[//]]))</f>
        <v/>
      </c>
      <c r="R7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48" s="45" t="str">
        <f ca="1">IF(ATALI[[#This Row],[//]]="","",IF(INDEX(INDIRECT($2:$2),ATALI[[#This Row],[//]])="","",INDEX(INDIRECT($2:$2),ATALI[[#This Row],[//]])))</f>
        <v/>
      </c>
      <c r="U748" s="32" t="str">
        <f ca="1">IF(ATALI[[#This Row],[//]]="","",INDEX(INDIRECT($2:$2),ATALI[[#This Row],[//]]))</f>
        <v/>
      </c>
      <c r="V748" s="32" t="str">
        <f ca="1">LOWER(SUBSTITUTE(SUBSTITUTE(SUBSTITUTE(SUBSTITUTE(SUBSTITUTE(SUBSTITUTE(SUBSTITUTE(ATALI[[#This Row],[N.B.nota]]," ",""),"-",""),"(",""),")",""),".",""),",",""),"/",""))</f>
        <v/>
      </c>
      <c r="W748" s="32" t="str">
        <f ca="1">IF(ATALI[[#This Row],[concat]]="","",MATCH(ATALI[[#This Row],[concat]],[3]!db[NB NOTA_C],0)+1)</f>
        <v/>
      </c>
      <c r="X748" s="32" t="str">
        <f ca="1">IF(ATALI[[#This Row],[N.B.nota]]="","",ADDRESS(ROW(ATALI[QB]),COLUMN(ATALI[QB]))&amp;":"&amp;ADDRESS(ROW(),COLUMN(ATALI[QB])))</f>
        <v/>
      </c>
      <c r="Y748" s="46" t="str">
        <f ca="1">IF(ATALI[[#This Row],[//]]="","",HYPERLINK("[../DB.xlsx]DB!e"&amp;MATCH(ATALI[[#This Row],[concat]],[3]!db[NB NOTA_C],0)+1,"&gt;"))</f>
        <v/>
      </c>
      <c r="Z748" s="32">
        <f ca="1">IF(ATALI[[#This Row],[ID NOTA]]="",INDIRECT(ADDRESS(ROW()-1,COLUMN())),ATALI[[#This Row],[ID NOTA]])</f>
        <v>7</v>
      </c>
    </row>
    <row r="749" spans="1:26" x14ac:dyDescent="0.25">
      <c r="A749" s="32"/>
      <c r="B749" s="29" t="str">
        <f>IF(ATALI[[#This Row],[N_ID]]="","",INDEX(Table1[ID],MATCH(ATALI[[#This Row],[N_ID]],Table1[N_ID],0)))</f>
        <v/>
      </c>
      <c r="C749" s="29" t="str">
        <f ca="1">IF(ATALI[[#This Row],[//]]="","",HYPERLINK("["&amp;SUBSTITUTE(DIR,"'","")&amp;"]NOTA!D"&amp;ATALI[[#This Row],[//]]+2,"&gt;"))</f>
        <v/>
      </c>
      <c r="D749" s="29" t="str">
        <f>IF(ATALI[[#This Row],[ID NOTA]]="","",INDEX(Table1[QB],MATCH(ATALI[[#This Row],[ID NOTA]],Table1[ID],0)))</f>
        <v/>
      </c>
      <c r="E74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49" s="29"/>
      <c r="G749" s="30" t="str">
        <f ca="1">IF(ATALI[[#This Row],[N_ID]]="","",INDEX(INDIRECT($2:$2),ATALI[[#This Row],[//]]))</f>
        <v/>
      </c>
      <c r="H749" s="30" t="str">
        <f ca="1">IF(ATALI[[#This Row],[N_ID]]="","",INDEX(INDIRECT($2:$2),ATALI[[#This Row],[//]]))</f>
        <v/>
      </c>
      <c r="I749" s="32" t="str">
        <f ca="1">IF(ATALI[[#This Row],[N_ID]]="","",INDEX(INDIRECT($2:$2),ATALI[[#This Row],[//]]))</f>
        <v/>
      </c>
      <c r="J749" s="32" t="str">
        <f ca="1">IF(ATALI[[#This Row],[//]]="","",INDEX([3]!db[NB PAJAK],ATALI[[#This Row],[stt]]-1))</f>
        <v/>
      </c>
      <c r="K749" s="29" t="str">
        <f ca="1">IF(ATALI[[#This Row],[//]]="","",INDEX(INDIRECT($2:$2),ATALI[[#This Row],[//]]))</f>
        <v/>
      </c>
      <c r="L749" s="29" t="str">
        <f ca="1">IF(ATALI[[#This Row],[//]]="","",INDEX(INDIRECT($2:$2),ATALI[[#This Row],[//]]))</f>
        <v/>
      </c>
      <c r="M749" s="29" t="str">
        <f ca="1">IF(ATALI[[#This Row],[//]]="","",INDEX(INDIRECT($2:$2),ATALI[[#This Row],[//]]))</f>
        <v/>
      </c>
      <c r="N749" s="33" t="str">
        <f ca="1">IF(ATALI[[#This Row],[//]]="","",INDEX(INDIRECT($2:$2),ATALI[[#This Row],[//]]))</f>
        <v/>
      </c>
      <c r="O749" s="44" t="str">
        <f ca="1">IF(ATALI[[#This Row],[//]]="","",INDEX(INDIRECT($2:$2),ATALI[[#This Row],[//]]))</f>
        <v/>
      </c>
      <c r="P749" s="44" t="str">
        <f ca="1">IF(ATALI[[#This Row],[//]]="","",IF(INDEX(INDIRECT($2:$2),ATALI[[#This Row],[//]])="","",INDEX(INDIRECT($2:$2),ATALI[[#This Row],[//]])))</f>
        <v/>
      </c>
      <c r="Q749" s="33" t="str">
        <f ca="1">IF(ATALI[[#This Row],[//]]="","",INDEX(INDIRECT($2:$2),ATALI[[#This Row],[//]]))</f>
        <v/>
      </c>
      <c r="R7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49" s="45" t="str">
        <f ca="1">IF(ATALI[[#This Row],[//]]="","",IF(INDEX(INDIRECT($2:$2),ATALI[[#This Row],[//]])="","",INDEX(INDIRECT($2:$2),ATALI[[#This Row],[//]])))</f>
        <v/>
      </c>
      <c r="U749" s="32" t="str">
        <f ca="1">IF(ATALI[[#This Row],[//]]="","",INDEX(INDIRECT($2:$2),ATALI[[#This Row],[//]]))</f>
        <v/>
      </c>
      <c r="V749" s="32" t="str">
        <f ca="1">LOWER(SUBSTITUTE(SUBSTITUTE(SUBSTITUTE(SUBSTITUTE(SUBSTITUTE(SUBSTITUTE(SUBSTITUTE(ATALI[[#This Row],[N.B.nota]]," ",""),"-",""),"(",""),")",""),".",""),",",""),"/",""))</f>
        <v/>
      </c>
      <c r="W749" s="32" t="str">
        <f ca="1">IF(ATALI[[#This Row],[concat]]="","",MATCH(ATALI[[#This Row],[concat]],[3]!db[NB NOTA_C],0)+1)</f>
        <v/>
      </c>
      <c r="X749" s="32" t="str">
        <f ca="1">IF(ATALI[[#This Row],[N.B.nota]]="","",ADDRESS(ROW(ATALI[QB]),COLUMN(ATALI[QB]))&amp;":"&amp;ADDRESS(ROW(),COLUMN(ATALI[QB])))</f>
        <v/>
      </c>
      <c r="Y749" s="46" t="str">
        <f ca="1">IF(ATALI[[#This Row],[//]]="","",HYPERLINK("[../DB.xlsx]DB!e"&amp;MATCH(ATALI[[#This Row],[concat]],[3]!db[NB NOTA_C],0)+1,"&gt;"))</f>
        <v/>
      </c>
      <c r="Z749" s="32">
        <f ca="1">IF(ATALI[[#This Row],[ID NOTA]]="",INDIRECT(ADDRESS(ROW()-1,COLUMN())),ATALI[[#This Row],[ID NOTA]])</f>
        <v>7</v>
      </c>
    </row>
    <row r="750" spans="1:26" x14ac:dyDescent="0.25">
      <c r="A750" s="32"/>
      <c r="B750" s="29" t="str">
        <f>IF(ATALI[[#This Row],[N_ID]]="","",INDEX(Table1[ID],MATCH(ATALI[[#This Row],[N_ID]],Table1[N_ID],0)))</f>
        <v/>
      </c>
      <c r="C750" s="29" t="str">
        <f ca="1">IF(ATALI[[#This Row],[//]]="","",HYPERLINK("["&amp;SUBSTITUTE(DIR,"'","")&amp;"]NOTA!D"&amp;ATALI[[#This Row],[//]]+2,"&gt;"))</f>
        <v/>
      </c>
      <c r="D750" s="29" t="str">
        <f>IF(ATALI[[#This Row],[ID NOTA]]="","",INDEX(Table1[QB],MATCH(ATALI[[#This Row],[ID NOTA]],Table1[ID],0)))</f>
        <v/>
      </c>
      <c r="E75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50" s="29"/>
      <c r="G750" s="30" t="str">
        <f ca="1">IF(ATALI[[#This Row],[N_ID]]="","",INDEX(INDIRECT($2:$2),ATALI[[#This Row],[//]]))</f>
        <v/>
      </c>
      <c r="H750" s="30" t="str">
        <f ca="1">IF(ATALI[[#This Row],[N_ID]]="","",INDEX(INDIRECT($2:$2),ATALI[[#This Row],[//]]))</f>
        <v/>
      </c>
      <c r="I750" s="32" t="str">
        <f ca="1">IF(ATALI[[#This Row],[N_ID]]="","",INDEX(INDIRECT($2:$2),ATALI[[#This Row],[//]]))</f>
        <v/>
      </c>
      <c r="J750" s="32" t="str">
        <f ca="1">IF(ATALI[[#This Row],[//]]="","",INDEX([3]!db[NB PAJAK],ATALI[[#This Row],[stt]]-1))</f>
        <v/>
      </c>
      <c r="K750" s="29" t="str">
        <f ca="1">IF(ATALI[[#This Row],[//]]="","",INDEX(INDIRECT($2:$2),ATALI[[#This Row],[//]]))</f>
        <v/>
      </c>
      <c r="L750" s="29" t="str">
        <f ca="1">IF(ATALI[[#This Row],[//]]="","",INDEX(INDIRECT($2:$2),ATALI[[#This Row],[//]]))</f>
        <v/>
      </c>
      <c r="M750" s="29" t="str">
        <f ca="1">IF(ATALI[[#This Row],[//]]="","",INDEX(INDIRECT($2:$2),ATALI[[#This Row],[//]]))</f>
        <v/>
      </c>
      <c r="N750" s="33" t="str">
        <f ca="1">IF(ATALI[[#This Row],[//]]="","",INDEX(INDIRECT($2:$2),ATALI[[#This Row],[//]]))</f>
        <v/>
      </c>
      <c r="O750" s="44" t="str">
        <f ca="1">IF(ATALI[[#This Row],[//]]="","",INDEX(INDIRECT($2:$2),ATALI[[#This Row],[//]]))</f>
        <v/>
      </c>
      <c r="P750" s="44" t="str">
        <f ca="1">IF(ATALI[[#This Row],[//]]="","",IF(INDEX(INDIRECT($2:$2),ATALI[[#This Row],[//]])="","",INDEX(INDIRECT($2:$2),ATALI[[#This Row],[//]])))</f>
        <v/>
      </c>
      <c r="Q750" s="33" t="str">
        <f ca="1">IF(ATALI[[#This Row],[//]]="","",INDEX(INDIRECT($2:$2),ATALI[[#This Row],[//]]))</f>
        <v/>
      </c>
      <c r="R7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50" s="45" t="str">
        <f ca="1">IF(ATALI[[#This Row],[//]]="","",IF(INDEX(INDIRECT($2:$2),ATALI[[#This Row],[//]])="","",INDEX(INDIRECT($2:$2),ATALI[[#This Row],[//]])))</f>
        <v/>
      </c>
      <c r="U750" s="32" t="str">
        <f ca="1">IF(ATALI[[#This Row],[//]]="","",INDEX(INDIRECT($2:$2),ATALI[[#This Row],[//]]))</f>
        <v/>
      </c>
      <c r="V750" s="32" t="str">
        <f ca="1">LOWER(SUBSTITUTE(SUBSTITUTE(SUBSTITUTE(SUBSTITUTE(SUBSTITUTE(SUBSTITUTE(SUBSTITUTE(ATALI[[#This Row],[N.B.nota]]," ",""),"-",""),"(",""),")",""),".",""),",",""),"/",""))</f>
        <v/>
      </c>
      <c r="W750" s="32" t="str">
        <f ca="1">IF(ATALI[[#This Row],[concat]]="","",MATCH(ATALI[[#This Row],[concat]],[3]!db[NB NOTA_C],0)+1)</f>
        <v/>
      </c>
      <c r="X750" s="32" t="str">
        <f ca="1">IF(ATALI[[#This Row],[N.B.nota]]="","",ADDRESS(ROW(ATALI[QB]),COLUMN(ATALI[QB]))&amp;":"&amp;ADDRESS(ROW(),COLUMN(ATALI[QB])))</f>
        <v/>
      </c>
      <c r="Y750" s="46" t="str">
        <f ca="1">IF(ATALI[[#This Row],[//]]="","",HYPERLINK("[../DB.xlsx]DB!e"&amp;MATCH(ATALI[[#This Row],[concat]],[3]!db[NB NOTA_C],0)+1,"&gt;"))</f>
        <v/>
      </c>
      <c r="Z750" s="32">
        <f ca="1">IF(ATALI[[#This Row],[ID NOTA]]="",INDIRECT(ADDRESS(ROW()-1,COLUMN())),ATALI[[#This Row],[ID NOTA]])</f>
        <v>7</v>
      </c>
    </row>
    <row r="751" spans="1:26" x14ac:dyDescent="0.25">
      <c r="A751" s="32"/>
      <c r="B751" s="29" t="str">
        <f>IF(ATALI[[#This Row],[N_ID]]="","",INDEX(Table1[ID],MATCH(ATALI[[#This Row],[N_ID]],Table1[N_ID],0)))</f>
        <v/>
      </c>
      <c r="C751" s="29" t="str">
        <f ca="1">IF(ATALI[[#This Row],[//]]="","",HYPERLINK("["&amp;SUBSTITUTE(DIR,"'","")&amp;"]NOTA!D"&amp;ATALI[[#This Row],[//]]+2,"&gt;"))</f>
        <v/>
      </c>
      <c r="D751" s="29" t="str">
        <f>IF(ATALI[[#This Row],[ID NOTA]]="","",INDEX(Table1[QB],MATCH(ATALI[[#This Row],[ID NOTA]],Table1[ID],0)))</f>
        <v/>
      </c>
      <c r="E75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51" s="29"/>
      <c r="G751" s="30" t="str">
        <f ca="1">IF(ATALI[[#This Row],[N_ID]]="","",INDEX(INDIRECT($2:$2),ATALI[[#This Row],[//]]))</f>
        <v/>
      </c>
      <c r="H751" s="30" t="str">
        <f ca="1">IF(ATALI[[#This Row],[N_ID]]="","",INDEX(INDIRECT($2:$2),ATALI[[#This Row],[//]]))</f>
        <v/>
      </c>
      <c r="I751" s="32" t="str">
        <f ca="1">IF(ATALI[[#This Row],[N_ID]]="","",INDEX(INDIRECT($2:$2),ATALI[[#This Row],[//]]))</f>
        <v/>
      </c>
      <c r="J751" s="32" t="str">
        <f ca="1">IF(ATALI[[#This Row],[//]]="","",INDEX([3]!db[NB PAJAK],ATALI[[#This Row],[stt]]-1))</f>
        <v/>
      </c>
      <c r="K751" s="29" t="str">
        <f ca="1">IF(ATALI[[#This Row],[//]]="","",INDEX(INDIRECT($2:$2),ATALI[[#This Row],[//]]))</f>
        <v/>
      </c>
      <c r="L751" s="29" t="str">
        <f ca="1">IF(ATALI[[#This Row],[//]]="","",INDEX(INDIRECT($2:$2),ATALI[[#This Row],[//]]))</f>
        <v/>
      </c>
      <c r="M751" s="29" t="str">
        <f ca="1">IF(ATALI[[#This Row],[//]]="","",INDEX(INDIRECT($2:$2),ATALI[[#This Row],[//]]))</f>
        <v/>
      </c>
      <c r="N751" s="33" t="str">
        <f ca="1">IF(ATALI[[#This Row],[//]]="","",INDEX(INDIRECT($2:$2),ATALI[[#This Row],[//]]))</f>
        <v/>
      </c>
      <c r="O751" s="44" t="str">
        <f ca="1">IF(ATALI[[#This Row],[//]]="","",INDEX(INDIRECT($2:$2),ATALI[[#This Row],[//]]))</f>
        <v/>
      </c>
      <c r="P751" s="44" t="str">
        <f ca="1">IF(ATALI[[#This Row],[//]]="","",IF(INDEX(INDIRECT($2:$2),ATALI[[#This Row],[//]])="","",INDEX(INDIRECT($2:$2),ATALI[[#This Row],[//]])))</f>
        <v/>
      </c>
      <c r="Q751" s="33" t="str">
        <f ca="1">IF(ATALI[[#This Row],[//]]="","",INDEX(INDIRECT($2:$2),ATALI[[#This Row],[//]]))</f>
        <v/>
      </c>
      <c r="R7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51" s="45" t="str">
        <f ca="1">IF(ATALI[[#This Row],[//]]="","",IF(INDEX(INDIRECT($2:$2),ATALI[[#This Row],[//]])="","",INDEX(INDIRECT($2:$2),ATALI[[#This Row],[//]])))</f>
        <v/>
      </c>
      <c r="U751" s="32" t="str">
        <f ca="1">IF(ATALI[[#This Row],[//]]="","",INDEX(INDIRECT($2:$2),ATALI[[#This Row],[//]]))</f>
        <v/>
      </c>
      <c r="V751" s="32" t="str">
        <f ca="1">LOWER(SUBSTITUTE(SUBSTITUTE(SUBSTITUTE(SUBSTITUTE(SUBSTITUTE(SUBSTITUTE(SUBSTITUTE(ATALI[[#This Row],[N.B.nota]]," ",""),"-",""),"(",""),")",""),".",""),",",""),"/",""))</f>
        <v/>
      </c>
      <c r="W751" s="32" t="str">
        <f ca="1">IF(ATALI[[#This Row],[concat]]="","",MATCH(ATALI[[#This Row],[concat]],[3]!db[NB NOTA_C],0)+1)</f>
        <v/>
      </c>
      <c r="X751" s="32" t="str">
        <f ca="1">IF(ATALI[[#This Row],[N.B.nota]]="","",ADDRESS(ROW(ATALI[QB]),COLUMN(ATALI[QB]))&amp;":"&amp;ADDRESS(ROW(),COLUMN(ATALI[QB])))</f>
        <v/>
      </c>
      <c r="Y751" s="46" t="str">
        <f ca="1">IF(ATALI[[#This Row],[//]]="","",HYPERLINK("[../DB.xlsx]DB!e"&amp;MATCH(ATALI[[#This Row],[concat]],[3]!db[NB NOTA_C],0)+1,"&gt;"))</f>
        <v/>
      </c>
      <c r="Z751" s="32">
        <f ca="1">IF(ATALI[[#This Row],[ID NOTA]]="",INDIRECT(ADDRESS(ROW()-1,COLUMN())),ATALI[[#This Row],[ID NOTA]])</f>
        <v>7</v>
      </c>
    </row>
    <row r="752" spans="1:26" x14ac:dyDescent="0.25">
      <c r="A752" s="32"/>
      <c r="B752" s="29" t="str">
        <f>IF(ATALI[[#This Row],[N_ID]]="","",INDEX(Table1[ID],MATCH(ATALI[[#This Row],[N_ID]],Table1[N_ID],0)))</f>
        <v/>
      </c>
      <c r="C752" s="29" t="str">
        <f ca="1">IF(ATALI[[#This Row],[//]]="","",HYPERLINK("["&amp;SUBSTITUTE(DIR,"'","")&amp;"]NOTA!D"&amp;ATALI[[#This Row],[//]]+2,"&gt;"))</f>
        <v/>
      </c>
      <c r="D752" s="29" t="str">
        <f>IF(ATALI[[#This Row],[ID NOTA]]="","",INDEX(Table1[QB],MATCH(ATALI[[#This Row],[ID NOTA]],Table1[ID],0)))</f>
        <v/>
      </c>
      <c r="E75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52" s="29"/>
      <c r="G752" s="30" t="str">
        <f ca="1">IF(ATALI[[#This Row],[N_ID]]="","",INDEX(INDIRECT($2:$2),ATALI[[#This Row],[//]]))</f>
        <v/>
      </c>
      <c r="H752" s="30" t="str">
        <f ca="1">IF(ATALI[[#This Row],[N_ID]]="","",INDEX(INDIRECT($2:$2),ATALI[[#This Row],[//]]))</f>
        <v/>
      </c>
      <c r="I752" s="32" t="str">
        <f ca="1">IF(ATALI[[#This Row],[N_ID]]="","",INDEX(INDIRECT($2:$2),ATALI[[#This Row],[//]]))</f>
        <v/>
      </c>
      <c r="J752" s="32" t="str">
        <f ca="1">IF(ATALI[[#This Row],[//]]="","",INDEX([3]!db[NB PAJAK],ATALI[[#This Row],[stt]]-1))</f>
        <v/>
      </c>
      <c r="K752" s="29" t="str">
        <f ca="1">IF(ATALI[[#This Row],[//]]="","",INDEX(INDIRECT($2:$2),ATALI[[#This Row],[//]]))</f>
        <v/>
      </c>
      <c r="L752" s="29" t="str">
        <f ca="1">IF(ATALI[[#This Row],[//]]="","",INDEX(INDIRECT($2:$2),ATALI[[#This Row],[//]]))</f>
        <v/>
      </c>
      <c r="M752" s="29" t="str">
        <f ca="1">IF(ATALI[[#This Row],[//]]="","",INDEX(INDIRECT($2:$2),ATALI[[#This Row],[//]]))</f>
        <v/>
      </c>
      <c r="N752" s="33" t="str">
        <f ca="1">IF(ATALI[[#This Row],[//]]="","",INDEX(INDIRECT($2:$2),ATALI[[#This Row],[//]]))</f>
        <v/>
      </c>
      <c r="O752" s="44" t="str">
        <f ca="1">IF(ATALI[[#This Row],[//]]="","",INDEX(INDIRECT($2:$2),ATALI[[#This Row],[//]]))</f>
        <v/>
      </c>
      <c r="P752" s="44" t="str">
        <f ca="1">IF(ATALI[[#This Row],[//]]="","",IF(INDEX(INDIRECT($2:$2),ATALI[[#This Row],[//]])="","",INDEX(INDIRECT($2:$2),ATALI[[#This Row],[//]])))</f>
        <v/>
      </c>
      <c r="Q752" s="33" t="str">
        <f ca="1">IF(ATALI[[#This Row],[//]]="","",INDEX(INDIRECT($2:$2),ATALI[[#This Row],[//]]))</f>
        <v/>
      </c>
      <c r="R7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52" s="45" t="str">
        <f ca="1">IF(ATALI[[#This Row],[//]]="","",IF(INDEX(INDIRECT($2:$2),ATALI[[#This Row],[//]])="","",INDEX(INDIRECT($2:$2),ATALI[[#This Row],[//]])))</f>
        <v/>
      </c>
      <c r="U752" s="32" t="str">
        <f ca="1">IF(ATALI[[#This Row],[//]]="","",INDEX(INDIRECT($2:$2),ATALI[[#This Row],[//]]))</f>
        <v/>
      </c>
      <c r="V752" s="32" t="str">
        <f ca="1">LOWER(SUBSTITUTE(SUBSTITUTE(SUBSTITUTE(SUBSTITUTE(SUBSTITUTE(SUBSTITUTE(SUBSTITUTE(ATALI[[#This Row],[N.B.nota]]," ",""),"-",""),"(",""),")",""),".",""),",",""),"/",""))</f>
        <v/>
      </c>
      <c r="W752" s="32" t="str">
        <f ca="1">IF(ATALI[[#This Row],[concat]]="","",MATCH(ATALI[[#This Row],[concat]],[3]!db[NB NOTA_C],0)+1)</f>
        <v/>
      </c>
      <c r="X752" s="32" t="str">
        <f ca="1">IF(ATALI[[#This Row],[N.B.nota]]="","",ADDRESS(ROW(ATALI[QB]),COLUMN(ATALI[QB]))&amp;":"&amp;ADDRESS(ROW(),COLUMN(ATALI[QB])))</f>
        <v/>
      </c>
      <c r="Y752" s="46" t="str">
        <f ca="1">IF(ATALI[[#This Row],[//]]="","",HYPERLINK("[../DB.xlsx]DB!e"&amp;MATCH(ATALI[[#This Row],[concat]],[3]!db[NB NOTA_C],0)+1,"&gt;"))</f>
        <v/>
      </c>
      <c r="Z752" s="32">
        <f ca="1">IF(ATALI[[#This Row],[ID NOTA]]="",INDIRECT(ADDRESS(ROW()-1,COLUMN())),ATALI[[#This Row],[ID NOTA]])</f>
        <v>7</v>
      </c>
    </row>
    <row r="753" spans="1:26" x14ac:dyDescent="0.25">
      <c r="A753" s="32"/>
      <c r="B753" s="29" t="str">
        <f>IF(ATALI[[#This Row],[N_ID]]="","",INDEX(Table1[ID],MATCH(ATALI[[#This Row],[N_ID]],Table1[N_ID],0)))</f>
        <v/>
      </c>
      <c r="C753" s="29" t="str">
        <f ca="1">IF(ATALI[[#This Row],[//]]="","",HYPERLINK("["&amp;SUBSTITUTE(DIR,"'","")&amp;"]NOTA!D"&amp;ATALI[[#This Row],[//]]+2,"&gt;"))</f>
        <v/>
      </c>
      <c r="D753" s="29" t="str">
        <f>IF(ATALI[[#This Row],[ID NOTA]]="","",INDEX(Table1[QB],MATCH(ATALI[[#This Row],[ID NOTA]],Table1[ID],0)))</f>
        <v/>
      </c>
      <c r="E75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53" s="29"/>
      <c r="G753" s="30" t="str">
        <f ca="1">IF(ATALI[[#This Row],[N_ID]]="","",INDEX(INDIRECT($2:$2),ATALI[[#This Row],[//]]))</f>
        <v/>
      </c>
      <c r="H753" s="30" t="str">
        <f ca="1">IF(ATALI[[#This Row],[N_ID]]="","",INDEX(INDIRECT($2:$2),ATALI[[#This Row],[//]]))</f>
        <v/>
      </c>
      <c r="I753" s="32" t="str">
        <f ca="1">IF(ATALI[[#This Row],[N_ID]]="","",INDEX(INDIRECT($2:$2),ATALI[[#This Row],[//]]))</f>
        <v/>
      </c>
      <c r="J753" s="32" t="str">
        <f ca="1">IF(ATALI[[#This Row],[//]]="","",INDEX([3]!db[NB PAJAK],ATALI[[#This Row],[stt]]-1))</f>
        <v/>
      </c>
      <c r="K753" s="29" t="str">
        <f ca="1">IF(ATALI[[#This Row],[//]]="","",INDEX(INDIRECT($2:$2),ATALI[[#This Row],[//]]))</f>
        <v/>
      </c>
      <c r="L753" s="29" t="str">
        <f ca="1">IF(ATALI[[#This Row],[//]]="","",INDEX(INDIRECT($2:$2),ATALI[[#This Row],[//]]))</f>
        <v/>
      </c>
      <c r="M753" s="29" t="str">
        <f ca="1">IF(ATALI[[#This Row],[//]]="","",INDEX(INDIRECT($2:$2),ATALI[[#This Row],[//]]))</f>
        <v/>
      </c>
      <c r="N753" s="33" t="str">
        <f ca="1">IF(ATALI[[#This Row],[//]]="","",INDEX(INDIRECT($2:$2),ATALI[[#This Row],[//]]))</f>
        <v/>
      </c>
      <c r="O753" s="44" t="str">
        <f ca="1">IF(ATALI[[#This Row],[//]]="","",INDEX(INDIRECT($2:$2),ATALI[[#This Row],[//]]))</f>
        <v/>
      </c>
      <c r="P753" s="44" t="str">
        <f ca="1">IF(ATALI[[#This Row],[//]]="","",IF(INDEX(INDIRECT($2:$2),ATALI[[#This Row],[//]])="","",INDEX(INDIRECT($2:$2),ATALI[[#This Row],[//]])))</f>
        <v/>
      </c>
      <c r="Q753" s="33" t="str">
        <f ca="1">IF(ATALI[[#This Row],[//]]="","",INDEX(INDIRECT($2:$2),ATALI[[#This Row],[//]]))</f>
        <v/>
      </c>
      <c r="R7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53" s="45" t="str">
        <f ca="1">IF(ATALI[[#This Row],[//]]="","",IF(INDEX(INDIRECT($2:$2),ATALI[[#This Row],[//]])="","",INDEX(INDIRECT($2:$2),ATALI[[#This Row],[//]])))</f>
        <v/>
      </c>
      <c r="U753" s="32" t="str">
        <f ca="1">IF(ATALI[[#This Row],[//]]="","",INDEX(INDIRECT($2:$2),ATALI[[#This Row],[//]]))</f>
        <v/>
      </c>
      <c r="V753" s="32" t="str">
        <f ca="1">LOWER(SUBSTITUTE(SUBSTITUTE(SUBSTITUTE(SUBSTITUTE(SUBSTITUTE(SUBSTITUTE(SUBSTITUTE(ATALI[[#This Row],[N.B.nota]]," ",""),"-",""),"(",""),")",""),".",""),",",""),"/",""))</f>
        <v/>
      </c>
      <c r="W753" s="32" t="str">
        <f ca="1">IF(ATALI[[#This Row],[concat]]="","",MATCH(ATALI[[#This Row],[concat]],[3]!db[NB NOTA_C],0)+1)</f>
        <v/>
      </c>
      <c r="X753" s="32" t="str">
        <f ca="1">IF(ATALI[[#This Row],[N.B.nota]]="","",ADDRESS(ROW(ATALI[QB]),COLUMN(ATALI[QB]))&amp;":"&amp;ADDRESS(ROW(),COLUMN(ATALI[QB])))</f>
        <v/>
      </c>
      <c r="Y753" s="46" t="str">
        <f ca="1">IF(ATALI[[#This Row],[//]]="","",HYPERLINK("[../DB.xlsx]DB!e"&amp;MATCH(ATALI[[#This Row],[concat]],[3]!db[NB NOTA_C],0)+1,"&gt;"))</f>
        <v/>
      </c>
      <c r="Z753" s="32">
        <f ca="1">IF(ATALI[[#This Row],[ID NOTA]]="",INDIRECT(ADDRESS(ROW()-1,COLUMN())),ATALI[[#This Row],[ID NOTA]])</f>
        <v>7</v>
      </c>
    </row>
    <row r="754" spans="1:26" x14ac:dyDescent="0.25">
      <c r="A754" s="32"/>
      <c r="B754" s="29" t="str">
        <f>IF(ATALI[[#This Row],[N_ID]]="","",INDEX(Table1[ID],MATCH(ATALI[[#This Row],[N_ID]],Table1[N_ID],0)))</f>
        <v/>
      </c>
      <c r="C754" s="29" t="str">
        <f ca="1">IF(ATALI[[#This Row],[//]]="","",HYPERLINK("["&amp;SUBSTITUTE(DIR,"'","")&amp;"]NOTA!D"&amp;ATALI[[#This Row],[//]]+2,"&gt;"))</f>
        <v/>
      </c>
      <c r="D754" s="29" t="str">
        <f>IF(ATALI[[#This Row],[ID NOTA]]="","",INDEX(Table1[QB],MATCH(ATALI[[#This Row],[ID NOTA]],Table1[ID],0)))</f>
        <v/>
      </c>
      <c r="E75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54" s="29"/>
      <c r="G754" s="30" t="str">
        <f ca="1">IF(ATALI[[#This Row],[N_ID]]="","",INDEX(INDIRECT($2:$2),ATALI[[#This Row],[//]]))</f>
        <v/>
      </c>
      <c r="H754" s="30" t="str">
        <f ca="1">IF(ATALI[[#This Row],[N_ID]]="","",INDEX(INDIRECT($2:$2),ATALI[[#This Row],[//]]))</f>
        <v/>
      </c>
      <c r="I754" s="32" t="str">
        <f ca="1">IF(ATALI[[#This Row],[N_ID]]="","",INDEX(INDIRECT($2:$2),ATALI[[#This Row],[//]]))</f>
        <v/>
      </c>
      <c r="J754" s="32" t="str">
        <f ca="1">IF(ATALI[[#This Row],[//]]="","",INDEX([3]!db[NB PAJAK],ATALI[[#This Row],[stt]]-1))</f>
        <v/>
      </c>
      <c r="K754" s="29" t="str">
        <f ca="1">IF(ATALI[[#This Row],[//]]="","",INDEX(INDIRECT($2:$2),ATALI[[#This Row],[//]]))</f>
        <v/>
      </c>
      <c r="L754" s="29" t="str">
        <f ca="1">IF(ATALI[[#This Row],[//]]="","",INDEX(INDIRECT($2:$2),ATALI[[#This Row],[//]]))</f>
        <v/>
      </c>
      <c r="M754" s="29" t="str">
        <f ca="1">IF(ATALI[[#This Row],[//]]="","",INDEX(INDIRECT($2:$2),ATALI[[#This Row],[//]]))</f>
        <v/>
      </c>
      <c r="N754" s="33" t="str">
        <f ca="1">IF(ATALI[[#This Row],[//]]="","",INDEX(INDIRECT($2:$2),ATALI[[#This Row],[//]]))</f>
        <v/>
      </c>
      <c r="O754" s="44" t="str">
        <f ca="1">IF(ATALI[[#This Row],[//]]="","",INDEX(INDIRECT($2:$2),ATALI[[#This Row],[//]]))</f>
        <v/>
      </c>
      <c r="P754" s="44" t="str">
        <f ca="1">IF(ATALI[[#This Row],[//]]="","",IF(INDEX(INDIRECT($2:$2),ATALI[[#This Row],[//]])="","",INDEX(INDIRECT($2:$2),ATALI[[#This Row],[//]])))</f>
        <v/>
      </c>
      <c r="Q754" s="33" t="str">
        <f ca="1">IF(ATALI[[#This Row],[//]]="","",INDEX(INDIRECT($2:$2),ATALI[[#This Row],[//]]))</f>
        <v/>
      </c>
      <c r="R7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54" s="45" t="str">
        <f ca="1">IF(ATALI[[#This Row],[//]]="","",IF(INDEX(INDIRECT($2:$2),ATALI[[#This Row],[//]])="","",INDEX(INDIRECT($2:$2),ATALI[[#This Row],[//]])))</f>
        <v/>
      </c>
      <c r="U754" s="32" t="str">
        <f ca="1">IF(ATALI[[#This Row],[//]]="","",INDEX(INDIRECT($2:$2),ATALI[[#This Row],[//]]))</f>
        <v/>
      </c>
      <c r="V754" s="32" t="str">
        <f ca="1">LOWER(SUBSTITUTE(SUBSTITUTE(SUBSTITUTE(SUBSTITUTE(SUBSTITUTE(SUBSTITUTE(SUBSTITUTE(ATALI[[#This Row],[N.B.nota]]," ",""),"-",""),"(",""),")",""),".",""),",",""),"/",""))</f>
        <v/>
      </c>
      <c r="W754" s="32" t="str">
        <f ca="1">IF(ATALI[[#This Row],[concat]]="","",MATCH(ATALI[[#This Row],[concat]],[3]!db[NB NOTA_C],0)+1)</f>
        <v/>
      </c>
      <c r="X754" s="32" t="str">
        <f ca="1">IF(ATALI[[#This Row],[N.B.nota]]="","",ADDRESS(ROW(ATALI[QB]),COLUMN(ATALI[QB]))&amp;":"&amp;ADDRESS(ROW(),COLUMN(ATALI[QB])))</f>
        <v/>
      </c>
      <c r="Y754" s="46" t="str">
        <f ca="1">IF(ATALI[[#This Row],[//]]="","",HYPERLINK("[../DB.xlsx]DB!e"&amp;MATCH(ATALI[[#This Row],[concat]],[3]!db[NB NOTA_C],0)+1,"&gt;"))</f>
        <v/>
      </c>
      <c r="Z754" s="32">
        <f ca="1">IF(ATALI[[#This Row],[ID NOTA]]="",INDIRECT(ADDRESS(ROW()-1,COLUMN())),ATALI[[#This Row],[ID NOTA]])</f>
        <v>7</v>
      </c>
    </row>
    <row r="755" spans="1:26" x14ac:dyDescent="0.25">
      <c r="A755" s="32"/>
      <c r="B755" s="29" t="str">
        <f>IF(ATALI[[#This Row],[N_ID]]="","",INDEX(Table1[ID],MATCH(ATALI[[#This Row],[N_ID]],Table1[N_ID],0)))</f>
        <v/>
      </c>
      <c r="C755" s="29" t="str">
        <f ca="1">IF(ATALI[[#This Row],[//]]="","",HYPERLINK("["&amp;SUBSTITUTE(DIR,"'","")&amp;"]NOTA!D"&amp;ATALI[[#This Row],[//]]+2,"&gt;"))</f>
        <v/>
      </c>
      <c r="D755" s="29" t="str">
        <f>IF(ATALI[[#This Row],[ID NOTA]]="","",INDEX(Table1[QB],MATCH(ATALI[[#This Row],[ID NOTA]],Table1[ID],0)))</f>
        <v/>
      </c>
      <c r="E75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55" s="29"/>
      <c r="G755" s="30" t="str">
        <f ca="1">IF(ATALI[[#This Row],[N_ID]]="","",INDEX(INDIRECT($2:$2),ATALI[[#This Row],[//]]))</f>
        <v/>
      </c>
      <c r="H755" s="30" t="str">
        <f ca="1">IF(ATALI[[#This Row],[N_ID]]="","",INDEX(INDIRECT($2:$2),ATALI[[#This Row],[//]]))</f>
        <v/>
      </c>
      <c r="I755" s="32" t="str">
        <f ca="1">IF(ATALI[[#This Row],[N_ID]]="","",INDEX(INDIRECT($2:$2),ATALI[[#This Row],[//]]))</f>
        <v/>
      </c>
      <c r="J755" s="32" t="str">
        <f ca="1">IF(ATALI[[#This Row],[//]]="","",INDEX([3]!db[NB PAJAK],ATALI[[#This Row],[stt]]-1))</f>
        <v/>
      </c>
      <c r="K755" s="29" t="str">
        <f ca="1">IF(ATALI[[#This Row],[//]]="","",INDEX(INDIRECT($2:$2),ATALI[[#This Row],[//]]))</f>
        <v/>
      </c>
      <c r="L755" s="29" t="str">
        <f ca="1">IF(ATALI[[#This Row],[//]]="","",INDEX(INDIRECT($2:$2),ATALI[[#This Row],[//]]))</f>
        <v/>
      </c>
      <c r="M755" s="29" t="str">
        <f ca="1">IF(ATALI[[#This Row],[//]]="","",INDEX(INDIRECT($2:$2),ATALI[[#This Row],[//]]))</f>
        <v/>
      </c>
      <c r="N755" s="33" t="str">
        <f ca="1">IF(ATALI[[#This Row],[//]]="","",INDEX(INDIRECT($2:$2),ATALI[[#This Row],[//]]))</f>
        <v/>
      </c>
      <c r="O755" s="44" t="str">
        <f ca="1">IF(ATALI[[#This Row],[//]]="","",INDEX(INDIRECT($2:$2),ATALI[[#This Row],[//]]))</f>
        <v/>
      </c>
      <c r="P755" s="44" t="str">
        <f ca="1">IF(ATALI[[#This Row],[//]]="","",IF(INDEX(INDIRECT($2:$2),ATALI[[#This Row],[//]])="","",INDEX(INDIRECT($2:$2),ATALI[[#This Row],[//]])))</f>
        <v/>
      </c>
      <c r="Q755" s="33" t="str">
        <f ca="1">IF(ATALI[[#This Row],[//]]="","",INDEX(INDIRECT($2:$2),ATALI[[#This Row],[//]]))</f>
        <v/>
      </c>
      <c r="R7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55" s="45" t="str">
        <f ca="1">IF(ATALI[[#This Row],[//]]="","",IF(INDEX(INDIRECT($2:$2),ATALI[[#This Row],[//]])="","",INDEX(INDIRECT($2:$2),ATALI[[#This Row],[//]])))</f>
        <v/>
      </c>
      <c r="U755" s="32" t="str">
        <f ca="1">IF(ATALI[[#This Row],[//]]="","",INDEX(INDIRECT($2:$2),ATALI[[#This Row],[//]]))</f>
        <v/>
      </c>
      <c r="V755" s="32" t="str">
        <f ca="1">LOWER(SUBSTITUTE(SUBSTITUTE(SUBSTITUTE(SUBSTITUTE(SUBSTITUTE(SUBSTITUTE(SUBSTITUTE(ATALI[[#This Row],[N.B.nota]]," ",""),"-",""),"(",""),")",""),".",""),",",""),"/",""))</f>
        <v/>
      </c>
      <c r="W755" s="32" t="str">
        <f ca="1">IF(ATALI[[#This Row],[concat]]="","",MATCH(ATALI[[#This Row],[concat]],[3]!db[NB NOTA_C],0)+1)</f>
        <v/>
      </c>
      <c r="X755" s="32" t="str">
        <f ca="1">IF(ATALI[[#This Row],[N.B.nota]]="","",ADDRESS(ROW(ATALI[QB]),COLUMN(ATALI[QB]))&amp;":"&amp;ADDRESS(ROW(),COLUMN(ATALI[QB])))</f>
        <v/>
      </c>
      <c r="Y755" s="46" t="str">
        <f ca="1">IF(ATALI[[#This Row],[//]]="","",HYPERLINK("[../DB.xlsx]DB!e"&amp;MATCH(ATALI[[#This Row],[concat]],[3]!db[NB NOTA_C],0)+1,"&gt;"))</f>
        <v/>
      </c>
      <c r="Z755" s="32">
        <f ca="1">IF(ATALI[[#This Row],[ID NOTA]]="",INDIRECT(ADDRESS(ROW()-1,COLUMN())),ATALI[[#This Row],[ID NOTA]])</f>
        <v>7</v>
      </c>
    </row>
    <row r="756" spans="1:26" x14ac:dyDescent="0.25">
      <c r="A756" s="32"/>
      <c r="B756" s="29" t="str">
        <f>IF(ATALI[[#This Row],[N_ID]]="","",INDEX(Table1[ID],MATCH(ATALI[[#This Row],[N_ID]],Table1[N_ID],0)))</f>
        <v/>
      </c>
      <c r="C756" s="29" t="str">
        <f ca="1">IF(ATALI[[#This Row],[//]]="","",HYPERLINK("["&amp;SUBSTITUTE(DIR,"'","")&amp;"]NOTA!D"&amp;ATALI[[#This Row],[//]]+2,"&gt;"))</f>
        <v/>
      </c>
      <c r="D756" s="29" t="str">
        <f>IF(ATALI[[#This Row],[ID NOTA]]="","",INDEX(Table1[QB],MATCH(ATALI[[#This Row],[ID NOTA]],Table1[ID],0)))</f>
        <v/>
      </c>
      <c r="E75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56" s="29"/>
      <c r="G756" s="30" t="str">
        <f ca="1">IF(ATALI[[#This Row],[N_ID]]="","",INDEX(INDIRECT($2:$2),ATALI[[#This Row],[//]]))</f>
        <v/>
      </c>
      <c r="H756" s="30" t="str">
        <f ca="1">IF(ATALI[[#This Row],[N_ID]]="","",INDEX(INDIRECT($2:$2),ATALI[[#This Row],[//]]))</f>
        <v/>
      </c>
      <c r="I756" s="32" t="str">
        <f ca="1">IF(ATALI[[#This Row],[N_ID]]="","",INDEX(INDIRECT($2:$2),ATALI[[#This Row],[//]]))</f>
        <v/>
      </c>
      <c r="J756" s="32" t="str">
        <f ca="1">IF(ATALI[[#This Row],[//]]="","",INDEX([3]!db[NB PAJAK],ATALI[[#This Row],[stt]]-1))</f>
        <v/>
      </c>
      <c r="K756" s="29" t="str">
        <f ca="1">IF(ATALI[[#This Row],[//]]="","",INDEX(INDIRECT($2:$2),ATALI[[#This Row],[//]]))</f>
        <v/>
      </c>
      <c r="L756" s="29" t="str">
        <f ca="1">IF(ATALI[[#This Row],[//]]="","",INDEX(INDIRECT($2:$2),ATALI[[#This Row],[//]]))</f>
        <v/>
      </c>
      <c r="M756" s="29" t="str">
        <f ca="1">IF(ATALI[[#This Row],[//]]="","",INDEX(INDIRECT($2:$2),ATALI[[#This Row],[//]]))</f>
        <v/>
      </c>
      <c r="N756" s="33" t="str">
        <f ca="1">IF(ATALI[[#This Row],[//]]="","",INDEX(INDIRECT($2:$2),ATALI[[#This Row],[//]]))</f>
        <v/>
      </c>
      <c r="O756" s="44" t="str">
        <f ca="1">IF(ATALI[[#This Row],[//]]="","",INDEX(INDIRECT($2:$2),ATALI[[#This Row],[//]]))</f>
        <v/>
      </c>
      <c r="P756" s="44" t="str">
        <f ca="1">IF(ATALI[[#This Row],[//]]="","",IF(INDEX(INDIRECT($2:$2),ATALI[[#This Row],[//]])="","",INDEX(INDIRECT($2:$2),ATALI[[#This Row],[//]])))</f>
        <v/>
      </c>
      <c r="Q756" s="33" t="str">
        <f ca="1">IF(ATALI[[#This Row],[//]]="","",INDEX(INDIRECT($2:$2),ATALI[[#This Row],[//]]))</f>
        <v/>
      </c>
      <c r="R7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56" s="45" t="str">
        <f ca="1">IF(ATALI[[#This Row],[//]]="","",IF(INDEX(INDIRECT($2:$2),ATALI[[#This Row],[//]])="","",INDEX(INDIRECT($2:$2),ATALI[[#This Row],[//]])))</f>
        <v/>
      </c>
      <c r="U756" s="32" t="str">
        <f ca="1">IF(ATALI[[#This Row],[//]]="","",INDEX(INDIRECT($2:$2),ATALI[[#This Row],[//]]))</f>
        <v/>
      </c>
      <c r="V756" s="32" t="str">
        <f ca="1">LOWER(SUBSTITUTE(SUBSTITUTE(SUBSTITUTE(SUBSTITUTE(SUBSTITUTE(SUBSTITUTE(SUBSTITUTE(ATALI[[#This Row],[N.B.nota]]," ",""),"-",""),"(",""),")",""),".",""),",",""),"/",""))</f>
        <v/>
      </c>
      <c r="W756" s="32" t="str">
        <f ca="1">IF(ATALI[[#This Row],[concat]]="","",MATCH(ATALI[[#This Row],[concat]],[3]!db[NB NOTA_C],0)+1)</f>
        <v/>
      </c>
      <c r="X756" s="32" t="str">
        <f ca="1">IF(ATALI[[#This Row],[N.B.nota]]="","",ADDRESS(ROW(ATALI[QB]),COLUMN(ATALI[QB]))&amp;":"&amp;ADDRESS(ROW(),COLUMN(ATALI[QB])))</f>
        <v/>
      </c>
      <c r="Y756" s="46" t="str">
        <f ca="1">IF(ATALI[[#This Row],[//]]="","",HYPERLINK("[../DB.xlsx]DB!e"&amp;MATCH(ATALI[[#This Row],[concat]],[3]!db[NB NOTA_C],0)+1,"&gt;"))</f>
        <v/>
      </c>
      <c r="Z756" s="32">
        <f ca="1">IF(ATALI[[#This Row],[ID NOTA]]="",INDIRECT(ADDRESS(ROW()-1,COLUMN())),ATALI[[#This Row],[ID NOTA]])</f>
        <v>7</v>
      </c>
    </row>
    <row r="757" spans="1:26" x14ac:dyDescent="0.25">
      <c r="A757" s="32"/>
      <c r="B757" s="29" t="str">
        <f>IF(ATALI[[#This Row],[N_ID]]="","",INDEX(Table1[ID],MATCH(ATALI[[#This Row],[N_ID]],Table1[N_ID],0)))</f>
        <v/>
      </c>
      <c r="C757" s="29" t="str">
        <f ca="1">IF(ATALI[[#This Row],[//]]="","",HYPERLINK("["&amp;SUBSTITUTE(DIR,"'","")&amp;"]NOTA!D"&amp;ATALI[[#This Row],[//]]+2,"&gt;"))</f>
        <v/>
      </c>
      <c r="D757" s="29" t="str">
        <f>IF(ATALI[[#This Row],[ID NOTA]]="","",INDEX(Table1[QB],MATCH(ATALI[[#This Row],[ID NOTA]],Table1[ID],0)))</f>
        <v/>
      </c>
      <c r="E75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57" s="29"/>
      <c r="G757" s="30" t="str">
        <f ca="1">IF(ATALI[[#This Row],[N_ID]]="","",INDEX(INDIRECT($2:$2),ATALI[[#This Row],[//]]))</f>
        <v/>
      </c>
      <c r="H757" s="30" t="str">
        <f ca="1">IF(ATALI[[#This Row],[N_ID]]="","",INDEX(INDIRECT($2:$2),ATALI[[#This Row],[//]]))</f>
        <v/>
      </c>
      <c r="I757" s="32" t="str">
        <f ca="1">IF(ATALI[[#This Row],[N_ID]]="","",INDEX(INDIRECT($2:$2),ATALI[[#This Row],[//]]))</f>
        <v/>
      </c>
      <c r="J757" s="32" t="str">
        <f ca="1">IF(ATALI[[#This Row],[//]]="","",INDEX([3]!db[NB PAJAK],ATALI[[#This Row],[stt]]-1))</f>
        <v/>
      </c>
      <c r="K757" s="29" t="str">
        <f ca="1">IF(ATALI[[#This Row],[//]]="","",INDEX(INDIRECT($2:$2),ATALI[[#This Row],[//]]))</f>
        <v/>
      </c>
      <c r="L757" s="29" t="str">
        <f ca="1">IF(ATALI[[#This Row],[//]]="","",INDEX(INDIRECT($2:$2),ATALI[[#This Row],[//]]))</f>
        <v/>
      </c>
      <c r="M757" s="29" t="str">
        <f ca="1">IF(ATALI[[#This Row],[//]]="","",INDEX(INDIRECT($2:$2),ATALI[[#This Row],[//]]))</f>
        <v/>
      </c>
      <c r="N757" s="33" t="str">
        <f ca="1">IF(ATALI[[#This Row],[//]]="","",INDEX(INDIRECT($2:$2),ATALI[[#This Row],[//]]))</f>
        <v/>
      </c>
      <c r="O757" s="44" t="str">
        <f ca="1">IF(ATALI[[#This Row],[//]]="","",INDEX(INDIRECT($2:$2),ATALI[[#This Row],[//]]))</f>
        <v/>
      </c>
      <c r="P757" s="44" t="str">
        <f ca="1">IF(ATALI[[#This Row],[//]]="","",IF(INDEX(INDIRECT($2:$2),ATALI[[#This Row],[//]])="","",INDEX(INDIRECT($2:$2),ATALI[[#This Row],[//]])))</f>
        <v/>
      </c>
      <c r="Q757" s="33" t="str">
        <f ca="1">IF(ATALI[[#This Row],[//]]="","",INDEX(INDIRECT($2:$2),ATALI[[#This Row],[//]]))</f>
        <v/>
      </c>
      <c r="R7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57" s="45" t="str">
        <f ca="1">IF(ATALI[[#This Row],[//]]="","",IF(INDEX(INDIRECT($2:$2),ATALI[[#This Row],[//]])="","",INDEX(INDIRECT($2:$2),ATALI[[#This Row],[//]])))</f>
        <v/>
      </c>
      <c r="U757" s="32" t="str">
        <f ca="1">IF(ATALI[[#This Row],[//]]="","",INDEX(INDIRECT($2:$2),ATALI[[#This Row],[//]]))</f>
        <v/>
      </c>
      <c r="V757" s="32" t="str">
        <f ca="1">LOWER(SUBSTITUTE(SUBSTITUTE(SUBSTITUTE(SUBSTITUTE(SUBSTITUTE(SUBSTITUTE(SUBSTITUTE(ATALI[[#This Row],[N.B.nota]]," ",""),"-",""),"(",""),")",""),".",""),",",""),"/",""))</f>
        <v/>
      </c>
      <c r="W757" s="32" t="str">
        <f ca="1">IF(ATALI[[#This Row],[concat]]="","",MATCH(ATALI[[#This Row],[concat]],[3]!db[NB NOTA_C],0)+1)</f>
        <v/>
      </c>
      <c r="X757" s="32" t="str">
        <f ca="1">IF(ATALI[[#This Row],[N.B.nota]]="","",ADDRESS(ROW(ATALI[QB]),COLUMN(ATALI[QB]))&amp;":"&amp;ADDRESS(ROW(),COLUMN(ATALI[QB])))</f>
        <v/>
      </c>
      <c r="Y757" s="46" t="str">
        <f ca="1">IF(ATALI[[#This Row],[//]]="","",HYPERLINK("[../DB.xlsx]DB!e"&amp;MATCH(ATALI[[#This Row],[concat]],[3]!db[NB NOTA_C],0)+1,"&gt;"))</f>
        <v/>
      </c>
      <c r="Z757" s="32">
        <f ca="1">IF(ATALI[[#This Row],[ID NOTA]]="",INDIRECT(ADDRESS(ROW()-1,COLUMN())),ATALI[[#This Row],[ID NOTA]])</f>
        <v>7</v>
      </c>
    </row>
    <row r="758" spans="1:26" x14ac:dyDescent="0.25">
      <c r="A758" s="32"/>
      <c r="B758" s="29" t="str">
        <f>IF(ATALI[[#This Row],[N_ID]]="","",INDEX(Table1[ID],MATCH(ATALI[[#This Row],[N_ID]],Table1[N_ID],0)))</f>
        <v/>
      </c>
      <c r="C758" s="29" t="str">
        <f ca="1">IF(ATALI[[#This Row],[//]]="","",HYPERLINK("["&amp;SUBSTITUTE(DIR,"'","")&amp;"]NOTA!D"&amp;ATALI[[#This Row],[//]]+2,"&gt;"))</f>
        <v/>
      </c>
      <c r="D758" s="29" t="str">
        <f>IF(ATALI[[#This Row],[ID NOTA]]="","",INDEX(Table1[QB],MATCH(ATALI[[#This Row],[ID NOTA]],Table1[ID],0)))</f>
        <v/>
      </c>
      <c r="E75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58" s="29"/>
      <c r="G758" s="30" t="str">
        <f ca="1">IF(ATALI[[#This Row],[N_ID]]="","",INDEX(INDIRECT($2:$2),ATALI[[#This Row],[//]]))</f>
        <v/>
      </c>
      <c r="H758" s="30" t="str">
        <f ca="1">IF(ATALI[[#This Row],[N_ID]]="","",INDEX(INDIRECT($2:$2),ATALI[[#This Row],[//]]))</f>
        <v/>
      </c>
      <c r="I758" s="32" t="str">
        <f ca="1">IF(ATALI[[#This Row],[N_ID]]="","",INDEX(INDIRECT($2:$2),ATALI[[#This Row],[//]]))</f>
        <v/>
      </c>
      <c r="J758" s="32" t="str">
        <f ca="1">IF(ATALI[[#This Row],[//]]="","",INDEX([3]!db[NB PAJAK],ATALI[[#This Row],[stt]]-1))</f>
        <v/>
      </c>
      <c r="K758" s="29" t="str">
        <f ca="1">IF(ATALI[[#This Row],[//]]="","",INDEX(INDIRECT($2:$2),ATALI[[#This Row],[//]]))</f>
        <v/>
      </c>
      <c r="L758" s="29" t="str">
        <f ca="1">IF(ATALI[[#This Row],[//]]="","",INDEX(INDIRECT($2:$2),ATALI[[#This Row],[//]]))</f>
        <v/>
      </c>
      <c r="M758" s="29" t="str">
        <f ca="1">IF(ATALI[[#This Row],[//]]="","",INDEX(INDIRECT($2:$2),ATALI[[#This Row],[//]]))</f>
        <v/>
      </c>
      <c r="N758" s="33" t="str">
        <f ca="1">IF(ATALI[[#This Row],[//]]="","",INDEX(INDIRECT($2:$2),ATALI[[#This Row],[//]]))</f>
        <v/>
      </c>
      <c r="O758" s="44" t="str">
        <f ca="1">IF(ATALI[[#This Row],[//]]="","",INDEX(INDIRECT($2:$2),ATALI[[#This Row],[//]]))</f>
        <v/>
      </c>
      <c r="P758" s="44" t="str">
        <f ca="1">IF(ATALI[[#This Row],[//]]="","",IF(INDEX(INDIRECT($2:$2),ATALI[[#This Row],[//]])="","",INDEX(INDIRECT($2:$2),ATALI[[#This Row],[//]])))</f>
        <v/>
      </c>
      <c r="Q758" s="33" t="str">
        <f ca="1">IF(ATALI[[#This Row],[//]]="","",INDEX(INDIRECT($2:$2),ATALI[[#This Row],[//]]))</f>
        <v/>
      </c>
      <c r="R7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58" s="45" t="str">
        <f ca="1">IF(ATALI[[#This Row],[//]]="","",IF(INDEX(INDIRECT($2:$2),ATALI[[#This Row],[//]])="","",INDEX(INDIRECT($2:$2),ATALI[[#This Row],[//]])))</f>
        <v/>
      </c>
      <c r="U758" s="32" t="str">
        <f ca="1">IF(ATALI[[#This Row],[//]]="","",INDEX(INDIRECT($2:$2),ATALI[[#This Row],[//]]))</f>
        <v/>
      </c>
      <c r="V758" s="32" t="str">
        <f ca="1">LOWER(SUBSTITUTE(SUBSTITUTE(SUBSTITUTE(SUBSTITUTE(SUBSTITUTE(SUBSTITUTE(SUBSTITUTE(ATALI[[#This Row],[N.B.nota]]," ",""),"-",""),"(",""),")",""),".",""),",",""),"/",""))</f>
        <v/>
      </c>
      <c r="W758" s="32" t="str">
        <f ca="1">IF(ATALI[[#This Row],[concat]]="","",MATCH(ATALI[[#This Row],[concat]],[3]!db[NB NOTA_C],0)+1)</f>
        <v/>
      </c>
      <c r="X758" s="32" t="str">
        <f ca="1">IF(ATALI[[#This Row],[N.B.nota]]="","",ADDRESS(ROW(ATALI[QB]),COLUMN(ATALI[QB]))&amp;":"&amp;ADDRESS(ROW(),COLUMN(ATALI[QB])))</f>
        <v/>
      </c>
      <c r="Y758" s="46" t="str">
        <f ca="1">IF(ATALI[[#This Row],[//]]="","",HYPERLINK("[../DB.xlsx]DB!e"&amp;MATCH(ATALI[[#This Row],[concat]],[3]!db[NB NOTA_C],0)+1,"&gt;"))</f>
        <v/>
      </c>
      <c r="Z758" s="32">
        <f ca="1">IF(ATALI[[#This Row],[ID NOTA]]="",INDIRECT(ADDRESS(ROW()-1,COLUMN())),ATALI[[#This Row],[ID NOTA]])</f>
        <v>7</v>
      </c>
    </row>
    <row r="759" spans="1:26" x14ac:dyDescent="0.25">
      <c r="A759" s="32"/>
      <c r="B759" s="29" t="str">
        <f>IF(ATALI[[#This Row],[N_ID]]="","",INDEX(Table1[ID],MATCH(ATALI[[#This Row],[N_ID]],Table1[N_ID],0)))</f>
        <v/>
      </c>
      <c r="C759" s="29" t="str">
        <f ca="1">IF(ATALI[[#This Row],[//]]="","",HYPERLINK("["&amp;SUBSTITUTE(DIR,"'","")&amp;"]NOTA!D"&amp;ATALI[[#This Row],[//]]+2,"&gt;"))</f>
        <v/>
      </c>
      <c r="D759" s="29" t="str">
        <f>IF(ATALI[[#This Row],[ID NOTA]]="","",INDEX(Table1[QB],MATCH(ATALI[[#This Row],[ID NOTA]],Table1[ID],0)))</f>
        <v/>
      </c>
      <c r="E75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59" s="29"/>
      <c r="G759" s="30" t="str">
        <f ca="1">IF(ATALI[[#This Row],[N_ID]]="","",INDEX(INDIRECT($2:$2),ATALI[[#This Row],[//]]))</f>
        <v/>
      </c>
      <c r="H759" s="30" t="str">
        <f ca="1">IF(ATALI[[#This Row],[N_ID]]="","",INDEX(INDIRECT($2:$2),ATALI[[#This Row],[//]]))</f>
        <v/>
      </c>
      <c r="I759" s="32" t="str">
        <f ca="1">IF(ATALI[[#This Row],[N_ID]]="","",INDEX(INDIRECT($2:$2),ATALI[[#This Row],[//]]))</f>
        <v/>
      </c>
      <c r="J759" s="32" t="str">
        <f ca="1">IF(ATALI[[#This Row],[//]]="","",INDEX([3]!db[NB PAJAK],ATALI[[#This Row],[stt]]-1))</f>
        <v/>
      </c>
      <c r="K759" s="29" t="str">
        <f ca="1">IF(ATALI[[#This Row],[//]]="","",INDEX(INDIRECT($2:$2),ATALI[[#This Row],[//]]))</f>
        <v/>
      </c>
      <c r="L759" s="29" t="str">
        <f ca="1">IF(ATALI[[#This Row],[//]]="","",INDEX(INDIRECT($2:$2),ATALI[[#This Row],[//]]))</f>
        <v/>
      </c>
      <c r="M759" s="29" t="str">
        <f ca="1">IF(ATALI[[#This Row],[//]]="","",INDEX(INDIRECT($2:$2),ATALI[[#This Row],[//]]))</f>
        <v/>
      </c>
      <c r="N759" s="33" t="str">
        <f ca="1">IF(ATALI[[#This Row],[//]]="","",INDEX(INDIRECT($2:$2),ATALI[[#This Row],[//]]))</f>
        <v/>
      </c>
      <c r="O759" s="44" t="str">
        <f ca="1">IF(ATALI[[#This Row],[//]]="","",INDEX(INDIRECT($2:$2),ATALI[[#This Row],[//]]))</f>
        <v/>
      </c>
      <c r="P759" s="44" t="str">
        <f ca="1">IF(ATALI[[#This Row],[//]]="","",IF(INDEX(INDIRECT($2:$2),ATALI[[#This Row],[//]])="","",INDEX(INDIRECT($2:$2),ATALI[[#This Row],[//]])))</f>
        <v/>
      </c>
      <c r="Q759" s="33" t="str">
        <f ca="1">IF(ATALI[[#This Row],[//]]="","",INDEX(INDIRECT($2:$2),ATALI[[#This Row],[//]]))</f>
        <v/>
      </c>
      <c r="R7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59" s="45" t="str">
        <f ca="1">IF(ATALI[[#This Row],[//]]="","",IF(INDEX(INDIRECT($2:$2),ATALI[[#This Row],[//]])="","",INDEX(INDIRECT($2:$2),ATALI[[#This Row],[//]])))</f>
        <v/>
      </c>
      <c r="U759" s="32" t="str">
        <f ca="1">IF(ATALI[[#This Row],[//]]="","",INDEX(INDIRECT($2:$2),ATALI[[#This Row],[//]]))</f>
        <v/>
      </c>
      <c r="V759" s="32" t="str">
        <f ca="1">LOWER(SUBSTITUTE(SUBSTITUTE(SUBSTITUTE(SUBSTITUTE(SUBSTITUTE(SUBSTITUTE(SUBSTITUTE(ATALI[[#This Row],[N.B.nota]]," ",""),"-",""),"(",""),")",""),".",""),",",""),"/",""))</f>
        <v/>
      </c>
      <c r="W759" s="32" t="str">
        <f ca="1">IF(ATALI[[#This Row],[concat]]="","",MATCH(ATALI[[#This Row],[concat]],[3]!db[NB NOTA_C],0)+1)</f>
        <v/>
      </c>
      <c r="X759" s="32" t="str">
        <f ca="1">IF(ATALI[[#This Row],[N.B.nota]]="","",ADDRESS(ROW(ATALI[QB]),COLUMN(ATALI[QB]))&amp;":"&amp;ADDRESS(ROW(),COLUMN(ATALI[QB])))</f>
        <v/>
      </c>
      <c r="Y759" s="46" t="str">
        <f ca="1">IF(ATALI[[#This Row],[//]]="","",HYPERLINK("[../DB.xlsx]DB!e"&amp;MATCH(ATALI[[#This Row],[concat]],[3]!db[NB NOTA_C],0)+1,"&gt;"))</f>
        <v/>
      </c>
      <c r="Z759" s="32">
        <f ca="1">IF(ATALI[[#This Row],[ID NOTA]]="",INDIRECT(ADDRESS(ROW()-1,COLUMN())),ATALI[[#This Row],[ID NOTA]])</f>
        <v>7</v>
      </c>
    </row>
    <row r="760" spans="1:26" x14ac:dyDescent="0.25">
      <c r="A760" s="32"/>
      <c r="B760" s="29" t="str">
        <f>IF(ATALI[[#This Row],[N_ID]]="","",INDEX(Table1[ID],MATCH(ATALI[[#This Row],[N_ID]],Table1[N_ID],0)))</f>
        <v/>
      </c>
      <c r="C760" s="29" t="str">
        <f ca="1">IF(ATALI[[#This Row],[//]]="","",HYPERLINK("["&amp;SUBSTITUTE(DIR,"'","")&amp;"]NOTA!D"&amp;ATALI[[#This Row],[//]]+2,"&gt;"))</f>
        <v/>
      </c>
      <c r="D760" s="29" t="str">
        <f>IF(ATALI[[#This Row],[ID NOTA]]="","",INDEX(Table1[QB],MATCH(ATALI[[#This Row],[ID NOTA]],Table1[ID],0)))</f>
        <v/>
      </c>
      <c r="E76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60" s="29"/>
      <c r="G760" s="30" t="str">
        <f ca="1">IF(ATALI[[#This Row],[N_ID]]="","",INDEX(INDIRECT($2:$2),ATALI[[#This Row],[//]]))</f>
        <v/>
      </c>
      <c r="H760" s="30" t="str">
        <f ca="1">IF(ATALI[[#This Row],[N_ID]]="","",INDEX(INDIRECT($2:$2),ATALI[[#This Row],[//]]))</f>
        <v/>
      </c>
      <c r="I760" s="32" t="str">
        <f ca="1">IF(ATALI[[#This Row],[N_ID]]="","",INDEX(INDIRECT($2:$2),ATALI[[#This Row],[//]]))</f>
        <v/>
      </c>
      <c r="J760" s="32" t="str">
        <f ca="1">IF(ATALI[[#This Row],[//]]="","",INDEX([3]!db[NB PAJAK],ATALI[[#This Row],[stt]]-1))</f>
        <v/>
      </c>
      <c r="K760" s="29" t="str">
        <f ca="1">IF(ATALI[[#This Row],[//]]="","",INDEX(INDIRECT($2:$2),ATALI[[#This Row],[//]]))</f>
        <v/>
      </c>
      <c r="L760" s="29" t="str">
        <f ca="1">IF(ATALI[[#This Row],[//]]="","",INDEX(INDIRECT($2:$2),ATALI[[#This Row],[//]]))</f>
        <v/>
      </c>
      <c r="M760" s="29" t="str">
        <f ca="1">IF(ATALI[[#This Row],[//]]="","",INDEX(INDIRECT($2:$2),ATALI[[#This Row],[//]]))</f>
        <v/>
      </c>
      <c r="N760" s="33" t="str">
        <f ca="1">IF(ATALI[[#This Row],[//]]="","",INDEX(INDIRECT($2:$2),ATALI[[#This Row],[//]]))</f>
        <v/>
      </c>
      <c r="O760" s="44" t="str">
        <f ca="1">IF(ATALI[[#This Row],[//]]="","",INDEX(INDIRECT($2:$2),ATALI[[#This Row],[//]]))</f>
        <v/>
      </c>
      <c r="P760" s="44" t="str">
        <f ca="1">IF(ATALI[[#This Row],[//]]="","",IF(INDEX(INDIRECT($2:$2),ATALI[[#This Row],[//]])="","",INDEX(INDIRECT($2:$2),ATALI[[#This Row],[//]])))</f>
        <v/>
      </c>
      <c r="Q760" s="33" t="str">
        <f ca="1">IF(ATALI[[#This Row],[//]]="","",INDEX(INDIRECT($2:$2),ATALI[[#This Row],[//]]))</f>
        <v/>
      </c>
      <c r="R7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60" s="45" t="str">
        <f ca="1">IF(ATALI[[#This Row],[//]]="","",IF(INDEX(INDIRECT($2:$2),ATALI[[#This Row],[//]])="","",INDEX(INDIRECT($2:$2),ATALI[[#This Row],[//]])))</f>
        <v/>
      </c>
      <c r="U760" s="32" t="str">
        <f ca="1">IF(ATALI[[#This Row],[//]]="","",INDEX(INDIRECT($2:$2),ATALI[[#This Row],[//]]))</f>
        <v/>
      </c>
      <c r="V760" s="32" t="str">
        <f ca="1">LOWER(SUBSTITUTE(SUBSTITUTE(SUBSTITUTE(SUBSTITUTE(SUBSTITUTE(SUBSTITUTE(SUBSTITUTE(ATALI[[#This Row],[N.B.nota]]," ",""),"-",""),"(",""),")",""),".",""),",",""),"/",""))</f>
        <v/>
      </c>
      <c r="W760" s="32" t="str">
        <f ca="1">IF(ATALI[[#This Row],[concat]]="","",MATCH(ATALI[[#This Row],[concat]],[3]!db[NB NOTA_C],0)+1)</f>
        <v/>
      </c>
      <c r="X760" s="32" t="str">
        <f ca="1">IF(ATALI[[#This Row],[N.B.nota]]="","",ADDRESS(ROW(ATALI[QB]),COLUMN(ATALI[QB]))&amp;":"&amp;ADDRESS(ROW(),COLUMN(ATALI[QB])))</f>
        <v/>
      </c>
      <c r="Y760" s="46" t="str">
        <f ca="1">IF(ATALI[[#This Row],[//]]="","",HYPERLINK("[../DB.xlsx]DB!e"&amp;MATCH(ATALI[[#This Row],[concat]],[3]!db[NB NOTA_C],0)+1,"&gt;"))</f>
        <v/>
      </c>
      <c r="Z760" s="32">
        <f ca="1">IF(ATALI[[#This Row],[ID NOTA]]="",INDIRECT(ADDRESS(ROW()-1,COLUMN())),ATALI[[#This Row],[ID NOTA]])</f>
        <v>7</v>
      </c>
    </row>
    <row r="761" spans="1:26" x14ac:dyDescent="0.25">
      <c r="A761" s="32"/>
      <c r="B761" s="29" t="str">
        <f>IF(ATALI[[#This Row],[N_ID]]="","",INDEX(Table1[ID],MATCH(ATALI[[#This Row],[N_ID]],Table1[N_ID],0)))</f>
        <v/>
      </c>
      <c r="C761" s="29" t="str">
        <f ca="1">IF(ATALI[[#This Row],[//]]="","",HYPERLINK("["&amp;SUBSTITUTE(DIR,"'","")&amp;"]NOTA!D"&amp;ATALI[[#This Row],[//]]+2,"&gt;"))</f>
        <v/>
      </c>
      <c r="D761" s="29" t="str">
        <f>IF(ATALI[[#This Row],[ID NOTA]]="","",INDEX(Table1[QB],MATCH(ATALI[[#This Row],[ID NOTA]],Table1[ID],0)))</f>
        <v/>
      </c>
      <c r="E76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61" s="29"/>
      <c r="G761" s="30" t="str">
        <f ca="1">IF(ATALI[[#This Row],[N_ID]]="","",INDEX(INDIRECT($2:$2),ATALI[[#This Row],[//]]))</f>
        <v/>
      </c>
      <c r="H761" s="30" t="str">
        <f ca="1">IF(ATALI[[#This Row],[N_ID]]="","",INDEX(INDIRECT($2:$2),ATALI[[#This Row],[//]]))</f>
        <v/>
      </c>
      <c r="I761" s="32" t="str">
        <f ca="1">IF(ATALI[[#This Row],[N_ID]]="","",INDEX(INDIRECT($2:$2),ATALI[[#This Row],[//]]))</f>
        <v/>
      </c>
      <c r="J761" s="32" t="str">
        <f ca="1">IF(ATALI[[#This Row],[//]]="","",INDEX([3]!db[NB PAJAK],ATALI[[#This Row],[stt]]-1))</f>
        <v/>
      </c>
      <c r="K761" s="29" t="str">
        <f ca="1">IF(ATALI[[#This Row],[//]]="","",INDEX(INDIRECT($2:$2),ATALI[[#This Row],[//]]))</f>
        <v/>
      </c>
      <c r="L761" s="29" t="str">
        <f ca="1">IF(ATALI[[#This Row],[//]]="","",INDEX(INDIRECT($2:$2),ATALI[[#This Row],[//]]))</f>
        <v/>
      </c>
      <c r="M761" s="29" t="str">
        <f ca="1">IF(ATALI[[#This Row],[//]]="","",INDEX(INDIRECT($2:$2),ATALI[[#This Row],[//]]))</f>
        <v/>
      </c>
      <c r="N761" s="33" t="str">
        <f ca="1">IF(ATALI[[#This Row],[//]]="","",INDEX(INDIRECT($2:$2),ATALI[[#This Row],[//]]))</f>
        <v/>
      </c>
      <c r="O761" s="44" t="str">
        <f ca="1">IF(ATALI[[#This Row],[//]]="","",INDEX(INDIRECT($2:$2),ATALI[[#This Row],[//]]))</f>
        <v/>
      </c>
      <c r="P761" s="44" t="str">
        <f ca="1">IF(ATALI[[#This Row],[//]]="","",IF(INDEX(INDIRECT($2:$2),ATALI[[#This Row],[//]])="","",INDEX(INDIRECT($2:$2),ATALI[[#This Row],[//]])))</f>
        <v/>
      </c>
      <c r="Q761" s="33" t="str">
        <f ca="1">IF(ATALI[[#This Row],[//]]="","",INDEX(INDIRECT($2:$2),ATALI[[#This Row],[//]]))</f>
        <v/>
      </c>
      <c r="R7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61" s="45" t="str">
        <f ca="1">IF(ATALI[[#This Row],[//]]="","",IF(INDEX(INDIRECT($2:$2),ATALI[[#This Row],[//]])="","",INDEX(INDIRECT($2:$2),ATALI[[#This Row],[//]])))</f>
        <v/>
      </c>
      <c r="U761" s="32" t="str">
        <f ca="1">IF(ATALI[[#This Row],[//]]="","",INDEX(INDIRECT($2:$2),ATALI[[#This Row],[//]]))</f>
        <v/>
      </c>
      <c r="V761" s="32" t="str">
        <f ca="1">LOWER(SUBSTITUTE(SUBSTITUTE(SUBSTITUTE(SUBSTITUTE(SUBSTITUTE(SUBSTITUTE(SUBSTITUTE(ATALI[[#This Row],[N.B.nota]]," ",""),"-",""),"(",""),")",""),".",""),",",""),"/",""))</f>
        <v/>
      </c>
      <c r="W761" s="32" t="str">
        <f ca="1">IF(ATALI[[#This Row],[concat]]="","",MATCH(ATALI[[#This Row],[concat]],[3]!db[NB NOTA_C],0)+1)</f>
        <v/>
      </c>
      <c r="X761" s="32" t="str">
        <f ca="1">IF(ATALI[[#This Row],[N.B.nota]]="","",ADDRESS(ROW(ATALI[QB]),COLUMN(ATALI[QB]))&amp;":"&amp;ADDRESS(ROW(),COLUMN(ATALI[QB])))</f>
        <v/>
      </c>
      <c r="Y761" s="46" t="str">
        <f ca="1">IF(ATALI[[#This Row],[//]]="","",HYPERLINK("[../DB.xlsx]DB!e"&amp;MATCH(ATALI[[#This Row],[concat]],[3]!db[NB NOTA_C],0)+1,"&gt;"))</f>
        <v/>
      </c>
      <c r="Z761" s="32">
        <f ca="1">IF(ATALI[[#This Row],[ID NOTA]]="",INDIRECT(ADDRESS(ROW()-1,COLUMN())),ATALI[[#This Row],[ID NOTA]])</f>
        <v>7</v>
      </c>
    </row>
    <row r="762" spans="1:26" x14ac:dyDescent="0.25">
      <c r="A762" s="32"/>
      <c r="B762" s="29" t="str">
        <f>IF(ATALI[[#This Row],[N_ID]]="","",INDEX(Table1[ID],MATCH(ATALI[[#This Row],[N_ID]],Table1[N_ID],0)))</f>
        <v/>
      </c>
      <c r="C762" s="29" t="str">
        <f ca="1">IF(ATALI[[#This Row],[//]]="","",HYPERLINK("["&amp;SUBSTITUTE(DIR,"'","")&amp;"]NOTA!D"&amp;ATALI[[#This Row],[//]]+2,"&gt;"))</f>
        <v/>
      </c>
      <c r="D762" s="29" t="str">
        <f>IF(ATALI[[#This Row],[ID NOTA]]="","",INDEX(Table1[QB],MATCH(ATALI[[#This Row],[ID NOTA]],Table1[ID],0)))</f>
        <v/>
      </c>
      <c r="E76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62" s="29"/>
      <c r="G762" s="30" t="str">
        <f ca="1">IF(ATALI[[#This Row],[N_ID]]="","",INDEX(INDIRECT($2:$2),ATALI[[#This Row],[//]]))</f>
        <v/>
      </c>
      <c r="H762" s="30" t="str">
        <f ca="1">IF(ATALI[[#This Row],[N_ID]]="","",INDEX(INDIRECT($2:$2),ATALI[[#This Row],[//]]))</f>
        <v/>
      </c>
      <c r="I762" s="32" t="str">
        <f ca="1">IF(ATALI[[#This Row],[N_ID]]="","",INDEX(INDIRECT($2:$2),ATALI[[#This Row],[//]]))</f>
        <v/>
      </c>
      <c r="J762" s="32" t="str">
        <f ca="1">IF(ATALI[[#This Row],[//]]="","",INDEX([3]!db[NB PAJAK],ATALI[[#This Row],[stt]]-1))</f>
        <v/>
      </c>
      <c r="K762" s="29" t="str">
        <f ca="1">IF(ATALI[[#This Row],[//]]="","",INDEX(INDIRECT($2:$2),ATALI[[#This Row],[//]]))</f>
        <v/>
      </c>
      <c r="L762" s="29" t="str">
        <f ca="1">IF(ATALI[[#This Row],[//]]="","",INDEX(INDIRECT($2:$2),ATALI[[#This Row],[//]]))</f>
        <v/>
      </c>
      <c r="M762" s="29" t="str">
        <f ca="1">IF(ATALI[[#This Row],[//]]="","",INDEX(INDIRECT($2:$2),ATALI[[#This Row],[//]]))</f>
        <v/>
      </c>
      <c r="N762" s="33" t="str">
        <f ca="1">IF(ATALI[[#This Row],[//]]="","",INDEX(INDIRECT($2:$2),ATALI[[#This Row],[//]]))</f>
        <v/>
      </c>
      <c r="O762" s="44" t="str">
        <f ca="1">IF(ATALI[[#This Row],[//]]="","",INDEX(INDIRECT($2:$2),ATALI[[#This Row],[//]]))</f>
        <v/>
      </c>
      <c r="P762" s="44" t="str">
        <f ca="1">IF(ATALI[[#This Row],[//]]="","",IF(INDEX(INDIRECT($2:$2),ATALI[[#This Row],[//]])="","",INDEX(INDIRECT($2:$2),ATALI[[#This Row],[//]])))</f>
        <v/>
      </c>
      <c r="Q762" s="33" t="str">
        <f ca="1">IF(ATALI[[#This Row],[//]]="","",INDEX(INDIRECT($2:$2),ATALI[[#This Row],[//]]))</f>
        <v/>
      </c>
      <c r="R7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62" s="45" t="str">
        <f ca="1">IF(ATALI[[#This Row],[//]]="","",IF(INDEX(INDIRECT($2:$2),ATALI[[#This Row],[//]])="","",INDEX(INDIRECT($2:$2),ATALI[[#This Row],[//]])))</f>
        <v/>
      </c>
      <c r="U762" s="32" t="str">
        <f ca="1">IF(ATALI[[#This Row],[//]]="","",INDEX(INDIRECT($2:$2),ATALI[[#This Row],[//]]))</f>
        <v/>
      </c>
      <c r="V762" s="32" t="str">
        <f ca="1">LOWER(SUBSTITUTE(SUBSTITUTE(SUBSTITUTE(SUBSTITUTE(SUBSTITUTE(SUBSTITUTE(SUBSTITUTE(ATALI[[#This Row],[N.B.nota]]," ",""),"-",""),"(",""),")",""),".",""),",",""),"/",""))</f>
        <v/>
      </c>
      <c r="W762" s="32" t="str">
        <f ca="1">IF(ATALI[[#This Row],[concat]]="","",MATCH(ATALI[[#This Row],[concat]],[3]!db[NB NOTA_C],0)+1)</f>
        <v/>
      </c>
      <c r="X762" s="32" t="str">
        <f ca="1">IF(ATALI[[#This Row],[N.B.nota]]="","",ADDRESS(ROW(ATALI[QB]),COLUMN(ATALI[QB]))&amp;":"&amp;ADDRESS(ROW(),COLUMN(ATALI[QB])))</f>
        <v/>
      </c>
      <c r="Y762" s="46" t="str">
        <f ca="1">IF(ATALI[[#This Row],[//]]="","",HYPERLINK("[../DB.xlsx]DB!e"&amp;MATCH(ATALI[[#This Row],[concat]],[3]!db[NB NOTA_C],0)+1,"&gt;"))</f>
        <v/>
      </c>
      <c r="Z762" s="32">
        <f ca="1">IF(ATALI[[#This Row],[ID NOTA]]="",INDIRECT(ADDRESS(ROW()-1,COLUMN())),ATALI[[#This Row],[ID NOTA]])</f>
        <v>7</v>
      </c>
    </row>
    <row r="763" spans="1:26" x14ac:dyDescent="0.25">
      <c r="A763" s="32"/>
      <c r="B763" s="29" t="str">
        <f>IF(ATALI[[#This Row],[N_ID]]="","",INDEX(Table1[ID],MATCH(ATALI[[#This Row],[N_ID]],Table1[N_ID],0)))</f>
        <v/>
      </c>
      <c r="C763" s="29" t="str">
        <f ca="1">IF(ATALI[[#This Row],[//]]="","",HYPERLINK("["&amp;SUBSTITUTE(DIR,"'","")&amp;"]NOTA!D"&amp;ATALI[[#This Row],[//]]+2,"&gt;"))</f>
        <v/>
      </c>
      <c r="D763" s="29" t="str">
        <f>IF(ATALI[[#This Row],[ID NOTA]]="","",INDEX(Table1[QB],MATCH(ATALI[[#This Row],[ID NOTA]],Table1[ID],0)))</f>
        <v/>
      </c>
      <c r="E76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63" s="29"/>
      <c r="G763" s="30" t="str">
        <f ca="1">IF(ATALI[[#This Row],[N_ID]]="","",INDEX(INDIRECT($2:$2),ATALI[[#This Row],[//]]))</f>
        <v/>
      </c>
      <c r="H763" s="30" t="str">
        <f ca="1">IF(ATALI[[#This Row],[N_ID]]="","",INDEX(INDIRECT($2:$2),ATALI[[#This Row],[//]]))</f>
        <v/>
      </c>
      <c r="I763" s="32" t="str">
        <f ca="1">IF(ATALI[[#This Row],[N_ID]]="","",INDEX(INDIRECT($2:$2),ATALI[[#This Row],[//]]))</f>
        <v/>
      </c>
      <c r="J763" s="32" t="str">
        <f ca="1">IF(ATALI[[#This Row],[//]]="","",INDEX([3]!db[NB PAJAK],ATALI[[#This Row],[stt]]-1))</f>
        <v/>
      </c>
      <c r="K763" s="29" t="str">
        <f ca="1">IF(ATALI[[#This Row],[//]]="","",INDEX(INDIRECT($2:$2),ATALI[[#This Row],[//]]))</f>
        <v/>
      </c>
      <c r="L763" s="29" t="str">
        <f ca="1">IF(ATALI[[#This Row],[//]]="","",INDEX(INDIRECT($2:$2),ATALI[[#This Row],[//]]))</f>
        <v/>
      </c>
      <c r="M763" s="29" t="str">
        <f ca="1">IF(ATALI[[#This Row],[//]]="","",INDEX(INDIRECT($2:$2),ATALI[[#This Row],[//]]))</f>
        <v/>
      </c>
      <c r="N763" s="33" t="str">
        <f ca="1">IF(ATALI[[#This Row],[//]]="","",INDEX(INDIRECT($2:$2),ATALI[[#This Row],[//]]))</f>
        <v/>
      </c>
      <c r="O763" s="44" t="str">
        <f ca="1">IF(ATALI[[#This Row],[//]]="","",INDEX(INDIRECT($2:$2),ATALI[[#This Row],[//]]))</f>
        <v/>
      </c>
      <c r="P763" s="44" t="str">
        <f ca="1">IF(ATALI[[#This Row],[//]]="","",IF(INDEX(INDIRECT($2:$2),ATALI[[#This Row],[//]])="","",INDEX(INDIRECT($2:$2),ATALI[[#This Row],[//]])))</f>
        <v/>
      </c>
      <c r="Q763" s="33" t="str">
        <f ca="1">IF(ATALI[[#This Row],[//]]="","",INDEX(INDIRECT($2:$2),ATALI[[#This Row],[//]]))</f>
        <v/>
      </c>
      <c r="R7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63" s="45" t="str">
        <f ca="1">IF(ATALI[[#This Row],[//]]="","",IF(INDEX(INDIRECT($2:$2),ATALI[[#This Row],[//]])="","",INDEX(INDIRECT($2:$2),ATALI[[#This Row],[//]])))</f>
        <v/>
      </c>
      <c r="U763" s="32" t="str">
        <f ca="1">IF(ATALI[[#This Row],[//]]="","",INDEX(INDIRECT($2:$2),ATALI[[#This Row],[//]]))</f>
        <v/>
      </c>
      <c r="V763" s="32" t="str">
        <f ca="1">LOWER(SUBSTITUTE(SUBSTITUTE(SUBSTITUTE(SUBSTITUTE(SUBSTITUTE(SUBSTITUTE(SUBSTITUTE(ATALI[[#This Row],[N.B.nota]]," ",""),"-",""),"(",""),")",""),".",""),",",""),"/",""))</f>
        <v/>
      </c>
      <c r="W763" s="32" t="str">
        <f ca="1">IF(ATALI[[#This Row],[concat]]="","",MATCH(ATALI[[#This Row],[concat]],[3]!db[NB NOTA_C],0)+1)</f>
        <v/>
      </c>
      <c r="X763" s="32" t="str">
        <f ca="1">IF(ATALI[[#This Row],[N.B.nota]]="","",ADDRESS(ROW(ATALI[QB]),COLUMN(ATALI[QB]))&amp;":"&amp;ADDRESS(ROW(),COLUMN(ATALI[QB])))</f>
        <v/>
      </c>
      <c r="Y763" s="46" t="str">
        <f ca="1">IF(ATALI[[#This Row],[//]]="","",HYPERLINK("[../DB.xlsx]DB!e"&amp;MATCH(ATALI[[#This Row],[concat]],[3]!db[NB NOTA_C],0)+1,"&gt;"))</f>
        <v/>
      </c>
      <c r="Z763" s="32">
        <f ca="1">IF(ATALI[[#This Row],[ID NOTA]]="",INDIRECT(ADDRESS(ROW()-1,COLUMN())),ATALI[[#This Row],[ID NOTA]])</f>
        <v>7</v>
      </c>
    </row>
    <row r="764" spans="1:26" x14ac:dyDescent="0.25">
      <c r="A764" s="32"/>
      <c r="B764" s="29" t="str">
        <f>IF(ATALI[[#This Row],[N_ID]]="","",INDEX(Table1[ID],MATCH(ATALI[[#This Row],[N_ID]],Table1[N_ID],0)))</f>
        <v/>
      </c>
      <c r="C764" s="29" t="str">
        <f ca="1">IF(ATALI[[#This Row],[//]]="","",HYPERLINK("["&amp;SUBSTITUTE(DIR,"'","")&amp;"]NOTA!D"&amp;ATALI[[#This Row],[//]]+2,"&gt;"))</f>
        <v/>
      </c>
      <c r="D764" s="29" t="str">
        <f>IF(ATALI[[#This Row],[ID NOTA]]="","",INDEX(Table1[QB],MATCH(ATALI[[#This Row],[ID NOTA]],Table1[ID],0)))</f>
        <v/>
      </c>
      <c r="E76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64" s="29"/>
      <c r="G764" s="30" t="str">
        <f ca="1">IF(ATALI[[#This Row],[N_ID]]="","",INDEX(INDIRECT($2:$2),ATALI[[#This Row],[//]]))</f>
        <v/>
      </c>
      <c r="H764" s="30" t="str">
        <f ca="1">IF(ATALI[[#This Row],[N_ID]]="","",INDEX(INDIRECT($2:$2),ATALI[[#This Row],[//]]))</f>
        <v/>
      </c>
      <c r="I764" s="32" t="str">
        <f ca="1">IF(ATALI[[#This Row],[N_ID]]="","",INDEX(INDIRECT($2:$2),ATALI[[#This Row],[//]]))</f>
        <v/>
      </c>
      <c r="J764" s="32" t="str">
        <f ca="1">IF(ATALI[[#This Row],[//]]="","",INDEX([3]!db[NB PAJAK],ATALI[[#This Row],[stt]]-1))</f>
        <v/>
      </c>
      <c r="K764" s="29" t="str">
        <f ca="1">IF(ATALI[[#This Row],[//]]="","",INDEX(INDIRECT($2:$2),ATALI[[#This Row],[//]]))</f>
        <v/>
      </c>
      <c r="L764" s="29" t="str">
        <f ca="1">IF(ATALI[[#This Row],[//]]="","",INDEX(INDIRECT($2:$2),ATALI[[#This Row],[//]]))</f>
        <v/>
      </c>
      <c r="M764" s="29" t="str">
        <f ca="1">IF(ATALI[[#This Row],[//]]="","",INDEX(INDIRECT($2:$2),ATALI[[#This Row],[//]]))</f>
        <v/>
      </c>
      <c r="N764" s="33" t="str">
        <f ca="1">IF(ATALI[[#This Row],[//]]="","",INDEX(INDIRECT($2:$2),ATALI[[#This Row],[//]]))</f>
        <v/>
      </c>
      <c r="O764" s="44" t="str">
        <f ca="1">IF(ATALI[[#This Row],[//]]="","",INDEX(INDIRECT($2:$2),ATALI[[#This Row],[//]]))</f>
        <v/>
      </c>
      <c r="P764" s="44" t="str">
        <f ca="1">IF(ATALI[[#This Row],[//]]="","",IF(INDEX(INDIRECT($2:$2),ATALI[[#This Row],[//]])="","",INDEX(INDIRECT($2:$2),ATALI[[#This Row],[//]])))</f>
        <v/>
      </c>
      <c r="Q764" s="33" t="str">
        <f ca="1">IF(ATALI[[#This Row],[//]]="","",INDEX(INDIRECT($2:$2),ATALI[[#This Row],[//]]))</f>
        <v/>
      </c>
      <c r="R7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64" s="45" t="str">
        <f ca="1">IF(ATALI[[#This Row],[//]]="","",IF(INDEX(INDIRECT($2:$2),ATALI[[#This Row],[//]])="","",INDEX(INDIRECT($2:$2),ATALI[[#This Row],[//]])))</f>
        <v/>
      </c>
      <c r="U764" s="32" t="str">
        <f ca="1">IF(ATALI[[#This Row],[//]]="","",INDEX(INDIRECT($2:$2),ATALI[[#This Row],[//]]))</f>
        <v/>
      </c>
      <c r="V764" s="32" t="str">
        <f ca="1">LOWER(SUBSTITUTE(SUBSTITUTE(SUBSTITUTE(SUBSTITUTE(SUBSTITUTE(SUBSTITUTE(SUBSTITUTE(ATALI[[#This Row],[N.B.nota]]," ",""),"-",""),"(",""),")",""),".",""),",",""),"/",""))</f>
        <v/>
      </c>
      <c r="W764" s="32" t="str">
        <f ca="1">IF(ATALI[[#This Row],[concat]]="","",MATCH(ATALI[[#This Row],[concat]],[3]!db[NB NOTA_C],0)+1)</f>
        <v/>
      </c>
      <c r="X764" s="32" t="str">
        <f ca="1">IF(ATALI[[#This Row],[N.B.nota]]="","",ADDRESS(ROW(ATALI[QB]),COLUMN(ATALI[QB]))&amp;":"&amp;ADDRESS(ROW(),COLUMN(ATALI[QB])))</f>
        <v/>
      </c>
      <c r="Y764" s="46" t="str">
        <f ca="1">IF(ATALI[[#This Row],[//]]="","",HYPERLINK("[../DB.xlsx]DB!e"&amp;MATCH(ATALI[[#This Row],[concat]],[3]!db[NB NOTA_C],0)+1,"&gt;"))</f>
        <v/>
      </c>
      <c r="Z764" s="32">
        <f ca="1">IF(ATALI[[#This Row],[ID NOTA]]="",INDIRECT(ADDRESS(ROW()-1,COLUMN())),ATALI[[#This Row],[ID NOTA]])</f>
        <v>7</v>
      </c>
    </row>
    <row r="765" spans="1:26" x14ac:dyDescent="0.25">
      <c r="A765" s="32"/>
      <c r="B765" s="29" t="str">
        <f>IF(ATALI[[#This Row],[N_ID]]="","",INDEX(Table1[ID],MATCH(ATALI[[#This Row],[N_ID]],Table1[N_ID],0)))</f>
        <v/>
      </c>
      <c r="C765" s="29" t="str">
        <f ca="1">IF(ATALI[[#This Row],[//]]="","",HYPERLINK("["&amp;SUBSTITUTE(DIR,"'","")&amp;"]NOTA!D"&amp;ATALI[[#This Row],[//]]+2,"&gt;"))</f>
        <v/>
      </c>
      <c r="D765" s="29" t="str">
        <f>IF(ATALI[[#This Row],[ID NOTA]]="","",INDEX(Table1[QB],MATCH(ATALI[[#This Row],[ID NOTA]],Table1[ID],0)))</f>
        <v/>
      </c>
      <c r="E76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65" s="29"/>
      <c r="G765" s="30" t="str">
        <f ca="1">IF(ATALI[[#This Row],[N_ID]]="","",INDEX(INDIRECT($2:$2),ATALI[[#This Row],[//]]))</f>
        <v/>
      </c>
      <c r="H765" s="30" t="str">
        <f ca="1">IF(ATALI[[#This Row],[N_ID]]="","",INDEX(INDIRECT($2:$2),ATALI[[#This Row],[//]]))</f>
        <v/>
      </c>
      <c r="I765" s="32" t="str">
        <f ca="1">IF(ATALI[[#This Row],[N_ID]]="","",INDEX(INDIRECT($2:$2),ATALI[[#This Row],[//]]))</f>
        <v/>
      </c>
      <c r="J765" s="32" t="str">
        <f ca="1">IF(ATALI[[#This Row],[//]]="","",INDEX([3]!db[NB PAJAK],ATALI[[#This Row],[stt]]-1))</f>
        <v/>
      </c>
      <c r="K765" s="29" t="str">
        <f ca="1">IF(ATALI[[#This Row],[//]]="","",INDEX(INDIRECT($2:$2),ATALI[[#This Row],[//]]))</f>
        <v/>
      </c>
      <c r="L765" s="29" t="str">
        <f ca="1">IF(ATALI[[#This Row],[//]]="","",INDEX(INDIRECT($2:$2),ATALI[[#This Row],[//]]))</f>
        <v/>
      </c>
      <c r="M765" s="29" t="str">
        <f ca="1">IF(ATALI[[#This Row],[//]]="","",INDEX(INDIRECT($2:$2),ATALI[[#This Row],[//]]))</f>
        <v/>
      </c>
      <c r="N765" s="33" t="str">
        <f ca="1">IF(ATALI[[#This Row],[//]]="","",INDEX(INDIRECT($2:$2),ATALI[[#This Row],[//]]))</f>
        <v/>
      </c>
      <c r="O765" s="44" t="str">
        <f ca="1">IF(ATALI[[#This Row],[//]]="","",INDEX(INDIRECT($2:$2),ATALI[[#This Row],[//]]))</f>
        <v/>
      </c>
      <c r="P765" s="44" t="str">
        <f ca="1">IF(ATALI[[#This Row],[//]]="","",IF(INDEX(INDIRECT($2:$2),ATALI[[#This Row],[//]])="","",INDEX(INDIRECT($2:$2),ATALI[[#This Row],[//]])))</f>
        <v/>
      </c>
      <c r="Q765" s="33" t="str">
        <f ca="1">IF(ATALI[[#This Row],[//]]="","",INDEX(INDIRECT($2:$2),ATALI[[#This Row],[//]]))</f>
        <v/>
      </c>
      <c r="R7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65" s="45" t="str">
        <f ca="1">IF(ATALI[[#This Row],[//]]="","",IF(INDEX(INDIRECT($2:$2),ATALI[[#This Row],[//]])="","",INDEX(INDIRECT($2:$2),ATALI[[#This Row],[//]])))</f>
        <v/>
      </c>
      <c r="U765" s="32" t="str">
        <f ca="1">IF(ATALI[[#This Row],[//]]="","",INDEX(INDIRECT($2:$2),ATALI[[#This Row],[//]]))</f>
        <v/>
      </c>
      <c r="V765" s="32" t="str">
        <f ca="1">LOWER(SUBSTITUTE(SUBSTITUTE(SUBSTITUTE(SUBSTITUTE(SUBSTITUTE(SUBSTITUTE(SUBSTITUTE(ATALI[[#This Row],[N.B.nota]]," ",""),"-",""),"(",""),")",""),".",""),",",""),"/",""))</f>
        <v/>
      </c>
      <c r="W765" s="32" t="str">
        <f ca="1">IF(ATALI[[#This Row],[concat]]="","",MATCH(ATALI[[#This Row],[concat]],[3]!db[NB NOTA_C],0)+1)</f>
        <v/>
      </c>
      <c r="X765" s="32" t="str">
        <f ca="1">IF(ATALI[[#This Row],[N.B.nota]]="","",ADDRESS(ROW(ATALI[QB]),COLUMN(ATALI[QB]))&amp;":"&amp;ADDRESS(ROW(),COLUMN(ATALI[QB])))</f>
        <v/>
      </c>
      <c r="Y765" s="46" t="str">
        <f ca="1">IF(ATALI[[#This Row],[//]]="","",HYPERLINK("[../DB.xlsx]DB!e"&amp;MATCH(ATALI[[#This Row],[concat]],[3]!db[NB NOTA_C],0)+1,"&gt;"))</f>
        <v/>
      </c>
      <c r="Z765" s="32">
        <f ca="1">IF(ATALI[[#This Row],[ID NOTA]]="",INDIRECT(ADDRESS(ROW()-1,COLUMN())),ATALI[[#This Row],[ID NOTA]])</f>
        <v>7</v>
      </c>
    </row>
    <row r="766" spans="1:26" x14ac:dyDescent="0.25">
      <c r="A766" s="32"/>
      <c r="B766" s="29" t="str">
        <f>IF(ATALI[[#This Row],[N_ID]]="","",INDEX(Table1[ID],MATCH(ATALI[[#This Row],[N_ID]],Table1[N_ID],0)))</f>
        <v/>
      </c>
      <c r="C766" s="29" t="str">
        <f ca="1">IF(ATALI[[#This Row],[//]]="","",HYPERLINK("["&amp;SUBSTITUTE(DIR,"'","")&amp;"]NOTA!D"&amp;ATALI[[#This Row],[//]]+2,"&gt;"))</f>
        <v/>
      </c>
      <c r="D766" s="29" t="str">
        <f>IF(ATALI[[#This Row],[ID NOTA]]="","",INDEX(Table1[QB],MATCH(ATALI[[#This Row],[ID NOTA]],Table1[ID],0)))</f>
        <v/>
      </c>
      <c r="E76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66" s="29"/>
      <c r="G766" s="30" t="str">
        <f ca="1">IF(ATALI[[#This Row],[N_ID]]="","",INDEX(INDIRECT($2:$2),ATALI[[#This Row],[//]]))</f>
        <v/>
      </c>
      <c r="H766" s="30" t="str">
        <f ca="1">IF(ATALI[[#This Row],[N_ID]]="","",INDEX(INDIRECT($2:$2),ATALI[[#This Row],[//]]))</f>
        <v/>
      </c>
      <c r="I766" s="32" t="str">
        <f ca="1">IF(ATALI[[#This Row],[N_ID]]="","",INDEX(INDIRECT($2:$2),ATALI[[#This Row],[//]]))</f>
        <v/>
      </c>
      <c r="J766" s="32" t="str">
        <f ca="1">IF(ATALI[[#This Row],[//]]="","",INDEX([3]!db[NB PAJAK],ATALI[[#This Row],[stt]]-1))</f>
        <v/>
      </c>
      <c r="K766" s="29" t="str">
        <f ca="1">IF(ATALI[[#This Row],[//]]="","",INDEX(INDIRECT($2:$2),ATALI[[#This Row],[//]]))</f>
        <v/>
      </c>
      <c r="L766" s="29" t="str">
        <f ca="1">IF(ATALI[[#This Row],[//]]="","",INDEX(INDIRECT($2:$2),ATALI[[#This Row],[//]]))</f>
        <v/>
      </c>
      <c r="M766" s="29" t="str">
        <f ca="1">IF(ATALI[[#This Row],[//]]="","",INDEX(INDIRECT($2:$2),ATALI[[#This Row],[//]]))</f>
        <v/>
      </c>
      <c r="N766" s="33" t="str">
        <f ca="1">IF(ATALI[[#This Row],[//]]="","",INDEX(INDIRECT($2:$2),ATALI[[#This Row],[//]]))</f>
        <v/>
      </c>
      <c r="O766" s="44" t="str">
        <f ca="1">IF(ATALI[[#This Row],[//]]="","",INDEX(INDIRECT($2:$2),ATALI[[#This Row],[//]]))</f>
        <v/>
      </c>
      <c r="P766" s="44" t="str">
        <f ca="1">IF(ATALI[[#This Row],[//]]="","",IF(INDEX(INDIRECT($2:$2),ATALI[[#This Row],[//]])="","",INDEX(INDIRECT($2:$2),ATALI[[#This Row],[//]])))</f>
        <v/>
      </c>
      <c r="Q766" s="33" t="str">
        <f ca="1">IF(ATALI[[#This Row],[//]]="","",INDEX(INDIRECT($2:$2),ATALI[[#This Row],[//]]))</f>
        <v/>
      </c>
      <c r="R7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66" s="45" t="str">
        <f ca="1">IF(ATALI[[#This Row],[//]]="","",IF(INDEX(INDIRECT($2:$2),ATALI[[#This Row],[//]])="","",INDEX(INDIRECT($2:$2),ATALI[[#This Row],[//]])))</f>
        <v/>
      </c>
      <c r="U766" s="32" t="str">
        <f ca="1">IF(ATALI[[#This Row],[//]]="","",INDEX(INDIRECT($2:$2),ATALI[[#This Row],[//]]))</f>
        <v/>
      </c>
      <c r="V766" s="32" t="str">
        <f ca="1">LOWER(SUBSTITUTE(SUBSTITUTE(SUBSTITUTE(SUBSTITUTE(SUBSTITUTE(SUBSTITUTE(SUBSTITUTE(ATALI[[#This Row],[N.B.nota]]," ",""),"-",""),"(",""),")",""),".",""),",",""),"/",""))</f>
        <v/>
      </c>
      <c r="W766" s="32" t="str">
        <f ca="1">IF(ATALI[[#This Row],[concat]]="","",MATCH(ATALI[[#This Row],[concat]],[3]!db[NB NOTA_C],0)+1)</f>
        <v/>
      </c>
      <c r="X766" s="32" t="str">
        <f ca="1">IF(ATALI[[#This Row],[N.B.nota]]="","",ADDRESS(ROW(ATALI[QB]),COLUMN(ATALI[QB]))&amp;":"&amp;ADDRESS(ROW(),COLUMN(ATALI[QB])))</f>
        <v/>
      </c>
      <c r="Y766" s="46" t="str">
        <f ca="1">IF(ATALI[[#This Row],[//]]="","",HYPERLINK("[../DB.xlsx]DB!e"&amp;MATCH(ATALI[[#This Row],[concat]],[3]!db[NB NOTA_C],0)+1,"&gt;"))</f>
        <v/>
      </c>
      <c r="Z766" s="32">
        <f ca="1">IF(ATALI[[#This Row],[ID NOTA]]="",INDIRECT(ADDRESS(ROW()-1,COLUMN())),ATALI[[#This Row],[ID NOTA]])</f>
        <v>7</v>
      </c>
    </row>
    <row r="767" spans="1:26" x14ac:dyDescent="0.25">
      <c r="A767" s="32"/>
      <c r="B767" s="29" t="str">
        <f>IF(ATALI[[#This Row],[N_ID]]="","",INDEX(Table1[ID],MATCH(ATALI[[#This Row],[N_ID]],Table1[N_ID],0)))</f>
        <v/>
      </c>
      <c r="C767" s="29" t="str">
        <f ca="1">IF(ATALI[[#This Row],[//]]="","",HYPERLINK("["&amp;SUBSTITUTE(DIR,"'","")&amp;"]NOTA!D"&amp;ATALI[[#This Row],[//]]+2,"&gt;"))</f>
        <v/>
      </c>
      <c r="D767" s="29" t="str">
        <f>IF(ATALI[[#This Row],[ID NOTA]]="","",INDEX(Table1[QB],MATCH(ATALI[[#This Row],[ID NOTA]],Table1[ID],0)))</f>
        <v/>
      </c>
      <c r="E76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67" s="29"/>
      <c r="G767" s="30" t="str">
        <f ca="1">IF(ATALI[[#This Row],[N_ID]]="","",INDEX(INDIRECT($2:$2),ATALI[[#This Row],[//]]))</f>
        <v/>
      </c>
      <c r="H767" s="30" t="str">
        <f ca="1">IF(ATALI[[#This Row],[N_ID]]="","",INDEX(INDIRECT($2:$2),ATALI[[#This Row],[//]]))</f>
        <v/>
      </c>
      <c r="I767" s="32" t="str">
        <f ca="1">IF(ATALI[[#This Row],[N_ID]]="","",INDEX(INDIRECT($2:$2),ATALI[[#This Row],[//]]))</f>
        <v/>
      </c>
      <c r="J767" s="32" t="str">
        <f ca="1">IF(ATALI[[#This Row],[//]]="","",INDEX([3]!db[NB PAJAK],ATALI[[#This Row],[stt]]-1))</f>
        <v/>
      </c>
      <c r="K767" s="29" t="str">
        <f ca="1">IF(ATALI[[#This Row],[//]]="","",INDEX(INDIRECT($2:$2),ATALI[[#This Row],[//]]))</f>
        <v/>
      </c>
      <c r="L767" s="29" t="str">
        <f ca="1">IF(ATALI[[#This Row],[//]]="","",INDEX(INDIRECT($2:$2),ATALI[[#This Row],[//]]))</f>
        <v/>
      </c>
      <c r="M767" s="29" t="str">
        <f ca="1">IF(ATALI[[#This Row],[//]]="","",INDEX(INDIRECT($2:$2),ATALI[[#This Row],[//]]))</f>
        <v/>
      </c>
      <c r="N767" s="33" t="str">
        <f ca="1">IF(ATALI[[#This Row],[//]]="","",INDEX(INDIRECT($2:$2),ATALI[[#This Row],[//]]))</f>
        <v/>
      </c>
      <c r="O767" s="44" t="str">
        <f ca="1">IF(ATALI[[#This Row],[//]]="","",INDEX(INDIRECT($2:$2),ATALI[[#This Row],[//]]))</f>
        <v/>
      </c>
      <c r="P767" s="44" t="str">
        <f ca="1">IF(ATALI[[#This Row],[//]]="","",IF(INDEX(INDIRECT($2:$2),ATALI[[#This Row],[//]])="","",INDEX(INDIRECT($2:$2),ATALI[[#This Row],[//]])))</f>
        <v/>
      </c>
      <c r="Q767" s="33" t="str">
        <f ca="1">IF(ATALI[[#This Row],[//]]="","",INDEX(INDIRECT($2:$2),ATALI[[#This Row],[//]]))</f>
        <v/>
      </c>
      <c r="R7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67" s="45" t="str">
        <f ca="1">IF(ATALI[[#This Row],[//]]="","",IF(INDEX(INDIRECT($2:$2),ATALI[[#This Row],[//]])="","",INDEX(INDIRECT($2:$2),ATALI[[#This Row],[//]])))</f>
        <v/>
      </c>
      <c r="U767" s="32" t="str">
        <f ca="1">IF(ATALI[[#This Row],[//]]="","",INDEX(INDIRECT($2:$2),ATALI[[#This Row],[//]]))</f>
        <v/>
      </c>
      <c r="V767" s="32" t="str">
        <f ca="1">LOWER(SUBSTITUTE(SUBSTITUTE(SUBSTITUTE(SUBSTITUTE(SUBSTITUTE(SUBSTITUTE(SUBSTITUTE(ATALI[[#This Row],[N.B.nota]]," ",""),"-",""),"(",""),")",""),".",""),",",""),"/",""))</f>
        <v/>
      </c>
      <c r="W767" s="32" t="str">
        <f ca="1">IF(ATALI[[#This Row],[concat]]="","",MATCH(ATALI[[#This Row],[concat]],[3]!db[NB NOTA_C],0)+1)</f>
        <v/>
      </c>
      <c r="X767" s="32" t="str">
        <f ca="1">IF(ATALI[[#This Row],[N.B.nota]]="","",ADDRESS(ROW(ATALI[QB]),COLUMN(ATALI[QB]))&amp;":"&amp;ADDRESS(ROW(),COLUMN(ATALI[QB])))</f>
        <v/>
      </c>
      <c r="Y767" s="46" t="str">
        <f ca="1">IF(ATALI[[#This Row],[//]]="","",HYPERLINK("[../DB.xlsx]DB!e"&amp;MATCH(ATALI[[#This Row],[concat]],[3]!db[NB NOTA_C],0)+1,"&gt;"))</f>
        <v/>
      </c>
      <c r="Z767" s="32">
        <f ca="1">IF(ATALI[[#This Row],[ID NOTA]]="",INDIRECT(ADDRESS(ROW()-1,COLUMN())),ATALI[[#This Row],[ID NOTA]])</f>
        <v>7</v>
      </c>
    </row>
    <row r="768" spans="1:26" x14ac:dyDescent="0.25">
      <c r="A768" s="32"/>
      <c r="B768" s="29" t="str">
        <f>IF(ATALI[[#This Row],[N_ID]]="","",INDEX(Table1[ID],MATCH(ATALI[[#This Row],[N_ID]],Table1[N_ID],0)))</f>
        <v/>
      </c>
      <c r="C768" s="29" t="str">
        <f ca="1">IF(ATALI[[#This Row],[//]]="","",HYPERLINK("["&amp;SUBSTITUTE(DIR,"'","")&amp;"]NOTA!D"&amp;ATALI[[#This Row],[//]]+2,"&gt;"))</f>
        <v/>
      </c>
      <c r="D768" s="29" t="str">
        <f>IF(ATALI[[#This Row],[ID NOTA]]="","",INDEX(Table1[QB],MATCH(ATALI[[#This Row],[ID NOTA]],Table1[ID],0)))</f>
        <v/>
      </c>
      <c r="E76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68" s="29"/>
      <c r="G768" s="30" t="str">
        <f ca="1">IF(ATALI[[#This Row],[N_ID]]="","",INDEX(INDIRECT($2:$2),ATALI[[#This Row],[//]]))</f>
        <v/>
      </c>
      <c r="H768" s="30" t="str">
        <f ca="1">IF(ATALI[[#This Row],[N_ID]]="","",INDEX(INDIRECT($2:$2),ATALI[[#This Row],[//]]))</f>
        <v/>
      </c>
      <c r="I768" s="32" t="str">
        <f ca="1">IF(ATALI[[#This Row],[N_ID]]="","",INDEX(INDIRECT($2:$2),ATALI[[#This Row],[//]]))</f>
        <v/>
      </c>
      <c r="J768" s="32" t="str">
        <f ca="1">IF(ATALI[[#This Row],[//]]="","",INDEX([3]!db[NB PAJAK],ATALI[[#This Row],[stt]]-1))</f>
        <v/>
      </c>
      <c r="K768" s="29" t="str">
        <f ca="1">IF(ATALI[[#This Row],[//]]="","",INDEX(INDIRECT($2:$2),ATALI[[#This Row],[//]]))</f>
        <v/>
      </c>
      <c r="L768" s="29" t="str">
        <f ca="1">IF(ATALI[[#This Row],[//]]="","",INDEX(INDIRECT($2:$2),ATALI[[#This Row],[//]]))</f>
        <v/>
      </c>
      <c r="M768" s="29" t="str">
        <f ca="1">IF(ATALI[[#This Row],[//]]="","",INDEX(INDIRECT($2:$2),ATALI[[#This Row],[//]]))</f>
        <v/>
      </c>
      <c r="N768" s="33" t="str">
        <f ca="1">IF(ATALI[[#This Row],[//]]="","",INDEX(INDIRECT($2:$2),ATALI[[#This Row],[//]]))</f>
        <v/>
      </c>
      <c r="O768" s="44" t="str">
        <f ca="1">IF(ATALI[[#This Row],[//]]="","",INDEX(INDIRECT($2:$2),ATALI[[#This Row],[//]]))</f>
        <v/>
      </c>
      <c r="P768" s="44" t="str">
        <f ca="1">IF(ATALI[[#This Row],[//]]="","",IF(INDEX(INDIRECT($2:$2),ATALI[[#This Row],[//]])="","",INDEX(INDIRECT($2:$2),ATALI[[#This Row],[//]])))</f>
        <v/>
      </c>
      <c r="Q768" s="33" t="str">
        <f ca="1">IF(ATALI[[#This Row],[//]]="","",INDEX(INDIRECT($2:$2),ATALI[[#This Row],[//]]))</f>
        <v/>
      </c>
      <c r="R7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68" s="45" t="str">
        <f ca="1">IF(ATALI[[#This Row],[//]]="","",IF(INDEX(INDIRECT($2:$2),ATALI[[#This Row],[//]])="","",INDEX(INDIRECT($2:$2),ATALI[[#This Row],[//]])))</f>
        <v/>
      </c>
      <c r="U768" s="32" t="str">
        <f ca="1">IF(ATALI[[#This Row],[//]]="","",INDEX(INDIRECT($2:$2),ATALI[[#This Row],[//]]))</f>
        <v/>
      </c>
      <c r="V768" s="32" t="str">
        <f ca="1">LOWER(SUBSTITUTE(SUBSTITUTE(SUBSTITUTE(SUBSTITUTE(SUBSTITUTE(SUBSTITUTE(SUBSTITUTE(ATALI[[#This Row],[N.B.nota]]," ",""),"-",""),"(",""),")",""),".",""),",",""),"/",""))</f>
        <v/>
      </c>
      <c r="W768" s="32" t="str">
        <f ca="1">IF(ATALI[[#This Row],[concat]]="","",MATCH(ATALI[[#This Row],[concat]],[3]!db[NB NOTA_C],0)+1)</f>
        <v/>
      </c>
      <c r="X768" s="32" t="str">
        <f ca="1">IF(ATALI[[#This Row],[N.B.nota]]="","",ADDRESS(ROW(ATALI[QB]),COLUMN(ATALI[QB]))&amp;":"&amp;ADDRESS(ROW(),COLUMN(ATALI[QB])))</f>
        <v/>
      </c>
      <c r="Y768" s="46" t="str">
        <f ca="1">IF(ATALI[[#This Row],[//]]="","",HYPERLINK("[../DB.xlsx]DB!e"&amp;MATCH(ATALI[[#This Row],[concat]],[3]!db[NB NOTA_C],0)+1,"&gt;"))</f>
        <v/>
      </c>
      <c r="Z768" s="32">
        <f ca="1">IF(ATALI[[#This Row],[ID NOTA]]="",INDIRECT(ADDRESS(ROW()-1,COLUMN())),ATALI[[#This Row],[ID NOTA]])</f>
        <v>7</v>
      </c>
    </row>
    <row r="769" spans="1:26" x14ac:dyDescent="0.25">
      <c r="A769" s="32"/>
      <c r="B769" s="29" t="str">
        <f>IF(ATALI[[#This Row],[N_ID]]="","",INDEX(Table1[ID],MATCH(ATALI[[#This Row],[N_ID]],Table1[N_ID],0)))</f>
        <v/>
      </c>
      <c r="C769" s="29" t="str">
        <f ca="1">IF(ATALI[[#This Row],[//]]="","",HYPERLINK("["&amp;SUBSTITUTE(DIR,"'","")&amp;"]NOTA!D"&amp;ATALI[[#This Row],[//]]+2,"&gt;"))</f>
        <v/>
      </c>
      <c r="D769" s="29" t="str">
        <f>IF(ATALI[[#This Row],[ID NOTA]]="","",INDEX(Table1[QB],MATCH(ATALI[[#This Row],[ID NOTA]],Table1[ID],0)))</f>
        <v/>
      </c>
      <c r="E76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69" s="29"/>
      <c r="G769" s="30" t="str">
        <f ca="1">IF(ATALI[[#This Row],[N_ID]]="","",INDEX(INDIRECT($2:$2),ATALI[[#This Row],[//]]))</f>
        <v/>
      </c>
      <c r="H769" s="30" t="str">
        <f ca="1">IF(ATALI[[#This Row],[N_ID]]="","",INDEX(INDIRECT($2:$2),ATALI[[#This Row],[//]]))</f>
        <v/>
      </c>
      <c r="I769" s="32" t="str">
        <f ca="1">IF(ATALI[[#This Row],[N_ID]]="","",INDEX(INDIRECT($2:$2),ATALI[[#This Row],[//]]))</f>
        <v/>
      </c>
      <c r="J769" s="32" t="str">
        <f ca="1">IF(ATALI[[#This Row],[//]]="","",INDEX([3]!db[NB PAJAK],ATALI[[#This Row],[stt]]-1))</f>
        <v/>
      </c>
      <c r="K769" s="29" t="str">
        <f ca="1">IF(ATALI[[#This Row],[//]]="","",INDEX(INDIRECT($2:$2),ATALI[[#This Row],[//]]))</f>
        <v/>
      </c>
      <c r="L769" s="29" t="str">
        <f ca="1">IF(ATALI[[#This Row],[//]]="","",INDEX(INDIRECT($2:$2),ATALI[[#This Row],[//]]))</f>
        <v/>
      </c>
      <c r="M769" s="29" t="str">
        <f ca="1">IF(ATALI[[#This Row],[//]]="","",INDEX(INDIRECT($2:$2),ATALI[[#This Row],[//]]))</f>
        <v/>
      </c>
      <c r="N769" s="33" t="str">
        <f ca="1">IF(ATALI[[#This Row],[//]]="","",INDEX(INDIRECT($2:$2),ATALI[[#This Row],[//]]))</f>
        <v/>
      </c>
      <c r="O769" s="44" t="str">
        <f ca="1">IF(ATALI[[#This Row],[//]]="","",INDEX(INDIRECT($2:$2),ATALI[[#This Row],[//]]))</f>
        <v/>
      </c>
      <c r="P769" s="44" t="str">
        <f ca="1">IF(ATALI[[#This Row],[//]]="","",IF(INDEX(INDIRECT($2:$2),ATALI[[#This Row],[//]])="","",INDEX(INDIRECT($2:$2),ATALI[[#This Row],[//]])))</f>
        <v/>
      </c>
      <c r="Q769" s="33" t="str">
        <f ca="1">IF(ATALI[[#This Row],[//]]="","",INDEX(INDIRECT($2:$2),ATALI[[#This Row],[//]]))</f>
        <v/>
      </c>
      <c r="R7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69" s="45" t="str">
        <f ca="1">IF(ATALI[[#This Row],[//]]="","",IF(INDEX(INDIRECT($2:$2),ATALI[[#This Row],[//]])="","",INDEX(INDIRECT($2:$2),ATALI[[#This Row],[//]])))</f>
        <v/>
      </c>
      <c r="U769" s="32" t="str">
        <f ca="1">IF(ATALI[[#This Row],[//]]="","",INDEX(INDIRECT($2:$2),ATALI[[#This Row],[//]]))</f>
        <v/>
      </c>
      <c r="V769" s="32" t="str">
        <f ca="1">LOWER(SUBSTITUTE(SUBSTITUTE(SUBSTITUTE(SUBSTITUTE(SUBSTITUTE(SUBSTITUTE(SUBSTITUTE(ATALI[[#This Row],[N.B.nota]]," ",""),"-",""),"(",""),")",""),".",""),",",""),"/",""))</f>
        <v/>
      </c>
      <c r="W769" s="32" t="str">
        <f ca="1">IF(ATALI[[#This Row],[concat]]="","",MATCH(ATALI[[#This Row],[concat]],[3]!db[NB NOTA_C],0)+1)</f>
        <v/>
      </c>
      <c r="X769" s="32" t="str">
        <f ca="1">IF(ATALI[[#This Row],[N.B.nota]]="","",ADDRESS(ROW(ATALI[QB]),COLUMN(ATALI[QB]))&amp;":"&amp;ADDRESS(ROW(),COLUMN(ATALI[QB])))</f>
        <v/>
      </c>
      <c r="Y769" s="46" t="str">
        <f ca="1">IF(ATALI[[#This Row],[//]]="","",HYPERLINK("[../DB.xlsx]DB!e"&amp;MATCH(ATALI[[#This Row],[concat]],[3]!db[NB NOTA_C],0)+1,"&gt;"))</f>
        <v/>
      </c>
      <c r="Z769" s="32">
        <f ca="1">IF(ATALI[[#This Row],[ID NOTA]]="",INDIRECT(ADDRESS(ROW()-1,COLUMN())),ATALI[[#This Row],[ID NOTA]])</f>
        <v>7</v>
      </c>
    </row>
    <row r="770" spans="1:26" x14ac:dyDescent="0.25">
      <c r="A770" s="32"/>
      <c r="B770" s="29" t="str">
        <f>IF(ATALI[[#This Row],[N_ID]]="","",INDEX(Table1[ID],MATCH(ATALI[[#This Row],[N_ID]],Table1[N_ID],0)))</f>
        <v/>
      </c>
      <c r="C770" s="29" t="str">
        <f ca="1">IF(ATALI[[#This Row],[//]]="","",HYPERLINK("["&amp;SUBSTITUTE(DIR,"'","")&amp;"]NOTA!D"&amp;ATALI[[#This Row],[//]]+2,"&gt;"))</f>
        <v/>
      </c>
      <c r="D770" s="29" t="str">
        <f>IF(ATALI[[#This Row],[ID NOTA]]="","",INDEX(Table1[QB],MATCH(ATALI[[#This Row],[ID NOTA]],Table1[ID],0)))</f>
        <v/>
      </c>
      <c r="E77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70" s="29"/>
      <c r="G770" s="30" t="str">
        <f ca="1">IF(ATALI[[#This Row],[N_ID]]="","",INDEX(INDIRECT($2:$2),ATALI[[#This Row],[//]]))</f>
        <v/>
      </c>
      <c r="H770" s="30" t="str">
        <f ca="1">IF(ATALI[[#This Row],[N_ID]]="","",INDEX(INDIRECT($2:$2),ATALI[[#This Row],[//]]))</f>
        <v/>
      </c>
      <c r="I770" s="32" t="str">
        <f ca="1">IF(ATALI[[#This Row],[N_ID]]="","",INDEX(INDIRECT($2:$2),ATALI[[#This Row],[//]]))</f>
        <v/>
      </c>
      <c r="J770" s="32" t="str">
        <f ca="1">IF(ATALI[[#This Row],[//]]="","",INDEX([3]!db[NB PAJAK],ATALI[[#This Row],[stt]]-1))</f>
        <v/>
      </c>
      <c r="K770" s="29" t="str">
        <f ca="1">IF(ATALI[[#This Row],[//]]="","",INDEX(INDIRECT($2:$2),ATALI[[#This Row],[//]]))</f>
        <v/>
      </c>
      <c r="L770" s="29" t="str">
        <f ca="1">IF(ATALI[[#This Row],[//]]="","",INDEX(INDIRECT($2:$2),ATALI[[#This Row],[//]]))</f>
        <v/>
      </c>
      <c r="M770" s="29" t="str">
        <f ca="1">IF(ATALI[[#This Row],[//]]="","",INDEX(INDIRECT($2:$2),ATALI[[#This Row],[//]]))</f>
        <v/>
      </c>
      <c r="N770" s="33" t="str">
        <f ca="1">IF(ATALI[[#This Row],[//]]="","",INDEX(INDIRECT($2:$2),ATALI[[#This Row],[//]]))</f>
        <v/>
      </c>
      <c r="O770" s="44" t="str">
        <f ca="1">IF(ATALI[[#This Row],[//]]="","",INDEX(INDIRECT($2:$2),ATALI[[#This Row],[//]]))</f>
        <v/>
      </c>
      <c r="P770" s="44" t="str">
        <f ca="1">IF(ATALI[[#This Row],[//]]="","",IF(INDEX(INDIRECT($2:$2),ATALI[[#This Row],[//]])="","",INDEX(INDIRECT($2:$2),ATALI[[#This Row],[//]])))</f>
        <v/>
      </c>
      <c r="Q770" s="33" t="str">
        <f ca="1">IF(ATALI[[#This Row],[//]]="","",INDEX(INDIRECT($2:$2),ATALI[[#This Row],[//]]))</f>
        <v/>
      </c>
      <c r="R7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70" s="45" t="str">
        <f ca="1">IF(ATALI[[#This Row],[//]]="","",IF(INDEX(INDIRECT($2:$2),ATALI[[#This Row],[//]])="","",INDEX(INDIRECT($2:$2),ATALI[[#This Row],[//]])))</f>
        <v/>
      </c>
      <c r="U770" s="32" t="str">
        <f ca="1">IF(ATALI[[#This Row],[//]]="","",INDEX(INDIRECT($2:$2),ATALI[[#This Row],[//]]))</f>
        <v/>
      </c>
      <c r="V770" s="32" t="str">
        <f ca="1">LOWER(SUBSTITUTE(SUBSTITUTE(SUBSTITUTE(SUBSTITUTE(SUBSTITUTE(SUBSTITUTE(SUBSTITUTE(ATALI[[#This Row],[N.B.nota]]," ",""),"-",""),"(",""),")",""),".",""),",",""),"/",""))</f>
        <v/>
      </c>
      <c r="W770" s="32" t="str">
        <f ca="1">IF(ATALI[[#This Row],[concat]]="","",MATCH(ATALI[[#This Row],[concat]],[3]!db[NB NOTA_C],0)+1)</f>
        <v/>
      </c>
      <c r="X770" s="32" t="str">
        <f ca="1">IF(ATALI[[#This Row],[N.B.nota]]="","",ADDRESS(ROW(ATALI[QB]),COLUMN(ATALI[QB]))&amp;":"&amp;ADDRESS(ROW(),COLUMN(ATALI[QB])))</f>
        <v/>
      </c>
      <c r="Y770" s="46" t="str">
        <f ca="1">IF(ATALI[[#This Row],[//]]="","",HYPERLINK("[../DB.xlsx]DB!e"&amp;MATCH(ATALI[[#This Row],[concat]],[3]!db[NB NOTA_C],0)+1,"&gt;"))</f>
        <v/>
      </c>
      <c r="Z770" s="32">
        <f ca="1">IF(ATALI[[#This Row],[ID NOTA]]="",INDIRECT(ADDRESS(ROW()-1,COLUMN())),ATALI[[#This Row],[ID NOTA]])</f>
        <v>7</v>
      </c>
    </row>
    <row r="771" spans="1:26" x14ac:dyDescent="0.25">
      <c r="A771" s="32"/>
      <c r="B771" s="29" t="str">
        <f>IF(ATALI[[#This Row],[N_ID]]="","",INDEX(Table1[ID],MATCH(ATALI[[#This Row],[N_ID]],Table1[N_ID],0)))</f>
        <v/>
      </c>
      <c r="C771" s="29" t="str">
        <f ca="1">IF(ATALI[[#This Row],[//]]="","",HYPERLINK("["&amp;SUBSTITUTE(DIR,"'","")&amp;"]NOTA!D"&amp;ATALI[[#This Row],[//]]+2,"&gt;"))</f>
        <v/>
      </c>
      <c r="D771" s="29" t="str">
        <f>IF(ATALI[[#This Row],[ID NOTA]]="","",INDEX(Table1[QB],MATCH(ATALI[[#This Row],[ID NOTA]],Table1[ID],0)))</f>
        <v/>
      </c>
      <c r="E77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71" s="29"/>
      <c r="G771" s="30" t="str">
        <f ca="1">IF(ATALI[[#This Row],[N_ID]]="","",INDEX(INDIRECT($2:$2),ATALI[[#This Row],[//]]))</f>
        <v/>
      </c>
      <c r="H771" s="30" t="str">
        <f ca="1">IF(ATALI[[#This Row],[N_ID]]="","",INDEX(INDIRECT($2:$2),ATALI[[#This Row],[//]]))</f>
        <v/>
      </c>
      <c r="I771" s="32" t="str">
        <f ca="1">IF(ATALI[[#This Row],[N_ID]]="","",INDEX(INDIRECT($2:$2),ATALI[[#This Row],[//]]))</f>
        <v/>
      </c>
      <c r="J771" s="32" t="str">
        <f ca="1">IF(ATALI[[#This Row],[//]]="","",INDEX([3]!db[NB PAJAK],ATALI[[#This Row],[stt]]-1))</f>
        <v/>
      </c>
      <c r="K771" s="29" t="str">
        <f ca="1">IF(ATALI[[#This Row],[//]]="","",INDEX(INDIRECT($2:$2),ATALI[[#This Row],[//]]))</f>
        <v/>
      </c>
      <c r="L771" s="29" t="str">
        <f ca="1">IF(ATALI[[#This Row],[//]]="","",INDEX(INDIRECT($2:$2),ATALI[[#This Row],[//]]))</f>
        <v/>
      </c>
      <c r="M771" s="29" t="str">
        <f ca="1">IF(ATALI[[#This Row],[//]]="","",INDEX(INDIRECT($2:$2),ATALI[[#This Row],[//]]))</f>
        <v/>
      </c>
      <c r="N771" s="33" t="str">
        <f ca="1">IF(ATALI[[#This Row],[//]]="","",INDEX(INDIRECT($2:$2),ATALI[[#This Row],[//]]))</f>
        <v/>
      </c>
      <c r="O771" s="44" t="str">
        <f ca="1">IF(ATALI[[#This Row],[//]]="","",INDEX(INDIRECT($2:$2),ATALI[[#This Row],[//]]))</f>
        <v/>
      </c>
      <c r="P771" s="44" t="str">
        <f ca="1">IF(ATALI[[#This Row],[//]]="","",IF(INDEX(INDIRECT($2:$2),ATALI[[#This Row],[//]])="","",INDEX(INDIRECT($2:$2),ATALI[[#This Row],[//]])))</f>
        <v/>
      </c>
      <c r="Q771" s="33" t="str">
        <f ca="1">IF(ATALI[[#This Row],[//]]="","",INDEX(INDIRECT($2:$2),ATALI[[#This Row],[//]]))</f>
        <v/>
      </c>
      <c r="R7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71" s="45" t="str">
        <f ca="1">IF(ATALI[[#This Row],[//]]="","",IF(INDEX(INDIRECT($2:$2),ATALI[[#This Row],[//]])="","",INDEX(INDIRECT($2:$2),ATALI[[#This Row],[//]])))</f>
        <v/>
      </c>
      <c r="U771" s="32" t="str">
        <f ca="1">IF(ATALI[[#This Row],[//]]="","",INDEX(INDIRECT($2:$2),ATALI[[#This Row],[//]]))</f>
        <v/>
      </c>
      <c r="V771" s="32" t="str">
        <f ca="1">LOWER(SUBSTITUTE(SUBSTITUTE(SUBSTITUTE(SUBSTITUTE(SUBSTITUTE(SUBSTITUTE(SUBSTITUTE(ATALI[[#This Row],[N.B.nota]]," ",""),"-",""),"(",""),")",""),".",""),",",""),"/",""))</f>
        <v/>
      </c>
      <c r="W771" s="32" t="str">
        <f ca="1">IF(ATALI[[#This Row],[concat]]="","",MATCH(ATALI[[#This Row],[concat]],[3]!db[NB NOTA_C],0)+1)</f>
        <v/>
      </c>
      <c r="X771" s="32" t="str">
        <f ca="1">IF(ATALI[[#This Row],[N.B.nota]]="","",ADDRESS(ROW(ATALI[QB]),COLUMN(ATALI[QB]))&amp;":"&amp;ADDRESS(ROW(),COLUMN(ATALI[QB])))</f>
        <v/>
      </c>
      <c r="Y771" s="46" t="str">
        <f ca="1">IF(ATALI[[#This Row],[//]]="","",HYPERLINK("[../DB.xlsx]DB!e"&amp;MATCH(ATALI[[#This Row],[concat]],[3]!db[NB NOTA_C],0)+1,"&gt;"))</f>
        <v/>
      </c>
      <c r="Z771" s="32">
        <f ca="1">IF(ATALI[[#This Row],[ID NOTA]]="",INDIRECT(ADDRESS(ROW()-1,COLUMN())),ATALI[[#This Row],[ID NOTA]])</f>
        <v>7</v>
      </c>
    </row>
    <row r="772" spans="1:26" x14ac:dyDescent="0.25">
      <c r="A772" s="32"/>
      <c r="B772" s="29" t="str">
        <f>IF(ATALI[[#This Row],[N_ID]]="","",INDEX(Table1[ID],MATCH(ATALI[[#This Row],[N_ID]],Table1[N_ID],0)))</f>
        <v/>
      </c>
      <c r="C772" s="29" t="str">
        <f ca="1">IF(ATALI[[#This Row],[//]]="","",HYPERLINK("["&amp;SUBSTITUTE(DIR,"'","")&amp;"]NOTA!D"&amp;ATALI[[#This Row],[//]]+2,"&gt;"))</f>
        <v/>
      </c>
      <c r="D772" s="29" t="str">
        <f>IF(ATALI[[#This Row],[ID NOTA]]="","",INDEX(Table1[QB],MATCH(ATALI[[#This Row],[ID NOTA]],Table1[ID],0)))</f>
        <v/>
      </c>
      <c r="E77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72" s="29"/>
      <c r="G772" s="30" t="str">
        <f ca="1">IF(ATALI[[#This Row],[N_ID]]="","",INDEX(INDIRECT($2:$2),ATALI[[#This Row],[//]]))</f>
        <v/>
      </c>
      <c r="H772" s="30" t="str">
        <f ca="1">IF(ATALI[[#This Row],[N_ID]]="","",INDEX(INDIRECT($2:$2),ATALI[[#This Row],[//]]))</f>
        <v/>
      </c>
      <c r="I772" s="32" t="str">
        <f ca="1">IF(ATALI[[#This Row],[N_ID]]="","",INDEX(INDIRECT($2:$2),ATALI[[#This Row],[//]]))</f>
        <v/>
      </c>
      <c r="J772" s="32" t="str">
        <f ca="1">IF(ATALI[[#This Row],[//]]="","",INDEX([3]!db[NB PAJAK],ATALI[[#This Row],[stt]]-1))</f>
        <v/>
      </c>
      <c r="K772" s="29" t="str">
        <f ca="1">IF(ATALI[[#This Row],[//]]="","",INDEX(INDIRECT($2:$2),ATALI[[#This Row],[//]]))</f>
        <v/>
      </c>
      <c r="L772" s="29" t="str">
        <f ca="1">IF(ATALI[[#This Row],[//]]="","",INDEX(INDIRECT($2:$2),ATALI[[#This Row],[//]]))</f>
        <v/>
      </c>
      <c r="M772" s="29" t="str">
        <f ca="1">IF(ATALI[[#This Row],[//]]="","",INDEX(INDIRECT($2:$2),ATALI[[#This Row],[//]]))</f>
        <v/>
      </c>
      <c r="N772" s="33" t="str">
        <f ca="1">IF(ATALI[[#This Row],[//]]="","",INDEX(INDIRECT($2:$2),ATALI[[#This Row],[//]]))</f>
        <v/>
      </c>
      <c r="O772" s="44" t="str">
        <f ca="1">IF(ATALI[[#This Row],[//]]="","",INDEX(INDIRECT($2:$2),ATALI[[#This Row],[//]]))</f>
        <v/>
      </c>
      <c r="P772" s="44" t="str">
        <f ca="1">IF(ATALI[[#This Row],[//]]="","",IF(INDEX(INDIRECT($2:$2),ATALI[[#This Row],[//]])="","",INDEX(INDIRECT($2:$2),ATALI[[#This Row],[//]])))</f>
        <v/>
      </c>
      <c r="Q772" s="33" t="str">
        <f ca="1">IF(ATALI[[#This Row],[//]]="","",INDEX(INDIRECT($2:$2),ATALI[[#This Row],[//]]))</f>
        <v/>
      </c>
      <c r="R7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72" s="45" t="str">
        <f ca="1">IF(ATALI[[#This Row],[//]]="","",IF(INDEX(INDIRECT($2:$2),ATALI[[#This Row],[//]])="","",INDEX(INDIRECT($2:$2),ATALI[[#This Row],[//]])))</f>
        <v/>
      </c>
      <c r="U772" s="32" t="str">
        <f ca="1">IF(ATALI[[#This Row],[//]]="","",INDEX(INDIRECT($2:$2),ATALI[[#This Row],[//]]))</f>
        <v/>
      </c>
      <c r="V772" s="32" t="str">
        <f ca="1">LOWER(SUBSTITUTE(SUBSTITUTE(SUBSTITUTE(SUBSTITUTE(SUBSTITUTE(SUBSTITUTE(SUBSTITUTE(ATALI[[#This Row],[N.B.nota]]," ",""),"-",""),"(",""),")",""),".",""),",",""),"/",""))</f>
        <v/>
      </c>
      <c r="W772" s="32" t="str">
        <f ca="1">IF(ATALI[[#This Row],[concat]]="","",MATCH(ATALI[[#This Row],[concat]],[3]!db[NB NOTA_C],0)+1)</f>
        <v/>
      </c>
      <c r="X772" s="32" t="str">
        <f ca="1">IF(ATALI[[#This Row],[N.B.nota]]="","",ADDRESS(ROW(ATALI[QB]),COLUMN(ATALI[QB]))&amp;":"&amp;ADDRESS(ROW(),COLUMN(ATALI[QB])))</f>
        <v/>
      </c>
      <c r="Y772" s="46" t="str">
        <f ca="1">IF(ATALI[[#This Row],[//]]="","",HYPERLINK("[../DB.xlsx]DB!e"&amp;MATCH(ATALI[[#This Row],[concat]],[3]!db[NB NOTA_C],0)+1,"&gt;"))</f>
        <v/>
      </c>
      <c r="Z772" s="32">
        <f ca="1">IF(ATALI[[#This Row],[ID NOTA]]="",INDIRECT(ADDRESS(ROW()-1,COLUMN())),ATALI[[#This Row],[ID NOTA]])</f>
        <v>7</v>
      </c>
    </row>
    <row r="773" spans="1:26" x14ac:dyDescent="0.25">
      <c r="A773" s="32"/>
      <c r="B773" s="29" t="str">
        <f>IF(ATALI[[#This Row],[N_ID]]="","",INDEX(Table1[ID],MATCH(ATALI[[#This Row],[N_ID]],Table1[N_ID],0)))</f>
        <v/>
      </c>
      <c r="C773" s="29" t="str">
        <f ca="1">IF(ATALI[[#This Row],[//]]="","",HYPERLINK("["&amp;SUBSTITUTE(DIR,"'","")&amp;"]NOTA!D"&amp;ATALI[[#This Row],[//]]+2,"&gt;"))</f>
        <v/>
      </c>
      <c r="D773" s="29" t="str">
        <f>IF(ATALI[[#This Row],[ID NOTA]]="","",INDEX(Table1[QB],MATCH(ATALI[[#This Row],[ID NOTA]],Table1[ID],0)))</f>
        <v/>
      </c>
      <c r="E77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73" s="29"/>
      <c r="G773" s="30" t="str">
        <f ca="1">IF(ATALI[[#This Row],[N_ID]]="","",INDEX(INDIRECT($2:$2),ATALI[[#This Row],[//]]))</f>
        <v/>
      </c>
      <c r="H773" s="30" t="str">
        <f ca="1">IF(ATALI[[#This Row],[N_ID]]="","",INDEX(INDIRECT($2:$2),ATALI[[#This Row],[//]]))</f>
        <v/>
      </c>
      <c r="I773" s="32" t="str">
        <f ca="1">IF(ATALI[[#This Row],[N_ID]]="","",INDEX(INDIRECT($2:$2),ATALI[[#This Row],[//]]))</f>
        <v/>
      </c>
      <c r="J773" s="32" t="str">
        <f ca="1">IF(ATALI[[#This Row],[//]]="","",INDEX([3]!db[NB PAJAK],ATALI[[#This Row],[stt]]-1))</f>
        <v/>
      </c>
      <c r="K773" s="29" t="str">
        <f ca="1">IF(ATALI[[#This Row],[//]]="","",INDEX(INDIRECT($2:$2),ATALI[[#This Row],[//]]))</f>
        <v/>
      </c>
      <c r="L773" s="29" t="str">
        <f ca="1">IF(ATALI[[#This Row],[//]]="","",INDEX(INDIRECT($2:$2),ATALI[[#This Row],[//]]))</f>
        <v/>
      </c>
      <c r="M773" s="29" t="str">
        <f ca="1">IF(ATALI[[#This Row],[//]]="","",INDEX(INDIRECT($2:$2),ATALI[[#This Row],[//]]))</f>
        <v/>
      </c>
      <c r="N773" s="33" t="str">
        <f ca="1">IF(ATALI[[#This Row],[//]]="","",INDEX(INDIRECT($2:$2),ATALI[[#This Row],[//]]))</f>
        <v/>
      </c>
      <c r="O773" s="44" t="str">
        <f ca="1">IF(ATALI[[#This Row],[//]]="","",INDEX(INDIRECT($2:$2),ATALI[[#This Row],[//]]))</f>
        <v/>
      </c>
      <c r="P773" s="44" t="str">
        <f ca="1">IF(ATALI[[#This Row],[//]]="","",IF(INDEX(INDIRECT($2:$2),ATALI[[#This Row],[//]])="","",INDEX(INDIRECT($2:$2),ATALI[[#This Row],[//]])))</f>
        <v/>
      </c>
      <c r="Q773" s="33" t="str">
        <f ca="1">IF(ATALI[[#This Row],[//]]="","",INDEX(INDIRECT($2:$2),ATALI[[#This Row],[//]]))</f>
        <v/>
      </c>
      <c r="R7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73" s="45" t="str">
        <f ca="1">IF(ATALI[[#This Row],[//]]="","",IF(INDEX(INDIRECT($2:$2),ATALI[[#This Row],[//]])="","",INDEX(INDIRECT($2:$2),ATALI[[#This Row],[//]])))</f>
        <v/>
      </c>
      <c r="U773" s="32" t="str">
        <f ca="1">IF(ATALI[[#This Row],[//]]="","",INDEX(INDIRECT($2:$2),ATALI[[#This Row],[//]]))</f>
        <v/>
      </c>
      <c r="V773" s="32" t="str">
        <f ca="1">LOWER(SUBSTITUTE(SUBSTITUTE(SUBSTITUTE(SUBSTITUTE(SUBSTITUTE(SUBSTITUTE(SUBSTITUTE(ATALI[[#This Row],[N.B.nota]]," ",""),"-",""),"(",""),")",""),".",""),",",""),"/",""))</f>
        <v/>
      </c>
      <c r="W773" s="32" t="str">
        <f ca="1">IF(ATALI[[#This Row],[concat]]="","",MATCH(ATALI[[#This Row],[concat]],[3]!db[NB NOTA_C],0)+1)</f>
        <v/>
      </c>
      <c r="X773" s="32" t="str">
        <f ca="1">IF(ATALI[[#This Row],[N.B.nota]]="","",ADDRESS(ROW(ATALI[QB]),COLUMN(ATALI[QB]))&amp;":"&amp;ADDRESS(ROW(),COLUMN(ATALI[QB])))</f>
        <v/>
      </c>
      <c r="Y773" s="46" t="str">
        <f ca="1">IF(ATALI[[#This Row],[//]]="","",HYPERLINK("[../DB.xlsx]DB!e"&amp;MATCH(ATALI[[#This Row],[concat]],[3]!db[NB NOTA_C],0)+1,"&gt;"))</f>
        <v/>
      </c>
      <c r="Z773" s="32">
        <f ca="1">IF(ATALI[[#This Row],[ID NOTA]]="",INDIRECT(ADDRESS(ROW()-1,COLUMN())),ATALI[[#This Row],[ID NOTA]])</f>
        <v>7</v>
      </c>
    </row>
    <row r="774" spans="1:26" x14ac:dyDescent="0.25">
      <c r="A774" s="32"/>
      <c r="B774" s="29" t="str">
        <f>IF(ATALI[[#This Row],[N_ID]]="","",INDEX(Table1[ID],MATCH(ATALI[[#This Row],[N_ID]],Table1[N_ID],0)))</f>
        <v/>
      </c>
      <c r="C774" s="29" t="str">
        <f ca="1">IF(ATALI[[#This Row],[//]]="","",HYPERLINK("["&amp;SUBSTITUTE(DIR,"'","")&amp;"]NOTA!D"&amp;ATALI[[#This Row],[//]]+2,"&gt;"))</f>
        <v/>
      </c>
      <c r="D774" s="29" t="str">
        <f>IF(ATALI[[#This Row],[ID NOTA]]="","",INDEX(Table1[QB],MATCH(ATALI[[#This Row],[ID NOTA]],Table1[ID],0)))</f>
        <v/>
      </c>
      <c r="E77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74" s="29"/>
      <c r="G774" s="30" t="str">
        <f ca="1">IF(ATALI[[#This Row],[N_ID]]="","",INDEX(INDIRECT($2:$2),ATALI[[#This Row],[//]]))</f>
        <v/>
      </c>
      <c r="H774" s="30" t="str">
        <f ca="1">IF(ATALI[[#This Row],[N_ID]]="","",INDEX(INDIRECT($2:$2),ATALI[[#This Row],[//]]))</f>
        <v/>
      </c>
      <c r="I774" s="32" t="str">
        <f ca="1">IF(ATALI[[#This Row],[N_ID]]="","",INDEX(INDIRECT($2:$2),ATALI[[#This Row],[//]]))</f>
        <v/>
      </c>
      <c r="J774" s="32" t="str">
        <f ca="1">IF(ATALI[[#This Row],[//]]="","",INDEX([3]!db[NB PAJAK],ATALI[[#This Row],[stt]]-1))</f>
        <v/>
      </c>
      <c r="K774" s="29" t="str">
        <f ca="1">IF(ATALI[[#This Row],[//]]="","",INDEX(INDIRECT($2:$2),ATALI[[#This Row],[//]]))</f>
        <v/>
      </c>
      <c r="L774" s="29" t="str">
        <f ca="1">IF(ATALI[[#This Row],[//]]="","",INDEX(INDIRECT($2:$2),ATALI[[#This Row],[//]]))</f>
        <v/>
      </c>
      <c r="M774" s="29" t="str">
        <f ca="1">IF(ATALI[[#This Row],[//]]="","",INDEX(INDIRECT($2:$2),ATALI[[#This Row],[//]]))</f>
        <v/>
      </c>
      <c r="N774" s="33" t="str">
        <f ca="1">IF(ATALI[[#This Row],[//]]="","",INDEX(INDIRECT($2:$2),ATALI[[#This Row],[//]]))</f>
        <v/>
      </c>
      <c r="O774" s="44" t="str">
        <f ca="1">IF(ATALI[[#This Row],[//]]="","",INDEX(INDIRECT($2:$2),ATALI[[#This Row],[//]]))</f>
        <v/>
      </c>
      <c r="P774" s="44" t="str">
        <f ca="1">IF(ATALI[[#This Row],[//]]="","",IF(INDEX(INDIRECT($2:$2),ATALI[[#This Row],[//]])="","",INDEX(INDIRECT($2:$2),ATALI[[#This Row],[//]])))</f>
        <v/>
      </c>
      <c r="Q774" s="33" t="str">
        <f ca="1">IF(ATALI[[#This Row],[//]]="","",INDEX(INDIRECT($2:$2),ATALI[[#This Row],[//]]))</f>
        <v/>
      </c>
      <c r="R7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74" s="45" t="str">
        <f ca="1">IF(ATALI[[#This Row],[//]]="","",IF(INDEX(INDIRECT($2:$2),ATALI[[#This Row],[//]])="","",INDEX(INDIRECT($2:$2),ATALI[[#This Row],[//]])))</f>
        <v/>
      </c>
      <c r="U774" s="32" t="str">
        <f ca="1">IF(ATALI[[#This Row],[//]]="","",INDEX(INDIRECT($2:$2),ATALI[[#This Row],[//]]))</f>
        <v/>
      </c>
      <c r="V774" s="32" t="str">
        <f ca="1">LOWER(SUBSTITUTE(SUBSTITUTE(SUBSTITUTE(SUBSTITUTE(SUBSTITUTE(SUBSTITUTE(SUBSTITUTE(ATALI[[#This Row],[N.B.nota]]," ",""),"-",""),"(",""),")",""),".",""),",",""),"/",""))</f>
        <v/>
      </c>
      <c r="W774" s="32" t="str">
        <f ca="1">IF(ATALI[[#This Row],[concat]]="","",MATCH(ATALI[[#This Row],[concat]],[3]!db[NB NOTA_C],0)+1)</f>
        <v/>
      </c>
      <c r="X774" s="32" t="str">
        <f ca="1">IF(ATALI[[#This Row],[N.B.nota]]="","",ADDRESS(ROW(ATALI[QB]),COLUMN(ATALI[QB]))&amp;":"&amp;ADDRESS(ROW(),COLUMN(ATALI[QB])))</f>
        <v/>
      </c>
      <c r="Y774" s="46" t="str">
        <f ca="1">IF(ATALI[[#This Row],[//]]="","",HYPERLINK("[../DB.xlsx]DB!e"&amp;MATCH(ATALI[[#This Row],[concat]],[3]!db[NB NOTA_C],0)+1,"&gt;"))</f>
        <v/>
      </c>
      <c r="Z774" s="32">
        <f ca="1">IF(ATALI[[#This Row],[ID NOTA]]="",INDIRECT(ADDRESS(ROW()-1,COLUMN())),ATALI[[#This Row],[ID NOTA]])</f>
        <v>7</v>
      </c>
    </row>
    <row r="775" spans="1:26" x14ac:dyDescent="0.25">
      <c r="A775" s="32"/>
      <c r="B775" s="29" t="str">
        <f>IF(ATALI[[#This Row],[N_ID]]="","",INDEX(Table1[ID],MATCH(ATALI[[#This Row],[N_ID]],Table1[N_ID],0)))</f>
        <v/>
      </c>
      <c r="C775" s="29" t="str">
        <f ca="1">IF(ATALI[[#This Row],[//]]="","",HYPERLINK("["&amp;SUBSTITUTE(DIR,"'","")&amp;"]NOTA!D"&amp;ATALI[[#This Row],[//]]+2,"&gt;"))</f>
        <v/>
      </c>
      <c r="D775" s="29" t="str">
        <f>IF(ATALI[[#This Row],[ID NOTA]]="","",INDEX(Table1[QB],MATCH(ATALI[[#This Row],[ID NOTA]],Table1[ID],0)))</f>
        <v/>
      </c>
      <c r="E77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75" s="29"/>
      <c r="G775" s="30" t="str">
        <f ca="1">IF(ATALI[[#This Row],[N_ID]]="","",INDEX(INDIRECT($2:$2),ATALI[[#This Row],[//]]))</f>
        <v/>
      </c>
      <c r="H775" s="30" t="str">
        <f ca="1">IF(ATALI[[#This Row],[N_ID]]="","",INDEX(INDIRECT($2:$2),ATALI[[#This Row],[//]]))</f>
        <v/>
      </c>
      <c r="I775" s="32" t="str">
        <f ca="1">IF(ATALI[[#This Row],[N_ID]]="","",INDEX(INDIRECT($2:$2),ATALI[[#This Row],[//]]))</f>
        <v/>
      </c>
      <c r="J775" s="32" t="str">
        <f ca="1">IF(ATALI[[#This Row],[//]]="","",INDEX([3]!db[NB PAJAK],ATALI[[#This Row],[stt]]-1))</f>
        <v/>
      </c>
      <c r="K775" s="29" t="str">
        <f ca="1">IF(ATALI[[#This Row],[//]]="","",INDEX(INDIRECT($2:$2),ATALI[[#This Row],[//]]))</f>
        <v/>
      </c>
      <c r="L775" s="29" t="str">
        <f ca="1">IF(ATALI[[#This Row],[//]]="","",INDEX(INDIRECT($2:$2),ATALI[[#This Row],[//]]))</f>
        <v/>
      </c>
      <c r="M775" s="29" t="str">
        <f ca="1">IF(ATALI[[#This Row],[//]]="","",INDEX(INDIRECT($2:$2),ATALI[[#This Row],[//]]))</f>
        <v/>
      </c>
      <c r="N775" s="33" t="str">
        <f ca="1">IF(ATALI[[#This Row],[//]]="","",INDEX(INDIRECT($2:$2),ATALI[[#This Row],[//]]))</f>
        <v/>
      </c>
      <c r="O775" s="44" t="str">
        <f ca="1">IF(ATALI[[#This Row],[//]]="","",INDEX(INDIRECT($2:$2),ATALI[[#This Row],[//]]))</f>
        <v/>
      </c>
      <c r="P775" s="44" t="str">
        <f ca="1">IF(ATALI[[#This Row],[//]]="","",IF(INDEX(INDIRECT($2:$2),ATALI[[#This Row],[//]])="","",INDEX(INDIRECT($2:$2),ATALI[[#This Row],[//]])))</f>
        <v/>
      </c>
      <c r="Q775" s="33" t="str">
        <f ca="1">IF(ATALI[[#This Row],[//]]="","",INDEX(INDIRECT($2:$2),ATALI[[#This Row],[//]]))</f>
        <v/>
      </c>
      <c r="R7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75" s="45" t="str">
        <f ca="1">IF(ATALI[[#This Row],[//]]="","",IF(INDEX(INDIRECT($2:$2),ATALI[[#This Row],[//]])="","",INDEX(INDIRECT($2:$2),ATALI[[#This Row],[//]])))</f>
        <v/>
      </c>
      <c r="U775" s="32" t="str">
        <f ca="1">IF(ATALI[[#This Row],[//]]="","",INDEX(INDIRECT($2:$2),ATALI[[#This Row],[//]]))</f>
        <v/>
      </c>
      <c r="V775" s="32" t="str">
        <f ca="1">LOWER(SUBSTITUTE(SUBSTITUTE(SUBSTITUTE(SUBSTITUTE(SUBSTITUTE(SUBSTITUTE(SUBSTITUTE(ATALI[[#This Row],[N.B.nota]]," ",""),"-",""),"(",""),")",""),".",""),",",""),"/",""))</f>
        <v/>
      </c>
      <c r="W775" s="32" t="str">
        <f ca="1">IF(ATALI[[#This Row],[concat]]="","",MATCH(ATALI[[#This Row],[concat]],[3]!db[NB NOTA_C],0)+1)</f>
        <v/>
      </c>
      <c r="X775" s="32" t="str">
        <f ca="1">IF(ATALI[[#This Row],[N.B.nota]]="","",ADDRESS(ROW(ATALI[QB]),COLUMN(ATALI[QB]))&amp;":"&amp;ADDRESS(ROW(),COLUMN(ATALI[QB])))</f>
        <v/>
      </c>
      <c r="Y775" s="46" t="str">
        <f ca="1">IF(ATALI[[#This Row],[//]]="","",HYPERLINK("[../DB.xlsx]DB!e"&amp;MATCH(ATALI[[#This Row],[concat]],[3]!db[NB NOTA_C],0)+1,"&gt;"))</f>
        <v/>
      </c>
      <c r="Z775" s="32">
        <f ca="1">IF(ATALI[[#This Row],[ID NOTA]]="",INDIRECT(ADDRESS(ROW()-1,COLUMN())),ATALI[[#This Row],[ID NOTA]])</f>
        <v>7</v>
      </c>
    </row>
    <row r="776" spans="1:26" x14ac:dyDescent="0.25">
      <c r="A776" s="32"/>
      <c r="B776" s="29" t="str">
        <f>IF(ATALI[[#This Row],[N_ID]]="","",INDEX(Table1[ID],MATCH(ATALI[[#This Row],[N_ID]],Table1[N_ID],0)))</f>
        <v/>
      </c>
      <c r="C776" s="29" t="str">
        <f ca="1">IF(ATALI[[#This Row],[//]]="","",HYPERLINK("["&amp;SUBSTITUTE(DIR,"'","")&amp;"]NOTA!D"&amp;ATALI[[#This Row],[//]]+2,"&gt;"))</f>
        <v/>
      </c>
      <c r="D776" s="29" t="str">
        <f>IF(ATALI[[#This Row],[ID NOTA]]="","",INDEX(Table1[QB],MATCH(ATALI[[#This Row],[ID NOTA]],Table1[ID],0)))</f>
        <v/>
      </c>
      <c r="E77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76" s="29"/>
      <c r="G776" s="30" t="str">
        <f ca="1">IF(ATALI[[#This Row],[N_ID]]="","",INDEX(INDIRECT($2:$2),ATALI[[#This Row],[//]]))</f>
        <v/>
      </c>
      <c r="H776" s="30" t="str">
        <f ca="1">IF(ATALI[[#This Row],[N_ID]]="","",INDEX(INDIRECT($2:$2),ATALI[[#This Row],[//]]))</f>
        <v/>
      </c>
      <c r="I776" s="32" t="str">
        <f ca="1">IF(ATALI[[#This Row],[N_ID]]="","",INDEX(INDIRECT($2:$2),ATALI[[#This Row],[//]]))</f>
        <v/>
      </c>
      <c r="J776" s="32" t="str">
        <f ca="1">IF(ATALI[[#This Row],[//]]="","",INDEX([3]!db[NB PAJAK],ATALI[[#This Row],[stt]]-1))</f>
        <v/>
      </c>
      <c r="K776" s="29" t="str">
        <f ca="1">IF(ATALI[[#This Row],[//]]="","",INDEX(INDIRECT($2:$2),ATALI[[#This Row],[//]]))</f>
        <v/>
      </c>
      <c r="L776" s="29" t="str">
        <f ca="1">IF(ATALI[[#This Row],[//]]="","",INDEX(INDIRECT($2:$2),ATALI[[#This Row],[//]]))</f>
        <v/>
      </c>
      <c r="M776" s="29" t="str">
        <f ca="1">IF(ATALI[[#This Row],[//]]="","",INDEX(INDIRECT($2:$2),ATALI[[#This Row],[//]]))</f>
        <v/>
      </c>
      <c r="N776" s="33" t="str">
        <f ca="1">IF(ATALI[[#This Row],[//]]="","",INDEX(INDIRECT($2:$2),ATALI[[#This Row],[//]]))</f>
        <v/>
      </c>
      <c r="O776" s="44" t="str">
        <f ca="1">IF(ATALI[[#This Row],[//]]="","",INDEX(INDIRECT($2:$2),ATALI[[#This Row],[//]]))</f>
        <v/>
      </c>
      <c r="P776" s="44" t="str">
        <f ca="1">IF(ATALI[[#This Row],[//]]="","",IF(INDEX(INDIRECT($2:$2),ATALI[[#This Row],[//]])="","",INDEX(INDIRECT($2:$2),ATALI[[#This Row],[//]])))</f>
        <v/>
      </c>
      <c r="Q776" s="33" t="str">
        <f ca="1">IF(ATALI[[#This Row],[//]]="","",INDEX(INDIRECT($2:$2),ATALI[[#This Row],[//]]))</f>
        <v/>
      </c>
      <c r="R7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76" s="45" t="str">
        <f ca="1">IF(ATALI[[#This Row],[//]]="","",IF(INDEX(INDIRECT($2:$2),ATALI[[#This Row],[//]])="","",INDEX(INDIRECT($2:$2),ATALI[[#This Row],[//]])))</f>
        <v/>
      </c>
      <c r="U776" s="32" t="str">
        <f ca="1">IF(ATALI[[#This Row],[//]]="","",INDEX(INDIRECT($2:$2),ATALI[[#This Row],[//]]))</f>
        <v/>
      </c>
      <c r="V776" s="32" t="str">
        <f ca="1">LOWER(SUBSTITUTE(SUBSTITUTE(SUBSTITUTE(SUBSTITUTE(SUBSTITUTE(SUBSTITUTE(SUBSTITUTE(ATALI[[#This Row],[N.B.nota]]," ",""),"-",""),"(",""),")",""),".",""),",",""),"/",""))</f>
        <v/>
      </c>
      <c r="W776" s="32" t="str">
        <f ca="1">IF(ATALI[[#This Row],[concat]]="","",MATCH(ATALI[[#This Row],[concat]],[3]!db[NB NOTA_C],0)+1)</f>
        <v/>
      </c>
      <c r="X776" s="32" t="str">
        <f ca="1">IF(ATALI[[#This Row],[N.B.nota]]="","",ADDRESS(ROW(ATALI[QB]),COLUMN(ATALI[QB]))&amp;":"&amp;ADDRESS(ROW(),COLUMN(ATALI[QB])))</f>
        <v/>
      </c>
      <c r="Y776" s="46" t="str">
        <f ca="1">IF(ATALI[[#This Row],[//]]="","",HYPERLINK("[../DB.xlsx]DB!e"&amp;MATCH(ATALI[[#This Row],[concat]],[3]!db[NB NOTA_C],0)+1,"&gt;"))</f>
        <v/>
      </c>
      <c r="Z776" s="32">
        <f ca="1">IF(ATALI[[#This Row],[ID NOTA]]="",INDIRECT(ADDRESS(ROW()-1,COLUMN())),ATALI[[#This Row],[ID NOTA]])</f>
        <v>7</v>
      </c>
    </row>
    <row r="777" spans="1:26" x14ac:dyDescent="0.25">
      <c r="A777" s="32"/>
      <c r="B777" s="29" t="str">
        <f>IF(ATALI[[#This Row],[N_ID]]="","",INDEX(Table1[ID],MATCH(ATALI[[#This Row],[N_ID]],Table1[N_ID],0)))</f>
        <v/>
      </c>
      <c r="C777" s="29" t="str">
        <f ca="1">IF(ATALI[[#This Row],[//]]="","",HYPERLINK("["&amp;SUBSTITUTE(DIR,"'","")&amp;"]NOTA!D"&amp;ATALI[[#This Row],[//]]+2,"&gt;"))</f>
        <v/>
      </c>
      <c r="D777" s="29" t="str">
        <f>IF(ATALI[[#This Row],[ID NOTA]]="","",INDEX(Table1[QB],MATCH(ATALI[[#This Row],[ID NOTA]],Table1[ID],0)))</f>
        <v/>
      </c>
      <c r="E77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77" s="29"/>
      <c r="G777" s="30" t="str">
        <f ca="1">IF(ATALI[[#This Row],[N_ID]]="","",INDEX(INDIRECT($2:$2),ATALI[[#This Row],[//]]))</f>
        <v/>
      </c>
      <c r="H777" s="30" t="str">
        <f ca="1">IF(ATALI[[#This Row],[N_ID]]="","",INDEX(INDIRECT($2:$2),ATALI[[#This Row],[//]]))</f>
        <v/>
      </c>
      <c r="I777" s="32" t="str">
        <f ca="1">IF(ATALI[[#This Row],[N_ID]]="","",INDEX(INDIRECT($2:$2),ATALI[[#This Row],[//]]))</f>
        <v/>
      </c>
      <c r="J777" s="32" t="str">
        <f ca="1">IF(ATALI[[#This Row],[//]]="","",INDEX([3]!db[NB PAJAK],ATALI[[#This Row],[stt]]-1))</f>
        <v/>
      </c>
      <c r="K777" s="29" t="str">
        <f ca="1">IF(ATALI[[#This Row],[//]]="","",INDEX(INDIRECT($2:$2),ATALI[[#This Row],[//]]))</f>
        <v/>
      </c>
      <c r="L777" s="29" t="str">
        <f ca="1">IF(ATALI[[#This Row],[//]]="","",INDEX(INDIRECT($2:$2),ATALI[[#This Row],[//]]))</f>
        <v/>
      </c>
      <c r="M777" s="29" t="str">
        <f ca="1">IF(ATALI[[#This Row],[//]]="","",INDEX(INDIRECT($2:$2),ATALI[[#This Row],[//]]))</f>
        <v/>
      </c>
      <c r="N777" s="33" t="str">
        <f ca="1">IF(ATALI[[#This Row],[//]]="","",INDEX(INDIRECT($2:$2),ATALI[[#This Row],[//]]))</f>
        <v/>
      </c>
      <c r="O777" s="44" t="str">
        <f ca="1">IF(ATALI[[#This Row],[//]]="","",INDEX(INDIRECT($2:$2),ATALI[[#This Row],[//]]))</f>
        <v/>
      </c>
      <c r="P777" s="44" t="str">
        <f ca="1">IF(ATALI[[#This Row],[//]]="","",IF(INDEX(INDIRECT($2:$2),ATALI[[#This Row],[//]])="","",INDEX(INDIRECT($2:$2),ATALI[[#This Row],[//]])))</f>
        <v/>
      </c>
      <c r="Q777" s="33" t="str">
        <f ca="1">IF(ATALI[[#This Row],[//]]="","",INDEX(INDIRECT($2:$2),ATALI[[#This Row],[//]]))</f>
        <v/>
      </c>
      <c r="R7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77" s="45" t="str">
        <f ca="1">IF(ATALI[[#This Row],[//]]="","",IF(INDEX(INDIRECT($2:$2),ATALI[[#This Row],[//]])="","",INDEX(INDIRECT($2:$2),ATALI[[#This Row],[//]])))</f>
        <v/>
      </c>
      <c r="U777" s="32" t="str">
        <f ca="1">IF(ATALI[[#This Row],[//]]="","",INDEX(INDIRECT($2:$2),ATALI[[#This Row],[//]]))</f>
        <v/>
      </c>
      <c r="V777" s="32" t="str">
        <f ca="1">LOWER(SUBSTITUTE(SUBSTITUTE(SUBSTITUTE(SUBSTITUTE(SUBSTITUTE(SUBSTITUTE(SUBSTITUTE(ATALI[[#This Row],[N.B.nota]]," ",""),"-",""),"(",""),")",""),".",""),",",""),"/",""))</f>
        <v/>
      </c>
      <c r="W777" s="32" t="str">
        <f ca="1">IF(ATALI[[#This Row],[concat]]="","",MATCH(ATALI[[#This Row],[concat]],[3]!db[NB NOTA_C],0)+1)</f>
        <v/>
      </c>
      <c r="X777" s="32" t="str">
        <f ca="1">IF(ATALI[[#This Row],[N.B.nota]]="","",ADDRESS(ROW(ATALI[QB]),COLUMN(ATALI[QB]))&amp;":"&amp;ADDRESS(ROW(),COLUMN(ATALI[QB])))</f>
        <v/>
      </c>
      <c r="Y777" s="46" t="str">
        <f ca="1">IF(ATALI[[#This Row],[//]]="","",HYPERLINK("[../DB.xlsx]DB!e"&amp;MATCH(ATALI[[#This Row],[concat]],[3]!db[NB NOTA_C],0)+1,"&gt;"))</f>
        <v/>
      </c>
      <c r="Z777" s="32">
        <f ca="1">IF(ATALI[[#This Row],[ID NOTA]]="",INDIRECT(ADDRESS(ROW()-1,COLUMN())),ATALI[[#This Row],[ID NOTA]])</f>
        <v>7</v>
      </c>
    </row>
    <row r="778" spans="1:26" x14ac:dyDescent="0.25">
      <c r="A778" s="32"/>
      <c r="B778" s="29" t="str">
        <f>IF(ATALI[[#This Row],[N_ID]]="","",INDEX(Table1[ID],MATCH(ATALI[[#This Row],[N_ID]],Table1[N_ID],0)))</f>
        <v/>
      </c>
      <c r="C778" s="29" t="str">
        <f ca="1">IF(ATALI[[#This Row],[//]]="","",HYPERLINK("["&amp;SUBSTITUTE(DIR,"'","")&amp;"]NOTA!D"&amp;ATALI[[#This Row],[//]]+2,"&gt;"))</f>
        <v/>
      </c>
      <c r="D778" s="29" t="str">
        <f>IF(ATALI[[#This Row],[ID NOTA]]="","",INDEX(Table1[QB],MATCH(ATALI[[#This Row],[ID NOTA]],Table1[ID],0)))</f>
        <v/>
      </c>
      <c r="E77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78" s="29"/>
      <c r="G778" s="30" t="str">
        <f ca="1">IF(ATALI[[#This Row],[N_ID]]="","",INDEX(INDIRECT($2:$2),ATALI[[#This Row],[//]]))</f>
        <v/>
      </c>
      <c r="H778" s="30" t="str">
        <f ca="1">IF(ATALI[[#This Row],[N_ID]]="","",INDEX(INDIRECT($2:$2),ATALI[[#This Row],[//]]))</f>
        <v/>
      </c>
      <c r="I778" s="32" t="str">
        <f ca="1">IF(ATALI[[#This Row],[N_ID]]="","",INDEX(INDIRECT($2:$2),ATALI[[#This Row],[//]]))</f>
        <v/>
      </c>
      <c r="J778" s="32" t="str">
        <f ca="1">IF(ATALI[[#This Row],[//]]="","",INDEX([3]!db[NB PAJAK],ATALI[[#This Row],[stt]]-1))</f>
        <v/>
      </c>
      <c r="K778" s="29" t="str">
        <f ca="1">IF(ATALI[[#This Row],[//]]="","",INDEX(INDIRECT($2:$2),ATALI[[#This Row],[//]]))</f>
        <v/>
      </c>
      <c r="L778" s="29" t="str">
        <f ca="1">IF(ATALI[[#This Row],[//]]="","",INDEX(INDIRECT($2:$2),ATALI[[#This Row],[//]]))</f>
        <v/>
      </c>
      <c r="M778" s="29" t="str">
        <f ca="1">IF(ATALI[[#This Row],[//]]="","",INDEX(INDIRECT($2:$2),ATALI[[#This Row],[//]]))</f>
        <v/>
      </c>
      <c r="N778" s="33" t="str">
        <f ca="1">IF(ATALI[[#This Row],[//]]="","",INDEX(INDIRECT($2:$2),ATALI[[#This Row],[//]]))</f>
        <v/>
      </c>
      <c r="O778" s="44" t="str">
        <f ca="1">IF(ATALI[[#This Row],[//]]="","",INDEX(INDIRECT($2:$2),ATALI[[#This Row],[//]]))</f>
        <v/>
      </c>
      <c r="P778" s="44" t="str">
        <f ca="1">IF(ATALI[[#This Row],[//]]="","",IF(INDEX(INDIRECT($2:$2),ATALI[[#This Row],[//]])="","",INDEX(INDIRECT($2:$2),ATALI[[#This Row],[//]])))</f>
        <v/>
      </c>
      <c r="Q778" s="33" t="str">
        <f ca="1">IF(ATALI[[#This Row],[//]]="","",INDEX(INDIRECT($2:$2),ATALI[[#This Row],[//]]))</f>
        <v/>
      </c>
      <c r="R7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78" s="45" t="str">
        <f ca="1">IF(ATALI[[#This Row],[//]]="","",IF(INDEX(INDIRECT($2:$2),ATALI[[#This Row],[//]])="","",INDEX(INDIRECT($2:$2),ATALI[[#This Row],[//]])))</f>
        <v/>
      </c>
      <c r="U778" s="32" t="str">
        <f ca="1">IF(ATALI[[#This Row],[//]]="","",INDEX(INDIRECT($2:$2),ATALI[[#This Row],[//]]))</f>
        <v/>
      </c>
      <c r="V778" s="32" t="str">
        <f ca="1">LOWER(SUBSTITUTE(SUBSTITUTE(SUBSTITUTE(SUBSTITUTE(SUBSTITUTE(SUBSTITUTE(SUBSTITUTE(ATALI[[#This Row],[N.B.nota]]," ",""),"-",""),"(",""),")",""),".",""),",",""),"/",""))</f>
        <v/>
      </c>
      <c r="W778" s="32" t="str">
        <f ca="1">IF(ATALI[[#This Row],[concat]]="","",MATCH(ATALI[[#This Row],[concat]],[3]!db[NB NOTA_C],0)+1)</f>
        <v/>
      </c>
      <c r="X778" s="32" t="str">
        <f ca="1">IF(ATALI[[#This Row],[N.B.nota]]="","",ADDRESS(ROW(ATALI[QB]),COLUMN(ATALI[QB]))&amp;":"&amp;ADDRESS(ROW(),COLUMN(ATALI[QB])))</f>
        <v/>
      </c>
      <c r="Y778" s="46" t="str">
        <f ca="1">IF(ATALI[[#This Row],[//]]="","",HYPERLINK("[../DB.xlsx]DB!e"&amp;MATCH(ATALI[[#This Row],[concat]],[3]!db[NB NOTA_C],0)+1,"&gt;"))</f>
        <v/>
      </c>
      <c r="Z778" s="32">
        <f ca="1">IF(ATALI[[#This Row],[ID NOTA]]="",INDIRECT(ADDRESS(ROW()-1,COLUMN())),ATALI[[#This Row],[ID NOTA]])</f>
        <v>7</v>
      </c>
    </row>
    <row r="779" spans="1:26" x14ac:dyDescent="0.25">
      <c r="A779" s="32"/>
      <c r="B779" s="29" t="str">
        <f>IF(ATALI[[#This Row],[N_ID]]="","",INDEX(Table1[ID],MATCH(ATALI[[#This Row],[N_ID]],Table1[N_ID],0)))</f>
        <v/>
      </c>
      <c r="C779" s="29" t="str">
        <f ca="1">IF(ATALI[[#This Row],[//]]="","",HYPERLINK("["&amp;SUBSTITUTE(DIR,"'","")&amp;"]NOTA!D"&amp;ATALI[[#This Row],[//]]+2,"&gt;"))</f>
        <v/>
      </c>
      <c r="D779" s="29" t="str">
        <f>IF(ATALI[[#This Row],[ID NOTA]]="","",INDEX(Table1[QB],MATCH(ATALI[[#This Row],[ID NOTA]],Table1[ID],0)))</f>
        <v/>
      </c>
      <c r="E77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79" s="29"/>
      <c r="G779" s="30" t="str">
        <f ca="1">IF(ATALI[[#This Row],[N_ID]]="","",INDEX(INDIRECT($2:$2),ATALI[[#This Row],[//]]))</f>
        <v/>
      </c>
      <c r="H779" s="30" t="str">
        <f ca="1">IF(ATALI[[#This Row],[N_ID]]="","",INDEX(INDIRECT($2:$2),ATALI[[#This Row],[//]]))</f>
        <v/>
      </c>
      <c r="I779" s="32" t="str">
        <f ca="1">IF(ATALI[[#This Row],[N_ID]]="","",INDEX(INDIRECT($2:$2),ATALI[[#This Row],[//]]))</f>
        <v/>
      </c>
      <c r="J779" s="32" t="str">
        <f ca="1">IF(ATALI[[#This Row],[//]]="","",INDEX([3]!db[NB PAJAK],ATALI[[#This Row],[stt]]-1))</f>
        <v/>
      </c>
      <c r="K779" s="29" t="str">
        <f ca="1">IF(ATALI[[#This Row],[//]]="","",INDEX(INDIRECT($2:$2),ATALI[[#This Row],[//]]))</f>
        <v/>
      </c>
      <c r="L779" s="29" t="str">
        <f ca="1">IF(ATALI[[#This Row],[//]]="","",INDEX(INDIRECT($2:$2),ATALI[[#This Row],[//]]))</f>
        <v/>
      </c>
      <c r="M779" s="29" t="str">
        <f ca="1">IF(ATALI[[#This Row],[//]]="","",INDEX(INDIRECT($2:$2),ATALI[[#This Row],[//]]))</f>
        <v/>
      </c>
      <c r="N779" s="33" t="str">
        <f ca="1">IF(ATALI[[#This Row],[//]]="","",INDEX(INDIRECT($2:$2),ATALI[[#This Row],[//]]))</f>
        <v/>
      </c>
      <c r="O779" s="44" t="str">
        <f ca="1">IF(ATALI[[#This Row],[//]]="","",INDEX(INDIRECT($2:$2),ATALI[[#This Row],[//]]))</f>
        <v/>
      </c>
      <c r="P779" s="44" t="str">
        <f ca="1">IF(ATALI[[#This Row],[//]]="","",IF(INDEX(INDIRECT($2:$2),ATALI[[#This Row],[//]])="","",INDEX(INDIRECT($2:$2),ATALI[[#This Row],[//]])))</f>
        <v/>
      </c>
      <c r="Q779" s="33" t="str">
        <f ca="1">IF(ATALI[[#This Row],[//]]="","",INDEX(INDIRECT($2:$2),ATALI[[#This Row],[//]]))</f>
        <v/>
      </c>
      <c r="R7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79" s="45" t="str">
        <f ca="1">IF(ATALI[[#This Row],[//]]="","",IF(INDEX(INDIRECT($2:$2),ATALI[[#This Row],[//]])="","",INDEX(INDIRECT($2:$2),ATALI[[#This Row],[//]])))</f>
        <v/>
      </c>
      <c r="U779" s="32" t="str">
        <f ca="1">IF(ATALI[[#This Row],[//]]="","",INDEX(INDIRECT($2:$2),ATALI[[#This Row],[//]]))</f>
        <v/>
      </c>
      <c r="V779" s="32" t="str">
        <f ca="1">LOWER(SUBSTITUTE(SUBSTITUTE(SUBSTITUTE(SUBSTITUTE(SUBSTITUTE(SUBSTITUTE(SUBSTITUTE(ATALI[[#This Row],[N.B.nota]]," ",""),"-",""),"(",""),")",""),".",""),",",""),"/",""))</f>
        <v/>
      </c>
      <c r="W779" s="32" t="str">
        <f ca="1">IF(ATALI[[#This Row],[concat]]="","",MATCH(ATALI[[#This Row],[concat]],[3]!db[NB NOTA_C],0)+1)</f>
        <v/>
      </c>
      <c r="X779" s="32" t="str">
        <f ca="1">IF(ATALI[[#This Row],[N.B.nota]]="","",ADDRESS(ROW(ATALI[QB]),COLUMN(ATALI[QB]))&amp;":"&amp;ADDRESS(ROW(),COLUMN(ATALI[QB])))</f>
        <v/>
      </c>
      <c r="Y779" s="46" t="str">
        <f ca="1">IF(ATALI[[#This Row],[//]]="","",HYPERLINK("[../DB.xlsx]DB!e"&amp;MATCH(ATALI[[#This Row],[concat]],[3]!db[NB NOTA_C],0)+1,"&gt;"))</f>
        <v/>
      </c>
      <c r="Z779" s="32">
        <f ca="1">IF(ATALI[[#This Row],[ID NOTA]]="",INDIRECT(ADDRESS(ROW()-1,COLUMN())),ATALI[[#This Row],[ID NOTA]])</f>
        <v>7</v>
      </c>
    </row>
    <row r="780" spans="1:26" x14ac:dyDescent="0.25">
      <c r="A780" s="32"/>
      <c r="B780" s="29" t="str">
        <f>IF(ATALI[[#This Row],[N_ID]]="","",INDEX(Table1[ID],MATCH(ATALI[[#This Row],[N_ID]],Table1[N_ID],0)))</f>
        <v/>
      </c>
      <c r="C780" s="29" t="str">
        <f ca="1">IF(ATALI[[#This Row],[//]]="","",HYPERLINK("["&amp;SUBSTITUTE(DIR,"'","")&amp;"]NOTA!D"&amp;ATALI[[#This Row],[//]]+2,"&gt;"))</f>
        <v/>
      </c>
      <c r="D780" s="29" t="str">
        <f>IF(ATALI[[#This Row],[ID NOTA]]="","",INDEX(Table1[QB],MATCH(ATALI[[#This Row],[ID NOTA]],Table1[ID],0)))</f>
        <v/>
      </c>
      <c r="E78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80" s="29"/>
      <c r="G780" s="30" t="str">
        <f ca="1">IF(ATALI[[#This Row],[N_ID]]="","",INDEX(INDIRECT($2:$2),ATALI[[#This Row],[//]]))</f>
        <v/>
      </c>
      <c r="H780" s="30" t="str">
        <f ca="1">IF(ATALI[[#This Row],[N_ID]]="","",INDEX(INDIRECT($2:$2),ATALI[[#This Row],[//]]))</f>
        <v/>
      </c>
      <c r="I780" s="32" t="str">
        <f ca="1">IF(ATALI[[#This Row],[N_ID]]="","",INDEX(INDIRECT($2:$2),ATALI[[#This Row],[//]]))</f>
        <v/>
      </c>
      <c r="J780" s="32" t="str">
        <f ca="1">IF(ATALI[[#This Row],[//]]="","",INDEX([3]!db[NB PAJAK],ATALI[[#This Row],[stt]]-1))</f>
        <v/>
      </c>
      <c r="K780" s="29" t="str">
        <f ca="1">IF(ATALI[[#This Row],[//]]="","",INDEX(INDIRECT($2:$2),ATALI[[#This Row],[//]]))</f>
        <v/>
      </c>
      <c r="L780" s="29" t="str">
        <f ca="1">IF(ATALI[[#This Row],[//]]="","",INDEX(INDIRECT($2:$2),ATALI[[#This Row],[//]]))</f>
        <v/>
      </c>
      <c r="M780" s="29" t="str">
        <f ca="1">IF(ATALI[[#This Row],[//]]="","",INDEX(INDIRECT($2:$2),ATALI[[#This Row],[//]]))</f>
        <v/>
      </c>
      <c r="N780" s="33" t="str">
        <f ca="1">IF(ATALI[[#This Row],[//]]="","",INDEX(INDIRECT($2:$2),ATALI[[#This Row],[//]]))</f>
        <v/>
      </c>
      <c r="O780" s="44" t="str">
        <f ca="1">IF(ATALI[[#This Row],[//]]="","",INDEX(INDIRECT($2:$2),ATALI[[#This Row],[//]]))</f>
        <v/>
      </c>
      <c r="P780" s="44" t="str">
        <f ca="1">IF(ATALI[[#This Row],[//]]="","",IF(INDEX(INDIRECT($2:$2),ATALI[[#This Row],[//]])="","",INDEX(INDIRECT($2:$2),ATALI[[#This Row],[//]])))</f>
        <v/>
      </c>
      <c r="Q780" s="33" t="str">
        <f ca="1">IF(ATALI[[#This Row],[//]]="","",INDEX(INDIRECT($2:$2),ATALI[[#This Row],[//]]))</f>
        <v/>
      </c>
      <c r="R7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80" s="45" t="str">
        <f ca="1">IF(ATALI[[#This Row],[//]]="","",IF(INDEX(INDIRECT($2:$2),ATALI[[#This Row],[//]])="","",INDEX(INDIRECT($2:$2),ATALI[[#This Row],[//]])))</f>
        <v/>
      </c>
      <c r="U780" s="32" t="str">
        <f ca="1">IF(ATALI[[#This Row],[//]]="","",INDEX(INDIRECT($2:$2),ATALI[[#This Row],[//]]))</f>
        <v/>
      </c>
      <c r="V780" s="32" t="str">
        <f ca="1">LOWER(SUBSTITUTE(SUBSTITUTE(SUBSTITUTE(SUBSTITUTE(SUBSTITUTE(SUBSTITUTE(SUBSTITUTE(ATALI[[#This Row],[N.B.nota]]," ",""),"-",""),"(",""),")",""),".",""),",",""),"/",""))</f>
        <v/>
      </c>
      <c r="W780" s="32" t="str">
        <f ca="1">IF(ATALI[[#This Row],[concat]]="","",MATCH(ATALI[[#This Row],[concat]],[3]!db[NB NOTA_C],0)+1)</f>
        <v/>
      </c>
      <c r="X780" s="32" t="str">
        <f ca="1">IF(ATALI[[#This Row],[N.B.nota]]="","",ADDRESS(ROW(ATALI[QB]),COLUMN(ATALI[QB]))&amp;":"&amp;ADDRESS(ROW(),COLUMN(ATALI[QB])))</f>
        <v/>
      </c>
      <c r="Y780" s="46" t="str">
        <f ca="1">IF(ATALI[[#This Row],[//]]="","",HYPERLINK("[../DB.xlsx]DB!e"&amp;MATCH(ATALI[[#This Row],[concat]],[3]!db[NB NOTA_C],0)+1,"&gt;"))</f>
        <v/>
      </c>
      <c r="Z780" s="32">
        <f ca="1">IF(ATALI[[#This Row],[ID NOTA]]="",INDIRECT(ADDRESS(ROW()-1,COLUMN())),ATALI[[#This Row],[ID NOTA]])</f>
        <v>7</v>
      </c>
    </row>
    <row r="781" spans="1:26" x14ac:dyDescent="0.25">
      <c r="A781" s="32"/>
      <c r="B781" s="29" t="str">
        <f>IF(ATALI[[#This Row],[N_ID]]="","",INDEX(Table1[ID],MATCH(ATALI[[#This Row],[N_ID]],Table1[N_ID],0)))</f>
        <v/>
      </c>
      <c r="C781" s="29" t="str">
        <f ca="1">IF(ATALI[[#This Row],[//]]="","",HYPERLINK("["&amp;SUBSTITUTE(DIR,"'","")&amp;"]NOTA!D"&amp;ATALI[[#This Row],[//]]+2,"&gt;"))</f>
        <v/>
      </c>
      <c r="D781" s="29" t="str">
        <f>IF(ATALI[[#This Row],[ID NOTA]]="","",INDEX(Table1[QB],MATCH(ATALI[[#This Row],[ID NOTA]],Table1[ID],0)))</f>
        <v/>
      </c>
      <c r="E78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81" s="29"/>
      <c r="G781" s="30" t="str">
        <f ca="1">IF(ATALI[[#This Row],[N_ID]]="","",INDEX(INDIRECT($2:$2),ATALI[[#This Row],[//]]))</f>
        <v/>
      </c>
      <c r="H781" s="30" t="str">
        <f ca="1">IF(ATALI[[#This Row],[N_ID]]="","",INDEX(INDIRECT($2:$2),ATALI[[#This Row],[//]]))</f>
        <v/>
      </c>
      <c r="I781" s="32" t="str">
        <f ca="1">IF(ATALI[[#This Row],[N_ID]]="","",INDEX(INDIRECT($2:$2),ATALI[[#This Row],[//]]))</f>
        <v/>
      </c>
      <c r="J781" s="32" t="str">
        <f ca="1">IF(ATALI[[#This Row],[//]]="","",INDEX([3]!db[NB PAJAK],ATALI[[#This Row],[stt]]-1))</f>
        <v/>
      </c>
      <c r="K781" s="29" t="str">
        <f ca="1">IF(ATALI[[#This Row],[//]]="","",INDEX(INDIRECT($2:$2),ATALI[[#This Row],[//]]))</f>
        <v/>
      </c>
      <c r="L781" s="29" t="str">
        <f ca="1">IF(ATALI[[#This Row],[//]]="","",INDEX(INDIRECT($2:$2),ATALI[[#This Row],[//]]))</f>
        <v/>
      </c>
      <c r="M781" s="29" t="str">
        <f ca="1">IF(ATALI[[#This Row],[//]]="","",INDEX(INDIRECT($2:$2),ATALI[[#This Row],[//]]))</f>
        <v/>
      </c>
      <c r="N781" s="33" t="str">
        <f ca="1">IF(ATALI[[#This Row],[//]]="","",INDEX(INDIRECT($2:$2),ATALI[[#This Row],[//]]))</f>
        <v/>
      </c>
      <c r="O781" s="44" t="str">
        <f ca="1">IF(ATALI[[#This Row],[//]]="","",INDEX(INDIRECT($2:$2),ATALI[[#This Row],[//]]))</f>
        <v/>
      </c>
      <c r="P781" s="44" t="str">
        <f ca="1">IF(ATALI[[#This Row],[//]]="","",IF(INDEX(INDIRECT($2:$2),ATALI[[#This Row],[//]])="","",INDEX(INDIRECT($2:$2),ATALI[[#This Row],[//]])))</f>
        <v/>
      </c>
      <c r="Q781" s="33" t="str">
        <f ca="1">IF(ATALI[[#This Row],[//]]="","",INDEX(INDIRECT($2:$2),ATALI[[#This Row],[//]]))</f>
        <v/>
      </c>
      <c r="R7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81" s="45" t="str">
        <f ca="1">IF(ATALI[[#This Row],[//]]="","",IF(INDEX(INDIRECT($2:$2),ATALI[[#This Row],[//]])="","",INDEX(INDIRECT($2:$2),ATALI[[#This Row],[//]])))</f>
        <v/>
      </c>
      <c r="U781" s="32" t="str">
        <f ca="1">IF(ATALI[[#This Row],[//]]="","",INDEX(INDIRECT($2:$2),ATALI[[#This Row],[//]]))</f>
        <v/>
      </c>
      <c r="V781" s="32" t="str">
        <f ca="1">LOWER(SUBSTITUTE(SUBSTITUTE(SUBSTITUTE(SUBSTITUTE(SUBSTITUTE(SUBSTITUTE(SUBSTITUTE(ATALI[[#This Row],[N.B.nota]]," ",""),"-",""),"(",""),")",""),".",""),",",""),"/",""))</f>
        <v/>
      </c>
      <c r="W781" s="32" t="str">
        <f ca="1">IF(ATALI[[#This Row],[concat]]="","",MATCH(ATALI[[#This Row],[concat]],[3]!db[NB NOTA_C],0)+1)</f>
        <v/>
      </c>
      <c r="X781" s="32" t="str">
        <f ca="1">IF(ATALI[[#This Row],[N.B.nota]]="","",ADDRESS(ROW(ATALI[QB]),COLUMN(ATALI[QB]))&amp;":"&amp;ADDRESS(ROW(),COLUMN(ATALI[QB])))</f>
        <v/>
      </c>
      <c r="Y781" s="46" t="str">
        <f ca="1">IF(ATALI[[#This Row],[//]]="","",HYPERLINK("[../DB.xlsx]DB!e"&amp;MATCH(ATALI[[#This Row],[concat]],[3]!db[NB NOTA_C],0)+1,"&gt;"))</f>
        <v/>
      </c>
      <c r="Z781" s="32">
        <f ca="1">IF(ATALI[[#This Row],[ID NOTA]]="",INDIRECT(ADDRESS(ROW()-1,COLUMN())),ATALI[[#This Row],[ID NOTA]])</f>
        <v>7</v>
      </c>
    </row>
    <row r="782" spans="1:26" x14ac:dyDescent="0.25">
      <c r="A782" s="32"/>
      <c r="B782" s="29" t="str">
        <f>IF(ATALI[[#This Row],[N_ID]]="","",INDEX(Table1[ID],MATCH(ATALI[[#This Row],[N_ID]],Table1[N_ID],0)))</f>
        <v/>
      </c>
      <c r="C782" s="29" t="str">
        <f ca="1">IF(ATALI[[#This Row],[//]]="","",HYPERLINK("["&amp;SUBSTITUTE(DIR,"'","")&amp;"]NOTA!D"&amp;ATALI[[#This Row],[//]]+2,"&gt;"))</f>
        <v/>
      </c>
      <c r="D782" s="29" t="str">
        <f>IF(ATALI[[#This Row],[ID NOTA]]="","",INDEX(Table1[QB],MATCH(ATALI[[#This Row],[ID NOTA]],Table1[ID],0)))</f>
        <v/>
      </c>
      <c r="E78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82" s="29"/>
      <c r="G782" s="30" t="str">
        <f ca="1">IF(ATALI[[#This Row],[N_ID]]="","",INDEX(INDIRECT($2:$2),ATALI[[#This Row],[//]]))</f>
        <v/>
      </c>
      <c r="H782" s="30" t="str">
        <f ca="1">IF(ATALI[[#This Row],[N_ID]]="","",INDEX(INDIRECT($2:$2),ATALI[[#This Row],[//]]))</f>
        <v/>
      </c>
      <c r="I782" s="32" t="str">
        <f ca="1">IF(ATALI[[#This Row],[N_ID]]="","",INDEX(INDIRECT($2:$2),ATALI[[#This Row],[//]]))</f>
        <v/>
      </c>
      <c r="J782" s="32" t="str">
        <f ca="1">IF(ATALI[[#This Row],[//]]="","",INDEX([3]!db[NB PAJAK],ATALI[[#This Row],[stt]]-1))</f>
        <v/>
      </c>
      <c r="K782" s="29" t="str">
        <f ca="1">IF(ATALI[[#This Row],[//]]="","",INDEX(INDIRECT($2:$2),ATALI[[#This Row],[//]]))</f>
        <v/>
      </c>
      <c r="L782" s="29" t="str">
        <f ca="1">IF(ATALI[[#This Row],[//]]="","",INDEX(INDIRECT($2:$2),ATALI[[#This Row],[//]]))</f>
        <v/>
      </c>
      <c r="M782" s="29" t="str">
        <f ca="1">IF(ATALI[[#This Row],[//]]="","",INDEX(INDIRECT($2:$2),ATALI[[#This Row],[//]]))</f>
        <v/>
      </c>
      <c r="N782" s="33" t="str">
        <f ca="1">IF(ATALI[[#This Row],[//]]="","",INDEX(INDIRECT($2:$2),ATALI[[#This Row],[//]]))</f>
        <v/>
      </c>
      <c r="O782" s="44" t="str">
        <f ca="1">IF(ATALI[[#This Row],[//]]="","",INDEX(INDIRECT($2:$2),ATALI[[#This Row],[//]]))</f>
        <v/>
      </c>
      <c r="P782" s="44" t="str">
        <f ca="1">IF(ATALI[[#This Row],[//]]="","",IF(INDEX(INDIRECT($2:$2),ATALI[[#This Row],[//]])="","",INDEX(INDIRECT($2:$2),ATALI[[#This Row],[//]])))</f>
        <v/>
      </c>
      <c r="Q782" s="33" t="str">
        <f ca="1">IF(ATALI[[#This Row],[//]]="","",INDEX(INDIRECT($2:$2),ATALI[[#This Row],[//]]))</f>
        <v/>
      </c>
      <c r="R7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82" s="45" t="str">
        <f ca="1">IF(ATALI[[#This Row],[//]]="","",IF(INDEX(INDIRECT($2:$2),ATALI[[#This Row],[//]])="","",INDEX(INDIRECT($2:$2),ATALI[[#This Row],[//]])))</f>
        <v/>
      </c>
      <c r="U782" s="32" t="str">
        <f ca="1">IF(ATALI[[#This Row],[//]]="","",INDEX(INDIRECT($2:$2),ATALI[[#This Row],[//]]))</f>
        <v/>
      </c>
      <c r="V782" s="32" t="str">
        <f ca="1">LOWER(SUBSTITUTE(SUBSTITUTE(SUBSTITUTE(SUBSTITUTE(SUBSTITUTE(SUBSTITUTE(SUBSTITUTE(ATALI[[#This Row],[N.B.nota]]," ",""),"-",""),"(",""),")",""),".",""),",",""),"/",""))</f>
        <v/>
      </c>
      <c r="W782" s="32" t="str">
        <f ca="1">IF(ATALI[[#This Row],[concat]]="","",MATCH(ATALI[[#This Row],[concat]],[3]!db[NB NOTA_C],0)+1)</f>
        <v/>
      </c>
      <c r="X782" s="32" t="str">
        <f ca="1">IF(ATALI[[#This Row],[N.B.nota]]="","",ADDRESS(ROW(ATALI[QB]),COLUMN(ATALI[QB]))&amp;":"&amp;ADDRESS(ROW(),COLUMN(ATALI[QB])))</f>
        <v/>
      </c>
      <c r="Y782" s="46" t="str">
        <f ca="1">IF(ATALI[[#This Row],[//]]="","",HYPERLINK("[../DB.xlsx]DB!e"&amp;MATCH(ATALI[[#This Row],[concat]],[3]!db[NB NOTA_C],0)+1,"&gt;"))</f>
        <v/>
      </c>
      <c r="Z782" s="32">
        <f ca="1">IF(ATALI[[#This Row],[ID NOTA]]="",INDIRECT(ADDRESS(ROW()-1,COLUMN())),ATALI[[#This Row],[ID NOTA]])</f>
        <v>7</v>
      </c>
    </row>
    <row r="783" spans="1:26" x14ac:dyDescent="0.25">
      <c r="A783" s="32"/>
      <c r="B783" s="29" t="str">
        <f>IF(ATALI[[#This Row],[N_ID]]="","",INDEX(Table1[ID],MATCH(ATALI[[#This Row],[N_ID]],Table1[N_ID],0)))</f>
        <v/>
      </c>
      <c r="C783" s="29" t="str">
        <f ca="1">IF(ATALI[[#This Row],[//]]="","",HYPERLINK("["&amp;SUBSTITUTE(DIR,"'","")&amp;"]NOTA!D"&amp;ATALI[[#This Row],[//]]+2,"&gt;"))</f>
        <v/>
      </c>
      <c r="D783" s="29" t="str">
        <f>IF(ATALI[[#This Row],[ID NOTA]]="","",INDEX(Table1[QB],MATCH(ATALI[[#This Row],[ID NOTA]],Table1[ID],0)))</f>
        <v/>
      </c>
      <c r="E78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83" s="29"/>
      <c r="G783" s="30" t="str">
        <f ca="1">IF(ATALI[[#This Row],[N_ID]]="","",INDEX(INDIRECT($2:$2),ATALI[[#This Row],[//]]))</f>
        <v/>
      </c>
      <c r="H783" s="30" t="str">
        <f ca="1">IF(ATALI[[#This Row],[N_ID]]="","",INDEX(INDIRECT($2:$2),ATALI[[#This Row],[//]]))</f>
        <v/>
      </c>
      <c r="I783" s="32" t="str">
        <f ca="1">IF(ATALI[[#This Row],[N_ID]]="","",INDEX(INDIRECT($2:$2),ATALI[[#This Row],[//]]))</f>
        <v/>
      </c>
      <c r="J783" s="32" t="str">
        <f ca="1">IF(ATALI[[#This Row],[//]]="","",INDEX([3]!db[NB PAJAK],ATALI[[#This Row],[stt]]-1))</f>
        <v/>
      </c>
      <c r="K783" s="29" t="str">
        <f ca="1">IF(ATALI[[#This Row],[//]]="","",INDEX(INDIRECT($2:$2),ATALI[[#This Row],[//]]))</f>
        <v/>
      </c>
      <c r="L783" s="29" t="str">
        <f ca="1">IF(ATALI[[#This Row],[//]]="","",INDEX(INDIRECT($2:$2),ATALI[[#This Row],[//]]))</f>
        <v/>
      </c>
      <c r="M783" s="29" t="str">
        <f ca="1">IF(ATALI[[#This Row],[//]]="","",INDEX(INDIRECT($2:$2),ATALI[[#This Row],[//]]))</f>
        <v/>
      </c>
      <c r="N783" s="33" t="str">
        <f ca="1">IF(ATALI[[#This Row],[//]]="","",INDEX(INDIRECT($2:$2),ATALI[[#This Row],[//]]))</f>
        <v/>
      </c>
      <c r="O783" s="44" t="str">
        <f ca="1">IF(ATALI[[#This Row],[//]]="","",INDEX(INDIRECT($2:$2),ATALI[[#This Row],[//]]))</f>
        <v/>
      </c>
      <c r="P783" s="44" t="str">
        <f ca="1">IF(ATALI[[#This Row],[//]]="","",IF(INDEX(INDIRECT($2:$2),ATALI[[#This Row],[//]])="","",INDEX(INDIRECT($2:$2),ATALI[[#This Row],[//]])))</f>
        <v/>
      </c>
      <c r="Q783" s="33" t="str">
        <f ca="1">IF(ATALI[[#This Row],[//]]="","",INDEX(INDIRECT($2:$2),ATALI[[#This Row],[//]]))</f>
        <v/>
      </c>
      <c r="R7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83" s="45" t="str">
        <f ca="1">IF(ATALI[[#This Row],[//]]="","",IF(INDEX(INDIRECT($2:$2),ATALI[[#This Row],[//]])="","",INDEX(INDIRECT($2:$2),ATALI[[#This Row],[//]])))</f>
        <v/>
      </c>
      <c r="U783" s="32" t="str">
        <f ca="1">IF(ATALI[[#This Row],[//]]="","",INDEX(INDIRECT($2:$2),ATALI[[#This Row],[//]]))</f>
        <v/>
      </c>
      <c r="V783" s="32" t="str">
        <f ca="1">LOWER(SUBSTITUTE(SUBSTITUTE(SUBSTITUTE(SUBSTITUTE(SUBSTITUTE(SUBSTITUTE(SUBSTITUTE(ATALI[[#This Row],[N.B.nota]]," ",""),"-",""),"(",""),")",""),".",""),",",""),"/",""))</f>
        <v/>
      </c>
      <c r="W783" s="32" t="str">
        <f ca="1">IF(ATALI[[#This Row],[concat]]="","",MATCH(ATALI[[#This Row],[concat]],[3]!db[NB NOTA_C],0)+1)</f>
        <v/>
      </c>
      <c r="X783" s="32" t="str">
        <f ca="1">IF(ATALI[[#This Row],[N.B.nota]]="","",ADDRESS(ROW(ATALI[QB]),COLUMN(ATALI[QB]))&amp;":"&amp;ADDRESS(ROW(),COLUMN(ATALI[QB])))</f>
        <v/>
      </c>
      <c r="Y783" s="46" t="str">
        <f ca="1">IF(ATALI[[#This Row],[//]]="","",HYPERLINK("[../DB.xlsx]DB!e"&amp;MATCH(ATALI[[#This Row],[concat]],[3]!db[NB NOTA_C],0)+1,"&gt;"))</f>
        <v/>
      </c>
      <c r="Z783" s="32">
        <f ca="1">IF(ATALI[[#This Row],[ID NOTA]]="",INDIRECT(ADDRESS(ROW()-1,COLUMN())),ATALI[[#This Row],[ID NOTA]])</f>
        <v>7</v>
      </c>
    </row>
    <row r="784" spans="1:26" x14ac:dyDescent="0.25">
      <c r="A784" s="32"/>
      <c r="B784" s="29" t="str">
        <f>IF(ATALI[[#This Row],[N_ID]]="","",INDEX(Table1[ID],MATCH(ATALI[[#This Row],[N_ID]],Table1[N_ID],0)))</f>
        <v/>
      </c>
      <c r="C784" s="29" t="str">
        <f ca="1">IF(ATALI[[#This Row],[//]]="","",HYPERLINK("["&amp;SUBSTITUTE(DIR,"'","")&amp;"]NOTA!D"&amp;ATALI[[#This Row],[//]]+2,"&gt;"))</f>
        <v/>
      </c>
      <c r="D784" s="29" t="str">
        <f>IF(ATALI[[#This Row],[ID NOTA]]="","",INDEX(Table1[QB],MATCH(ATALI[[#This Row],[ID NOTA]],Table1[ID],0)))</f>
        <v/>
      </c>
      <c r="E78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84" s="29"/>
      <c r="G784" s="30" t="str">
        <f ca="1">IF(ATALI[[#This Row],[N_ID]]="","",INDEX(INDIRECT($2:$2),ATALI[[#This Row],[//]]))</f>
        <v/>
      </c>
      <c r="H784" s="30" t="str">
        <f ca="1">IF(ATALI[[#This Row],[N_ID]]="","",INDEX(INDIRECT($2:$2),ATALI[[#This Row],[//]]))</f>
        <v/>
      </c>
      <c r="I784" s="32" t="str">
        <f ca="1">IF(ATALI[[#This Row],[N_ID]]="","",INDEX(INDIRECT($2:$2),ATALI[[#This Row],[//]]))</f>
        <v/>
      </c>
      <c r="J784" s="32" t="str">
        <f ca="1">IF(ATALI[[#This Row],[//]]="","",INDEX([3]!db[NB PAJAK],ATALI[[#This Row],[stt]]-1))</f>
        <v/>
      </c>
      <c r="K784" s="29" t="str">
        <f ca="1">IF(ATALI[[#This Row],[//]]="","",INDEX(INDIRECT($2:$2),ATALI[[#This Row],[//]]))</f>
        <v/>
      </c>
      <c r="L784" s="29" t="str">
        <f ca="1">IF(ATALI[[#This Row],[//]]="","",INDEX(INDIRECT($2:$2),ATALI[[#This Row],[//]]))</f>
        <v/>
      </c>
      <c r="M784" s="29" t="str">
        <f ca="1">IF(ATALI[[#This Row],[//]]="","",INDEX(INDIRECT($2:$2),ATALI[[#This Row],[//]]))</f>
        <v/>
      </c>
      <c r="N784" s="33" t="str">
        <f ca="1">IF(ATALI[[#This Row],[//]]="","",INDEX(INDIRECT($2:$2),ATALI[[#This Row],[//]]))</f>
        <v/>
      </c>
      <c r="O784" s="44" t="str">
        <f ca="1">IF(ATALI[[#This Row],[//]]="","",INDEX(INDIRECT($2:$2),ATALI[[#This Row],[//]]))</f>
        <v/>
      </c>
      <c r="P784" s="44" t="str">
        <f ca="1">IF(ATALI[[#This Row],[//]]="","",IF(INDEX(INDIRECT($2:$2),ATALI[[#This Row],[//]])="","",INDEX(INDIRECT($2:$2),ATALI[[#This Row],[//]])))</f>
        <v/>
      </c>
      <c r="Q784" s="33" t="str">
        <f ca="1">IF(ATALI[[#This Row],[//]]="","",INDEX(INDIRECT($2:$2),ATALI[[#This Row],[//]]))</f>
        <v/>
      </c>
      <c r="R7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84" s="45" t="str">
        <f ca="1">IF(ATALI[[#This Row],[//]]="","",IF(INDEX(INDIRECT($2:$2),ATALI[[#This Row],[//]])="","",INDEX(INDIRECT($2:$2),ATALI[[#This Row],[//]])))</f>
        <v/>
      </c>
      <c r="U784" s="32" t="str">
        <f ca="1">IF(ATALI[[#This Row],[//]]="","",INDEX(INDIRECT($2:$2),ATALI[[#This Row],[//]]))</f>
        <v/>
      </c>
      <c r="V784" s="32" t="str">
        <f ca="1">LOWER(SUBSTITUTE(SUBSTITUTE(SUBSTITUTE(SUBSTITUTE(SUBSTITUTE(SUBSTITUTE(SUBSTITUTE(ATALI[[#This Row],[N.B.nota]]," ",""),"-",""),"(",""),")",""),".",""),",",""),"/",""))</f>
        <v/>
      </c>
      <c r="W784" s="32" t="str">
        <f ca="1">IF(ATALI[[#This Row],[concat]]="","",MATCH(ATALI[[#This Row],[concat]],[3]!db[NB NOTA_C],0)+1)</f>
        <v/>
      </c>
      <c r="X784" s="32" t="str">
        <f ca="1">IF(ATALI[[#This Row],[N.B.nota]]="","",ADDRESS(ROW(ATALI[QB]),COLUMN(ATALI[QB]))&amp;":"&amp;ADDRESS(ROW(),COLUMN(ATALI[QB])))</f>
        <v/>
      </c>
      <c r="Y784" s="46" t="str">
        <f ca="1">IF(ATALI[[#This Row],[//]]="","",HYPERLINK("[../DB.xlsx]DB!e"&amp;MATCH(ATALI[[#This Row],[concat]],[3]!db[NB NOTA_C],0)+1,"&gt;"))</f>
        <v/>
      </c>
      <c r="Z784" s="32">
        <f ca="1">IF(ATALI[[#This Row],[ID NOTA]]="",INDIRECT(ADDRESS(ROW()-1,COLUMN())),ATALI[[#This Row],[ID NOTA]])</f>
        <v>7</v>
      </c>
    </row>
    <row r="785" spans="1:26" x14ac:dyDescent="0.25">
      <c r="A785" s="32"/>
      <c r="B785" s="29" t="str">
        <f>IF(ATALI[[#This Row],[N_ID]]="","",INDEX(Table1[ID],MATCH(ATALI[[#This Row],[N_ID]],Table1[N_ID],0)))</f>
        <v/>
      </c>
      <c r="C785" s="29" t="str">
        <f ca="1">IF(ATALI[[#This Row],[//]]="","",HYPERLINK("["&amp;SUBSTITUTE(DIR,"'","")&amp;"]NOTA!D"&amp;ATALI[[#This Row],[//]]+2,"&gt;"))</f>
        <v/>
      </c>
      <c r="D785" s="29" t="str">
        <f>IF(ATALI[[#This Row],[ID NOTA]]="","",INDEX(Table1[QB],MATCH(ATALI[[#This Row],[ID NOTA]],Table1[ID],0)))</f>
        <v/>
      </c>
      <c r="E78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85" s="29"/>
      <c r="G785" s="30" t="str">
        <f ca="1">IF(ATALI[[#This Row],[N_ID]]="","",INDEX(INDIRECT($2:$2),ATALI[[#This Row],[//]]))</f>
        <v/>
      </c>
      <c r="H785" s="30" t="str">
        <f ca="1">IF(ATALI[[#This Row],[N_ID]]="","",INDEX(INDIRECT($2:$2),ATALI[[#This Row],[//]]))</f>
        <v/>
      </c>
      <c r="I785" s="32" t="str">
        <f ca="1">IF(ATALI[[#This Row],[N_ID]]="","",INDEX(INDIRECT($2:$2),ATALI[[#This Row],[//]]))</f>
        <v/>
      </c>
      <c r="J785" s="32" t="str">
        <f ca="1">IF(ATALI[[#This Row],[//]]="","",INDEX([3]!db[NB PAJAK],ATALI[[#This Row],[stt]]-1))</f>
        <v/>
      </c>
      <c r="K785" s="29" t="str">
        <f ca="1">IF(ATALI[[#This Row],[//]]="","",INDEX(INDIRECT($2:$2),ATALI[[#This Row],[//]]))</f>
        <v/>
      </c>
      <c r="L785" s="29" t="str">
        <f ca="1">IF(ATALI[[#This Row],[//]]="","",INDEX(INDIRECT($2:$2),ATALI[[#This Row],[//]]))</f>
        <v/>
      </c>
      <c r="M785" s="29" t="str">
        <f ca="1">IF(ATALI[[#This Row],[//]]="","",INDEX(INDIRECT($2:$2),ATALI[[#This Row],[//]]))</f>
        <v/>
      </c>
      <c r="N785" s="33" t="str">
        <f ca="1">IF(ATALI[[#This Row],[//]]="","",INDEX(INDIRECT($2:$2),ATALI[[#This Row],[//]]))</f>
        <v/>
      </c>
      <c r="O785" s="44" t="str">
        <f ca="1">IF(ATALI[[#This Row],[//]]="","",INDEX(INDIRECT($2:$2),ATALI[[#This Row],[//]]))</f>
        <v/>
      </c>
      <c r="P785" s="44" t="str">
        <f ca="1">IF(ATALI[[#This Row],[//]]="","",IF(INDEX(INDIRECT($2:$2),ATALI[[#This Row],[//]])="","",INDEX(INDIRECT($2:$2),ATALI[[#This Row],[//]])))</f>
        <v/>
      </c>
      <c r="Q785" s="33" t="str">
        <f ca="1">IF(ATALI[[#This Row],[//]]="","",INDEX(INDIRECT($2:$2),ATALI[[#This Row],[//]]))</f>
        <v/>
      </c>
      <c r="R7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85" s="45" t="str">
        <f ca="1">IF(ATALI[[#This Row],[//]]="","",IF(INDEX(INDIRECT($2:$2),ATALI[[#This Row],[//]])="","",INDEX(INDIRECT($2:$2),ATALI[[#This Row],[//]])))</f>
        <v/>
      </c>
      <c r="U785" s="32" t="str">
        <f ca="1">IF(ATALI[[#This Row],[//]]="","",INDEX(INDIRECT($2:$2),ATALI[[#This Row],[//]]))</f>
        <v/>
      </c>
      <c r="V785" s="32" t="str">
        <f ca="1">LOWER(SUBSTITUTE(SUBSTITUTE(SUBSTITUTE(SUBSTITUTE(SUBSTITUTE(SUBSTITUTE(SUBSTITUTE(ATALI[[#This Row],[N.B.nota]]," ",""),"-",""),"(",""),")",""),".",""),",",""),"/",""))</f>
        <v/>
      </c>
      <c r="W785" s="32" t="str">
        <f ca="1">IF(ATALI[[#This Row],[concat]]="","",MATCH(ATALI[[#This Row],[concat]],[3]!db[NB NOTA_C],0)+1)</f>
        <v/>
      </c>
      <c r="X785" s="32" t="str">
        <f ca="1">IF(ATALI[[#This Row],[N.B.nota]]="","",ADDRESS(ROW(ATALI[QB]),COLUMN(ATALI[QB]))&amp;":"&amp;ADDRESS(ROW(),COLUMN(ATALI[QB])))</f>
        <v/>
      </c>
      <c r="Y785" s="46" t="str">
        <f ca="1">IF(ATALI[[#This Row],[//]]="","",HYPERLINK("[../DB.xlsx]DB!e"&amp;MATCH(ATALI[[#This Row],[concat]],[3]!db[NB NOTA_C],0)+1,"&gt;"))</f>
        <v/>
      </c>
      <c r="Z785" s="32">
        <f ca="1">IF(ATALI[[#This Row],[ID NOTA]]="",INDIRECT(ADDRESS(ROW()-1,COLUMN())),ATALI[[#This Row],[ID NOTA]])</f>
        <v>7</v>
      </c>
    </row>
    <row r="786" spans="1:26" x14ac:dyDescent="0.25">
      <c r="A786" s="32"/>
      <c r="B786" s="29" t="str">
        <f>IF(ATALI[[#This Row],[N_ID]]="","",INDEX(Table1[ID],MATCH(ATALI[[#This Row],[N_ID]],Table1[N_ID],0)))</f>
        <v/>
      </c>
      <c r="C786" s="29" t="str">
        <f ca="1">IF(ATALI[[#This Row],[//]]="","",HYPERLINK("["&amp;SUBSTITUTE(DIR,"'","")&amp;"]NOTA!D"&amp;ATALI[[#This Row],[//]]+2,"&gt;"))</f>
        <v/>
      </c>
      <c r="D786" s="29" t="str">
        <f>IF(ATALI[[#This Row],[ID NOTA]]="","",INDEX(Table1[QB],MATCH(ATALI[[#This Row],[ID NOTA]],Table1[ID],0)))</f>
        <v/>
      </c>
      <c r="E78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86" s="29"/>
      <c r="G786" s="30" t="str">
        <f ca="1">IF(ATALI[[#This Row],[N_ID]]="","",INDEX(INDIRECT($2:$2),ATALI[[#This Row],[//]]))</f>
        <v/>
      </c>
      <c r="H786" s="30" t="str">
        <f ca="1">IF(ATALI[[#This Row],[N_ID]]="","",INDEX(INDIRECT($2:$2),ATALI[[#This Row],[//]]))</f>
        <v/>
      </c>
      <c r="I786" s="32" t="str">
        <f ca="1">IF(ATALI[[#This Row],[N_ID]]="","",INDEX(INDIRECT($2:$2),ATALI[[#This Row],[//]]))</f>
        <v/>
      </c>
      <c r="J786" s="32" t="str">
        <f ca="1">IF(ATALI[[#This Row],[//]]="","",INDEX([3]!db[NB PAJAK],ATALI[[#This Row],[stt]]-1))</f>
        <v/>
      </c>
      <c r="K786" s="29" t="str">
        <f ca="1">IF(ATALI[[#This Row],[//]]="","",INDEX(INDIRECT($2:$2),ATALI[[#This Row],[//]]))</f>
        <v/>
      </c>
      <c r="L786" s="29" t="str">
        <f ca="1">IF(ATALI[[#This Row],[//]]="","",INDEX(INDIRECT($2:$2),ATALI[[#This Row],[//]]))</f>
        <v/>
      </c>
      <c r="M786" s="29" t="str">
        <f ca="1">IF(ATALI[[#This Row],[//]]="","",INDEX(INDIRECT($2:$2),ATALI[[#This Row],[//]]))</f>
        <v/>
      </c>
      <c r="N786" s="33" t="str">
        <f ca="1">IF(ATALI[[#This Row],[//]]="","",INDEX(INDIRECT($2:$2),ATALI[[#This Row],[//]]))</f>
        <v/>
      </c>
      <c r="O786" s="44" t="str">
        <f ca="1">IF(ATALI[[#This Row],[//]]="","",INDEX(INDIRECT($2:$2),ATALI[[#This Row],[//]]))</f>
        <v/>
      </c>
      <c r="P786" s="44" t="str">
        <f ca="1">IF(ATALI[[#This Row],[//]]="","",IF(INDEX(INDIRECT($2:$2),ATALI[[#This Row],[//]])="","",INDEX(INDIRECT($2:$2),ATALI[[#This Row],[//]])))</f>
        <v/>
      </c>
      <c r="Q786" s="33" t="str">
        <f ca="1">IF(ATALI[[#This Row],[//]]="","",INDEX(INDIRECT($2:$2),ATALI[[#This Row],[//]]))</f>
        <v/>
      </c>
      <c r="R7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86" s="45" t="str">
        <f ca="1">IF(ATALI[[#This Row],[//]]="","",IF(INDEX(INDIRECT($2:$2),ATALI[[#This Row],[//]])="","",INDEX(INDIRECT($2:$2),ATALI[[#This Row],[//]])))</f>
        <v/>
      </c>
      <c r="U786" s="32" t="str">
        <f ca="1">IF(ATALI[[#This Row],[//]]="","",INDEX(INDIRECT($2:$2),ATALI[[#This Row],[//]]))</f>
        <v/>
      </c>
      <c r="V786" s="32" t="str">
        <f ca="1">LOWER(SUBSTITUTE(SUBSTITUTE(SUBSTITUTE(SUBSTITUTE(SUBSTITUTE(SUBSTITUTE(SUBSTITUTE(ATALI[[#This Row],[N.B.nota]]," ",""),"-",""),"(",""),")",""),".",""),",",""),"/",""))</f>
        <v/>
      </c>
      <c r="W786" s="32" t="str">
        <f ca="1">IF(ATALI[[#This Row],[concat]]="","",MATCH(ATALI[[#This Row],[concat]],[3]!db[NB NOTA_C],0)+1)</f>
        <v/>
      </c>
      <c r="X786" s="32" t="str">
        <f ca="1">IF(ATALI[[#This Row],[N.B.nota]]="","",ADDRESS(ROW(ATALI[QB]),COLUMN(ATALI[QB]))&amp;":"&amp;ADDRESS(ROW(),COLUMN(ATALI[QB])))</f>
        <v/>
      </c>
      <c r="Y786" s="46" t="str">
        <f ca="1">IF(ATALI[[#This Row],[//]]="","",HYPERLINK("[../DB.xlsx]DB!e"&amp;MATCH(ATALI[[#This Row],[concat]],[3]!db[NB NOTA_C],0)+1,"&gt;"))</f>
        <v/>
      </c>
      <c r="Z786" s="32">
        <f ca="1">IF(ATALI[[#This Row],[ID NOTA]]="",INDIRECT(ADDRESS(ROW()-1,COLUMN())),ATALI[[#This Row],[ID NOTA]])</f>
        <v>7</v>
      </c>
    </row>
    <row r="787" spans="1:26" x14ac:dyDescent="0.25">
      <c r="A787" s="32"/>
      <c r="B787" s="29" t="str">
        <f>IF(ATALI[[#This Row],[N_ID]]="","",INDEX(Table1[ID],MATCH(ATALI[[#This Row],[N_ID]],Table1[N_ID],0)))</f>
        <v/>
      </c>
      <c r="C787" s="29" t="str">
        <f ca="1">IF(ATALI[[#This Row],[//]]="","",HYPERLINK("["&amp;SUBSTITUTE(DIR,"'","")&amp;"]NOTA!D"&amp;ATALI[[#This Row],[//]]+2,"&gt;"))</f>
        <v/>
      </c>
      <c r="D787" s="29" t="str">
        <f>IF(ATALI[[#This Row],[ID NOTA]]="","",INDEX(Table1[QB],MATCH(ATALI[[#This Row],[ID NOTA]],Table1[ID],0)))</f>
        <v/>
      </c>
      <c r="E78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87" s="29"/>
      <c r="G787" s="30" t="str">
        <f ca="1">IF(ATALI[[#This Row],[N_ID]]="","",INDEX(INDIRECT($2:$2),ATALI[[#This Row],[//]]))</f>
        <v/>
      </c>
      <c r="H787" s="30" t="str">
        <f ca="1">IF(ATALI[[#This Row],[N_ID]]="","",INDEX(INDIRECT($2:$2),ATALI[[#This Row],[//]]))</f>
        <v/>
      </c>
      <c r="I787" s="32" t="str">
        <f ca="1">IF(ATALI[[#This Row],[N_ID]]="","",INDEX(INDIRECT($2:$2),ATALI[[#This Row],[//]]))</f>
        <v/>
      </c>
      <c r="J787" s="32" t="str">
        <f ca="1">IF(ATALI[[#This Row],[//]]="","",INDEX([3]!db[NB PAJAK],ATALI[[#This Row],[stt]]-1))</f>
        <v/>
      </c>
      <c r="K787" s="29" t="str">
        <f ca="1">IF(ATALI[[#This Row],[//]]="","",INDEX(INDIRECT($2:$2),ATALI[[#This Row],[//]]))</f>
        <v/>
      </c>
      <c r="L787" s="29" t="str">
        <f ca="1">IF(ATALI[[#This Row],[//]]="","",INDEX(INDIRECT($2:$2),ATALI[[#This Row],[//]]))</f>
        <v/>
      </c>
      <c r="M787" s="29" t="str">
        <f ca="1">IF(ATALI[[#This Row],[//]]="","",INDEX(INDIRECT($2:$2),ATALI[[#This Row],[//]]))</f>
        <v/>
      </c>
      <c r="N787" s="33" t="str">
        <f ca="1">IF(ATALI[[#This Row],[//]]="","",INDEX(INDIRECT($2:$2),ATALI[[#This Row],[//]]))</f>
        <v/>
      </c>
      <c r="O787" s="44" t="str">
        <f ca="1">IF(ATALI[[#This Row],[//]]="","",INDEX(INDIRECT($2:$2),ATALI[[#This Row],[//]]))</f>
        <v/>
      </c>
      <c r="P787" s="44" t="str">
        <f ca="1">IF(ATALI[[#This Row],[//]]="","",IF(INDEX(INDIRECT($2:$2),ATALI[[#This Row],[//]])="","",INDEX(INDIRECT($2:$2),ATALI[[#This Row],[//]])))</f>
        <v/>
      </c>
      <c r="Q787" s="33" t="str">
        <f ca="1">IF(ATALI[[#This Row],[//]]="","",INDEX(INDIRECT($2:$2),ATALI[[#This Row],[//]]))</f>
        <v/>
      </c>
      <c r="R7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87" s="45" t="str">
        <f ca="1">IF(ATALI[[#This Row],[//]]="","",IF(INDEX(INDIRECT($2:$2),ATALI[[#This Row],[//]])="","",INDEX(INDIRECT($2:$2),ATALI[[#This Row],[//]])))</f>
        <v/>
      </c>
      <c r="U787" s="32" t="str">
        <f ca="1">IF(ATALI[[#This Row],[//]]="","",INDEX(INDIRECT($2:$2),ATALI[[#This Row],[//]]))</f>
        <v/>
      </c>
      <c r="V787" s="32" t="str">
        <f ca="1">LOWER(SUBSTITUTE(SUBSTITUTE(SUBSTITUTE(SUBSTITUTE(SUBSTITUTE(SUBSTITUTE(SUBSTITUTE(ATALI[[#This Row],[N.B.nota]]," ",""),"-",""),"(",""),")",""),".",""),",",""),"/",""))</f>
        <v/>
      </c>
      <c r="W787" s="32" t="str">
        <f ca="1">IF(ATALI[[#This Row],[concat]]="","",MATCH(ATALI[[#This Row],[concat]],[3]!db[NB NOTA_C],0)+1)</f>
        <v/>
      </c>
      <c r="X787" s="32" t="str">
        <f ca="1">IF(ATALI[[#This Row],[N.B.nota]]="","",ADDRESS(ROW(ATALI[QB]),COLUMN(ATALI[QB]))&amp;":"&amp;ADDRESS(ROW(),COLUMN(ATALI[QB])))</f>
        <v/>
      </c>
      <c r="Y787" s="46" t="str">
        <f ca="1">IF(ATALI[[#This Row],[//]]="","",HYPERLINK("[../DB.xlsx]DB!e"&amp;MATCH(ATALI[[#This Row],[concat]],[3]!db[NB NOTA_C],0)+1,"&gt;"))</f>
        <v/>
      </c>
      <c r="Z787" s="32">
        <f ca="1">IF(ATALI[[#This Row],[ID NOTA]]="",INDIRECT(ADDRESS(ROW()-1,COLUMN())),ATALI[[#This Row],[ID NOTA]])</f>
        <v>7</v>
      </c>
    </row>
    <row r="788" spans="1:26" x14ac:dyDescent="0.25">
      <c r="A788" s="32"/>
      <c r="B788" s="29" t="str">
        <f>IF(ATALI[[#This Row],[N_ID]]="","",INDEX(Table1[ID],MATCH(ATALI[[#This Row],[N_ID]],Table1[N_ID],0)))</f>
        <v/>
      </c>
      <c r="C788" s="29" t="str">
        <f ca="1">IF(ATALI[[#This Row],[//]]="","",HYPERLINK("["&amp;SUBSTITUTE(DIR,"'","")&amp;"]NOTA!D"&amp;ATALI[[#This Row],[//]]+2,"&gt;"))</f>
        <v/>
      </c>
      <c r="D788" s="29" t="str">
        <f>IF(ATALI[[#This Row],[ID NOTA]]="","",INDEX(Table1[QB],MATCH(ATALI[[#This Row],[ID NOTA]],Table1[ID],0)))</f>
        <v/>
      </c>
      <c r="E78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88" s="29"/>
      <c r="G788" s="30" t="str">
        <f ca="1">IF(ATALI[[#This Row],[N_ID]]="","",INDEX(INDIRECT($2:$2),ATALI[[#This Row],[//]]))</f>
        <v/>
      </c>
      <c r="H788" s="30" t="str">
        <f ca="1">IF(ATALI[[#This Row],[N_ID]]="","",INDEX(INDIRECT($2:$2),ATALI[[#This Row],[//]]))</f>
        <v/>
      </c>
      <c r="I788" s="32" t="str">
        <f ca="1">IF(ATALI[[#This Row],[N_ID]]="","",INDEX(INDIRECT($2:$2),ATALI[[#This Row],[//]]))</f>
        <v/>
      </c>
      <c r="J788" s="32" t="str">
        <f ca="1">IF(ATALI[[#This Row],[//]]="","",INDEX([3]!db[NB PAJAK],ATALI[[#This Row],[stt]]-1))</f>
        <v/>
      </c>
      <c r="K788" s="29" t="str">
        <f ca="1">IF(ATALI[[#This Row],[//]]="","",INDEX(INDIRECT($2:$2),ATALI[[#This Row],[//]]))</f>
        <v/>
      </c>
      <c r="L788" s="29" t="str">
        <f ca="1">IF(ATALI[[#This Row],[//]]="","",INDEX(INDIRECT($2:$2),ATALI[[#This Row],[//]]))</f>
        <v/>
      </c>
      <c r="M788" s="29" t="str">
        <f ca="1">IF(ATALI[[#This Row],[//]]="","",INDEX(INDIRECT($2:$2),ATALI[[#This Row],[//]]))</f>
        <v/>
      </c>
      <c r="N788" s="33" t="str">
        <f ca="1">IF(ATALI[[#This Row],[//]]="","",INDEX(INDIRECT($2:$2),ATALI[[#This Row],[//]]))</f>
        <v/>
      </c>
      <c r="O788" s="44" t="str">
        <f ca="1">IF(ATALI[[#This Row],[//]]="","",INDEX(INDIRECT($2:$2),ATALI[[#This Row],[//]]))</f>
        <v/>
      </c>
      <c r="P788" s="44" t="str">
        <f ca="1">IF(ATALI[[#This Row],[//]]="","",IF(INDEX(INDIRECT($2:$2),ATALI[[#This Row],[//]])="","",INDEX(INDIRECT($2:$2),ATALI[[#This Row],[//]])))</f>
        <v/>
      </c>
      <c r="Q788" s="33" t="str">
        <f ca="1">IF(ATALI[[#This Row],[//]]="","",INDEX(INDIRECT($2:$2),ATALI[[#This Row],[//]]))</f>
        <v/>
      </c>
      <c r="R7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88" s="45" t="str">
        <f ca="1">IF(ATALI[[#This Row],[//]]="","",IF(INDEX(INDIRECT($2:$2),ATALI[[#This Row],[//]])="","",INDEX(INDIRECT($2:$2),ATALI[[#This Row],[//]])))</f>
        <v/>
      </c>
      <c r="U788" s="32" t="str">
        <f ca="1">IF(ATALI[[#This Row],[//]]="","",INDEX(INDIRECT($2:$2),ATALI[[#This Row],[//]]))</f>
        <v/>
      </c>
      <c r="V788" s="32" t="str">
        <f ca="1">LOWER(SUBSTITUTE(SUBSTITUTE(SUBSTITUTE(SUBSTITUTE(SUBSTITUTE(SUBSTITUTE(SUBSTITUTE(ATALI[[#This Row],[N.B.nota]]," ",""),"-",""),"(",""),")",""),".",""),",",""),"/",""))</f>
        <v/>
      </c>
      <c r="W788" s="32" t="str">
        <f ca="1">IF(ATALI[[#This Row],[concat]]="","",MATCH(ATALI[[#This Row],[concat]],[3]!db[NB NOTA_C],0)+1)</f>
        <v/>
      </c>
      <c r="X788" s="32" t="str">
        <f ca="1">IF(ATALI[[#This Row],[N.B.nota]]="","",ADDRESS(ROW(ATALI[QB]),COLUMN(ATALI[QB]))&amp;":"&amp;ADDRESS(ROW(),COLUMN(ATALI[QB])))</f>
        <v/>
      </c>
      <c r="Y788" s="46" t="str">
        <f ca="1">IF(ATALI[[#This Row],[//]]="","",HYPERLINK("[../DB.xlsx]DB!e"&amp;MATCH(ATALI[[#This Row],[concat]],[3]!db[NB NOTA_C],0)+1,"&gt;"))</f>
        <v/>
      </c>
      <c r="Z788" s="32">
        <f ca="1">IF(ATALI[[#This Row],[ID NOTA]]="",INDIRECT(ADDRESS(ROW()-1,COLUMN())),ATALI[[#This Row],[ID NOTA]])</f>
        <v>7</v>
      </c>
    </row>
    <row r="789" spans="1:26" x14ac:dyDescent="0.25">
      <c r="A789" s="32"/>
      <c r="B789" s="29" t="str">
        <f>IF(ATALI[[#This Row],[N_ID]]="","",INDEX(Table1[ID],MATCH(ATALI[[#This Row],[N_ID]],Table1[N_ID],0)))</f>
        <v/>
      </c>
      <c r="C789" s="29" t="str">
        <f ca="1">IF(ATALI[[#This Row],[//]]="","",HYPERLINK("["&amp;SUBSTITUTE(DIR,"'","")&amp;"]NOTA!D"&amp;ATALI[[#This Row],[//]]+2,"&gt;"))</f>
        <v/>
      </c>
      <c r="D789" s="29" t="str">
        <f>IF(ATALI[[#This Row],[ID NOTA]]="","",INDEX(Table1[QB],MATCH(ATALI[[#This Row],[ID NOTA]],Table1[ID],0)))</f>
        <v/>
      </c>
      <c r="E78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89" s="29"/>
      <c r="G789" s="30" t="str">
        <f ca="1">IF(ATALI[[#This Row],[N_ID]]="","",INDEX(INDIRECT($2:$2),ATALI[[#This Row],[//]]))</f>
        <v/>
      </c>
      <c r="H789" s="30" t="str">
        <f ca="1">IF(ATALI[[#This Row],[N_ID]]="","",INDEX(INDIRECT($2:$2),ATALI[[#This Row],[//]]))</f>
        <v/>
      </c>
      <c r="I789" s="32" t="str">
        <f ca="1">IF(ATALI[[#This Row],[N_ID]]="","",INDEX(INDIRECT($2:$2),ATALI[[#This Row],[//]]))</f>
        <v/>
      </c>
      <c r="J789" s="32" t="str">
        <f ca="1">IF(ATALI[[#This Row],[//]]="","",INDEX([3]!db[NB PAJAK],ATALI[[#This Row],[stt]]-1))</f>
        <v/>
      </c>
      <c r="K789" s="29" t="str">
        <f ca="1">IF(ATALI[[#This Row],[//]]="","",INDEX(INDIRECT($2:$2),ATALI[[#This Row],[//]]))</f>
        <v/>
      </c>
      <c r="L789" s="29" t="str">
        <f ca="1">IF(ATALI[[#This Row],[//]]="","",INDEX(INDIRECT($2:$2),ATALI[[#This Row],[//]]))</f>
        <v/>
      </c>
      <c r="M789" s="29" t="str">
        <f ca="1">IF(ATALI[[#This Row],[//]]="","",INDEX(INDIRECT($2:$2),ATALI[[#This Row],[//]]))</f>
        <v/>
      </c>
      <c r="N789" s="33" t="str">
        <f ca="1">IF(ATALI[[#This Row],[//]]="","",INDEX(INDIRECT($2:$2),ATALI[[#This Row],[//]]))</f>
        <v/>
      </c>
      <c r="O789" s="44" t="str">
        <f ca="1">IF(ATALI[[#This Row],[//]]="","",INDEX(INDIRECT($2:$2),ATALI[[#This Row],[//]]))</f>
        <v/>
      </c>
      <c r="P789" s="44" t="str">
        <f ca="1">IF(ATALI[[#This Row],[//]]="","",IF(INDEX(INDIRECT($2:$2),ATALI[[#This Row],[//]])="","",INDEX(INDIRECT($2:$2),ATALI[[#This Row],[//]])))</f>
        <v/>
      </c>
      <c r="Q789" s="33" t="str">
        <f ca="1">IF(ATALI[[#This Row],[//]]="","",INDEX(INDIRECT($2:$2),ATALI[[#This Row],[//]]))</f>
        <v/>
      </c>
      <c r="R7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89" s="45" t="str">
        <f ca="1">IF(ATALI[[#This Row],[//]]="","",IF(INDEX(INDIRECT($2:$2),ATALI[[#This Row],[//]])="","",INDEX(INDIRECT($2:$2),ATALI[[#This Row],[//]])))</f>
        <v/>
      </c>
      <c r="U789" s="32" t="str">
        <f ca="1">IF(ATALI[[#This Row],[//]]="","",INDEX(INDIRECT($2:$2),ATALI[[#This Row],[//]]))</f>
        <v/>
      </c>
      <c r="V789" s="32" t="str">
        <f ca="1">LOWER(SUBSTITUTE(SUBSTITUTE(SUBSTITUTE(SUBSTITUTE(SUBSTITUTE(SUBSTITUTE(SUBSTITUTE(ATALI[[#This Row],[N.B.nota]]," ",""),"-",""),"(",""),")",""),".",""),",",""),"/",""))</f>
        <v/>
      </c>
      <c r="W789" s="32" t="str">
        <f ca="1">IF(ATALI[[#This Row],[concat]]="","",MATCH(ATALI[[#This Row],[concat]],[3]!db[NB NOTA_C],0)+1)</f>
        <v/>
      </c>
      <c r="X789" s="32" t="str">
        <f ca="1">IF(ATALI[[#This Row],[N.B.nota]]="","",ADDRESS(ROW(ATALI[QB]),COLUMN(ATALI[QB]))&amp;":"&amp;ADDRESS(ROW(),COLUMN(ATALI[QB])))</f>
        <v/>
      </c>
      <c r="Y789" s="46" t="str">
        <f ca="1">IF(ATALI[[#This Row],[//]]="","",HYPERLINK("[../DB.xlsx]DB!e"&amp;MATCH(ATALI[[#This Row],[concat]],[3]!db[NB NOTA_C],0)+1,"&gt;"))</f>
        <v/>
      </c>
      <c r="Z789" s="32">
        <f ca="1">IF(ATALI[[#This Row],[ID NOTA]]="",INDIRECT(ADDRESS(ROW()-1,COLUMN())),ATALI[[#This Row],[ID NOTA]])</f>
        <v>7</v>
      </c>
    </row>
    <row r="790" spans="1:26" x14ac:dyDescent="0.25">
      <c r="A790" s="32"/>
      <c r="B790" s="29" t="str">
        <f>IF(ATALI[[#This Row],[N_ID]]="","",INDEX(Table1[ID],MATCH(ATALI[[#This Row],[N_ID]],Table1[N_ID],0)))</f>
        <v/>
      </c>
      <c r="C790" s="29" t="str">
        <f ca="1">IF(ATALI[[#This Row],[//]]="","",HYPERLINK("["&amp;SUBSTITUTE(DIR,"'","")&amp;"]NOTA!D"&amp;ATALI[[#This Row],[//]]+2,"&gt;"))</f>
        <v/>
      </c>
      <c r="D790" s="29" t="str">
        <f>IF(ATALI[[#This Row],[ID NOTA]]="","",INDEX(Table1[QB],MATCH(ATALI[[#This Row],[ID NOTA]],Table1[ID],0)))</f>
        <v/>
      </c>
      <c r="E79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90" s="29"/>
      <c r="G790" s="30" t="str">
        <f ca="1">IF(ATALI[[#This Row],[N_ID]]="","",INDEX(INDIRECT($2:$2),ATALI[[#This Row],[//]]))</f>
        <v/>
      </c>
      <c r="H790" s="30" t="str">
        <f ca="1">IF(ATALI[[#This Row],[N_ID]]="","",INDEX(INDIRECT($2:$2),ATALI[[#This Row],[//]]))</f>
        <v/>
      </c>
      <c r="I790" s="32" t="str">
        <f ca="1">IF(ATALI[[#This Row],[N_ID]]="","",INDEX(INDIRECT($2:$2),ATALI[[#This Row],[//]]))</f>
        <v/>
      </c>
      <c r="J790" s="32" t="str">
        <f ca="1">IF(ATALI[[#This Row],[//]]="","",INDEX([3]!db[NB PAJAK],ATALI[[#This Row],[stt]]-1))</f>
        <v/>
      </c>
      <c r="K790" s="29" t="str">
        <f ca="1">IF(ATALI[[#This Row],[//]]="","",INDEX(INDIRECT($2:$2),ATALI[[#This Row],[//]]))</f>
        <v/>
      </c>
      <c r="L790" s="29" t="str">
        <f ca="1">IF(ATALI[[#This Row],[//]]="","",INDEX(INDIRECT($2:$2),ATALI[[#This Row],[//]]))</f>
        <v/>
      </c>
      <c r="M790" s="29" t="str">
        <f ca="1">IF(ATALI[[#This Row],[//]]="","",INDEX(INDIRECT($2:$2),ATALI[[#This Row],[//]]))</f>
        <v/>
      </c>
      <c r="N790" s="33" t="str">
        <f ca="1">IF(ATALI[[#This Row],[//]]="","",INDEX(INDIRECT($2:$2),ATALI[[#This Row],[//]]))</f>
        <v/>
      </c>
      <c r="O790" s="44" t="str">
        <f ca="1">IF(ATALI[[#This Row],[//]]="","",INDEX(INDIRECT($2:$2),ATALI[[#This Row],[//]]))</f>
        <v/>
      </c>
      <c r="P790" s="44" t="str">
        <f ca="1">IF(ATALI[[#This Row],[//]]="","",IF(INDEX(INDIRECT($2:$2),ATALI[[#This Row],[//]])="","",INDEX(INDIRECT($2:$2),ATALI[[#This Row],[//]])))</f>
        <v/>
      </c>
      <c r="Q790" s="33" t="str">
        <f ca="1">IF(ATALI[[#This Row],[//]]="","",INDEX(INDIRECT($2:$2),ATALI[[#This Row],[//]]))</f>
        <v/>
      </c>
      <c r="R7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90" s="45" t="str">
        <f ca="1">IF(ATALI[[#This Row],[//]]="","",IF(INDEX(INDIRECT($2:$2),ATALI[[#This Row],[//]])="","",INDEX(INDIRECT($2:$2),ATALI[[#This Row],[//]])))</f>
        <v/>
      </c>
      <c r="U790" s="32" t="str">
        <f ca="1">IF(ATALI[[#This Row],[//]]="","",INDEX(INDIRECT($2:$2),ATALI[[#This Row],[//]]))</f>
        <v/>
      </c>
      <c r="V790" s="32" t="str">
        <f ca="1">LOWER(SUBSTITUTE(SUBSTITUTE(SUBSTITUTE(SUBSTITUTE(SUBSTITUTE(SUBSTITUTE(SUBSTITUTE(ATALI[[#This Row],[N.B.nota]]," ",""),"-",""),"(",""),")",""),".",""),",",""),"/",""))</f>
        <v/>
      </c>
      <c r="W790" s="32" t="str">
        <f ca="1">IF(ATALI[[#This Row],[concat]]="","",MATCH(ATALI[[#This Row],[concat]],[3]!db[NB NOTA_C],0)+1)</f>
        <v/>
      </c>
      <c r="X790" s="32" t="str">
        <f ca="1">IF(ATALI[[#This Row],[N.B.nota]]="","",ADDRESS(ROW(ATALI[QB]),COLUMN(ATALI[QB]))&amp;":"&amp;ADDRESS(ROW(),COLUMN(ATALI[QB])))</f>
        <v/>
      </c>
      <c r="Y790" s="46" t="str">
        <f ca="1">IF(ATALI[[#This Row],[//]]="","",HYPERLINK("[../DB.xlsx]DB!e"&amp;MATCH(ATALI[[#This Row],[concat]],[3]!db[NB NOTA_C],0)+1,"&gt;"))</f>
        <v/>
      </c>
      <c r="Z790" s="32">
        <f ca="1">IF(ATALI[[#This Row],[ID NOTA]]="",INDIRECT(ADDRESS(ROW()-1,COLUMN())),ATALI[[#This Row],[ID NOTA]])</f>
        <v>7</v>
      </c>
    </row>
    <row r="791" spans="1:26" x14ac:dyDescent="0.25">
      <c r="A791" s="32"/>
      <c r="B791" s="29" t="str">
        <f>IF(ATALI[[#This Row],[N_ID]]="","",INDEX(Table1[ID],MATCH(ATALI[[#This Row],[N_ID]],Table1[N_ID],0)))</f>
        <v/>
      </c>
      <c r="C791" s="29" t="str">
        <f ca="1">IF(ATALI[[#This Row],[//]]="","",HYPERLINK("["&amp;SUBSTITUTE(DIR,"'","")&amp;"]NOTA!D"&amp;ATALI[[#This Row],[//]]+2,"&gt;"))</f>
        <v/>
      </c>
      <c r="D791" s="29" t="str">
        <f>IF(ATALI[[#This Row],[ID NOTA]]="","",INDEX(Table1[QB],MATCH(ATALI[[#This Row],[ID NOTA]],Table1[ID],0)))</f>
        <v/>
      </c>
      <c r="E79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91" s="29"/>
      <c r="G791" s="30" t="str">
        <f ca="1">IF(ATALI[[#This Row],[N_ID]]="","",INDEX(INDIRECT($2:$2),ATALI[[#This Row],[//]]))</f>
        <v/>
      </c>
      <c r="H791" s="30" t="str">
        <f ca="1">IF(ATALI[[#This Row],[N_ID]]="","",INDEX(INDIRECT($2:$2),ATALI[[#This Row],[//]]))</f>
        <v/>
      </c>
      <c r="I791" s="32" t="str">
        <f ca="1">IF(ATALI[[#This Row],[N_ID]]="","",INDEX(INDIRECT($2:$2),ATALI[[#This Row],[//]]))</f>
        <v/>
      </c>
      <c r="J791" s="32" t="str">
        <f ca="1">IF(ATALI[[#This Row],[//]]="","",INDEX([3]!db[NB PAJAK],ATALI[[#This Row],[stt]]-1))</f>
        <v/>
      </c>
      <c r="K791" s="29" t="str">
        <f ca="1">IF(ATALI[[#This Row],[//]]="","",INDEX(INDIRECT($2:$2),ATALI[[#This Row],[//]]))</f>
        <v/>
      </c>
      <c r="L791" s="29" t="str">
        <f ca="1">IF(ATALI[[#This Row],[//]]="","",INDEX(INDIRECT($2:$2),ATALI[[#This Row],[//]]))</f>
        <v/>
      </c>
      <c r="M791" s="29" t="str">
        <f ca="1">IF(ATALI[[#This Row],[//]]="","",INDEX(INDIRECT($2:$2),ATALI[[#This Row],[//]]))</f>
        <v/>
      </c>
      <c r="N791" s="33" t="str">
        <f ca="1">IF(ATALI[[#This Row],[//]]="","",INDEX(INDIRECT($2:$2),ATALI[[#This Row],[//]]))</f>
        <v/>
      </c>
      <c r="O791" s="44" t="str">
        <f ca="1">IF(ATALI[[#This Row],[//]]="","",INDEX(INDIRECT($2:$2),ATALI[[#This Row],[//]]))</f>
        <v/>
      </c>
      <c r="P791" s="44" t="str">
        <f ca="1">IF(ATALI[[#This Row],[//]]="","",IF(INDEX(INDIRECT($2:$2),ATALI[[#This Row],[//]])="","",INDEX(INDIRECT($2:$2),ATALI[[#This Row],[//]])))</f>
        <v/>
      </c>
      <c r="Q791" s="33" t="str">
        <f ca="1">IF(ATALI[[#This Row],[//]]="","",INDEX(INDIRECT($2:$2),ATALI[[#This Row],[//]]))</f>
        <v/>
      </c>
      <c r="R7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91" s="45" t="str">
        <f ca="1">IF(ATALI[[#This Row],[//]]="","",IF(INDEX(INDIRECT($2:$2),ATALI[[#This Row],[//]])="","",INDEX(INDIRECT($2:$2),ATALI[[#This Row],[//]])))</f>
        <v/>
      </c>
      <c r="U791" s="32" t="str">
        <f ca="1">IF(ATALI[[#This Row],[//]]="","",INDEX(INDIRECT($2:$2),ATALI[[#This Row],[//]]))</f>
        <v/>
      </c>
      <c r="V791" s="32" t="str">
        <f ca="1">LOWER(SUBSTITUTE(SUBSTITUTE(SUBSTITUTE(SUBSTITUTE(SUBSTITUTE(SUBSTITUTE(SUBSTITUTE(ATALI[[#This Row],[N.B.nota]]," ",""),"-",""),"(",""),")",""),".",""),",",""),"/",""))</f>
        <v/>
      </c>
      <c r="W791" s="32" t="str">
        <f ca="1">IF(ATALI[[#This Row],[concat]]="","",MATCH(ATALI[[#This Row],[concat]],[3]!db[NB NOTA_C],0)+1)</f>
        <v/>
      </c>
      <c r="X791" s="32" t="str">
        <f ca="1">IF(ATALI[[#This Row],[N.B.nota]]="","",ADDRESS(ROW(ATALI[QB]),COLUMN(ATALI[QB]))&amp;":"&amp;ADDRESS(ROW(),COLUMN(ATALI[QB])))</f>
        <v/>
      </c>
      <c r="Y791" s="46" t="str">
        <f ca="1">IF(ATALI[[#This Row],[//]]="","",HYPERLINK("[../DB.xlsx]DB!e"&amp;MATCH(ATALI[[#This Row],[concat]],[3]!db[NB NOTA_C],0)+1,"&gt;"))</f>
        <v/>
      </c>
      <c r="Z791" s="32">
        <f ca="1">IF(ATALI[[#This Row],[ID NOTA]]="",INDIRECT(ADDRESS(ROW()-1,COLUMN())),ATALI[[#This Row],[ID NOTA]])</f>
        <v>7</v>
      </c>
    </row>
    <row r="792" spans="1:26" x14ac:dyDescent="0.25">
      <c r="A792" s="32"/>
      <c r="B792" s="29" t="str">
        <f>IF(ATALI[[#This Row],[N_ID]]="","",INDEX(Table1[ID],MATCH(ATALI[[#This Row],[N_ID]],Table1[N_ID],0)))</f>
        <v/>
      </c>
      <c r="C792" s="29" t="str">
        <f ca="1">IF(ATALI[[#This Row],[//]]="","",HYPERLINK("["&amp;SUBSTITUTE(DIR,"'","")&amp;"]NOTA!D"&amp;ATALI[[#This Row],[//]]+2,"&gt;"))</f>
        <v/>
      </c>
      <c r="D792" s="29" t="str">
        <f>IF(ATALI[[#This Row],[ID NOTA]]="","",INDEX(Table1[QB],MATCH(ATALI[[#This Row],[ID NOTA]],Table1[ID],0)))</f>
        <v/>
      </c>
      <c r="E79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92" s="29"/>
      <c r="G792" s="30" t="str">
        <f ca="1">IF(ATALI[[#This Row],[N_ID]]="","",INDEX(INDIRECT($2:$2),ATALI[[#This Row],[//]]))</f>
        <v/>
      </c>
      <c r="H792" s="30" t="str">
        <f ca="1">IF(ATALI[[#This Row],[N_ID]]="","",INDEX(INDIRECT($2:$2),ATALI[[#This Row],[//]]))</f>
        <v/>
      </c>
      <c r="I792" s="32" t="str">
        <f ca="1">IF(ATALI[[#This Row],[N_ID]]="","",INDEX(INDIRECT($2:$2),ATALI[[#This Row],[//]]))</f>
        <v/>
      </c>
      <c r="J792" s="32" t="str">
        <f ca="1">IF(ATALI[[#This Row],[//]]="","",INDEX([3]!db[NB PAJAK],ATALI[[#This Row],[stt]]-1))</f>
        <v/>
      </c>
      <c r="K792" s="29" t="str">
        <f ca="1">IF(ATALI[[#This Row],[//]]="","",INDEX(INDIRECT($2:$2),ATALI[[#This Row],[//]]))</f>
        <v/>
      </c>
      <c r="L792" s="29" t="str">
        <f ca="1">IF(ATALI[[#This Row],[//]]="","",INDEX(INDIRECT($2:$2),ATALI[[#This Row],[//]]))</f>
        <v/>
      </c>
      <c r="M792" s="29" t="str">
        <f ca="1">IF(ATALI[[#This Row],[//]]="","",INDEX(INDIRECT($2:$2),ATALI[[#This Row],[//]]))</f>
        <v/>
      </c>
      <c r="N792" s="33" t="str">
        <f ca="1">IF(ATALI[[#This Row],[//]]="","",INDEX(INDIRECT($2:$2),ATALI[[#This Row],[//]]))</f>
        <v/>
      </c>
      <c r="O792" s="44" t="str">
        <f ca="1">IF(ATALI[[#This Row],[//]]="","",INDEX(INDIRECT($2:$2),ATALI[[#This Row],[//]]))</f>
        <v/>
      </c>
      <c r="P792" s="44" t="str">
        <f ca="1">IF(ATALI[[#This Row],[//]]="","",IF(INDEX(INDIRECT($2:$2),ATALI[[#This Row],[//]])="","",INDEX(INDIRECT($2:$2),ATALI[[#This Row],[//]])))</f>
        <v/>
      </c>
      <c r="Q792" s="33" t="str">
        <f ca="1">IF(ATALI[[#This Row],[//]]="","",INDEX(INDIRECT($2:$2),ATALI[[#This Row],[//]]))</f>
        <v/>
      </c>
      <c r="R7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92" s="45" t="str">
        <f ca="1">IF(ATALI[[#This Row],[//]]="","",IF(INDEX(INDIRECT($2:$2),ATALI[[#This Row],[//]])="","",INDEX(INDIRECT($2:$2),ATALI[[#This Row],[//]])))</f>
        <v/>
      </c>
      <c r="U792" s="32" t="str">
        <f ca="1">IF(ATALI[[#This Row],[//]]="","",INDEX(INDIRECT($2:$2),ATALI[[#This Row],[//]]))</f>
        <v/>
      </c>
      <c r="V792" s="32" t="str">
        <f ca="1">LOWER(SUBSTITUTE(SUBSTITUTE(SUBSTITUTE(SUBSTITUTE(SUBSTITUTE(SUBSTITUTE(SUBSTITUTE(ATALI[[#This Row],[N.B.nota]]," ",""),"-",""),"(",""),")",""),".",""),",",""),"/",""))</f>
        <v/>
      </c>
      <c r="W792" s="32" t="str">
        <f ca="1">IF(ATALI[[#This Row],[concat]]="","",MATCH(ATALI[[#This Row],[concat]],[3]!db[NB NOTA_C],0)+1)</f>
        <v/>
      </c>
      <c r="X792" s="32" t="str">
        <f ca="1">IF(ATALI[[#This Row],[N.B.nota]]="","",ADDRESS(ROW(ATALI[QB]),COLUMN(ATALI[QB]))&amp;":"&amp;ADDRESS(ROW(),COLUMN(ATALI[QB])))</f>
        <v/>
      </c>
      <c r="Y792" s="46" t="str">
        <f ca="1">IF(ATALI[[#This Row],[//]]="","",HYPERLINK("[../DB.xlsx]DB!e"&amp;MATCH(ATALI[[#This Row],[concat]],[3]!db[NB NOTA_C],0)+1,"&gt;"))</f>
        <v/>
      </c>
      <c r="Z792" s="32">
        <f ca="1">IF(ATALI[[#This Row],[ID NOTA]]="",INDIRECT(ADDRESS(ROW()-1,COLUMN())),ATALI[[#This Row],[ID NOTA]])</f>
        <v>7</v>
      </c>
    </row>
    <row r="793" spans="1:26" x14ac:dyDescent="0.25">
      <c r="A793" s="32"/>
      <c r="B793" s="29" t="str">
        <f>IF(ATALI[[#This Row],[N_ID]]="","",INDEX(Table1[ID],MATCH(ATALI[[#This Row],[N_ID]],Table1[N_ID],0)))</f>
        <v/>
      </c>
      <c r="C793" s="29" t="str">
        <f ca="1">IF(ATALI[[#This Row],[//]]="","",HYPERLINK("["&amp;SUBSTITUTE(DIR,"'","")&amp;"]NOTA!D"&amp;ATALI[[#This Row],[//]]+2,"&gt;"))</f>
        <v/>
      </c>
      <c r="D793" s="29" t="str">
        <f>IF(ATALI[[#This Row],[ID NOTA]]="","",INDEX(Table1[QB],MATCH(ATALI[[#This Row],[ID NOTA]],Table1[ID],0)))</f>
        <v/>
      </c>
      <c r="E79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93" s="29"/>
      <c r="G793" s="30" t="str">
        <f ca="1">IF(ATALI[[#This Row],[N_ID]]="","",INDEX(INDIRECT($2:$2),ATALI[[#This Row],[//]]))</f>
        <v/>
      </c>
      <c r="H793" s="30" t="str">
        <f ca="1">IF(ATALI[[#This Row],[N_ID]]="","",INDEX(INDIRECT($2:$2),ATALI[[#This Row],[//]]))</f>
        <v/>
      </c>
      <c r="I793" s="32" t="str">
        <f ca="1">IF(ATALI[[#This Row],[N_ID]]="","",INDEX(INDIRECT($2:$2),ATALI[[#This Row],[//]]))</f>
        <v/>
      </c>
      <c r="J793" s="32" t="str">
        <f ca="1">IF(ATALI[[#This Row],[//]]="","",INDEX([3]!db[NB PAJAK],ATALI[[#This Row],[stt]]-1))</f>
        <v/>
      </c>
      <c r="K793" s="29" t="str">
        <f ca="1">IF(ATALI[[#This Row],[//]]="","",INDEX(INDIRECT($2:$2),ATALI[[#This Row],[//]]))</f>
        <v/>
      </c>
      <c r="L793" s="29" t="str">
        <f ca="1">IF(ATALI[[#This Row],[//]]="","",INDEX(INDIRECT($2:$2),ATALI[[#This Row],[//]]))</f>
        <v/>
      </c>
      <c r="M793" s="29" t="str">
        <f ca="1">IF(ATALI[[#This Row],[//]]="","",INDEX(INDIRECT($2:$2),ATALI[[#This Row],[//]]))</f>
        <v/>
      </c>
      <c r="N793" s="33" t="str">
        <f ca="1">IF(ATALI[[#This Row],[//]]="","",INDEX(INDIRECT($2:$2),ATALI[[#This Row],[//]]))</f>
        <v/>
      </c>
      <c r="O793" s="44" t="str">
        <f ca="1">IF(ATALI[[#This Row],[//]]="","",INDEX(INDIRECT($2:$2),ATALI[[#This Row],[//]]))</f>
        <v/>
      </c>
      <c r="P793" s="44" t="str">
        <f ca="1">IF(ATALI[[#This Row],[//]]="","",IF(INDEX(INDIRECT($2:$2),ATALI[[#This Row],[//]])="","",INDEX(INDIRECT($2:$2),ATALI[[#This Row],[//]])))</f>
        <v/>
      </c>
      <c r="Q793" s="33" t="str">
        <f ca="1">IF(ATALI[[#This Row],[//]]="","",INDEX(INDIRECT($2:$2),ATALI[[#This Row],[//]]))</f>
        <v/>
      </c>
      <c r="R7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93" s="45" t="str">
        <f ca="1">IF(ATALI[[#This Row],[//]]="","",IF(INDEX(INDIRECT($2:$2),ATALI[[#This Row],[//]])="","",INDEX(INDIRECT($2:$2),ATALI[[#This Row],[//]])))</f>
        <v/>
      </c>
      <c r="U793" s="32" t="str">
        <f ca="1">IF(ATALI[[#This Row],[//]]="","",INDEX(INDIRECT($2:$2),ATALI[[#This Row],[//]]))</f>
        <v/>
      </c>
      <c r="V793" s="32" t="str">
        <f ca="1">LOWER(SUBSTITUTE(SUBSTITUTE(SUBSTITUTE(SUBSTITUTE(SUBSTITUTE(SUBSTITUTE(SUBSTITUTE(ATALI[[#This Row],[N.B.nota]]," ",""),"-",""),"(",""),")",""),".",""),",",""),"/",""))</f>
        <v/>
      </c>
      <c r="W793" s="32" t="str">
        <f ca="1">IF(ATALI[[#This Row],[concat]]="","",MATCH(ATALI[[#This Row],[concat]],[3]!db[NB NOTA_C],0)+1)</f>
        <v/>
      </c>
      <c r="X793" s="32" t="str">
        <f ca="1">IF(ATALI[[#This Row],[N.B.nota]]="","",ADDRESS(ROW(ATALI[QB]),COLUMN(ATALI[QB]))&amp;":"&amp;ADDRESS(ROW(),COLUMN(ATALI[QB])))</f>
        <v/>
      </c>
      <c r="Y793" s="46" t="str">
        <f ca="1">IF(ATALI[[#This Row],[//]]="","",HYPERLINK("[../DB.xlsx]DB!e"&amp;MATCH(ATALI[[#This Row],[concat]],[3]!db[NB NOTA_C],0)+1,"&gt;"))</f>
        <v/>
      </c>
      <c r="Z793" s="32">
        <f ca="1">IF(ATALI[[#This Row],[ID NOTA]]="",INDIRECT(ADDRESS(ROW()-1,COLUMN())),ATALI[[#This Row],[ID NOTA]])</f>
        <v>7</v>
      </c>
    </row>
    <row r="794" spans="1:26" x14ac:dyDescent="0.25">
      <c r="A794" s="32"/>
      <c r="B794" s="29" t="str">
        <f>IF(ATALI[[#This Row],[N_ID]]="","",INDEX(Table1[ID],MATCH(ATALI[[#This Row],[N_ID]],Table1[N_ID],0)))</f>
        <v/>
      </c>
      <c r="C794" s="29" t="str">
        <f ca="1">IF(ATALI[[#This Row],[//]]="","",HYPERLINK("["&amp;SUBSTITUTE(DIR,"'","")&amp;"]NOTA!D"&amp;ATALI[[#This Row],[//]]+2,"&gt;"))</f>
        <v/>
      </c>
      <c r="D794" s="29" t="str">
        <f>IF(ATALI[[#This Row],[ID NOTA]]="","",INDEX(Table1[QB],MATCH(ATALI[[#This Row],[ID NOTA]],Table1[ID],0)))</f>
        <v/>
      </c>
      <c r="E79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94" s="29"/>
      <c r="G794" s="30" t="str">
        <f ca="1">IF(ATALI[[#This Row],[N_ID]]="","",INDEX(INDIRECT($2:$2),ATALI[[#This Row],[//]]))</f>
        <v/>
      </c>
      <c r="H794" s="30" t="str">
        <f ca="1">IF(ATALI[[#This Row],[N_ID]]="","",INDEX(INDIRECT($2:$2),ATALI[[#This Row],[//]]))</f>
        <v/>
      </c>
      <c r="I794" s="32" t="str">
        <f ca="1">IF(ATALI[[#This Row],[N_ID]]="","",INDEX(INDIRECT($2:$2),ATALI[[#This Row],[//]]))</f>
        <v/>
      </c>
      <c r="J794" s="32" t="str">
        <f ca="1">IF(ATALI[[#This Row],[//]]="","",INDEX([3]!db[NB PAJAK],ATALI[[#This Row],[stt]]-1))</f>
        <v/>
      </c>
      <c r="K794" s="29" t="str">
        <f ca="1">IF(ATALI[[#This Row],[//]]="","",INDEX(INDIRECT($2:$2),ATALI[[#This Row],[//]]))</f>
        <v/>
      </c>
      <c r="L794" s="29" t="str">
        <f ca="1">IF(ATALI[[#This Row],[//]]="","",INDEX(INDIRECT($2:$2),ATALI[[#This Row],[//]]))</f>
        <v/>
      </c>
      <c r="M794" s="29" t="str">
        <f ca="1">IF(ATALI[[#This Row],[//]]="","",INDEX(INDIRECT($2:$2),ATALI[[#This Row],[//]]))</f>
        <v/>
      </c>
      <c r="N794" s="33" t="str">
        <f ca="1">IF(ATALI[[#This Row],[//]]="","",INDEX(INDIRECT($2:$2),ATALI[[#This Row],[//]]))</f>
        <v/>
      </c>
      <c r="O794" s="44" t="str">
        <f ca="1">IF(ATALI[[#This Row],[//]]="","",INDEX(INDIRECT($2:$2),ATALI[[#This Row],[//]]))</f>
        <v/>
      </c>
      <c r="P794" s="44" t="str">
        <f ca="1">IF(ATALI[[#This Row],[//]]="","",IF(INDEX(INDIRECT($2:$2),ATALI[[#This Row],[//]])="","",INDEX(INDIRECT($2:$2),ATALI[[#This Row],[//]])))</f>
        <v/>
      </c>
      <c r="Q794" s="33" t="str">
        <f ca="1">IF(ATALI[[#This Row],[//]]="","",INDEX(INDIRECT($2:$2),ATALI[[#This Row],[//]]))</f>
        <v/>
      </c>
      <c r="R7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94" s="45" t="str">
        <f ca="1">IF(ATALI[[#This Row],[//]]="","",IF(INDEX(INDIRECT($2:$2),ATALI[[#This Row],[//]])="","",INDEX(INDIRECT($2:$2),ATALI[[#This Row],[//]])))</f>
        <v/>
      </c>
      <c r="U794" s="32" t="str">
        <f ca="1">IF(ATALI[[#This Row],[//]]="","",INDEX(INDIRECT($2:$2),ATALI[[#This Row],[//]]))</f>
        <v/>
      </c>
      <c r="V794" s="32" t="str">
        <f ca="1">LOWER(SUBSTITUTE(SUBSTITUTE(SUBSTITUTE(SUBSTITUTE(SUBSTITUTE(SUBSTITUTE(SUBSTITUTE(ATALI[[#This Row],[N.B.nota]]," ",""),"-",""),"(",""),")",""),".",""),",",""),"/",""))</f>
        <v/>
      </c>
      <c r="W794" s="32" t="str">
        <f ca="1">IF(ATALI[[#This Row],[concat]]="","",MATCH(ATALI[[#This Row],[concat]],[3]!db[NB NOTA_C],0)+1)</f>
        <v/>
      </c>
      <c r="X794" s="32" t="str">
        <f ca="1">IF(ATALI[[#This Row],[N.B.nota]]="","",ADDRESS(ROW(ATALI[QB]),COLUMN(ATALI[QB]))&amp;":"&amp;ADDRESS(ROW(),COLUMN(ATALI[QB])))</f>
        <v/>
      </c>
      <c r="Y794" s="46" t="str">
        <f ca="1">IF(ATALI[[#This Row],[//]]="","",HYPERLINK("[../DB.xlsx]DB!e"&amp;MATCH(ATALI[[#This Row],[concat]],[3]!db[NB NOTA_C],0)+1,"&gt;"))</f>
        <v/>
      </c>
      <c r="Z794" s="32">
        <f ca="1">IF(ATALI[[#This Row],[ID NOTA]]="",INDIRECT(ADDRESS(ROW()-1,COLUMN())),ATALI[[#This Row],[ID NOTA]])</f>
        <v>7</v>
      </c>
    </row>
    <row r="795" spans="1:26" x14ac:dyDescent="0.25">
      <c r="A795" s="32"/>
      <c r="B795" s="29" t="str">
        <f>IF(ATALI[[#This Row],[N_ID]]="","",INDEX(Table1[ID],MATCH(ATALI[[#This Row],[N_ID]],Table1[N_ID],0)))</f>
        <v/>
      </c>
      <c r="C795" s="29" t="str">
        <f ca="1">IF(ATALI[[#This Row],[//]]="","",HYPERLINK("["&amp;SUBSTITUTE(DIR,"'","")&amp;"]NOTA!D"&amp;ATALI[[#This Row],[//]]+2,"&gt;"))</f>
        <v/>
      </c>
      <c r="D795" s="29" t="str">
        <f>IF(ATALI[[#This Row],[ID NOTA]]="","",INDEX(Table1[QB],MATCH(ATALI[[#This Row],[ID NOTA]],Table1[ID],0)))</f>
        <v/>
      </c>
      <c r="E79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95" s="29"/>
      <c r="G795" s="30" t="str">
        <f ca="1">IF(ATALI[[#This Row],[N_ID]]="","",INDEX(INDIRECT($2:$2),ATALI[[#This Row],[//]]))</f>
        <v/>
      </c>
      <c r="H795" s="30" t="str">
        <f ca="1">IF(ATALI[[#This Row],[N_ID]]="","",INDEX(INDIRECT($2:$2),ATALI[[#This Row],[//]]))</f>
        <v/>
      </c>
      <c r="I795" s="32" t="str">
        <f ca="1">IF(ATALI[[#This Row],[N_ID]]="","",INDEX(INDIRECT($2:$2),ATALI[[#This Row],[//]]))</f>
        <v/>
      </c>
      <c r="J795" s="32" t="str">
        <f ca="1">IF(ATALI[[#This Row],[//]]="","",INDEX([3]!db[NB PAJAK],ATALI[[#This Row],[stt]]-1))</f>
        <v/>
      </c>
      <c r="K795" s="29" t="str">
        <f ca="1">IF(ATALI[[#This Row],[//]]="","",INDEX(INDIRECT($2:$2),ATALI[[#This Row],[//]]))</f>
        <v/>
      </c>
      <c r="L795" s="29" t="str">
        <f ca="1">IF(ATALI[[#This Row],[//]]="","",INDEX(INDIRECT($2:$2),ATALI[[#This Row],[//]]))</f>
        <v/>
      </c>
      <c r="M795" s="29" t="str">
        <f ca="1">IF(ATALI[[#This Row],[//]]="","",INDEX(INDIRECT($2:$2),ATALI[[#This Row],[//]]))</f>
        <v/>
      </c>
      <c r="N795" s="33" t="str">
        <f ca="1">IF(ATALI[[#This Row],[//]]="","",INDEX(INDIRECT($2:$2),ATALI[[#This Row],[//]]))</f>
        <v/>
      </c>
      <c r="O795" s="44" t="str">
        <f ca="1">IF(ATALI[[#This Row],[//]]="","",INDEX(INDIRECT($2:$2),ATALI[[#This Row],[//]]))</f>
        <v/>
      </c>
      <c r="P795" s="44" t="str">
        <f ca="1">IF(ATALI[[#This Row],[//]]="","",IF(INDEX(INDIRECT($2:$2),ATALI[[#This Row],[//]])="","",INDEX(INDIRECT($2:$2),ATALI[[#This Row],[//]])))</f>
        <v/>
      </c>
      <c r="Q795" s="33" t="str">
        <f ca="1">IF(ATALI[[#This Row],[//]]="","",INDEX(INDIRECT($2:$2),ATALI[[#This Row],[//]]))</f>
        <v/>
      </c>
      <c r="R7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95" s="45" t="str">
        <f ca="1">IF(ATALI[[#This Row],[//]]="","",IF(INDEX(INDIRECT($2:$2),ATALI[[#This Row],[//]])="","",INDEX(INDIRECT($2:$2),ATALI[[#This Row],[//]])))</f>
        <v/>
      </c>
      <c r="U795" s="32" t="str">
        <f ca="1">IF(ATALI[[#This Row],[//]]="","",INDEX(INDIRECT($2:$2),ATALI[[#This Row],[//]]))</f>
        <v/>
      </c>
      <c r="V795" s="32" t="str">
        <f ca="1">LOWER(SUBSTITUTE(SUBSTITUTE(SUBSTITUTE(SUBSTITUTE(SUBSTITUTE(SUBSTITUTE(SUBSTITUTE(ATALI[[#This Row],[N.B.nota]]," ",""),"-",""),"(",""),")",""),".",""),",",""),"/",""))</f>
        <v/>
      </c>
      <c r="W795" s="32" t="str">
        <f ca="1">IF(ATALI[[#This Row],[concat]]="","",MATCH(ATALI[[#This Row],[concat]],[3]!db[NB NOTA_C],0)+1)</f>
        <v/>
      </c>
      <c r="X795" s="32" t="str">
        <f ca="1">IF(ATALI[[#This Row],[N.B.nota]]="","",ADDRESS(ROW(ATALI[QB]),COLUMN(ATALI[QB]))&amp;":"&amp;ADDRESS(ROW(),COLUMN(ATALI[QB])))</f>
        <v/>
      </c>
      <c r="Y795" s="46" t="str">
        <f ca="1">IF(ATALI[[#This Row],[//]]="","",HYPERLINK("[../DB.xlsx]DB!e"&amp;MATCH(ATALI[[#This Row],[concat]],[3]!db[NB NOTA_C],0)+1,"&gt;"))</f>
        <v/>
      </c>
      <c r="Z795" s="32">
        <f ca="1">IF(ATALI[[#This Row],[ID NOTA]]="",INDIRECT(ADDRESS(ROW()-1,COLUMN())),ATALI[[#This Row],[ID NOTA]])</f>
        <v>7</v>
      </c>
    </row>
    <row r="796" spans="1:26" x14ac:dyDescent="0.25">
      <c r="A796" s="32"/>
      <c r="B796" s="29" t="str">
        <f>IF(ATALI[[#This Row],[N_ID]]="","",INDEX(Table1[ID],MATCH(ATALI[[#This Row],[N_ID]],Table1[N_ID],0)))</f>
        <v/>
      </c>
      <c r="C796" s="29" t="str">
        <f ca="1">IF(ATALI[[#This Row],[//]]="","",HYPERLINK("["&amp;SUBSTITUTE(DIR,"'","")&amp;"]NOTA!D"&amp;ATALI[[#This Row],[//]]+2,"&gt;"))</f>
        <v/>
      </c>
      <c r="D796" s="29" t="str">
        <f>IF(ATALI[[#This Row],[ID NOTA]]="","",INDEX(Table1[QB],MATCH(ATALI[[#This Row],[ID NOTA]],Table1[ID],0)))</f>
        <v/>
      </c>
      <c r="E79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96" s="29"/>
      <c r="G796" s="30" t="str">
        <f ca="1">IF(ATALI[[#This Row],[N_ID]]="","",INDEX(INDIRECT($2:$2),ATALI[[#This Row],[//]]))</f>
        <v/>
      </c>
      <c r="H796" s="30" t="str">
        <f ca="1">IF(ATALI[[#This Row],[N_ID]]="","",INDEX(INDIRECT($2:$2),ATALI[[#This Row],[//]]))</f>
        <v/>
      </c>
      <c r="I796" s="32" t="str">
        <f ca="1">IF(ATALI[[#This Row],[N_ID]]="","",INDEX(INDIRECT($2:$2),ATALI[[#This Row],[//]]))</f>
        <v/>
      </c>
      <c r="J796" s="32" t="str">
        <f ca="1">IF(ATALI[[#This Row],[//]]="","",INDEX([3]!db[NB PAJAK],ATALI[[#This Row],[stt]]-1))</f>
        <v/>
      </c>
      <c r="K796" s="29" t="str">
        <f ca="1">IF(ATALI[[#This Row],[//]]="","",INDEX(INDIRECT($2:$2),ATALI[[#This Row],[//]]))</f>
        <v/>
      </c>
      <c r="L796" s="29" t="str">
        <f ca="1">IF(ATALI[[#This Row],[//]]="","",INDEX(INDIRECT($2:$2),ATALI[[#This Row],[//]]))</f>
        <v/>
      </c>
      <c r="M796" s="29" t="str">
        <f ca="1">IF(ATALI[[#This Row],[//]]="","",INDEX(INDIRECT($2:$2),ATALI[[#This Row],[//]]))</f>
        <v/>
      </c>
      <c r="N796" s="33" t="str">
        <f ca="1">IF(ATALI[[#This Row],[//]]="","",INDEX(INDIRECT($2:$2),ATALI[[#This Row],[//]]))</f>
        <v/>
      </c>
      <c r="O796" s="44" t="str">
        <f ca="1">IF(ATALI[[#This Row],[//]]="","",INDEX(INDIRECT($2:$2),ATALI[[#This Row],[//]]))</f>
        <v/>
      </c>
      <c r="P796" s="44" t="str">
        <f ca="1">IF(ATALI[[#This Row],[//]]="","",IF(INDEX(INDIRECT($2:$2),ATALI[[#This Row],[//]])="","",INDEX(INDIRECT($2:$2),ATALI[[#This Row],[//]])))</f>
        <v/>
      </c>
      <c r="Q796" s="33" t="str">
        <f ca="1">IF(ATALI[[#This Row],[//]]="","",INDEX(INDIRECT($2:$2),ATALI[[#This Row],[//]]))</f>
        <v/>
      </c>
      <c r="R7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96" s="45" t="str">
        <f ca="1">IF(ATALI[[#This Row],[//]]="","",IF(INDEX(INDIRECT($2:$2),ATALI[[#This Row],[//]])="","",INDEX(INDIRECT($2:$2),ATALI[[#This Row],[//]])))</f>
        <v/>
      </c>
      <c r="U796" s="32" t="str">
        <f ca="1">IF(ATALI[[#This Row],[//]]="","",INDEX(INDIRECT($2:$2),ATALI[[#This Row],[//]]))</f>
        <v/>
      </c>
      <c r="V796" s="32" t="str">
        <f ca="1">LOWER(SUBSTITUTE(SUBSTITUTE(SUBSTITUTE(SUBSTITUTE(SUBSTITUTE(SUBSTITUTE(SUBSTITUTE(ATALI[[#This Row],[N.B.nota]]," ",""),"-",""),"(",""),")",""),".",""),",",""),"/",""))</f>
        <v/>
      </c>
      <c r="W796" s="32" t="str">
        <f ca="1">IF(ATALI[[#This Row],[concat]]="","",MATCH(ATALI[[#This Row],[concat]],[3]!db[NB NOTA_C],0)+1)</f>
        <v/>
      </c>
      <c r="X796" s="32" t="str">
        <f ca="1">IF(ATALI[[#This Row],[N.B.nota]]="","",ADDRESS(ROW(ATALI[QB]),COLUMN(ATALI[QB]))&amp;":"&amp;ADDRESS(ROW(),COLUMN(ATALI[QB])))</f>
        <v/>
      </c>
      <c r="Y796" s="46" t="str">
        <f ca="1">IF(ATALI[[#This Row],[//]]="","",HYPERLINK("[../DB.xlsx]DB!e"&amp;MATCH(ATALI[[#This Row],[concat]],[3]!db[NB NOTA_C],0)+1,"&gt;"))</f>
        <v/>
      </c>
      <c r="Z796" s="32">
        <f ca="1">IF(ATALI[[#This Row],[ID NOTA]]="",INDIRECT(ADDRESS(ROW()-1,COLUMN())),ATALI[[#This Row],[ID NOTA]])</f>
        <v>7</v>
      </c>
    </row>
    <row r="797" spans="1:26" x14ac:dyDescent="0.25">
      <c r="A797" s="32"/>
      <c r="B797" s="29" t="str">
        <f>IF(ATALI[[#This Row],[N_ID]]="","",INDEX(Table1[ID],MATCH(ATALI[[#This Row],[N_ID]],Table1[N_ID],0)))</f>
        <v/>
      </c>
      <c r="C797" s="29" t="str">
        <f ca="1">IF(ATALI[[#This Row],[//]]="","",HYPERLINK("["&amp;SUBSTITUTE(DIR,"'","")&amp;"]NOTA!D"&amp;ATALI[[#This Row],[//]]+2,"&gt;"))</f>
        <v/>
      </c>
      <c r="D797" s="29" t="str">
        <f>IF(ATALI[[#This Row],[ID NOTA]]="","",INDEX(Table1[QB],MATCH(ATALI[[#This Row],[ID NOTA]],Table1[ID],0)))</f>
        <v/>
      </c>
      <c r="E79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97" s="29"/>
      <c r="G797" s="30" t="str">
        <f ca="1">IF(ATALI[[#This Row],[N_ID]]="","",INDEX(INDIRECT($2:$2),ATALI[[#This Row],[//]]))</f>
        <v/>
      </c>
      <c r="H797" s="30" t="str">
        <f ca="1">IF(ATALI[[#This Row],[N_ID]]="","",INDEX(INDIRECT($2:$2),ATALI[[#This Row],[//]]))</f>
        <v/>
      </c>
      <c r="I797" s="32" t="str">
        <f ca="1">IF(ATALI[[#This Row],[N_ID]]="","",INDEX(INDIRECT($2:$2),ATALI[[#This Row],[//]]))</f>
        <v/>
      </c>
      <c r="J797" s="32" t="str">
        <f ca="1">IF(ATALI[[#This Row],[//]]="","",INDEX([3]!db[NB PAJAK],ATALI[[#This Row],[stt]]-1))</f>
        <v/>
      </c>
      <c r="K797" s="29" t="str">
        <f ca="1">IF(ATALI[[#This Row],[//]]="","",INDEX(INDIRECT($2:$2),ATALI[[#This Row],[//]]))</f>
        <v/>
      </c>
      <c r="L797" s="29" t="str">
        <f ca="1">IF(ATALI[[#This Row],[//]]="","",INDEX(INDIRECT($2:$2),ATALI[[#This Row],[//]]))</f>
        <v/>
      </c>
      <c r="M797" s="29" t="str">
        <f ca="1">IF(ATALI[[#This Row],[//]]="","",INDEX(INDIRECT($2:$2),ATALI[[#This Row],[//]]))</f>
        <v/>
      </c>
      <c r="N797" s="33" t="str">
        <f ca="1">IF(ATALI[[#This Row],[//]]="","",INDEX(INDIRECT($2:$2),ATALI[[#This Row],[//]]))</f>
        <v/>
      </c>
      <c r="O797" s="44" t="str">
        <f ca="1">IF(ATALI[[#This Row],[//]]="","",INDEX(INDIRECT($2:$2),ATALI[[#This Row],[//]]))</f>
        <v/>
      </c>
      <c r="P797" s="44" t="str">
        <f ca="1">IF(ATALI[[#This Row],[//]]="","",IF(INDEX(INDIRECT($2:$2),ATALI[[#This Row],[//]])="","",INDEX(INDIRECT($2:$2),ATALI[[#This Row],[//]])))</f>
        <v/>
      </c>
      <c r="Q797" s="33" t="str">
        <f ca="1">IF(ATALI[[#This Row],[//]]="","",INDEX(INDIRECT($2:$2),ATALI[[#This Row],[//]]))</f>
        <v/>
      </c>
      <c r="R7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97" s="45" t="str">
        <f ca="1">IF(ATALI[[#This Row],[//]]="","",IF(INDEX(INDIRECT($2:$2),ATALI[[#This Row],[//]])="","",INDEX(INDIRECT($2:$2),ATALI[[#This Row],[//]])))</f>
        <v/>
      </c>
      <c r="U797" s="32" t="str">
        <f ca="1">IF(ATALI[[#This Row],[//]]="","",INDEX(INDIRECT($2:$2),ATALI[[#This Row],[//]]))</f>
        <v/>
      </c>
      <c r="V797" s="32" t="str">
        <f ca="1">LOWER(SUBSTITUTE(SUBSTITUTE(SUBSTITUTE(SUBSTITUTE(SUBSTITUTE(SUBSTITUTE(SUBSTITUTE(ATALI[[#This Row],[N.B.nota]]," ",""),"-",""),"(",""),")",""),".",""),",",""),"/",""))</f>
        <v/>
      </c>
      <c r="W797" s="32" t="str">
        <f ca="1">IF(ATALI[[#This Row],[concat]]="","",MATCH(ATALI[[#This Row],[concat]],[3]!db[NB NOTA_C],0)+1)</f>
        <v/>
      </c>
      <c r="X797" s="32" t="str">
        <f ca="1">IF(ATALI[[#This Row],[N.B.nota]]="","",ADDRESS(ROW(ATALI[QB]),COLUMN(ATALI[QB]))&amp;":"&amp;ADDRESS(ROW(),COLUMN(ATALI[QB])))</f>
        <v/>
      </c>
      <c r="Y797" s="46" t="str">
        <f ca="1">IF(ATALI[[#This Row],[//]]="","",HYPERLINK("[../DB.xlsx]DB!e"&amp;MATCH(ATALI[[#This Row],[concat]],[3]!db[NB NOTA_C],0)+1,"&gt;"))</f>
        <v/>
      </c>
      <c r="Z797" s="32">
        <f ca="1">IF(ATALI[[#This Row],[ID NOTA]]="",INDIRECT(ADDRESS(ROW()-1,COLUMN())),ATALI[[#This Row],[ID NOTA]])</f>
        <v>7</v>
      </c>
    </row>
    <row r="798" spans="1:26" x14ac:dyDescent="0.25">
      <c r="A798" s="32"/>
      <c r="B798" s="29" t="str">
        <f>IF(ATALI[[#This Row],[N_ID]]="","",INDEX(Table1[ID],MATCH(ATALI[[#This Row],[N_ID]],Table1[N_ID],0)))</f>
        <v/>
      </c>
      <c r="C798" s="29" t="str">
        <f ca="1">IF(ATALI[[#This Row],[//]]="","",HYPERLINK("["&amp;SUBSTITUTE(DIR,"'","")&amp;"]NOTA!D"&amp;ATALI[[#This Row],[//]]+2,"&gt;"))</f>
        <v/>
      </c>
      <c r="D798" s="29" t="str">
        <f>IF(ATALI[[#This Row],[ID NOTA]]="","",INDEX(Table1[QB],MATCH(ATALI[[#This Row],[ID NOTA]],Table1[ID],0)))</f>
        <v/>
      </c>
      <c r="E79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98" s="29"/>
      <c r="G798" s="30" t="str">
        <f ca="1">IF(ATALI[[#This Row],[N_ID]]="","",INDEX(INDIRECT($2:$2),ATALI[[#This Row],[//]]))</f>
        <v/>
      </c>
      <c r="H798" s="30" t="str">
        <f ca="1">IF(ATALI[[#This Row],[N_ID]]="","",INDEX(INDIRECT($2:$2),ATALI[[#This Row],[//]]))</f>
        <v/>
      </c>
      <c r="I798" s="32" t="str">
        <f ca="1">IF(ATALI[[#This Row],[N_ID]]="","",INDEX(INDIRECT($2:$2),ATALI[[#This Row],[//]]))</f>
        <v/>
      </c>
      <c r="J798" s="32" t="str">
        <f ca="1">IF(ATALI[[#This Row],[//]]="","",INDEX([3]!db[NB PAJAK],ATALI[[#This Row],[stt]]-1))</f>
        <v/>
      </c>
      <c r="K798" s="29" t="str">
        <f ca="1">IF(ATALI[[#This Row],[//]]="","",INDEX(INDIRECT($2:$2),ATALI[[#This Row],[//]]))</f>
        <v/>
      </c>
      <c r="L798" s="29" t="str">
        <f ca="1">IF(ATALI[[#This Row],[//]]="","",INDEX(INDIRECT($2:$2),ATALI[[#This Row],[//]]))</f>
        <v/>
      </c>
      <c r="M798" s="29" t="str">
        <f ca="1">IF(ATALI[[#This Row],[//]]="","",INDEX(INDIRECT($2:$2),ATALI[[#This Row],[//]]))</f>
        <v/>
      </c>
      <c r="N798" s="33" t="str">
        <f ca="1">IF(ATALI[[#This Row],[//]]="","",INDEX(INDIRECT($2:$2),ATALI[[#This Row],[//]]))</f>
        <v/>
      </c>
      <c r="O798" s="44" t="str">
        <f ca="1">IF(ATALI[[#This Row],[//]]="","",INDEX(INDIRECT($2:$2),ATALI[[#This Row],[//]]))</f>
        <v/>
      </c>
      <c r="P798" s="44" t="str">
        <f ca="1">IF(ATALI[[#This Row],[//]]="","",IF(INDEX(INDIRECT($2:$2),ATALI[[#This Row],[//]])="","",INDEX(INDIRECT($2:$2),ATALI[[#This Row],[//]])))</f>
        <v/>
      </c>
      <c r="Q798" s="33" t="str">
        <f ca="1">IF(ATALI[[#This Row],[//]]="","",INDEX(INDIRECT($2:$2),ATALI[[#This Row],[//]]))</f>
        <v/>
      </c>
      <c r="R7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98" s="45" t="str">
        <f ca="1">IF(ATALI[[#This Row],[//]]="","",IF(INDEX(INDIRECT($2:$2),ATALI[[#This Row],[//]])="","",INDEX(INDIRECT($2:$2),ATALI[[#This Row],[//]])))</f>
        <v/>
      </c>
      <c r="U798" s="32" t="str">
        <f ca="1">IF(ATALI[[#This Row],[//]]="","",INDEX(INDIRECT($2:$2),ATALI[[#This Row],[//]]))</f>
        <v/>
      </c>
      <c r="V798" s="32" t="str">
        <f ca="1">LOWER(SUBSTITUTE(SUBSTITUTE(SUBSTITUTE(SUBSTITUTE(SUBSTITUTE(SUBSTITUTE(SUBSTITUTE(ATALI[[#This Row],[N.B.nota]]," ",""),"-",""),"(",""),")",""),".",""),",",""),"/",""))</f>
        <v/>
      </c>
      <c r="W798" s="32" t="str">
        <f ca="1">IF(ATALI[[#This Row],[concat]]="","",MATCH(ATALI[[#This Row],[concat]],[3]!db[NB NOTA_C],0)+1)</f>
        <v/>
      </c>
      <c r="X798" s="32" t="str">
        <f ca="1">IF(ATALI[[#This Row],[N.B.nota]]="","",ADDRESS(ROW(ATALI[QB]),COLUMN(ATALI[QB]))&amp;":"&amp;ADDRESS(ROW(),COLUMN(ATALI[QB])))</f>
        <v/>
      </c>
      <c r="Y798" s="46" t="str">
        <f ca="1">IF(ATALI[[#This Row],[//]]="","",HYPERLINK("[../DB.xlsx]DB!e"&amp;MATCH(ATALI[[#This Row],[concat]],[3]!db[NB NOTA_C],0)+1,"&gt;"))</f>
        <v/>
      </c>
      <c r="Z798" s="32">
        <f ca="1">IF(ATALI[[#This Row],[ID NOTA]]="",INDIRECT(ADDRESS(ROW()-1,COLUMN())),ATALI[[#This Row],[ID NOTA]])</f>
        <v>7</v>
      </c>
    </row>
    <row r="799" spans="1:26" x14ac:dyDescent="0.25">
      <c r="A799" s="32"/>
      <c r="B799" s="29" t="str">
        <f>IF(ATALI[[#This Row],[N_ID]]="","",INDEX(Table1[ID],MATCH(ATALI[[#This Row],[N_ID]],Table1[N_ID],0)))</f>
        <v/>
      </c>
      <c r="C799" s="29" t="str">
        <f ca="1">IF(ATALI[[#This Row],[//]]="","",HYPERLINK("["&amp;SUBSTITUTE(DIR,"'","")&amp;"]NOTA!D"&amp;ATALI[[#This Row],[//]]+2,"&gt;"))</f>
        <v/>
      </c>
      <c r="D799" s="29" t="str">
        <f>IF(ATALI[[#This Row],[ID NOTA]]="","",INDEX(Table1[QB],MATCH(ATALI[[#This Row],[ID NOTA]],Table1[ID],0)))</f>
        <v/>
      </c>
      <c r="E79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799" s="29"/>
      <c r="G799" s="30" t="str">
        <f ca="1">IF(ATALI[[#This Row],[N_ID]]="","",INDEX(INDIRECT($2:$2),ATALI[[#This Row],[//]]))</f>
        <v/>
      </c>
      <c r="H799" s="30" t="str">
        <f ca="1">IF(ATALI[[#This Row],[N_ID]]="","",INDEX(INDIRECT($2:$2),ATALI[[#This Row],[//]]))</f>
        <v/>
      </c>
      <c r="I799" s="32" t="str">
        <f ca="1">IF(ATALI[[#This Row],[N_ID]]="","",INDEX(INDIRECT($2:$2),ATALI[[#This Row],[//]]))</f>
        <v/>
      </c>
      <c r="J799" s="32" t="str">
        <f ca="1">IF(ATALI[[#This Row],[//]]="","",INDEX([3]!db[NB PAJAK],ATALI[[#This Row],[stt]]-1))</f>
        <v/>
      </c>
      <c r="K799" s="29" t="str">
        <f ca="1">IF(ATALI[[#This Row],[//]]="","",INDEX(INDIRECT($2:$2),ATALI[[#This Row],[//]]))</f>
        <v/>
      </c>
      <c r="L799" s="29" t="str">
        <f ca="1">IF(ATALI[[#This Row],[//]]="","",INDEX(INDIRECT($2:$2),ATALI[[#This Row],[//]]))</f>
        <v/>
      </c>
      <c r="M799" s="29" t="str">
        <f ca="1">IF(ATALI[[#This Row],[//]]="","",INDEX(INDIRECT($2:$2),ATALI[[#This Row],[//]]))</f>
        <v/>
      </c>
      <c r="N799" s="33" t="str">
        <f ca="1">IF(ATALI[[#This Row],[//]]="","",INDEX(INDIRECT($2:$2),ATALI[[#This Row],[//]]))</f>
        <v/>
      </c>
      <c r="O799" s="44" t="str">
        <f ca="1">IF(ATALI[[#This Row],[//]]="","",INDEX(INDIRECT($2:$2),ATALI[[#This Row],[//]]))</f>
        <v/>
      </c>
      <c r="P799" s="44" t="str">
        <f ca="1">IF(ATALI[[#This Row],[//]]="","",IF(INDEX(INDIRECT($2:$2),ATALI[[#This Row],[//]])="","",INDEX(INDIRECT($2:$2),ATALI[[#This Row],[//]])))</f>
        <v/>
      </c>
      <c r="Q799" s="33" t="str">
        <f ca="1">IF(ATALI[[#This Row],[//]]="","",INDEX(INDIRECT($2:$2),ATALI[[#This Row],[//]]))</f>
        <v/>
      </c>
      <c r="R7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7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799" s="45" t="str">
        <f ca="1">IF(ATALI[[#This Row],[//]]="","",IF(INDEX(INDIRECT($2:$2),ATALI[[#This Row],[//]])="","",INDEX(INDIRECT($2:$2),ATALI[[#This Row],[//]])))</f>
        <v/>
      </c>
      <c r="U799" s="32" t="str">
        <f ca="1">IF(ATALI[[#This Row],[//]]="","",INDEX(INDIRECT($2:$2),ATALI[[#This Row],[//]]))</f>
        <v/>
      </c>
      <c r="V799" s="32" t="str">
        <f ca="1">LOWER(SUBSTITUTE(SUBSTITUTE(SUBSTITUTE(SUBSTITUTE(SUBSTITUTE(SUBSTITUTE(SUBSTITUTE(ATALI[[#This Row],[N.B.nota]]," ",""),"-",""),"(",""),")",""),".",""),",",""),"/",""))</f>
        <v/>
      </c>
      <c r="W799" s="32" t="str">
        <f ca="1">IF(ATALI[[#This Row],[concat]]="","",MATCH(ATALI[[#This Row],[concat]],[3]!db[NB NOTA_C],0)+1)</f>
        <v/>
      </c>
      <c r="X799" s="32" t="str">
        <f ca="1">IF(ATALI[[#This Row],[N.B.nota]]="","",ADDRESS(ROW(ATALI[QB]),COLUMN(ATALI[QB]))&amp;":"&amp;ADDRESS(ROW(),COLUMN(ATALI[QB])))</f>
        <v/>
      </c>
      <c r="Y799" s="46" t="str">
        <f ca="1">IF(ATALI[[#This Row],[//]]="","",HYPERLINK("[../DB.xlsx]DB!e"&amp;MATCH(ATALI[[#This Row],[concat]],[3]!db[NB NOTA_C],0)+1,"&gt;"))</f>
        <v/>
      </c>
      <c r="Z799" s="32">
        <f ca="1">IF(ATALI[[#This Row],[ID NOTA]]="",INDIRECT(ADDRESS(ROW()-1,COLUMN())),ATALI[[#This Row],[ID NOTA]])</f>
        <v>7</v>
      </c>
    </row>
    <row r="800" spans="1:26" x14ac:dyDescent="0.25">
      <c r="A800" s="32"/>
      <c r="B800" s="29" t="str">
        <f>IF(ATALI[[#This Row],[N_ID]]="","",INDEX(Table1[ID],MATCH(ATALI[[#This Row],[N_ID]],Table1[N_ID],0)))</f>
        <v/>
      </c>
      <c r="C800" s="29" t="str">
        <f ca="1">IF(ATALI[[#This Row],[//]]="","",HYPERLINK("["&amp;SUBSTITUTE(DIR,"'","")&amp;"]NOTA!D"&amp;ATALI[[#This Row],[//]]+2,"&gt;"))</f>
        <v/>
      </c>
      <c r="D800" s="29" t="str">
        <f>IF(ATALI[[#This Row],[ID NOTA]]="","",INDEX(Table1[QB],MATCH(ATALI[[#This Row],[ID NOTA]],Table1[ID],0)))</f>
        <v/>
      </c>
      <c r="E80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00" s="29"/>
      <c r="G800" s="30" t="str">
        <f ca="1">IF(ATALI[[#This Row],[N_ID]]="","",INDEX(INDIRECT($2:$2),ATALI[[#This Row],[//]]))</f>
        <v/>
      </c>
      <c r="H800" s="30" t="str">
        <f ca="1">IF(ATALI[[#This Row],[N_ID]]="","",INDEX(INDIRECT($2:$2),ATALI[[#This Row],[//]]))</f>
        <v/>
      </c>
      <c r="I800" s="32" t="str">
        <f ca="1">IF(ATALI[[#This Row],[N_ID]]="","",INDEX(INDIRECT($2:$2),ATALI[[#This Row],[//]]))</f>
        <v/>
      </c>
      <c r="J800" s="32" t="str">
        <f ca="1">IF(ATALI[[#This Row],[//]]="","",INDEX([3]!db[NB PAJAK],ATALI[[#This Row],[stt]]-1))</f>
        <v/>
      </c>
      <c r="K800" s="29" t="str">
        <f ca="1">IF(ATALI[[#This Row],[//]]="","",INDEX(INDIRECT($2:$2),ATALI[[#This Row],[//]]))</f>
        <v/>
      </c>
      <c r="L800" s="29" t="str">
        <f ca="1">IF(ATALI[[#This Row],[//]]="","",INDEX(INDIRECT($2:$2),ATALI[[#This Row],[//]]))</f>
        <v/>
      </c>
      <c r="M800" s="29" t="str">
        <f ca="1">IF(ATALI[[#This Row],[//]]="","",INDEX(INDIRECT($2:$2),ATALI[[#This Row],[//]]))</f>
        <v/>
      </c>
      <c r="N800" s="33" t="str">
        <f ca="1">IF(ATALI[[#This Row],[//]]="","",INDEX(INDIRECT($2:$2),ATALI[[#This Row],[//]]))</f>
        <v/>
      </c>
      <c r="O800" s="44" t="str">
        <f ca="1">IF(ATALI[[#This Row],[//]]="","",INDEX(INDIRECT($2:$2),ATALI[[#This Row],[//]]))</f>
        <v/>
      </c>
      <c r="P800" s="44" t="str">
        <f ca="1">IF(ATALI[[#This Row],[//]]="","",IF(INDEX(INDIRECT($2:$2),ATALI[[#This Row],[//]])="","",INDEX(INDIRECT($2:$2),ATALI[[#This Row],[//]])))</f>
        <v/>
      </c>
      <c r="Q800" s="33" t="str">
        <f ca="1">IF(ATALI[[#This Row],[//]]="","",INDEX(INDIRECT($2:$2),ATALI[[#This Row],[//]]))</f>
        <v/>
      </c>
      <c r="R8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00" s="45" t="str">
        <f ca="1">IF(ATALI[[#This Row],[//]]="","",IF(INDEX(INDIRECT($2:$2),ATALI[[#This Row],[//]])="","",INDEX(INDIRECT($2:$2),ATALI[[#This Row],[//]])))</f>
        <v/>
      </c>
      <c r="U800" s="32" t="str">
        <f ca="1">IF(ATALI[[#This Row],[//]]="","",INDEX(INDIRECT($2:$2),ATALI[[#This Row],[//]]))</f>
        <v/>
      </c>
      <c r="V800" s="32" t="str">
        <f ca="1">LOWER(SUBSTITUTE(SUBSTITUTE(SUBSTITUTE(SUBSTITUTE(SUBSTITUTE(SUBSTITUTE(SUBSTITUTE(ATALI[[#This Row],[N.B.nota]]," ",""),"-",""),"(",""),")",""),".",""),",",""),"/",""))</f>
        <v/>
      </c>
      <c r="W800" s="32" t="str">
        <f ca="1">IF(ATALI[[#This Row],[concat]]="","",MATCH(ATALI[[#This Row],[concat]],[3]!db[NB NOTA_C],0)+1)</f>
        <v/>
      </c>
      <c r="X800" s="32" t="str">
        <f ca="1">IF(ATALI[[#This Row],[N.B.nota]]="","",ADDRESS(ROW(ATALI[QB]),COLUMN(ATALI[QB]))&amp;":"&amp;ADDRESS(ROW(),COLUMN(ATALI[QB])))</f>
        <v/>
      </c>
      <c r="Y800" s="46" t="str">
        <f ca="1">IF(ATALI[[#This Row],[//]]="","",HYPERLINK("[../DB.xlsx]DB!e"&amp;MATCH(ATALI[[#This Row],[concat]],[3]!db[NB NOTA_C],0)+1,"&gt;"))</f>
        <v/>
      </c>
      <c r="Z800" s="32">
        <f ca="1">IF(ATALI[[#This Row],[ID NOTA]]="",INDIRECT(ADDRESS(ROW()-1,COLUMN())),ATALI[[#This Row],[ID NOTA]])</f>
        <v>7</v>
      </c>
    </row>
    <row r="801" spans="1:26" x14ac:dyDescent="0.25">
      <c r="A801" s="32"/>
      <c r="B801" s="29" t="str">
        <f>IF(ATALI[[#This Row],[N_ID]]="","",INDEX(Table1[ID],MATCH(ATALI[[#This Row],[N_ID]],Table1[N_ID],0)))</f>
        <v/>
      </c>
      <c r="C801" s="29" t="str">
        <f ca="1">IF(ATALI[[#This Row],[//]]="","",HYPERLINK("["&amp;SUBSTITUTE(DIR,"'","")&amp;"]NOTA!D"&amp;ATALI[[#This Row],[//]]+2,"&gt;"))</f>
        <v/>
      </c>
      <c r="D801" s="29" t="str">
        <f>IF(ATALI[[#This Row],[ID NOTA]]="","",INDEX(Table1[QB],MATCH(ATALI[[#This Row],[ID NOTA]],Table1[ID],0)))</f>
        <v/>
      </c>
      <c r="E80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01" s="29"/>
      <c r="G801" s="30" t="str">
        <f ca="1">IF(ATALI[[#This Row],[N_ID]]="","",INDEX(INDIRECT($2:$2),ATALI[[#This Row],[//]]))</f>
        <v/>
      </c>
      <c r="H801" s="30" t="str">
        <f ca="1">IF(ATALI[[#This Row],[N_ID]]="","",INDEX(INDIRECT($2:$2),ATALI[[#This Row],[//]]))</f>
        <v/>
      </c>
      <c r="I801" s="32" t="str">
        <f ca="1">IF(ATALI[[#This Row],[N_ID]]="","",INDEX(INDIRECT($2:$2),ATALI[[#This Row],[//]]))</f>
        <v/>
      </c>
      <c r="J801" s="32" t="str">
        <f ca="1">IF(ATALI[[#This Row],[//]]="","",INDEX([3]!db[NB PAJAK],ATALI[[#This Row],[stt]]-1))</f>
        <v/>
      </c>
      <c r="K801" s="29" t="str">
        <f ca="1">IF(ATALI[[#This Row],[//]]="","",INDEX(INDIRECT($2:$2),ATALI[[#This Row],[//]]))</f>
        <v/>
      </c>
      <c r="L801" s="29" t="str">
        <f ca="1">IF(ATALI[[#This Row],[//]]="","",INDEX(INDIRECT($2:$2),ATALI[[#This Row],[//]]))</f>
        <v/>
      </c>
      <c r="M801" s="29" t="str">
        <f ca="1">IF(ATALI[[#This Row],[//]]="","",INDEX(INDIRECT($2:$2),ATALI[[#This Row],[//]]))</f>
        <v/>
      </c>
      <c r="N801" s="33" t="str">
        <f ca="1">IF(ATALI[[#This Row],[//]]="","",INDEX(INDIRECT($2:$2),ATALI[[#This Row],[//]]))</f>
        <v/>
      </c>
      <c r="O801" s="44" t="str">
        <f ca="1">IF(ATALI[[#This Row],[//]]="","",INDEX(INDIRECT($2:$2),ATALI[[#This Row],[//]]))</f>
        <v/>
      </c>
      <c r="P801" s="44" t="str">
        <f ca="1">IF(ATALI[[#This Row],[//]]="","",IF(INDEX(INDIRECT($2:$2),ATALI[[#This Row],[//]])="","",INDEX(INDIRECT($2:$2),ATALI[[#This Row],[//]])))</f>
        <v/>
      </c>
      <c r="Q801" s="33" t="str">
        <f ca="1">IF(ATALI[[#This Row],[//]]="","",INDEX(INDIRECT($2:$2),ATALI[[#This Row],[//]]))</f>
        <v/>
      </c>
      <c r="R8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01" s="45" t="str">
        <f ca="1">IF(ATALI[[#This Row],[//]]="","",IF(INDEX(INDIRECT($2:$2),ATALI[[#This Row],[//]])="","",INDEX(INDIRECT($2:$2),ATALI[[#This Row],[//]])))</f>
        <v/>
      </c>
      <c r="U801" s="32" t="str">
        <f ca="1">IF(ATALI[[#This Row],[//]]="","",INDEX(INDIRECT($2:$2),ATALI[[#This Row],[//]]))</f>
        <v/>
      </c>
      <c r="V801" s="32" t="str">
        <f ca="1">LOWER(SUBSTITUTE(SUBSTITUTE(SUBSTITUTE(SUBSTITUTE(SUBSTITUTE(SUBSTITUTE(SUBSTITUTE(ATALI[[#This Row],[N.B.nota]]," ",""),"-",""),"(",""),")",""),".",""),",",""),"/",""))</f>
        <v/>
      </c>
      <c r="W801" s="32" t="str">
        <f ca="1">IF(ATALI[[#This Row],[concat]]="","",MATCH(ATALI[[#This Row],[concat]],[3]!db[NB NOTA_C],0)+1)</f>
        <v/>
      </c>
      <c r="X801" s="32" t="str">
        <f ca="1">IF(ATALI[[#This Row],[N.B.nota]]="","",ADDRESS(ROW(ATALI[QB]),COLUMN(ATALI[QB]))&amp;":"&amp;ADDRESS(ROW(),COLUMN(ATALI[QB])))</f>
        <v/>
      </c>
      <c r="Y801" s="46" t="str">
        <f ca="1">IF(ATALI[[#This Row],[//]]="","",HYPERLINK("[../DB.xlsx]DB!e"&amp;MATCH(ATALI[[#This Row],[concat]],[3]!db[NB NOTA_C],0)+1,"&gt;"))</f>
        <v/>
      </c>
      <c r="Z801" s="32">
        <f ca="1">IF(ATALI[[#This Row],[ID NOTA]]="",INDIRECT(ADDRESS(ROW()-1,COLUMN())),ATALI[[#This Row],[ID NOTA]])</f>
        <v>7</v>
      </c>
    </row>
    <row r="802" spans="1:26" x14ac:dyDescent="0.25">
      <c r="A802" s="32"/>
      <c r="B802" s="29" t="str">
        <f>IF(ATALI[[#This Row],[N_ID]]="","",INDEX(Table1[ID],MATCH(ATALI[[#This Row],[N_ID]],Table1[N_ID],0)))</f>
        <v/>
      </c>
      <c r="C802" s="29" t="str">
        <f ca="1">IF(ATALI[[#This Row],[//]]="","",HYPERLINK("["&amp;SUBSTITUTE(DIR,"'","")&amp;"]NOTA!D"&amp;ATALI[[#This Row],[//]]+2,"&gt;"))</f>
        <v/>
      </c>
      <c r="D802" s="29" t="str">
        <f>IF(ATALI[[#This Row],[ID NOTA]]="","",INDEX(Table1[QB],MATCH(ATALI[[#This Row],[ID NOTA]],Table1[ID],0)))</f>
        <v/>
      </c>
      <c r="E80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02" s="29"/>
      <c r="G802" s="30" t="str">
        <f ca="1">IF(ATALI[[#This Row],[N_ID]]="","",INDEX(INDIRECT($2:$2),ATALI[[#This Row],[//]]))</f>
        <v/>
      </c>
      <c r="H802" s="30" t="str">
        <f ca="1">IF(ATALI[[#This Row],[N_ID]]="","",INDEX(INDIRECT($2:$2),ATALI[[#This Row],[//]]))</f>
        <v/>
      </c>
      <c r="I802" s="32" t="str">
        <f ca="1">IF(ATALI[[#This Row],[N_ID]]="","",INDEX(INDIRECT($2:$2),ATALI[[#This Row],[//]]))</f>
        <v/>
      </c>
      <c r="J802" s="32" t="str">
        <f ca="1">IF(ATALI[[#This Row],[//]]="","",INDEX([3]!db[NB PAJAK],ATALI[[#This Row],[stt]]-1))</f>
        <v/>
      </c>
      <c r="K802" s="29" t="str">
        <f ca="1">IF(ATALI[[#This Row],[//]]="","",INDEX(INDIRECT($2:$2),ATALI[[#This Row],[//]]))</f>
        <v/>
      </c>
      <c r="L802" s="29" t="str">
        <f ca="1">IF(ATALI[[#This Row],[//]]="","",INDEX(INDIRECT($2:$2),ATALI[[#This Row],[//]]))</f>
        <v/>
      </c>
      <c r="M802" s="29" t="str">
        <f ca="1">IF(ATALI[[#This Row],[//]]="","",INDEX(INDIRECT($2:$2),ATALI[[#This Row],[//]]))</f>
        <v/>
      </c>
      <c r="N802" s="33" t="str">
        <f ca="1">IF(ATALI[[#This Row],[//]]="","",INDEX(INDIRECT($2:$2),ATALI[[#This Row],[//]]))</f>
        <v/>
      </c>
      <c r="O802" s="44" t="str">
        <f ca="1">IF(ATALI[[#This Row],[//]]="","",INDEX(INDIRECT($2:$2),ATALI[[#This Row],[//]]))</f>
        <v/>
      </c>
      <c r="P802" s="44" t="str">
        <f ca="1">IF(ATALI[[#This Row],[//]]="","",IF(INDEX(INDIRECT($2:$2),ATALI[[#This Row],[//]])="","",INDEX(INDIRECT($2:$2),ATALI[[#This Row],[//]])))</f>
        <v/>
      </c>
      <c r="Q802" s="33" t="str">
        <f ca="1">IF(ATALI[[#This Row],[//]]="","",INDEX(INDIRECT($2:$2),ATALI[[#This Row],[//]]))</f>
        <v/>
      </c>
      <c r="R8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02" s="45" t="str">
        <f ca="1">IF(ATALI[[#This Row],[//]]="","",IF(INDEX(INDIRECT($2:$2),ATALI[[#This Row],[//]])="","",INDEX(INDIRECT($2:$2),ATALI[[#This Row],[//]])))</f>
        <v/>
      </c>
      <c r="U802" s="32" t="str">
        <f ca="1">IF(ATALI[[#This Row],[//]]="","",INDEX(INDIRECT($2:$2),ATALI[[#This Row],[//]]))</f>
        <v/>
      </c>
      <c r="V802" s="32" t="str">
        <f ca="1">LOWER(SUBSTITUTE(SUBSTITUTE(SUBSTITUTE(SUBSTITUTE(SUBSTITUTE(SUBSTITUTE(SUBSTITUTE(ATALI[[#This Row],[N.B.nota]]," ",""),"-",""),"(",""),")",""),".",""),",",""),"/",""))</f>
        <v/>
      </c>
      <c r="W802" s="32" t="str">
        <f ca="1">IF(ATALI[[#This Row],[concat]]="","",MATCH(ATALI[[#This Row],[concat]],[3]!db[NB NOTA_C],0)+1)</f>
        <v/>
      </c>
      <c r="X802" s="32" t="str">
        <f ca="1">IF(ATALI[[#This Row],[N.B.nota]]="","",ADDRESS(ROW(ATALI[QB]),COLUMN(ATALI[QB]))&amp;":"&amp;ADDRESS(ROW(),COLUMN(ATALI[QB])))</f>
        <v/>
      </c>
      <c r="Y802" s="46" t="str">
        <f ca="1">IF(ATALI[[#This Row],[//]]="","",HYPERLINK("[../DB.xlsx]DB!e"&amp;MATCH(ATALI[[#This Row],[concat]],[3]!db[NB NOTA_C],0)+1,"&gt;"))</f>
        <v/>
      </c>
      <c r="Z802" s="32">
        <f ca="1">IF(ATALI[[#This Row],[ID NOTA]]="",INDIRECT(ADDRESS(ROW()-1,COLUMN())),ATALI[[#This Row],[ID NOTA]])</f>
        <v>7</v>
      </c>
    </row>
    <row r="803" spans="1:26" x14ac:dyDescent="0.25">
      <c r="A803" s="32"/>
      <c r="B803" s="29" t="str">
        <f>IF(ATALI[[#This Row],[N_ID]]="","",INDEX(Table1[ID],MATCH(ATALI[[#This Row],[N_ID]],Table1[N_ID],0)))</f>
        <v/>
      </c>
      <c r="C803" s="29" t="str">
        <f ca="1">IF(ATALI[[#This Row],[//]]="","",HYPERLINK("["&amp;SUBSTITUTE(DIR,"'","")&amp;"]NOTA!D"&amp;ATALI[[#This Row],[//]]+2,"&gt;"))</f>
        <v/>
      </c>
      <c r="D803" s="29" t="str">
        <f>IF(ATALI[[#This Row],[ID NOTA]]="","",INDEX(Table1[QB],MATCH(ATALI[[#This Row],[ID NOTA]],Table1[ID],0)))</f>
        <v/>
      </c>
      <c r="E80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03" s="29"/>
      <c r="G803" s="30" t="str">
        <f ca="1">IF(ATALI[[#This Row],[N_ID]]="","",INDEX(INDIRECT($2:$2),ATALI[[#This Row],[//]]))</f>
        <v/>
      </c>
      <c r="H803" s="30" t="str">
        <f ca="1">IF(ATALI[[#This Row],[N_ID]]="","",INDEX(INDIRECT($2:$2),ATALI[[#This Row],[//]]))</f>
        <v/>
      </c>
      <c r="I803" s="32" t="str">
        <f ca="1">IF(ATALI[[#This Row],[N_ID]]="","",INDEX(INDIRECT($2:$2),ATALI[[#This Row],[//]]))</f>
        <v/>
      </c>
      <c r="J803" s="32" t="str">
        <f ca="1">IF(ATALI[[#This Row],[//]]="","",INDEX([3]!db[NB PAJAK],ATALI[[#This Row],[stt]]-1))</f>
        <v/>
      </c>
      <c r="K803" s="29" t="str">
        <f ca="1">IF(ATALI[[#This Row],[//]]="","",INDEX(INDIRECT($2:$2),ATALI[[#This Row],[//]]))</f>
        <v/>
      </c>
      <c r="L803" s="29" t="str">
        <f ca="1">IF(ATALI[[#This Row],[//]]="","",INDEX(INDIRECT($2:$2),ATALI[[#This Row],[//]]))</f>
        <v/>
      </c>
      <c r="M803" s="29" t="str">
        <f ca="1">IF(ATALI[[#This Row],[//]]="","",INDEX(INDIRECT($2:$2),ATALI[[#This Row],[//]]))</f>
        <v/>
      </c>
      <c r="N803" s="33" t="str">
        <f ca="1">IF(ATALI[[#This Row],[//]]="","",INDEX(INDIRECT($2:$2),ATALI[[#This Row],[//]]))</f>
        <v/>
      </c>
      <c r="O803" s="44" t="str">
        <f ca="1">IF(ATALI[[#This Row],[//]]="","",INDEX(INDIRECT($2:$2),ATALI[[#This Row],[//]]))</f>
        <v/>
      </c>
      <c r="P803" s="44" t="str">
        <f ca="1">IF(ATALI[[#This Row],[//]]="","",IF(INDEX(INDIRECT($2:$2),ATALI[[#This Row],[//]])="","",INDEX(INDIRECT($2:$2),ATALI[[#This Row],[//]])))</f>
        <v/>
      </c>
      <c r="Q803" s="33" t="str">
        <f ca="1">IF(ATALI[[#This Row],[//]]="","",INDEX(INDIRECT($2:$2),ATALI[[#This Row],[//]]))</f>
        <v/>
      </c>
      <c r="R8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03" s="45" t="str">
        <f ca="1">IF(ATALI[[#This Row],[//]]="","",IF(INDEX(INDIRECT($2:$2),ATALI[[#This Row],[//]])="","",INDEX(INDIRECT($2:$2),ATALI[[#This Row],[//]])))</f>
        <v/>
      </c>
      <c r="U803" s="32" t="str">
        <f ca="1">IF(ATALI[[#This Row],[//]]="","",INDEX(INDIRECT($2:$2),ATALI[[#This Row],[//]]))</f>
        <v/>
      </c>
      <c r="V803" s="32" t="str">
        <f ca="1">LOWER(SUBSTITUTE(SUBSTITUTE(SUBSTITUTE(SUBSTITUTE(SUBSTITUTE(SUBSTITUTE(SUBSTITUTE(ATALI[[#This Row],[N.B.nota]]," ",""),"-",""),"(",""),")",""),".",""),",",""),"/",""))</f>
        <v/>
      </c>
      <c r="W803" s="32" t="str">
        <f ca="1">IF(ATALI[[#This Row],[concat]]="","",MATCH(ATALI[[#This Row],[concat]],[3]!db[NB NOTA_C],0)+1)</f>
        <v/>
      </c>
      <c r="X803" s="32" t="str">
        <f ca="1">IF(ATALI[[#This Row],[N.B.nota]]="","",ADDRESS(ROW(ATALI[QB]),COLUMN(ATALI[QB]))&amp;":"&amp;ADDRESS(ROW(),COLUMN(ATALI[QB])))</f>
        <v/>
      </c>
      <c r="Y803" s="46" t="str">
        <f ca="1">IF(ATALI[[#This Row],[//]]="","",HYPERLINK("[../DB.xlsx]DB!e"&amp;MATCH(ATALI[[#This Row],[concat]],[3]!db[NB NOTA_C],0)+1,"&gt;"))</f>
        <v/>
      </c>
      <c r="Z803" s="32">
        <f ca="1">IF(ATALI[[#This Row],[ID NOTA]]="",INDIRECT(ADDRESS(ROW()-1,COLUMN())),ATALI[[#This Row],[ID NOTA]])</f>
        <v>7</v>
      </c>
    </row>
    <row r="804" spans="1:26" x14ac:dyDescent="0.25">
      <c r="A804" s="32"/>
      <c r="B804" s="29" t="str">
        <f>IF(ATALI[[#This Row],[N_ID]]="","",INDEX(Table1[ID],MATCH(ATALI[[#This Row],[N_ID]],Table1[N_ID],0)))</f>
        <v/>
      </c>
      <c r="C804" s="29" t="str">
        <f ca="1">IF(ATALI[[#This Row],[//]]="","",HYPERLINK("["&amp;SUBSTITUTE(DIR,"'","")&amp;"]NOTA!D"&amp;ATALI[[#This Row],[//]]+2,"&gt;"))</f>
        <v/>
      </c>
      <c r="D804" s="29" t="str">
        <f>IF(ATALI[[#This Row],[ID NOTA]]="","",INDEX(Table1[QB],MATCH(ATALI[[#This Row],[ID NOTA]],Table1[ID],0)))</f>
        <v/>
      </c>
      <c r="E80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04" s="29"/>
      <c r="G804" s="30" t="str">
        <f ca="1">IF(ATALI[[#This Row],[N_ID]]="","",INDEX(INDIRECT($2:$2),ATALI[[#This Row],[//]]))</f>
        <v/>
      </c>
      <c r="H804" s="30" t="str">
        <f ca="1">IF(ATALI[[#This Row],[N_ID]]="","",INDEX(INDIRECT($2:$2),ATALI[[#This Row],[//]]))</f>
        <v/>
      </c>
      <c r="I804" s="32" t="str">
        <f ca="1">IF(ATALI[[#This Row],[N_ID]]="","",INDEX(INDIRECT($2:$2),ATALI[[#This Row],[//]]))</f>
        <v/>
      </c>
      <c r="J804" s="32" t="str">
        <f ca="1">IF(ATALI[[#This Row],[//]]="","",INDEX([3]!db[NB PAJAK],ATALI[[#This Row],[stt]]-1))</f>
        <v/>
      </c>
      <c r="K804" s="29" t="str">
        <f ca="1">IF(ATALI[[#This Row],[//]]="","",INDEX(INDIRECT($2:$2),ATALI[[#This Row],[//]]))</f>
        <v/>
      </c>
      <c r="L804" s="29" t="str">
        <f ca="1">IF(ATALI[[#This Row],[//]]="","",INDEX(INDIRECT($2:$2),ATALI[[#This Row],[//]]))</f>
        <v/>
      </c>
      <c r="M804" s="29" t="str">
        <f ca="1">IF(ATALI[[#This Row],[//]]="","",INDEX(INDIRECT($2:$2),ATALI[[#This Row],[//]]))</f>
        <v/>
      </c>
      <c r="N804" s="33" t="str">
        <f ca="1">IF(ATALI[[#This Row],[//]]="","",INDEX(INDIRECT($2:$2),ATALI[[#This Row],[//]]))</f>
        <v/>
      </c>
      <c r="O804" s="44" t="str">
        <f ca="1">IF(ATALI[[#This Row],[//]]="","",INDEX(INDIRECT($2:$2),ATALI[[#This Row],[//]]))</f>
        <v/>
      </c>
      <c r="P804" s="44" t="str">
        <f ca="1">IF(ATALI[[#This Row],[//]]="","",IF(INDEX(INDIRECT($2:$2),ATALI[[#This Row],[//]])="","",INDEX(INDIRECT($2:$2),ATALI[[#This Row],[//]])))</f>
        <v/>
      </c>
      <c r="Q804" s="33" t="str">
        <f ca="1">IF(ATALI[[#This Row],[//]]="","",INDEX(INDIRECT($2:$2),ATALI[[#This Row],[//]]))</f>
        <v/>
      </c>
      <c r="R8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04" s="45" t="str">
        <f ca="1">IF(ATALI[[#This Row],[//]]="","",IF(INDEX(INDIRECT($2:$2),ATALI[[#This Row],[//]])="","",INDEX(INDIRECT($2:$2),ATALI[[#This Row],[//]])))</f>
        <v/>
      </c>
      <c r="U804" s="32" t="str">
        <f ca="1">IF(ATALI[[#This Row],[//]]="","",INDEX(INDIRECT($2:$2),ATALI[[#This Row],[//]]))</f>
        <v/>
      </c>
      <c r="V804" s="32" t="str">
        <f ca="1">LOWER(SUBSTITUTE(SUBSTITUTE(SUBSTITUTE(SUBSTITUTE(SUBSTITUTE(SUBSTITUTE(SUBSTITUTE(ATALI[[#This Row],[N.B.nota]]," ",""),"-",""),"(",""),")",""),".",""),",",""),"/",""))</f>
        <v/>
      </c>
      <c r="W804" s="32" t="str">
        <f ca="1">IF(ATALI[[#This Row],[concat]]="","",MATCH(ATALI[[#This Row],[concat]],[3]!db[NB NOTA_C],0)+1)</f>
        <v/>
      </c>
      <c r="X804" s="32" t="str">
        <f ca="1">IF(ATALI[[#This Row],[N.B.nota]]="","",ADDRESS(ROW(ATALI[QB]),COLUMN(ATALI[QB]))&amp;":"&amp;ADDRESS(ROW(),COLUMN(ATALI[QB])))</f>
        <v/>
      </c>
      <c r="Y804" s="46" t="str">
        <f ca="1">IF(ATALI[[#This Row],[//]]="","",HYPERLINK("[../DB.xlsx]DB!e"&amp;MATCH(ATALI[[#This Row],[concat]],[3]!db[NB NOTA_C],0)+1,"&gt;"))</f>
        <v/>
      </c>
      <c r="Z804" s="32">
        <f ca="1">IF(ATALI[[#This Row],[ID NOTA]]="",INDIRECT(ADDRESS(ROW()-1,COLUMN())),ATALI[[#This Row],[ID NOTA]])</f>
        <v>7</v>
      </c>
    </row>
    <row r="805" spans="1:26" x14ac:dyDescent="0.25">
      <c r="A805" s="32"/>
      <c r="B805" s="29" t="str">
        <f>IF(ATALI[[#This Row],[N_ID]]="","",INDEX(Table1[ID],MATCH(ATALI[[#This Row],[N_ID]],Table1[N_ID],0)))</f>
        <v/>
      </c>
      <c r="C805" s="29" t="str">
        <f ca="1">IF(ATALI[[#This Row],[//]]="","",HYPERLINK("["&amp;SUBSTITUTE(DIR,"'","")&amp;"]NOTA!D"&amp;ATALI[[#This Row],[//]]+2,"&gt;"))</f>
        <v/>
      </c>
      <c r="D805" s="29" t="str">
        <f>IF(ATALI[[#This Row],[ID NOTA]]="","",INDEX(Table1[QB],MATCH(ATALI[[#This Row],[ID NOTA]],Table1[ID],0)))</f>
        <v/>
      </c>
      <c r="E80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05" s="29"/>
      <c r="G805" s="30" t="str">
        <f ca="1">IF(ATALI[[#This Row],[N_ID]]="","",INDEX(INDIRECT($2:$2),ATALI[[#This Row],[//]]))</f>
        <v/>
      </c>
      <c r="H805" s="30" t="str">
        <f ca="1">IF(ATALI[[#This Row],[N_ID]]="","",INDEX(INDIRECT($2:$2),ATALI[[#This Row],[//]]))</f>
        <v/>
      </c>
      <c r="I805" s="32" t="str">
        <f ca="1">IF(ATALI[[#This Row],[N_ID]]="","",INDEX(INDIRECT($2:$2),ATALI[[#This Row],[//]]))</f>
        <v/>
      </c>
      <c r="J805" s="32" t="str">
        <f ca="1">IF(ATALI[[#This Row],[//]]="","",INDEX([3]!db[NB PAJAK],ATALI[[#This Row],[stt]]-1))</f>
        <v/>
      </c>
      <c r="K805" s="29" t="str">
        <f ca="1">IF(ATALI[[#This Row],[//]]="","",INDEX(INDIRECT($2:$2),ATALI[[#This Row],[//]]))</f>
        <v/>
      </c>
      <c r="L805" s="29" t="str">
        <f ca="1">IF(ATALI[[#This Row],[//]]="","",INDEX(INDIRECT($2:$2),ATALI[[#This Row],[//]]))</f>
        <v/>
      </c>
      <c r="M805" s="29" t="str">
        <f ca="1">IF(ATALI[[#This Row],[//]]="","",INDEX(INDIRECT($2:$2),ATALI[[#This Row],[//]]))</f>
        <v/>
      </c>
      <c r="N805" s="33" t="str">
        <f ca="1">IF(ATALI[[#This Row],[//]]="","",INDEX(INDIRECT($2:$2),ATALI[[#This Row],[//]]))</f>
        <v/>
      </c>
      <c r="O805" s="44" t="str">
        <f ca="1">IF(ATALI[[#This Row],[//]]="","",INDEX(INDIRECT($2:$2),ATALI[[#This Row],[//]]))</f>
        <v/>
      </c>
      <c r="P805" s="44" t="str">
        <f ca="1">IF(ATALI[[#This Row],[//]]="","",IF(INDEX(INDIRECT($2:$2),ATALI[[#This Row],[//]])="","",INDEX(INDIRECT($2:$2),ATALI[[#This Row],[//]])))</f>
        <v/>
      </c>
      <c r="Q805" s="33" t="str">
        <f ca="1">IF(ATALI[[#This Row],[//]]="","",INDEX(INDIRECT($2:$2),ATALI[[#This Row],[//]]))</f>
        <v/>
      </c>
      <c r="R8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05" s="45" t="str">
        <f ca="1">IF(ATALI[[#This Row],[//]]="","",IF(INDEX(INDIRECT($2:$2),ATALI[[#This Row],[//]])="","",INDEX(INDIRECT($2:$2),ATALI[[#This Row],[//]])))</f>
        <v/>
      </c>
      <c r="U805" s="32" t="str">
        <f ca="1">IF(ATALI[[#This Row],[//]]="","",INDEX(INDIRECT($2:$2),ATALI[[#This Row],[//]]))</f>
        <v/>
      </c>
      <c r="V805" s="32" t="str">
        <f ca="1">LOWER(SUBSTITUTE(SUBSTITUTE(SUBSTITUTE(SUBSTITUTE(SUBSTITUTE(SUBSTITUTE(SUBSTITUTE(ATALI[[#This Row],[N.B.nota]]," ",""),"-",""),"(",""),")",""),".",""),",",""),"/",""))</f>
        <v/>
      </c>
      <c r="W805" s="32" t="str">
        <f ca="1">IF(ATALI[[#This Row],[concat]]="","",MATCH(ATALI[[#This Row],[concat]],[3]!db[NB NOTA_C],0)+1)</f>
        <v/>
      </c>
      <c r="X805" s="32" t="str">
        <f ca="1">IF(ATALI[[#This Row],[N.B.nota]]="","",ADDRESS(ROW(ATALI[QB]),COLUMN(ATALI[QB]))&amp;":"&amp;ADDRESS(ROW(),COLUMN(ATALI[QB])))</f>
        <v/>
      </c>
      <c r="Y805" s="46" t="str">
        <f ca="1">IF(ATALI[[#This Row],[//]]="","",HYPERLINK("[../DB.xlsx]DB!e"&amp;MATCH(ATALI[[#This Row],[concat]],[3]!db[NB NOTA_C],0)+1,"&gt;"))</f>
        <v/>
      </c>
      <c r="Z805" s="32">
        <f ca="1">IF(ATALI[[#This Row],[ID NOTA]]="",INDIRECT(ADDRESS(ROW()-1,COLUMN())),ATALI[[#This Row],[ID NOTA]])</f>
        <v>7</v>
      </c>
    </row>
    <row r="806" spans="1:26" x14ac:dyDescent="0.25">
      <c r="A806" s="32"/>
      <c r="B806" s="29" t="str">
        <f>IF(ATALI[[#This Row],[N_ID]]="","",INDEX(Table1[ID],MATCH(ATALI[[#This Row],[N_ID]],Table1[N_ID],0)))</f>
        <v/>
      </c>
      <c r="C806" s="29" t="str">
        <f ca="1">IF(ATALI[[#This Row],[//]]="","",HYPERLINK("["&amp;SUBSTITUTE(DIR,"'","")&amp;"]NOTA!D"&amp;ATALI[[#This Row],[//]]+2,"&gt;"))</f>
        <v/>
      </c>
      <c r="D806" s="29" t="str">
        <f>IF(ATALI[[#This Row],[ID NOTA]]="","",INDEX(Table1[QB],MATCH(ATALI[[#This Row],[ID NOTA]],Table1[ID],0)))</f>
        <v/>
      </c>
      <c r="E80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06" s="29"/>
      <c r="G806" s="30" t="str">
        <f ca="1">IF(ATALI[[#This Row],[N_ID]]="","",INDEX(INDIRECT($2:$2),ATALI[[#This Row],[//]]))</f>
        <v/>
      </c>
      <c r="H806" s="30" t="str">
        <f ca="1">IF(ATALI[[#This Row],[N_ID]]="","",INDEX(INDIRECT($2:$2),ATALI[[#This Row],[//]]))</f>
        <v/>
      </c>
      <c r="I806" s="32" t="str">
        <f ca="1">IF(ATALI[[#This Row],[N_ID]]="","",INDEX(INDIRECT($2:$2),ATALI[[#This Row],[//]]))</f>
        <v/>
      </c>
      <c r="J806" s="32" t="str">
        <f ca="1">IF(ATALI[[#This Row],[//]]="","",INDEX([3]!db[NB PAJAK],ATALI[[#This Row],[stt]]-1))</f>
        <v/>
      </c>
      <c r="K806" s="29" t="str">
        <f ca="1">IF(ATALI[[#This Row],[//]]="","",INDEX(INDIRECT($2:$2),ATALI[[#This Row],[//]]))</f>
        <v/>
      </c>
      <c r="L806" s="29" t="str">
        <f ca="1">IF(ATALI[[#This Row],[//]]="","",INDEX(INDIRECT($2:$2),ATALI[[#This Row],[//]]))</f>
        <v/>
      </c>
      <c r="M806" s="29" t="str">
        <f ca="1">IF(ATALI[[#This Row],[//]]="","",INDEX(INDIRECT($2:$2),ATALI[[#This Row],[//]]))</f>
        <v/>
      </c>
      <c r="N806" s="33" t="str">
        <f ca="1">IF(ATALI[[#This Row],[//]]="","",INDEX(INDIRECT($2:$2),ATALI[[#This Row],[//]]))</f>
        <v/>
      </c>
      <c r="O806" s="44" t="str">
        <f ca="1">IF(ATALI[[#This Row],[//]]="","",INDEX(INDIRECT($2:$2),ATALI[[#This Row],[//]]))</f>
        <v/>
      </c>
      <c r="P806" s="44" t="str">
        <f ca="1">IF(ATALI[[#This Row],[//]]="","",IF(INDEX(INDIRECT($2:$2),ATALI[[#This Row],[//]])="","",INDEX(INDIRECT($2:$2),ATALI[[#This Row],[//]])))</f>
        <v/>
      </c>
      <c r="Q806" s="33" t="str">
        <f ca="1">IF(ATALI[[#This Row],[//]]="","",INDEX(INDIRECT($2:$2),ATALI[[#This Row],[//]]))</f>
        <v/>
      </c>
      <c r="R8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06" s="45" t="str">
        <f ca="1">IF(ATALI[[#This Row],[//]]="","",IF(INDEX(INDIRECT($2:$2),ATALI[[#This Row],[//]])="","",INDEX(INDIRECT($2:$2),ATALI[[#This Row],[//]])))</f>
        <v/>
      </c>
      <c r="U806" s="32" t="str">
        <f ca="1">IF(ATALI[[#This Row],[//]]="","",INDEX(INDIRECT($2:$2),ATALI[[#This Row],[//]]))</f>
        <v/>
      </c>
      <c r="V806" s="32" t="str">
        <f ca="1">LOWER(SUBSTITUTE(SUBSTITUTE(SUBSTITUTE(SUBSTITUTE(SUBSTITUTE(SUBSTITUTE(SUBSTITUTE(ATALI[[#This Row],[N.B.nota]]," ",""),"-",""),"(",""),")",""),".",""),",",""),"/",""))</f>
        <v/>
      </c>
      <c r="W806" s="32" t="str">
        <f ca="1">IF(ATALI[[#This Row],[concat]]="","",MATCH(ATALI[[#This Row],[concat]],[3]!db[NB NOTA_C],0)+1)</f>
        <v/>
      </c>
      <c r="X806" s="32" t="str">
        <f ca="1">IF(ATALI[[#This Row],[N.B.nota]]="","",ADDRESS(ROW(ATALI[QB]),COLUMN(ATALI[QB]))&amp;":"&amp;ADDRESS(ROW(),COLUMN(ATALI[QB])))</f>
        <v/>
      </c>
      <c r="Y806" s="46" t="str">
        <f ca="1">IF(ATALI[[#This Row],[//]]="","",HYPERLINK("[../DB.xlsx]DB!e"&amp;MATCH(ATALI[[#This Row],[concat]],[3]!db[NB NOTA_C],0)+1,"&gt;"))</f>
        <v/>
      </c>
      <c r="Z806" s="32">
        <f ca="1">IF(ATALI[[#This Row],[ID NOTA]]="",INDIRECT(ADDRESS(ROW()-1,COLUMN())),ATALI[[#This Row],[ID NOTA]])</f>
        <v>7</v>
      </c>
    </row>
    <row r="807" spans="1:26" x14ac:dyDescent="0.25">
      <c r="A807" s="32"/>
      <c r="B807" s="29" t="str">
        <f>IF(ATALI[[#This Row],[N_ID]]="","",INDEX(Table1[ID],MATCH(ATALI[[#This Row],[N_ID]],Table1[N_ID],0)))</f>
        <v/>
      </c>
      <c r="C807" s="29" t="str">
        <f ca="1">IF(ATALI[[#This Row],[//]]="","",HYPERLINK("["&amp;SUBSTITUTE(DIR,"'","")&amp;"]NOTA!D"&amp;ATALI[[#This Row],[//]]+2,"&gt;"))</f>
        <v/>
      </c>
      <c r="D807" s="29" t="str">
        <f>IF(ATALI[[#This Row],[ID NOTA]]="","",INDEX(Table1[QB],MATCH(ATALI[[#This Row],[ID NOTA]],Table1[ID],0)))</f>
        <v/>
      </c>
      <c r="E80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07" s="29"/>
      <c r="G807" s="30" t="str">
        <f ca="1">IF(ATALI[[#This Row],[N_ID]]="","",INDEX(INDIRECT($2:$2),ATALI[[#This Row],[//]]))</f>
        <v/>
      </c>
      <c r="H807" s="30" t="str">
        <f ca="1">IF(ATALI[[#This Row],[N_ID]]="","",INDEX(INDIRECT($2:$2),ATALI[[#This Row],[//]]))</f>
        <v/>
      </c>
      <c r="I807" s="32" t="str">
        <f ca="1">IF(ATALI[[#This Row],[N_ID]]="","",INDEX(INDIRECT($2:$2),ATALI[[#This Row],[//]]))</f>
        <v/>
      </c>
      <c r="J807" s="32" t="str">
        <f ca="1">IF(ATALI[[#This Row],[//]]="","",INDEX([3]!db[NB PAJAK],ATALI[[#This Row],[stt]]-1))</f>
        <v/>
      </c>
      <c r="K807" s="29" t="str">
        <f ca="1">IF(ATALI[[#This Row],[//]]="","",INDEX(INDIRECT($2:$2),ATALI[[#This Row],[//]]))</f>
        <v/>
      </c>
      <c r="L807" s="29" t="str">
        <f ca="1">IF(ATALI[[#This Row],[//]]="","",INDEX(INDIRECT($2:$2),ATALI[[#This Row],[//]]))</f>
        <v/>
      </c>
      <c r="M807" s="29" t="str">
        <f ca="1">IF(ATALI[[#This Row],[//]]="","",INDEX(INDIRECT($2:$2),ATALI[[#This Row],[//]]))</f>
        <v/>
      </c>
      <c r="N807" s="33" t="str">
        <f ca="1">IF(ATALI[[#This Row],[//]]="","",INDEX(INDIRECT($2:$2),ATALI[[#This Row],[//]]))</f>
        <v/>
      </c>
      <c r="O807" s="44" t="str">
        <f ca="1">IF(ATALI[[#This Row],[//]]="","",INDEX(INDIRECT($2:$2),ATALI[[#This Row],[//]]))</f>
        <v/>
      </c>
      <c r="P807" s="44" t="str">
        <f ca="1">IF(ATALI[[#This Row],[//]]="","",IF(INDEX(INDIRECT($2:$2),ATALI[[#This Row],[//]])="","",INDEX(INDIRECT($2:$2),ATALI[[#This Row],[//]])))</f>
        <v/>
      </c>
      <c r="Q807" s="33" t="str">
        <f ca="1">IF(ATALI[[#This Row],[//]]="","",INDEX(INDIRECT($2:$2),ATALI[[#This Row],[//]]))</f>
        <v/>
      </c>
      <c r="R8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07" s="45" t="str">
        <f ca="1">IF(ATALI[[#This Row],[//]]="","",IF(INDEX(INDIRECT($2:$2),ATALI[[#This Row],[//]])="","",INDEX(INDIRECT($2:$2),ATALI[[#This Row],[//]])))</f>
        <v/>
      </c>
      <c r="U807" s="32" t="str">
        <f ca="1">IF(ATALI[[#This Row],[//]]="","",INDEX(INDIRECT($2:$2),ATALI[[#This Row],[//]]))</f>
        <v/>
      </c>
      <c r="V807" s="32" t="str">
        <f ca="1">LOWER(SUBSTITUTE(SUBSTITUTE(SUBSTITUTE(SUBSTITUTE(SUBSTITUTE(SUBSTITUTE(SUBSTITUTE(ATALI[[#This Row],[N.B.nota]]," ",""),"-",""),"(",""),")",""),".",""),",",""),"/",""))</f>
        <v/>
      </c>
      <c r="W807" s="32" t="str">
        <f ca="1">IF(ATALI[[#This Row],[concat]]="","",MATCH(ATALI[[#This Row],[concat]],[3]!db[NB NOTA_C],0)+1)</f>
        <v/>
      </c>
      <c r="X807" s="32" t="str">
        <f ca="1">IF(ATALI[[#This Row],[N.B.nota]]="","",ADDRESS(ROW(ATALI[QB]),COLUMN(ATALI[QB]))&amp;":"&amp;ADDRESS(ROW(),COLUMN(ATALI[QB])))</f>
        <v/>
      </c>
      <c r="Y807" s="46" t="str">
        <f ca="1">IF(ATALI[[#This Row],[//]]="","",HYPERLINK("[../DB.xlsx]DB!e"&amp;MATCH(ATALI[[#This Row],[concat]],[3]!db[NB NOTA_C],0)+1,"&gt;"))</f>
        <v/>
      </c>
      <c r="Z807" s="32">
        <f ca="1">IF(ATALI[[#This Row],[ID NOTA]]="",INDIRECT(ADDRESS(ROW()-1,COLUMN())),ATALI[[#This Row],[ID NOTA]])</f>
        <v>7</v>
      </c>
    </row>
    <row r="808" spans="1:26" x14ac:dyDescent="0.25">
      <c r="A808" s="32"/>
      <c r="B808" s="29" t="str">
        <f>IF(ATALI[[#This Row],[N_ID]]="","",INDEX(Table1[ID],MATCH(ATALI[[#This Row],[N_ID]],Table1[N_ID],0)))</f>
        <v/>
      </c>
      <c r="C808" s="29" t="str">
        <f ca="1">IF(ATALI[[#This Row],[//]]="","",HYPERLINK("["&amp;SUBSTITUTE(DIR,"'","")&amp;"]NOTA!D"&amp;ATALI[[#This Row],[//]]+2,"&gt;"))</f>
        <v/>
      </c>
      <c r="D808" s="29" t="str">
        <f>IF(ATALI[[#This Row],[ID NOTA]]="","",INDEX(Table1[QB],MATCH(ATALI[[#This Row],[ID NOTA]],Table1[ID],0)))</f>
        <v/>
      </c>
      <c r="E80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08" s="29"/>
      <c r="G808" s="30" t="str">
        <f ca="1">IF(ATALI[[#This Row],[N_ID]]="","",INDEX(INDIRECT($2:$2),ATALI[[#This Row],[//]]))</f>
        <v/>
      </c>
      <c r="H808" s="30" t="str">
        <f ca="1">IF(ATALI[[#This Row],[N_ID]]="","",INDEX(INDIRECT($2:$2),ATALI[[#This Row],[//]]))</f>
        <v/>
      </c>
      <c r="I808" s="32" t="str">
        <f ca="1">IF(ATALI[[#This Row],[N_ID]]="","",INDEX(INDIRECT($2:$2),ATALI[[#This Row],[//]]))</f>
        <v/>
      </c>
      <c r="J808" s="32" t="str">
        <f ca="1">IF(ATALI[[#This Row],[//]]="","",INDEX([3]!db[NB PAJAK],ATALI[[#This Row],[stt]]-1))</f>
        <v/>
      </c>
      <c r="K808" s="29" t="str">
        <f ca="1">IF(ATALI[[#This Row],[//]]="","",INDEX(INDIRECT($2:$2),ATALI[[#This Row],[//]]))</f>
        <v/>
      </c>
      <c r="L808" s="29" t="str">
        <f ca="1">IF(ATALI[[#This Row],[//]]="","",INDEX(INDIRECT($2:$2),ATALI[[#This Row],[//]]))</f>
        <v/>
      </c>
      <c r="M808" s="29" t="str">
        <f ca="1">IF(ATALI[[#This Row],[//]]="","",INDEX(INDIRECT($2:$2),ATALI[[#This Row],[//]]))</f>
        <v/>
      </c>
      <c r="N808" s="33" t="str">
        <f ca="1">IF(ATALI[[#This Row],[//]]="","",INDEX(INDIRECT($2:$2),ATALI[[#This Row],[//]]))</f>
        <v/>
      </c>
      <c r="O808" s="44" t="str">
        <f ca="1">IF(ATALI[[#This Row],[//]]="","",INDEX(INDIRECT($2:$2),ATALI[[#This Row],[//]]))</f>
        <v/>
      </c>
      <c r="P808" s="44" t="str">
        <f ca="1">IF(ATALI[[#This Row],[//]]="","",IF(INDEX(INDIRECT($2:$2),ATALI[[#This Row],[//]])="","",INDEX(INDIRECT($2:$2),ATALI[[#This Row],[//]])))</f>
        <v/>
      </c>
      <c r="Q808" s="33" t="str">
        <f ca="1">IF(ATALI[[#This Row],[//]]="","",INDEX(INDIRECT($2:$2),ATALI[[#This Row],[//]]))</f>
        <v/>
      </c>
      <c r="R8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08" s="45" t="str">
        <f ca="1">IF(ATALI[[#This Row],[//]]="","",IF(INDEX(INDIRECT($2:$2),ATALI[[#This Row],[//]])="","",INDEX(INDIRECT($2:$2),ATALI[[#This Row],[//]])))</f>
        <v/>
      </c>
      <c r="U808" s="32" t="str">
        <f ca="1">IF(ATALI[[#This Row],[//]]="","",INDEX(INDIRECT($2:$2),ATALI[[#This Row],[//]]))</f>
        <v/>
      </c>
      <c r="V808" s="32" t="str">
        <f ca="1">LOWER(SUBSTITUTE(SUBSTITUTE(SUBSTITUTE(SUBSTITUTE(SUBSTITUTE(SUBSTITUTE(SUBSTITUTE(ATALI[[#This Row],[N.B.nota]]," ",""),"-",""),"(",""),")",""),".",""),",",""),"/",""))</f>
        <v/>
      </c>
      <c r="W808" s="32" t="str">
        <f ca="1">IF(ATALI[[#This Row],[concat]]="","",MATCH(ATALI[[#This Row],[concat]],[3]!db[NB NOTA_C],0)+1)</f>
        <v/>
      </c>
      <c r="X808" s="32" t="str">
        <f ca="1">IF(ATALI[[#This Row],[N.B.nota]]="","",ADDRESS(ROW(ATALI[QB]),COLUMN(ATALI[QB]))&amp;":"&amp;ADDRESS(ROW(),COLUMN(ATALI[QB])))</f>
        <v/>
      </c>
      <c r="Y808" s="46" t="str">
        <f ca="1">IF(ATALI[[#This Row],[//]]="","",HYPERLINK("[../DB.xlsx]DB!e"&amp;MATCH(ATALI[[#This Row],[concat]],[3]!db[NB NOTA_C],0)+1,"&gt;"))</f>
        <v/>
      </c>
      <c r="Z808" s="32">
        <f ca="1">IF(ATALI[[#This Row],[ID NOTA]]="",INDIRECT(ADDRESS(ROW()-1,COLUMN())),ATALI[[#This Row],[ID NOTA]])</f>
        <v>7</v>
      </c>
    </row>
    <row r="809" spans="1:26" x14ac:dyDescent="0.25">
      <c r="A809" s="32"/>
      <c r="B809" s="29" t="str">
        <f>IF(ATALI[[#This Row],[N_ID]]="","",INDEX(Table1[ID],MATCH(ATALI[[#This Row],[N_ID]],Table1[N_ID],0)))</f>
        <v/>
      </c>
      <c r="C809" s="29" t="str">
        <f ca="1">IF(ATALI[[#This Row],[//]]="","",HYPERLINK("["&amp;SUBSTITUTE(DIR,"'","")&amp;"]NOTA!D"&amp;ATALI[[#This Row],[//]]+2,"&gt;"))</f>
        <v/>
      </c>
      <c r="D809" s="29" t="str">
        <f>IF(ATALI[[#This Row],[ID NOTA]]="","",INDEX(Table1[QB],MATCH(ATALI[[#This Row],[ID NOTA]],Table1[ID],0)))</f>
        <v/>
      </c>
      <c r="E80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09" s="29"/>
      <c r="G809" s="30" t="str">
        <f ca="1">IF(ATALI[[#This Row],[N_ID]]="","",INDEX(INDIRECT($2:$2),ATALI[[#This Row],[//]]))</f>
        <v/>
      </c>
      <c r="H809" s="30" t="str">
        <f ca="1">IF(ATALI[[#This Row],[N_ID]]="","",INDEX(INDIRECT($2:$2),ATALI[[#This Row],[//]]))</f>
        <v/>
      </c>
      <c r="I809" s="32" t="str">
        <f ca="1">IF(ATALI[[#This Row],[N_ID]]="","",INDEX(INDIRECT($2:$2),ATALI[[#This Row],[//]]))</f>
        <v/>
      </c>
      <c r="J809" s="32" t="str">
        <f ca="1">IF(ATALI[[#This Row],[//]]="","",INDEX([3]!db[NB PAJAK],ATALI[[#This Row],[stt]]-1))</f>
        <v/>
      </c>
      <c r="K809" s="29" t="str">
        <f ca="1">IF(ATALI[[#This Row],[//]]="","",INDEX(INDIRECT($2:$2),ATALI[[#This Row],[//]]))</f>
        <v/>
      </c>
      <c r="L809" s="29" t="str">
        <f ca="1">IF(ATALI[[#This Row],[//]]="","",INDEX(INDIRECT($2:$2),ATALI[[#This Row],[//]]))</f>
        <v/>
      </c>
      <c r="M809" s="29" t="str">
        <f ca="1">IF(ATALI[[#This Row],[//]]="","",INDEX(INDIRECT($2:$2),ATALI[[#This Row],[//]]))</f>
        <v/>
      </c>
      <c r="N809" s="33" t="str">
        <f ca="1">IF(ATALI[[#This Row],[//]]="","",INDEX(INDIRECT($2:$2),ATALI[[#This Row],[//]]))</f>
        <v/>
      </c>
      <c r="O809" s="44" t="str">
        <f ca="1">IF(ATALI[[#This Row],[//]]="","",INDEX(INDIRECT($2:$2),ATALI[[#This Row],[//]]))</f>
        <v/>
      </c>
      <c r="P809" s="44" t="str">
        <f ca="1">IF(ATALI[[#This Row],[//]]="","",IF(INDEX(INDIRECT($2:$2),ATALI[[#This Row],[//]])="","",INDEX(INDIRECT($2:$2),ATALI[[#This Row],[//]])))</f>
        <v/>
      </c>
      <c r="Q809" s="33" t="str">
        <f ca="1">IF(ATALI[[#This Row],[//]]="","",INDEX(INDIRECT($2:$2),ATALI[[#This Row],[//]]))</f>
        <v/>
      </c>
      <c r="R8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09" s="45" t="str">
        <f ca="1">IF(ATALI[[#This Row],[//]]="","",IF(INDEX(INDIRECT($2:$2),ATALI[[#This Row],[//]])="","",INDEX(INDIRECT($2:$2),ATALI[[#This Row],[//]])))</f>
        <v/>
      </c>
      <c r="U809" s="32" t="str">
        <f ca="1">IF(ATALI[[#This Row],[//]]="","",INDEX(INDIRECT($2:$2),ATALI[[#This Row],[//]]))</f>
        <v/>
      </c>
      <c r="V809" s="32" t="str">
        <f ca="1">LOWER(SUBSTITUTE(SUBSTITUTE(SUBSTITUTE(SUBSTITUTE(SUBSTITUTE(SUBSTITUTE(SUBSTITUTE(ATALI[[#This Row],[N.B.nota]]," ",""),"-",""),"(",""),")",""),".",""),",",""),"/",""))</f>
        <v/>
      </c>
      <c r="W809" s="32" t="str">
        <f ca="1">IF(ATALI[[#This Row],[concat]]="","",MATCH(ATALI[[#This Row],[concat]],[3]!db[NB NOTA_C],0)+1)</f>
        <v/>
      </c>
      <c r="X809" s="32" t="str">
        <f ca="1">IF(ATALI[[#This Row],[N.B.nota]]="","",ADDRESS(ROW(ATALI[QB]),COLUMN(ATALI[QB]))&amp;":"&amp;ADDRESS(ROW(),COLUMN(ATALI[QB])))</f>
        <v/>
      </c>
      <c r="Y809" s="46" t="str">
        <f ca="1">IF(ATALI[[#This Row],[//]]="","",HYPERLINK("[../DB.xlsx]DB!e"&amp;MATCH(ATALI[[#This Row],[concat]],[3]!db[NB NOTA_C],0)+1,"&gt;"))</f>
        <v/>
      </c>
      <c r="Z809" s="32">
        <f ca="1">IF(ATALI[[#This Row],[ID NOTA]]="",INDIRECT(ADDRESS(ROW()-1,COLUMN())),ATALI[[#This Row],[ID NOTA]])</f>
        <v>7</v>
      </c>
    </row>
    <row r="810" spans="1:26" x14ac:dyDescent="0.25">
      <c r="A810" s="32"/>
      <c r="B810" s="29" t="str">
        <f>IF(ATALI[[#This Row],[N_ID]]="","",INDEX(Table1[ID],MATCH(ATALI[[#This Row],[N_ID]],Table1[N_ID],0)))</f>
        <v/>
      </c>
      <c r="C810" s="29" t="str">
        <f ca="1">IF(ATALI[[#This Row],[//]]="","",HYPERLINK("["&amp;SUBSTITUTE(DIR,"'","")&amp;"]NOTA!D"&amp;ATALI[[#This Row],[//]]+2,"&gt;"))</f>
        <v/>
      </c>
      <c r="D810" s="29" t="str">
        <f>IF(ATALI[[#This Row],[ID NOTA]]="","",INDEX(Table1[QB],MATCH(ATALI[[#This Row],[ID NOTA]],Table1[ID],0)))</f>
        <v/>
      </c>
      <c r="E81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10" s="29"/>
      <c r="G810" s="30" t="str">
        <f ca="1">IF(ATALI[[#This Row],[N_ID]]="","",INDEX(INDIRECT($2:$2),ATALI[[#This Row],[//]]))</f>
        <v/>
      </c>
      <c r="H810" s="30" t="str">
        <f ca="1">IF(ATALI[[#This Row],[N_ID]]="","",INDEX(INDIRECT($2:$2),ATALI[[#This Row],[//]]))</f>
        <v/>
      </c>
      <c r="I810" s="32" t="str">
        <f ca="1">IF(ATALI[[#This Row],[N_ID]]="","",INDEX(INDIRECT($2:$2),ATALI[[#This Row],[//]]))</f>
        <v/>
      </c>
      <c r="J810" s="32" t="str">
        <f ca="1">IF(ATALI[[#This Row],[//]]="","",INDEX([3]!db[NB PAJAK],ATALI[[#This Row],[stt]]-1))</f>
        <v/>
      </c>
      <c r="K810" s="29" t="str">
        <f ca="1">IF(ATALI[[#This Row],[//]]="","",INDEX(INDIRECT($2:$2),ATALI[[#This Row],[//]]))</f>
        <v/>
      </c>
      <c r="L810" s="29" t="str">
        <f ca="1">IF(ATALI[[#This Row],[//]]="","",INDEX(INDIRECT($2:$2),ATALI[[#This Row],[//]]))</f>
        <v/>
      </c>
      <c r="M810" s="29" t="str">
        <f ca="1">IF(ATALI[[#This Row],[//]]="","",INDEX(INDIRECT($2:$2),ATALI[[#This Row],[//]]))</f>
        <v/>
      </c>
      <c r="N810" s="33" t="str">
        <f ca="1">IF(ATALI[[#This Row],[//]]="","",INDEX(INDIRECT($2:$2),ATALI[[#This Row],[//]]))</f>
        <v/>
      </c>
      <c r="O810" s="44" t="str">
        <f ca="1">IF(ATALI[[#This Row],[//]]="","",INDEX(INDIRECT($2:$2),ATALI[[#This Row],[//]]))</f>
        <v/>
      </c>
      <c r="P810" s="44" t="str">
        <f ca="1">IF(ATALI[[#This Row],[//]]="","",IF(INDEX(INDIRECT($2:$2),ATALI[[#This Row],[//]])="","",INDEX(INDIRECT($2:$2),ATALI[[#This Row],[//]])))</f>
        <v/>
      </c>
      <c r="Q810" s="33" t="str">
        <f ca="1">IF(ATALI[[#This Row],[//]]="","",INDEX(INDIRECT($2:$2),ATALI[[#This Row],[//]]))</f>
        <v/>
      </c>
      <c r="R8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10" s="45" t="str">
        <f ca="1">IF(ATALI[[#This Row],[//]]="","",IF(INDEX(INDIRECT($2:$2),ATALI[[#This Row],[//]])="","",INDEX(INDIRECT($2:$2),ATALI[[#This Row],[//]])))</f>
        <v/>
      </c>
      <c r="U810" s="32" t="str">
        <f ca="1">IF(ATALI[[#This Row],[//]]="","",INDEX(INDIRECT($2:$2),ATALI[[#This Row],[//]]))</f>
        <v/>
      </c>
      <c r="V810" s="32" t="str">
        <f ca="1">LOWER(SUBSTITUTE(SUBSTITUTE(SUBSTITUTE(SUBSTITUTE(SUBSTITUTE(SUBSTITUTE(SUBSTITUTE(ATALI[[#This Row],[N.B.nota]]," ",""),"-",""),"(",""),")",""),".",""),",",""),"/",""))</f>
        <v/>
      </c>
      <c r="W810" s="32" t="str">
        <f ca="1">IF(ATALI[[#This Row],[concat]]="","",MATCH(ATALI[[#This Row],[concat]],[3]!db[NB NOTA_C],0)+1)</f>
        <v/>
      </c>
      <c r="X810" s="32" t="str">
        <f ca="1">IF(ATALI[[#This Row],[N.B.nota]]="","",ADDRESS(ROW(ATALI[QB]),COLUMN(ATALI[QB]))&amp;":"&amp;ADDRESS(ROW(),COLUMN(ATALI[QB])))</f>
        <v/>
      </c>
      <c r="Y810" s="46" t="str">
        <f ca="1">IF(ATALI[[#This Row],[//]]="","",HYPERLINK("[../DB.xlsx]DB!e"&amp;MATCH(ATALI[[#This Row],[concat]],[3]!db[NB NOTA_C],0)+1,"&gt;"))</f>
        <v/>
      </c>
      <c r="Z810" s="32">
        <f ca="1">IF(ATALI[[#This Row],[ID NOTA]]="",INDIRECT(ADDRESS(ROW()-1,COLUMN())),ATALI[[#This Row],[ID NOTA]])</f>
        <v>7</v>
      </c>
    </row>
    <row r="811" spans="1:26" x14ac:dyDescent="0.25">
      <c r="A811" s="32"/>
      <c r="B811" s="29" t="str">
        <f>IF(ATALI[[#This Row],[N_ID]]="","",INDEX(Table1[ID],MATCH(ATALI[[#This Row],[N_ID]],Table1[N_ID],0)))</f>
        <v/>
      </c>
      <c r="C811" s="29" t="str">
        <f ca="1">IF(ATALI[[#This Row],[//]]="","",HYPERLINK("["&amp;SUBSTITUTE(DIR,"'","")&amp;"]NOTA!D"&amp;ATALI[[#This Row],[//]]+2,"&gt;"))</f>
        <v/>
      </c>
      <c r="D811" s="29" t="str">
        <f>IF(ATALI[[#This Row],[ID NOTA]]="","",INDEX(Table1[QB],MATCH(ATALI[[#This Row],[ID NOTA]],Table1[ID],0)))</f>
        <v/>
      </c>
      <c r="E81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11" s="29"/>
      <c r="G811" s="30" t="str">
        <f ca="1">IF(ATALI[[#This Row],[N_ID]]="","",INDEX(INDIRECT($2:$2),ATALI[[#This Row],[//]]))</f>
        <v/>
      </c>
      <c r="H811" s="30" t="str">
        <f ca="1">IF(ATALI[[#This Row],[N_ID]]="","",INDEX(INDIRECT($2:$2),ATALI[[#This Row],[//]]))</f>
        <v/>
      </c>
      <c r="I811" s="32" t="str">
        <f ca="1">IF(ATALI[[#This Row],[N_ID]]="","",INDEX(INDIRECT($2:$2),ATALI[[#This Row],[//]]))</f>
        <v/>
      </c>
      <c r="J811" s="32" t="str">
        <f ca="1">IF(ATALI[[#This Row],[//]]="","",INDEX([3]!db[NB PAJAK],ATALI[[#This Row],[stt]]-1))</f>
        <v/>
      </c>
      <c r="K811" s="29" t="str">
        <f ca="1">IF(ATALI[[#This Row],[//]]="","",INDEX(INDIRECT($2:$2),ATALI[[#This Row],[//]]))</f>
        <v/>
      </c>
      <c r="L811" s="29" t="str">
        <f ca="1">IF(ATALI[[#This Row],[//]]="","",INDEX(INDIRECT($2:$2),ATALI[[#This Row],[//]]))</f>
        <v/>
      </c>
      <c r="M811" s="29" t="str">
        <f ca="1">IF(ATALI[[#This Row],[//]]="","",INDEX(INDIRECT($2:$2),ATALI[[#This Row],[//]]))</f>
        <v/>
      </c>
      <c r="N811" s="33" t="str">
        <f ca="1">IF(ATALI[[#This Row],[//]]="","",INDEX(INDIRECT($2:$2),ATALI[[#This Row],[//]]))</f>
        <v/>
      </c>
      <c r="O811" s="44" t="str">
        <f ca="1">IF(ATALI[[#This Row],[//]]="","",INDEX(INDIRECT($2:$2),ATALI[[#This Row],[//]]))</f>
        <v/>
      </c>
      <c r="P811" s="44" t="str">
        <f ca="1">IF(ATALI[[#This Row],[//]]="","",IF(INDEX(INDIRECT($2:$2),ATALI[[#This Row],[//]])="","",INDEX(INDIRECT($2:$2),ATALI[[#This Row],[//]])))</f>
        <v/>
      </c>
      <c r="Q811" s="33" t="str">
        <f ca="1">IF(ATALI[[#This Row],[//]]="","",INDEX(INDIRECT($2:$2),ATALI[[#This Row],[//]]))</f>
        <v/>
      </c>
      <c r="R8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11" s="45" t="str">
        <f ca="1">IF(ATALI[[#This Row],[//]]="","",IF(INDEX(INDIRECT($2:$2),ATALI[[#This Row],[//]])="","",INDEX(INDIRECT($2:$2),ATALI[[#This Row],[//]])))</f>
        <v/>
      </c>
      <c r="U811" s="32" t="str">
        <f ca="1">IF(ATALI[[#This Row],[//]]="","",INDEX(INDIRECT($2:$2),ATALI[[#This Row],[//]]))</f>
        <v/>
      </c>
      <c r="V811" s="32" t="str">
        <f ca="1">LOWER(SUBSTITUTE(SUBSTITUTE(SUBSTITUTE(SUBSTITUTE(SUBSTITUTE(SUBSTITUTE(SUBSTITUTE(ATALI[[#This Row],[N.B.nota]]," ",""),"-",""),"(",""),")",""),".",""),",",""),"/",""))</f>
        <v/>
      </c>
      <c r="W811" s="32" t="str">
        <f ca="1">IF(ATALI[[#This Row],[concat]]="","",MATCH(ATALI[[#This Row],[concat]],[3]!db[NB NOTA_C],0)+1)</f>
        <v/>
      </c>
      <c r="X811" s="32" t="str">
        <f ca="1">IF(ATALI[[#This Row],[N.B.nota]]="","",ADDRESS(ROW(ATALI[QB]),COLUMN(ATALI[QB]))&amp;":"&amp;ADDRESS(ROW(),COLUMN(ATALI[QB])))</f>
        <v/>
      </c>
      <c r="Y811" s="46" t="str">
        <f ca="1">IF(ATALI[[#This Row],[//]]="","",HYPERLINK("[../DB.xlsx]DB!e"&amp;MATCH(ATALI[[#This Row],[concat]],[3]!db[NB NOTA_C],0)+1,"&gt;"))</f>
        <v/>
      </c>
      <c r="Z811" s="32">
        <f ca="1">IF(ATALI[[#This Row],[ID NOTA]]="",INDIRECT(ADDRESS(ROW()-1,COLUMN())),ATALI[[#This Row],[ID NOTA]])</f>
        <v>7</v>
      </c>
    </row>
    <row r="812" spans="1:26" x14ac:dyDescent="0.25">
      <c r="A812" s="32"/>
      <c r="B812" s="29" t="str">
        <f>IF(ATALI[[#This Row],[N_ID]]="","",INDEX(Table1[ID],MATCH(ATALI[[#This Row],[N_ID]],Table1[N_ID],0)))</f>
        <v/>
      </c>
      <c r="C812" s="29" t="str">
        <f ca="1">IF(ATALI[[#This Row],[//]]="","",HYPERLINK("["&amp;SUBSTITUTE(DIR,"'","")&amp;"]NOTA!D"&amp;ATALI[[#This Row],[//]]+2,"&gt;"))</f>
        <v/>
      </c>
      <c r="D812" s="29" t="str">
        <f>IF(ATALI[[#This Row],[ID NOTA]]="","",INDEX(Table1[QB],MATCH(ATALI[[#This Row],[ID NOTA]],Table1[ID],0)))</f>
        <v/>
      </c>
      <c r="E81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12" s="29"/>
      <c r="G812" s="30" t="str">
        <f ca="1">IF(ATALI[[#This Row],[N_ID]]="","",INDEX(INDIRECT($2:$2),ATALI[[#This Row],[//]]))</f>
        <v/>
      </c>
      <c r="H812" s="30" t="str">
        <f ca="1">IF(ATALI[[#This Row],[N_ID]]="","",INDEX(INDIRECT($2:$2),ATALI[[#This Row],[//]]))</f>
        <v/>
      </c>
      <c r="I812" s="32" t="str">
        <f ca="1">IF(ATALI[[#This Row],[N_ID]]="","",INDEX(INDIRECT($2:$2),ATALI[[#This Row],[//]]))</f>
        <v/>
      </c>
      <c r="J812" s="32" t="str">
        <f ca="1">IF(ATALI[[#This Row],[//]]="","",INDEX([3]!db[NB PAJAK],ATALI[[#This Row],[stt]]-1))</f>
        <v/>
      </c>
      <c r="K812" s="29" t="str">
        <f ca="1">IF(ATALI[[#This Row],[//]]="","",INDEX(INDIRECT($2:$2),ATALI[[#This Row],[//]]))</f>
        <v/>
      </c>
      <c r="L812" s="29" t="str">
        <f ca="1">IF(ATALI[[#This Row],[//]]="","",INDEX(INDIRECT($2:$2),ATALI[[#This Row],[//]]))</f>
        <v/>
      </c>
      <c r="M812" s="29" t="str">
        <f ca="1">IF(ATALI[[#This Row],[//]]="","",INDEX(INDIRECT($2:$2),ATALI[[#This Row],[//]]))</f>
        <v/>
      </c>
      <c r="N812" s="33" t="str">
        <f ca="1">IF(ATALI[[#This Row],[//]]="","",INDEX(INDIRECT($2:$2),ATALI[[#This Row],[//]]))</f>
        <v/>
      </c>
      <c r="O812" s="44" t="str">
        <f ca="1">IF(ATALI[[#This Row],[//]]="","",INDEX(INDIRECT($2:$2),ATALI[[#This Row],[//]]))</f>
        <v/>
      </c>
      <c r="P812" s="44" t="str">
        <f ca="1">IF(ATALI[[#This Row],[//]]="","",IF(INDEX(INDIRECT($2:$2),ATALI[[#This Row],[//]])="","",INDEX(INDIRECT($2:$2),ATALI[[#This Row],[//]])))</f>
        <v/>
      </c>
      <c r="Q812" s="33" t="str">
        <f ca="1">IF(ATALI[[#This Row],[//]]="","",INDEX(INDIRECT($2:$2),ATALI[[#This Row],[//]]))</f>
        <v/>
      </c>
      <c r="R8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12" s="45" t="str">
        <f ca="1">IF(ATALI[[#This Row],[//]]="","",IF(INDEX(INDIRECT($2:$2),ATALI[[#This Row],[//]])="","",INDEX(INDIRECT($2:$2),ATALI[[#This Row],[//]])))</f>
        <v/>
      </c>
      <c r="U812" s="32" t="str">
        <f ca="1">IF(ATALI[[#This Row],[//]]="","",INDEX(INDIRECT($2:$2),ATALI[[#This Row],[//]]))</f>
        <v/>
      </c>
      <c r="V812" s="32" t="str">
        <f ca="1">LOWER(SUBSTITUTE(SUBSTITUTE(SUBSTITUTE(SUBSTITUTE(SUBSTITUTE(SUBSTITUTE(SUBSTITUTE(ATALI[[#This Row],[N.B.nota]]," ",""),"-",""),"(",""),")",""),".",""),",",""),"/",""))</f>
        <v/>
      </c>
      <c r="W812" s="32" t="str">
        <f ca="1">IF(ATALI[[#This Row],[concat]]="","",MATCH(ATALI[[#This Row],[concat]],[3]!db[NB NOTA_C],0)+1)</f>
        <v/>
      </c>
      <c r="X812" s="32" t="str">
        <f ca="1">IF(ATALI[[#This Row],[N.B.nota]]="","",ADDRESS(ROW(ATALI[QB]),COLUMN(ATALI[QB]))&amp;":"&amp;ADDRESS(ROW(),COLUMN(ATALI[QB])))</f>
        <v/>
      </c>
      <c r="Y812" s="46" t="str">
        <f ca="1">IF(ATALI[[#This Row],[//]]="","",HYPERLINK("[../DB.xlsx]DB!e"&amp;MATCH(ATALI[[#This Row],[concat]],[3]!db[NB NOTA_C],0)+1,"&gt;"))</f>
        <v/>
      </c>
      <c r="Z812" s="32">
        <f ca="1">IF(ATALI[[#This Row],[ID NOTA]]="",INDIRECT(ADDRESS(ROW()-1,COLUMN())),ATALI[[#This Row],[ID NOTA]])</f>
        <v>7</v>
      </c>
    </row>
    <row r="813" spans="1:26" x14ac:dyDescent="0.25">
      <c r="A813" s="32"/>
      <c r="B813" s="29" t="str">
        <f>IF(ATALI[[#This Row],[N_ID]]="","",INDEX(Table1[ID],MATCH(ATALI[[#This Row],[N_ID]],Table1[N_ID],0)))</f>
        <v/>
      </c>
      <c r="C813" s="29" t="str">
        <f ca="1">IF(ATALI[[#This Row],[//]]="","",HYPERLINK("["&amp;SUBSTITUTE(DIR,"'","")&amp;"]NOTA!D"&amp;ATALI[[#This Row],[//]]+2,"&gt;"))</f>
        <v/>
      </c>
      <c r="D813" s="29" t="str">
        <f>IF(ATALI[[#This Row],[ID NOTA]]="","",INDEX(Table1[QB],MATCH(ATALI[[#This Row],[ID NOTA]],Table1[ID],0)))</f>
        <v/>
      </c>
      <c r="E81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13" s="29"/>
      <c r="G813" s="30" t="str">
        <f ca="1">IF(ATALI[[#This Row],[N_ID]]="","",INDEX(INDIRECT($2:$2),ATALI[[#This Row],[//]]))</f>
        <v/>
      </c>
      <c r="H813" s="30" t="str">
        <f ca="1">IF(ATALI[[#This Row],[N_ID]]="","",INDEX(INDIRECT($2:$2),ATALI[[#This Row],[//]]))</f>
        <v/>
      </c>
      <c r="I813" s="32" t="str">
        <f ca="1">IF(ATALI[[#This Row],[N_ID]]="","",INDEX(INDIRECT($2:$2),ATALI[[#This Row],[//]]))</f>
        <v/>
      </c>
      <c r="J813" s="32" t="str">
        <f ca="1">IF(ATALI[[#This Row],[//]]="","",INDEX([3]!db[NB PAJAK],ATALI[[#This Row],[stt]]-1))</f>
        <v/>
      </c>
      <c r="K813" s="29" t="str">
        <f ca="1">IF(ATALI[[#This Row],[//]]="","",INDEX(INDIRECT($2:$2),ATALI[[#This Row],[//]]))</f>
        <v/>
      </c>
      <c r="L813" s="29" t="str">
        <f ca="1">IF(ATALI[[#This Row],[//]]="","",INDEX(INDIRECT($2:$2),ATALI[[#This Row],[//]]))</f>
        <v/>
      </c>
      <c r="M813" s="29" t="str">
        <f ca="1">IF(ATALI[[#This Row],[//]]="","",INDEX(INDIRECT($2:$2),ATALI[[#This Row],[//]]))</f>
        <v/>
      </c>
      <c r="N813" s="33" t="str">
        <f ca="1">IF(ATALI[[#This Row],[//]]="","",INDEX(INDIRECT($2:$2),ATALI[[#This Row],[//]]))</f>
        <v/>
      </c>
      <c r="O813" s="44" t="str">
        <f ca="1">IF(ATALI[[#This Row],[//]]="","",INDEX(INDIRECT($2:$2),ATALI[[#This Row],[//]]))</f>
        <v/>
      </c>
      <c r="P813" s="44" t="str">
        <f ca="1">IF(ATALI[[#This Row],[//]]="","",IF(INDEX(INDIRECT($2:$2),ATALI[[#This Row],[//]])="","",INDEX(INDIRECT($2:$2),ATALI[[#This Row],[//]])))</f>
        <v/>
      </c>
      <c r="Q813" s="33" t="str">
        <f ca="1">IF(ATALI[[#This Row],[//]]="","",INDEX(INDIRECT($2:$2),ATALI[[#This Row],[//]]))</f>
        <v/>
      </c>
      <c r="R8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13" s="45" t="str">
        <f ca="1">IF(ATALI[[#This Row],[//]]="","",IF(INDEX(INDIRECT($2:$2),ATALI[[#This Row],[//]])="","",INDEX(INDIRECT($2:$2),ATALI[[#This Row],[//]])))</f>
        <v/>
      </c>
      <c r="U813" s="32" t="str">
        <f ca="1">IF(ATALI[[#This Row],[//]]="","",INDEX(INDIRECT($2:$2),ATALI[[#This Row],[//]]))</f>
        <v/>
      </c>
      <c r="V813" s="32" t="str">
        <f ca="1">LOWER(SUBSTITUTE(SUBSTITUTE(SUBSTITUTE(SUBSTITUTE(SUBSTITUTE(SUBSTITUTE(SUBSTITUTE(ATALI[[#This Row],[N.B.nota]]," ",""),"-",""),"(",""),")",""),".",""),",",""),"/",""))</f>
        <v/>
      </c>
      <c r="W813" s="32" t="str">
        <f ca="1">IF(ATALI[[#This Row],[concat]]="","",MATCH(ATALI[[#This Row],[concat]],[3]!db[NB NOTA_C],0)+1)</f>
        <v/>
      </c>
      <c r="X813" s="32" t="str">
        <f ca="1">IF(ATALI[[#This Row],[N.B.nota]]="","",ADDRESS(ROW(ATALI[QB]),COLUMN(ATALI[QB]))&amp;":"&amp;ADDRESS(ROW(),COLUMN(ATALI[QB])))</f>
        <v/>
      </c>
      <c r="Y813" s="46" t="str">
        <f ca="1">IF(ATALI[[#This Row],[//]]="","",HYPERLINK("[../DB.xlsx]DB!e"&amp;MATCH(ATALI[[#This Row],[concat]],[3]!db[NB NOTA_C],0)+1,"&gt;"))</f>
        <v/>
      </c>
      <c r="Z813" s="32">
        <f ca="1">IF(ATALI[[#This Row],[ID NOTA]]="",INDIRECT(ADDRESS(ROW()-1,COLUMN())),ATALI[[#This Row],[ID NOTA]])</f>
        <v>7</v>
      </c>
    </row>
    <row r="814" spans="1:26" x14ac:dyDescent="0.25">
      <c r="A814" s="32"/>
      <c r="B814" s="29" t="str">
        <f>IF(ATALI[[#This Row],[N_ID]]="","",INDEX(Table1[ID],MATCH(ATALI[[#This Row],[N_ID]],Table1[N_ID],0)))</f>
        <v/>
      </c>
      <c r="C814" s="29" t="str">
        <f ca="1">IF(ATALI[[#This Row],[//]]="","",HYPERLINK("["&amp;SUBSTITUTE(DIR,"'","")&amp;"]NOTA!D"&amp;ATALI[[#This Row],[//]]+2,"&gt;"))</f>
        <v/>
      </c>
      <c r="D814" s="29" t="str">
        <f>IF(ATALI[[#This Row],[ID NOTA]]="","",INDEX(Table1[QB],MATCH(ATALI[[#This Row],[ID NOTA]],Table1[ID],0)))</f>
        <v/>
      </c>
      <c r="E81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14" s="29"/>
      <c r="G814" s="30" t="str">
        <f ca="1">IF(ATALI[[#This Row],[N_ID]]="","",INDEX(INDIRECT($2:$2),ATALI[[#This Row],[//]]))</f>
        <v/>
      </c>
      <c r="H814" s="30" t="str">
        <f ca="1">IF(ATALI[[#This Row],[N_ID]]="","",INDEX(INDIRECT($2:$2),ATALI[[#This Row],[//]]))</f>
        <v/>
      </c>
      <c r="I814" s="32" t="str">
        <f ca="1">IF(ATALI[[#This Row],[N_ID]]="","",INDEX(INDIRECT($2:$2),ATALI[[#This Row],[//]]))</f>
        <v/>
      </c>
      <c r="J814" s="32" t="str">
        <f ca="1">IF(ATALI[[#This Row],[//]]="","",INDEX([3]!db[NB PAJAK],ATALI[[#This Row],[stt]]-1))</f>
        <v/>
      </c>
      <c r="K814" s="29" t="str">
        <f ca="1">IF(ATALI[[#This Row],[//]]="","",INDEX(INDIRECT($2:$2),ATALI[[#This Row],[//]]))</f>
        <v/>
      </c>
      <c r="L814" s="29" t="str">
        <f ca="1">IF(ATALI[[#This Row],[//]]="","",INDEX(INDIRECT($2:$2),ATALI[[#This Row],[//]]))</f>
        <v/>
      </c>
      <c r="M814" s="29" t="str">
        <f ca="1">IF(ATALI[[#This Row],[//]]="","",INDEX(INDIRECT($2:$2),ATALI[[#This Row],[//]]))</f>
        <v/>
      </c>
      <c r="N814" s="33" t="str">
        <f ca="1">IF(ATALI[[#This Row],[//]]="","",INDEX(INDIRECT($2:$2),ATALI[[#This Row],[//]]))</f>
        <v/>
      </c>
      <c r="O814" s="44" t="str">
        <f ca="1">IF(ATALI[[#This Row],[//]]="","",INDEX(INDIRECT($2:$2),ATALI[[#This Row],[//]]))</f>
        <v/>
      </c>
      <c r="P814" s="44" t="str">
        <f ca="1">IF(ATALI[[#This Row],[//]]="","",IF(INDEX(INDIRECT($2:$2),ATALI[[#This Row],[//]])="","",INDEX(INDIRECT($2:$2),ATALI[[#This Row],[//]])))</f>
        <v/>
      </c>
      <c r="Q814" s="33" t="str">
        <f ca="1">IF(ATALI[[#This Row],[//]]="","",INDEX(INDIRECT($2:$2),ATALI[[#This Row],[//]]))</f>
        <v/>
      </c>
      <c r="R8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14" s="45" t="str">
        <f ca="1">IF(ATALI[[#This Row],[//]]="","",IF(INDEX(INDIRECT($2:$2),ATALI[[#This Row],[//]])="","",INDEX(INDIRECT($2:$2),ATALI[[#This Row],[//]])))</f>
        <v/>
      </c>
      <c r="U814" s="32" t="str">
        <f ca="1">IF(ATALI[[#This Row],[//]]="","",INDEX(INDIRECT($2:$2),ATALI[[#This Row],[//]]))</f>
        <v/>
      </c>
      <c r="V814" s="32" t="str">
        <f ca="1">LOWER(SUBSTITUTE(SUBSTITUTE(SUBSTITUTE(SUBSTITUTE(SUBSTITUTE(SUBSTITUTE(SUBSTITUTE(ATALI[[#This Row],[N.B.nota]]," ",""),"-",""),"(",""),")",""),".",""),",",""),"/",""))</f>
        <v/>
      </c>
      <c r="W814" s="32" t="str">
        <f ca="1">IF(ATALI[[#This Row],[concat]]="","",MATCH(ATALI[[#This Row],[concat]],[3]!db[NB NOTA_C],0)+1)</f>
        <v/>
      </c>
      <c r="X814" s="32" t="str">
        <f ca="1">IF(ATALI[[#This Row],[N.B.nota]]="","",ADDRESS(ROW(ATALI[QB]),COLUMN(ATALI[QB]))&amp;":"&amp;ADDRESS(ROW(),COLUMN(ATALI[QB])))</f>
        <v/>
      </c>
      <c r="Y814" s="46" t="str">
        <f ca="1">IF(ATALI[[#This Row],[//]]="","",HYPERLINK("[../DB.xlsx]DB!e"&amp;MATCH(ATALI[[#This Row],[concat]],[3]!db[NB NOTA_C],0)+1,"&gt;"))</f>
        <v/>
      </c>
      <c r="Z814" s="32">
        <f ca="1">IF(ATALI[[#This Row],[ID NOTA]]="",INDIRECT(ADDRESS(ROW()-1,COLUMN())),ATALI[[#This Row],[ID NOTA]])</f>
        <v>7</v>
      </c>
    </row>
    <row r="815" spans="1:26" x14ac:dyDescent="0.25">
      <c r="A815" s="32"/>
      <c r="B815" s="29" t="str">
        <f>IF(ATALI[[#This Row],[N_ID]]="","",INDEX(Table1[ID],MATCH(ATALI[[#This Row],[N_ID]],Table1[N_ID],0)))</f>
        <v/>
      </c>
      <c r="C815" s="29" t="str">
        <f ca="1">IF(ATALI[[#This Row],[//]]="","",HYPERLINK("["&amp;SUBSTITUTE(DIR,"'","")&amp;"]NOTA!D"&amp;ATALI[[#This Row],[//]]+2,"&gt;"))</f>
        <v/>
      </c>
      <c r="D815" s="29" t="str">
        <f>IF(ATALI[[#This Row],[ID NOTA]]="","",INDEX(Table1[QB],MATCH(ATALI[[#This Row],[ID NOTA]],Table1[ID],0)))</f>
        <v/>
      </c>
      <c r="E81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15" s="29"/>
      <c r="G815" s="30" t="str">
        <f ca="1">IF(ATALI[[#This Row],[N_ID]]="","",INDEX(INDIRECT($2:$2),ATALI[[#This Row],[//]]))</f>
        <v/>
      </c>
      <c r="H815" s="30" t="str">
        <f ca="1">IF(ATALI[[#This Row],[N_ID]]="","",INDEX(INDIRECT($2:$2),ATALI[[#This Row],[//]]))</f>
        <v/>
      </c>
      <c r="I815" s="32" t="str">
        <f ca="1">IF(ATALI[[#This Row],[N_ID]]="","",INDEX(INDIRECT($2:$2),ATALI[[#This Row],[//]]))</f>
        <v/>
      </c>
      <c r="J815" s="32" t="str">
        <f ca="1">IF(ATALI[[#This Row],[//]]="","",INDEX([3]!db[NB PAJAK],ATALI[[#This Row],[stt]]-1))</f>
        <v/>
      </c>
      <c r="K815" s="29" t="str">
        <f ca="1">IF(ATALI[[#This Row],[//]]="","",INDEX(INDIRECT($2:$2),ATALI[[#This Row],[//]]))</f>
        <v/>
      </c>
      <c r="L815" s="29" t="str">
        <f ca="1">IF(ATALI[[#This Row],[//]]="","",INDEX(INDIRECT($2:$2),ATALI[[#This Row],[//]]))</f>
        <v/>
      </c>
      <c r="M815" s="29" t="str">
        <f ca="1">IF(ATALI[[#This Row],[//]]="","",INDEX(INDIRECT($2:$2),ATALI[[#This Row],[//]]))</f>
        <v/>
      </c>
      <c r="N815" s="33" t="str">
        <f ca="1">IF(ATALI[[#This Row],[//]]="","",INDEX(INDIRECT($2:$2),ATALI[[#This Row],[//]]))</f>
        <v/>
      </c>
      <c r="O815" s="44" t="str">
        <f ca="1">IF(ATALI[[#This Row],[//]]="","",INDEX(INDIRECT($2:$2),ATALI[[#This Row],[//]]))</f>
        <v/>
      </c>
      <c r="P815" s="44" t="str">
        <f ca="1">IF(ATALI[[#This Row],[//]]="","",IF(INDEX(INDIRECT($2:$2),ATALI[[#This Row],[//]])="","",INDEX(INDIRECT($2:$2),ATALI[[#This Row],[//]])))</f>
        <v/>
      </c>
      <c r="Q815" s="33" t="str">
        <f ca="1">IF(ATALI[[#This Row],[//]]="","",INDEX(INDIRECT($2:$2),ATALI[[#This Row],[//]]))</f>
        <v/>
      </c>
      <c r="R8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15" s="45" t="str">
        <f ca="1">IF(ATALI[[#This Row],[//]]="","",IF(INDEX(INDIRECT($2:$2),ATALI[[#This Row],[//]])="","",INDEX(INDIRECT($2:$2),ATALI[[#This Row],[//]])))</f>
        <v/>
      </c>
      <c r="U815" s="32" t="str">
        <f ca="1">IF(ATALI[[#This Row],[//]]="","",INDEX(INDIRECT($2:$2),ATALI[[#This Row],[//]]))</f>
        <v/>
      </c>
      <c r="V815" s="32" t="str">
        <f ca="1">LOWER(SUBSTITUTE(SUBSTITUTE(SUBSTITUTE(SUBSTITUTE(SUBSTITUTE(SUBSTITUTE(SUBSTITUTE(ATALI[[#This Row],[N.B.nota]]," ",""),"-",""),"(",""),")",""),".",""),",",""),"/",""))</f>
        <v/>
      </c>
      <c r="W815" s="32" t="str">
        <f ca="1">IF(ATALI[[#This Row],[concat]]="","",MATCH(ATALI[[#This Row],[concat]],[3]!db[NB NOTA_C],0)+1)</f>
        <v/>
      </c>
      <c r="X815" s="32" t="str">
        <f ca="1">IF(ATALI[[#This Row],[N.B.nota]]="","",ADDRESS(ROW(ATALI[QB]),COLUMN(ATALI[QB]))&amp;":"&amp;ADDRESS(ROW(),COLUMN(ATALI[QB])))</f>
        <v/>
      </c>
      <c r="Y815" s="46" t="str">
        <f ca="1">IF(ATALI[[#This Row],[//]]="","",HYPERLINK("[../DB.xlsx]DB!e"&amp;MATCH(ATALI[[#This Row],[concat]],[3]!db[NB NOTA_C],0)+1,"&gt;"))</f>
        <v/>
      </c>
      <c r="Z815" s="32">
        <f ca="1">IF(ATALI[[#This Row],[ID NOTA]]="",INDIRECT(ADDRESS(ROW()-1,COLUMN())),ATALI[[#This Row],[ID NOTA]])</f>
        <v>7</v>
      </c>
    </row>
    <row r="816" spans="1:26" x14ac:dyDescent="0.25">
      <c r="A816" s="32"/>
      <c r="B816" s="29" t="str">
        <f>IF(ATALI[[#This Row],[N_ID]]="","",INDEX(Table1[ID],MATCH(ATALI[[#This Row],[N_ID]],Table1[N_ID],0)))</f>
        <v/>
      </c>
      <c r="C816" s="29" t="str">
        <f ca="1">IF(ATALI[[#This Row],[//]]="","",HYPERLINK("["&amp;SUBSTITUTE(DIR,"'","")&amp;"]NOTA!D"&amp;ATALI[[#This Row],[//]]+2,"&gt;"))</f>
        <v/>
      </c>
      <c r="D816" s="29" t="str">
        <f>IF(ATALI[[#This Row],[ID NOTA]]="","",INDEX(Table1[QB],MATCH(ATALI[[#This Row],[ID NOTA]],Table1[ID],0)))</f>
        <v/>
      </c>
      <c r="E81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16" s="29"/>
      <c r="G816" s="30" t="str">
        <f ca="1">IF(ATALI[[#This Row],[N_ID]]="","",INDEX(INDIRECT($2:$2),ATALI[[#This Row],[//]]))</f>
        <v/>
      </c>
      <c r="H816" s="30" t="str">
        <f ca="1">IF(ATALI[[#This Row],[N_ID]]="","",INDEX(INDIRECT($2:$2),ATALI[[#This Row],[//]]))</f>
        <v/>
      </c>
      <c r="I816" s="32" t="str">
        <f ca="1">IF(ATALI[[#This Row],[N_ID]]="","",INDEX(INDIRECT($2:$2),ATALI[[#This Row],[//]]))</f>
        <v/>
      </c>
      <c r="J816" s="32" t="str">
        <f ca="1">IF(ATALI[[#This Row],[//]]="","",INDEX([3]!db[NB PAJAK],ATALI[[#This Row],[stt]]-1))</f>
        <v/>
      </c>
      <c r="K816" s="29" t="str">
        <f ca="1">IF(ATALI[[#This Row],[//]]="","",INDEX(INDIRECT($2:$2),ATALI[[#This Row],[//]]))</f>
        <v/>
      </c>
      <c r="L816" s="29" t="str">
        <f ca="1">IF(ATALI[[#This Row],[//]]="","",INDEX(INDIRECT($2:$2),ATALI[[#This Row],[//]]))</f>
        <v/>
      </c>
      <c r="M816" s="29" t="str">
        <f ca="1">IF(ATALI[[#This Row],[//]]="","",INDEX(INDIRECT($2:$2),ATALI[[#This Row],[//]]))</f>
        <v/>
      </c>
      <c r="N816" s="33" t="str">
        <f ca="1">IF(ATALI[[#This Row],[//]]="","",INDEX(INDIRECT($2:$2),ATALI[[#This Row],[//]]))</f>
        <v/>
      </c>
      <c r="O816" s="44" t="str">
        <f ca="1">IF(ATALI[[#This Row],[//]]="","",INDEX(INDIRECT($2:$2),ATALI[[#This Row],[//]]))</f>
        <v/>
      </c>
      <c r="P816" s="44" t="str">
        <f ca="1">IF(ATALI[[#This Row],[//]]="","",IF(INDEX(INDIRECT($2:$2),ATALI[[#This Row],[//]])="","",INDEX(INDIRECT($2:$2),ATALI[[#This Row],[//]])))</f>
        <v/>
      </c>
      <c r="Q816" s="33" t="str">
        <f ca="1">IF(ATALI[[#This Row],[//]]="","",INDEX(INDIRECT($2:$2),ATALI[[#This Row],[//]]))</f>
        <v/>
      </c>
      <c r="R8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16" s="45" t="str">
        <f ca="1">IF(ATALI[[#This Row],[//]]="","",IF(INDEX(INDIRECT($2:$2),ATALI[[#This Row],[//]])="","",INDEX(INDIRECT($2:$2),ATALI[[#This Row],[//]])))</f>
        <v/>
      </c>
      <c r="U816" s="32" t="str">
        <f ca="1">IF(ATALI[[#This Row],[//]]="","",INDEX(INDIRECT($2:$2),ATALI[[#This Row],[//]]))</f>
        <v/>
      </c>
      <c r="V816" s="32" t="str">
        <f ca="1">LOWER(SUBSTITUTE(SUBSTITUTE(SUBSTITUTE(SUBSTITUTE(SUBSTITUTE(SUBSTITUTE(SUBSTITUTE(ATALI[[#This Row],[N.B.nota]]," ",""),"-",""),"(",""),")",""),".",""),",",""),"/",""))</f>
        <v/>
      </c>
      <c r="W816" s="32" t="str">
        <f ca="1">IF(ATALI[[#This Row],[concat]]="","",MATCH(ATALI[[#This Row],[concat]],[3]!db[NB NOTA_C],0)+1)</f>
        <v/>
      </c>
      <c r="X816" s="32" t="str">
        <f ca="1">IF(ATALI[[#This Row],[N.B.nota]]="","",ADDRESS(ROW(ATALI[QB]),COLUMN(ATALI[QB]))&amp;":"&amp;ADDRESS(ROW(),COLUMN(ATALI[QB])))</f>
        <v/>
      </c>
      <c r="Y816" s="46" t="str">
        <f ca="1">IF(ATALI[[#This Row],[//]]="","",HYPERLINK("[../DB.xlsx]DB!e"&amp;MATCH(ATALI[[#This Row],[concat]],[3]!db[NB NOTA_C],0)+1,"&gt;"))</f>
        <v/>
      </c>
      <c r="Z816" s="32">
        <f ca="1">IF(ATALI[[#This Row],[ID NOTA]]="",INDIRECT(ADDRESS(ROW()-1,COLUMN())),ATALI[[#This Row],[ID NOTA]])</f>
        <v>7</v>
      </c>
    </row>
    <row r="817" spans="1:26" x14ac:dyDescent="0.25">
      <c r="A817" s="32"/>
      <c r="B817" s="29" t="str">
        <f>IF(ATALI[[#This Row],[N_ID]]="","",INDEX(Table1[ID],MATCH(ATALI[[#This Row],[N_ID]],Table1[N_ID],0)))</f>
        <v/>
      </c>
      <c r="C817" s="29" t="str">
        <f ca="1">IF(ATALI[[#This Row],[//]]="","",HYPERLINK("["&amp;SUBSTITUTE(DIR,"'","")&amp;"]NOTA!D"&amp;ATALI[[#This Row],[//]]+2,"&gt;"))</f>
        <v/>
      </c>
      <c r="D817" s="29" t="str">
        <f>IF(ATALI[[#This Row],[ID NOTA]]="","",INDEX(Table1[QB],MATCH(ATALI[[#This Row],[ID NOTA]],Table1[ID],0)))</f>
        <v/>
      </c>
      <c r="E81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17" s="29"/>
      <c r="G817" s="30" t="str">
        <f ca="1">IF(ATALI[[#This Row],[N_ID]]="","",INDEX(INDIRECT($2:$2),ATALI[[#This Row],[//]]))</f>
        <v/>
      </c>
      <c r="H817" s="30" t="str">
        <f ca="1">IF(ATALI[[#This Row],[N_ID]]="","",INDEX(INDIRECT($2:$2),ATALI[[#This Row],[//]]))</f>
        <v/>
      </c>
      <c r="I817" s="32" t="str">
        <f ca="1">IF(ATALI[[#This Row],[N_ID]]="","",INDEX(INDIRECT($2:$2),ATALI[[#This Row],[//]]))</f>
        <v/>
      </c>
      <c r="J817" s="32" t="str">
        <f ca="1">IF(ATALI[[#This Row],[//]]="","",INDEX([3]!db[NB PAJAK],ATALI[[#This Row],[stt]]-1))</f>
        <v/>
      </c>
      <c r="K817" s="29" t="str">
        <f ca="1">IF(ATALI[[#This Row],[//]]="","",INDEX(INDIRECT($2:$2),ATALI[[#This Row],[//]]))</f>
        <v/>
      </c>
      <c r="L817" s="29" t="str">
        <f ca="1">IF(ATALI[[#This Row],[//]]="","",INDEX(INDIRECT($2:$2),ATALI[[#This Row],[//]]))</f>
        <v/>
      </c>
      <c r="M817" s="29" t="str">
        <f ca="1">IF(ATALI[[#This Row],[//]]="","",INDEX(INDIRECT($2:$2),ATALI[[#This Row],[//]]))</f>
        <v/>
      </c>
      <c r="N817" s="33" t="str">
        <f ca="1">IF(ATALI[[#This Row],[//]]="","",INDEX(INDIRECT($2:$2),ATALI[[#This Row],[//]]))</f>
        <v/>
      </c>
      <c r="O817" s="44" t="str">
        <f ca="1">IF(ATALI[[#This Row],[//]]="","",INDEX(INDIRECT($2:$2),ATALI[[#This Row],[//]]))</f>
        <v/>
      </c>
      <c r="P817" s="44" t="str">
        <f ca="1">IF(ATALI[[#This Row],[//]]="","",IF(INDEX(INDIRECT($2:$2),ATALI[[#This Row],[//]])="","",INDEX(INDIRECT($2:$2),ATALI[[#This Row],[//]])))</f>
        <v/>
      </c>
      <c r="Q817" s="33" t="str">
        <f ca="1">IF(ATALI[[#This Row],[//]]="","",INDEX(INDIRECT($2:$2),ATALI[[#This Row],[//]]))</f>
        <v/>
      </c>
      <c r="R8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17" s="45" t="str">
        <f ca="1">IF(ATALI[[#This Row],[//]]="","",IF(INDEX(INDIRECT($2:$2),ATALI[[#This Row],[//]])="","",INDEX(INDIRECT($2:$2),ATALI[[#This Row],[//]])))</f>
        <v/>
      </c>
      <c r="U817" s="32" t="str">
        <f ca="1">IF(ATALI[[#This Row],[//]]="","",INDEX(INDIRECT($2:$2),ATALI[[#This Row],[//]]))</f>
        <v/>
      </c>
      <c r="V817" s="32" t="str">
        <f ca="1">LOWER(SUBSTITUTE(SUBSTITUTE(SUBSTITUTE(SUBSTITUTE(SUBSTITUTE(SUBSTITUTE(SUBSTITUTE(ATALI[[#This Row],[N.B.nota]]," ",""),"-",""),"(",""),")",""),".",""),",",""),"/",""))</f>
        <v/>
      </c>
      <c r="W817" s="32" t="str">
        <f ca="1">IF(ATALI[[#This Row],[concat]]="","",MATCH(ATALI[[#This Row],[concat]],[3]!db[NB NOTA_C],0)+1)</f>
        <v/>
      </c>
      <c r="X817" s="32" t="str">
        <f ca="1">IF(ATALI[[#This Row],[N.B.nota]]="","",ADDRESS(ROW(ATALI[QB]),COLUMN(ATALI[QB]))&amp;":"&amp;ADDRESS(ROW(),COLUMN(ATALI[QB])))</f>
        <v/>
      </c>
      <c r="Y817" s="46" t="str">
        <f ca="1">IF(ATALI[[#This Row],[//]]="","",HYPERLINK("[../DB.xlsx]DB!e"&amp;MATCH(ATALI[[#This Row],[concat]],[3]!db[NB NOTA_C],0)+1,"&gt;"))</f>
        <v/>
      </c>
      <c r="Z817" s="32">
        <f ca="1">IF(ATALI[[#This Row],[ID NOTA]]="",INDIRECT(ADDRESS(ROW()-1,COLUMN())),ATALI[[#This Row],[ID NOTA]])</f>
        <v>7</v>
      </c>
    </row>
    <row r="818" spans="1:26" x14ac:dyDescent="0.25">
      <c r="A818" s="32"/>
      <c r="B818" s="29" t="str">
        <f>IF(ATALI[[#This Row],[N_ID]]="","",INDEX(Table1[ID],MATCH(ATALI[[#This Row],[N_ID]],Table1[N_ID],0)))</f>
        <v/>
      </c>
      <c r="C818" s="29" t="str">
        <f ca="1">IF(ATALI[[#This Row],[//]]="","",HYPERLINK("["&amp;SUBSTITUTE(DIR,"'","")&amp;"]NOTA!D"&amp;ATALI[[#This Row],[//]]+2,"&gt;"))</f>
        <v/>
      </c>
      <c r="D818" s="29" t="str">
        <f>IF(ATALI[[#This Row],[ID NOTA]]="","",INDEX(Table1[QB],MATCH(ATALI[[#This Row],[ID NOTA]],Table1[ID],0)))</f>
        <v/>
      </c>
      <c r="E81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18" s="29"/>
      <c r="G818" s="30" t="str">
        <f ca="1">IF(ATALI[[#This Row],[N_ID]]="","",INDEX(INDIRECT($2:$2),ATALI[[#This Row],[//]]))</f>
        <v/>
      </c>
      <c r="H818" s="30" t="str">
        <f ca="1">IF(ATALI[[#This Row],[N_ID]]="","",INDEX(INDIRECT($2:$2),ATALI[[#This Row],[//]]))</f>
        <v/>
      </c>
      <c r="I818" s="32" t="str">
        <f ca="1">IF(ATALI[[#This Row],[N_ID]]="","",INDEX(INDIRECT($2:$2),ATALI[[#This Row],[//]]))</f>
        <v/>
      </c>
      <c r="J818" s="32" t="str">
        <f ca="1">IF(ATALI[[#This Row],[//]]="","",INDEX([3]!db[NB PAJAK],ATALI[[#This Row],[stt]]-1))</f>
        <v/>
      </c>
      <c r="K818" s="29" t="str">
        <f ca="1">IF(ATALI[[#This Row],[//]]="","",INDEX(INDIRECT($2:$2),ATALI[[#This Row],[//]]))</f>
        <v/>
      </c>
      <c r="L818" s="29" t="str">
        <f ca="1">IF(ATALI[[#This Row],[//]]="","",INDEX(INDIRECT($2:$2),ATALI[[#This Row],[//]]))</f>
        <v/>
      </c>
      <c r="M818" s="29" t="str">
        <f ca="1">IF(ATALI[[#This Row],[//]]="","",INDEX(INDIRECT($2:$2),ATALI[[#This Row],[//]]))</f>
        <v/>
      </c>
      <c r="N818" s="33" t="str">
        <f ca="1">IF(ATALI[[#This Row],[//]]="","",INDEX(INDIRECT($2:$2),ATALI[[#This Row],[//]]))</f>
        <v/>
      </c>
      <c r="O818" s="44" t="str">
        <f ca="1">IF(ATALI[[#This Row],[//]]="","",INDEX(INDIRECT($2:$2),ATALI[[#This Row],[//]]))</f>
        <v/>
      </c>
      <c r="P818" s="44" t="str">
        <f ca="1">IF(ATALI[[#This Row],[//]]="","",IF(INDEX(INDIRECT($2:$2),ATALI[[#This Row],[//]])="","",INDEX(INDIRECT($2:$2),ATALI[[#This Row],[//]])))</f>
        <v/>
      </c>
      <c r="Q818" s="33" t="str">
        <f ca="1">IF(ATALI[[#This Row],[//]]="","",INDEX(INDIRECT($2:$2),ATALI[[#This Row],[//]]))</f>
        <v/>
      </c>
      <c r="R8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18" s="45" t="str">
        <f ca="1">IF(ATALI[[#This Row],[//]]="","",IF(INDEX(INDIRECT($2:$2),ATALI[[#This Row],[//]])="","",INDEX(INDIRECT($2:$2),ATALI[[#This Row],[//]])))</f>
        <v/>
      </c>
      <c r="U818" s="32" t="str">
        <f ca="1">IF(ATALI[[#This Row],[//]]="","",INDEX(INDIRECT($2:$2),ATALI[[#This Row],[//]]))</f>
        <v/>
      </c>
      <c r="V818" s="32" t="str">
        <f ca="1">LOWER(SUBSTITUTE(SUBSTITUTE(SUBSTITUTE(SUBSTITUTE(SUBSTITUTE(SUBSTITUTE(SUBSTITUTE(ATALI[[#This Row],[N.B.nota]]," ",""),"-",""),"(",""),")",""),".",""),",",""),"/",""))</f>
        <v/>
      </c>
      <c r="W818" s="32" t="str">
        <f ca="1">IF(ATALI[[#This Row],[concat]]="","",MATCH(ATALI[[#This Row],[concat]],[3]!db[NB NOTA_C],0)+1)</f>
        <v/>
      </c>
      <c r="X818" s="32" t="str">
        <f ca="1">IF(ATALI[[#This Row],[N.B.nota]]="","",ADDRESS(ROW(ATALI[QB]),COLUMN(ATALI[QB]))&amp;":"&amp;ADDRESS(ROW(),COLUMN(ATALI[QB])))</f>
        <v/>
      </c>
      <c r="Y818" s="46" t="str">
        <f ca="1">IF(ATALI[[#This Row],[//]]="","",HYPERLINK("[../DB.xlsx]DB!e"&amp;MATCH(ATALI[[#This Row],[concat]],[3]!db[NB NOTA_C],0)+1,"&gt;"))</f>
        <v/>
      </c>
      <c r="Z818" s="32">
        <f ca="1">IF(ATALI[[#This Row],[ID NOTA]]="",INDIRECT(ADDRESS(ROW()-1,COLUMN())),ATALI[[#This Row],[ID NOTA]])</f>
        <v>7</v>
      </c>
    </row>
    <row r="819" spans="1:26" x14ac:dyDescent="0.25">
      <c r="A819" s="32"/>
      <c r="B819" s="29" t="str">
        <f>IF(ATALI[[#This Row],[N_ID]]="","",INDEX(Table1[ID],MATCH(ATALI[[#This Row],[N_ID]],Table1[N_ID],0)))</f>
        <v/>
      </c>
      <c r="C819" s="29" t="str">
        <f ca="1">IF(ATALI[[#This Row],[//]]="","",HYPERLINK("["&amp;SUBSTITUTE(DIR,"'","")&amp;"]NOTA!D"&amp;ATALI[[#This Row],[//]]+2,"&gt;"))</f>
        <v/>
      </c>
      <c r="D819" s="29" t="str">
        <f>IF(ATALI[[#This Row],[ID NOTA]]="","",INDEX(Table1[QB],MATCH(ATALI[[#This Row],[ID NOTA]],Table1[ID],0)))</f>
        <v/>
      </c>
      <c r="E81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19" s="29"/>
      <c r="G819" s="30" t="str">
        <f ca="1">IF(ATALI[[#This Row],[N_ID]]="","",INDEX(INDIRECT($2:$2),ATALI[[#This Row],[//]]))</f>
        <v/>
      </c>
      <c r="H819" s="30" t="str">
        <f ca="1">IF(ATALI[[#This Row],[N_ID]]="","",INDEX(INDIRECT($2:$2),ATALI[[#This Row],[//]]))</f>
        <v/>
      </c>
      <c r="I819" s="32" t="str">
        <f ca="1">IF(ATALI[[#This Row],[N_ID]]="","",INDEX(INDIRECT($2:$2),ATALI[[#This Row],[//]]))</f>
        <v/>
      </c>
      <c r="J819" s="32" t="str">
        <f ca="1">IF(ATALI[[#This Row],[//]]="","",INDEX([3]!db[NB PAJAK],ATALI[[#This Row],[stt]]-1))</f>
        <v/>
      </c>
      <c r="K819" s="29" t="str">
        <f ca="1">IF(ATALI[[#This Row],[//]]="","",INDEX(INDIRECT($2:$2),ATALI[[#This Row],[//]]))</f>
        <v/>
      </c>
      <c r="L819" s="29" t="str">
        <f ca="1">IF(ATALI[[#This Row],[//]]="","",INDEX(INDIRECT($2:$2),ATALI[[#This Row],[//]]))</f>
        <v/>
      </c>
      <c r="M819" s="29" t="str">
        <f ca="1">IF(ATALI[[#This Row],[//]]="","",INDEX(INDIRECT($2:$2),ATALI[[#This Row],[//]]))</f>
        <v/>
      </c>
      <c r="N819" s="33" t="str">
        <f ca="1">IF(ATALI[[#This Row],[//]]="","",INDEX(INDIRECT($2:$2),ATALI[[#This Row],[//]]))</f>
        <v/>
      </c>
      <c r="O819" s="44" t="str">
        <f ca="1">IF(ATALI[[#This Row],[//]]="","",INDEX(INDIRECT($2:$2),ATALI[[#This Row],[//]]))</f>
        <v/>
      </c>
      <c r="P819" s="44" t="str">
        <f ca="1">IF(ATALI[[#This Row],[//]]="","",IF(INDEX(INDIRECT($2:$2),ATALI[[#This Row],[//]])="","",INDEX(INDIRECT($2:$2),ATALI[[#This Row],[//]])))</f>
        <v/>
      </c>
      <c r="Q819" s="33" t="str">
        <f ca="1">IF(ATALI[[#This Row],[//]]="","",INDEX(INDIRECT($2:$2),ATALI[[#This Row],[//]]))</f>
        <v/>
      </c>
      <c r="R8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19" s="45" t="str">
        <f ca="1">IF(ATALI[[#This Row],[//]]="","",IF(INDEX(INDIRECT($2:$2),ATALI[[#This Row],[//]])="","",INDEX(INDIRECT($2:$2),ATALI[[#This Row],[//]])))</f>
        <v/>
      </c>
      <c r="U819" s="32" t="str">
        <f ca="1">IF(ATALI[[#This Row],[//]]="","",INDEX(INDIRECT($2:$2),ATALI[[#This Row],[//]]))</f>
        <v/>
      </c>
      <c r="V819" s="32" t="str">
        <f ca="1">LOWER(SUBSTITUTE(SUBSTITUTE(SUBSTITUTE(SUBSTITUTE(SUBSTITUTE(SUBSTITUTE(SUBSTITUTE(ATALI[[#This Row],[N.B.nota]]," ",""),"-",""),"(",""),")",""),".",""),",",""),"/",""))</f>
        <v/>
      </c>
      <c r="W819" s="32" t="str">
        <f ca="1">IF(ATALI[[#This Row],[concat]]="","",MATCH(ATALI[[#This Row],[concat]],[3]!db[NB NOTA_C],0)+1)</f>
        <v/>
      </c>
      <c r="X819" s="32" t="str">
        <f ca="1">IF(ATALI[[#This Row],[N.B.nota]]="","",ADDRESS(ROW(ATALI[QB]),COLUMN(ATALI[QB]))&amp;":"&amp;ADDRESS(ROW(),COLUMN(ATALI[QB])))</f>
        <v/>
      </c>
      <c r="Y819" s="46" t="str">
        <f ca="1">IF(ATALI[[#This Row],[//]]="","",HYPERLINK("[../DB.xlsx]DB!e"&amp;MATCH(ATALI[[#This Row],[concat]],[3]!db[NB NOTA_C],0)+1,"&gt;"))</f>
        <v/>
      </c>
      <c r="Z819" s="32">
        <f ca="1">IF(ATALI[[#This Row],[ID NOTA]]="",INDIRECT(ADDRESS(ROW()-1,COLUMN())),ATALI[[#This Row],[ID NOTA]])</f>
        <v>7</v>
      </c>
    </row>
    <row r="820" spans="1:26" x14ac:dyDescent="0.25">
      <c r="A820" s="32"/>
      <c r="B820" s="29" t="str">
        <f>IF(ATALI[[#This Row],[N_ID]]="","",INDEX(Table1[ID],MATCH(ATALI[[#This Row],[N_ID]],Table1[N_ID],0)))</f>
        <v/>
      </c>
      <c r="C820" s="29" t="str">
        <f ca="1">IF(ATALI[[#This Row],[//]]="","",HYPERLINK("["&amp;SUBSTITUTE(DIR,"'","")&amp;"]NOTA!D"&amp;ATALI[[#This Row],[//]]+2,"&gt;"))</f>
        <v/>
      </c>
      <c r="D820" s="29" t="str">
        <f>IF(ATALI[[#This Row],[ID NOTA]]="","",INDEX(Table1[QB],MATCH(ATALI[[#This Row],[ID NOTA]],Table1[ID],0)))</f>
        <v/>
      </c>
      <c r="E82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20" s="29"/>
      <c r="G820" s="30" t="str">
        <f ca="1">IF(ATALI[[#This Row],[N_ID]]="","",INDEX(INDIRECT($2:$2),ATALI[[#This Row],[//]]))</f>
        <v/>
      </c>
      <c r="H820" s="30" t="str">
        <f ca="1">IF(ATALI[[#This Row],[N_ID]]="","",INDEX(INDIRECT($2:$2),ATALI[[#This Row],[//]]))</f>
        <v/>
      </c>
      <c r="I820" s="32" t="str">
        <f ca="1">IF(ATALI[[#This Row],[N_ID]]="","",INDEX(INDIRECT($2:$2),ATALI[[#This Row],[//]]))</f>
        <v/>
      </c>
      <c r="J820" s="32" t="str">
        <f ca="1">IF(ATALI[[#This Row],[//]]="","",INDEX([3]!db[NB PAJAK],ATALI[[#This Row],[stt]]-1))</f>
        <v/>
      </c>
      <c r="K820" s="29" t="str">
        <f ca="1">IF(ATALI[[#This Row],[//]]="","",INDEX(INDIRECT($2:$2),ATALI[[#This Row],[//]]))</f>
        <v/>
      </c>
      <c r="L820" s="29" t="str">
        <f ca="1">IF(ATALI[[#This Row],[//]]="","",INDEX(INDIRECT($2:$2),ATALI[[#This Row],[//]]))</f>
        <v/>
      </c>
      <c r="M820" s="29" t="str">
        <f ca="1">IF(ATALI[[#This Row],[//]]="","",INDEX(INDIRECT($2:$2),ATALI[[#This Row],[//]]))</f>
        <v/>
      </c>
      <c r="N820" s="33" t="str">
        <f ca="1">IF(ATALI[[#This Row],[//]]="","",INDEX(INDIRECT($2:$2),ATALI[[#This Row],[//]]))</f>
        <v/>
      </c>
      <c r="O820" s="44" t="str">
        <f ca="1">IF(ATALI[[#This Row],[//]]="","",INDEX(INDIRECT($2:$2),ATALI[[#This Row],[//]]))</f>
        <v/>
      </c>
      <c r="P820" s="44" t="str">
        <f ca="1">IF(ATALI[[#This Row],[//]]="","",IF(INDEX(INDIRECT($2:$2),ATALI[[#This Row],[//]])="","",INDEX(INDIRECT($2:$2),ATALI[[#This Row],[//]])))</f>
        <v/>
      </c>
      <c r="Q820" s="33" t="str">
        <f ca="1">IF(ATALI[[#This Row],[//]]="","",INDEX(INDIRECT($2:$2),ATALI[[#This Row],[//]]))</f>
        <v/>
      </c>
      <c r="R8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20" s="45" t="str">
        <f ca="1">IF(ATALI[[#This Row],[//]]="","",IF(INDEX(INDIRECT($2:$2),ATALI[[#This Row],[//]])="","",INDEX(INDIRECT($2:$2),ATALI[[#This Row],[//]])))</f>
        <v/>
      </c>
      <c r="U820" s="32" t="str">
        <f ca="1">IF(ATALI[[#This Row],[//]]="","",INDEX(INDIRECT($2:$2),ATALI[[#This Row],[//]]))</f>
        <v/>
      </c>
      <c r="V820" s="32" t="str">
        <f ca="1">LOWER(SUBSTITUTE(SUBSTITUTE(SUBSTITUTE(SUBSTITUTE(SUBSTITUTE(SUBSTITUTE(SUBSTITUTE(ATALI[[#This Row],[N.B.nota]]," ",""),"-",""),"(",""),")",""),".",""),",",""),"/",""))</f>
        <v/>
      </c>
      <c r="W820" s="32" t="str">
        <f ca="1">IF(ATALI[[#This Row],[concat]]="","",MATCH(ATALI[[#This Row],[concat]],[3]!db[NB NOTA_C],0)+1)</f>
        <v/>
      </c>
      <c r="X820" s="32" t="str">
        <f ca="1">IF(ATALI[[#This Row],[N.B.nota]]="","",ADDRESS(ROW(ATALI[QB]),COLUMN(ATALI[QB]))&amp;":"&amp;ADDRESS(ROW(),COLUMN(ATALI[QB])))</f>
        <v/>
      </c>
      <c r="Y820" s="46" t="str">
        <f ca="1">IF(ATALI[[#This Row],[//]]="","",HYPERLINK("[../DB.xlsx]DB!e"&amp;MATCH(ATALI[[#This Row],[concat]],[3]!db[NB NOTA_C],0)+1,"&gt;"))</f>
        <v/>
      </c>
      <c r="Z820" s="32">
        <f ca="1">IF(ATALI[[#This Row],[ID NOTA]]="",INDIRECT(ADDRESS(ROW()-1,COLUMN())),ATALI[[#This Row],[ID NOTA]])</f>
        <v>7</v>
      </c>
    </row>
    <row r="821" spans="1:26" x14ac:dyDescent="0.25">
      <c r="A821" s="32"/>
      <c r="B821" s="29" t="str">
        <f>IF(ATALI[[#This Row],[N_ID]]="","",INDEX(Table1[ID],MATCH(ATALI[[#This Row],[N_ID]],Table1[N_ID],0)))</f>
        <v/>
      </c>
      <c r="C821" s="29" t="str">
        <f ca="1">IF(ATALI[[#This Row],[//]]="","",HYPERLINK("["&amp;SUBSTITUTE(DIR,"'","")&amp;"]NOTA!D"&amp;ATALI[[#This Row],[//]]+2,"&gt;"))</f>
        <v/>
      </c>
      <c r="D821" s="29" t="str">
        <f>IF(ATALI[[#This Row],[ID NOTA]]="","",INDEX(Table1[QB],MATCH(ATALI[[#This Row],[ID NOTA]],Table1[ID],0)))</f>
        <v/>
      </c>
      <c r="E82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21" s="29"/>
      <c r="G821" s="30" t="str">
        <f ca="1">IF(ATALI[[#This Row],[N_ID]]="","",INDEX(INDIRECT($2:$2),ATALI[[#This Row],[//]]))</f>
        <v/>
      </c>
      <c r="H821" s="30" t="str">
        <f ca="1">IF(ATALI[[#This Row],[N_ID]]="","",INDEX(INDIRECT($2:$2),ATALI[[#This Row],[//]]))</f>
        <v/>
      </c>
      <c r="I821" s="32" t="str">
        <f ca="1">IF(ATALI[[#This Row],[N_ID]]="","",INDEX(INDIRECT($2:$2),ATALI[[#This Row],[//]]))</f>
        <v/>
      </c>
      <c r="J821" s="32" t="str">
        <f ca="1">IF(ATALI[[#This Row],[//]]="","",INDEX([3]!db[NB PAJAK],ATALI[[#This Row],[stt]]-1))</f>
        <v/>
      </c>
      <c r="K821" s="29" t="str">
        <f ca="1">IF(ATALI[[#This Row],[//]]="","",INDEX(INDIRECT($2:$2),ATALI[[#This Row],[//]]))</f>
        <v/>
      </c>
      <c r="L821" s="29" t="str">
        <f ca="1">IF(ATALI[[#This Row],[//]]="","",INDEX(INDIRECT($2:$2),ATALI[[#This Row],[//]]))</f>
        <v/>
      </c>
      <c r="M821" s="29" t="str">
        <f ca="1">IF(ATALI[[#This Row],[//]]="","",INDEX(INDIRECT($2:$2),ATALI[[#This Row],[//]]))</f>
        <v/>
      </c>
      <c r="N821" s="33" t="str">
        <f ca="1">IF(ATALI[[#This Row],[//]]="","",INDEX(INDIRECT($2:$2),ATALI[[#This Row],[//]]))</f>
        <v/>
      </c>
      <c r="O821" s="44" t="str">
        <f ca="1">IF(ATALI[[#This Row],[//]]="","",INDEX(INDIRECT($2:$2),ATALI[[#This Row],[//]]))</f>
        <v/>
      </c>
      <c r="P821" s="44" t="str">
        <f ca="1">IF(ATALI[[#This Row],[//]]="","",IF(INDEX(INDIRECT($2:$2),ATALI[[#This Row],[//]])="","",INDEX(INDIRECT($2:$2),ATALI[[#This Row],[//]])))</f>
        <v/>
      </c>
      <c r="Q821" s="33" t="str">
        <f ca="1">IF(ATALI[[#This Row],[//]]="","",INDEX(INDIRECT($2:$2),ATALI[[#This Row],[//]]))</f>
        <v/>
      </c>
      <c r="R8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21" s="45" t="str">
        <f ca="1">IF(ATALI[[#This Row],[//]]="","",IF(INDEX(INDIRECT($2:$2),ATALI[[#This Row],[//]])="","",INDEX(INDIRECT($2:$2),ATALI[[#This Row],[//]])))</f>
        <v/>
      </c>
      <c r="U821" s="32" t="str">
        <f ca="1">IF(ATALI[[#This Row],[//]]="","",INDEX(INDIRECT($2:$2),ATALI[[#This Row],[//]]))</f>
        <v/>
      </c>
      <c r="V821" s="32" t="str">
        <f ca="1">LOWER(SUBSTITUTE(SUBSTITUTE(SUBSTITUTE(SUBSTITUTE(SUBSTITUTE(SUBSTITUTE(SUBSTITUTE(ATALI[[#This Row],[N.B.nota]]," ",""),"-",""),"(",""),")",""),".",""),",",""),"/",""))</f>
        <v/>
      </c>
      <c r="W821" s="32" t="str">
        <f ca="1">IF(ATALI[[#This Row],[concat]]="","",MATCH(ATALI[[#This Row],[concat]],[3]!db[NB NOTA_C],0)+1)</f>
        <v/>
      </c>
      <c r="X821" s="32" t="str">
        <f ca="1">IF(ATALI[[#This Row],[N.B.nota]]="","",ADDRESS(ROW(ATALI[QB]),COLUMN(ATALI[QB]))&amp;":"&amp;ADDRESS(ROW(),COLUMN(ATALI[QB])))</f>
        <v/>
      </c>
      <c r="Y821" s="46" t="str">
        <f ca="1">IF(ATALI[[#This Row],[//]]="","",HYPERLINK("[../DB.xlsx]DB!e"&amp;MATCH(ATALI[[#This Row],[concat]],[3]!db[NB NOTA_C],0)+1,"&gt;"))</f>
        <v/>
      </c>
      <c r="Z821" s="32">
        <f ca="1">IF(ATALI[[#This Row],[ID NOTA]]="",INDIRECT(ADDRESS(ROW()-1,COLUMN())),ATALI[[#This Row],[ID NOTA]])</f>
        <v>7</v>
      </c>
    </row>
    <row r="822" spans="1:26" x14ac:dyDescent="0.25">
      <c r="A822" s="32"/>
      <c r="B822" s="29" t="str">
        <f>IF(ATALI[[#This Row],[N_ID]]="","",INDEX(Table1[ID],MATCH(ATALI[[#This Row],[N_ID]],Table1[N_ID],0)))</f>
        <v/>
      </c>
      <c r="C822" s="29" t="str">
        <f ca="1">IF(ATALI[[#This Row],[//]]="","",HYPERLINK("["&amp;SUBSTITUTE(DIR,"'","")&amp;"]NOTA!D"&amp;ATALI[[#This Row],[//]]+2,"&gt;"))</f>
        <v/>
      </c>
      <c r="D822" s="29" t="str">
        <f>IF(ATALI[[#This Row],[ID NOTA]]="","",INDEX(Table1[QB],MATCH(ATALI[[#This Row],[ID NOTA]],Table1[ID],0)))</f>
        <v/>
      </c>
      <c r="E82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22" s="29"/>
      <c r="G822" s="30" t="str">
        <f ca="1">IF(ATALI[[#This Row],[N_ID]]="","",INDEX(INDIRECT($2:$2),ATALI[[#This Row],[//]]))</f>
        <v/>
      </c>
      <c r="H822" s="30" t="str">
        <f ca="1">IF(ATALI[[#This Row],[N_ID]]="","",INDEX(INDIRECT($2:$2),ATALI[[#This Row],[//]]))</f>
        <v/>
      </c>
      <c r="I822" s="32" t="str">
        <f ca="1">IF(ATALI[[#This Row],[N_ID]]="","",INDEX(INDIRECT($2:$2),ATALI[[#This Row],[//]]))</f>
        <v/>
      </c>
      <c r="J822" s="32" t="str">
        <f ca="1">IF(ATALI[[#This Row],[//]]="","",INDEX([3]!db[NB PAJAK],ATALI[[#This Row],[stt]]-1))</f>
        <v/>
      </c>
      <c r="K822" s="29" t="str">
        <f ca="1">IF(ATALI[[#This Row],[//]]="","",INDEX(INDIRECT($2:$2),ATALI[[#This Row],[//]]))</f>
        <v/>
      </c>
      <c r="L822" s="29" t="str">
        <f ca="1">IF(ATALI[[#This Row],[//]]="","",INDEX(INDIRECT($2:$2),ATALI[[#This Row],[//]]))</f>
        <v/>
      </c>
      <c r="M822" s="29" t="str">
        <f ca="1">IF(ATALI[[#This Row],[//]]="","",INDEX(INDIRECT($2:$2),ATALI[[#This Row],[//]]))</f>
        <v/>
      </c>
      <c r="N822" s="33" t="str">
        <f ca="1">IF(ATALI[[#This Row],[//]]="","",INDEX(INDIRECT($2:$2),ATALI[[#This Row],[//]]))</f>
        <v/>
      </c>
      <c r="O822" s="44" t="str">
        <f ca="1">IF(ATALI[[#This Row],[//]]="","",INDEX(INDIRECT($2:$2),ATALI[[#This Row],[//]]))</f>
        <v/>
      </c>
      <c r="P822" s="44" t="str">
        <f ca="1">IF(ATALI[[#This Row],[//]]="","",IF(INDEX(INDIRECT($2:$2),ATALI[[#This Row],[//]])="","",INDEX(INDIRECT($2:$2),ATALI[[#This Row],[//]])))</f>
        <v/>
      </c>
      <c r="Q822" s="33" t="str">
        <f ca="1">IF(ATALI[[#This Row],[//]]="","",INDEX(INDIRECT($2:$2),ATALI[[#This Row],[//]]))</f>
        <v/>
      </c>
      <c r="R8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22" s="45" t="str">
        <f ca="1">IF(ATALI[[#This Row],[//]]="","",IF(INDEX(INDIRECT($2:$2),ATALI[[#This Row],[//]])="","",INDEX(INDIRECT($2:$2),ATALI[[#This Row],[//]])))</f>
        <v/>
      </c>
      <c r="U822" s="32" t="str">
        <f ca="1">IF(ATALI[[#This Row],[//]]="","",INDEX(INDIRECT($2:$2),ATALI[[#This Row],[//]]))</f>
        <v/>
      </c>
      <c r="V822" s="32" t="str">
        <f ca="1">LOWER(SUBSTITUTE(SUBSTITUTE(SUBSTITUTE(SUBSTITUTE(SUBSTITUTE(SUBSTITUTE(SUBSTITUTE(ATALI[[#This Row],[N.B.nota]]," ",""),"-",""),"(",""),")",""),".",""),",",""),"/",""))</f>
        <v/>
      </c>
      <c r="W822" s="32" t="str">
        <f ca="1">IF(ATALI[[#This Row],[concat]]="","",MATCH(ATALI[[#This Row],[concat]],[3]!db[NB NOTA_C],0)+1)</f>
        <v/>
      </c>
      <c r="X822" s="32" t="str">
        <f ca="1">IF(ATALI[[#This Row],[N.B.nota]]="","",ADDRESS(ROW(ATALI[QB]),COLUMN(ATALI[QB]))&amp;":"&amp;ADDRESS(ROW(),COLUMN(ATALI[QB])))</f>
        <v/>
      </c>
      <c r="Y822" s="46" t="str">
        <f ca="1">IF(ATALI[[#This Row],[//]]="","",HYPERLINK("[../DB.xlsx]DB!e"&amp;MATCH(ATALI[[#This Row],[concat]],[3]!db[NB NOTA_C],0)+1,"&gt;"))</f>
        <v/>
      </c>
      <c r="Z822" s="32">
        <f ca="1">IF(ATALI[[#This Row],[ID NOTA]]="",INDIRECT(ADDRESS(ROW()-1,COLUMN())),ATALI[[#This Row],[ID NOTA]])</f>
        <v>7</v>
      </c>
    </row>
    <row r="823" spans="1:26" x14ac:dyDescent="0.25">
      <c r="A823" s="32"/>
      <c r="B823" s="29" t="str">
        <f>IF(ATALI[[#This Row],[N_ID]]="","",INDEX(Table1[ID],MATCH(ATALI[[#This Row],[N_ID]],Table1[N_ID],0)))</f>
        <v/>
      </c>
      <c r="C823" s="29" t="str">
        <f ca="1">IF(ATALI[[#This Row],[//]]="","",HYPERLINK("["&amp;SUBSTITUTE(DIR,"'","")&amp;"]NOTA!D"&amp;ATALI[[#This Row],[//]]+2,"&gt;"))</f>
        <v/>
      </c>
      <c r="D823" s="29" t="str">
        <f>IF(ATALI[[#This Row],[ID NOTA]]="","",INDEX(Table1[QB],MATCH(ATALI[[#This Row],[ID NOTA]],Table1[ID],0)))</f>
        <v/>
      </c>
      <c r="E82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23" s="29"/>
      <c r="G823" s="30" t="str">
        <f ca="1">IF(ATALI[[#This Row],[N_ID]]="","",INDEX(INDIRECT($2:$2),ATALI[[#This Row],[//]]))</f>
        <v/>
      </c>
      <c r="H823" s="30" t="str">
        <f ca="1">IF(ATALI[[#This Row],[N_ID]]="","",INDEX(INDIRECT($2:$2),ATALI[[#This Row],[//]]))</f>
        <v/>
      </c>
      <c r="I823" s="32" t="str">
        <f ca="1">IF(ATALI[[#This Row],[N_ID]]="","",INDEX(INDIRECT($2:$2),ATALI[[#This Row],[//]]))</f>
        <v/>
      </c>
      <c r="J823" s="32" t="str">
        <f ca="1">IF(ATALI[[#This Row],[//]]="","",INDEX([3]!db[NB PAJAK],ATALI[[#This Row],[stt]]-1))</f>
        <v/>
      </c>
      <c r="K823" s="29" t="str">
        <f ca="1">IF(ATALI[[#This Row],[//]]="","",INDEX(INDIRECT($2:$2),ATALI[[#This Row],[//]]))</f>
        <v/>
      </c>
      <c r="L823" s="29" t="str">
        <f ca="1">IF(ATALI[[#This Row],[//]]="","",INDEX(INDIRECT($2:$2),ATALI[[#This Row],[//]]))</f>
        <v/>
      </c>
      <c r="M823" s="29" t="str">
        <f ca="1">IF(ATALI[[#This Row],[//]]="","",INDEX(INDIRECT($2:$2),ATALI[[#This Row],[//]]))</f>
        <v/>
      </c>
      <c r="N823" s="33" t="str">
        <f ca="1">IF(ATALI[[#This Row],[//]]="","",INDEX(INDIRECT($2:$2),ATALI[[#This Row],[//]]))</f>
        <v/>
      </c>
      <c r="O823" s="44" t="str">
        <f ca="1">IF(ATALI[[#This Row],[//]]="","",INDEX(INDIRECT($2:$2),ATALI[[#This Row],[//]]))</f>
        <v/>
      </c>
      <c r="P823" s="44" t="str">
        <f ca="1">IF(ATALI[[#This Row],[//]]="","",IF(INDEX(INDIRECT($2:$2),ATALI[[#This Row],[//]])="","",INDEX(INDIRECT($2:$2),ATALI[[#This Row],[//]])))</f>
        <v/>
      </c>
      <c r="Q823" s="33" t="str">
        <f ca="1">IF(ATALI[[#This Row],[//]]="","",INDEX(INDIRECT($2:$2),ATALI[[#This Row],[//]]))</f>
        <v/>
      </c>
      <c r="R8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23" s="45" t="str">
        <f ca="1">IF(ATALI[[#This Row],[//]]="","",IF(INDEX(INDIRECT($2:$2),ATALI[[#This Row],[//]])="","",INDEX(INDIRECT($2:$2),ATALI[[#This Row],[//]])))</f>
        <v/>
      </c>
      <c r="U823" s="32" t="str">
        <f ca="1">IF(ATALI[[#This Row],[//]]="","",INDEX(INDIRECT($2:$2),ATALI[[#This Row],[//]]))</f>
        <v/>
      </c>
      <c r="V823" s="32" t="str">
        <f ca="1">LOWER(SUBSTITUTE(SUBSTITUTE(SUBSTITUTE(SUBSTITUTE(SUBSTITUTE(SUBSTITUTE(SUBSTITUTE(ATALI[[#This Row],[N.B.nota]]," ",""),"-",""),"(",""),")",""),".",""),",",""),"/",""))</f>
        <v/>
      </c>
      <c r="W823" s="32" t="str">
        <f ca="1">IF(ATALI[[#This Row],[concat]]="","",MATCH(ATALI[[#This Row],[concat]],[3]!db[NB NOTA_C],0)+1)</f>
        <v/>
      </c>
      <c r="X823" s="32" t="str">
        <f ca="1">IF(ATALI[[#This Row],[N.B.nota]]="","",ADDRESS(ROW(ATALI[QB]),COLUMN(ATALI[QB]))&amp;":"&amp;ADDRESS(ROW(),COLUMN(ATALI[QB])))</f>
        <v/>
      </c>
      <c r="Y823" s="46" t="str">
        <f ca="1">IF(ATALI[[#This Row],[//]]="","",HYPERLINK("[../DB.xlsx]DB!e"&amp;MATCH(ATALI[[#This Row],[concat]],[3]!db[NB NOTA_C],0)+1,"&gt;"))</f>
        <v/>
      </c>
      <c r="Z823" s="32">
        <f ca="1">IF(ATALI[[#This Row],[ID NOTA]]="",INDIRECT(ADDRESS(ROW()-1,COLUMN())),ATALI[[#This Row],[ID NOTA]])</f>
        <v>7</v>
      </c>
    </row>
    <row r="824" spans="1:26" x14ac:dyDescent="0.25">
      <c r="A824" s="32"/>
      <c r="B824" s="29" t="str">
        <f>IF(ATALI[[#This Row],[N_ID]]="","",INDEX(Table1[ID],MATCH(ATALI[[#This Row],[N_ID]],Table1[N_ID],0)))</f>
        <v/>
      </c>
      <c r="C824" s="29" t="str">
        <f ca="1">IF(ATALI[[#This Row],[//]]="","",HYPERLINK("["&amp;SUBSTITUTE(DIR,"'","")&amp;"]NOTA!D"&amp;ATALI[[#This Row],[//]]+2,"&gt;"))</f>
        <v/>
      </c>
      <c r="D824" s="29" t="str">
        <f>IF(ATALI[[#This Row],[ID NOTA]]="","",INDEX(Table1[QB],MATCH(ATALI[[#This Row],[ID NOTA]],Table1[ID],0)))</f>
        <v/>
      </c>
      <c r="E82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24" s="29"/>
      <c r="G824" s="30" t="str">
        <f ca="1">IF(ATALI[[#This Row],[N_ID]]="","",INDEX(INDIRECT($2:$2),ATALI[[#This Row],[//]]))</f>
        <v/>
      </c>
      <c r="H824" s="30" t="str">
        <f ca="1">IF(ATALI[[#This Row],[N_ID]]="","",INDEX(INDIRECT($2:$2),ATALI[[#This Row],[//]]))</f>
        <v/>
      </c>
      <c r="I824" s="32" t="str">
        <f ca="1">IF(ATALI[[#This Row],[N_ID]]="","",INDEX(INDIRECT($2:$2),ATALI[[#This Row],[//]]))</f>
        <v/>
      </c>
      <c r="J824" s="32" t="str">
        <f ca="1">IF(ATALI[[#This Row],[//]]="","",INDEX([3]!db[NB PAJAK],ATALI[[#This Row],[stt]]-1))</f>
        <v/>
      </c>
      <c r="K824" s="29" t="str">
        <f ca="1">IF(ATALI[[#This Row],[//]]="","",INDEX(INDIRECT($2:$2),ATALI[[#This Row],[//]]))</f>
        <v/>
      </c>
      <c r="L824" s="29" t="str">
        <f ca="1">IF(ATALI[[#This Row],[//]]="","",INDEX(INDIRECT($2:$2),ATALI[[#This Row],[//]]))</f>
        <v/>
      </c>
      <c r="M824" s="29" t="str">
        <f ca="1">IF(ATALI[[#This Row],[//]]="","",INDEX(INDIRECT($2:$2),ATALI[[#This Row],[//]]))</f>
        <v/>
      </c>
      <c r="N824" s="33" t="str">
        <f ca="1">IF(ATALI[[#This Row],[//]]="","",INDEX(INDIRECT($2:$2),ATALI[[#This Row],[//]]))</f>
        <v/>
      </c>
      <c r="O824" s="44" t="str">
        <f ca="1">IF(ATALI[[#This Row],[//]]="","",INDEX(INDIRECT($2:$2),ATALI[[#This Row],[//]]))</f>
        <v/>
      </c>
      <c r="P824" s="44" t="str">
        <f ca="1">IF(ATALI[[#This Row],[//]]="","",IF(INDEX(INDIRECT($2:$2),ATALI[[#This Row],[//]])="","",INDEX(INDIRECT($2:$2),ATALI[[#This Row],[//]])))</f>
        <v/>
      </c>
      <c r="Q824" s="33" t="str">
        <f ca="1">IF(ATALI[[#This Row],[//]]="","",INDEX(INDIRECT($2:$2),ATALI[[#This Row],[//]]))</f>
        <v/>
      </c>
      <c r="R8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24" s="45" t="str">
        <f ca="1">IF(ATALI[[#This Row],[//]]="","",IF(INDEX(INDIRECT($2:$2),ATALI[[#This Row],[//]])="","",INDEX(INDIRECT($2:$2),ATALI[[#This Row],[//]])))</f>
        <v/>
      </c>
      <c r="U824" s="32" t="str">
        <f ca="1">IF(ATALI[[#This Row],[//]]="","",INDEX(INDIRECT($2:$2),ATALI[[#This Row],[//]]))</f>
        <v/>
      </c>
      <c r="V824" s="32" t="str">
        <f ca="1">LOWER(SUBSTITUTE(SUBSTITUTE(SUBSTITUTE(SUBSTITUTE(SUBSTITUTE(SUBSTITUTE(SUBSTITUTE(ATALI[[#This Row],[N.B.nota]]," ",""),"-",""),"(",""),")",""),".",""),",",""),"/",""))</f>
        <v/>
      </c>
      <c r="W824" s="32" t="str">
        <f ca="1">IF(ATALI[[#This Row],[concat]]="","",MATCH(ATALI[[#This Row],[concat]],[3]!db[NB NOTA_C],0)+1)</f>
        <v/>
      </c>
      <c r="X824" s="32" t="str">
        <f ca="1">IF(ATALI[[#This Row],[N.B.nota]]="","",ADDRESS(ROW(ATALI[QB]),COLUMN(ATALI[QB]))&amp;":"&amp;ADDRESS(ROW(),COLUMN(ATALI[QB])))</f>
        <v/>
      </c>
      <c r="Y824" s="46" t="str">
        <f ca="1">IF(ATALI[[#This Row],[//]]="","",HYPERLINK("[../DB.xlsx]DB!e"&amp;MATCH(ATALI[[#This Row],[concat]],[3]!db[NB NOTA_C],0)+1,"&gt;"))</f>
        <v/>
      </c>
      <c r="Z824" s="32">
        <f ca="1">IF(ATALI[[#This Row],[ID NOTA]]="",INDIRECT(ADDRESS(ROW()-1,COLUMN())),ATALI[[#This Row],[ID NOTA]])</f>
        <v>7</v>
      </c>
    </row>
    <row r="825" spans="1:26" x14ac:dyDescent="0.25">
      <c r="A825" s="32"/>
      <c r="B825" s="29" t="str">
        <f>IF(ATALI[[#This Row],[N_ID]]="","",INDEX(Table1[ID],MATCH(ATALI[[#This Row],[N_ID]],Table1[N_ID],0)))</f>
        <v/>
      </c>
      <c r="C825" s="29" t="str">
        <f ca="1">IF(ATALI[[#This Row],[//]]="","",HYPERLINK("["&amp;SUBSTITUTE(DIR,"'","")&amp;"]NOTA!D"&amp;ATALI[[#This Row],[//]]+2,"&gt;"))</f>
        <v/>
      </c>
      <c r="D825" s="29" t="str">
        <f>IF(ATALI[[#This Row],[ID NOTA]]="","",INDEX(Table1[QB],MATCH(ATALI[[#This Row],[ID NOTA]],Table1[ID],0)))</f>
        <v/>
      </c>
      <c r="E82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25" s="29"/>
      <c r="G825" s="30" t="str">
        <f ca="1">IF(ATALI[[#This Row],[N_ID]]="","",INDEX(INDIRECT($2:$2),ATALI[[#This Row],[//]]))</f>
        <v/>
      </c>
      <c r="H825" s="30" t="str">
        <f ca="1">IF(ATALI[[#This Row],[N_ID]]="","",INDEX(INDIRECT($2:$2),ATALI[[#This Row],[//]]))</f>
        <v/>
      </c>
      <c r="I825" s="32" t="str">
        <f ca="1">IF(ATALI[[#This Row],[N_ID]]="","",INDEX(INDIRECT($2:$2),ATALI[[#This Row],[//]]))</f>
        <v/>
      </c>
      <c r="J825" s="32" t="str">
        <f ca="1">IF(ATALI[[#This Row],[//]]="","",INDEX([3]!db[NB PAJAK],ATALI[[#This Row],[stt]]-1))</f>
        <v/>
      </c>
      <c r="K825" s="29" t="str">
        <f ca="1">IF(ATALI[[#This Row],[//]]="","",INDEX(INDIRECT($2:$2),ATALI[[#This Row],[//]]))</f>
        <v/>
      </c>
      <c r="L825" s="29" t="str">
        <f ca="1">IF(ATALI[[#This Row],[//]]="","",INDEX(INDIRECT($2:$2),ATALI[[#This Row],[//]]))</f>
        <v/>
      </c>
      <c r="M825" s="29" t="str">
        <f ca="1">IF(ATALI[[#This Row],[//]]="","",INDEX(INDIRECT($2:$2),ATALI[[#This Row],[//]]))</f>
        <v/>
      </c>
      <c r="N825" s="33" t="str">
        <f ca="1">IF(ATALI[[#This Row],[//]]="","",INDEX(INDIRECT($2:$2),ATALI[[#This Row],[//]]))</f>
        <v/>
      </c>
      <c r="O825" s="44" t="str">
        <f ca="1">IF(ATALI[[#This Row],[//]]="","",INDEX(INDIRECT($2:$2),ATALI[[#This Row],[//]]))</f>
        <v/>
      </c>
      <c r="P825" s="44" t="str">
        <f ca="1">IF(ATALI[[#This Row],[//]]="","",IF(INDEX(INDIRECT($2:$2),ATALI[[#This Row],[//]])="","",INDEX(INDIRECT($2:$2),ATALI[[#This Row],[//]])))</f>
        <v/>
      </c>
      <c r="Q825" s="33" t="str">
        <f ca="1">IF(ATALI[[#This Row],[//]]="","",INDEX(INDIRECT($2:$2),ATALI[[#This Row],[//]]))</f>
        <v/>
      </c>
      <c r="R8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25" s="45" t="str">
        <f ca="1">IF(ATALI[[#This Row],[//]]="","",IF(INDEX(INDIRECT($2:$2),ATALI[[#This Row],[//]])="","",INDEX(INDIRECT($2:$2),ATALI[[#This Row],[//]])))</f>
        <v/>
      </c>
      <c r="U825" s="32" t="str">
        <f ca="1">IF(ATALI[[#This Row],[//]]="","",INDEX(INDIRECT($2:$2),ATALI[[#This Row],[//]]))</f>
        <v/>
      </c>
      <c r="V825" s="32" t="str">
        <f ca="1">LOWER(SUBSTITUTE(SUBSTITUTE(SUBSTITUTE(SUBSTITUTE(SUBSTITUTE(SUBSTITUTE(SUBSTITUTE(ATALI[[#This Row],[N.B.nota]]," ",""),"-",""),"(",""),")",""),".",""),",",""),"/",""))</f>
        <v/>
      </c>
      <c r="W825" s="32" t="str">
        <f ca="1">IF(ATALI[[#This Row],[concat]]="","",MATCH(ATALI[[#This Row],[concat]],[3]!db[NB NOTA_C],0)+1)</f>
        <v/>
      </c>
      <c r="X825" s="32" t="str">
        <f ca="1">IF(ATALI[[#This Row],[N.B.nota]]="","",ADDRESS(ROW(ATALI[QB]),COLUMN(ATALI[QB]))&amp;":"&amp;ADDRESS(ROW(),COLUMN(ATALI[QB])))</f>
        <v/>
      </c>
      <c r="Y825" s="46" t="str">
        <f ca="1">IF(ATALI[[#This Row],[//]]="","",HYPERLINK("[../DB.xlsx]DB!e"&amp;MATCH(ATALI[[#This Row],[concat]],[3]!db[NB NOTA_C],0)+1,"&gt;"))</f>
        <v/>
      </c>
      <c r="Z825" s="32">
        <f ca="1">IF(ATALI[[#This Row],[ID NOTA]]="",INDIRECT(ADDRESS(ROW()-1,COLUMN())),ATALI[[#This Row],[ID NOTA]])</f>
        <v>7</v>
      </c>
    </row>
    <row r="826" spans="1:26" x14ac:dyDescent="0.25">
      <c r="A826" s="32"/>
      <c r="B826" s="29" t="str">
        <f>IF(ATALI[[#This Row],[N_ID]]="","",INDEX(Table1[ID],MATCH(ATALI[[#This Row],[N_ID]],Table1[N_ID],0)))</f>
        <v/>
      </c>
      <c r="C826" s="29" t="str">
        <f ca="1">IF(ATALI[[#This Row],[//]]="","",HYPERLINK("["&amp;SUBSTITUTE(DIR,"'","")&amp;"]NOTA!D"&amp;ATALI[[#This Row],[//]]+2,"&gt;"))</f>
        <v/>
      </c>
      <c r="D826" s="29" t="str">
        <f>IF(ATALI[[#This Row],[ID NOTA]]="","",INDEX(Table1[QB],MATCH(ATALI[[#This Row],[ID NOTA]],Table1[ID],0)))</f>
        <v/>
      </c>
      <c r="E82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26" s="29"/>
      <c r="G826" s="30" t="str">
        <f ca="1">IF(ATALI[[#This Row],[N_ID]]="","",INDEX(INDIRECT($2:$2),ATALI[[#This Row],[//]]))</f>
        <v/>
      </c>
      <c r="H826" s="30" t="str">
        <f ca="1">IF(ATALI[[#This Row],[N_ID]]="","",INDEX(INDIRECT($2:$2),ATALI[[#This Row],[//]]))</f>
        <v/>
      </c>
      <c r="I826" s="32" t="str">
        <f ca="1">IF(ATALI[[#This Row],[N_ID]]="","",INDEX(INDIRECT($2:$2),ATALI[[#This Row],[//]]))</f>
        <v/>
      </c>
      <c r="J826" s="32" t="str">
        <f ca="1">IF(ATALI[[#This Row],[//]]="","",INDEX([3]!db[NB PAJAK],ATALI[[#This Row],[stt]]-1))</f>
        <v/>
      </c>
      <c r="K826" s="29" t="str">
        <f ca="1">IF(ATALI[[#This Row],[//]]="","",INDEX(INDIRECT($2:$2),ATALI[[#This Row],[//]]))</f>
        <v/>
      </c>
      <c r="L826" s="29" t="str">
        <f ca="1">IF(ATALI[[#This Row],[//]]="","",INDEX(INDIRECT($2:$2),ATALI[[#This Row],[//]]))</f>
        <v/>
      </c>
      <c r="M826" s="29" t="str">
        <f ca="1">IF(ATALI[[#This Row],[//]]="","",INDEX(INDIRECT($2:$2),ATALI[[#This Row],[//]]))</f>
        <v/>
      </c>
      <c r="N826" s="33" t="str">
        <f ca="1">IF(ATALI[[#This Row],[//]]="","",INDEX(INDIRECT($2:$2),ATALI[[#This Row],[//]]))</f>
        <v/>
      </c>
      <c r="O826" s="44" t="str">
        <f ca="1">IF(ATALI[[#This Row],[//]]="","",INDEX(INDIRECT($2:$2),ATALI[[#This Row],[//]]))</f>
        <v/>
      </c>
      <c r="P826" s="44" t="str">
        <f ca="1">IF(ATALI[[#This Row],[//]]="","",IF(INDEX(INDIRECT($2:$2),ATALI[[#This Row],[//]])="","",INDEX(INDIRECT($2:$2),ATALI[[#This Row],[//]])))</f>
        <v/>
      </c>
      <c r="Q826" s="33" t="str">
        <f ca="1">IF(ATALI[[#This Row],[//]]="","",INDEX(INDIRECT($2:$2),ATALI[[#This Row],[//]]))</f>
        <v/>
      </c>
      <c r="R8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26" s="45" t="str">
        <f ca="1">IF(ATALI[[#This Row],[//]]="","",IF(INDEX(INDIRECT($2:$2),ATALI[[#This Row],[//]])="","",INDEX(INDIRECT($2:$2),ATALI[[#This Row],[//]])))</f>
        <v/>
      </c>
      <c r="U826" s="32" t="str">
        <f ca="1">IF(ATALI[[#This Row],[//]]="","",INDEX(INDIRECT($2:$2),ATALI[[#This Row],[//]]))</f>
        <v/>
      </c>
      <c r="V826" s="32" t="str">
        <f ca="1">LOWER(SUBSTITUTE(SUBSTITUTE(SUBSTITUTE(SUBSTITUTE(SUBSTITUTE(SUBSTITUTE(SUBSTITUTE(ATALI[[#This Row],[N.B.nota]]," ",""),"-",""),"(",""),")",""),".",""),",",""),"/",""))</f>
        <v/>
      </c>
      <c r="W826" s="32" t="str">
        <f ca="1">IF(ATALI[[#This Row],[concat]]="","",MATCH(ATALI[[#This Row],[concat]],[3]!db[NB NOTA_C],0)+1)</f>
        <v/>
      </c>
      <c r="X826" s="32" t="str">
        <f ca="1">IF(ATALI[[#This Row],[N.B.nota]]="","",ADDRESS(ROW(ATALI[QB]),COLUMN(ATALI[QB]))&amp;":"&amp;ADDRESS(ROW(),COLUMN(ATALI[QB])))</f>
        <v/>
      </c>
      <c r="Y826" s="46" t="str">
        <f ca="1">IF(ATALI[[#This Row],[//]]="","",HYPERLINK("[../DB.xlsx]DB!e"&amp;MATCH(ATALI[[#This Row],[concat]],[3]!db[NB NOTA_C],0)+1,"&gt;"))</f>
        <v/>
      </c>
      <c r="Z826" s="32">
        <f ca="1">IF(ATALI[[#This Row],[ID NOTA]]="",INDIRECT(ADDRESS(ROW()-1,COLUMN())),ATALI[[#This Row],[ID NOTA]])</f>
        <v>7</v>
      </c>
    </row>
    <row r="827" spans="1:26" x14ac:dyDescent="0.25">
      <c r="A827" s="32"/>
      <c r="B827" s="29" t="str">
        <f>IF(ATALI[[#This Row],[N_ID]]="","",INDEX(Table1[ID],MATCH(ATALI[[#This Row],[N_ID]],Table1[N_ID],0)))</f>
        <v/>
      </c>
      <c r="C827" s="29" t="str">
        <f ca="1">IF(ATALI[[#This Row],[//]]="","",HYPERLINK("["&amp;SUBSTITUTE(DIR,"'","")&amp;"]NOTA!D"&amp;ATALI[[#This Row],[//]]+2,"&gt;"))</f>
        <v/>
      </c>
      <c r="D827" s="29" t="str">
        <f>IF(ATALI[[#This Row],[ID NOTA]]="","",INDEX(Table1[QB],MATCH(ATALI[[#This Row],[ID NOTA]],Table1[ID],0)))</f>
        <v/>
      </c>
      <c r="E82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27" s="29"/>
      <c r="G827" s="30" t="str">
        <f ca="1">IF(ATALI[[#This Row],[N_ID]]="","",INDEX(INDIRECT($2:$2),ATALI[[#This Row],[//]]))</f>
        <v/>
      </c>
      <c r="H827" s="30" t="str">
        <f ca="1">IF(ATALI[[#This Row],[N_ID]]="","",INDEX(INDIRECT($2:$2),ATALI[[#This Row],[//]]))</f>
        <v/>
      </c>
      <c r="I827" s="32" t="str">
        <f ca="1">IF(ATALI[[#This Row],[N_ID]]="","",INDEX(INDIRECT($2:$2),ATALI[[#This Row],[//]]))</f>
        <v/>
      </c>
      <c r="J827" s="32" t="str">
        <f ca="1">IF(ATALI[[#This Row],[//]]="","",INDEX([3]!db[NB PAJAK],ATALI[[#This Row],[stt]]-1))</f>
        <v/>
      </c>
      <c r="K827" s="29" t="str">
        <f ca="1">IF(ATALI[[#This Row],[//]]="","",INDEX(INDIRECT($2:$2),ATALI[[#This Row],[//]]))</f>
        <v/>
      </c>
      <c r="L827" s="29" t="str">
        <f ca="1">IF(ATALI[[#This Row],[//]]="","",INDEX(INDIRECT($2:$2),ATALI[[#This Row],[//]]))</f>
        <v/>
      </c>
      <c r="M827" s="29" t="str">
        <f ca="1">IF(ATALI[[#This Row],[//]]="","",INDEX(INDIRECT($2:$2),ATALI[[#This Row],[//]]))</f>
        <v/>
      </c>
      <c r="N827" s="33" t="str">
        <f ca="1">IF(ATALI[[#This Row],[//]]="","",INDEX(INDIRECT($2:$2),ATALI[[#This Row],[//]]))</f>
        <v/>
      </c>
      <c r="O827" s="44" t="str">
        <f ca="1">IF(ATALI[[#This Row],[//]]="","",INDEX(INDIRECT($2:$2),ATALI[[#This Row],[//]]))</f>
        <v/>
      </c>
      <c r="P827" s="44" t="str">
        <f ca="1">IF(ATALI[[#This Row],[//]]="","",IF(INDEX(INDIRECT($2:$2),ATALI[[#This Row],[//]])="","",INDEX(INDIRECT($2:$2),ATALI[[#This Row],[//]])))</f>
        <v/>
      </c>
      <c r="Q827" s="33" t="str">
        <f ca="1">IF(ATALI[[#This Row],[//]]="","",INDEX(INDIRECT($2:$2),ATALI[[#This Row],[//]]))</f>
        <v/>
      </c>
      <c r="R8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27" s="45" t="str">
        <f ca="1">IF(ATALI[[#This Row],[//]]="","",IF(INDEX(INDIRECT($2:$2),ATALI[[#This Row],[//]])="","",INDEX(INDIRECT($2:$2),ATALI[[#This Row],[//]])))</f>
        <v/>
      </c>
      <c r="U827" s="32" t="str">
        <f ca="1">IF(ATALI[[#This Row],[//]]="","",INDEX(INDIRECT($2:$2),ATALI[[#This Row],[//]]))</f>
        <v/>
      </c>
      <c r="V827" s="32" t="str">
        <f ca="1">LOWER(SUBSTITUTE(SUBSTITUTE(SUBSTITUTE(SUBSTITUTE(SUBSTITUTE(SUBSTITUTE(SUBSTITUTE(ATALI[[#This Row],[N.B.nota]]," ",""),"-",""),"(",""),")",""),".",""),",",""),"/",""))</f>
        <v/>
      </c>
      <c r="W827" s="32" t="str">
        <f ca="1">IF(ATALI[[#This Row],[concat]]="","",MATCH(ATALI[[#This Row],[concat]],[3]!db[NB NOTA_C],0)+1)</f>
        <v/>
      </c>
      <c r="X827" s="32" t="str">
        <f ca="1">IF(ATALI[[#This Row],[N.B.nota]]="","",ADDRESS(ROW(ATALI[QB]),COLUMN(ATALI[QB]))&amp;":"&amp;ADDRESS(ROW(),COLUMN(ATALI[QB])))</f>
        <v/>
      </c>
      <c r="Y827" s="46" t="str">
        <f ca="1">IF(ATALI[[#This Row],[//]]="","",HYPERLINK("[../DB.xlsx]DB!e"&amp;MATCH(ATALI[[#This Row],[concat]],[3]!db[NB NOTA_C],0)+1,"&gt;"))</f>
        <v/>
      </c>
      <c r="Z827" s="32">
        <f ca="1">IF(ATALI[[#This Row],[ID NOTA]]="",INDIRECT(ADDRESS(ROW()-1,COLUMN())),ATALI[[#This Row],[ID NOTA]])</f>
        <v>7</v>
      </c>
    </row>
    <row r="828" spans="1:26" x14ac:dyDescent="0.25">
      <c r="A828" s="32"/>
      <c r="B828" s="29" t="str">
        <f>IF(ATALI[[#This Row],[N_ID]]="","",INDEX(Table1[ID],MATCH(ATALI[[#This Row],[N_ID]],Table1[N_ID],0)))</f>
        <v/>
      </c>
      <c r="C828" s="29" t="str">
        <f ca="1">IF(ATALI[[#This Row],[//]]="","",HYPERLINK("["&amp;SUBSTITUTE(DIR,"'","")&amp;"]NOTA!D"&amp;ATALI[[#This Row],[//]]+2,"&gt;"))</f>
        <v/>
      </c>
      <c r="D828" s="29" t="str">
        <f>IF(ATALI[[#This Row],[ID NOTA]]="","",INDEX(Table1[QB],MATCH(ATALI[[#This Row],[ID NOTA]],Table1[ID],0)))</f>
        <v/>
      </c>
      <c r="E82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28" s="29"/>
      <c r="G828" s="30" t="str">
        <f ca="1">IF(ATALI[[#This Row],[N_ID]]="","",INDEX(INDIRECT($2:$2),ATALI[[#This Row],[//]]))</f>
        <v/>
      </c>
      <c r="H828" s="30" t="str">
        <f ca="1">IF(ATALI[[#This Row],[N_ID]]="","",INDEX(INDIRECT($2:$2),ATALI[[#This Row],[//]]))</f>
        <v/>
      </c>
      <c r="I828" s="32" t="str">
        <f ca="1">IF(ATALI[[#This Row],[N_ID]]="","",INDEX(INDIRECT($2:$2),ATALI[[#This Row],[//]]))</f>
        <v/>
      </c>
      <c r="J828" s="32" t="str">
        <f ca="1">IF(ATALI[[#This Row],[//]]="","",INDEX([3]!db[NB PAJAK],ATALI[[#This Row],[stt]]-1))</f>
        <v/>
      </c>
      <c r="K828" s="29" t="str">
        <f ca="1">IF(ATALI[[#This Row],[//]]="","",INDEX(INDIRECT($2:$2),ATALI[[#This Row],[//]]))</f>
        <v/>
      </c>
      <c r="L828" s="29" t="str">
        <f ca="1">IF(ATALI[[#This Row],[//]]="","",INDEX(INDIRECT($2:$2),ATALI[[#This Row],[//]]))</f>
        <v/>
      </c>
      <c r="M828" s="29" t="str">
        <f ca="1">IF(ATALI[[#This Row],[//]]="","",INDEX(INDIRECT($2:$2),ATALI[[#This Row],[//]]))</f>
        <v/>
      </c>
      <c r="N828" s="33" t="str">
        <f ca="1">IF(ATALI[[#This Row],[//]]="","",INDEX(INDIRECT($2:$2),ATALI[[#This Row],[//]]))</f>
        <v/>
      </c>
      <c r="O828" s="44" t="str">
        <f ca="1">IF(ATALI[[#This Row],[//]]="","",INDEX(INDIRECT($2:$2),ATALI[[#This Row],[//]]))</f>
        <v/>
      </c>
      <c r="P828" s="44" t="str">
        <f ca="1">IF(ATALI[[#This Row],[//]]="","",IF(INDEX(INDIRECT($2:$2),ATALI[[#This Row],[//]])="","",INDEX(INDIRECT($2:$2),ATALI[[#This Row],[//]])))</f>
        <v/>
      </c>
      <c r="Q828" s="33" t="str">
        <f ca="1">IF(ATALI[[#This Row],[//]]="","",INDEX(INDIRECT($2:$2),ATALI[[#This Row],[//]]))</f>
        <v/>
      </c>
      <c r="R8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28" s="45" t="str">
        <f ca="1">IF(ATALI[[#This Row],[//]]="","",IF(INDEX(INDIRECT($2:$2),ATALI[[#This Row],[//]])="","",INDEX(INDIRECT($2:$2),ATALI[[#This Row],[//]])))</f>
        <v/>
      </c>
      <c r="U828" s="32" t="str">
        <f ca="1">IF(ATALI[[#This Row],[//]]="","",INDEX(INDIRECT($2:$2),ATALI[[#This Row],[//]]))</f>
        <v/>
      </c>
      <c r="V828" s="32" t="str">
        <f ca="1">LOWER(SUBSTITUTE(SUBSTITUTE(SUBSTITUTE(SUBSTITUTE(SUBSTITUTE(SUBSTITUTE(SUBSTITUTE(ATALI[[#This Row],[N.B.nota]]," ",""),"-",""),"(",""),")",""),".",""),",",""),"/",""))</f>
        <v/>
      </c>
      <c r="W828" s="32" t="str">
        <f ca="1">IF(ATALI[[#This Row],[concat]]="","",MATCH(ATALI[[#This Row],[concat]],[3]!db[NB NOTA_C],0)+1)</f>
        <v/>
      </c>
      <c r="X828" s="32" t="str">
        <f ca="1">IF(ATALI[[#This Row],[N.B.nota]]="","",ADDRESS(ROW(ATALI[QB]),COLUMN(ATALI[QB]))&amp;":"&amp;ADDRESS(ROW(),COLUMN(ATALI[QB])))</f>
        <v/>
      </c>
      <c r="Y828" s="46" t="str">
        <f ca="1">IF(ATALI[[#This Row],[//]]="","",HYPERLINK("[../DB.xlsx]DB!e"&amp;MATCH(ATALI[[#This Row],[concat]],[3]!db[NB NOTA_C],0)+1,"&gt;"))</f>
        <v/>
      </c>
      <c r="Z828" s="32">
        <f ca="1">IF(ATALI[[#This Row],[ID NOTA]]="",INDIRECT(ADDRESS(ROW()-1,COLUMN())),ATALI[[#This Row],[ID NOTA]])</f>
        <v>7</v>
      </c>
    </row>
    <row r="829" spans="1:26" x14ac:dyDescent="0.25">
      <c r="A829" s="32"/>
      <c r="B829" s="29" t="str">
        <f>IF(ATALI[[#This Row],[N_ID]]="","",INDEX(Table1[ID],MATCH(ATALI[[#This Row],[N_ID]],Table1[N_ID],0)))</f>
        <v/>
      </c>
      <c r="C829" s="29" t="str">
        <f ca="1">IF(ATALI[[#This Row],[//]]="","",HYPERLINK("["&amp;SUBSTITUTE(DIR,"'","")&amp;"]NOTA!D"&amp;ATALI[[#This Row],[//]]+2,"&gt;"))</f>
        <v/>
      </c>
      <c r="D829" s="29" t="str">
        <f>IF(ATALI[[#This Row],[ID NOTA]]="","",INDEX(Table1[QB],MATCH(ATALI[[#This Row],[ID NOTA]],Table1[ID],0)))</f>
        <v/>
      </c>
      <c r="E82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29" s="29"/>
      <c r="G829" s="30" t="str">
        <f ca="1">IF(ATALI[[#This Row],[N_ID]]="","",INDEX(INDIRECT($2:$2),ATALI[[#This Row],[//]]))</f>
        <v/>
      </c>
      <c r="H829" s="30" t="str">
        <f ca="1">IF(ATALI[[#This Row],[N_ID]]="","",INDEX(INDIRECT($2:$2),ATALI[[#This Row],[//]]))</f>
        <v/>
      </c>
      <c r="I829" s="32" t="str">
        <f ca="1">IF(ATALI[[#This Row],[N_ID]]="","",INDEX(INDIRECT($2:$2),ATALI[[#This Row],[//]]))</f>
        <v/>
      </c>
      <c r="J829" s="32" t="str">
        <f ca="1">IF(ATALI[[#This Row],[//]]="","",INDEX([3]!db[NB PAJAK],ATALI[[#This Row],[stt]]-1))</f>
        <v/>
      </c>
      <c r="K829" s="29" t="str">
        <f ca="1">IF(ATALI[[#This Row],[//]]="","",INDEX(INDIRECT($2:$2),ATALI[[#This Row],[//]]))</f>
        <v/>
      </c>
      <c r="L829" s="29" t="str">
        <f ca="1">IF(ATALI[[#This Row],[//]]="","",INDEX(INDIRECT($2:$2),ATALI[[#This Row],[//]]))</f>
        <v/>
      </c>
      <c r="M829" s="29" t="str">
        <f ca="1">IF(ATALI[[#This Row],[//]]="","",INDEX(INDIRECT($2:$2),ATALI[[#This Row],[//]]))</f>
        <v/>
      </c>
      <c r="N829" s="33" t="str">
        <f ca="1">IF(ATALI[[#This Row],[//]]="","",INDEX(INDIRECT($2:$2),ATALI[[#This Row],[//]]))</f>
        <v/>
      </c>
      <c r="O829" s="44" t="str">
        <f ca="1">IF(ATALI[[#This Row],[//]]="","",INDEX(INDIRECT($2:$2),ATALI[[#This Row],[//]]))</f>
        <v/>
      </c>
      <c r="P829" s="44" t="str">
        <f ca="1">IF(ATALI[[#This Row],[//]]="","",IF(INDEX(INDIRECT($2:$2),ATALI[[#This Row],[//]])="","",INDEX(INDIRECT($2:$2),ATALI[[#This Row],[//]])))</f>
        <v/>
      </c>
      <c r="Q829" s="33" t="str">
        <f ca="1">IF(ATALI[[#This Row],[//]]="","",INDEX(INDIRECT($2:$2),ATALI[[#This Row],[//]]))</f>
        <v/>
      </c>
      <c r="R8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29" s="45" t="str">
        <f ca="1">IF(ATALI[[#This Row],[//]]="","",IF(INDEX(INDIRECT($2:$2),ATALI[[#This Row],[//]])="","",INDEX(INDIRECT($2:$2),ATALI[[#This Row],[//]])))</f>
        <v/>
      </c>
      <c r="U829" s="32" t="str">
        <f ca="1">IF(ATALI[[#This Row],[//]]="","",INDEX(INDIRECT($2:$2),ATALI[[#This Row],[//]]))</f>
        <v/>
      </c>
      <c r="V829" s="32" t="str">
        <f ca="1">LOWER(SUBSTITUTE(SUBSTITUTE(SUBSTITUTE(SUBSTITUTE(SUBSTITUTE(SUBSTITUTE(SUBSTITUTE(ATALI[[#This Row],[N.B.nota]]," ",""),"-",""),"(",""),")",""),".",""),",",""),"/",""))</f>
        <v/>
      </c>
      <c r="W829" s="32" t="str">
        <f ca="1">IF(ATALI[[#This Row],[concat]]="","",MATCH(ATALI[[#This Row],[concat]],[3]!db[NB NOTA_C],0)+1)</f>
        <v/>
      </c>
      <c r="X829" s="32" t="str">
        <f ca="1">IF(ATALI[[#This Row],[N.B.nota]]="","",ADDRESS(ROW(ATALI[QB]),COLUMN(ATALI[QB]))&amp;":"&amp;ADDRESS(ROW(),COLUMN(ATALI[QB])))</f>
        <v/>
      </c>
      <c r="Y829" s="46" t="str">
        <f ca="1">IF(ATALI[[#This Row],[//]]="","",HYPERLINK("[../DB.xlsx]DB!e"&amp;MATCH(ATALI[[#This Row],[concat]],[3]!db[NB NOTA_C],0)+1,"&gt;"))</f>
        <v/>
      </c>
      <c r="Z829" s="32">
        <f ca="1">IF(ATALI[[#This Row],[ID NOTA]]="",INDIRECT(ADDRESS(ROW()-1,COLUMN())),ATALI[[#This Row],[ID NOTA]])</f>
        <v>7</v>
      </c>
    </row>
    <row r="830" spans="1:26" x14ac:dyDescent="0.25">
      <c r="A830" s="32"/>
      <c r="B830" s="29" t="str">
        <f>IF(ATALI[[#This Row],[N_ID]]="","",INDEX(Table1[ID],MATCH(ATALI[[#This Row],[N_ID]],Table1[N_ID],0)))</f>
        <v/>
      </c>
      <c r="C830" s="29" t="str">
        <f ca="1">IF(ATALI[[#This Row],[//]]="","",HYPERLINK("["&amp;SUBSTITUTE(DIR,"'","")&amp;"]NOTA!D"&amp;ATALI[[#This Row],[//]]+2,"&gt;"))</f>
        <v/>
      </c>
      <c r="D830" s="29" t="str">
        <f>IF(ATALI[[#This Row],[ID NOTA]]="","",INDEX(Table1[QB],MATCH(ATALI[[#This Row],[ID NOTA]],Table1[ID],0)))</f>
        <v/>
      </c>
      <c r="E83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30" s="29"/>
      <c r="G830" s="30" t="str">
        <f ca="1">IF(ATALI[[#This Row],[N_ID]]="","",INDEX(INDIRECT($2:$2),ATALI[[#This Row],[//]]))</f>
        <v/>
      </c>
      <c r="H830" s="30" t="str">
        <f ca="1">IF(ATALI[[#This Row],[N_ID]]="","",INDEX(INDIRECT($2:$2),ATALI[[#This Row],[//]]))</f>
        <v/>
      </c>
      <c r="I830" s="32" t="str">
        <f ca="1">IF(ATALI[[#This Row],[N_ID]]="","",INDEX(INDIRECT($2:$2),ATALI[[#This Row],[//]]))</f>
        <v/>
      </c>
      <c r="J830" s="32" t="str">
        <f ca="1">IF(ATALI[[#This Row],[//]]="","",INDEX([3]!db[NB PAJAK],ATALI[[#This Row],[stt]]-1))</f>
        <v/>
      </c>
      <c r="K830" s="29" t="str">
        <f ca="1">IF(ATALI[[#This Row],[//]]="","",INDEX(INDIRECT($2:$2),ATALI[[#This Row],[//]]))</f>
        <v/>
      </c>
      <c r="L830" s="29" t="str">
        <f ca="1">IF(ATALI[[#This Row],[//]]="","",INDEX(INDIRECT($2:$2),ATALI[[#This Row],[//]]))</f>
        <v/>
      </c>
      <c r="M830" s="29" t="str">
        <f ca="1">IF(ATALI[[#This Row],[//]]="","",INDEX(INDIRECT($2:$2),ATALI[[#This Row],[//]]))</f>
        <v/>
      </c>
      <c r="N830" s="33" t="str">
        <f ca="1">IF(ATALI[[#This Row],[//]]="","",INDEX(INDIRECT($2:$2),ATALI[[#This Row],[//]]))</f>
        <v/>
      </c>
      <c r="O830" s="44" t="str">
        <f ca="1">IF(ATALI[[#This Row],[//]]="","",INDEX(INDIRECT($2:$2),ATALI[[#This Row],[//]]))</f>
        <v/>
      </c>
      <c r="P830" s="44" t="str">
        <f ca="1">IF(ATALI[[#This Row],[//]]="","",IF(INDEX(INDIRECT($2:$2),ATALI[[#This Row],[//]])="","",INDEX(INDIRECT($2:$2),ATALI[[#This Row],[//]])))</f>
        <v/>
      </c>
      <c r="Q830" s="33" t="str">
        <f ca="1">IF(ATALI[[#This Row],[//]]="","",INDEX(INDIRECT($2:$2),ATALI[[#This Row],[//]]))</f>
        <v/>
      </c>
      <c r="R8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30" s="45" t="str">
        <f ca="1">IF(ATALI[[#This Row],[//]]="","",IF(INDEX(INDIRECT($2:$2),ATALI[[#This Row],[//]])="","",INDEX(INDIRECT($2:$2),ATALI[[#This Row],[//]])))</f>
        <v/>
      </c>
      <c r="U830" s="32" t="str">
        <f ca="1">IF(ATALI[[#This Row],[//]]="","",INDEX(INDIRECT($2:$2),ATALI[[#This Row],[//]]))</f>
        <v/>
      </c>
      <c r="V830" s="32" t="str">
        <f ca="1">LOWER(SUBSTITUTE(SUBSTITUTE(SUBSTITUTE(SUBSTITUTE(SUBSTITUTE(SUBSTITUTE(SUBSTITUTE(ATALI[[#This Row],[N.B.nota]]," ",""),"-",""),"(",""),")",""),".",""),",",""),"/",""))</f>
        <v/>
      </c>
      <c r="W830" s="32" t="str">
        <f ca="1">IF(ATALI[[#This Row],[concat]]="","",MATCH(ATALI[[#This Row],[concat]],[3]!db[NB NOTA_C],0)+1)</f>
        <v/>
      </c>
      <c r="X830" s="32" t="str">
        <f ca="1">IF(ATALI[[#This Row],[N.B.nota]]="","",ADDRESS(ROW(ATALI[QB]),COLUMN(ATALI[QB]))&amp;":"&amp;ADDRESS(ROW(),COLUMN(ATALI[QB])))</f>
        <v/>
      </c>
      <c r="Y830" s="46" t="str">
        <f ca="1">IF(ATALI[[#This Row],[//]]="","",HYPERLINK("[../DB.xlsx]DB!e"&amp;MATCH(ATALI[[#This Row],[concat]],[3]!db[NB NOTA_C],0)+1,"&gt;"))</f>
        <v/>
      </c>
      <c r="Z830" s="32">
        <f ca="1">IF(ATALI[[#This Row],[ID NOTA]]="",INDIRECT(ADDRESS(ROW()-1,COLUMN())),ATALI[[#This Row],[ID NOTA]])</f>
        <v>7</v>
      </c>
    </row>
    <row r="831" spans="1:26" x14ac:dyDescent="0.25">
      <c r="A831" s="32"/>
      <c r="B831" s="29" t="str">
        <f>IF(ATALI[[#This Row],[N_ID]]="","",INDEX(Table1[ID],MATCH(ATALI[[#This Row],[N_ID]],Table1[N_ID],0)))</f>
        <v/>
      </c>
      <c r="C831" s="29" t="str">
        <f ca="1">IF(ATALI[[#This Row],[//]]="","",HYPERLINK("["&amp;SUBSTITUTE(DIR,"'","")&amp;"]NOTA!D"&amp;ATALI[[#This Row],[//]]+2,"&gt;"))</f>
        <v/>
      </c>
      <c r="D831" s="29" t="str">
        <f>IF(ATALI[[#This Row],[ID NOTA]]="","",INDEX(Table1[QB],MATCH(ATALI[[#This Row],[ID NOTA]],Table1[ID],0)))</f>
        <v/>
      </c>
      <c r="E83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31" s="29"/>
      <c r="G831" s="30" t="str">
        <f ca="1">IF(ATALI[[#This Row],[N_ID]]="","",INDEX(INDIRECT($2:$2),ATALI[[#This Row],[//]]))</f>
        <v/>
      </c>
      <c r="H831" s="30" t="str">
        <f ca="1">IF(ATALI[[#This Row],[N_ID]]="","",INDEX(INDIRECT($2:$2),ATALI[[#This Row],[//]]))</f>
        <v/>
      </c>
      <c r="I831" s="32" t="str">
        <f ca="1">IF(ATALI[[#This Row],[N_ID]]="","",INDEX(INDIRECT($2:$2),ATALI[[#This Row],[//]]))</f>
        <v/>
      </c>
      <c r="J831" s="32" t="str">
        <f ca="1">IF(ATALI[[#This Row],[//]]="","",INDEX([3]!db[NB PAJAK],ATALI[[#This Row],[stt]]-1))</f>
        <v/>
      </c>
      <c r="K831" s="29" t="str">
        <f ca="1">IF(ATALI[[#This Row],[//]]="","",INDEX(INDIRECT($2:$2),ATALI[[#This Row],[//]]))</f>
        <v/>
      </c>
      <c r="L831" s="29" t="str">
        <f ca="1">IF(ATALI[[#This Row],[//]]="","",INDEX(INDIRECT($2:$2),ATALI[[#This Row],[//]]))</f>
        <v/>
      </c>
      <c r="M831" s="29" t="str">
        <f ca="1">IF(ATALI[[#This Row],[//]]="","",INDEX(INDIRECT($2:$2),ATALI[[#This Row],[//]]))</f>
        <v/>
      </c>
      <c r="N831" s="33" t="str">
        <f ca="1">IF(ATALI[[#This Row],[//]]="","",INDEX(INDIRECT($2:$2),ATALI[[#This Row],[//]]))</f>
        <v/>
      </c>
      <c r="O831" s="44" t="str">
        <f ca="1">IF(ATALI[[#This Row],[//]]="","",INDEX(INDIRECT($2:$2),ATALI[[#This Row],[//]]))</f>
        <v/>
      </c>
      <c r="P831" s="44" t="str">
        <f ca="1">IF(ATALI[[#This Row],[//]]="","",IF(INDEX(INDIRECT($2:$2),ATALI[[#This Row],[//]])="","",INDEX(INDIRECT($2:$2),ATALI[[#This Row],[//]])))</f>
        <v/>
      </c>
      <c r="Q831" s="33" t="str">
        <f ca="1">IF(ATALI[[#This Row],[//]]="","",INDEX(INDIRECT($2:$2),ATALI[[#This Row],[//]]))</f>
        <v/>
      </c>
      <c r="R8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31" s="45" t="str">
        <f ca="1">IF(ATALI[[#This Row],[//]]="","",IF(INDEX(INDIRECT($2:$2),ATALI[[#This Row],[//]])="","",INDEX(INDIRECT($2:$2),ATALI[[#This Row],[//]])))</f>
        <v/>
      </c>
      <c r="U831" s="32" t="str">
        <f ca="1">IF(ATALI[[#This Row],[//]]="","",INDEX(INDIRECT($2:$2),ATALI[[#This Row],[//]]))</f>
        <v/>
      </c>
      <c r="V831" s="32" t="str">
        <f ca="1">LOWER(SUBSTITUTE(SUBSTITUTE(SUBSTITUTE(SUBSTITUTE(SUBSTITUTE(SUBSTITUTE(SUBSTITUTE(ATALI[[#This Row],[N.B.nota]]," ",""),"-",""),"(",""),")",""),".",""),",",""),"/",""))</f>
        <v/>
      </c>
      <c r="W831" s="32" t="str">
        <f ca="1">IF(ATALI[[#This Row],[concat]]="","",MATCH(ATALI[[#This Row],[concat]],[3]!db[NB NOTA_C],0)+1)</f>
        <v/>
      </c>
      <c r="X831" s="32" t="str">
        <f ca="1">IF(ATALI[[#This Row],[N.B.nota]]="","",ADDRESS(ROW(ATALI[QB]),COLUMN(ATALI[QB]))&amp;":"&amp;ADDRESS(ROW(),COLUMN(ATALI[QB])))</f>
        <v/>
      </c>
      <c r="Y831" s="46" t="str">
        <f ca="1">IF(ATALI[[#This Row],[//]]="","",HYPERLINK("[../DB.xlsx]DB!e"&amp;MATCH(ATALI[[#This Row],[concat]],[3]!db[NB NOTA_C],0)+1,"&gt;"))</f>
        <v/>
      </c>
      <c r="Z831" s="32">
        <f ca="1">IF(ATALI[[#This Row],[ID NOTA]]="",INDIRECT(ADDRESS(ROW()-1,COLUMN())),ATALI[[#This Row],[ID NOTA]])</f>
        <v>7</v>
      </c>
    </row>
    <row r="832" spans="1:26" x14ac:dyDescent="0.25">
      <c r="A832" s="32"/>
      <c r="B832" s="29" t="str">
        <f>IF(ATALI[[#This Row],[N_ID]]="","",INDEX(Table1[ID],MATCH(ATALI[[#This Row],[N_ID]],Table1[N_ID],0)))</f>
        <v/>
      </c>
      <c r="C832" s="29" t="str">
        <f ca="1">IF(ATALI[[#This Row],[//]]="","",HYPERLINK("["&amp;SUBSTITUTE(DIR,"'","")&amp;"]NOTA!D"&amp;ATALI[[#This Row],[//]]+2,"&gt;"))</f>
        <v/>
      </c>
      <c r="D832" s="29" t="str">
        <f>IF(ATALI[[#This Row],[ID NOTA]]="","",INDEX(Table1[QB],MATCH(ATALI[[#This Row],[ID NOTA]],Table1[ID],0)))</f>
        <v/>
      </c>
      <c r="E83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32" s="29"/>
      <c r="G832" s="30" t="str">
        <f ca="1">IF(ATALI[[#This Row],[N_ID]]="","",INDEX(INDIRECT($2:$2),ATALI[[#This Row],[//]]))</f>
        <v/>
      </c>
      <c r="H832" s="30" t="str">
        <f ca="1">IF(ATALI[[#This Row],[N_ID]]="","",INDEX(INDIRECT($2:$2),ATALI[[#This Row],[//]]))</f>
        <v/>
      </c>
      <c r="I832" s="32" t="str">
        <f ca="1">IF(ATALI[[#This Row],[N_ID]]="","",INDEX(INDIRECT($2:$2),ATALI[[#This Row],[//]]))</f>
        <v/>
      </c>
      <c r="J832" s="32" t="str">
        <f ca="1">IF(ATALI[[#This Row],[//]]="","",INDEX([3]!db[NB PAJAK],ATALI[[#This Row],[stt]]-1))</f>
        <v/>
      </c>
      <c r="K832" s="29" t="str">
        <f ca="1">IF(ATALI[[#This Row],[//]]="","",INDEX(INDIRECT($2:$2),ATALI[[#This Row],[//]]))</f>
        <v/>
      </c>
      <c r="L832" s="29" t="str">
        <f ca="1">IF(ATALI[[#This Row],[//]]="","",INDEX(INDIRECT($2:$2),ATALI[[#This Row],[//]]))</f>
        <v/>
      </c>
      <c r="M832" s="29" t="str">
        <f ca="1">IF(ATALI[[#This Row],[//]]="","",INDEX(INDIRECT($2:$2),ATALI[[#This Row],[//]]))</f>
        <v/>
      </c>
      <c r="N832" s="33" t="str">
        <f ca="1">IF(ATALI[[#This Row],[//]]="","",INDEX(INDIRECT($2:$2),ATALI[[#This Row],[//]]))</f>
        <v/>
      </c>
      <c r="O832" s="44" t="str">
        <f ca="1">IF(ATALI[[#This Row],[//]]="","",INDEX(INDIRECT($2:$2),ATALI[[#This Row],[//]]))</f>
        <v/>
      </c>
      <c r="P832" s="44" t="str">
        <f ca="1">IF(ATALI[[#This Row],[//]]="","",IF(INDEX(INDIRECT($2:$2),ATALI[[#This Row],[//]])="","",INDEX(INDIRECT($2:$2),ATALI[[#This Row],[//]])))</f>
        <v/>
      </c>
      <c r="Q832" s="33" t="str">
        <f ca="1">IF(ATALI[[#This Row],[//]]="","",INDEX(INDIRECT($2:$2),ATALI[[#This Row],[//]]))</f>
        <v/>
      </c>
      <c r="R8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32" s="45" t="str">
        <f ca="1">IF(ATALI[[#This Row],[//]]="","",IF(INDEX(INDIRECT($2:$2),ATALI[[#This Row],[//]])="","",INDEX(INDIRECT($2:$2),ATALI[[#This Row],[//]])))</f>
        <v/>
      </c>
      <c r="U832" s="32" t="str">
        <f ca="1">IF(ATALI[[#This Row],[//]]="","",INDEX(INDIRECT($2:$2),ATALI[[#This Row],[//]]))</f>
        <v/>
      </c>
      <c r="V832" s="32" t="str">
        <f ca="1">LOWER(SUBSTITUTE(SUBSTITUTE(SUBSTITUTE(SUBSTITUTE(SUBSTITUTE(SUBSTITUTE(SUBSTITUTE(ATALI[[#This Row],[N.B.nota]]," ",""),"-",""),"(",""),")",""),".",""),",",""),"/",""))</f>
        <v/>
      </c>
      <c r="W832" s="32" t="str">
        <f ca="1">IF(ATALI[[#This Row],[concat]]="","",MATCH(ATALI[[#This Row],[concat]],[3]!db[NB NOTA_C],0)+1)</f>
        <v/>
      </c>
      <c r="X832" s="32" t="str">
        <f ca="1">IF(ATALI[[#This Row],[N.B.nota]]="","",ADDRESS(ROW(ATALI[QB]),COLUMN(ATALI[QB]))&amp;":"&amp;ADDRESS(ROW(),COLUMN(ATALI[QB])))</f>
        <v/>
      </c>
      <c r="Y832" s="46" t="str">
        <f ca="1">IF(ATALI[[#This Row],[//]]="","",HYPERLINK("[../DB.xlsx]DB!e"&amp;MATCH(ATALI[[#This Row],[concat]],[3]!db[NB NOTA_C],0)+1,"&gt;"))</f>
        <v/>
      </c>
      <c r="Z832" s="32">
        <f ca="1">IF(ATALI[[#This Row],[ID NOTA]]="",INDIRECT(ADDRESS(ROW()-1,COLUMN())),ATALI[[#This Row],[ID NOTA]])</f>
        <v>7</v>
      </c>
    </row>
    <row r="833" spans="1:26" x14ac:dyDescent="0.25">
      <c r="A833" s="32"/>
      <c r="B833" s="29" t="str">
        <f>IF(ATALI[[#This Row],[N_ID]]="","",INDEX(Table1[ID],MATCH(ATALI[[#This Row],[N_ID]],Table1[N_ID],0)))</f>
        <v/>
      </c>
      <c r="C833" s="29" t="str">
        <f ca="1">IF(ATALI[[#This Row],[//]]="","",HYPERLINK("["&amp;SUBSTITUTE(DIR,"'","")&amp;"]NOTA!D"&amp;ATALI[[#This Row],[//]]+2,"&gt;"))</f>
        <v/>
      </c>
      <c r="D833" s="29" t="str">
        <f>IF(ATALI[[#This Row],[ID NOTA]]="","",INDEX(Table1[QB],MATCH(ATALI[[#This Row],[ID NOTA]],Table1[ID],0)))</f>
        <v/>
      </c>
      <c r="E83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33" s="29"/>
      <c r="G833" s="30" t="str">
        <f ca="1">IF(ATALI[[#This Row],[N_ID]]="","",INDEX(INDIRECT($2:$2),ATALI[[#This Row],[//]]))</f>
        <v/>
      </c>
      <c r="H833" s="30" t="str">
        <f ca="1">IF(ATALI[[#This Row],[N_ID]]="","",INDEX(INDIRECT($2:$2),ATALI[[#This Row],[//]]))</f>
        <v/>
      </c>
      <c r="I833" s="32" t="str">
        <f ca="1">IF(ATALI[[#This Row],[N_ID]]="","",INDEX(INDIRECT($2:$2),ATALI[[#This Row],[//]]))</f>
        <v/>
      </c>
      <c r="J833" s="32" t="str">
        <f ca="1">IF(ATALI[[#This Row],[//]]="","",INDEX([3]!db[NB PAJAK],ATALI[[#This Row],[stt]]-1))</f>
        <v/>
      </c>
      <c r="K833" s="29" t="str">
        <f ca="1">IF(ATALI[[#This Row],[//]]="","",INDEX(INDIRECT($2:$2),ATALI[[#This Row],[//]]))</f>
        <v/>
      </c>
      <c r="L833" s="29" t="str">
        <f ca="1">IF(ATALI[[#This Row],[//]]="","",INDEX(INDIRECT($2:$2),ATALI[[#This Row],[//]]))</f>
        <v/>
      </c>
      <c r="M833" s="29" t="str">
        <f ca="1">IF(ATALI[[#This Row],[//]]="","",INDEX(INDIRECT($2:$2),ATALI[[#This Row],[//]]))</f>
        <v/>
      </c>
      <c r="N833" s="33" t="str">
        <f ca="1">IF(ATALI[[#This Row],[//]]="","",INDEX(INDIRECT($2:$2),ATALI[[#This Row],[//]]))</f>
        <v/>
      </c>
      <c r="O833" s="44" t="str">
        <f ca="1">IF(ATALI[[#This Row],[//]]="","",INDEX(INDIRECT($2:$2),ATALI[[#This Row],[//]]))</f>
        <v/>
      </c>
      <c r="P833" s="44" t="str">
        <f ca="1">IF(ATALI[[#This Row],[//]]="","",IF(INDEX(INDIRECT($2:$2),ATALI[[#This Row],[//]])="","",INDEX(INDIRECT($2:$2),ATALI[[#This Row],[//]])))</f>
        <v/>
      </c>
      <c r="Q833" s="33" t="str">
        <f ca="1">IF(ATALI[[#This Row],[//]]="","",INDEX(INDIRECT($2:$2),ATALI[[#This Row],[//]]))</f>
        <v/>
      </c>
      <c r="R8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33" s="45" t="str">
        <f ca="1">IF(ATALI[[#This Row],[//]]="","",IF(INDEX(INDIRECT($2:$2),ATALI[[#This Row],[//]])="","",INDEX(INDIRECT($2:$2),ATALI[[#This Row],[//]])))</f>
        <v/>
      </c>
      <c r="U833" s="32" t="str">
        <f ca="1">IF(ATALI[[#This Row],[//]]="","",INDEX(INDIRECT($2:$2),ATALI[[#This Row],[//]]))</f>
        <v/>
      </c>
      <c r="V833" s="32" t="str">
        <f ca="1">LOWER(SUBSTITUTE(SUBSTITUTE(SUBSTITUTE(SUBSTITUTE(SUBSTITUTE(SUBSTITUTE(SUBSTITUTE(ATALI[[#This Row],[N.B.nota]]," ",""),"-",""),"(",""),")",""),".",""),",",""),"/",""))</f>
        <v/>
      </c>
      <c r="W833" s="32" t="str">
        <f ca="1">IF(ATALI[[#This Row],[concat]]="","",MATCH(ATALI[[#This Row],[concat]],[3]!db[NB NOTA_C],0)+1)</f>
        <v/>
      </c>
      <c r="X833" s="32" t="str">
        <f ca="1">IF(ATALI[[#This Row],[N.B.nota]]="","",ADDRESS(ROW(ATALI[QB]),COLUMN(ATALI[QB]))&amp;":"&amp;ADDRESS(ROW(),COLUMN(ATALI[QB])))</f>
        <v/>
      </c>
      <c r="Y833" s="46" t="str">
        <f ca="1">IF(ATALI[[#This Row],[//]]="","",HYPERLINK("[../DB.xlsx]DB!e"&amp;MATCH(ATALI[[#This Row],[concat]],[3]!db[NB NOTA_C],0)+1,"&gt;"))</f>
        <v/>
      </c>
      <c r="Z833" s="32">
        <f ca="1">IF(ATALI[[#This Row],[ID NOTA]]="",INDIRECT(ADDRESS(ROW()-1,COLUMN())),ATALI[[#This Row],[ID NOTA]])</f>
        <v>7</v>
      </c>
    </row>
    <row r="834" spans="1:26" x14ac:dyDescent="0.25">
      <c r="A834" s="32"/>
      <c r="B834" s="29" t="str">
        <f>IF(ATALI[[#This Row],[N_ID]]="","",INDEX(Table1[ID],MATCH(ATALI[[#This Row],[N_ID]],Table1[N_ID],0)))</f>
        <v/>
      </c>
      <c r="C834" s="29" t="str">
        <f ca="1">IF(ATALI[[#This Row],[//]]="","",HYPERLINK("["&amp;SUBSTITUTE(DIR,"'","")&amp;"]NOTA!D"&amp;ATALI[[#This Row],[//]]+2,"&gt;"))</f>
        <v/>
      </c>
      <c r="D834" s="29" t="str">
        <f>IF(ATALI[[#This Row],[ID NOTA]]="","",INDEX(Table1[QB],MATCH(ATALI[[#This Row],[ID NOTA]],Table1[ID],0)))</f>
        <v/>
      </c>
      <c r="E83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34" s="29"/>
      <c r="G834" s="30" t="str">
        <f ca="1">IF(ATALI[[#This Row],[N_ID]]="","",INDEX(INDIRECT($2:$2),ATALI[[#This Row],[//]]))</f>
        <v/>
      </c>
      <c r="H834" s="30" t="str">
        <f ca="1">IF(ATALI[[#This Row],[N_ID]]="","",INDEX(INDIRECT($2:$2),ATALI[[#This Row],[//]]))</f>
        <v/>
      </c>
      <c r="I834" s="32" t="str">
        <f ca="1">IF(ATALI[[#This Row],[N_ID]]="","",INDEX(INDIRECT($2:$2),ATALI[[#This Row],[//]]))</f>
        <v/>
      </c>
      <c r="J834" s="32" t="str">
        <f ca="1">IF(ATALI[[#This Row],[//]]="","",INDEX([3]!db[NB PAJAK],ATALI[[#This Row],[stt]]-1))</f>
        <v/>
      </c>
      <c r="K834" s="29" t="str">
        <f ca="1">IF(ATALI[[#This Row],[//]]="","",INDEX(INDIRECT($2:$2),ATALI[[#This Row],[//]]))</f>
        <v/>
      </c>
      <c r="L834" s="29" t="str">
        <f ca="1">IF(ATALI[[#This Row],[//]]="","",INDEX(INDIRECT($2:$2),ATALI[[#This Row],[//]]))</f>
        <v/>
      </c>
      <c r="M834" s="29" t="str">
        <f ca="1">IF(ATALI[[#This Row],[//]]="","",INDEX(INDIRECT($2:$2),ATALI[[#This Row],[//]]))</f>
        <v/>
      </c>
      <c r="N834" s="33" t="str">
        <f ca="1">IF(ATALI[[#This Row],[//]]="","",INDEX(INDIRECT($2:$2),ATALI[[#This Row],[//]]))</f>
        <v/>
      </c>
      <c r="O834" s="44" t="str">
        <f ca="1">IF(ATALI[[#This Row],[//]]="","",INDEX(INDIRECT($2:$2),ATALI[[#This Row],[//]]))</f>
        <v/>
      </c>
      <c r="P834" s="44" t="str">
        <f ca="1">IF(ATALI[[#This Row],[//]]="","",IF(INDEX(INDIRECT($2:$2),ATALI[[#This Row],[//]])="","",INDEX(INDIRECT($2:$2),ATALI[[#This Row],[//]])))</f>
        <v/>
      </c>
      <c r="Q834" s="33" t="str">
        <f ca="1">IF(ATALI[[#This Row],[//]]="","",INDEX(INDIRECT($2:$2),ATALI[[#This Row],[//]]))</f>
        <v/>
      </c>
      <c r="R8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34" s="45" t="str">
        <f ca="1">IF(ATALI[[#This Row],[//]]="","",IF(INDEX(INDIRECT($2:$2),ATALI[[#This Row],[//]])="","",INDEX(INDIRECT($2:$2),ATALI[[#This Row],[//]])))</f>
        <v/>
      </c>
      <c r="U834" s="32" t="str">
        <f ca="1">IF(ATALI[[#This Row],[//]]="","",INDEX(INDIRECT($2:$2),ATALI[[#This Row],[//]]))</f>
        <v/>
      </c>
      <c r="V834" s="32" t="str">
        <f ca="1">LOWER(SUBSTITUTE(SUBSTITUTE(SUBSTITUTE(SUBSTITUTE(SUBSTITUTE(SUBSTITUTE(SUBSTITUTE(ATALI[[#This Row],[N.B.nota]]," ",""),"-",""),"(",""),")",""),".",""),",",""),"/",""))</f>
        <v/>
      </c>
      <c r="W834" s="32" t="str">
        <f ca="1">IF(ATALI[[#This Row],[concat]]="","",MATCH(ATALI[[#This Row],[concat]],[3]!db[NB NOTA_C],0)+1)</f>
        <v/>
      </c>
      <c r="X834" s="32" t="str">
        <f ca="1">IF(ATALI[[#This Row],[N.B.nota]]="","",ADDRESS(ROW(ATALI[QB]),COLUMN(ATALI[QB]))&amp;":"&amp;ADDRESS(ROW(),COLUMN(ATALI[QB])))</f>
        <v/>
      </c>
      <c r="Y834" s="46" t="str">
        <f ca="1">IF(ATALI[[#This Row],[//]]="","",HYPERLINK("[../DB.xlsx]DB!e"&amp;MATCH(ATALI[[#This Row],[concat]],[3]!db[NB NOTA_C],0)+1,"&gt;"))</f>
        <v/>
      </c>
      <c r="Z834" s="32">
        <f ca="1">IF(ATALI[[#This Row],[ID NOTA]]="",INDIRECT(ADDRESS(ROW()-1,COLUMN())),ATALI[[#This Row],[ID NOTA]])</f>
        <v>7</v>
      </c>
    </row>
    <row r="835" spans="1:26" x14ac:dyDescent="0.25">
      <c r="A835" s="32"/>
      <c r="B835" s="29" t="str">
        <f>IF(ATALI[[#This Row],[N_ID]]="","",INDEX(Table1[ID],MATCH(ATALI[[#This Row],[N_ID]],Table1[N_ID],0)))</f>
        <v/>
      </c>
      <c r="C835" s="29" t="str">
        <f ca="1">IF(ATALI[[#This Row],[//]]="","",HYPERLINK("["&amp;SUBSTITUTE(DIR,"'","")&amp;"]NOTA!D"&amp;ATALI[[#This Row],[//]]+2,"&gt;"))</f>
        <v/>
      </c>
      <c r="D835" s="29" t="str">
        <f>IF(ATALI[[#This Row],[ID NOTA]]="","",INDEX(Table1[QB],MATCH(ATALI[[#This Row],[ID NOTA]],Table1[ID],0)))</f>
        <v/>
      </c>
      <c r="E83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35" s="29"/>
      <c r="G835" s="30" t="str">
        <f ca="1">IF(ATALI[[#This Row],[N_ID]]="","",INDEX(INDIRECT($2:$2),ATALI[[#This Row],[//]]))</f>
        <v/>
      </c>
      <c r="H835" s="30" t="str">
        <f ca="1">IF(ATALI[[#This Row],[N_ID]]="","",INDEX(INDIRECT($2:$2),ATALI[[#This Row],[//]]))</f>
        <v/>
      </c>
      <c r="I835" s="32" t="str">
        <f ca="1">IF(ATALI[[#This Row],[N_ID]]="","",INDEX(INDIRECT($2:$2),ATALI[[#This Row],[//]]))</f>
        <v/>
      </c>
      <c r="J835" s="32" t="str">
        <f ca="1">IF(ATALI[[#This Row],[//]]="","",INDEX([3]!db[NB PAJAK],ATALI[[#This Row],[stt]]-1))</f>
        <v/>
      </c>
      <c r="K835" s="29" t="str">
        <f ca="1">IF(ATALI[[#This Row],[//]]="","",INDEX(INDIRECT($2:$2),ATALI[[#This Row],[//]]))</f>
        <v/>
      </c>
      <c r="L835" s="29" t="str">
        <f ca="1">IF(ATALI[[#This Row],[//]]="","",INDEX(INDIRECT($2:$2),ATALI[[#This Row],[//]]))</f>
        <v/>
      </c>
      <c r="M835" s="29" t="str">
        <f ca="1">IF(ATALI[[#This Row],[//]]="","",INDEX(INDIRECT($2:$2),ATALI[[#This Row],[//]]))</f>
        <v/>
      </c>
      <c r="N835" s="33" t="str">
        <f ca="1">IF(ATALI[[#This Row],[//]]="","",INDEX(INDIRECT($2:$2),ATALI[[#This Row],[//]]))</f>
        <v/>
      </c>
      <c r="O835" s="44" t="str">
        <f ca="1">IF(ATALI[[#This Row],[//]]="","",INDEX(INDIRECT($2:$2),ATALI[[#This Row],[//]]))</f>
        <v/>
      </c>
      <c r="P835" s="44" t="str">
        <f ca="1">IF(ATALI[[#This Row],[//]]="","",IF(INDEX(INDIRECT($2:$2),ATALI[[#This Row],[//]])="","",INDEX(INDIRECT($2:$2),ATALI[[#This Row],[//]])))</f>
        <v/>
      </c>
      <c r="Q835" s="33" t="str">
        <f ca="1">IF(ATALI[[#This Row],[//]]="","",INDEX(INDIRECT($2:$2),ATALI[[#This Row],[//]]))</f>
        <v/>
      </c>
      <c r="R8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35" s="45" t="str">
        <f ca="1">IF(ATALI[[#This Row],[//]]="","",IF(INDEX(INDIRECT($2:$2),ATALI[[#This Row],[//]])="","",INDEX(INDIRECT($2:$2),ATALI[[#This Row],[//]])))</f>
        <v/>
      </c>
      <c r="U835" s="32" t="str">
        <f ca="1">IF(ATALI[[#This Row],[//]]="","",INDEX(INDIRECT($2:$2),ATALI[[#This Row],[//]]))</f>
        <v/>
      </c>
      <c r="V835" s="32" t="str">
        <f ca="1">LOWER(SUBSTITUTE(SUBSTITUTE(SUBSTITUTE(SUBSTITUTE(SUBSTITUTE(SUBSTITUTE(SUBSTITUTE(ATALI[[#This Row],[N.B.nota]]," ",""),"-",""),"(",""),")",""),".",""),",",""),"/",""))</f>
        <v/>
      </c>
      <c r="W835" s="32" t="str">
        <f ca="1">IF(ATALI[[#This Row],[concat]]="","",MATCH(ATALI[[#This Row],[concat]],[3]!db[NB NOTA_C],0)+1)</f>
        <v/>
      </c>
      <c r="X835" s="32" t="str">
        <f ca="1">IF(ATALI[[#This Row],[N.B.nota]]="","",ADDRESS(ROW(ATALI[QB]),COLUMN(ATALI[QB]))&amp;":"&amp;ADDRESS(ROW(),COLUMN(ATALI[QB])))</f>
        <v/>
      </c>
      <c r="Y835" s="46" t="str">
        <f ca="1">IF(ATALI[[#This Row],[//]]="","",HYPERLINK("[../DB.xlsx]DB!e"&amp;MATCH(ATALI[[#This Row],[concat]],[3]!db[NB NOTA_C],0)+1,"&gt;"))</f>
        <v/>
      </c>
      <c r="Z835" s="32">
        <f ca="1">IF(ATALI[[#This Row],[ID NOTA]]="",INDIRECT(ADDRESS(ROW()-1,COLUMN())),ATALI[[#This Row],[ID NOTA]])</f>
        <v>7</v>
      </c>
    </row>
    <row r="836" spans="1:26" x14ac:dyDescent="0.25">
      <c r="A836" s="32"/>
      <c r="B836" s="29" t="str">
        <f>IF(ATALI[[#This Row],[N_ID]]="","",INDEX(Table1[ID],MATCH(ATALI[[#This Row],[N_ID]],Table1[N_ID],0)))</f>
        <v/>
      </c>
      <c r="C836" s="29" t="str">
        <f ca="1">IF(ATALI[[#This Row],[//]]="","",HYPERLINK("["&amp;SUBSTITUTE(DIR,"'","")&amp;"]NOTA!D"&amp;ATALI[[#This Row],[//]]+2,"&gt;"))</f>
        <v/>
      </c>
      <c r="D836" s="29" t="str">
        <f>IF(ATALI[[#This Row],[ID NOTA]]="","",INDEX(Table1[QB],MATCH(ATALI[[#This Row],[ID NOTA]],Table1[ID],0)))</f>
        <v/>
      </c>
      <c r="E83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36" s="29"/>
      <c r="G836" s="30" t="str">
        <f ca="1">IF(ATALI[[#This Row],[N_ID]]="","",INDEX(INDIRECT($2:$2),ATALI[[#This Row],[//]]))</f>
        <v/>
      </c>
      <c r="H836" s="30" t="str">
        <f ca="1">IF(ATALI[[#This Row],[N_ID]]="","",INDEX(INDIRECT($2:$2),ATALI[[#This Row],[//]]))</f>
        <v/>
      </c>
      <c r="I836" s="32" t="str">
        <f ca="1">IF(ATALI[[#This Row],[N_ID]]="","",INDEX(INDIRECT($2:$2),ATALI[[#This Row],[//]]))</f>
        <v/>
      </c>
      <c r="J836" s="32" t="str">
        <f ca="1">IF(ATALI[[#This Row],[//]]="","",INDEX([3]!db[NB PAJAK],ATALI[[#This Row],[stt]]-1))</f>
        <v/>
      </c>
      <c r="K836" s="29" t="str">
        <f ca="1">IF(ATALI[[#This Row],[//]]="","",INDEX(INDIRECT($2:$2),ATALI[[#This Row],[//]]))</f>
        <v/>
      </c>
      <c r="L836" s="29" t="str">
        <f ca="1">IF(ATALI[[#This Row],[//]]="","",INDEX(INDIRECT($2:$2),ATALI[[#This Row],[//]]))</f>
        <v/>
      </c>
      <c r="M836" s="29" t="str">
        <f ca="1">IF(ATALI[[#This Row],[//]]="","",INDEX(INDIRECT($2:$2),ATALI[[#This Row],[//]]))</f>
        <v/>
      </c>
      <c r="N836" s="33" t="str">
        <f ca="1">IF(ATALI[[#This Row],[//]]="","",INDEX(INDIRECT($2:$2),ATALI[[#This Row],[//]]))</f>
        <v/>
      </c>
      <c r="O836" s="44" t="str">
        <f ca="1">IF(ATALI[[#This Row],[//]]="","",INDEX(INDIRECT($2:$2),ATALI[[#This Row],[//]]))</f>
        <v/>
      </c>
      <c r="P836" s="44" t="str">
        <f ca="1">IF(ATALI[[#This Row],[//]]="","",IF(INDEX(INDIRECT($2:$2),ATALI[[#This Row],[//]])="","",INDEX(INDIRECT($2:$2),ATALI[[#This Row],[//]])))</f>
        <v/>
      </c>
      <c r="Q836" s="33" t="str">
        <f ca="1">IF(ATALI[[#This Row],[//]]="","",INDEX(INDIRECT($2:$2),ATALI[[#This Row],[//]]))</f>
        <v/>
      </c>
      <c r="R8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36" s="45" t="str">
        <f ca="1">IF(ATALI[[#This Row],[//]]="","",IF(INDEX(INDIRECT($2:$2),ATALI[[#This Row],[//]])="","",INDEX(INDIRECT($2:$2),ATALI[[#This Row],[//]])))</f>
        <v/>
      </c>
      <c r="U836" s="32" t="str">
        <f ca="1">IF(ATALI[[#This Row],[//]]="","",INDEX(INDIRECT($2:$2),ATALI[[#This Row],[//]]))</f>
        <v/>
      </c>
      <c r="V836" s="32" t="str">
        <f ca="1">LOWER(SUBSTITUTE(SUBSTITUTE(SUBSTITUTE(SUBSTITUTE(SUBSTITUTE(SUBSTITUTE(SUBSTITUTE(ATALI[[#This Row],[N.B.nota]]," ",""),"-",""),"(",""),")",""),".",""),",",""),"/",""))</f>
        <v/>
      </c>
      <c r="W836" s="32" t="str">
        <f ca="1">IF(ATALI[[#This Row],[concat]]="","",MATCH(ATALI[[#This Row],[concat]],[3]!db[NB NOTA_C],0)+1)</f>
        <v/>
      </c>
      <c r="X836" s="32" t="str">
        <f ca="1">IF(ATALI[[#This Row],[N.B.nota]]="","",ADDRESS(ROW(ATALI[QB]),COLUMN(ATALI[QB]))&amp;":"&amp;ADDRESS(ROW(),COLUMN(ATALI[QB])))</f>
        <v/>
      </c>
      <c r="Y836" s="46" t="str">
        <f ca="1">IF(ATALI[[#This Row],[//]]="","",HYPERLINK("[../DB.xlsx]DB!e"&amp;MATCH(ATALI[[#This Row],[concat]],[3]!db[NB NOTA_C],0)+1,"&gt;"))</f>
        <v/>
      </c>
      <c r="Z836" s="32">
        <f ca="1">IF(ATALI[[#This Row],[ID NOTA]]="",INDIRECT(ADDRESS(ROW()-1,COLUMN())),ATALI[[#This Row],[ID NOTA]])</f>
        <v>7</v>
      </c>
    </row>
    <row r="837" spans="1:26" x14ac:dyDescent="0.25">
      <c r="A837" s="32"/>
      <c r="B837" s="29" t="str">
        <f>IF(ATALI[[#This Row],[N_ID]]="","",INDEX(Table1[ID],MATCH(ATALI[[#This Row],[N_ID]],Table1[N_ID],0)))</f>
        <v/>
      </c>
      <c r="C837" s="29" t="str">
        <f ca="1">IF(ATALI[[#This Row],[//]]="","",HYPERLINK("["&amp;SUBSTITUTE(DIR,"'","")&amp;"]NOTA!D"&amp;ATALI[[#This Row],[//]]+2,"&gt;"))</f>
        <v/>
      </c>
      <c r="D837" s="29" t="str">
        <f>IF(ATALI[[#This Row],[ID NOTA]]="","",INDEX(Table1[QB],MATCH(ATALI[[#This Row],[ID NOTA]],Table1[ID],0)))</f>
        <v/>
      </c>
      <c r="E83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37" s="29"/>
      <c r="G837" s="30" t="str">
        <f ca="1">IF(ATALI[[#This Row],[N_ID]]="","",INDEX(INDIRECT($2:$2),ATALI[[#This Row],[//]]))</f>
        <v/>
      </c>
      <c r="H837" s="30" t="str">
        <f ca="1">IF(ATALI[[#This Row],[N_ID]]="","",INDEX(INDIRECT($2:$2),ATALI[[#This Row],[//]]))</f>
        <v/>
      </c>
      <c r="I837" s="32" t="str">
        <f ca="1">IF(ATALI[[#This Row],[N_ID]]="","",INDEX(INDIRECT($2:$2),ATALI[[#This Row],[//]]))</f>
        <v/>
      </c>
      <c r="J837" s="32" t="str">
        <f ca="1">IF(ATALI[[#This Row],[//]]="","",INDEX([3]!db[NB PAJAK],ATALI[[#This Row],[stt]]-1))</f>
        <v/>
      </c>
      <c r="K837" s="29" t="str">
        <f ca="1">IF(ATALI[[#This Row],[//]]="","",INDEX(INDIRECT($2:$2),ATALI[[#This Row],[//]]))</f>
        <v/>
      </c>
      <c r="L837" s="29" t="str">
        <f ca="1">IF(ATALI[[#This Row],[//]]="","",INDEX(INDIRECT($2:$2),ATALI[[#This Row],[//]]))</f>
        <v/>
      </c>
      <c r="M837" s="29" t="str">
        <f ca="1">IF(ATALI[[#This Row],[//]]="","",INDEX(INDIRECT($2:$2),ATALI[[#This Row],[//]]))</f>
        <v/>
      </c>
      <c r="N837" s="33" t="str">
        <f ca="1">IF(ATALI[[#This Row],[//]]="","",INDEX(INDIRECT($2:$2),ATALI[[#This Row],[//]]))</f>
        <v/>
      </c>
      <c r="O837" s="44" t="str">
        <f ca="1">IF(ATALI[[#This Row],[//]]="","",INDEX(INDIRECT($2:$2),ATALI[[#This Row],[//]]))</f>
        <v/>
      </c>
      <c r="P837" s="44" t="str">
        <f ca="1">IF(ATALI[[#This Row],[//]]="","",IF(INDEX(INDIRECT($2:$2),ATALI[[#This Row],[//]])="","",INDEX(INDIRECT($2:$2),ATALI[[#This Row],[//]])))</f>
        <v/>
      </c>
      <c r="Q837" s="33" t="str">
        <f ca="1">IF(ATALI[[#This Row],[//]]="","",INDEX(INDIRECT($2:$2),ATALI[[#This Row],[//]]))</f>
        <v/>
      </c>
      <c r="R8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37" s="45" t="str">
        <f ca="1">IF(ATALI[[#This Row],[//]]="","",IF(INDEX(INDIRECT($2:$2),ATALI[[#This Row],[//]])="","",INDEX(INDIRECT($2:$2),ATALI[[#This Row],[//]])))</f>
        <v/>
      </c>
      <c r="U837" s="32" t="str">
        <f ca="1">IF(ATALI[[#This Row],[//]]="","",INDEX(INDIRECT($2:$2),ATALI[[#This Row],[//]]))</f>
        <v/>
      </c>
      <c r="V837" s="32" t="str">
        <f ca="1">LOWER(SUBSTITUTE(SUBSTITUTE(SUBSTITUTE(SUBSTITUTE(SUBSTITUTE(SUBSTITUTE(SUBSTITUTE(ATALI[[#This Row],[N.B.nota]]," ",""),"-",""),"(",""),")",""),".",""),",",""),"/",""))</f>
        <v/>
      </c>
      <c r="W837" s="32" t="str">
        <f ca="1">IF(ATALI[[#This Row],[concat]]="","",MATCH(ATALI[[#This Row],[concat]],[3]!db[NB NOTA_C],0)+1)</f>
        <v/>
      </c>
      <c r="X837" s="32" t="str">
        <f ca="1">IF(ATALI[[#This Row],[N.B.nota]]="","",ADDRESS(ROW(ATALI[QB]),COLUMN(ATALI[QB]))&amp;":"&amp;ADDRESS(ROW(),COLUMN(ATALI[QB])))</f>
        <v/>
      </c>
      <c r="Y837" s="46" t="str">
        <f ca="1">IF(ATALI[[#This Row],[//]]="","",HYPERLINK("[../DB.xlsx]DB!e"&amp;MATCH(ATALI[[#This Row],[concat]],[3]!db[NB NOTA_C],0)+1,"&gt;"))</f>
        <v/>
      </c>
      <c r="Z837" s="32">
        <f ca="1">IF(ATALI[[#This Row],[ID NOTA]]="",INDIRECT(ADDRESS(ROW()-1,COLUMN())),ATALI[[#This Row],[ID NOTA]])</f>
        <v>7</v>
      </c>
    </row>
    <row r="838" spans="1:26" x14ac:dyDescent="0.25">
      <c r="A838" s="32"/>
      <c r="B838" s="29" t="str">
        <f>IF(ATALI[[#This Row],[N_ID]]="","",INDEX(Table1[ID],MATCH(ATALI[[#This Row],[N_ID]],Table1[N_ID],0)))</f>
        <v/>
      </c>
      <c r="C838" s="29" t="str">
        <f ca="1">IF(ATALI[[#This Row],[//]]="","",HYPERLINK("["&amp;SUBSTITUTE(DIR,"'","")&amp;"]NOTA!D"&amp;ATALI[[#This Row],[//]]+2,"&gt;"))</f>
        <v/>
      </c>
      <c r="D838" s="29" t="str">
        <f>IF(ATALI[[#This Row],[ID NOTA]]="","",INDEX(Table1[QB],MATCH(ATALI[[#This Row],[ID NOTA]],Table1[ID],0)))</f>
        <v/>
      </c>
      <c r="E83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38" s="29"/>
      <c r="G838" s="30" t="str">
        <f ca="1">IF(ATALI[[#This Row],[N_ID]]="","",INDEX(INDIRECT($2:$2),ATALI[[#This Row],[//]]))</f>
        <v/>
      </c>
      <c r="H838" s="30" t="str">
        <f ca="1">IF(ATALI[[#This Row],[N_ID]]="","",INDEX(INDIRECT($2:$2),ATALI[[#This Row],[//]]))</f>
        <v/>
      </c>
      <c r="I838" s="32" t="str">
        <f ca="1">IF(ATALI[[#This Row],[N_ID]]="","",INDEX(INDIRECT($2:$2),ATALI[[#This Row],[//]]))</f>
        <v/>
      </c>
      <c r="J838" s="32" t="str">
        <f ca="1">IF(ATALI[[#This Row],[//]]="","",INDEX([3]!db[NB PAJAK],ATALI[[#This Row],[stt]]-1))</f>
        <v/>
      </c>
      <c r="K838" s="29" t="str">
        <f ca="1">IF(ATALI[[#This Row],[//]]="","",INDEX(INDIRECT($2:$2),ATALI[[#This Row],[//]]))</f>
        <v/>
      </c>
      <c r="L838" s="29" t="str">
        <f ca="1">IF(ATALI[[#This Row],[//]]="","",INDEX(INDIRECT($2:$2),ATALI[[#This Row],[//]]))</f>
        <v/>
      </c>
      <c r="M838" s="29" t="str">
        <f ca="1">IF(ATALI[[#This Row],[//]]="","",INDEX(INDIRECT($2:$2),ATALI[[#This Row],[//]]))</f>
        <v/>
      </c>
      <c r="N838" s="33" t="str">
        <f ca="1">IF(ATALI[[#This Row],[//]]="","",INDEX(INDIRECT($2:$2),ATALI[[#This Row],[//]]))</f>
        <v/>
      </c>
      <c r="O838" s="44" t="str">
        <f ca="1">IF(ATALI[[#This Row],[//]]="","",INDEX(INDIRECT($2:$2),ATALI[[#This Row],[//]]))</f>
        <v/>
      </c>
      <c r="P838" s="44" t="str">
        <f ca="1">IF(ATALI[[#This Row],[//]]="","",IF(INDEX(INDIRECT($2:$2),ATALI[[#This Row],[//]])="","",INDEX(INDIRECT($2:$2),ATALI[[#This Row],[//]])))</f>
        <v/>
      </c>
      <c r="Q838" s="33" t="str">
        <f ca="1">IF(ATALI[[#This Row],[//]]="","",INDEX(INDIRECT($2:$2),ATALI[[#This Row],[//]]))</f>
        <v/>
      </c>
      <c r="R8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38" s="45" t="str">
        <f ca="1">IF(ATALI[[#This Row],[//]]="","",IF(INDEX(INDIRECT($2:$2),ATALI[[#This Row],[//]])="","",INDEX(INDIRECT($2:$2),ATALI[[#This Row],[//]])))</f>
        <v/>
      </c>
      <c r="U838" s="32" t="str">
        <f ca="1">IF(ATALI[[#This Row],[//]]="","",INDEX(INDIRECT($2:$2),ATALI[[#This Row],[//]]))</f>
        <v/>
      </c>
      <c r="V838" s="32" t="str">
        <f ca="1">LOWER(SUBSTITUTE(SUBSTITUTE(SUBSTITUTE(SUBSTITUTE(SUBSTITUTE(SUBSTITUTE(SUBSTITUTE(ATALI[[#This Row],[N.B.nota]]," ",""),"-",""),"(",""),")",""),".",""),",",""),"/",""))</f>
        <v/>
      </c>
      <c r="W838" s="32" t="str">
        <f ca="1">IF(ATALI[[#This Row],[concat]]="","",MATCH(ATALI[[#This Row],[concat]],[3]!db[NB NOTA_C],0)+1)</f>
        <v/>
      </c>
      <c r="X838" s="32" t="str">
        <f ca="1">IF(ATALI[[#This Row],[N.B.nota]]="","",ADDRESS(ROW(ATALI[QB]),COLUMN(ATALI[QB]))&amp;":"&amp;ADDRESS(ROW(),COLUMN(ATALI[QB])))</f>
        <v/>
      </c>
      <c r="Y838" s="46" t="str">
        <f ca="1">IF(ATALI[[#This Row],[//]]="","",HYPERLINK("[../DB.xlsx]DB!e"&amp;MATCH(ATALI[[#This Row],[concat]],[3]!db[NB NOTA_C],0)+1,"&gt;"))</f>
        <v/>
      </c>
      <c r="Z838" s="32">
        <f ca="1">IF(ATALI[[#This Row],[ID NOTA]]="",INDIRECT(ADDRESS(ROW()-1,COLUMN())),ATALI[[#This Row],[ID NOTA]])</f>
        <v>7</v>
      </c>
    </row>
    <row r="839" spans="1:26" x14ac:dyDescent="0.25">
      <c r="A839" s="32"/>
      <c r="B839" s="29" t="str">
        <f>IF(ATALI[[#This Row],[N_ID]]="","",INDEX(Table1[ID],MATCH(ATALI[[#This Row],[N_ID]],Table1[N_ID],0)))</f>
        <v/>
      </c>
      <c r="C839" s="29" t="str">
        <f ca="1">IF(ATALI[[#This Row],[//]]="","",HYPERLINK("["&amp;SUBSTITUTE(DIR,"'","")&amp;"]NOTA!D"&amp;ATALI[[#This Row],[//]]+2,"&gt;"))</f>
        <v/>
      </c>
      <c r="D839" s="29" t="str">
        <f>IF(ATALI[[#This Row],[ID NOTA]]="","",INDEX(Table1[QB],MATCH(ATALI[[#This Row],[ID NOTA]],Table1[ID],0)))</f>
        <v/>
      </c>
      <c r="E83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39" s="29"/>
      <c r="G839" s="30" t="str">
        <f ca="1">IF(ATALI[[#This Row],[N_ID]]="","",INDEX(INDIRECT($2:$2),ATALI[[#This Row],[//]]))</f>
        <v/>
      </c>
      <c r="H839" s="30" t="str">
        <f ca="1">IF(ATALI[[#This Row],[N_ID]]="","",INDEX(INDIRECT($2:$2),ATALI[[#This Row],[//]]))</f>
        <v/>
      </c>
      <c r="I839" s="32" t="str">
        <f ca="1">IF(ATALI[[#This Row],[N_ID]]="","",INDEX(INDIRECT($2:$2),ATALI[[#This Row],[//]]))</f>
        <v/>
      </c>
      <c r="J839" s="32" t="str">
        <f ca="1">IF(ATALI[[#This Row],[//]]="","",INDEX([3]!db[NB PAJAK],ATALI[[#This Row],[stt]]-1))</f>
        <v/>
      </c>
      <c r="K839" s="29" t="str">
        <f ca="1">IF(ATALI[[#This Row],[//]]="","",INDEX(INDIRECT($2:$2),ATALI[[#This Row],[//]]))</f>
        <v/>
      </c>
      <c r="L839" s="29" t="str">
        <f ca="1">IF(ATALI[[#This Row],[//]]="","",INDEX(INDIRECT($2:$2),ATALI[[#This Row],[//]]))</f>
        <v/>
      </c>
      <c r="M839" s="29" t="str">
        <f ca="1">IF(ATALI[[#This Row],[//]]="","",INDEX(INDIRECT($2:$2),ATALI[[#This Row],[//]]))</f>
        <v/>
      </c>
      <c r="N839" s="33" t="str">
        <f ca="1">IF(ATALI[[#This Row],[//]]="","",INDEX(INDIRECT($2:$2),ATALI[[#This Row],[//]]))</f>
        <v/>
      </c>
      <c r="O839" s="44" t="str">
        <f ca="1">IF(ATALI[[#This Row],[//]]="","",INDEX(INDIRECT($2:$2),ATALI[[#This Row],[//]]))</f>
        <v/>
      </c>
      <c r="P839" s="44" t="str">
        <f ca="1">IF(ATALI[[#This Row],[//]]="","",IF(INDEX(INDIRECT($2:$2),ATALI[[#This Row],[//]])="","",INDEX(INDIRECT($2:$2),ATALI[[#This Row],[//]])))</f>
        <v/>
      </c>
      <c r="Q839" s="33" t="str">
        <f ca="1">IF(ATALI[[#This Row],[//]]="","",INDEX(INDIRECT($2:$2),ATALI[[#This Row],[//]]))</f>
        <v/>
      </c>
      <c r="R8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39" s="45" t="str">
        <f ca="1">IF(ATALI[[#This Row],[//]]="","",IF(INDEX(INDIRECT($2:$2),ATALI[[#This Row],[//]])="","",INDEX(INDIRECT($2:$2),ATALI[[#This Row],[//]])))</f>
        <v/>
      </c>
      <c r="U839" s="32" t="str">
        <f ca="1">IF(ATALI[[#This Row],[//]]="","",INDEX(INDIRECT($2:$2),ATALI[[#This Row],[//]]))</f>
        <v/>
      </c>
      <c r="V839" s="32" t="str">
        <f ca="1">LOWER(SUBSTITUTE(SUBSTITUTE(SUBSTITUTE(SUBSTITUTE(SUBSTITUTE(SUBSTITUTE(SUBSTITUTE(ATALI[[#This Row],[N.B.nota]]," ",""),"-",""),"(",""),")",""),".",""),",",""),"/",""))</f>
        <v/>
      </c>
      <c r="W839" s="32" t="str">
        <f ca="1">IF(ATALI[[#This Row],[concat]]="","",MATCH(ATALI[[#This Row],[concat]],[3]!db[NB NOTA_C],0)+1)</f>
        <v/>
      </c>
      <c r="X839" s="32" t="str">
        <f ca="1">IF(ATALI[[#This Row],[N.B.nota]]="","",ADDRESS(ROW(ATALI[QB]),COLUMN(ATALI[QB]))&amp;":"&amp;ADDRESS(ROW(),COLUMN(ATALI[QB])))</f>
        <v/>
      </c>
      <c r="Y839" s="46" t="str">
        <f ca="1">IF(ATALI[[#This Row],[//]]="","",HYPERLINK("[../DB.xlsx]DB!e"&amp;MATCH(ATALI[[#This Row],[concat]],[3]!db[NB NOTA_C],0)+1,"&gt;"))</f>
        <v/>
      </c>
      <c r="Z839" s="32">
        <f ca="1">IF(ATALI[[#This Row],[ID NOTA]]="",INDIRECT(ADDRESS(ROW()-1,COLUMN())),ATALI[[#This Row],[ID NOTA]])</f>
        <v>7</v>
      </c>
    </row>
    <row r="840" spans="1:26" x14ac:dyDescent="0.25">
      <c r="A840" s="32"/>
      <c r="B840" s="29" t="str">
        <f>IF(ATALI[[#This Row],[N_ID]]="","",INDEX(Table1[ID],MATCH(ATALI[[#This Row],[N_ID]],Table1[N_ID],0)))</f>
        <v/>
      </c>
      <c r="C840" s="29" t="str">
        <f ca="1">IF(ATALI[[#This Row],[//]]="","",HYPERLINK("["&amp;SUBSTITUTE(DIR,"'","")&amp;"]NOTA!D"&amp;ATALI[[#This Row],[//]]+2,"&gt;"))</f>
        <v/>
      </c>
      <c r="D840" s="29" t="str">
        <f>IF(ATALI[[#This Row],[ID NOTA]]="","",INDEX(Table1[QB],MATCH(ATALI[[#This Row],[ID NOTA]],Table1[ID],0)))</f>
        <v/>
      </c>
      <c r="E84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40" s="29"/>
      <c r="G840" s="30" t="str">
        <f ca="1">IF(ATALI[[#This Row],[N_ID]]="","",INDEX(INDIRECT($2:$2),ATALI[[#This Row],[//]]))</f>
        <v/>
      </c>
      <c r="H840" s="30" t="str">
        <f ca="1">IF(ATALI[[#This Row],[N_ID]]="","",INDEX(INDIRECT($2:$2),ATALI[[#This Row],[//]]))</f>
        <v/>
      </c>
      <c r="I840" s="32" t="str">
        <f ca="1">IF(ATALI[[#This Row],[N_ID]]="","",INDEX(INDIRECT($2:$2),ATALI[[#This Row],[//]]))</f>
        <v/>
      </c>
      <c r="J840" s="32" t="str">
        <f ca="1">IF(ATALI[[#This Row],[//]]="","",INDEX([3]!db[NB PAJAK],ATALI[[#This Row],[stt]]-1))</f>
        <v/>
      </c>
      <c r="K840" s="29" t="str">
        <f ca="1">IF(ATALI[[#This Row],[//]]="","",INDEX(INDIRECT($2:$2),ATALI[[#This Row],[//]]))</f>
        <v/>
      </c>
      <c r="L840" s="29" t="str">
        <f ca="1">IF(ATALI[[#This Row],[//]]="","",INDEX(INDIRECT($2:$2),ATALI[[#This Row],[//]]))</f>
        <v/>
      </c>
      <c r="M840" s="29" t="str">
        <f ca="1">IF(ATALI[[#This Row],[//]]="","",INDEX(INDIRECT($2:$2),ATALI[[#This Row],[//]]))</f>
        <v/>
      </c>
      <c r="N840" s="33" t="str">
        <f ca="1">IF(ATALI[[#This Row],[//]]="","",INDEX(INDIRECT($2:$2),ATALI[[#This Row],[//]]))</f>
        <v/>
      </c>
      <c r="O840" s="44" t="str">
        <f ca="1">IF(ATALI[[#This Row],[//]]="","",INDEX(INDIRECT($2:$2),ATALI[[#This Row],[//]]))</f>
        <v/>
      </c>
      <c r="P840" s="44" t="str">
        <f ca="1">IF(ATALI[[#This Row],[//]]="","",IF(INDEX(INDIRECT($2:$2),ATALI[[#This Row],[//]])="","",INDEX(INDIRECT($2:$2),ATALI[[#This Row],[//]])))</f>
        <v/>
      </c>
      <c r="Q840" s="33" t="str">
        <f ca="1">IF(ATALI[[#This Row],[//]]="","",INDEX(INDIRECT($2:$2),ATALI[[#This Row],[//]]))</f>
        <v/>
      </c>
      <c r="R8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40" s="45" t="str">
        <f ca="1">IF(ATALI[[#This Row],[//]]="","",IF(INDEX(INDIRECT($2:$2),ATALI[[#This Row],[//]])="","",INDEX(INDIRECT($2:$2),ATALI[[#This Row],[//]])))</f>
        <v/>
      </c>
      <c r="U840" s="32" t="str">
        <f ca="1">IF(ATALI[[#This Row],[//]]="","",INDEX(INDIRECT($2:$2),ATALI[[#This Row],[//]]))</f>
        <v/>
      </c>
      <c r="V840" s="32" t="str">
        <f ca="1">LOWER(SUBSTITUTE(SUBSTITUTE(SUBSTITUTE(SUBSTITUTE(SUBSTITUTE(SUBSTITUTE(SUBSTITUTE(ATALI[[#This Row],[N.B.nota]]," ",""),"-",""),"(",""),")",""),".",""),",",""),"/",""))</f>
        <v/>
      </c>
      <c r="W840" s="32" t="str">
        <f ca="1">IF(ATALI[[#This Row],[concat]]="","",MATCH(ATALI[[#This Row],[concat]],[3]!db[NB NOTA_C],0)+1)</f>
        <v/>
      </c>
      <c r="X840" s="32" t="str">
        <f ca="1">IF(ATALI[[#This Row],[N.B.nota]]="","",ADDRESS(ROW(ATALI[QB]),COLUMN(ATALI[QB]))&amp;":"&amp;ADDRESS(ROW(),COLUMN(ATALI[QB])))</f>
        <v/>
      </c>
      <c r="Y840" s="46" t="str">
        <f ca="1">IF(ATALI[[#This Row],[//]]="","",HYPERLINK("[../DB.xlsx]DB!e"&amp;MATCH(ATALI[[#This Row],[concat]],[3]!db[NB NOTA_C],0)+1,"&gt;"))</f>
        <v/>
      </c>
      <c r="Z840" s="32">
        <f ca="1">IF(ATALI[[#This Row],[ID NOTA]]="",INDIRECT(ADDRESS(ROW()-1,COLUMN())),ATALI[[#This Row],[ID NOTA]])</f>
        <v>7</v>
      </c>
    </row>
    <row r="841" spans="1:26" x14ac:dyDescent="0.25">
      <c r="A841" s="32"/>
      <c r="B841" s="29" t="str">
        <f>IF(ATALI[[#This Row],[N_ID]]="","",INDEX(Table1[ID],MATCH(ATALI[[#This Row],[N_ID]],Table1[N_ID],0)))</f>
        <v/>
      </c>
      <c r="C841" s="29" t="str">
        <f ca="1">IF(ATALI[[#This Row],[//]]="","",HYPERLINK("["&amp;SUBSTITUTE(DIR,"'","")&amp;"]NOTA!D"&amp;ATALI[[#This Row],[//]]+2,"&gt;"))</f>
        <v/>
      </c>
      <c r="D841" s="29" t="str">
        <f>IF(ATALI[[#This Row],[ID NOTA]]="","",INDEX(Table1[QB],MATCH(ATALI[[#This Row],[ID NOTA]],Table1[ID],0)))</f>
        <v/>
      </c>
      <c r="E84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41" s="29"/>
      <c r="G841" s="30" t="str">
        <f ca="1">IF(ATALI[[#This Row],[N_ID]]="","",INDEX(INDIRECT($2:$2),ATALI[[#This Row],[//]]))</f>
        <v/>
      </c>
      <c r="H841" s="30" t="str">
        <f ca="1">IF(ATALI[[#This Row],[N_ID]]="","",INDEX(INDIRECT($2:$2),ATALI[[#This Row],[//]]))</f>
        <v/>
      </c>
      <c r="I841" s="32" t="str">
        <f ca="1">IF(ATALI[[#This Row],[N_ID]]="","",INDEX(INDIRECT($2:$2),ATALI[[#This Row],[//]]))</f>
        <v/>
      </c>
      <c r="J841" s="32" t="str">
        <f ca="1">IF(ATALI[[#This Row],[//]]="","",INDEX([3]!db[NB PAJAK],ATALI[[#This Row],[stt]]-1))</f>
        <v/>
      </c>
      <c r="K841" s="29" t="str">
        <f ca="1">IF(ATALI[[#This Row],[//]]="","",INDEX(INDIRECT($2:$2),ATALI[[#This Row],[//]]))</f>
        <v/>
      </c>
      <c r="L841" s="29" t="str">
        <f ca="1">IF(ATALI[[#This Row],[//]]="","",INDEX(INDIRECT($2:$2),ATALI[[#This Row],[//]]))</f>
        <v/>
      </c>
      <c r="M841" s="29" t="str">
        <f ca="1">IF(ATALI[[#This Row],[//]]="","",INDEX(INDIRECT($2:$2),ATALI[[#This Row],[//]]))</f>
        <v/>
      </c>
      <c r="N841" s="33" t="str">
        <f ca="1">IF(ATALI[[#This Row],[//]]="","",INDEX(INDIRECT($2:$2),ATALI[[#This Row],[//]]))</f>
        <v/>
      </c>
      <c r="O841" s="44" t="str">
        <f ca="1">IF(ATALI[[#This Row],[//]]="","",INDEX(INDIRECT($2:$2),ATALI[[#This Row],[//]]))</f>
        <v/>
      </c>
      <c r="P841" s="44" t="str">
        <f ca="1">IF(ATALI[[#This Row],[//]]="","",IF(INDEX(INDIRECT($2:$2),ATALI[[#This Row],[//]])="","",INDEX(INDIRECT($2:$2),ATALI[[#This Row],[//]])))</f>
        <v/>
      </c>
      <c r="Q841" s="33" t="str">
        <f ca="1">IF(ATALI[[#This Row],[//]]="","",INDEX(INDIRECT($2:$2),ATALI[[#This Row],[//]]))</f>
        <v/>
      </c>
      <c r="R8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41" s="45" t="str">
        <f ca="1">IF(ATALI[[#This Row],[//]]="","",IF(INDEX(INDIRECT($2:$2),ATALI[[#This Row],[//]])="","",INDEX(INDIRECT($2:$2),ATALI[[#This Row],[//]])))</f>
        <v/>
      </c>
      <c r="U841" s="32" t="str">
        <f ca="1">IF(ATALI[[#This Row],[//]]="","",INDEX(INDIRECT($2:$2),ATALI[[#This Row],[//]]))</f>
        <v/>
      </c>
      <c r="V841" s="32" t="str">
        <f ca="1">LOWER(SUBSTITUTE(SUBSTITUTE(SUBSTITUTE(SUBSTITUTE(SUBSTITUTE(SUBSTITUTE(SUBSTITUTE(ATALI[[#This Row],[N.B.nota]]," ",""),"-",""),"(",""),")",""),".",""),",",""),"/",""))</f>
        <v/>
      </c>
      <c r="W841" s="32" t="str">
        <f ca="1">IF(ATALI[[#This Row],[concat]]="","",MATCH(ATALI[[#This Row],[concat]],[3]!db[NB NOTA_C],0)+1)</f>
        <v/>
      </c>
      <c r="X841" s="32" t="str">
        <f ca="1">IF(ATALI[[#This Row],[N.B.nota]]="","",ADDRESS(ROW(ATALI[QB]),COLUMN(ATALI[QB]))&amp;":"&amp;ADDRESS(ROW(),COLUMN(ATALI[QB])))</f>
        <v/>
      </c>
      <c r="Y841" s="46" t="str">
        <f ca="1">IF(ATALI[[#This Row],[//]]="","",HYPERLINK("[../DB.xlsx]DB!e"&amp;MATCH(ATALI[[#This Row],[concat]],[3]!db[NB NOTA_C],0)+1,"&gt;"))</f>
        <v/>
      </c>
      <c r="Z841" s="32">
        <f ca="1">IF(ATALI[[#This Row],[ID NOTA]]="",INDIRECT(ADDRESS(ROW()-1,COLUMN())),ATALI[[#This Row],[ID NOTA]])</f>
        <v>7</v>
      </c>
    </row>
    <row r="842" spans="1:26" x14ac:dyDescent="0.25">
      <c r="A842" s="32"/>
      <c r="B842" s="29" t="str">
        <f>IF(ATALI[[#This Row],[N_ID]]="","",INDEX(Table1[ID],MATCH(ATALI[[#This Row],[N_ID]],Table1[N_ID],0)))</f>
        <v/>
      </c>
      <c r="C842" s="29" t="str">
        <f ca="1">IF(ATALI[[#This Row],[//]]="","",HYPERLINK("["&amp;SUBSTITUTE(DIR,"'","")&amp;"]NOTA!D"&amp;ATALI[[#This Row],[//]]+2,"&gt;"))</f>
        <v/>
      </c>
      <c r="D842" s="29" t="str">
        <f>IF(ATALI[[#This Row],[ID NOTA]]="","",INDEX(Table1[QB],MATCH(ATALI[[#This Row],[ID NOTA]],Table1[ID],0)))</f>
        <v/>
      </c>
      <c r="E84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42" s="29"/>
      <c r="G842" s="30" t="str">
        <f ca="1">IF(ATALI[[#This Row],[N_ID]]="","",INDEX(INDIRECT($2:$2),ATALI[[#This Row],[//]]))</f>
        <v/>
      </c>
      <c r="H842" s="30" t="str">
        <f ca="1">IF(ATALI[[#This Row],[N_ID]]="","",INDEX(INDIRECT($2:$2),ATALI[[#This Row],[//]]))</f>
        <v/>
      </c>
      <c r="I842" s="32" t="str">
        <f ca="1">IF(ATALI[[#This Row],[N_ID]]="","",INDEX(INDIRECT($2:$2),ATALI[[#This Row],[//]]))</f>
        <v/>
      </c>
      <c r="J842" s="32" t="str">
        <f ca="1">IF(ATALI[[#This Row],[//]]="","",INDEX([3]!db[NB PAJAK],ATALI[[#This Row],[stt]]-1))</f>
        <v/>
      </c>
      <c r="K842" s="29" t="str">
        <f ca="1">IF(ATALI[[#This Row],[//]]="","",INDEX(INDIRECT($2:$2),ATALI[[#This Row],[//]]))</f>
        <v/>
      </c>
      <c r="L842" s="29" t="str">
        <f ca="1">IF(ATALI[[#This Row],[//]]="","",INDEX(INDIRECT($2:$2),ATALI[[#This Row],[//]]))</f>
        <v/>
      </c>
      <c r="M842" s="29" t="str">
        <f ca="1">IF(ATALI[[#This Row],[//]]="","",INDEX(INDIRECT($2:$2),ATALI[[#This Row],[//]]))</f>
        <v/>
      </c>
      <c r="N842" s="33" t="str">
        <f ca="1">IF(ATALI[[#This Row],[//]]="","",INDEX(INDIRECT($2:$2),ATALI[[#This Row],[//]]))</f>
        <v/>
      </c>
      <c r="O842" s="44" t="str">
        <f ca="1">IF(ATALI[[#This Row],[//]]="","",INDEX(INDIRECT($2:$2),ATALI[[#This Row],[//]]))</f>
        <v/>
      </c>
      <c r="P842" s="44" t="str">
        <f ca="1">IF(ATALI[[#This Row],[//]]="","",IF(INDEX(INDIRECT($2:$2),ATALI[[#This Row],[//]])="","",INDEX(INDIRECT($2:$2),ATALI[[#This Row],[//]])))</f>
        <v/>
      </c>
      <c r="Q842" s="33" t="str">
        <f ca="1">IF(ATALI[[#This Row],[//]]="","",INDEX(INDIRECT($2:$2),ATALI[[#This Row],[//]]))</f>
        <v/>
      </c>
      <c r="R8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42" s="45" t="str">
        <f ca="1">IF(ATALI[[#This Row],[//]]="","",IF(INDEX(INDIRECT($2:$2),ATALI[[#This Row],[//]])="","",INDEX(INDIRECT($2:$2),ATALI[[#This Row],[//]])))</f>
        <v/>
      </c>
      <c r="U842" s="32" t="str">
        <f ca="1">IF(ATALI[[#This Row],[//]]="","",INDEX(INDIRECT($2:$2),ATALI[[#This Row],[//]]))</f>
        <v/>
      </c>
      <c r="V842" s="32" t="str">
        <f ca="1">LOWER(SUBSTITUTE(SUBSTITUTE(SUBSTITUTE(SUBSTITUTE(SUBSTITUTE(SUBSTITUTE(SUBSTITUTE(ATALI[[#This Row],[N.B.nota]]," ",""),"-",""),"(",""),")",""),".",""),",",""),"/",""))</f>
        <v/>
      </c>
      <c r="W842" s="32" t="str">
        <f ca="1">IF(ATALI[[#This Row],[concat]]="","",MATCH(ATALI[[#This Row],[concat]],[3]!db[NB NOTA_C],0)+1)</f>
        <v/>
      </c>
      <c r="X842" s="32" t="str">
        <f ca="1">IF(ATALI[[#This Row],[N.B.nota]]="","",ADDRESS(ROW(ATALI[QB]),COLUMN(ATALI[QB]))&amp;":"&amp;ADDRESS(ROW(),COLUMN(ATALI[QB])))</f>
        <v/>
      </c>
      <c r="Y842" s="46" t="str">
        <f ca="1">IF(ATALI[[#This Row],[//]]="","",HYPERLINK("[../DB.xlsx]DB!e"&amp;MATCH(ATALI[[#This Row],[concat]],[3]!db[NB NOTA_C],0)+1,"&gt;"))</f>
        <v/>
      </c>
      <c r="Z842" s="32">
        <f ca="1">IF(ATALI[[#This Row],[ID NOTA]]="",INDIRECT(ADDRESS(ROW()-1,COLUMN())),ATALI[[#This Row],[ID NOTA]])</f>
        <v>7</v>
      </c>
    </row>
    <row r="843" spans="1:26" x14ac:dyDescent="0.25">
      <c r="A843" s="32"/>
      <c r="B843" s="29" t="str">
        <f>IF(ATALI[[#This Row],[N_ID]]="","",INDEX(Table1[ID],MATCH(ATALI[[#This Row],[N_ID]],Table1[N_ID],0)))</f>
        <v/>
      </c>
      <c r="C843" s="29" t="str">
        <f ca="1">IF(ATALI[[#This Row],[//]]="","",HYPERLINK("["&amp;SUBSTITUTE(DIR,"'","")&amp;"]NOTA!D"&amp;ATALI[[#This Row],[//]]+2,"&gt;"))</f>
        <v/>
      </c>
      <c r="D843" s="29" t="str">
        <f>IF(ATALI[[#This Row],[ID NOTA]]="","",INDEX(Table1[QB],MATCH(ATALI[[#This Row],[ID NOTA]],Table1[ID],0)))</f>
        <v/>
      </c>
      <c r="E84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43" s="29"/>
      <c r="G843" s="30" t="str">
        <f ca="1">IF(ATALI[[#This Row],[N_ID]]="","",INDEX(INDIRECT($2:$2),ATALI[[#This Row],[//]]))</f>
        <v/>
      </c>
      <c r="H843" s="30" t="str">
        <f ca="1">IF(ATALI[[#This Row],[N_ID]]="","",INDEX(INDIRECT($2:$2),ATALI[[#This Row],[//]]))</f>
        <v/>
      </c>
      <c r="I843" s="32" t="str">
        <f ca="1">IF(ATALI[[#This Row],[N_ID]]="","",INDEX(INDIRECT($2:$2),ATALI[[#This Row],[//]]))</f>
        <v/>
      </c>
      <c r="J843" s="32" t="str">
        <f ca="1">IF(ATALI[[#This Row],[//]]="","",INDEX([3]!db[NB PAJAK],ATALI[[#This Row],[stt]]-1))</f>
        <v/>
      </c>
      <c r="K843" s="29" t="str">
        <f ca="1">IF(ATALI[[#This Row],[//]]="","",INDEX(INDIRECT($2:$2),ATALI[[#This Row],[//]]))</f>
        <v/>
      </c>
      <c r="L843" s="29" t="str">
        <f ca="1">IF(ATALI[[#This Row],[//]]="","",INDEX(INDIRECT($2:$2),ATALI[[#This Row],[//]]))</f>
        <v/>
      </c>
      <c r="M843" s="29" t="str">
        <f ca="1">IF(ATALI[[#This Row],[//]]="","",INDEX(INDIRECT($2:$2),ATALI[[#This Row],[//]]))</f>
        <v/>
      </c>
      <c r="N843" s="33" t="str">
        <f ca="1">IF(ATALI[[#This Row],[//]]="","",INDEX(INDIRECT($2:$2),ATALI[[#This Row],[//]]))</f>
        <v/>
      </c>
      <c r="O843" s="44" t="str">
        <f ca="1">IF(ATALI[[#This Row],[//]]="","",INDEX(INDIRECT($2:$2),ATALI[[#This Row],[//]]))</f>
        <v/>
      </c>
      <c r="P843" s="44" t="str">
        <f ca="1">IF(ATALI[[#This Row],[//]]="","",IF(INDEX(INDIRECT($2:$2),ATALI[[#This Row],[//]])="","",INDEX(INDIRECT($2:$2),ATALI[[#This Row],[//]])))</f>
        <v/>
      </c>
      <c r="Q843" s="33" t="str">
        <f ca="1">IF(ATALI[[#This Row],[//]]="","",INDEX(INDIRECT($2:$2),ATALI[[#This Row],[//]]))</f>
        <v/>
      </c>
      <c r="R8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43" s="45" t="str">
        <f ca="1">IF(ATALI[[#This Row],[//]]="","",IF(INDEX(INDIRECT($2:$2),ATALI[[#This Row],[//]])="","",INDEX(INDIRECT($2:$2),ATALI[[#This Row],[//]])))</f>
        <v/>
      </c>
      <c r="U843" s="32" t="str">
        <f ca="1">IF(ATALI[[#This Row],[//]]="","",INDEX(INDIRECT($2:$2),ATALI[[#This Row],[//]]))</f>
        <v/>
      </c>
      <c r="V843" s="32" t="str">
        <f ca="1">LOWER(SUBSTITUTE(SUBSTITUTE(SUBSTITUTE(SUBSTITUTE(SUBSTITUTE(SUBSTITUTE(SUBSTITUTE(ATALI[[#This Row],[N.B.nota]]," ",""),"-",""),"(",""),")",""),".",""),",",""),"/",""))</f>
        <v/>
      </c>
      <c r="W843" s="32" t="str">
        <f ca="1">IF(ATALI[[#This Row],[concat]]="","",MATCH(ATALI[[#This Row],[concat]],[3]!db[NB NOTA_C],0)+1)</f>
        <v/>
      </c>
      <c r="X843" s="32" t="str">
        <f ca="1">IF(ATALI[[#This Row],[N.B.nota]]="","",ADDRESS(ROW(ATALI[QB]),COLUMN(ATALI[QB]))&amp;":"&amp;ADDRESS(ROW(),COLUMN(ATALI[QB])))</f>
        <v/>
      </c>
      <c r="Y843" s="46" t="str">
        <f ca="1">IF(ATALI[[#This Row],[//]]="","",HYPERLINK("[../DB.xlsx]DB!e"&amp;MATCH(ATALI[[#This Row],[concat]],[3]!db[NB NOTA_C],0)+1,"&gt;"))</f>
        <v/>
      </c>
      <c r="Z843" s="32">
        <f ca="1">IF(ATALI[[#This Row],[ID NOTA]]="",INDIRECT(ADDRESS(ROW()-1,COLUMN())),ATALI[[#This Row],[ID NOTA]])</f>
        <v>7</v>
      </c>
    </row>
    <row r="844" spans="1:26" x14ac:dyDescent="0.25">
      <c r="A844" s="32"/>
      <c r="B844" s="29" t="str">
        <f>IF(ATALI[[#This Row],[N_ID]]="","",INDEX(Table1[ID],MATCH(ATALI[[#This Row],[N_ID]],Table1[N_ID],0)))</f>
        <v/>
      </c>
      <c r="C844" s="29" t="str">
        <f ca="1">IF(ATALI[[#This Row],[//]]="","",HYPERLINK("["&amp;SUBSTITUTE(DIR,"'","")&amp;"]NOTA!D"&amp;ATALI[[#This Row],[//]]+2,"&gt;"))</f>
        <v/>
      </c>
      <c r="D844" s="29" t="str">
        <f>IF(ATALI[[#This Row],[ID NOTA]]="","",INDEX(Table1[QB],MATCH(ATALI[[#This Row],[ID NOTA]],Table1[ID],0)))</f>
        <v/>
      </c>
      <c r="E84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44" s="29"/>
      <c r="G844" s="30" t="str">
        <f ca="1">IF(ATALI[[#This Row],[N_ID]]="","",INDEX(INDIRECT($2:$2),ATALI[[#This Row],[//]]))</f>
        <v/>
      </c>
      <c r="H844" s="30" t="str">
        <f ca="1">IF(ATALI[[#This Row],[N_ID]]="","",INDEX(INDIRECT($2:$2),ATALI[[#This Row],[//]]))</f>
        <v/>
      </c>
      <c r="I844" s="32" t="str">
        <f ca="1">IF(ATALI[[#This Row],[N_ID]]="","",INDEX(INDIRECT($2:$2),ATALI[[#This Row],[//]]))</f>
        <v/>
      </c>
      <c r="J844" s="32" t="str">
        <f ca="1">IF(ATALI[[#This Row],[//]]="","",INDEX([3]!db[NB PAJAK],ATALI[[#This Row],[stt]]-1))</f>
        <v/>
      </c>
      <c r="K844" s="29" t="str">
        <f ca="1">IF(ATALI[[#This Row],[//]]="","",INDEX(INDIRECT($2:$2),ATALI[[#This Row],[//]]))</f>
        <v/>
      </c>
      <c r="L844" s="29" t="str">
        <f ca="1">IF(ATALI[[#This Row],[//]]="","",INDEX(INDIRECT($2:$2),ATALI[[#This Row],[//]]))</f>
        <v/>
      </c>
      <c r="M844" s="29" t="str">
        <f ca="1">IF(ATALI[[#This Row],[//]]="","",INDEX(INDIRECT($2:$2),ATALI[[#This Row],[//]]))</f>
        <v/>
      </c>
      <c r="N844" s="33" t="str">
        <f ca="1">IF(ATALI[[#This Row],[//]]="","",INDEX(INDIRECT($2:$2),ATALI[[#This Row],[//]]))</f>
        <v/>
      </c>
      <c r="O844" s="44" t="str">
        <f ca="1">IF(ATALI[[#This Row],[//]]="","",INDEX(INDIRECT($2:$2),ATALI[[#This Row],[//]]))</f>
        <v/>
      </c>
      <c r="P844" s="44" t="str">
        <f ca="1">IF(ATALI[[#This Row],[//]]="","",IF(INDEX(INDIRECT($2:$2),ATALI[[#This Row],[//]])="","",INDEX(INDIRECT($2:$2),ATALI[[#This Row],[//]])))</f>
        <v/>
      </c>
      <c r="Q844" s="33" t="str">
        <f ca="1">IF(ATALI[[#This Row],[//]]="","",INDEX(INDIRECT($2:$2),ATALI[[#This Row],[//]]))</f>
        <v/>
      </c>
      <c r="R8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44" s="45" t="str">
        <f ca="1">IF(ATALI[[#This Row],[//]]="","",IF(INDEX(INDIRECT($2:$2),ATALI[[#This Row],[//]])="","",INDEX(INDIRECT($2:$2),ATALI[[#This Row],[//]])))</f>
        <v/>
      </c>
      <c r="U844" s="32" t="str">
        <f ca="1">IF(ATALI[[#This Row],[//]]="","",INDEX(INDIRECT($2:$2),ATALI[[#This Row],[//]]))</f>
        <v/>
      </c>
      <c r="V844" s="32" t="str">
        <f ca="1">LOWER(SUBSTITUTE(SUBSTITUTE(SUBSTITUTE(SUBSTITUTE(SUBSTITUTE(SUBSTITUTE(SUBSTITUTE(ATALI[[#This Row],[N.B.nota]]," ",""),"-",""),"(",""),")",""),".",""),",",""),"/",""))</f>
        <v/>
      </c>
      <c r="W844" s="32" t="str">
        <f ca="1">IF(ATALI[[#This Row],[concat]]="","",MATCH(ATALI[[#This Row],[concat]],[3]!db[NB NOTA_C],0)+1)</f>
        <v/>
      </c>
      <c r="X844" s="32" t="str">
        <f ca="1">IF(ATALI[[#This Row],[N.B.nota]]="","",ADDRESS(ROW(ATALI[QB]),COLUMN(ATALI[QB]))&amp;":"&amp;ADDRESS(ROW(),COLUMN(ATALI[QB])))</f>
        <v/>
      </c>
      <c r="Y844" s="46" t="str">
        <f ca="1">IF(ATALI[[#This Row],[//]]="","",HYPERLINK("[../DB.xlsx]DB!e"&amp;MATCH(ATALI[[#This Row],[concat]],[3]!db[NB NOTA_C],0)+1,"&gt;"))</f>
        <v/>
      </c>
      <c r="Z844" s="32">
        <f ca="1">IF(ATALI[[#This Row],[ID NOTA]]="",INDIRECT(ADDRESS(ROW()-1,COLUMN())),ATALI[[#This Row],[ID NOTA]])</f>
        <v>7</v>
      </c>
    </row>
    <row r="845" spans="1:26" x14ac:dyDescent="0.25">
      <c r="A845" s="32"/>
      <c r="B845" s="29" t="str">
        <f>IF(ATALI[[#This Row],[N_ID]]="","",INDEX(Table1[ID],MATCH(ATALI[[#This Row],[N_ID]],Table1[N_ID],0)))</f>
        <v/>
      </c>
      <c r="C845" s="29" t="str">
        <f ca="1">IF(ATALI[[#This Row],[//]]="","",HYPERLINK("["&amp;SUBSTITUTE(DIR,"'","")&amp;"]NOTA!D"&amp;ATALI[[#This Row],[//]]+2,"&gt;"))</f>
        <v/>
      </c>
      <c r="D845" s="29" t="str">
        <f>IF(ATALI[[#This Row],[ID NOTA]]="","",INDEX(Table1[QB],MATCH(ATALI[[#This Row],[ID NOTA]],Table1[ID],0)))</f>
        <v/>
      </c>
      <c r="E84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45" s="29"/>
      <c r="G845" s="30" t="str">
        <f ca="1">IF(ATALI[[#This Row],[N_ID]]="","",INDEX(INDIRECT($2:$2),ATALI[[#This Row],[//]]))</f>
        <v/>
      </c>
      <c r="H845" s="30" t="str">
        <f ca="1">IF(ATALI[[#This Row],[N_ID]]="","",INDEX(INDIRECT($2:$2),ATALI[[#This Row],[//]]))</f>
        <v/>
      </c>
      <c r="I845" s="32" t="str">
        <f ca="1">IF(ATALI[[#This Row],[N_ID]]="","",INDEX(INDIRECT($2:$2),ATALI[[#This Row],[//]]))</f>
        <v/>
      </c>
      <c r="J845" s="32" t="str">
        <f ca="1">IF(ATALI[[#This Row],[//]]="","",INDEX([3]!db[NB PAJAK],ATALI[[#This Row],[stt]]-1))</f>
        <v/>
      </c>
      <c r="K845" s="29" t="str">
        <f ca="1">IF(ATALI[[#This Row],[//]]="","",INDEX(INDIRECT($2:$2),ATALI[[#This Row],[//]]))</f>
        <v/>
      </c>
      <c r="L845" s="29" t="str">
        <f ca="1">IF(ATALI[[#This Row],[//]]="","",INDEX(INDIRECT($2:$2),ATALI[[#This Row],[//]]))</f>
        <v/>
      </c>
      <c r="M845" s="29" t="str">
        <f ca="1">IF(ATALI[[#This Row],[//]]="","",INDEX(INDIRECT($2:$2),ATALI[[#This Row],[//]]))</f>
        <v/>
      </c>
      <c r="N845" s="33" t="str">
        <f ca="1">IF(ATALI[[#This Row],[//]]="","",INDEX(INDIRECT($2:$2),ATALI[[#This Row],[//]]))</f>
        <v/>
      </c>
      <c r="O845" s="44" t="str">
        <f ca="1">IF(ATALI[[#This Row],[//]]="","",INDEX(INDIRECT($2:$2),ATALI[[#This Row],[//]]))</f>
        <v/>
      </c>
      <c r="P845" s="44" t="str">
        <f ca="1">IF(ATALI[[#This Row],[//]]="","",IF(INDEX(INDIRECT($2:$2),ATALI[[#This Row],[//]])="","",INDEX(INDIRECT($2:$2),ATALI[[#This Row],[//]])))</f>
        <v/>
      </c>
      <c r="Q845" s="33" t="str">
        <f ca="1">IF(ATALI[[#This Row],[//]]="","",INDEX(INDIRECT($2:$2),ATALI[[#This Row],[//]]))</f>
        <v/>
      </c>
      <c r="R8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45" s="45" t="str">
        <f ca="1">IF(ATALI[[#This Row],[//]]="","",IF(INDEX(INDIRECT($2:$2),ATALI[[#This Row],[//]])="","",INDEX(INDIRECT($2:$2),ATALI[[#This Row],[//]])))</f>
        <v/>
      </c>
      <c r="U845" s="32" t="str">
        <f ca="1">IF(ATALI[[#This Row],[//]]="","",INDEX(INDIRECT($2:$2),ATALI[[#This Row],[//]]))</f>
        <v/>
      </c>
      <c r="V845" s="32" t="str">
        <f ca="1">LOWER(SUBSTITUTE(SUBSTITUTE(SUBSTITUTE(SUBSTITUTE(SUBSTITUTE(SUBSTITUTE(SUBSTITUTE(ATALI[[#This Row],[N.B.nota]]," ",""),"-",""),"(",""),")",""),".",""),",",""),"/",""))</f>
        <v/>
      </c>
      <c r="W845" s="32" t="str">
        <f ca="1">IF(ATALI[[#This Row],[concat]]="","",MATCH(ATALI[[#This Row],[concat]],[3]!db[NB NOTA_C],0)+1)</f>
        <v/>
      </c>
      <c r="X845" s="32" t="str">
        <f ca="1">IF(ATALI[[#This Row],[N.B.nota]]="","",ADDRESS(ROW(ATALI[QB]),COLUMN(ATALI[QB]))&amp;":"&amp;ADDRESS(ROW(),COLUMN(ATALI[QB])))</f>
        <v/>
      </c>
      <c r="Y845" s="46" t="str">
        <f ca="1">IF(ATALI[[#This Row],[//]]="","",HYPERLINK("[../DB.xlsx]DB!e"&amp;MATCH(ATALI[[#This Row],[concat]],[3]!db[NB NOTA_C],0)+1,"&gt;"))</f>
        <v/>
      </c>
      <c r="Z845" s="32">
        <f ca="1">IF(ATALI[[#This Row],[ID NOTA]]="",INDIRECT(ADDRESS(ROW()-1,COLUMN())),ATALI[[#This Row],[ID NOTA]])</f>
        <v>7</v>
      </c>
    </row>
    <row r="846" spans="1:26" x14ac:dyDescent="0.25">
      <c r="A846" s="32"/>
      <c r="B846" s="29" t="str">
        <f>IF(ATALI[[#This Row],[N_ID]]="","",INDEX(Table1[ID],MATCH(ATALI[[#This Row],[N_ID]],Table1[N_ID],0)))</f>
        <v/>
      </c>
      <c r="C846" s="29" t="str">
        <f ca="1">IF(ATALI[[#This Row],[//]]="","",HYPERLINK("["&amp;SUBSTITUTE(DIR,"'","")&amp;"]NOTA!D"&amp;ATALI[[#This Row],[//]]+2,"&gt;"))</f>
        <v/>
      </c>
      <c r="D846" s="29" t="str">
        <f>IF(ATALI[[#This Row],[ID NOTA]]="","",INDEX(Table1[QB],MATCH(ATALI[[#This Row],[ID NOTA]],Table1[ID],0)))</f>
        <v/>
      </c>
      <c r="E84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46" s="29"/>
      <c r="G846" s="30" t="str">
        <f ca="1">IF(ATALI[[#This Row],[N_ID]]="","",INDEX(INDIRECT($2:$2),ATALI[[#This Row],[//]]))</f>
        <v/>
      </c>
      <c r="H846" s="30" t="str">
        <f ca="1">IF(ATALI[[#This Row],[N_ID]]="","",INDEX(INDIRECT($2:$2),ATALI[[#This Row],[//]]))</f>
        <v/>
      </c>
      <c r="I846" s="32" t="str">
        <f ca="1">IF(ATALI[[#This Row],[N_ID]]="","",INDEX(INDIRECT($2:$2),ATALI[[#This Row],[//]]))</f>
        <v/>
      </c>
      <c r="J846" s="32" t="str">
        <f ca="1">IF(ATALI[[#This Row],[//]]="","",INDEX([3]!db[NB PAJAK],ATALI[[#This Row],[stt]]-1))</f>
        <v/>
      </c>
      <c r="K846" s="29" t="str">
        <f ca="1">IF(ATALI[[#This Row],[//]]="","",INDEX(INDIRECT($2:$2),ATALI[[#This Row],[//]]))</f>
        <v/>
      </c>
      <c r="L846" s="29" t="str">
        <f ca="1">IF(ATALI[[#This Row],[//]]="","",INDEX(INDIRECT($2:$2),ATALI[[#This Row],[//]]))</f>
        <v/>
      </c>
      <c r="M846" s="29" t="str">
        <f ca="1">IF(ATALI[[#This Row],[//]]="","",INDEX(INDIRECT($2:$2),ATALI[[#This Row],[//]]))</f>
        <v/>
      </c>
      <c r="N846" s="33" t="str">
        <f ca="1">IF(ATALI[[#This Row],[//]]="","",INDEX(INDIRECT($2:$2),ATALI[[#This Row],[//]]))</f>
        <v/>
      </c>
      <c r="O846" s="44" t="str">
        <f ca="1">IF(ATALI[[#This Row],[//]]="","",INDEX(INDIRECT($2:$2),ATALI[[#This Row],[//]]))</f>
        <v/>
      </c>
      <c r="P846" s="44" t="str">
        <f ca="1">IF(ATALI[[#This Row],[//]]="","",IF(INDEX(INDIRECT($2:$2),ATALI[[#This Row],[//]])="","",INDEX(INDIRECT($2:$2),ATALI[[#This Row],[//]])))</f>
        <v/>
      </c>
      <c r="Q846" s="33" t="str">
        <f ca="1">IF(ATALI[[#This Row],[//]]="","",INDEX(INDIRECT($2:$2),ATALI[[#This Row],[//]]))</f>
        <v/>
      </c>
      <c r="R8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46" s="45" t="str">
        <f ca="1">IF(ATALI[[#This Row],[//]]="","",IF(INDEX(INDIRECT($2:$2),ATALI[[#This Row],[//]])="","",INDEX(INDIRECT($2:$2),ATALI[[#This Row],[//]])))</f>
        <v/>
      </c>
      <c r="U846" s="32" t="str">
        <f ca="1">IF(ATALI[[#This Row],[//]]="","",INDEX(INDIRECT($2:$2),ATALI[[#This Row],[//]]))</f>
        <v/>
      </c>
      <c r="V846" s="32" t="str">
        <f ca="1">LOWER(SUBSTITUTE(SUBSTITUTE(SUBSTITUTE(SUBSTITUTE(SUBSTITUTE(SUBSTITUTE(SUBSTITUTE(ATALI[[#This Row],[N.B.nota]]," ",""),"-",""),"(",""),")",""),".",""),",",""),"/",""))</f>
        <v/>
      </c>
      <c r="W846" s="32" t="str">
        <f ca="1">IF(ATALI[[#This Row],[concat]]="","",MATCH(ATALI[[#This Row],[concat]],[3]!db[NB NOTA_C],0)+1)</f>
        <v/>
      </c>
      <c r="X846" s="32" t="str">
        <f ca="1">IF(ATALI[[#This Row],[N.B.nota]]="","",ADDRESS(ROW(ATALI[QB]),COLUMN(ATALI[QB]))&amp;":"&amp;ADDRESS(ROW(),COLUMN(ATALI[QB])))</f>
        <v/>
      </c>
      <c r="Y846" s="46" t="str">
        <f ca="1">IF(ATALI[[#This Row],[//]]="","",HYPERLINK("[../DB.xlsx]DB!e"&amp;MATCH(ATALI[[#This Row],[concat]],[3]!db[NB NOTA_C],0)+1,"&gt;"))</f>
        <v/>
      </c>
      <c r="Z846" s="32">
        <f ca="1">IF(ATALI[[#This Row],[ID NOTA]]="",INDIRECT(ADDRESS(ROW()-1,COLUMN())),ATALI[[#This Row],[ID NOTA]])</f>
        <v>7</v>
      </c>
    </row>
    <row r="847" spans="1:26" x14ac:dyDescent="0.25">
      <c r="A847" s="32"/>
      <c r="B847" s="29" t="str">
        <f>IF(ATALI[[#This Row],[N_ID]]="","",INDEX(Table1[ID],MATCH(ATALI[[#This Row],[N_ID]],Table1[N_ID],0)))</f>
        <v/>
      </c>
      <c r="C847" s="29" t="str">
        <f ca="1">IF(ATALI[[#This Row],[//]]="","",HYPERLINK("["&amp;SUBSTITUTE(DIR,"'","")&amp;"]NOTA!D"&amp;ATALI[[#This Row],[//]]+2,"&gt;"))</f>
        <v/>
      </c>
      <c r="D847" s="29" t="str">
        <f>IF(ATALI[[#This Row],[ID NOTA]]="","",INDEX(Table1[QB],MATCH(ATALI[[#This Row],[ID NOTA]],Table1[ID],0)))</f>
        <v/>
      </c>
      <c r="E84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47" s="29"/>
      <c r="G847" s="30" t="str">
        <f ca="1">IF(ATALI[[#This Row],[N_ID]]="","",INDEX(INDIRECT($2:$2),ATALI[[#This Row],[//]]))</f>
        <v/>
      </c>
      <c r="H847" s="30" t="str">
        <f ca="1">IF(ATALI[[#This Row],[N_ID]]="","",INDEX(INDIRECT($2:$2),ATALI[[#This Row],[//]]))</f>
        <v/>
      </c>
      <c r="I847" s="32" t="str">
        <f ca="1">IF(ATALI[[#This Row],[N_ID]]="","",INDEX(INDIRECT($2:$2),ATALI[[#This Row],[//]]))</f>
        <v/>
      </c>
      <c r="J847" s="32" t="str">
        <f ca="1">IF(ATALI[[#This Row],[//]]="","",INDEX([3]!db[NB PAJAK],ATALI[[#This Row],[stt]]-1))</f>
        <v/>
      </c>
      <c r="K847" s="29" t="str">
        <f ca="1">IF(ATALI[[#This Row],[//]]="","",INDEX(INDIRECT($2:$2),ATALI[[#This Row],[//]]))</f>
        <v/>
      </c>
      <c r="L847" s="29" t="str">
        <f ca="1">IF(ATALI[[#This Row],[//]]="","",INDEX(INDIRECT($2:$2),ATALI[[#This Row],[//]]))</f>
        <v/>
      </c>
      <c r="M847" s="29" t="str">
        <f ca="1">IF(ATALI[[#This Row],[//]]="","",INDEX(INDIRECT($2:$2),ATALI[[#This Row],[//]]))</f>
        <v/>
      </c>
      <c r="N847" s="33" t="str">
        <f ca="1">IF(ATALI[[#This Row],[//]]="","",INDEX(INDIRECT($2:$2),ATALI[[#This Row],[//]]))</f>
        <v/>
      </c>
      <c r="O847" s="44" t="str">
        <f ca="1">IF(ATALI[[#This Row],[//]]="","",INDEX(INDIRECT($2:$2),ATALI[[#This Row],[//]]))</f>
        <v/>
      </c>
      <c r="P847" s="44" t="str">
        <f ca="1">IF(ATALI[[#This Row],[//]]="","",IF(INDEX(INDIRECT($2:$2),ATALI[[#This Row],[//]])="","",INDEX(INDIRECT($2:$2),ATALI[[#This Row],[//]])))</f>
        <v/>
      </c>
      <c r="Q847" s="33" t="str">
        <f ca="1">IF(ATALI[[#This Row],[//]]="","",INDEX(INDIRECT($2:$2),ATALI[[#This Row],[//]]))</f>
        <v/>
      </c>
      <c r="R8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47" s="45" t="str">
        <f ca="1">IF(ATALI[[#This Row],[//]]="","",IF(INDEX(INDIRECT($2:$2),ATALI[[#This Row],[//]])="","",INDEX(INDIRECT($2:$2),ATALI[[#This Row],[//]])))</f>
        <v/>
      </c>
      <c r="U847" s="32" t="str">
        <f ca="1">IF(ATALI[[#This Row],[//]]="","",INDEX(INDIRECT($2:$2),ATALI[[#This Row],[//]]))</f>
        <v/>
      </c>
      <c r="V847" s="32" t="str">
        <f ca="1">LOWER(SUBSTITUTE(SUBSTITUTE(SUBSTITUTE(SUBSTITUTE(SUBSTITUTE(SUBSTITUTE(SUBSTITUTE(ATALI[[#This Row],[N.B.nota]]," ",""),"-",""),"(",""),")",""),".",""),",",""),"/",""))</f>
        <v/>
      </c>
      <c r="W847" s="32" t="str">
        <f ca="1">IF(ATALI[[#This Row],[concat]]="","",MATCH(ATALI[[#This Row],[concat]],[3]!db[NB NOTA_C],0)+1)</f>
        <v/>
      </c>
      <c r="X847" s="32" t="str">
        <f ca="1">IF(ATALI[[#This Row],[N.B.nota]]="","",ADDRESS(ROW(ATALI[QB]),COLUMN(ATALI[QB]))&amp;":"&amp;ADDRESS(ROW(),COLUMN(ATALI[QB])))</f>
        <v/>
      </c>
      <c r="Y847" s="46" t="str">
        <f ca="1">IF(ATALI[[#This Row],[//]]="","",HYPERLINK("[../DB.xlsx]DB!e"&amp;MATCH(ATALI[[#This Row],[concat]],[3]!db[NB NOTA_C],0)+1,"&gt;"))</f>
        <v/>
      </c>
      <c r="Z847" s="32">
        <f ca="1">IF(ATALI[[#This Row],[ID NOTA]]="",INDIRECT(ADDRESS(ROW()-1,COLUMN())),ATALI[[#This Row],[ID NOTA]])</f>
        <v>7</v>
      </c>
    </row>
    <row r="848" spans="1:26" x14ac:dyDescent="0.25">
      <c r="A848" s="32"/>
      <c r="B848" s="29" t="str">
        <f>IF(ATALI[[#This Row],[N_ID]]="","",INDEX(Table1[ID],MATCH(ATALI[[#This Row],[N_ID]],Table1[N_ID],0)))</f>
        <v/>
      </c>
      <c r="C848" s="29" t="str">
        <f ca="1">IF(ATALI[[#This Row],[//]]="","",HYPERLINK("["&amp;SUBSTITUTE(DIR,"'","")&amp;"]NOTA!D"&amp;ATALI[[#This Row],[//]]+2,"&gt;"))</f>
        <v/>
      </c>
      <c r="D848" s="29" t="str">
        <f>IF(ATALI[[#This Row],[ID NOTA]]="","",INDEX(Table1[QB],MATCH(ATALI[[#This Row],[ID NOTA]],Table1[ID],0)))</f>
        <v/>
      </c>
      <c r="E84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48" s="29"/>
      <c r="G848" s="30" t="str">
        <f ca="1">IF(ATALI[[#This Row],[N_ID]]="","",INDEX(INDIRECT($2:$2),ATALI[[#This Row],[//]]))</f>
        <v/>
      </c>
      <c r="H848" s="30" t="str">
        <f ca="1">IF(ATALI[[#This Row],[N_ID]]="","",INDEX(INDIRECT($2:$2),ATALI[[#This Row],[//]]))</f>
        <v/>
      </c>
      <c r="I848" s="32" t="str">
        <f ca="1">IF(ATALI[[#This Row],[N_ID]]="","",INDEX(INDIRECT($2:$2),ATALI[[#This Row],[//]]))</f>
        <v/>
      </c>
      <c r="J848" s="32" t="str">
        <f ca="1">IF(ATALI[[#This Row],[//]]="","",INDEX([3]!db[NB PAJAK],ATALI[[#This Row],[stt]]-1))</f>
        <v/>
      </c>
      <c r="K848" s="29" t="str">
        <f ca="1">IF(ATALI[[#This Row],[//]]="","",INDEX(INDIRECT($2:$2),ATALI[[#This Row],[//]]))</f>
        <v/>
      </c>
      <c r="L848" s="29" t="str">
        <f ca="1">IF(ATALI[[#This Row],[//]]="","",INDEX(INDIRECT($2:$2),ATALI[[#This Row],[//]]))</f>
        <v/>
      </c>
      <c r="M848" s="29" t="str">
        <f ca="1">IF(ATALI[[#This Row],[//]]="","",INDEX(INDIRECT($2:$2),ATALI[[#This Row],[//]]))</f>
        <v/>
      </c>
      <c r="N848" s="33" t="str">
        <f ca="1">IF(ATALI[[#This Row],[//]]="","",INDEX(INDIRECT($2:$2),ATALI[[#This Row],[//]]))</f>
        <v/>
      </c>
      <c r="O848" s="44" t="str">
        <f ca="1">IF(ATALI[[#This Row],[//]]="","",INDEX(INDIRECT($2:$2),ATALI[[#This Row],[//]]))</f>
        <v/>
      </c>
      <c r="P848" s="44" t="str">
        <f ca="1">IF(ATALI[[#This Row],[//]]="","",IF(INDEX(INDIRECT($2:$2),ATALI[[#This Row],[//]])="","",INDEX(INDIRECT($2:$2),ATALI[[#This Row],[//]])))</f>
        <v/>
      </c>
      <c r="Q848" s="33" t="str">
        <f ca="1">IF(ATALI[[#This Row],[//]]="","",INDEX(INDIRECT($2:$2),ATALI[[#This Row],[//]]))</f>
        <v/>
      </c>
      <c r="R8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48" s="45" t="str">
        <f ca="1">IF(ATALI[[#This Row],[//]]="","",IF(INDEX(INDIRECT($2:$2),ATALI[[#This Row],[//]])="","",INDEX(INDIRECT($2:$2),ATALI[[#This Row],[//]])))</f>
        <v/>
      </c>
      <c r="U848" s="32" t="str">
        <f ca="1">IF(ATALI[[#This Row],[//]]="","",INDEX(INDIRECT($2:$2),ATALI[[#This Row],[//]]))</f>
        <v/>
      </c>
      <c r="V848" s="32" t="str">
        <f ca="1">LOWER(SUBSTITUTE(SUBSTITUTE(SUBSTITUTE(SUBSTITUTE(SUBSTITUTE(SUBSTITUTE(SUBSTITUTE(ATALI[[#This Row],[N.B.nota]]," ",""),"-",""),"(",""),")",""),".",""),",",""),"/",""))</f>
        <v/>
      </c>
      <c r="W848" s="32" t="str">
        <f ca="1">IF(ATALI[[#This Row],[concat]]="","",MATCH(ATALI[[#This Row],[concat]],[3]!db[NB NOTA_C],0)+1)</f>
        <v/>
      </c>
      <c r="X848" s="32" t="str">
        <f ca="1">IF(ATALI[[#This Row],[N.B.nota]]="","",ADDRESS(ROW(ATALI[QB]),COLUMN(ATALI[QB]))&amp;":"&amp;ADDRESS(ROW(),COLUMN(ATALI[QB])))</f>
        <v/>
      </c>
      <c r="Y848" s="46" t="str">
        <f ca="1">IF(ATALI[[#This Row],[//]]="","",HYPERLINK("[../DB.xlsx]DB!e"&amp;MATCH(ATALI[[#This Row],[concat]],[3]!db[NB NOTA_C],0)+1,"&gt;"))</f>
        <v/>
      </c>
      <c r="Z848" s="32">
        <f ca="1">IF(ATALI[[#This Row],[ID NOTA]]="",INDIRECT(ADDRESS(ROW()-1,COLUMN())),ATALI[[#This Row],[ID NOTA]])</f>
        <v>7</v>
      </c>
    </row>
    <row r="849" spans="1:26" x14ac:dyDescent="0.25">
      <c r="A849" s="32"/>
      <c r="B849" s="29" t="str">
        <f>IF(ATALI[[#This Row],[N_ID]]="","",INDEX(Table1[ID],MATCH(ATALI[[#This Row],[N_ID]],Table1[N_ID],0)))</f>
        <v/>
      </c>
      <c r="C849" s="29" t="str">
        <f ca="1">IF(ATALI[[#This Row],[//]]="","",HYPERLINK("["&amp;SUBSTITUTE(DIR,"'","")&amp;"]NOTA!D"&amp;ATALI[[#This Row],[//]]+2,"&gt;"))</f>
        <v/>
      </c>
      <c r="D849" s="29" t="str">
        <f>IF(ATALI[[#This Row],[ID NOTA]]="","",INDEX(Table1[QB],MATCH(ATALI[[#This Row],[ID NOTA]],Table1[ID],0)))</f>
        <v/>
      </c>
      <c r="E84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49" s="29"/>
      <c r="G849" s="30" t="str">
        <f ca="1">IF(ATALI[[#This Row],[N_ID]]="","",INDEX(INDIRECT($2:$2),ATALI[[#This Row],[//]]))</f>
        <v/>
      </c>
      <c r="H849" s="30" t="str">
        <f ca="1">IF(ATALI[[#This Row],[N_ID]]="","",INDEX(INDIRECT($2:$2),ATALI[[#This Row],[//]]))</f>
        <v/>
      </c>
      <c r="I849" s="32" t="str">
        <f ca="1">IF(ATALI[[#This Row],[N_ID]]="","",INDEX(INDIRECT($2:$2),ATALI[[#This Row],[//]]))</f>
        <v/>
      </c>
      <c r="J849" s="32" t="str">
        <f ca="1">IF(ATALI[[#This Row],[//]]="","",INDEX([3]!db[NB PAJAK],ATALI[[#This Row],[stt]]-1))</f>
        <v/>
      </c>
      <c r="K849" s="29" t="str">
        <f ca="1">IF(ATALI[[#This Row],[//]]="","",INDEX(INDIRECT($2:$2),ATALI[[#This Row],[//]]))</f>
        <v/>
      </c>
      <c r="L849" s="29" t="str">
        <f ca="1">IF(ATALI[[#This Row],[//]]="","",INDEX(INDIRECT($2:$2),ATALI[[#This Row],[//]]))</f>
        <v/>
      </c>
      <c r="M849" s="29" t="str">
        <f ca="1">IF(ATALI[[#This Row],[//]]="","",INDEX(INDIRECT($2:$2),ATALI[[#This Row],[//]]))</f>
        <v/>
      </c>
      <c r="N849" s="33" t="str">
        <f ca="1">IF(ATALI[[#This Row],[//]]="","",INDEX(INDIRECT($2:$2),ATALI[[#This Row],[//]]))</f>
        <v/>
      </c>
      <c r="O849" s="44" t="str">
        <f ca="1">IF(ATALI[[#This Row],[//]]="","",INDEX(INDIRECT($2:$2),ATALI[[#This Row],[//]]))</f>
        <v/>
      </c>
      <c r="P849" s="44" t="str">
        <f ca="1">IF(ATALI[[#This Row],[//]]="","",IF(INDEX(INDIRECT($2:$2),ATALI[[#This Row],[//]])="","",INDEX(INDIRECT($2:$2),ATALI[[#This Row],[//]])))</f>
        <v/>
      </c>
      <c r="Q849" s="33" t="str">
        <f ca="1">IF(ATALI[[#This Row],[//]]="","",INDEX(INDIRECT($2:$2),ATALI[[#This Row],[//]]))</f>
        <v/>
      </c>
      <c r="R8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49" s="45" t="str">
        <f ca="1">IF(ATALI[[#This Row],[//]]="","",IF(INDEX(INDIRECT($2:$2),ATALI[[#This Row],[//]])="","",INDEX(INDIRECT($2:$2),ATALI[[#This Row],[//]])))</f>
        <v/>
      </c>
      <c r="U849" s="32" t="str">
        <f ca="1">IF(ATALI[[#This Row],[//]]="","",INDEX(INDIRECT($2:$2),ATALI[[#This Row],[//]]))</f>
        <v/>
      </c>
      <c r="V849" s="32" t="str">
        <f ca="1">LOWER(SUBSTITUTE(SUBSTITUTE(SUBSTITUTE(SUBSTITUTE(SUBSTITUTE(SUBSTITUTE(SUBSTITUTE(ATALI[[#This Row],[N.B.nota]]," ",""),"-",""),"(",""),")",""),".",""),",",""),"/",""))</f>
        <v/>
      </c>
      <c r="W849" s="32" t="str">
        <f ca="1">IF(ATALI[[#This Row],[concat]]="","",MATCH(ATALI[[#This Row],[concat]],[3]!db[NB NOTA_C],0)+1)</f>
        <v/>
      </c>
      <c r="X849" s="32" t="str">
        <f ca="1">IF(ATALI[[#This Row],[N.B.nota]]="","",ADDRESS(ROW(ATALI[QB]),COLUMN(ATALI[QB]))&amp;":"&amp;ADDRESS(ROW(),COLUMN(ATALI[QB])))</f>
        <v/>
      </c>
      <c r="Y849" s="46" t="str">
        <f ca="1">IF(ATALI[[#This Row],[//]]="","",HYPERLINK("[../DB.xlsx]DB!e"&amp;MATCH(ATALI[[#This Row],[concat]],[3]!db[NB NOTA_C],0)+1,"&gt;"))</f>
        <v/>
      </c>
      <c r="Z849" s="32">
        <f ca="1">IF(ATALI[[#This Row],[ID NOTA]]="",INDIRECT(ADDRESS(ROW()-1,COLUMN())),ATALI[[#This Row],[ID NOTA]])</f>
        <v>7</v>
      </c>
    </row>
    <row r="850" spans="1:26" x14ac:dyDescent="0.25">
      <c r="A850" s="32"/>
      <c r="B850" s="29" t="str">
        <f>IF(ATALI[[#This Row],[N_ID]]="","",INDEX(Table1[ID],MATCH(ATALI[[#This Row],[N_ID]],Table1[N_ID],0)))</f>
        <v/>
      </c>
      <c r="C850" s="29" t="str">
        <f ca="1">IF(ATALI[[#This Row],[//]]="","",HYPERLINK("["&amp;SUBSTITUTE(DIR,"'","")&amp;"]NOTA!D"&amp;ATALI[[#This Row],[//]]+2,"&gt;"))</f>
        <v/>
      </c>
      <c r="D850" s="29" t="str">
        <f>IF(ATALI[[#This Row],[ID NOTA]]="","",INDEX(Table1[QB],MATCH(ATALI[[#This Row],[ID NOTA]],Table1[ID],0)))</f>
        <v/>
      </c>
      <c r="E85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50" s="29"/>
      <c r="G850" s="30" t="str">
        <f ca="1">IF(ATALI[[#This Row],[N_ID]]="","",INDEX(INDIRECT($2:$2),ATALI[[#This Row],[//]]))</f>
        <v/>
      </c>
      <c r="H850" s="30" t="str">
        <f ca="1">IF(ATALI[[#This Row],[N_ID]]="","",INDEX(INDIRECT($2:$2),ATALI[[#This Row],[//]]))</f>
        <v/>
      </c>
      <c r="I850" s="32" t="str">
        <f ca="1">IF(ATALI[[#This Row],[N_ID]]="","",INDEX(INDIRECT($2:$2),ATALI[[#This Row],[//]]))</f>
        <v/>
      </c>
      <c r="J850" s="32" t="str">
        <f ca="1">IF(ATALI[[#This Row],[//]]="","",INDEX([3]!db[NB PAJAK],ATALI[[#This Row],[stt]]-1))</f>
        <v/>
      </c>
      <c r="K850" s="29" t="str">
        <f ca="1">IF(ATALI[[#This Row],[//]]="","",INDEX(INDIRECT($2:$2),ATALI[[#This Row],[//]]))</f>
        <v/>
      </c>
      <c r="L850" s="29" t="str">
        <f ca="1">IF(ATALI[[#This Row],[//]]="","",INDEX(INDIRECT($2:$2),ATALI[[#This Row],[//]]))</f>
        <v/>
      </c>
      <c r="M850" s="29" t="str">
        <f ca="1">IF(ATALI[[#This Row],[//]]="","",INDEX(INDIRECT($2:$2),ATALI[[#This Row],[//]]))</f>
        <v/>
      </c>
      <c r="N850" s="33" t="str">
        <f ca="1">IF(ATALI[[#This Row],[//]]="","",INDEX(INDIRECT($2:$2),ATALI[[#This Row],[//]]))</f>
        <v/>
      </c>
      <c r="O850" s="44" t="str">
        <f ca="1">IF(ATALI[[#This Row],[//]]="","",INDEX(INDIRECT($2:$2),ATALI[[#This Row],[//]]))</f>
        <v/>
      </c>
      <c r="P850" s="44" t="str">
        <f ca="1">IF(ATALI[[#This Row],[//]]="","",IF(INDEX(INDIRECT($2:$2),ATALI[[#This Row],[//]])="","",INDEX(INDIRECT($2:$2),ATALI[[#This Row],[//]])))</f>
        <v/>
      </c>
      <c r="Q850" s="33" t="str">
        <f ca="1">IF(ATALI[[#This Row],[//]]="","",INDEX(INDIRECT($2:$2),ATALI[[#This Row],[//]]))</f>
        <v/>
      </c>
      <c r="R8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50" s="45" t="str">
        <f ca="1">IF(ATALI[[#This Row],[//]]="","",IF(INDEX(INDIRECT($2:$2),ATALI[[#This Row],[//]])="","",INDEX(INDIRECT($2:$2),ATALI[[#This Row],[//]])))</f>
        <v/>
      </c>
      <c r="U850" s="32" t="str">
        <f ca="1">IF(ATALI[[#This Row],[//]]="","",INDEX(INDIRECT($2:$2),ATALI[[#This Row],[//]]))</f>
        <v/>
      </c>
      <c r="V850" s="32" t="str">
        <f ca="1">LOWER(SUBSTITUTE(SUBSTITUTE(SUBSTITUTE(SUBSTITUTE(SUBSTITUTE(SUBSTITUTE(SUBSTITUTE(ATALI[[#This Row],[N.B.nota]]," ",""),"-",""),"(",""),")",""),".",""),",",""),"/",""))</f>
        <v/>
      </c>
      <c r="W850" s="32" t="str">
        <f ca="1">IF(ATALI[[#This Row],[concat]]="","",MATCH(ATALI[[#This Row],[concat]],[3]!db[NB NOTA_C],0)+1)</f>
        <v/>
      </c>
      <c r="X850" s="32" t="str">
        <f ca="1">IF(ATALI[[#This Row],[N.B.nota]]="","",ADDRESS(ROW(ATALI[QB]),COLUMN(ATALI[QB]))&amp;":"&amp;ADDRESS(ROW(),COLUMN(ATALI[QB])))</f>
        <v/>
      </c>
      <c r="Y850" s="46" t="str">
        <f ca="1">IF(ATALI[[#This Row],[//]]="","",HYPERLINK("[../DB.xlsx]DB!e"&amp;MATCH(ATALI[[#This Row],[concat]],[3]!db[NB NOTA_C],0)+1,"&gt;"))</f>
        <v/>
      </c>
      <c r="Z850" s="32">
        <f ca="1">IF(ATALI[[#This Row],[ID NOTA]]="",INDIRECT(ADDRESS(ROW()-1,COLUMN())),ATALI[[#This Row],[ID NOTA]])</f>
        <v>7</v>
      </c>
    </row>
    <row r="851" spans="1:26" x14ac:dyDescent="0.25">
      <c r="A851" s="32"/>
      <c r="B851" s="29" t="str">
        <f>IF(ATALI[[#This Row],[N_ID]]="","",INDEX(Table1[ID],MATCH(ATALI[[#This Row],[N_ID]],Table1[N_ID],0)))</f>
        <v/>
      </c>
      <c r="C851" s="29" t="str">
        <f ca="1">IF(ATALI[[#This Row],[//]]="","",HYPERLINK("["&amp;SUBSTITUTE(DIR,"'","")&amp;"]NOTA!D"&amp;ATALI[[#This Row],[//]]+2,"&gt;"))</f>
        <v/>
      </c>
      <c r="D851" s="29" t="str">
        <f>IF(ATALI[[#This Row],[ID NOTA]]="","",INDEX(Table1[QB],MATCH(ATALI[[#This Row],[ID NOTA]],Table1[ID],0)))</f>
        <v/>
      </c>
      <c r="E85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51" s="29"/>
      <c r="G851" s="30" t="str">
        <f ca="1">IF(ATALI[[#This Row],[N_ID]]="","",INDEX(INDIRECT($2:$2),ATALI[[#This Row],[//]]))</f>
        <v/>
      </c>
      <c r="H851" s="30" t="str">
        <f ca="1">IF(ATALI[[#This Row],[N_ID]]="","",INDEX(INDIRECT($2:$2),ATALI[[#This Row],[//]]))</f>
        <v/>
      </c>
      <c r="I851" s="32" t="str">
        <f ca="1">IF(ATALI[[#This Row],[N_ID]]="","",INDEX(INDIRECT($2:$2),ATALI[[#This Row],[//]]))</f>
        <v/>
      </c>
      <c r="J851" s="32" t="str">
        <f ca="1">IF(ATALI[[#This Row],[//]]="","",INDEX([3]!db[NB PAJAK],ATALI[[#This Row],[stt]]-1))</f>
        <v/>
      </c>
      <c r="K851" s="29" t="str">
        <f ca="1">IF(ATALI[[#This Row],[//]]="","",INDEX(INDIRECT($2:$2),ATALI[[#This Row],[//]]))</f>
        <v/>
      </c>
      <c r="L851" s="29" t="str">
        <f ca="1">IF(ATALI[[#This Row],[//]]="","",INDEX(INDIRECT($2:$2),ATALI[[#This Row],[//]]))</f>
        <v/>
      </c>
      <c r="M851" s="29" t="str">
        <f ca="1">IF(ATALI[[#This Row],[//]]="","",INDEX(INDIRECT($2:$2),ATALI[[#This Row],[//]]))</f>
        <v/>
      </c>
      <c r="N851" s="33" t="str">
        <f ca="1">IF(ATALI[[#This Row],[//]]="","",INDEX(INDIRECT($2:$2),ATALI[[#This Row],[//]]))</f>
        <v/>
      </c>
      <c r="O851" s="44" t="str">
        <f ca="1">IF(ATALI[[#This Row],[//]]="","",INDEX(INDIRECT($2:$2),ATALI[[#This Row],[//]]))</f>
        <v/>
      </c>
      <c r="P851" s="44" t="str">
        <f ca="1">IF(ATALI[[#This Row],[//]]="","",IF(INDEX(INDIRECT($2:$2),ATALI[[#This Row],[//]])="","",INDEX(INDIRECT($2:$2),ATALI[[#This Row],[//]])))</f>
        <v/>
      </c>
      <c r="Q851" s="33" t="str">
        <f ca="1">IF(ATALI[[#This Row],[//]]="","",INDEX(INDIRECT($2:$2),ATALI[[#This Row],[//]]))</f>
        <v/>
      </c>
      <c r="R8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51" s="45" t="str">
        <f ca="1">IF(ATALI[[#This Row],[//]]="","",IF(INDEX(INDIRECT($2:$2),ATALI[[#This Row],[//]])="","",INDEX(INDIRECT($2:$2),ATALI[[#This Row],[//]])))</f>
        <v/>
      </c>
      <c r="U851" s="32" t="str">
        <f ca="1">IF(ATALI[[#This Row],[//]]="","",INDEX(INDIRECT($2:$2),ATALI[[#This Row],[//]]))</f>
        <v/>
      </c>
      <c r="V851" s="32" t="str">
        <f ca="1">LOWER(SUBSTITUTE(SUBSTITUTE(SUBSTITUTE(SUBSTITUTE(SUBSTITUTE(SUBSTITUTE(SUBSTITUTE(ATALI[[#This Row],[N.B.nota]]," ",""),"-",""),"(",""),")",""),".",""),",",""),"/",""))</f>
        <v/>
      </c>
      <c r="W851" s="32" t="str">
        <f ca="1">IF(ATALI[[#This Row],[concat]]="","",MATCH(ATALI[[#This Row],[concat]],[3]!db[NB NOTA_C],0)+1)</f>
        <v/>
      </c>
      <c r="X851" s="32" t="str">
        <f ca="1">IF(ATALI[[#This Row],[N.B.nota]]="","",ADDRESS(ROW(ATALI[QB]),COLUMN(ATALI[QB]))&amp;":"&amp;ADDRESS(ROW(),COLUMN(ATALI[QB])))</f>
        <v/>
      </c>
      <c r="Y851" s="46" t="str">
        <f ca="1">IF(ATALI[[#This Row],[//]]="","",HYPERLINK("[../DB.xlsx]DB!e"&amp;MATCH(ATALI[[#This Row],[concat]],[3]!db[NB NOTA_C],0)+1,"&gt;"))</f>
        <v/>
      </c>
      <c r="Z851" s="32">
        <f ca="1">IF(ATALI[[#This Row],[ID NOTA]]="",INDIRECT(ADDRESS(ROW()-1,COLUMN())),ATALI[[#This Row],[ID NOTA]])</f>
        <v>7</v>
      </c>
    </row>
    <row r="852" spans="1:26" x14ac:dyDescent="0.25">
      <c r="A852" s="32"/>
      <c r="B852" s="29" t="str">
        <f>IF(ATALI[[#This Row],[N_ID]]="","",INDEX(Table1[ID],MATCH(ATALI[[#This Row],[N_ID]],Table1[N_ID],0)))</f>
        <v/>
      </c>
      <c r="C852" s="29" t="str">
        <f ca="1">IF(ATALI[[#This Row],[//]]="","",HYPERLINK("["&amp;SUBSTITUTE(DIR,"'","")&amp;"]NOTA!D"&amp;ATALI[[#This Row],[//]]+2,"&gt;"))</f>
        <v/>
      </c>
      <c r="D852" s="29" t="str">
        <f>IF(ATALI[[#This Row],[ID NOTA]]="","",INDEX(Table1[QB],MATCH(ATALI[[#This Row],[ID NOTA]],Table1[ID],0)))</f>
        <v/>
      </c>
      <c r="E85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52" s="29"/>
      <c r="G852" s="30" t="str">
        <f ca="1">IF(ATALI[[#This Row],[N_ID]]="","",INDEX(INDIRECT($2:$2),ATALI[[#This Row],[//]]))</f>
        <v/>
      </c>
      <c r="H852" s="30" t="str">
        <f ca="1">IF(ATALI[[#This Row],[N_ID]]="","",INDEX(INDIRECT($2:$2),ATALI[[#This Row],[//]]))</f>
        <v/>
      </c>
      <c r="I852" s="32" t="str">
        <f ca="1">IF(ATALI[[#This Row],[N_ID]]="","",INDEX(INDIRECT($2:$2),ATALI[[#This Row],[//]]))</f>
        <v/>
      </c>
      <c r="J852" s="32" t="str">
        <f ca="1">IF(ATALI[[#This Row],[//]]="","",INDEX([3]!db[NB PAJAK],ATALI[[#This Row],[stt]]-1))</f>
        <v/>
      </c>
      <c r="K852" s="29" t="str">
        <f ca="1">IF(ATALI[[#This Row],[//]]="","",INDEX(INDIRECT($2:$2),ATALI[[#This Row],[//]]))</f>
        <v/>
      </c>
      <c r="L852" s="29" t="str">
        <f ca="1">IF(ATALI[[#This Row],[//]]="","",INDEX(INDIRECT($2:$2),ATALI[[#This Row],[//]]))</f>
        <v/>
      </c>
      <c r="M852" s="29" t="str">
        <f ca="1">IF(ATALI[[#This Row],[//]]="","",INDEX(INDIRECT($2:$2),ATALI[[#This Row],[//]]))</f>
        <v/>
      </c>
      <c r="N852" s="33" t="str">
        <f ca="1">IF(ATALI[[#This Row],[//]]="","",INDEX(INDIRECT($2:$2),ATALI[[#This Row],[//]]))</f>
        <v/>
      </c>
      <c r="O852" s="44" t="str">
        <f ca="1">IF(ATALI[[#This Row],[//]]="","",INDEX(INDIRECT($2:$2),ATALI[[#This Row],[//]]))</f>
        <v/>
      </c>
      <c r="P852" s="44" t="str">
        <f ca="1">IF(ATALI[[#This Row],[//]]="","",IF(INDEX(INDIRECT($2:$2),ATALI[[#This Row],[//]])="","",INDEX(INDIRECT($2:$2),ATALI[[#This Row],[//]])))</f>
        <v/>
      </c>
      <c r="Q852" s="33" t="str">
        <f ca="1">IF(ATALI[[#This Row],[//]]="","",INDEX(INDIRECT($2:$2),ATALI[[#This Row],[//]]))</f>
        <v/>
      </c>
      <c r="R8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52" s="45" t="str">
        <f ca="1">IF(ATALI[[#This Row],[//]]="","",IF(INDEX(INDIRECT($2:$2),ATALI[[#This Row],[//]])="","",INDEX(INDIRECT($2:$2),ATALI[[#This Row],[//]])))</f>
        <v/>
      </c>
      <c r="U852" s="32" t="str">
        <f ca="1">IF(ATALI[[#This Row],[//]]="","",INDEX(INDIRECT($2:$2),ATALI[[#This Row],[//]]))</f>
        <v/>
      </c>
      <c r="V852" s="32" t="str">
        <f ca="1">LOWER(SUBSTITUTE(SUBSTITUTE(SUBSTITUTE(SUBSTITUTE(SUBSTITUTE(SUBSTITUTE(SUBSTITUTE(ATALI[[#This Row],[N.B.nota]]," ",""),"-",""),"(",""),")",""),".",""),",",""),"/",""))</f>
        <v/>
      </c>
      <c r="W852" s="32" t="str">
        <f ca="1">IF(ATALI[[#This Row],[concat]]="","",MATCH(ATALI[[#This Row],[concat]],[3]!db[NB NOTA_C],0)+1)</f>
        <v/>
      </c>
      <c r="X852" s="32" t="str">
        <f ca="1">IF(ATALI[[#This Row],[N.B.nota]]="","",ADDRESS(ROW(ATALI[QB]),COLUMN(ATALI[QB]))&amp;":"&amp;ADDRESS(ROW(),COLUMN(ATALI[QB])))</f>
        <v/>
      </c>
      <c r="Y852" s="46" t="str">
        <f ca="1">IF(ATALI[[#This Row],[//]]="","",HYPERLINK("[../DB.xlsx]DB!e"&amp;MATCH(ATALI[[#This Row],[concat]],[3]!db[NB NOTA_C],0)+1,"&gt;"))</f>
        <v/>
      </c>
      <c r="Z852" s="32">
        <f ca="1">IF(ATALI[[#This Row],[ID NOTA]]="",INDIRECT(ADDRESS(ROW()-1,COLUMN())),ATALI[[#This Row],[ID NOTA]])</f>
        <v>7</v>
      </c>
    </row>
    <row r="853" spans="1:26" x14ac:dyDescent="0.25">
      <c r="A853" s="32"/>
      <c r="B853" s="29" t="str">
        <f>IF(ATALI[[#This Row],[N_ID]]="","",INDEX(Table1[ID],MATCH(ATALI[[#This Row],[N_ID]],Table1[N_ID],0)))</f>
        <v/>
      </c>
      <c r="C853" s="29" t="str">
        <f ca="1">IF(ATALI[[#This Row],[//]]="","",HYPERLINK("["&amp;SUBSTITUTE(DIR,"'","")&amp;"]NOTA!D"&amp;ATALI[[#This Row],[//]]+2,"&gt;"))</f>
        <v/>
      </c>
      <c r="D853" s="29" t="str">
        <f>IF(ATALI[[#This Row],[ID NOTA]]="","",INDEX(Table1[QB],MATCH(ATALI[[#This Row],[ID NOTA]],Table1[ID],0)))</f>
        <v/>
      </c>
      <c r="E85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53" s="29"/>
      <c r="G853" s="30" t="str">
        <f ca="1">IF(ATALI[[#This Row],[N_ID]]="","",INDEX(INDIRECT($2:$2),ATALI[[#This Row],[//]]))</f>
        <v/>
      </c>
      <c r="H853" s="30" t="str">
        <f ca="1">IF(ATALI[[#This Row],[N_ID]]="","",INDEX(INDIRECT($2:$2),ATALI[[#This Row],[//]]))</f>
        <v/>
      </c>
      <c r="I853" s="32" t="str">
        <f ca="1">IF(ATALI[[#This Row],[N_ID]]="","",INDEX(INDIRECT($2:$2),ATALI[[#This Row],[//]]))</f>
        <v/>
      </c>
      <c r="J853" s="32" t="str">
        <f ca="1">IF(ATALI[[#This Row],[//]]="","",INDEX([3]!db[NB PAJAK],ATALI[[#This Row],[stt]]-1))</f>
        <v/>
      </c>
      <c r="K853" s="29" t="str">
        <f ca="1">IF(ATALI[[#This Row],[//]]="","",INDEX(INDIRECT($2:$2),ATALI[[#This Row],[//]]))</f>
        <v/>
      </c>
      <c r="L853" s="29" t="str">
        <f ca="1">IF(ATALI[[#This Row],[//]]="","",INDEX(INDIRECT($2:$2),ATALI[[#This Row],[//]]))</f>
        <v/>
      </c>
      <c r="M853" s="29" t="str">
        <f ca="1">IF(ATALI[[#This Row],[//]]="","",INDEX(INDIRECT($2:$2),ATALI[[#This Row],[//]]))</f>
        <v/>
      </c>
      <c r="N853" s="33" t="str">
        <f ca="1">IF(ATALI[[#This Row],[//]]="","",INDEX(INDIRECT($2:$2),ATALI[[#This Row],[//]]))</f>
        <v/>
      </c>
      <c r="O853" s="44" t="str">
        <f ca="1">IF(ATALI[[#This Row],[//]]="","",INDEX(INDIRECT($2:$2),ATALI[[#This Row],[//]]))</f>
        <v/>
      </c>
      <c r="P853" s="44" t="str">
        <f ca="1">IF(ATALI[[#This Row],[//]]="","",IF(INDEX(INDIRECT($2:$2),ATALI[[#This Row],[//]])="","",INDEX(INDIRECT($2:$2),ATALI[[#This Row],[//]])))</f>
        <v/>
      </c>
      <c r="Q853" s="33" t="str">
        <f ca="1">IF(ATALI[[#This Row],[//]]="","",INDEX(INDIRECT($2:$2),ATALI[[#This Row],[//]]))</f>
        <v/>
      </c>
      <c r="R8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53" s="45" t="str">
        <f ca="1">IF(ATALI[[#This Row],[//]]="","",IF(INDEX(INDIRECT($2:$2),ATALI[[#This Row],[//]])="","",INDEX(INDIRECT($2:$2),ATALI[[#This Row],[//]])))</f>
        <v/>
      </c>
      <c r="U853" s="32" t="str">
        <f ca="1">IF(ATALI[[#This Row],[//]]="","",INDEX(INDIRECT($2:$2),ATALI[[#This Row],[//]]))</f>
        <v/>
      </c>
      <c r="V853" s="32" t="str">
        <f ca="1">LOWER(SUBSTITUTE(SUBSTITUTE(SUBSTITUTE(SUBSTITUTE(SUBSTITUTE(SUBSTITUTE(SUBSTITUTE(ATALI[[#This Row],[N.B.nota]]," ",""),"-",""),"(",""),")",""),".",""),",",""),"/",""))</f>
        <v/>
      </c>
      <c r="W853" s="32" t="str">
        <f ca="1">IF(ATALI[[#This Row],[concat]]="","",MATCH(ATALI[[#This Row],[concat]],[3]!db[NB NOTA_C],0)+1)</f>
        <v/>
      </c>
      <c r="X853" s="32" t="str">
        <f ca="1">IF(ATALI[[#This Row],[N.B.nota]]="","",ADDRESS(ROW(ATALI[QB]),COLUMN(ATALI[QB]))&amp;":"&amp;ADDRESS(ROW(),COLUMN(ATALI[QB])))</f>
        <v/>
      </c>
      <c r="Y853" s="46" t="str">
        <f ca="1">IF(ATALI[[#This Row],[//]]="","",HYPERLINK("[../DB.xlsx]DB!e"&amp;MATCH(ATALI[[#This Row],[concat]],[3]!db[NB NOTA_C],0)+1,"&gt;"))</f>
        <v/>
      </c>
      <c r="Z853" s="32">
        <f ca="1">IF(ATALI[[#This Row],[ID NOTA]]="",INDIRECT(ADDRESS(ROW()-1,COLUMN())),ATALI[[#This Row],[ID NOTA]])</f>
        <v>7</v>
      </c>
    </row>
    <row r="854" spans="1:26" x14ac:dyDescent="0.25">
      <c r="A854" s="32"/>
      <c r="B854" s="29" t="str">
        <f>IF(ATALI[[#This Row],[N_ID]]="","",INDEX(Table1[ID],MATCH(ATALI[[#This Row],[N_ID]],Table1[N_ID],0)))</f>
        <v/>
      </c>
      <c r="C854" s="29" t="str">
        <f ca="1">IF(ATALI[[#This Row],[//]]="","",HYPERLINK("["&amp;SUBSTITUTE(DIR,"'","")&amp;"]NOTA!D"&amp;ATALI[[#This Row],[//]]+2,"&gt;"))</f>
        <v/>
      </c>
      <c r="D854" s="29" t="str">
        <f>IF(ATALI[[#This Row],[ID NOTA]]="","",INDEX(Table1[QB],MATCH(ATALI[[#This Row],[ID NOTA]],Table1[ID],0)))</f>
        <v/>
      </c>
      <c r="E85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54" s="29"/>
      <c r="G854" s="30" t="str">
        <f ca="1">IF(ATALI[[#This Row],[N_ID]]="","",INDEX(INDIRECT($2:$2),ATALI[[#This Row],[//]]))</f>
        <v/>
      </c>
      <c r="H854" s="30" t="str">
        <f ca="1">IF(ATALI[[#This Row],[N_ID]]="","",INDEX(INDIRECT($2:$2),ATALI[[#This Row],[//]]))</f>
        <v/>
      </c>
      <c r="I854" s="32" t="str">
        <f ca="1">IF(ATALI[[#This Row],[N_ID]]="","",INDEX(INDIRECT($2:$2),ATALI[[#This Row],[//]]))</f>
        <v/>
      </c>
      <c r="J854" s="32" t="str">
        <f ca="1">IF(ATALI[[#This Row],[//]]="","",INDEX([3]!db[NB PAJAK],ATALI[[#This Row],[stt]]-1))</f>
        <v/>
      </c>
      <c r="K854" s="29" t="str">
        <f ca="1">IF(ATALI[[#This Row],[//]]="","",INDEX(INDIRECT($2:$2),ATALI[[#This Row],[//]]))</f>
        <v/>
      </c>
      <c r="L854" s="29" t="str">
        <f ca="1">IF(ATALI[[#This Row],[//]]="","",INDEX(INDIRECT($2:$2),ATALI[[#This Row],[//]]))</f>
        <v/>
      </c>
      <c r="M854" s="29" t="str">
        <f ca="1">IF(ATALI[[#This Row],[//]]="","",INDEX(INDIRECT($2:$2),ATALI[[#This Row],[//]]))</f>
        <v/>
      </c>
      <c r="N854" s="33" t="str">
        <f ca="1">IF(ATALI[[#This Row],[//]]="","",INDEX(INDIRECT($2:$2),ATALI[[#This Row],[//]]))</f>
        <v/>
      </c>
      <c r="O854" s="44" t="str">
        <f ca="1">IF(ATALI[[#This Row],[//]]="","",INDEX(INDIRECT($2:$2),ATALI[[#This Row],[//]]))</f>
        <v/>
      </c>
      <c r="P854" s="44" t="str">
        <f ca="1">IF(ATALI[[#This Row],[//]]="","",IF(INDEX(INDIRECT($2:$2),ATALI[[#This Row],[//]])="","",INDEX(INDIRECT($2:$2),ATALI[[#This Row],[//]])))</f>
        <v/>
      </c>
      <c r="Q854" s="33" t="str">
        <f ca="1">IF(ATALI[[#This Row],[//]]="","",INDEX(INDIRECT($2:$2),ATALI[[#This Row],[//]]))</f>
        <v/>
      </c>
      <c r="R8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54" s="45" t="str">
        <f ca="1">IF(ATALI[[#This Row],[//]]="","",IF(INDEX(INDIRECT($2:$2),ATALI[[#This Row],[//]])="","",INDEX(INDIRECT($2:$2),ATALI[[#This Row],[//]])))</f>
        <v/>
      </c>
      <c r="U854" s="32" t="str">
        <f ca="1">IF(ATALI[[#This Row],[//]]="","",INDEX(INDIRECT($2:$2),ATALI[[#This Row],[//]]))</f>
        <v/>
      </c>
      <c r="V854" s="32" t="str">
        <f ca="1">LOWER(SUBSTITUTE(SUBSTITUTE(SUBSTITUTE(SUBSTITUTE(SUBSTITUTE(SUBSTITUTE(SUBSTITUTE(ATALI[[#This Row],[N.B.nota]]," ",""),"-",""),"(",""),")",""),".",""),",",""),"/",""))</f>
        <v/>
      </c>
      <c r="W854" s="32" t="str">
        <f ca="1">IF(ATALI[[#This Row],[concat]]="","",MATCH(ATALI[[#This Row],[concat]],[3]!db[NB NOTA_C],0)+1)</f>
        <v/>
      </c>
      <c r="X854" s="32" t="str">
        <f ca="1">IF(ATALI[[#This Row],[N.B.nota]]="","",ADDRESS(ROW(ATALI[QB]),COLUMN(ATALI[QB]))&amp;":"&amp;ADDRESS(ROW(),COLUMN(ATALI[QB])))</f>
        <v/>
      </c>
      <c r="Y854" s="46" t="str">
        <f ca="1">IF(ATALI[[#This Row],[//]]="","",HYPERLINK("[../DB.xlsx]DB!e"&amp;MATCH(ATALI[[#This Row],[concat]],[3]!db[NB NOTA_C],0)+1,"&gt;"))</f>
        <v/>
      </c>
      <c r="Z854" s="32">
        <f ca="1">IF(ATALI[[#This Row],[ID NOTA]]="",INDIRECT(ADDRESS(ROW()-1,COLUMN())),ATALI[[#This Row],[ID NOTA]])</f>
        <v>7</v>
      </c>
    </row>
    <row r="855" spans="1:26" x14ac:dyDescent="0.25">
      <c r="A855" s="32"/>
      <c r="B855" s="29" t="str">
        <f>IF(ATALI[[#This Row],[N_ID]]="","",INDEX(Table1[ID],MATCH(ATALI[[#This Row],[N_ID]],Table1[N_ID],0)))</f>
        <v/>
      </c>
      <c r="C855" s="29" t="str">
        <f ca="1">IF(ATALI[[#This Row],[//]]="","",HYPERLINK("["&amp;SUBSTITUTE(DIR,"'","")&amp;"]NOTA!D"&amp;ATALI[[#This Row],[//]]+2,"&gt;"))</f>
        <v/>
      </c>
      <c r="D855" s="29" t="str">
        <f>IF(ATALI[[#This Row],[ID NOTA]]="","",INDEX(Table1[QB],MATCH(ATALI[[#This Row],[ID NOTA]],Table1[ID],0)))</f>
        <v/>
      </c>
      <c r="E85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55" s="29"/>
      <c r="G855" s="30" t="str">
        <f ca="1">IF(ATALI[[#This Row],[N_ID]]="","",INDEX(INDIRECT($2:$2),ATALI[[#This Row],[//]]))</f>
        <v/>
      </c>
      <c r="H855" s="30" t="str">
        <f ca="1">IF(ATALI[[#This Row],[N_ID]]="","",INDEX(INDIRECT($2:$2),ATALI[[#This Row],[//]]))</f>
        <v/>
      </c>
      <c r="I855" s="32" t="str">
        <f ca="1">IF(ATALI[[#This Row],[N_ID]]="","",INDEX(INDIRECT($2:$2),ATALI[[#This Row],[//]]))</f>
        <v/>
      </c>
      <c r="J855" s="32" t="str">
        <f ca="1">IF(ATALI[[#This Row],[//]]="","",INDEX([3]!db[NB PAJAK],ATALI[[#This Row],[stt]]-1))</f>
        <v/>
      </c>
      <c r="K855" s="29" t="str">
        <f ca="1">IF(ATALI[[#This Row],[//]]="","",INDEX(INDIRECT($2:$2),ATALI[[#This Row],[//]]))</f>
        <v/>
      </c>
      <c r="L855" s="29" t="str">
        <f ca="1">IF(ATALI[[#This Row],[//]]="","",INDEX(INDIRECT($2:$2),ATALI[[#This Row],[//]]))</f>
        <v/>
      </c>
      <c r="M855" s="29" t="str">
        <f ca="1">IF(ATALI[[#This Row],[//]]="","",INDEX(INDIRECT($2:$2),ATALI[[#This Row],[//]]))</f>
        <v/>
      </c>
      <c r="N855" s="33" t="str">
        <f ca="1">IF(ATALI[[#This Row],[//]]="","",INDEX(INDIRECT($2:$2),ATALI[[#This Row],[//]]))</f>
        <v/>
      </c>
      <c r="O855" s="44" t="str">
        <f ca="1">IF(ATALI[[#This Row],[//]]="","",INDEX(INDIRECT($2:$2),ATALI[[#This Row],[//]]))</f>
        <v/>
      </c>
      <c r="P855" s="44" t="str">
        <f ca="1">IF(ATALI[[#This Row],[//]]="","",IF(INDEX(INDIRECT($2:$2),ATALI[[#This Row],[//]])="","",INDEX(INDIRECT($2:$2),ATALI[[#This Row],[//]])))</f>
        <v/>
      </c>
      <c r="Q855" s="33" t="str">
        <f ca="1">IF(ATALI[[#This Row],[//]]="","",INDEX(INDIRECT($2:$2),ATALI[[#This Row],[//]]))</f>
        <v/>
      </c>
      <c r="R8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55" s="45" t="str">
        <f ca="1">IF(ATALI[[#This Row],[//]]="","",IF(INDEX(INDIRECT($2:$2),ATALI[[#This Row],[//]])="","",INDEX(INDIRECT($2:$2),ATALI[[#This Row],[//]])))</f>
        <v/>
      </c>
      <c r="U855" s="32" t="str">
        <f ca="1">IF(ATALI[[#This Row],[//]]="","",INDEX(INDIRECT($2:$2),ATALI[[#This Row],[//]]))</f>
        <v/>
      </c>
      <c r="V855" s="32" t="str">
        <f ca="1">LOWER(SUBSTITUTE(SUBSTITUTE(SUBSTITUTE(SUBSTITUTE(SUBSTITUTE(SUBSTITUTE(SUBSTITUTE(ATALI[[#This Row],[N.B.nota]]," ",""),"-",""),"(",""),")",""),".",""),",",""),"/",""))</f>
        <v/>
      </c>
      <c r="W855" s="32" t="str">
        <f ca="1">IF(ATALI[[#This Row],[concat]]="","",MATCH(ATALI[[#This Row],[concat]],[3]!db[NB NOTA_C],0)+1)</f>
        <v/>
      </c>
      <c r="X855" s="32" t="str">
        <f ca="1">IF(ATALI[[#This Row],[N.B.nota]]="","",ADDRESS(ROW(ATALI[QB]),COLUMN(ATALI[QB]))&amp;":"&amp;ADDRESS(ROW(),COLUMN(ATALI[QB])))</f>
        <v/>
      </c>
      <c r="Y855" s="46" t="str">
        <f ca="1">IF(ATALI[[#This Row],[//]]="","",HYPERLINK("[../DB.xlsx]DB!e"&amp;MATCH(ATALI[[#This Row],[concat]],[3]!db[NB NOTA_C],0)+1,"&gt;"))</f>
        <v/>
      </c>
      <c r="Z855" s="32">
        <f ca="1">IF(ATALI[[#This Row],[ID NOTA]]="",INDIRECT(ADDRESS(ROW()-1,COLUMN())),ATALI[[#This Row],[ID NOTA]])</f>
        <v>7</v>
      </c>
    </row>
    <row r="856" spans="1:26" x14ac:dyDescent="0.25">
      <c r="A856" s="32"/>
      <c r="B856" s="29" t="str">
        <f>IF(ATALI[[#This Row],[N_ID]]="","",INDEX(Table1[ID],MATCH(ATALI[[#This Row],[N_ID]],Table1[N_ID],0)))</f>
        <v/>
      </c>
      <c r="C856" s="29" t="str">
        <f ca="1">IF(ATALI[[#This Row],[//]]="","",HYPERLINK("["&amp;SUBSTITUTE(DIR,"'","")&amp;"]NOTA!D"&amp;ATALI[[#This Row],[//]]+2,"&gt;"))</f>
        <v/>
      </c>
      <c r="D856" s="29" t="str">
        <f>IF(ATALI[[#This Row],[ID NOTA]]="","",INDEX(Table1[QB],MATCH(ATALI[[#This Row],[ID NOTA]],Table1[ID],0)))</f>
        <v/>
      </c>
      <c r="E85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56" s="29"/>
      <c r="G856" s="30" t="str">
        <f ca="1">IF(ATALI[[#This Row],[N_ID]]="","",INDEX(INDIRECT($2:$2),ATALI[[#This Row],[//]]))</f>
        <v/>
      </c>
      <c r="H856" s="30" t="str">
        <f ca="1">IF(ATALI[[#This Row],[N_ID]]="","",INDEX(INDIRECT($2:$2),ATALI[[#This Row],[//]]))</f>
        <v/>
      </c>
      <c r="I856" s="32" t="str">
        <f ca="1">IF(ATALI[[#This Row],[N_ID]]="","",INDEX(INDIRECT($2:$2),ATALI[[#This Row],[//]]))</f>
        <v/>
      </c>
      <c r="J856" s="32" t="str">
        <f ca="1">IF(ATALI[[#This Row],[//]]="","",INDEX([3]!db[NB PAJAK],ATALI[[#This Row],[stt]]-1))</f>
        <v/>
      </c>
      <c r="K856" s="29" t="str">
        <f ca="1">IF(ATALI[[#This Row],[//]]="","",INDEX(INDIRECT($2:$2),ATALI[[#This Row],[//]]))</f>
        <v/>
      </c>
      <c r="L856" s="29" t="str">
        <f ca="1">IF(ATALI[[#This Row],[//]]="","",INDEX(INDIRECT($2:$2),ATALI[[#This Row],[//]]))</f>
        <v/>
      </c>
      <c r="M856" s="29" t="str">
        <f ca="1">IF(ATALI[[#This Row],[//]]="","",INDEX(INDIRECT($2:$2),ATALI[[#This Row],[//]]))</f>
        <v/>
      </c>
      <c r="N856" s="33" t="str">
        <f ca="1">IF(ATALI[[#This Row],[//]]="","",INDEX(INDIRECT($2:$2),ATALI[[#This Row],[//]]))</f>
        <v/>
      </c>
      <c r="O856" s="44" t="str">
        <f ca="1">IF(ATALI[[#This Row],[//]]="","",INDEX(INDIRECT($2:$2),ATALI[[#This Row],[//]]))</f>
        <v/>
      </c>
      <c r="P856" s="44" t="str">
        <f ca="1">IF(ATALI[[#This Row],[//]]="","",IF(INDEX(INDIRECT($2:$2),ATALI[[#This Row],[//]])="","",INDEX(INDIRECT($2:$2),ATALI[[#This Row],[//]])))</f>
        <v/>
      </c>
      <c r="Q856" s="33" t="str">
        <f ca="1">IF(ATALI[[#This Row],[//]]="","",INDEX(INDIRECT($2:$2),ATALI[[#This Row],[//]]))</f>
        <v/>
      </c>
      <c r="R8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56" s="45" t="str">
        <f ca="1">IF(ATALI[[#This Row],[//]]="","",IF(INDEX(INDIRECT($2:$2),ATALI[[#This Row],[//]])="","",INDEX(INDIRECT($2:$2),ATALI[[#This Row],[//]])))</f>
        <v/>
      </c>
      <c r="U856" s="32" t="str">
        <f ca="1">IF(ATALI[[#This Row],[//]]="","",INDEX(INDIRECT($2:$2),ATALI[[#This Row],[//]]))</f>
        <v/>
      </c>
      <c r="V856" s="32" t="str">
        <f ca="1">LOWER(SUBSTITUTE(SUBSTITUTE(SUBSTITUTE(SUBSTITUTE(SUBSTITUTE(SUBSTITUTE(SUBSTITUTE(ATALI[[#This Row],[N.B.nota]]," ",""),"-",""),"(",""),")",""),".",""),",",""),"/",""))</f>
        <v/>
      </c>
      <c r="W856" s="32" t="str">
        <f ca="1">IF(ATALI[[#This Row],[concat]]="","",MATCH(ATALI[[#This Row],[concat]],[3]!db[NB NOTA_C],0)+1)</f>
        <v/>
      </c>
      <c r="X856" s="32" t="str">
        <f ca="1">IF(ATALI[[#This Row],[N.B.nota]]="","",ADDRESS(ROW(ATALI[QB]),COLUMN(ATALI[QB]))&amp;":"&amp;ADDRESS(ROW(),COLUMN(ATALI[QB])))</f>
        <v/>
      </c>
      <c r="Y856" s="46" t="str">
        <f ca="1">IF(ATALI[[#This Row],[//]]="","",HYPERLINK("[../DB.xlsx]DB!e"&amp;MATCH(ATALI[[#This Row],[concat]],[3]!db[NB NOTA_C],0)+1,"&gt;"))</f>
        <v/>
      </c>
      <c r="Z856" s="32">
        <f ca="1">IF(ATALI[[#This Row],[ID NOTA]]="",INDIRECT(ADDRESS(ROW()-1,COLUMN())),ATALI[[#This Row],[ID NOTA]])</f>
        <v>7</v>
      </c>
    </row>
    <row r="857" spans="1:26" x14ac:dyDescent="0.25">
      <c r="A857" s="32"/>
      <c r="B857" s="29" t="str">
        <f>IF(ATALI[[#This Row],[N_ID]]="","",INDEX(Table1[ID],MATCH(ATALI[[#This Row],[N_ID]],Table1[N_ID],0)))</f>
        <v/>
      </c>
      <c r="C857" s="29" t="str">
        <f ca="1">IF(ATALI[[#This Row],[//]]="","",HYPERLINK("["&amp;SUBSTITUTE(DIR,"'","")&amp;"]NOTA!D"&amp;ATALI[[#This Row],[//]]+2,"&gt;"))</f>
        <v/>
      </c>
      <c r="D857" s="29" t="str">
        <f>IF(ATALI[[#This Row],[ID NOTA]]="","",INDEX(Table1[QB],MATCH(ATALI[[#This Row],[ID NOTA]],Table1[ID],0)))</f>
        <v/>
      </c>
      <c r="E85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57" s="29"/>
      <c r="G857" s="30" t="str">
        <f ca="1">IF(ATALI[[#This Row],[N_ID]]="","",INDEX(INDIRECT($2:$2),ATALI[[#This Row],[//]]))</f>
        <v/>
      </c>
      <c r="H857" s="30" t="str">
        <f ca="1">IF(ATALI[[#This Row],[N_ID]]="","",INDEX(INDIRECT($2:$2),ATALI[[#This Row],[//]]))</f>
        <v/>
      </c>
      <c r="I857" s="32" t="str">
        <f ca="1">IF(ATALI[[#This Row],[N_ID]]="","",INDEX(INDIRECT($2:$2),ATALI[[#This Row],[//]]))</f>
        <v/>
      </c>
      <c r="J857" s="32" t="str">
        <f ca="1">IF(ATALI[[#This Row],[//]]="","",INDEX([3]!db[NB PAJAK],ATALI[[#This Row],[stt]]-1))</f>
        <v/>
      </c>
      <c r="K857" s="29" t="str">
        <f ca="1">IF(ATALI[[#This Row],[//]]="","",INDEX(INDIRECT($2:$2),ATALI[[#This Row],[//]]))</f>
        <v/>
      </c>
      <c r="L857" s="29" t="str">
        <f ca="1">IF(ATALI[[#This Row],[//]]="","",INDEX(INDIRECT($2:$2),ATALI[[#This Row],[//]]))</f>
        <v/>
      </c>
      <c r="M857" s="29" t="str">
        <f ca="1">IF(ATALI[[#This Row],[//]]="","",INDEX(INDIRECT($2:$2),ATALI[[#This Row],[//]]))</f>
        <v/>
      </c>
      <c r="N857" s="33" t="str">
        <f ca="1">IF(ATALI[[#This Row],[//]]="","",INDEX(INDIRECT($2:$2),ATALI[[#This Row],[//]]))</f>
        <v/>
      </c>
      <c r="O857" s="44" t="str">
        <f ca="1">IF(ATALI[[#This Row],[//]]="","",INDEX(INDIRECT($2:$2),ATALI[[#This Row],[//]]))</f>
        <v/>
      </c>
      <c r="P857" s="44" t="str">
        <f ca="1">IF(ATALI[[#This Row],[//]]="","",IF(INDEX(INDIRECT($2:$2),ATALI[[#This Row],[//]])="","",INDEX(INDIRECT($2:$2),ATALI[[#This Row],[//]])))</f>
        <v/>
      </c>
      <c r="Q857" s="33" t="str">
        <f ca="1">IF(ATALI[[#This Row],[//]]="","",INDEX(INDIRECT($2:$2),ATALI[[#This Row],[//]]))</f>
        <v/>
      </c>
      <c r="R8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57" s="45" t="str">
        <f ca="1">IF(ATALI[[#This Row],[//]]="","",IF(INDEX(INDIRECT($2:$2),ATALI[[#This Row],[//]])="","",INDEX(INDIRECT($2:$2),ATALI[[#This Row],[//]])))</f>
        <v/>
      </c>
      <c r="U857" s="32" t="str">
        <f ca="1">IF(ATALI[[#This Row],[//]]="","",INDEX(INDIRECT($2:$2),ATALI[[#This Row],[//]]))</f>
        <v/>
      </c>
      <c r="V857" s="32" t="str">
        <f ca="1">LOWER(SUBSTITUTE(SUBSTITUTE(SUBSTITUTE(SUBSTITUTE(SUBSTITUTE(SUBSTITUTE(SUBSTITUTE(ATALI[[#This Row],[N.B.nota]]," ",""),"-",""),"(",""),")",""),".",""),",",""),"/",""))</f>
        <v/>
      </c>
      <c r="W857" s="32" t="str">
        <f ca="1">IF(ATALI[[#This Row],[concat]]="","",MATCH(ATALI[[#This Row],[concat]],[3]!db[NB NOTA_C],0)+1)</f>
        <v/>
      </c>
      <c r="X857" s="32" t="str">
        <f ca="1">IF(ATALI[[#This Row],[N.B.nota]]="","",ADDRESS(ROW(ATALI[QB]),COLUMN(ATALI[QB]))&amp;":"&amp;ADDRESS(ROW(),COLUMN(ATALI[QB])))</f>
        <v/>
      </c>
      <c r="Y857" s="46" t="str">
        <f ca="1">IF(ATALI[[#This Row],[//]]="","",HYPERLINK("[../DB.xlsx]DB!e"&amp;MATCH(ATALI[[#This Row],[concat]],[3]!db[NB NOTA_C],0)+1,"&gt;"))</f>
        <v/>
      </c>
      <c r="Z857" s="32">
        <f ca="1">IF(ATALI[[#This Row],[ID NOTA]]="",INDIRECT(ADDRESS(ROW()-1,COLUMN())),ATALI[[#This Row],[ID NOTA]])</f>
        <v>7</v>
      </c>
    </row>
    <row r="858" spans="1:26" x14ac:dyDescent="0.25">
      <c r="A858" s="32"/>
      <c r="B858" s="29" t="str">
        <f>IF(ATALI[[#This Row],[N_ID]]="","",INDEX(Table1[ID],MATCH(ATALI[[#This Row],[N_ID]],Table1[N_ID],0)))</f>
        <v/>
      </c>
      <c r="C858" s="29" t="str">
        <f ca="1">IF(ATALI[[#This Row],[//]]="","",HYPERLINK("["&amp;SUBSTITUTE(DIR,"'","")&amp;"]NOTA!D"&amp;ATALI[[#This Row],[//]]+2,"&gt;"))</f>
        <v/>
      </c>
      <c r="D858" s="29" t="str">
        <f>IF(ATALI[[#This Row],[ID NOTA]]="","",INDEX(Table1[QB],MATCH(ATALI[[#This Row],[ID NOTA]],Table1[ID],0)))</f>
        <v/>
      </c>
      <c r="E85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58" s="29"/>
      <c r="G858" s="30" t="str">
        <f ca="1">IF(ATALI[[#This Row],[N_ID]]="","",INDEX(INDIRECT($2:$2),ATALI[[#This Row],[//]]))</f>
        <v/>
      </c>
      <c r="H858" s="30" t="str">
        <f ca="1">IF(ATALI[[#This Row],[N_ID]]="","",INDEX(INDIRECT($2:$2),ATALI[[#This Row],[//]]))</f>
        <v/>
      </c>
      <c r="I858" s="32" t="str">
        <f ca="1">IF(ATALI[[#This Row],[N_ID]]="","",INDEX(INDIRECT($2:$2),ATALI[[#This Row],[//]]))</f>
        <v/>
      </c>
      <c r="J858" s="32" t="str">
        <f ca="1">IF(ATALI[[#This Row],[//]]="","",INDEX([3]!db[NB PAJAK],ATALI[[#This Row],[stt]]-1))</f>
        <v/>
      </c>
      <c r="K858" s="29" t="str">
        <f ca="1">IF(ATALI[[#This Row],[//]]="","",INDEX(INDIRECT($2:$2),ATALI[[#This Row],[//]]))</f>
        <v/>
      </c>
      <c r="L858" s="29" t="str">
        <f ca="1">IF(ATALI[[#This Row],[//]]="","",INDEX(INDIRECT($2:$2),ATALI[[#This Row],[//]]))</f>
        <v/>
      </c>
      <c r="M858" s="29" t="str">
        <f ca="1">IF(ATALI[[#This Row],[//]]="","",INDEX(INDIRECT($2:$2),ATALI[[#This Row],[//]]))</f>
        <v/>
      </c>
      <c r="N858" s="33" t="str">
        <f ca="1">IF(ATALI[[#This Row],[//]]="","",INDEX(INDIRECT($2:$2),ATALI[[#This Row],[//]]))</f>
        <v/>
      </c>
      <c r="O858" s="44" t="str">
        <f ca="1">IF(ATALI[[#This Row],[//]]="","",INDEX(INDIRECT($2:$2),ATALI[[#This Row],[//]]))</f>
        <v/>
      </c>
      <c r="P858" s="44" t="str">
        <f ca="1">IF(ATALI[[#This Row],[//]]="","",IF(INDEX(INDIRECT($2:$2),ATALI[[#This Row],[//]])="","",INDEX(INDIRECT($2:$2),ATALI[[#This Row],[//]])))</f>
        <v/>
      </c>
      <c r="Q858" s="33" t="str">
        <f ca="1">IF(ATALI[[#This Row],[//]]="","",INDEX(INDIRECT($2:$2),ATALI[[#This Row],[//]]))</f>
        <v/>
      </c>
      <c r="R8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58" s="45" t="str">
        <f ca="1">IF(ATALI[[#This Row],[//]]="","",IF(INDEX(INDIRECT($2:$2),ATALI[[#This Row],[//]])="","",INDEX(INDIRECT($2:$2),ATALI[[#This Row],[//]])))</f>
        <v/>
      </c>
      <c r="U858" s="32" t="str">
        <f ca="1">IF(ATALI[[#This Row],[//]]="","",INDEX(INDIRECT($2:$2),ATALI[[#This Row],[//]]))</f>
        <v/>
      </c>
      <c r="V858" s="32" t="str">
        <f ca="1">LOWER(SUBSTITUTE(SUBSTITUTE(SUBSTITUTE(SUBSTITUTE(SUBSTITUTE(SUBSTITUTE(SUBSTITUTE(ATALI[[#This Row],[N.B.nota]]," ",""),"-",""),"(",""),")",""),".",""),",",""),"/",""))</f>
        <v/>
      </c>
      <c r="W858" s="32" t="str">
        <f ca="1">IF(ATALI[[#This Row],[concat]]="","",MATCH(ATALI[[#This Row],[concat]],[3]!db[NB NOTA_C],0)+1)</f>
        <v/>
      </c>
      <c r="X858" s="32" t="str">
        <f ca="1">IF(ATALI[[#This Row],[N.B.nota]]="","",ADDRESS(ROW(ATALI[QB]),COLUMN(ATALI[QB]))&amp;":"&amp;ADDRESS(ROW(),COLUMN(ATALI[QB])))</f>
        <v/>
      </c>
      <c r="Y858" s="46" t="str">
        <f ca="1">IF(ATALI[[#This Row],[//]]="","",HYPERLINK("[../DB.xlsx]DB!e"&amp;MATCH(ATALI[[#This Row],[concat]],[3]!db[NB NOTA_C],0)+1,"&gt;"))</f>
        <v/>
      </c>
      <c r="Z858" s="32">
        <f ca="1">IF(ATALI[[#This Row],[ID NOTA]]="",INDIRECT(ADDRESS(ROW()-1,COLUMN())),ATALI[[#This Row],[ID NOTA]])</f>
        <v>7</v>
      </c>
    </row>
    <row r="859" spans="1:26" x14ac:dyDescent="0.25">
      <c r="A859" s="32"/>
      <c r="B859" s="29" t="str">
        <f>IF(ATALI[[#This Row],[N_ID]]="","",INDEX(Table1[ID],MATCH(ATALI[[#This Row],[N_ID]],Table1[N_ID],0)))</f>
        <v/>
      </c>
      <c r="C859" s="29" t="str">
        <f ca="1">IF(ATALI[[#This Row],[//]]="","",HYPERLINK("["&amp;SUBSTITUTE(DIR,"'","")&amp;"]NOTA!D"&amp;ATALI[[#This Row],[//]]+2,"&gt;"))</f>
        <v/>
      </c>
      <c r="D859" s="29" t="str">
        <f>IF(ATALI[[#This Row],[ID NOTA]]="","",INDEX(Table1[QB],MATCH(ATALI[[#This Row],[ID NOTA]],Table1[ID],0)))</f>
        <v/>
      </c>
      <c r="E85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59" s="29"/>
      <c r="G859" s="30" t="str">
        <f ca="1">IF(ATALI[[#This Row],[N_ID]]="","",INDEX(INDIRECT($2:$2),ATALI[[#This Row],[//]]))</f>
        <v/>
      </c>
      <c r="H859" s="30" t="str">
        <f ca="1">IF(ATALI[[#This Row],[N_ID]]="","",INDEX(INDIRECT($2:$2),ATALI[[#This Row],[//]]))</f>
        <v/>
      </c>
      <c r="I859" s="32" t="str">
        <f ca="1">IF(ATALI[[#This Row],[N_ID]]="","",INDEX(INDIRECT($2:$2),ATALI[[#This Row],[//]]))</f>
        <v/>
      </c>
      <c r="J859" s="32" t="str">
        <f ca="1">IF(ATALI[[#This Row],[//]]="","",INDEX([3]!db[NB PAJAK],ATALI[[#This Row],[stt]]-1))</f>
        <v/>
      </c>
      <c r="K859" s="29" t="str">
        <f ca="1">IF(ATALI[[#This Row],[//]]="","",INDEX(INDIRECT($2:$2),ATALI[[#This Row],[//]]))</f>
        <v/>
      </c>
      <c r="L859" s="29" t="str">
        <f ca="1">IF(ATALI[[#This Row],[//]]="","",INDEX(INDIRECT($2:$2),ATALI[[#This Row],[//]]))</f>
        <v/>
      </c>
      <c r="M859" s="29" t="str">
        <f ca="1">IF(ATALI[[#This Row],[//]]="","",INDEX(INDIRECT($2:$2),ATALI[[#This Row],[//]]))</f>
        <v/>
      </c>
      <c r="N859" s="33" t="str">
        <f ca="1">IF(ATALI[[#This Row],[//]]="","",INDEX(INDIRECT($2:$2),ATALI[[#This Row],[//]]))</f>
        <v/>
      </c>
      <c r="O859" s="44" t="str">
        <f ca="1">IF(ATALI[[#This Row],[//]]="","",INDEX(INDIRECT($2:$2),ATALI[[#This Row],[//]]))</f>
        <v/>
      </c>
      <c r="P859" s="44" t="str">
        <f ca="1">IF(ATALI[[#This Row],[//]]="","",IF(INDEX(INDIRECT($2:$2),ATALI[[#This Row],[//]])="","",INDEX(INDIRECT($2:$2),ATALI[[#This Row],[//]])))</f>
        <v/>
      </c>
      <c r="Q859" s="33" t="str">
        <f ca="1">IF(ATALI[[#This Row],[//]]="","",INDEX(INDIRECT($2:$2),ATALI[[#This Row],[//]]))</f>
        <v/>
      </c>
      <c r="R8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59" s="45" t="str">
        <f ca="1">IF(ATALI[[#This Row],[//]]="","",IF(INDEX(INDIRECT($2:$2),ATALI[[#This Row],[//]])="","",INDEX(INDIRECT($2:$2),ATALI[[#This Row],[//]])))</f>
        <v/>
      </c>
      <c r="U859" s="32" t="str">
        <f ca="1">IF(ATALI[[#This Row],[//]]="","",INDEX(INDIRECT($2:$2),ATALI[[#This Row],[//]]))</f>
        <v/>
      </c>
      <c r="V859" s="32" t="str">
        <f ca="1">LOWER(SUBSTITUTE(SUBSTITUTE(SUBSTITUTE(SUBSTITUTE(SUBSTITUTE(SUBSTITUTE(SUBSTITUTE(ATALI[[#This Row],[N.B.nota]]," ",""),"-",""),"(",""),")",""),".",""),",",""),"/",""))</f>
        <v/>
      </c>
      <c r="W859" s="32" t="str">
        <f ca="1">IF(ATALI[[#This Row],[concat]]="","",MATCH(ATALI[[#This Row],[concat]],[3]!db[NB NOTA_C],0)+1)</f>
        <v/>
      </c>
      <c r="X859" s="32" t="str">
        <f ca="1">IF(ATALI[[#This Row],[N.B.nota]]="","",ADDRESS(ROW(ATALI[QB]),COLUMN(ATALI[QB]))&amp;":"&amp;ADDRESS(ROW(),COLUMN(ATALI[QB])))</f>
        <v/>
      </c>
      <c r="Y859" s="46" t="str">
        <f ca="1">IF(ATALI[[#This Row],[//]]="","",HYPERLINK("[../DB.xlsx]DB!e"&amp;MATCH(ATALI[[#This Row],[concat]],[3]!db[NB NOTA_C],0)+1,"&gt;"))</f>
        <v/>
      </c>
      <c r="Z859" s="32">
        <f ca="1">IF(ATALI[[#This Row],[ID NOTA]]="",INDIRECT(ADDRESS(ROW()-1,COLUMN())),ATALI[[#This Row],[ID NOTA]])</f>
        <v>7</v>
      </c>
    </row>
    <row r="860" spans="1:26" x14ac:dyDescent="0.25">
      <c r="A860" s="32"/>
      <c r="B860" s="29" t="str">
        <f>IF(ATALI[[#This Row],[N_ID]]="","",INDEX(Table1[ID],MATCH(ATALI[[#This Row],[N_ID]],Table1[N_ID],0)))</f>
        <v/>
      </c>
      <c r="C860" s="29" t="str">
        <f ca="1">IF(ATALI[[#This Row],[//]]="","",HYPERLINK("["&amp;SUBSTITUTE(DIR,"'","")&amp;"]NOTA!D"&amp;ATALI[[#This Row],[//]]+2,"&gt;"))</f>
        <v/>
      </c>
      <c r="D860" s="29" t="str">
        <f>IF(ATALI[[#This Row],[ID NOTA]]="","",INDEX(Table1[QB],MATCH(ATALI[[#This Row],[ID NOTA]],Table1[ID],0)))</f>
        <v/>
      </c>
      <c r="E86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60" s="29"/>
      <c r="G860" s="30" t="str">
        <f ca="1">IF(ATALI[[#This Row],[N_ID]]="","",INDEX(INDIRECT($2:$2),ATALI[[#This Row],[//]]))</f>
        <v/>
      </c>
      <c r="H860" s="30" t="str">
        <f ca="1">IF(ATALI[[#This Row],[N_ID]]="","",INDEX(INDIRECT($2:$2),ATALI[[#This Row],[//]]))</f>
        <v/>
      </c>
      <c r="I860" s="32" t="str">
        <f ca="1">IF(ATALI[[#This Row],[N_ID]]="","",INDEX(INDIRECT($2:$2),ATALI[[#This Row],[//]]))</f>
        <v/>
      </c>
      <c r="J860" s="32" t="str">
        <f ca="1">IF(ATALI[[#This Row],[//]]="","",INDEX([3]!db[NB PAJAK],ATALI[[#This Row],[stt]]-1))</f>
        <v/>
      </c>
      <c r="K860" s="29" t="str">
        <f ca="1">IF(ATALI[[#This Row],[//]]="","",INDEX(INDIRECT($2:$2),ATALI[[#This Row],[//]]))</f>
        <v/>
      </c>
      <c r="L860" s="29" t="str">
        <f ca="1">IF(ATALI[[#This Row],[//]]="","",INDEX(INDIRECT($2:$2),ATALI[[#This Row],[//]]))</f>
        <v/>
      </c>
      <c r="M860" s="29" t="str">
        <f ca="1">IF(ATALI[[#This Row],[//]]="","",INDEX(INDIRECT($2:$2),ATALI[[#This Row],[//]]))</f>
        <v/>
      </c>
      <c r="N860" s="33" t="str">
        <f ca="1">IF(ATALI[[#This Row],[//]]="","",INDEX(INDIRECT($2:$2),ATALI[[#This Row],[//]]))</f>
        <v/>
      </c>
      <c r="O860" s="44" t="str">
        <f ca="1">IF(ATALI[[#This Row],[//]]="","",INDEX(INDIRECT($2:$2),ATALI[[#This Row],[//]]))</f>
        <v/>
      </c>
      <c r="P860" s="44" t="str">
        <f ca="1">IF(ATALI[[#This Row],[//]]="","",IF(INDEX(INDIRECT($2:$2),ATALI[[#This Row],[//]])="","",INDEX(INDIRECT($2:$2),ATALI[[#This Row],[//]])))</f>
        <v/>
      </c>
      <c r="Q860" s="33" t="str">
        <f ca="1">IF(ATALI[[#This Row],[//]]="","",INDEX(INDIRECT($2:$2),ATALI[[#This Row],[//]]))</f>
        <v/>
      </c>
      <c r="R8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60" s="45" t="str">
        <f ca="1">IF(ATALI[[#This Row],[//]]="","",IF(INDEX(INDIRECT($2:$2),ATALI[[#This Row],[//]])="","",INDEX(INDIRECT($2:$2),ATALI[[#This Row],[//]])))</f>
        <v/>
      </c>
      <c r="U860" s="32" t="str">
        <f ca="1">IF(ATALI[[#This Row],[//]]="","",INDEX(INDIRECT($2:$2),ATALI[[#This Row],[//]]))</f>
        <v/>
      </c>
      <c r="V860" s="32" t="str">
        <f ca="1">LOWER(SUBSTITUTE(SUBSTITUTE(SUBSTITUTE(SUBSTITUTE(SUBSTITUTE(SUBSTITUTE(SUBSTITUTE(ATALI[[#This Row],[N.B.nota]]," ",""),"-",""),"(",""),")",""),".",""),",",""),"/",""))</f>
        <v/>
      </c>
      <c r="W860" s="32" t="str">
        <f ca="1">IF(ATALI[[#This Row],[concat]]="","",MATCH(ATALI[[#This Row],[concat]],[3]!db[NB NOTA_C],0)+1)</f>
        <v/>
      </c>
      <c r="X860" s="32" t="str">
        <f ca="1">IF(ATALI[[#This Row],[N.B.nota]]="","",ADDRESS(ROW(ATALI[QB]),COLUMN(ATALI[QB]))&amp;":"&amp;ADDRESS(ROW(),COLUMN(ATALI[QB])))</f>
        <v/>
      </c>
      <c r="Y860" s="46" t="str">
        <f ca="1">IF(ATALI[[#This Row],[//]]="","",HYPERLINK("[../DB.xlsx]DB!e"&amp;MATCH(ATALI[[#This Row],[concat]],[3]!db[NB NOTA_C],0)+1,"&gt;"))</f>
        <v/>
      </c>
      <c r="Z860" s="32">
        <f ca="1">IF(ATALI[[#This Row],[ID NOTA]]="",INDIRECT(ADDRESS(ROW()-1,COLUMN())),ATALI[[#This Row],[ID NOTA]])</f>
        <v>7</v>
      </c>
    </row>
    <row r="861" spans="1:26" x14ac:dyDescent="0.25">
      <c r="A861" s="32"/>
      <c r="B861" s="29" t="str">
        <f>IF(ATALI[[#This Row],[N_ID]]="","",INDEX(Table1[ID],MATCH(ATALI[[#This Row],[N_ID]],Table1[N_ID],0)))</f>
        <v/>
      </c>
      <c r="C861" s="29" t="str">
        <f ca="1">IF(ATALI[[#This Row],[//]]="","",HYPERLINK("["&amp;SUBSTITUTE(DIR,"'","")&amp;"]NOTA!D"&amp;ATALI[[#This Row],[//]]+2,"&gt;"))</f>
        <v/>
      </c>
      <c r="D861" s="29" t="str">
        <f>IF(ATALI[[#This Row],[ID NOTA]]="","",INDEX(Table1[QB],MATCH(ATALI[[#This Row],[ID NOTA]],Table1[ID],0)))</f>
        <v/>
      </c>
      <c r="E86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61" s="29"/>
      <c r="G861" s="30" t="str">
        <f ca="1">IF(ATALI[[#This Row],[N_ID]]="","",INDEX(INDIRECT($2:$2),ATALI[[#This Row],[//]]))</f>
        <v/>
      </c>
      <c r="H861" s="30" t="str">
        <f ca="1">IF(ATALI[[#This Row],[N_ID]]="","",INDEX(INDIRECT($2:$2),ATALI[[#This Row],[//]]))</f>
        <v/>
      </c>
      <c r="I861" s="32" t="str">
        <f ca="1">IF(ATALI[[#This Row],[N_ID]]="","",INDEX(INDIRECT($2:$2),ATALI[[#This Row],[//]]))</f>
        <v/>
      </c>
      <c r="J861" s="32" t="str">
        <f ca="1">IF(ATALI[[#This Row],[//]]="","",INDEX([3]!db[NB PAJAK],ATALI[[#This Row],[stt]]-1))</f>
        <v/>
      </c>
      <c r="K861" s="29" t="str">
        <f ca="1">IF(ATALI[[#This Row],[//]]="","",INDEX(INDIRECT($2:$2),ATALI[[#This Row],[//]]))</f>
        <v/>
      </c>
      <c r="L861" s="29" t="str">
        <f ca="1">IF(ATALI[[#This Row],[//]]="","",INDEX(INDIRECT($2:$2),ATALI[[#This Row],[//]]))</f>
        <v/>
      </c>
      <c r="M861" s="29" t="str">
        <f ca="1">IF(ATALI[[#This Row],[//]]="","",INDEX(INDIRECT($2:$2),ATALI[[#This Row],[//]]))</f>
        <v/>
      </c>
      <c r="N861" s="33" t="str">
        <f ca="1">IF(ATALI[[#This Row],[//]]="","",INDEX(INDIRECT($2:$2),ATALI[[#This Row],[//]]))</f>
        <v/>
      </c>
      <c r="O861" s="44" t="str">
        <f ca="1">IF(ATALI[[#This Row],[//]]="","",INDEX(INDIRECT($2:$2),ATALI[[#This Row],[//]]))</f>
        <v/>
      </c>
      <c r="P861" s="44" t="str">
        <f ca="1">IF(ATALI[[#This Row],[//]]="","",IF(INDEX(INDIRECT($2:$2),ATALI[[#This Row],[//]])="","",INDEX(INDIRECT($2:$2),ATALI[[#This Row],[//]])))</f>
        <v/>
      </c>
      <c r="Q861" s="33" t="str">
        <f ca="1">IF(ATALI[[#This Row],[//]]="","",INDEX(INDIRECT($2:$2),ATALI[[#This Row],[//]]))</f>
        <v/>
      </c>
      <c r="R8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61" s="45" t="str">
        <f ca="1">IF(ATALI[[#This Row],[//]]="","",IF(INDEX(INDIRECT($2:$2),ATALI[[#This Row],[//]])="","",INDEX(INDIRECT($2:$2),ATALI[[#This Row],[//]])))</f>
        <v/>
      </c>
      <c r="U861" s="32" t="str">
        <f ca="1">IF(ATALI[[#This Row],[//]]="","",INDEX(INDIRECT($2:$2),ATALI[[#This Row],[//]]))</f>
        <v/>
      </c>
      <c r="V861" s="32" t="str">
        <f ca="1">LOWER(SUBSTITUTE(SUBSTITUTE(SUBSTITUTE(SUBSTITUTE(SUBSTITUTE(SUBSTITUTE(SUBSTITUTE(ATALI[[#This Row],[N.B.nota]]," ",""),"-",""),"(",""),")",""),".",""),",",""),"/",""))</f>
        <v/>
      </c>
      <c r="W861" s="32" t="str">
        <f ca="1">IF(ATALI[[#This Row],[concat]]="","",MATCH(ATALI[[#This Row],[concat]],[3]!db[NB NOTA_C],0)+1)</f>
        <v/>
      </c>
      <c r="X861" s="32" t="str">
        <f ca="1">IF(ATALI[[#This Row],[N.B.nota]]="","",ADDRESS(ROW(ATALI[QB]),COLUMN(ATALI[QB]))&amp;":"&amp;ADDRESS(ROW(),COLUMN(ATALI[QB])))</f>
        <v/>
      </c>
      <c r="Y861" s="46" t="str">
        <f ca="1">IF(ATALI[[#This Row],[//]]="","",HYPERLINK("[../DB.xlsx]DB!e"&amp;MATCH(ATALI[[#This Row],[concat]],[3]!db[NB NOTA_C],0)+1,"&gt;"))</f>
        <v/>
      </c>
      <c r="Z861" s="32">
        <f ca="1">IF(ATALI[[#This Row],[ID NOTA]]="",INDIRECT(ADDRESS(ROW()-1,COLUMN())),ATALI[[#This Row],[ID NOTA]])</f>
        <v>7</v>
      </c>
    </row>
    <row r="862" spans="1:26" x14ac:dyDescent="0.25">
      <c r="A862" s="32"/>
      <c r="B862" s="29" t="str">
        <f>IF(ATALI[[#This Row],[N_ID]]="","",INDEX(Table1[ID],MATCH(ATALI[[#This Row],[N_ID]],Table1[N_ID],0)))</f>
        <v/>
      </c>
      <c r="C862" s="29" t="str">
        <f ca="1">IF(ATALI[[#This Row],[//]]="","",HYPERLINK("["&amp;SUBSTITUTE(DIR,"'","")&amp;"]NOTA!D"&amp;ATALI[[#This Row],[//]]+2,"&gt;"))</f>
        <v/>
      </c>
      <c r="D862" s="29" t="str">
        <f>IF(ATALI[[#This Row],[ID NOTA]]="","",INDEX(Table1[QB],MATCH(ATALI[[#This Row],[ID NOTA]],Table1[ID],0)))</f>
        <v/>
      </c>
      <c r="E86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62" s="29"/>
      <c r="G862" s="30" t="str">
        <f ca="1">IF(ATALI[[#This Row],[N_ID]]="","",INDEX(INDIRECT($2:$2),ATALI[[#This Row],[//]]))</f>
        <v/>
      </c>
      <c r="H862" s="30" t="str">
        <f ca="1">IF(ATALI[[#This Row],[N_ID]]="","",INDEX(INDIRECT($2:$2),ATALI[[#This Row],[//]]))</f>
        <v/>
      </c>
      <c r="I862" s="32" t="str">
        <f ca="1">IF(ATALI[[#This Row],[N_ID]]="","",INDEX(INDIRECT($2:$2),ATALI[[#This Row],[//]]))</f>
        <v/>
      </c>
      <c r="J862" s="32" t="str">
        <f ca="1">IF(ATALI[[#This Row],[//]]="","",INDEX([3]!db[NB PAJAK],ATALI[[#This Row],[stt]]-1))</f>
        <v/>
      </c>
      <c r="K862" s="29" t="str">
        <f ca="1">IF(ATALI[[#This Row],[//]]="","",INDEX(INDIRECT($2:$2),ATALI[[#This Row],[//]]))</f>
        <v/>
      </c>
      <c r="L862" s="29" t="str">
        <f ca="1">IF(ATALI[[#This Row],[//]]="","",INDEX(INDIRECT($2:$2),ATALI[[#This Row],[//]]))</f>
        <v/>
      </c>
      <c r="M862" s="29" t="str">
        <f ca="1">IF(ATALI[[#This Row],[//]]="","",INDEX(INDIRECT($2:$2),ATALI[[#This Row],[//]]))</f>
        <v/>
      </c>
      <c r="N862" s="33" t="str">
        <f ca="1">IF(ATALI[[#This Row],[//]]="","",INDEX(INDIRECT($2:$2),ATALI[[#This Row],[//]]))</f>
        <v/>
      </c>
      <c r="O862" s="44" t="str">
        <f ca="1">IF(ATALI[[#This Row],[//]]="","",INDEX(INDIRECT($2:$2),ATALI[[#This Row],[//]]))</f>
        <v/>
      </c>
      <c r="P862" s="44" t="str">
        <f ca="1">IF(ATALI[[#This Row],[//]]="","",IF(INDEX(INDIRECT($2:$2),ATALI[[#This Row],[//]])="","",INDEX(INDIRECT($2:$2),ATALI[[#This Row],[//]])))</f>
        <v/>
      </c>
      <c r="Q862" s="33" t="str">
        <f ca="1">IF(ATALI[[#This Row],[//]]="","",INDEX(INDIRECT($2:$2),ATALI[[#This Row],[//]]))</f>
        <v/>
      </c>
      <c r="R8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62" s="45" t="str">
        <f ca="1">IF(ATALI[[#This Row],[//]]="","",IF(INDEX(INDIRECT($2:$2),ATALI[[#This Row],[//]])="","",INDEX(INDIRECT($2:$2),ATALI[[#This Row],[//]])))</f>
        <v/>
      </c>
      <c r="U862" s="32" t="str">
        <f ca="1">IF(ATALI[[#This Row],[//]]="","",INDEX(INDIRECT($2:$2),ATALI[[#This Row],[//]]))</f>
        <v/>
      </c>
      <c r="V862" s="32" t="str">
        <f ca="1">LOWER(SUBSTITUTE(SUBSTITUTE(SUBSTITUTE(SUBSTITUTE(SUBSTITUTE(SUBSTITUTE(SUBSTITUTE(ATALI[[#This Row],[N.B.nota]]," ",""),"-",""),"(",""),")",""),".",""),",",""),"/",""))</f>
        <v/>
      </c>
      <c r="W862" s="32" t="str">
        <f ca="1">IF(ATALI[[#This Row],[concat]]="","",MATCH(ATALI[[#This Row],[concat]],[3]!db[NB NOTA_C],0)+1)</f>
        <v/>
      </c>
      <c r="X862" s="32" t="str">
        <f ca="1">IF(ATALI[[#This Row],[N.B.nota]]="","",ADDRESS(ROW(ATALI[QB]),COLUMN(ATALI[QB]))&amp;":"&amp;ADDRESS(ROW(),COLUMN(ATALI[QB])))</f>
        <v/>
      </c>
      <c r="Y862" s="46" t="str">
        <f ca="1">IF(ATALI[[#This Row],[//]]="","",HYPERLINK("[../DB.xlsx]DB!e"&amp;MATCH(ATALI[[#This Row],[concat]],[3]!db[NB NOTA_C],0)+1,"&gt;"))</f>
        <v/>
      </c>
      <c r="Z862" s="32">
        <f ca="1">IF(ATALI[[#This Row],[ID NOTA]]="",INDIRECT(ADDRESS(ROW()-1,COLUMN())),ATALI[[#This Row],[ID NOTA]])</f>
        <v>7</v>
      </c>
    </row>
    <row r="863" spans="1:26" x14ac:dyDescent="0.25">
      <c r="A863" s="32"/>
      <c r="B863" s="29" t="str">
        <f>IF(ATALI[[#This Row],[N_ID]]="","",INDEX(Table1[ID],MATCH(ATALI[[#This Row],[N_ID]],Table1[N_ID],0)))</f>
        <v/>
      </c>
      <c r="C863" s="29" t="str">
        <f ca="1">IF(ATALI[[#This Row],[//]]="","",HYPERLINK("["&amp;SUBSTITUTE(DIR,"'","")&amp;"]NOTA!D"&amp;ATALI[[#This Row],[//]]+2,"&gt;"))</f>
        <v/>
      </c>
      <c r="D863" s="29" t="str">
        <f>IF(ATALI[[#This Row],[ID NOTA]]="","",INDEX(Table1[QB],MATCH(ATALI[[#This Row],[ID NOTA]],Table1[ID],0)))</f>
        <v/>
      </c>
      <c r="E86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63" s="29"/>
      <c r="G863" s="30" t="str">
        <f ca="1">IF(ATALI[[#This Row],[N_ID]]="","",INDEX(INDIRECT($2:$2),ATALI[[#This Row],[//]]))</f>
        <v/>
      </c>
      <c r="H863" s="30" t="str">
        <f ca="1">IF(ATALI[[#This Row],[N_ID]]="","",INDEX(INDIRECT($2:$2),ATALI[[#This Row],[//]]))</f>
        <v/>
      </c>
      <c r="I863" s="32" t="str">
        <f ca="1">IF(ATALI[[#This Row],[N_ID]]="","",INDEX(INDIRECT($2:$2),ATALI[[#This Row],[//]]))</f>
        <v/>
      </c>
      <c r="J863" s="32" t="str">
        <f ca="1">IF(ATALI[[#This Row],[//]]="","",INDEX([3]!db[NB PAJAK],ATALI[[#This Row],[stt]]-1))</f>
        <v/>
      </c>
      <c r="K863" s="29" t="str">
        <f ca="1">IF(ATALI[[#This Row],[//]]="","",INDEX(INDIRECT($2:$2),ATALI[[#This Row],[//]]))</f>
        <v/>
      </c>
      <c r="L863" s="29" t="str">
        <f ca="1">IF(ATALI[[#This Row],[//]]="","",INDEX(INDIRECT($2:$2),ATALI[[#This Row],[//]]))</f>
        <v/>
      </c>
      <c r="M863" s="29" t="str">
        <f ca="1">IF(ATALI[[#This Row],[//]]="","",INDEX(INDIRECT($2:$2),ATALI[[#This Row],[//]]))</f>
        <v/>
      </c>
      <c r="N863" s="33" t="str">
        <f ca="1">IF(ATALI[[#This Row],[//]]="","",INDEX(INDIRECT($2:$2),ATALI[[#This Row],[//]]))</f>
        <v/>
      </c>
      <c r="O863" s="44" t="str">
        <f ca="1">IF(ATALI[[#This Row],[//]]="","",INDEX(INDIRECT($2:$2),ATALI[[#This Row],[//]]))</f>
        <v/>
      </c>
      <c r="P863" s="44" t="str">
        <f ca="1">IF(ATALI[[#This Row],[//]]="","",IF(INDEX(INDIRECT($2:$2),ATALI[[#This Row],[//]])="","",INDEX(INDIRECT($2:$2),ATALI[[#This Row],[//]])))</f>
        <v/>
      </c>
      <c r="Q863" s="33" t="str">
        <f ca="1">IF(ATALI[[#This Row],[//]]="","",INDEX(INDIRECT($2:$2),ATALI[[#This Row],[//]]))</f>
        <v/>
      </c>
      <c r="R8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63" s="45" t="str">
        <f ca="1">IF(ATALI[[#This Row],[//]]="","",IF(INDEX(INDIRECT($2:$2),ATALI[[#This Row],[//]])="","",INDEX(INDIRECT($2:$2),ATALI[[#This Row],[//]])))</f>
        <v/>
      </c>
      <c r="U863" s="32" t="str">
        <f ca="1">IF(ATALI[[#This Row],[//]]="","",INDEX(INDIRECT($2:$2),ATALI[[#This Row],[//]]))</f>
        <v/>
      </c>
      <c r="V863" s="32" t="str">
        <f ca="1">LOWER(SUBSTITUTE(SUBSTITUTE(SUBSTITUTE(SUBSTITUTE(SUBSTITUTE(SUBSTITUTE(SUBSTITUTE(ATALI[[#This Row],[N.B.nota]]," ",""),"-",""),"(",""),")",""),".",""),",",""),"/",""))</f>
        <v/>
      </c>
      <c r="W863" s="32" t="str">
        <f ca="1">IF(ATALI[[#This Row],[concat]]="","",MATCH(ATALI[[#This Row],[concat]],[3]!db[NB NOTA_C],0)+1)</f>
        <v/>
      </c>
      <c r="X863" s="32" t="str">
        <f ca="1">IF(ATALI[[#This Row],[N.B.nota]]="","",ADDRESS(ROW(ATALI[QB]),COLUMN(ATALI[QB]))&amp;":"&amp;ADDRESS(ROW(),COLUMN(ATALI[QB])))</f>
        <v/>
      </c>
      <c r="Y863" s="46" t="str">
        <f ca="1">IF(ATALI[[#This Row],[//]]="","",HYPERLINK("[../DB.xlsx]DB!e"&amp;MATCH(ATALI[[#This Row],[concat]],[3]!db[NB NOTA_C],0)+1,"&gt;"))</f>
        <v/>
      </c>
      <c r="Z863" s="32">
        <f ca="1">IF(ATALI[[#This Row],[ID NOTA]]="",INDIRECT(ADDRESS(ROW()-1,COLUMN())),ATALI[[#This Row],[ID NOTA]])</f>
        <v>7</v>
      </c>
    </row>
    <row r="864" spans="1:26" x14ac:dyDescent="0.25">
      <c r="A864" s="32"/>
      <c r="B864" s="29" t="str">
        <f>IF(ATALI[[#This Row],[N_ID]]="","",INDEX(Table1[ID],MATCH(ATALI[[#This Row],[N_ID]],Table1[N_ID],0)))</f>
        <v/>
      </c>
      <c r="C864" s="29" t="str">
        <f ca="1">IF(ATALI[[#This Row],[//]]="","",HYPERLINK("["&amp;SUBSTITUTE(DIR,"'","")&amp;"]NOTA!D"&amp;ATALI[[#This Row],[//]]+2,"&gt;"))</f>
        <v/>
      </c>
      <c r="D864" s="29" t="str">
        <f>IF(ATALI[[#This Row],[ID NOTA]]="","",INDEX(Table1[QB],MATCH(ATALI[[#This Row],[ID NOTA]],Table1[ID],0)))</f>
        <v/>
      </c>
      <c r="E86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64" s="29"/>
      <c r="G864" s="30" t="str">
        <f ca="1">IF(ATALI[[#This Row],[N_ID]]="","",INDEX(INDIRECT($2:$2),ATALI[[#This Row],[//]]))</f>
        <v/>
      </c>
      <c r="H864" s="30" t="str">
        <f ca="1">IF(ATALI[[#This Row],[N_ID]]="","",INDEX(INDIRECT($2:$2),ATALI[[#This Row],[//]]))</f>
        <v/>
      </c>
      <c r="I864" s="32" t="str">
        <f ca="1">IF(ATALI[[#This Row],[N_ID]]="","",INDEX(INDIRECT($2:$2),ATALI[[#This Row],[//]]))</f>
        <v/>
      </c>
      <c r="J864" s="32" t="str">
        <f ca="1">IF(ATALI[[#This Row],[//]]="","",INDEX([3]!db[NB PAJAK],ATALI[[#This Row],[stt]]-1))</f>
        <v/>
      </c>
      <c r="K864" s="29" t="str">
        <f ca="1">IF(ATALI[[#This Row],[//]]="","",INDEX(INDIRECT($2:$2),ATALI[[#This Row],[//]]))</f>
        <v/>
      </c>
      <c r="L864" s="29" t="str">
        <f ca="1">IF(ATALI[[#This Row],[//]]="","",INDEX(INDIRECT($2:$2),ATALI[[#This Row],[//]]))</f>
        <v/>
      </c>
      <c r="M864" s="29" t="str">
        <f ca="1">IF(ATALI[[#This Row],[//]]="","",INDEX(INDIRECT($2:$2),ATALI[[#This Row],[//]]))</f>
        <v/>
      </c>
      <c r="N864" s="33" t="str">
        <f ca="1">IF(ATALI[[#This Row],[//]]="","",INDEX(INDIRECT($2:$2),ATALI[[#This Row],[//]]))</f>
        <v/>
      </c>
      <c r="O864" s="44" t="str">
        <f ca="1">IF(ATALI[[#This Row],[//]]="","",INDEX(INDIRECT($2:$2),ATALI[[#This Row],[//]]))</f>
        <v/>
      </c>
      <c r="P864" s="44" t="str">
        <f ca="1">IF(ATALI[[#This Row],[//]]="","",IF(INDEX(INDIRECT($2:$2),ATALI[[#This Row],[//]])="","",INDEX(INDIRECT($2:$2),ATALI[[#This Row],[//]])))</f>
        <v/>
      </c>
      <c r="Q864" s="33" t="str">
        <f ca="1">IF(ATALI[[#This Row],[//]]="","",INDEX(INDIRECT($2:$2),ATALI[[#This Row],[//]]))</f>
        <v/>
      </c>
      <c r="R8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64" s="45" t="str">
        <f ca="1">IF(ATALI[[#This Row],[//]]="","",IF(INDEX(INDIRECT($2:$2),ATALI[[#This Row],[//]])="","",INDEX(INDIRECT($2:$2),ATALI[[#This Row],[//]])))</f>
        <v/>
      </c>
      <c r="U864" s="32" t="str">
        <f ca="1">IF(ATALI[[#This Row],[//]]="","",INDEX(INDIRECT($2:$2),ATALI[[#This Row],[//]]))</f>
        <v/>
      </c>
      <c r="V864" s="32" t="str">
        <f ca="1">LOWER(SUBSTITUTE(SUBSTITUTE(SUBSTITUTE(SUBSTITUTE(SUBSTITUTE(SUBSTITUTE(SUBSTITUTE(ATALI[[#This Row],[N.B.nota]]," ",""),"-",""),"(",""),")",""),".",""),",",""),"/",""))</f>
        <v/>
      </c>
      <c r="W864" s="32" t="str">
        <f ca="1">IF(ATALI[[#This Row],[concat]]="","",MATCH(ATALI[[#This Row],[concat]],[3]!db[NB NOTA_C],0)+1)</f>
        <v/>
      </c>
      <c r="X864" s="32" t="str">
        <f ca="1">IF(ATALI[[#This Row],[N.B.nota]]="","",ADDRESS(ROW(ATALI[QB]),COLUMN(ATALI[QB]))&amp;":"&amp;ADDRESS(ROW(),COLUMN(ATALI[QB])))</f>
        <v/>
      </c>
      <c r="Y864" s="46" t="str">
        <f ca="1">IF(ATALI[[#This Row],[//]]="","",HYPERLINK("[../DB.xlsx]DB!e"&amp;MATCH(ATALI[[#This Row],[concat]],[3]!db[NB NOTA_C],0)+1,"&gt;"))</f>
        <v/>
      </c>
      <c r="Z864" s="32">
        <f ca="1">IF(ATALI[[#This Row],[ID NOTA]]="",INDIRECT(ADDRESS(ROW()-1,COLUMN())),ATALI[[#This Row],[ID NOTA]])</f>
        <v>7</v>
      </c>
    </row>
    <row r="865" spans="1:26" x14ac:dyDescent="0.25">
      <c r="A865" s="32"/>
      <c r="B865" s="29" t="str">
        <f>IF(ATALI[[#This Row],[N_ID]]="","",INDEX(Table1[ID],MATCH(ATALI[[#This Row],[N_ID]],Table1[N_ID],0)))</f>
        <v/>
      </c>
      <c r="C865" s="29" t="str">
        <f ca="1">IF(ATALI[[#This Row],[//]]="","",HYPERLINK("["&amp;SUBSTITUTE(DIR,"'","")&amp;"]NOTA!D"&amp;ATALI[[#This Row],[//]]+2,"&gt;"))</f>
        <v/>
      </c>
      <c r="D865" s="29" t="str">
        <f>IF(ATALI[[#This Row],[ID NOTA]]="","",INDEX(Table1[QB],MATCH(ATALI[[#This Row],[ID NOTA]],Table1[ID],0)))</f>
        <v/>
      </c>
      <c r="E86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65" s="29"/>
      <c r="G865" s="30" t="str">
        <f ca="1">IF(ATALI[[#This Row],[N_ID]]="","",INDEX(INDIRECT($2:$2),ATALI[[#This Row],[//]]))</f>
        <v/>
      </c>
      <c r="H865" s="30" t="str">
        <f ca="1">IF(ATALI[[#This Row],[N_ID]]="","",INDEX(INDIRECT($2:$2),ATALI[[#This Row],[//]]))</f>
        <v/>
      </c>
      <c r="I865" s="32" t="str">
        <f ca="1">IF(ATALI[[#This Row],[N_ID]]="","",INDEX(INDIRECT($2:$2),ATALI[[#This Row],[//]]))</f>
        <v/>
      </c>
      <c r="J865" s="32" t="str">
        <f ca="1">IF(ATALI[[#This Row],[//]]="","",INDEX([3]!db[NB PAJAK],ATALI[[#This Row],[stt]]-1))</f>
        <v/>
      </c>
      <c r="K865" s="29" t="str">
        <f ca="1">IF(ATALI[[#This Row],[//]]="","",INDEX(INDIRECT($2:$2),ATALI[[#This Row],[//]]))</f>
        <v/>
      </c>
      <c r="L865" s="29" t="str">
        <f ca="1">IF(ATALI[[#This Row],[//]]="","",INDEX(INDIRECT($2:$2),ATALI[[#This Row],[//]]))</f>
        <v/>
      </c>
      <c r="M865" s="29" t="str">
        <f ca="1">IF(ATALI[[#This Row],[//]]="","",INDEX(INDIRECT($2:$2),ATALI[[#This Row],[//]]))</f>
        <v/>
      </c>
      <c r="N865" s="33" t="str">
        <f ca="1">IF(ATALI[[#This Row],[//]]="","",INDEX(INDIRECT($2:$2),ATALI[[#This Row],[//]]))</f>
        <v/>
      </c>
      <c r="O865" s="44" t="str">
        <f ca="1">IF(ATALI[[#This Row],[//]]="","",INDEX(INDIRECT($2:$2),ATALI[[#This Row],[//]]))</f>
        <v/>
      </c>
      <c r="P865" s="44" t="str">
        <f ca="1">IF(ATALI[[#This Row],[//]]="","",IF(INDEX(INDIRECT($2:$2),ATALI[[#This Row],[//]])="","",INDEX(INDIRECT($2:$2),ATALI[[#This Row],[//]])))</f>
        <v/>
      </c>
      <c r="Q865" s="33" t="str">
        <f ca="1">IF(ATALI[[#This Row],[//]]="","",INDEX(INDIRECT($2:$2),ATALI[[#This Row],[//]]))</f>
        <v/>
      </c>
      <c r="R8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65" s="45" t="str">
        <f ca="1">IF(ATALI[[#This Row],[//]]="","",IF(INDEX(INDIRECT($2:$2),ATALI[[#This Row],[//]])="","",INDEX(INDIRECT($2:$2),ATALI[[#This Row],[//]])))</f>
        <v/>
      </c>
      <c r="U865" s="32" t="str">
        <f ca="1">IF(ATALI[[#This Row],[//]]="","",INDEX(INDIRECT($2:$2),ATALI[[#This Row],[//]]))</f>
        <v/>
      </c>
      <c r="V865" s="32" t="str">
        <f ca="1">LOWER(SUBSTITUTE(SUBSTITUTE(SUBSTITUTE(SUBSTITUTE(SUBSTITUTE(SUBSTITUTE(SUBSTITUTE(ATALI[[#This Row],[N.B.nota]]," ",""),"-",""),"(",""),")",""),".",""),",",""),"/",""))</f>
        <v/>
      </c>
      <c r="W865" s="32" t="str">
        <f ca="1">IF(ATALI[[#This Row],[concat]]="","",MATCH(ATALI[[#This Row],[concat]],[3]!db[NB NOTA_C],0)+1)</f>
        <v/>
      </c>
      <c r="X865" s="32" t="str">
        <f ca="1">IF(ATALI[[#This Row],[N.B.nota]]="","",ADDRESS(ROW(ATALI[QB]),COLUMN(ATALI[QB]))&amp;":"&amp;ADDRESS(ROW(),COLUMN(ATALI[QB])))</f>
        <v/>
      </c>
      <c r="Y865" s="46" t="str">
        <f ca="1">IF(ATALI[[#This Row],[//]]="","",HYPERLINK("[../DB.xlsx]DB!e"&amp;MATCH(ATALI[[#This Row],[concat]],[3]!db[NB NOTA_C],0)+1,"&gt;"))</f>
        <v/>
      </c>
      <c r="Z865" s="32">
        <f ca="1">IF(ATALI[[#This Row],[ID NOTA]]="",INDIRECT(ADDRESS(ROW()-1,COLUMN())),ATALI[[#This Row],[ID NOTA]])</f>
        <v>7</v>
      </c>
    </row>
    <row r="866" spans="1:26" x14ac:dyDescent="0.25">
      <c r="A866" s="32"/>
      <c r="B866" s="29" t="str">
        <f>IF(ATALI[[#This Row],[N_ID]]="","",INDEX(Table1[ID],MATCH(ATALI[[#This Row],[N_ID]],Table1[N_ID],0)))</f>
        <v/>
      </c>
      <c r="C866" s="29" t="str">
        <f ca="1">IF(ATALI[[#This Row],[//]]="","",HYPERLINK("["&amp;SUBSTITUTE(DIR,"'","")&amp;"]NOTA!D"&amp;ATALI[[#This Row],[//]]+2,"&gt;"))</f>
        <v/>
      </c>
      <c r="D866" s="29" t="str">
        <f>IF(ATALI[[#This Row],[ID NOTA]]="","",INDEX(Table1[QB],MATCH(ATALI[[#This Row],[ID NOTA]],Table1[ID],0)))</f>
        <v/>
      </c>
      <c r="E86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66" s="29"/>
      <c r="G866" s="30" t="str">
        <f ca="1">IF(ATALI[[#This Row],[N_ID]]="","",INDEX(INDIRECT($2:$2),ATALI[[#This Row],[//]]))</f>
        <v/>
      </c>
      <c r="H866" s="30" t="str">
        <f ca="1">IF(ATALI[[#This Row],[N_ID]]="","",INDEX(INDIRECT($2:$2),ATALI[[#This Row],[//]]))</f>
        <v/>
      </c>
      <c r="I866" s="32" t="str">
        <f ca="1">IF(ATALI[[#This Row],[N_ID]]="","",INDEX(INDIRECT($2:$2),ATALI[[#This Row],[//]]))</f>
        <v/>
      </c>
      <c r="J866" s="32" t="str">
        <f ca="1">IF(ATALI[[#This Row],[//]]="","",INDEX([3]!db[NB PAJAK],ATALI[[#This Row],[stt]]-1))</f>
        <v/>
      </c>
      <c r="K866" s="29" t="str">
        <f ca="1">IF(ATALI[[#This Row],[//]]="","",INDEX(INDIRECT($2:$2),ATALI[[#This Row],[//]]))</f>
        <v/>
      </c>
      <c r="L866" s="29" t="str">
        <f ca="1">IF(ATALI[[#This Row],[//]]="","",INDEX(INDIRECT($2:$2),ATALI[[#This Row],[//]]))</f>
        <v/>
      </c>
      <c r="M866" s="29" t="str">
        <f ca="1">IF(ATALI[[#This Row],[//]]="","",INDEX(INDIRECT($2:$2),ATALI[[#This Row],[//]]))</f>
        <v/>
      </c>
      <c r="N866" s="33" t="str">
        <f ca="1">IF(ATALI[[#This Row],[//]]="","",INDEX(INDIRECT($2:$2),ATALI[[#This Row],[//]]))</f>
        <v/>
      </c>
      <c r="O866" s="44" t="str">
        <f ca="1">IF(ATALI[[#This Row],[//]]="","",INDEX(INDIRECT($2:$2),ATALI[[#This Row],[//]]))</f>
        <v/>
      </c>
      <c r="P866" s="44" t="str">
        <f ca="1">IF(ATALI[[#This Row],[//]]="","",IF(INDEX(INDIRECT($2:$2),ATALI[[#This Row],[//]])="","",INDEX(INDIRECT($2:$2),ATALI[[#This Row],[//]])))</f>
        <v/>
      </c>
      <c r="Q866" s="33" t="str">
        <f ca="1">IF(ATALI[[#This Row],[//]]="","",INDEX(INDIRECT($2:$2),ATALI[[#This Row],[//]]))</f>
        <v/>
      </c>
      <c r="R8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66" s="45" t="str">
        <f ca="1">IF(ATALI[[#This Row],[//]]="","",IF(INDEX(INDIRECT($2:$2),ATALI[[#This Row],[//]])="","",INDEX(INDIRECT($2:$2),ATALI[[#This Row],[//]])))</f>
        <v/>
      </c>
      <c r="U866" s="32" t="str">
        <f ca="1">IF(ATALI[[#This Row],[//]]="","",INDEX(INDIRECT($2:$2),ATALI[[#This Row],[//]]))</f>
        <v/>
      </c>
      <c r="V866" s="32" t="str">
        <f ca="1">LOWER(SUBSTITUTE(SUBSTITUTE(SUBSTITUTE(SUBSTITUTE(SUBSTITUTE(SUBSTITUTE(SUBSTITUTE(ATALI[[#This Row],[N.B.nota]]," ",""),"-",""),"(",""),")",""),".",""),",",""),"/",""))</f>
        <v/>
      </c>
      <c r="W866" s="32" t="str">
        <f ca="1">IF(ATALI[[#This Row],[concat]]="","",MATCH(ATALI[[#This Row],[concat]],[3]!db[NB NOTA_C],0)+1)</f>
        <v/>
      </c>
      <c r="X866" s="32" t="str">
        <f ca="1">IF(ATALI[[#This Row],[N.B.nota]]="","",ADDRESS(ROW(ATALI[QB]),COLUMN(ATALI[QB]))&amp;":"&amp;ADDRESS(ROW(),COLUMN(ATALI[QB])))</f>
        <v/>
      </c>
      <c r="Y866" s="46" t="str">
        <f ca="1">IF(ATALI[[#This Row],[//]]="","",HYPERLINK("[../DB.xlsx]DB!e"&amp;MATCH(ATALI[[#This Row],[concat]],[3]!db[NB NOTA_C],0)+1,"&gt;"))</f>
        <v/>
      </c>
      <c r="Z866" s="32">
        <f ca="1">IF(ATALI[[#This Row],[ID NOTA]]="",INDIRECT(ADDRESS(ROW()-1,COLUMN())),ATALI[[#This Row],[ID NOTA]])</f>
        <v>7</v>
      </c>
    </row>
    <row r="867" spans="1:26" x14ac:dyDescent="0.25">
      <c r="A867" s="32"/>
      <c r="B867" s="29" t="str">
        <f>IF(ATALI[[#This Row],[N_ID]]="","",INDEX(Table1[ID],MATCH(ATALI[[#This Row],[N_ID]],Table1[N_ID],0)))</f>
        <v/>
      </c>
      <c r="C867" s="29" t="str">
        <f ca="1">IF(ATALI[[#This Row],[//]]="","",HYPERLINK("["&amp;SUBSTITUTE(DIR,"'","")&amp;"]NOTA!D"&amp;ATALI[[#This Row],[//]]+2,"&gt;"))</f>
        <v/>
      </c>
      <c r="D867" s="29" t="str">
        <f>IF(ATALI[[#This Row],[ID NOTA]]="","",INDEX(Table1[QB],MATCH(ATALI[[#This Row],[ID NOTA]],Table1[ID],0)))</f>
        <v/>
      </c>
      <c r="E86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67" s="29"/>
      <c r="G867" s="30" t="str">
        <f ca="1">IF(ATALI[[#This Row],[N_ID]]="","",INDEX(INDIRECT($2:$2),ATALI[[#This Row],[//]]))</f>
        <v/>
      </c>
      <c r="H867" s="30" t="str">
        <f ca="1">IF(ATALI[[#This Row],[N_ID]]="","",INDEX(INDIRECT($2:$2),ATALI[[#This Row],[//]]))</f>
        <v/>
      </c>
      <c r="I867" s="32" t="str">
        <f ca="1">IF(ATALI[[#This Row],[N_ID]]="","",INDEX(INDIRECT($2:$2),ATALI[[#This Row],[//]]))</f>
        <v/>
      </c>
      <c r="J867" s="32" t="str">
        <f ca="1">IF(ATALI[[#This Row],[//]]="","",INDEX([3]!db[NB PAJAK],ATALI[[#This Row],[stt]]-1))</f>
        <v/>
      </c>
      <c r="K867" s="29" t="str">
        <f ca="1">IF(ATALI[[#This Row],[//]]="","",INDEX(INDIRECT($2:$2),ATALI[[#This Row],[//]]))</f>
        <v/>
      </c>
      <c r="L867" s="29" t="str">
        <f ca="1">IF(ATALI[[#This Row],[//]]="","",INDEX(INDIRECT($2:$2),ATALI[[#This Row],[//]]))</f>
        <v/>
      </c>
      <c r="M867" s="29" t="str">
        <f ca="1">IF(ATALI[[#This Row],[//]]="","",INDEX(INDIRECT($2:$2),ATALI[[#This Row],[//]]))</f>
        <v/>
      </c>
      <c r="N867" s="33" t="str">
        <f ca="1">IF(ATALI[[#This Row],[//]]="","",INDEX(INDIRECT($2:$2),ATALI[[#This Row],[//]]))</f>
        <v/>
      </c>
      <c r="O867" s="44" t="str">
        <f ca="1">IF(ATALI[[#This Row],[//]]="","",INDEX(INDIRECT($2:$2),ATALI[[#This Row],[//]]))</f>
        <v/>
      </c>
      <c r="P867" s="44" t="str">
        <f ca="1">IF(ATALI[[#This Row],[//]]="","",IF(INDEX(INDIRECT($2:$2),ATALI[[#This Row],[//]])="","",INDEX(INDIRECT($2:$2),ATALI[[#This Row],[//]])))</f>
        <v/>
      </c>
      <c r="Q867" s="33" t="str">
        <f ca="1">IF(ATALI[[#This Row],[//]]="","",INDEX(INDIRECT($2:$2),ATALI[[#This Row],[//]]))</f>
        <v/>
      </c>
      <c r="R8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67" s="45" t="str">
        <f ca="1">IF(ATALI[[#This Row],[//]]="","",IF(INDEX(INDIRECT($2:$2),ATALI[[#This Row],[//]])="","",INDEX(INDIRECT($2:$2),ATALI[[#This Row],[//]])))</f>
        <v/>
      </c>
      <c r="U867" s="32" t="str">
        <f ca="1">IF(ATALI[[#This Row],[//]]="","",INDEX(INDIRECT($2:$2),ATALI[[#This Row],[//]]))</f>
        <v/>
      </c>
      <c r="V867" s="32" t="str">
        <f ca="1">LOWER(SUBSTITUTE(SUBSTITUTE(SUBSTITUTE(SUBSTITUTE(SUBSTITUTE(SUBSTITUTE(SUBSTITUTE(ATALI[[#This Row],[N.B.nota]]," ",""),"-",""),"(",""),")",""),".",""),",",""),"/",""))</f>
        <v/>
      </c>
      <c r="W867" s="32" t="str">
        <f ca="1">IF(ATALI[[#This Row],[concat]]="","",MATCH(ATALI[[#This Row],[concat]],[3]!db[NB NOTA_C],0)+1)</f>
        <v/>
      </c>
      <c r="X867" s="32" t="str">
        <f ca="1">IF(ATALI[[#This Row],[N.B.nota]]="","",ADDRESS(ROW(ATALI[QB]),COLUMN(ATALI[QB]))&amp;":"&amp;ADDRESS(ROW(),COLUMN(ATALI[QB])))</f>
        <v/>
      </c>
      <c r="Y867" s="46" t="str">
        <f ca="1">IF(ATALI[[#This Row],[//]]="","",HYPERLINK("[../DB.xlsx]DB!e"&amp;MATCH(ATALI[[#This Row],[concat]],[3]!db[NB NOTA_C],0)+1,"&gt;"))</f>
        <v/>
      </c>
      <c r="Z867" s="32">
        <f ca="1">IF(ATALI[[#This Row],[ID NOTA]]="",INDIRECT(ADDRESS(ROW()-1,COLUMN())),ATALI[[#This Row],[ID NOTA]])</f>
        <v>7</v>
      </c>
    </row>
    <row r="868" spans="1:26" x14ac:dyDescent="0.25">
      <c r="A868" s="32"/>
      <c r="B868" s="29" t="str">
        <f>IF(ATALI[[#This Row],[N_ID]]="","",INDEX(Table1[ID],MATCH(ATALI[[#This Row],[N_ID]],Table1[N_ID],0)))</f>
        <v/>
      </c>
      <c r="C868" s="29" t="str">
        <f ca="1">IF(ATALI[[#This Row],[//]]="","",HYPERLINK("["&amp;SUBSTITUTE(DIR,"'","")&amp;"]NOTA!D"&amp;ATALI[[#This Row],[//]]+2,"&gt;"))</f>
        <v/>
      </c>
      <c r="D868" s="29" t="str">
        <f>IF(ATALI[[#This Row],[ID NOTA]]="","",INDEX(Table1[QB],MATCH(ATALI[[#This Row],[ID NOTA]],Table1[ID],0)))</f>
        <v/>
      </c>
      <c r="E86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68" s="29"/>
      <c r="G868" s="30" t="str">
        <f ca="1">IF(ATALI[[#This Row],[N_ID]]="","",INDEX(INDIRECT($2:$2),ATALI[[#This Row],[//]]))</f>
        <v/>
      </c>
      <c r="H868" s="30" t="str">
        <f ca="1">IF(ATALI[[#This Row],[N_ID]]="","",INDEX(INDIRECT($2:$2),ATALI[[#This Row],[//]]))</f>
        <v/>
      </c>
      <c r="I868" s="32" t="str">
        <f ca="1">IF(ATALI[[#This Row],[N_ID]]="","",INDEX(INDIRECT($2:$2),ATALI[[#This Row],[//]]))</f>
        <v/>
      </c>
      <c r="J868" s="32" t="str">
        <f ca="1">IF(ATALI[[#This Row],[//]]="","",INDEX([3]!db[NB PAJAK],ATALI[[#This Row],[stt]]-1))</f>
        <v/>
      </c>
      <c r="K868" s="29" t="str">
        <f ca="1">IF(ATALI[[#This Row],[//]]="","",INDEX(INDIRECT($2:$2),ATALI[[#This Row],[//]]))</f>
        <v/>
      </c>
      <c r="L868" s="29" t="str">
        <f ca="1">IF(ATALI[[#This Row],[//]]="","",INDEX(INDIRECT($2:$2),ATALI[[#This Row],[//]]))</f>
        <v/>
      </c>
      <c r="M868" s="29" t="str">
        <f ca="1">IF(ATALI[[#This Row],[//]]="","",INDEX(INDIRECT($2:$2),ATALI[[#This Row],[//]]))</f>
        <v/>
      </c>
      <c r="N868" s="33" t="str">
        <f ca="1">IF(ATALI[[#This Row],[//]]="","",INDEX(INDIRECT($2:$2),ATALI[[#This Row],[//]]))</f>
        <v/>
      </c>
      <c r="O868" s="44" t="str">
        <f ca="1">IF(ATALI[[#This Row],[//]]="","",INDEX(INDIRECT($2:$2),ATALI[[#This Row],[//]]))</f>
        <v/>
      </c>
      <c r="P868" s="44" t="str">
        <f ca="1">IF(ATALI[[#This Row],[//]]="","",IF(INDEX(INDIRECT($2:$2),ATALI[[#This Row],[//]])="","",INDEX(INDIRECT($2:$2),ATALI[[#This Row],[//]])))</f>
        <v/>
      </c>
      <c r="Q868" s="33" t="str">
        <f ca="1">IF(ATALI[[#This Row],[//]]="","",INDEX(INDIRECT($2:$2),ATALI[[#This Row],[//]]))</f>
        <v/>
      </c>
      <c r="R8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68" s="58" t="str">
        <f ca="1">IF(ATALI[[#This Row],[//]]="","",IF(INDEX(INDIRECT($2:$2),ATALI[[#This Row],[//]])="","",INDEX(INDIRECT($2:$2),ATALI[[#This Row],[//]])))</f>
        <v/>
      </c>
      <c r="U868" s="32" t="str">
        <f ca="1">IF(ATALI[[#This Row],[//]]="","",INDEX(INDIRECT($2:$2),ATALI[[#This Row],[//]]))</f>
        <v/>
      </c>
      <c r="V868" s="32" t="str">
        <f ca="1">LOWER(SUBSTITUTE(SUBSTITUTE(SUBSTITUTE(SUBSTITUTE(SUBSTITUTE(SUBSTITUTE(SUBSTITUTE(ATALI[[#This Row],[N.B.nota]]," ",""),"-",""),"(",""),")",""),".",""),",",""),"/",""))</f>
        <v/>
      </c>
      <c r="W868" s="32" t="str">
        <f ca="1">IF(ATALI[[#This Row],[concat]]="","",MATCH(ATALI[[#This Row],[concat]],[3]!db[NB NOTA_C],0)+1)</f>
        <v/>
      </c>
      <c r="X868" s="32" t="str">
        <f ca="1">IF(ATALI[[#This Row],[N.B.nota]]="","",ADDRESS(ROW(ATALI[QB]),COLUMN(ATALI[QB]))&amp;":"&amp;ADDRESS(ROW(),COLUMN(ATALI[QB])))</f>
        <v/>
      </c>
      <c r="Y868" s="59" t="str">
        <f ca="1">IF(ATALI[[#This Row],[//]]="","",HYPERLINK("[../DB.xlsx]DB!e"&amp;MATCH(ATALI[[#This Row],[concat]],[3]!db[NB NOTA_C],0)+1,"&gt;"))</f>
        <v/>
      </c>
      <c r="Z868" s="32">
        <f ca="1">IF(ATALI[[#This Row],[ID NOTA]]="",INDIRECT(ADDRESS(ROW()-1,COLUMN())),ATALI[[#This Row],[ID NOTA]])</f>
        <v>7</v>
      </c>
    </row>
    <row r="869" spans="1:26" x14ac:dyDescent="0.25">
      <c r="A869" s="32"/>
      <c r="B869" s="29" t="str">
        <f>IF(ATALI[[#This Row],[N_ID]]="","",INDEX(Table1[ID],MATCH(ATALI[[#This Row],[N_ID]],Table1[N_ID],0)))</f>
        <v/>
      </c>
      <c r="C869" s="29" t="str">
        <f ca="1">IF(ATALI[[#This Row],[//]]="","",HYPERLINK("["&amp;SUBSTITUTE(DIR,"'","")&amp;"]NOTA!D"&amp;ATALI[[#This Row],[//]]+2,"&gt;"))</f>
        <v/>
      </c>
      <c r="D869" s="29" t="str">
        <f>IF(ATALI[[#This Row],[ID NOTA]]="","",INDEX(Table1[QB],MATCH(ATALI[[#This Row],[ID NOTA]],Table1[ID],0)))</f>
        <v/>
      </c>
      <c r="E86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69" s="29"/>
      <c r="G869" s="30" t="str">
        <f ca="1">IF(ATALI[[#This Row],[N_ID]]="","",INDEX(INDIRECT($2:$2),ATALI[[#This Row],[//]]))</f>
        <v/>
      </c>
      <c r="H869" s="30" t="str">
        <f ca="1">IF(ATALI[[#This Row],[N_ID]]="","",INDEX(INDIRECT($2:$2),ATALI[[#This Row],[//]]))</f>
        <v/>
      </c>
      <c r="I869" s="32" t="str">
        <f ca="1">IF(ATALI[[#This Row],[N_ID]]="","",INDEX(INDIRECT($2:$2),ATALI[[#This Row],[//]]))</f>
        <v/>
      </c>
      <c r="J869" s="32" t="str">
        <f ca="1">IF(ATALI[[#This Row],[//]]="","",INDEX([3]!db[NB PAJAK],ATALI[[#This Row],[stt]]-1))</f>
        <v/>
      </c>
      <c r="K869" s="29" t="str">
        <f ca="1">IF(ATALI[[#This Row],[//]]="","",INDEX(INDIRECT($2:$2),ATALI[[#This Row],[//]]))</f>
        <v/>
      </c>
      <c r="L869" s="29" t="str">
        <f ca="1">IF(ATALI[[#This Row],[//]]="","",INDEX(INDIRECT($2:$2),ATALI[[#This Row],[//]]))</f>
        <v/>
      </c>
      <c r="M869" s="29" t="str">
        <f ca="1">IF(ATALI[[#This Row],[//]]="","",INDEX(INDIRECT($2:$2),ATALI[[#This Row],[//]]))</f>
        <v/>
      </c>
      <c r="N869" s="33" t="str">
        <f ca="1">IF(ATALI[[#This Row],[//]]="","",INDEX(INDIRECT($2:$2),ATALI[[#This Row],[//]]))</f>
        <v/>
      </c>
      <c r="O869" s="44" t="str">
        <f ca="1">IF(ATALI[[#This Row],[//]]="","",INDEX(INDIRECT($2:$2),ATALI[[#This Row],[//]]))</f>
        <v/>
      </c>
      <c r="P869" s="44" t="str">
        <f ca="1">IF(ATALI[[#This Row],[//]]="","",IF(INDEX(INDIRECT($2:$2),ATALI[[#This Row],[//]])="","",INDEX(INDIRECT($2:$2),ATALI[[#This Row],[//]])))</f>
        <v/>
      </c>
      <c r="Q869" s="33" t="str">
        <f ca="1">IF(ATALI[[#This Row],[//]]="","",INDEX(INDIRECT($2:$2),ATALI[[#This Row],[//]]))</f>
        <v/>
      </c>
      <c r="R8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69" s="58" t="str">
        <f ca="1">IF(ATALI[[#This Row],[//]]="","",IF(INDEX(INDIRECT($2:$2),ATALI[[#This Row],[//]])="","",INDEX(INDIRECT($2:$2),ATALI[[#This Row],[//]])))</f>
        <v/>
      </c>
      <c r="U869" s="32" t="str">
        <f ca="1">IF(ATALI[[#This Row],[//]]="","",INDEX(INDIRECT($2:$2),ATALI[[#This Row],[//]]))</f>
        <v/>
      </c>
      <c r="V869" s="32" t="str">
        <f ca="1">LOWER(SUBSTITUTE(SUBSTITUTE(SUBSTITUTE(SUBSTITUTE(SUBSTITUTE(SUBSTITUTE(SUBSTITUTE(ATALI[[#This Row],[N.B.nota]]," ",""),"-",""),"(",""),")",""),".",""),",",""),"/",""))</f>
        <v/>
      </c>
      <c r="W869" s="32" t="str">
        <f ca="1">IF(ATALI[[#This Row],[concat]]="","",MATCH(ATALI[[#This Row],[concat]],[3]!db[NB NOTA_C],0)+1)</f>
        <v/>
      </c>
      <c r="X869" s="32" t="str">
        <f ca="1">IF(ATALI[[#This Row],[N.B.nota]]="","",ADDRESS(ROW(ATALI[QB]),COLUMN(ATALI[QB]))&amp;":"&amp;ADDRESS(ROW(),COLUMN(ATALI[QB])))</f>
        <v/>
      </c>
      <c r="Y869" s="59" t="str">
        <f ca="1">IF(ATALI[[#This Row],[//]]="","",HYPERLINK("[../DB.xlsx]DB!e"&amp;MATCH(ATALI[[#This Row],[concat]],[3]!db[NB NOTA_C],0)+1,"&gt;"))</f>
        <v/>
      </c>
      <c r="Z869" s="32">
        <f ca="1">IF(ATALI[[#This Row],[ID NOTA]]="",INDIRECT(ADDRESS(ROW()-1,COLUMN())),ATALI[[#This Row],[ID NOTA]])</f>
        <v>7</v>
      </c>
    </row>
    <row r="870" spans="1:26" x14ac:dyDescent="0.25">
      <c r="A870" s="32"/>
      <c r="B870" s="29" t="str">
        <f>IF(ATALI[[#This Row],[N_ID]]="","",INDEX(Table1[ID],MATCH(ATALI[[#This Row],[N_ID]],Table1[N_ID],0)))</f>
        <v/>
      </c>
      <c r="C870" s="29" t="str">
        <f ca="1">IF(ATALI[[#This Row],[//]]="","",HYPERLINK("["&amp;SUBSTITUTE(DIR,"'","")&amp;"]NOTA!D"&amp;ATALI[[#This Row],[//]]+2,"&gt;"))</f>
        <v/>
      </c>
      <c r="D870" s="29" t="str">
        <f>IF(ATALI[[#This Row],[ID NOTA]]="","",INDEX(Table1[QB],MATCH(ATALI[[#This Row],[ID NOTA]],Table1[ID],0)))</f>
        <v/>
      </c>
      <c r="E87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70" s="29"/>
      <c r="G870" s="30" t="str">
        <f ca="1">IF(ATALI[[#This Row],[N_ID]]="","",INDEX(INDIRECT($2:$2),ATALI[[#This Row],[//]]))</f>
        <v/>
      </c>
      <c r="H870" s="30" t="str">
        <f ca="1">IF(ATALI[[#This Row],[N_ID]]="","",INDEX(INDIRECT($2:$2),ATALI[[#This Row],[//]]))</f>
        <v/>
      </c>
      <c r="I870" s="32" t="str">
        <f ca="1">IF(ATALI[[#This Row],[N_ID]]="","",INDEX(INDIRECT($2:$2),ATALI[[#This Row],[//]]))</f>
        <v/>
      </c>
      <c r="J870" s="32" t="str">
        <f ca="1">IF(ATALI[[#This Row],[//]]="","",INDEX([3]!db[NB PAJAK],ATALI[[#This Row],[stt]]-1))</f>
        <v/>
      </c>
      <c r="K870" s="29" t="str">
        <f ca="1">IF(ATALI[[#This Row],[//]]="","",INDEX(INDIRECT($2:$2),ATALI[[#This Row],[//]]))</f>
        <v/>
      </c>
      <c r="L870" s="29" t="str">
        <f ca="1">IF(ATALI[[#This Row],[//]]="","",INDEX(INDIRECT($2:$2),ATALI[[#This Row],[//]]))</f>
        <v/>
      </c>
      <c r="M870" s="29" t="str">
        <f ca="1">IF(ATALI[[#This Row],[//]]="","",INDEX(INDIRECT($2:$2),ATALI[[#This Row],[//]]))</f>
        <v/>
      </c>
      <c r="N870" s="33" t="str">
        <f ca="1">IF(ATALI[[#This Row],[//]]="","",INDEX(INDIRECT($2:$2),ATALI[[#This Row],[//]]))</f>
        <v/>
      </c>
      <c r="O870" s="44" t="str">
        <f ca="1">IF(ATALI[[#This Row],[//]]="","",INDEX(INDIRECT($2:$2),ATALI[[#This Row],[//]]))</f>
        <v/>
      </c>
      <c r="P870" s="44" t="str">
        <f ca="1">IF(ATALI[[#This Row],[//]]="","",IF(INDEX(INDIRECT($2:$2),ATALI[[#This Row],[//]])="","",INDEX(INDIRECT($2:$2),ATALI[[#This Row],[//]])))</f>
        <v/>
      </c>
      <c r="Q870" s="33" t="str">
        <f ca="1">IF(ATALI[[#This Row],[//]]="","",INDEX(INDIRECT($2:$2),ATALI[[#This Row],[//]]))</f>
        <v/>
      </c>
      <c r="R8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70" s="58" t="str">
        <f ca="1">IF(ATALI[[#This Row],[//]]="","",IF(INDEX(INDIRECT($2:$2),ATALI[[#This Row],[//]])="","",INDEX(INDIRECT($2:$2),ATALI[[#This Row],[//]])))</f>
        <v/>
      </c>
      <c r="U870" s="32" t="str">
        <f ca="1">IF(ATALI[[#This Row],[//]]="","",INDEX(INDIRECT($2:$2),ATALI[[#This Row],[//]]))</f>
        <v/>
      </c>
      <c r="V870" s="32" t="str">
        <f ca="1">LOWER(SUBSTITUTE(SUBSTITUTE(SUBSTITUTE(SUBSTITUTE(SUBSTITUTE(SUBSTITUTE(SUBSTITUTE(ATALI[[#This Row],[N.B.nota]]," ",""),"-",""),"(",""),")",""),".",""),",",""),"/",""))</f>
        <v/>
      </c>
      <c r="W870" s="32" t="str">
        <f ca="1">IF(ATALI[[#This Row],[concat]]="","",MATCH(ATALI[[#This Row],[concat]],[3]!db[NB NOTA_C],0)+1)</f>
        <v/>
      </c>
      <c r="X870" s="32" t="str">
        <f ca="1">IF(ATALI[[#This Row],[N.B.nota]]="","",ADDRESS(ROW(ATALI[QB]),COLUMN(ATALI[QB]))&amp;":"&amp;ADDRESS(ROW(),COLUMN(ATALI[QB])))</f>
        <v/>
      </c>
      <c r="Y870" s="59" t="str">
        <f ca="1">IF(ATALI[[#This Row],[//]]="","",HYPERLINK("[../DB.xlsx]DB!e"&amp;MATCH(ATALI[[#This Row],[concat]],[3]!db[NB NOTA_C],0)+1,"&gt;"))</f>
        <v/>
      </c>
      <c r="Z870" s="32">
        <f ca="1">IF(ATALI[[#This Row],[ID NOTA]]="",INDIRECT(ADDRESS(ROW()-1,COLUMN())),ATALI[[#This Row],[ID NOTA]])</f>
        <v>7</v>
      </c>
    </row>
    <row r="871" spans="1:26" x14ac:dyDescent="0.25">
      <c r="A871" s="32"/>
      <c r="B871" s="29" t="str">
        <f>IF(ATALI[[#This Row],[N_ID]]="","",INDEX(Table1[ID],MATCH(ATALI[[#This Row],[N_ID]],Table1[N_ID],0)))</f>
        <v/>
      </c>
      <c r="C871" s="29" t="str">
        <f ca="1">IF(ATALI[[#This Row],[//]]="","",HYPERLINK("["&amp;SUBSTITUTE(DIR,"'","")&amp;"]NOTA!D"&amp;ATALI[[#This Row],[//]]+2,"&gt;"))</f>
        <v/>
      </c>
      <c r="D871" s="29" t="str">
        <f>IF(ATALI[[#This Row],[ID NOTA]]="","",INDEX(Table1[QB],MATCH(ATALI[[#This Row],[ID NOTA]],Table1[ID],0)))</f>
        <v/>
      </c>
      <c r="E87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71" s="29"/>
      <c r="G871" s="30" t="str">
        <f ca="1">IF(ATALI[[#This Row],[N_ID]]="","",INDEX(INDIRECT($2:$2),ATALI[[#This Row],[//]]))</f>
        <v/>
      </c>
      <c r="H871" s="30" t="str">
        <f ca="1">IF(ATALI[[#This Row],[N_ID]]="","",INDEX(INDIRECT($2:$2),ATALI[[#This Row],[//]]))</f>
        <v/>
      </c>
      <c r="I871" s="32" t="str">
        <f ca="1">IF(ATALI[[#This Row],[N_ID]]="","",INDEX(INDIRECT($2:$2),ATALI[[#This Row],[//]]))</f>
        <v/>
      </c>
      <c r="J871" s="32" t="str">
        <f ca="1">IF(ATALI[[#This Row],[//]]="","",INDEX([3]!db[NB PAJAK],ATALI[[#This Row],[stt]]-1))</f>
        <v/>
      </c>
      <c r="K871" s="29" t="str">
        <f ca="1">IF(ATALI[[#This Row],[//]]="","",INDEX(INDIRECT($2:$2),ATALI[[#This Row],[//]]))</f>
        <v/>
      </c>
      <c r="L871" s="29" t="str">
        <f ca="1">IF(ATALI[[#This Row],[//]]="","",INDEX(INDIRECT($2:$2),ATALI[[#This Row],[//]]))</f>
        <v/>
      </c>
      <c r="M871" s="29" t="str">
        <f ca="1">IF(ATALI[[#This Row],[//]]="","",INDEX(INDIRECT($2:$2),ATALI[[#This Row],[//]]))</f>
        <v/>
      </c>
      <c r="N871" s="33" t="str">
        <f ca="1">IF(ATALI[[#This Row],[//]]="","",INDEX(INDIRECT($2:$2),ATALI[[#This Row],[//]]))</f>
        <v/>
      </c>
      <c r="O871" s="44" t="str">
        <f ca="1">IF(ATALI[[#This Row],[//]]="","",INDEX(INDIRECT($2:$2),ATALI[[#This Row],[//]]))</f>
        <v/>
      </c>
      <c r="P871" s="44" t="str">
        <f ca="1">IF(ATALI[[#This Row],[//]]="","",IF(INDEX(INDIRECT($2:$2),ATALI[[#This Row],[//]])="","",INDEX(INDIRECT($2:$2),ATALI[[#This Row],[//]])))</f>
        <v/>
      </c>
      <c r="Q871" s="33" t="str">
        <f ca="1">IF(ATALI[[#This Row],[//]]="","",INDEX(INDIRECT($2:$2),ATALI[[#This Row],[//]]))</f>
        <v/>
      </c>
      <c r="R8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71" s="58" t="str">
        <f ca="1">IF(ATALI[[#This Row],[//]]="","",IF(INDEX(INDIRECT($2:$2),ATALI[[#This Row],[//]])="","",INDEX(INDIRECT($2:$2),ATALI[[#This Row],[//]])))</f>
        <v/>
      </c>
      <c r="U871" s="32" t="str">
        <f ca="1">IF(ATALI[[#This Row],[//]]="","",INDEX(INDIRECT($2:$2),ATALI[[#This Row],[//]]))</f>
        <v/>
      </c>
      <c r="V871" s="32" t="str">
        <f ca="1">LOWER(SUBSTITUTE(SUBSTITUTE(SUBSTITUTE(SUBSTITUTE(SUBSTITUTE(SUBSTITUTE(SUBSTITUTE(ATALI[[#This Row],[N.B.nota]]," ",""),"-",""),"(",""),")",""),".",""),",",""),"/",""))</f>
        <v/>
      </c>
      <c r="W871" s="32" t="str">
        <f ca="1">IF(ATALI[[#This Row],[concat]]="","",MATCH(ATALI[[#This Row],[concat]],[3]!db[NB NOTA_C],0)+1)</f>
        <v/>
      </c>
      <c r="X871" s="32" t="str">
        <f ca="1">IF(ATALI[[#This Row],[N.B.nota]]="","",ADDRESS(ROW(ATALI[QB]),COLUMN(ATALI[QB]))&amp;":"&amp;ADDRESS(ROW(),COLUMN(ATALI[QB])))</f>
        <v/>
      </c>
      <c r="Y871" s="59" t="str">
        <f ca="1">IF(ATALI[[#This Row],[//]]="","",HYPERLINK("[../DB.xlsx]DB!e"&amp;MATCH(ATALI[[#This Row],[concat]],[3]!db[NB NOTA_C],0)+1,"&gt;"))</f>
        <v/>
      </c>
      <c r="Z871" s="32">
        <f ca="1">IF(ATALI[[#This Row],[ID NOTA]]="",INDIRECT(ADDRESS(ROW()-1,COLUMN())),ATALI[[#This Row],[ID NOTA]])</f>
        <v>7</v>
      </c>
    </row>
    <row r="872" spans="1:26" x14ac:dyDescent="0.25">
      <c r="A872" s="32"/>
      <c r="B872" s="29" t="str">
        <f>IF(ATALI[[#This Row],[N_ID]]="","",INDEX(Table1[ID],MATCH(ATALI[[#This Row],[N_ID]],Table1[N_ID],0)))</f>
        <v/>
      </c>
      <c r="C872" s="29" t="str">
        <f ca="1">IF(ATALI[[#This Row],[//]]="","",HYPERLINK("["&amp;SUBSTITUTE(DIR,"'","")&amp;"]NOTA!D"&amp;ATALI[[#This Row],[//]]+2,"&gt;"))</f>
        <v/>
      </c>
      <c r="D872" s="29" t="str">
        <f>IF(ATALI[[#This Row],[ID NOTA]]="","",INDEX(Table1[QB],MATCH(ATALI[[#This Row],[ID NOTA]],Table1[ID],0)))</f>
        <v/>
      </c>
      <c r="E87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72" s="29"/>
      <c r="G872" s="30" t="str">
        <f ca="1">IF(ATALI[[#This Row],[N_ID]]="","",INDEX(INDIRECT($2:$2),ATALI[[#This Row],[//]]))</f>
        <v/>
      </c>
      <c r="H872" s="30" t="str">
        <f ca="1">IF(ATALI[[#This Row],[N_ID]]="","",INDEX(INDIRECT($2:$2),ATALI[[#This Row],[//]]))</f>
        <v/>
      </c>
      <c r="I872" s="32" t="str">
        <f ca="1">IF(ATALI[[#This Row],[N_ID]]="","",INDEX(INDIRECT($2:$2),ATALI[[#This Row],[//]]))</f>
        <v/>
      </c>
      <c r="J872" s="32" t="str">
        <f ca="1">IF(ATALI[[#This Row],[//]]="","",INDEX([3]!db[NB PAJAK],ATALI[[#This Row],[stt]]-1))</f>
        <v/>
      </c>
      <c r="K872" s="29" t="str">
        <f ca="1">IF(ATALI[[#This Row],[//]]="","",INDEX(INDIRECT($2:$2),ATALI[[#This Row],[//]]))</f>
        <v/>
      </c>
      <c r="L872" s="29" t="str">
        <f ca="1">IF(ATALI[[#This Row],[//]]="","",INDEX(INDIRECT($2:$2),ATALI[[#This Row],[//]]))</f>
        <v/>
      </c>
      <c r="M872" s="29" t="str">
        <f ca="1">IF(ATALI[[#This Row],[//]]="","",INDEX(INDIRECT($2:$2),ATALI[[#This Row],[//]]))</f>
        <v/>
      </c>
      <c r="N872" s="33" t="str">
        <f ca="1">IF(ATALI[[#This Row],[//]]="","",INDEX(INDIRECT($2:$2),ATALI[[#This Row],[//]]))</f>
        <v/>
      </c>
      <c r="O872" s="44" t="str">
        <f ca="1">IF(ATALI[[#This Row],[//]]="","",INDEX(INDIRECT($2:$2),ATALI[[#This Row],[//]]))</f>
        <v/>
      </c>
      <c r="P872" s="44" t="str">
        <f ca="1">IF(ATALI[[#This Row],[//]]="","",IF(INDEX(INDIRECT($2:$2),ATALI[[#This Row],[//]])="","",INDEX(INDIRECT($2:$2),ATALI[[#This Row],[//]])))</f>
        <v/>
      </c>
      <c r="Q872" s="33" t="str">
        <f ca="1">IF(ATALI[[#This Row],[//]]="","",INDEX(INDIRECT($2:$2),ATALI[[#This Row],[//]]))</f>
        <v/>
      </c>
      <c r="R8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72" s="58" t="str">
        <f ca="1">IF(ATALI[[#This Row],[//]]="","",IF(INDEX(INDIRECT($2:$2),ATALI[[#This Row],[//]])="","",INDEX(INDIRECT($2:$2),ATALI[[#This Row],[//]])))</f>
        <v/>
      </c>
      <c r="U872" s="32" t="str">
        <f ca="1">IF(ATALI[[#This Row],[//]]="","",INDEX(INDIRECT($2:$2),ATALI[[#This Row],[//]]))</f>
        <v/>
      </c>
      <c r="V872" s="32" t="str">
        <f ca="1">LOWER(SUBSTITUTE(SUBSTITUTE(SUBSTITUTE(SUBSTITUTE(SUBSTITUTE(SUBSTITUTE(SUBSTITUTE(ATALI[[#This Row],[N.B.nota]]," ",""),"-",""),"(",""),")",""),".",""),",",""),"/",""))</f>
        <v/>
      </c>
      <c r="W872" s="32" t="str">
        <f ca="1">IF(ATALI[[#This Row],[concat]]="","",MATCH(ATALI[[#This Row],[concat]],[3]!db[NB NOTA_C],0)+1)</f>
        <v/>
      </c>
      <c r="X872" s="32" t="str">
        <f ca="1">IF(ATALI[[#This Row],[N.B.nota]]="","",ADDRESS(ROW(ATALI[QB]),COLUMN(ATALI[QB]))&amp;":"&amp;ADDRESS(ROW(),COLUMN(ATALI[QB])))</f>
        <v/>
      </c>
      <c r="Y872" s="59" t="str">
        <f ca="1">IF(ATALI[[#This Row],[//]]="","",HYPERLINK("[../DB.xlsx]DB!e"&amp;MATCH(ATALI[[#This Row],[concat]],[3]!db[NB NOTA_C],0)+1,"&gt;"))</f>
        <v/>
      </c>
      <c r="Z872" s="32">
        <f ca="1">IF(ATALI[[#This Row],[ID NOTA]]="",INDIRECT(ADDRESS(ROW()-1,COLUMN())),ATALI[[#This Row],[ID NOTA]])</f>
        <v>7</v>
      </c>
    </row>
    <row r="873" spans="1:26" x14ac:dyDescent="0.25">
      <c r="A873" s="32"/>
      <c r="B873" s="29" t="str">
        <f>IF(ATALI[[#This Row],[N_ID]]="","",INDEX(Table1[ID],MATCH(ATALI[[#This Row],[N_ID]],Table1[N_ID],0)))</f>
        <v/>
      </c>
      <c r="C873" s="29" t="str">
        <f ca="1">IF(ATALI[[#This Row],[//]]="","",HYPERLINK("["&amp;SUBSTITUTE(DIR,"'","")&amp;"]NOTA!D"&amp;ATALI[[#This Row],[//]]+2,"&gt;"))</f>
        <v/>
      </c>
      <c r="D873" s="29" t="str">
        <f>IF(ATALI[[#This Row],[ID NOTA]]="","",INDEX(Table1[QB],MATCH(ATALI[[#This Row],[ID NOTA]],Table1[ID],0)))</f>
        <v/>
      </c>
      <c r="E87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73" s="29"/>
      <c r="G873" s="30" t="str">
        <f ca="1">IF(ATALI[[#This Row],[N_ID]]="","",INDEX(INDIRECT($2:$2),ATALI[[#This Row],[//]]))</f>
        <v/>
      </c>
      <c r="H873" s="30" t="str">
        <f ca="1">IF(ATALI[[#This Row],[N_ID]]="","",INDEX(INDIRECT($2:$2),ATALI[[#This Row],[//]]))</f>
        <v/>
      </c>
      <c r="I873" s="32" t="str">
        <f ca="1">IF(ATALI[[#This Row],[N_ID]]="","",INDEX(INDIRECT($2:$2),ATALI[[#This Row],[//]]))</f>
        <v/>
      </c>
      <c r="J873" s="32" t="str">
        <f ca="1">IF(ATALI[[#This Row],[//]]="","",INDEX([3]!db[NB PAJAK],ATALI[[#This Row],[stt]]-1))</f>
        <v/>
      </c>
      <c r="K873" s="29" t="str">
        <f ca="1">IF(ATALI[[#This Row],[//]]="","",INDEX(INDIRECT($2:$2),ATALI[[#This Row],[//]]))</f>
        <v/>
      </c>
      <c r="L873" s="29" t="str">
        <f ca="1">IF(ATALI[[#This Row],[//]]="","",INDEX(INDIRECT($2:$2),ATALI[[#This Row],[//]]))</f>
        <v/>
      </c>
      <c r="M873" s="29" t="str">
        <f ca="1">IF(ATALI[[#This Row],[//]]="","",INDEX(INDIRECT($2:$2),ATALI[[#This Row],[//]]))</f>
        <v/>
      </c>
      <c r="N873" s="33" t="str">
        <f ca="1">IF(ATALI[[#This Row],[//]]="","",INDEX(INDIRECT($2:$2),ATALI[[#This Row],[//]]))</f>
        <v/>
      </c>
      <c r="O873" s="44" t="str">
        <f ca="1">IF(ATALI[[#This Row],[//]]="","",INDEX(INDIRECT($2:$2),ATALI[[#This Row],[//]]))</f>
        <v/>
      </c>
      <c r="P873" s="44" t="str">
        <f ca="1">IF(ATALI[[#This Row],[//]]="","",IF(INDEX(INDIRECT($2:$2),ATALI[[#This Row],[//]])="","",INDEX(INDIRECT($2:$2),ATALI[[#This Row],[//]])))</f>
        <v/>
      </c>
      <c r="Q873" s="33" t="str">
        <f ca="1">IF(ATALI[[#This Row],[//]]="","",INDEX(INDIRECT($2:$2),ATALI[[#This Row],[//]]))</f>
        <v/>
      </c>
      <c r="R8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73" s="58" t="str">
        <f ca="1">IF(ATALI[[#This Row],[//]]="","",IF(INDEX(INDIRECT($2:$2),ATALI[[#This Row],[//]])="","",INDEX(INDIRECT($2:$2),ATALI[[#This Row],[//]])))</f>
        <v/>
      </c>
      <c r="U873" s="32" t="str">
        <f ca="1">IF(ATALI[[#This Row],[//]]="","",INDEX(INDIRECT($2:$2),ATALI[[#This Row],[//]]))</f>
        <v/>
      </c>
      <c r="V873" s="32" t="str">
        <f ca="1">LOWER(SUBSTITUTE(SUBSTITUTE(SUBSTITUTE(SUBSTITUTE(SUBSTITUTE(SUBSTITUTE(SUBSTITUTE(ATALI[[#This Row],[N.B.nota]]," ",""),"-",""),"(",""),")",""),".",""),",",""),"/",""))</f>
        <v/>
      </c>
      <c r="W873" s="32" t="str">
        <f ca="1">IF(ATALI[[#This Row],[concat]]="","",MATCH(ATALI[[#This Row],[concat]],[3]!db[NB NOTA_C],0)+1)</f>
        <v/>
      </c>
      <c r="X873" s="32" t="str">
        <f ca="1">IF(ATALI[[#This Row],[N.B.nota]]="","",ADDRESS(ROW(ATALI[QB]),COLUMN(ATALI[QB]))&amp;":"&amp;ADDRESS(ROW(),COLUMN(ATALI[QB])))</f>
        <v/>
      </c>
      <c r="Y873" s="59" t="str">
        <f ca="1">IF(ATALI[[#This Row],[//]]="","",HYPERLINK("[../DB.xlsx]DB!e"&amp;MATCH(ATALI[[#This Row],[concat]],[3]!db[NB NOTA_C],0)+1,"&gt;"))</f>
        <v/>
      </c>
      <c r="Z873" s="32">
        <f ca="1">IF(ATALI[[#This Row],[ID NOTA]]="",INDIRECT(ADDRESS(ROW()-1,COLUMN())),ATALI[[#This Row],[ID NOTA]])</f>
        <v>7</v>
      </c>
    </row>
    <row r="874" spans="1:26" x14ac:dyDescent="0.25">
      <c r="A874" s="32"/>
      <c r="B874" s="29" t="str">
        <f>IF(ATALI[[#This Row],[N_ID]]="","",INDEX(Table1[ID],MATCH(ATALI[[#This Row],[N_ID]],Table1[N_ID],0)))</f>
        <v/>
      </c>
      <c r="C874" s="29" t="str">
        <f ca="1">IF(ATALI[[#This Row],[//]]="","",HYPERLINK("["&amp;SUBSTITUTE(DIR,"'","")&amp;"]NOTA!D"&amp;ATALI[[#This Row],[//]]+2,"&gt;"))</f>
        <v/>
      </c>
      <c r="D874" s="29" t="str">
        <f>IF(ATALI[[#This Row],[ID NOTA]]="","",INDEX(Table1[QB],MATCH(ATALI[[#This Row],[ID NOTA]],Table1[ID],0)))</f>
        <v/>
      </c>
      <c r="E87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74" s="29"/>
      <c r="G874" s="30" t="str">
        <f ca="1">IF(ATALI[[#This Row],[N_ID]]="","",INDEX(INDIRECT($2:$2),ATALI[[#This Row],[//]]))</f>
        <v/>
      </c>
      <c r="H874" s="30" t="str">
        <f ca="1">IF(ATALI[[#This Row],[N_ID]]="","",INDEX(INDIRECT($2:$2),ATALI[[#This Row],[//]]))</f>
        <v/>
      </c>
      <c r="I874" s="32" t="str">
        <f ca="1">IF(ATALI[[#This Row],[N_ID]]="","",INDEX(INDIRECT($2:$2),ATALI[[#This Row],[//]]))</f>
        <v/>
      </c>
      <c r="J874" s="32" t="str">
        <f ca="1">IF(ATALI[[#This Row],[//]]="","",INDEX([3]!db[NB PAJAK],ATALI[[#This Row],[stt]]-1))</f>
        <v/>
      </c>
      <c r="K874" s="29" t="str">
        <f ca="1">IF(ATALI[[#This Row],[//]]="","",INDEX(INDIRECT($2:$2),ATALI[[#This Row],[//]]))</f>
        <v/>
      </c>
      <c r="L874" s="29" t="str">
        <f ca="1">IF(ATALI[[#This Row],[//]]="","",INDEX(INDIRECT($2:$2),ATALI[[#This Row],[//]]))</f>
        <v/>
      </c>
      <c r="M874" s="29" t="str">
        <f ca="1">IF(ATALI[[#This Row],[//]]="","",INDEX(INDIRECT($2:$2),ATALI[[#This Row],[//]]))</f>
        <v/>
      </c>
      <c r="N874" s="33" t="str">
        <f ca="1">IF(ATALI[[#This Row],[//]]="","",INDEX(INDIRECT($2:$2),ATALI[[#This Row],[//]]))</f>
        <v/>
      </c>
      <c r="O874" s="44" t="str">
        <f ca="1">IF(ATALI[[#This Row],[//]]="","",INDEX(INDIRECT($2:$2),ATALI[[#This Row],[//]]))</f>
        <v/>
      </c>
      <c r="P874" s="44" t="str">
        <f ca="1">IF(ATALI[[#This Row],[//]]="","",IF(INDEX(INDIRECT($2:$2),ATALI[[#This Row],[//]])="","",INDEX(INDIRECT($2:$2),ATALI[[#This Row],[//]])))</f>
        <v/>
      </c>
      <c r="Q874" s="33" t="str">
        <f ca="1">IF(ATALI[[#This Row],[//]]="","",INDEX(INDIRECT($2:$2),ATALI[[#This Row],[//]]))</f>
        <v/>
      </c>
      <c r="R8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74" s="58" t="str">
        <f ca="1">IF(ATALI[[#This Row],[//]]="","",IF(INDEX(INDIRECT($2:$2),ATALI[[#This Row],[//]])="","",INDEX(INDIRECT($2:$2),ATALI[[#This Row],[//]])))</f>
        <v/>
      </c>
      <c r="U874" s="32" t="str">
        <f ca="1">IF(ATALI[[#This Row],[//]]="","",INDEX(INDIRECT($2:$2),ATALI[[#This Row],[//]]))</f>
        <v/>
      </c>
      <c r="V874" s="32" t="str">
        <f ca="1">LOWER(SUBSTITUTE(SUBSTITUTE(SUBSTITUTE(SUBSTITUTE(SUBSTITUTE(SUBSTITUTE(SUBSTITUTE(ATALI[[#This Row],[N.B.nota]]," ",""),"-",""),"(",""),")",""),".",""),",",""),"/",""))</f>
        <v/>
      </c>
      <c r="W874" s="32" t="str">
        <f ca="1">IF(ATALI[[#This Row],[concat]]="","",MATCH(ATALI[[#This Row],[concat]],[3]!db[NB NOTA_C],0)+1)</f>
        <v/>
      </c>
      <c r="X874" s="32" t="str">
        <f ca="1">IF(ATALI[[#This Row],[N.B.nota]]="","",ADDRESS(ROW(ATALI[QB]),COLUMN(ATALI[QB]))&amp;":"&amp;ADDRESS(ROW(),COLUMN(ATALI[QB])))</f>
        <v/>
      </c>
      <c r="Y874" s="59" t="str">
        <f ca="1">IF(ATALI[[#This Row],[//]]="","",HYPERLINK("[../DB.xlsx]DB!e"&amp;MATCH(ATALI[[#This Row],[concat]],[3]!db[NB NOTA_C],0)+1,"&gt;"))</f>
        <v/>
      </c>
      <c r="Z874" s="32">
        <f ca="1">IF(ATALI[[#This Row],[ID NOTA]]="",INDIRECT(ADDRESS(ROW()-1,COLUMN())),ATALI[[#This Row],[ID NOTA]])</f>
        <v>7</v>
      </c>
    </row>
    <row r="875" spans="1:26" x14ac:dyDescent="0.25">
      <c r="A875" s="32"/>
      <c r="B875" s="29" t="str">
        <f>IF(ATALI[[#This Row],[N_ID]]="","",INDEX(Table1[ID],MATCH(ATALI[[#This Row],[N_ID]],Table1[N_ID],0)))</f>
        <v/>
      </c>
      <c r="C875" s="29" t="str">
        <f ca="1">IF(ATALI[[#This Row],[//]]="","",HYPERLINK("["&amp;SUBSTITUTE(DIR,"'","")&amp;"]NOTA!D"&amp;ATALI[[#This Row],[//]]+2,"&gt;"))</f>
        <v/>
      </c>
      <c r="D875" s="29" t="str">
        <f>IF(ATALI[[#This Row],[ID NOTA]]="","",INDEX(Table1[QB],MATCH(ATALI[[#This Row],[ID NOTA]],Table1[ID],0)))</f>
        <v/>
      </c>
      <c r="E87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75" s="29"/>
      <c r="G875" s="30" t="str">
        <f ca="1">IF(ATALI[[#This Row],[N_ID]]="","",INDEX(INDIRECT($2:$2),ATALI[[#This Row],[//]]))</f>
        <v/>
      </c>
      <c r="H875" s="30" t="str">
        <f ca="1">IF(ATALI[[#This Row],[N_ID]]="","",INDEX(INDIRECT($2:$2),ATALI[[#This Row],[//]]))</f>
        <v/>
      </c>
      <c r="I875" s="32" t="str">
        <f ca="1">IF(ATALI[[#This Row],[N_ID]]="","",INDEX(INDIRECT($2:$2),ATALI[[#This Row],[//]]))</f>
        <v/>
      </c>
      <c r="J875" s="32" t="str">
        <f ca="1">IF(ATALI[[#This Row],[//]]="","",INDEX([3]!db[NB PAJAK],ATALI[[#This Row],[stt]]-1))</f>
        <v/>
      </c>
      <c r="K875" s="29" t="str">
        <f ca="1">IF(ATALI[[#This Row],[//]]="","",INDEX(INDIRECT($2:$2),ATALI[[#This Row],[//]]))</f>
        <v/>
      </c>
      <c r="L875" s="29" t="str">
        <f ca="1">IF(ATALI[[#This Row],[//]]="","",INDEX(INDIRECT($2:$2),ATALI[[#This Row],[//]]))</f>
        <v/>
      </c>
      <c r="M875" s="29" t="str">
        <f ca="1">IF(ATALI[[#This Row],[//]]="","",INDEX(INDIRECT($2:$2),ATALI[[#This Row],[//]]))</f>
        <v/>
      </c>
      <c r="N875" s="33" t="str">
        <f ca="1">IF(ATALI[[#This Row],[//]]="","",INDEX(INDIRECT($2:$2),ATALI[[#This Row],[//]]))</f>
        <v/>
      </c>
      <c r="O875" s="44" t="str">
        <f ca="1">IF(ATALI[[#This Row],[//]]="","",INDEX(INDIRECT($2:$2),ATALI[[#This Row],[//]]))</f>
        <v/>
      </c>
      <c r="P875" s="44" t="str">
        <f ca="1">IF(ATALI[[#This Row],[//]]="","",IF(INDEX(INDIRECT($2:$2),ATALI[[#This Row],[//]])="","",INDEX(INDIRECT($2:$2),ATALI[[#This Row],[//]])))</f>
        <v/>
      </c>
      <c r="Q875" s="33" t="str">
        <f ca="1">IF(ATALI[[#This Row],[//]]="","",INDEX(INDIRECT($2:$2),ATALI[[#This Row],[//]]))</f>
        <v/>
      </c>
      <c r="R8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75" s="58" t="str">
        <f ca="1">IF(ATALI[[#This Row],[//]]="","",IF(INDEX(INDIRECT($2:$2),ATALI[[#This Row],[//]])="","",INDEX(INDIRECT($2:$2),ATALI[[#This Row],[//]])))</f>
        <v/>
      </c>
      <c r="U875" s="32" t="str">
        <f ca="1">IF(ATALI[[#This Row],[//]]="","",INDEX(INDIRECT($2:$2),ATALI[[#This Row],[//]]))</f>
        <v/>
      </c>
      <c r="V875" s="32" t="str">
        <f ca="1">LOWER(SUBSTITUTE(SUBSTITUTE(SUBSTITUTE(SUBSTITUTE(SUBSTITUTE(SUBSTITUTE(SUBSTITUTE(ATALI[[#This Row],[N.B.nota]]," ",""),"-",""),"(",""),")",""),".",""),",",""),"/",""))</f>
        <v/>
      </c>
      <c r="W875" s="32" t="str">
        <f ca="1">IF(ATALI[[#This Row],[concat]]="","",MATCH(ATALI[[#This Row],[concat]],[3]!db[NB NOTA_C],0)+1)</f>
        <v/>
      </c>
      <c r="X875" s="32" t="str">
        <f ca="1">IF(ATALI[[#This Row],[N.B.nota]]="","",ADDRESS(ROW(ATALI[QB]),COLUMN(ATALI[QB]))&amp;":"&amp;ADDRESS(ROW(),COLUMN(ATALI[QB])))</f>
        <v/>
      </c>
      <c r="Y875" s="59" t="str">
        <f ca="1">IF(ATALI[[#This Row],[//]]="","",HYPERLINK("[../DB.xlsx]DB!e"&amp;MATCH(ATALI[[#This Row],[concat]],[3]!db[NB NOTA_C],0)+1,"&gt;"))</f>
        <v/>
      </c>
      <c r="Z875" s="32">
        <f ca="1">IF(ATALI[[#This Row],[ID NOTA]]="",INDIRECT(ADDRESS(ROW()-1,COLUMN())),ATALI[[#This Row],[ID NOTA]])</f>
        <v>7</v>
      </c>
    </row>
    <row r="876" spans="1:26" x14ac:dyDescent="0.25">
      <c r="A876" s="32"/>
      <c r="B876" s="29" t="str">
        <f>IF(ATALI[[#This Row],[N_ID]]="","",INDEX(Table1[ID],MATCH(ATALI[[#This Row],[N_ID]],Table1[N_ID],0)))</f>
        <v/>
      </c>
      <c r="C876" s="29" t="str">
        <f ca="1">IF(ATALI[[#This Row],[//]]="","",HYPERLINK("["&amp;SUBSTITUTE(DIR,"'","")&amp;"]NOTA!D"&amp;ATALI[[#This Row],[//]]+2,"&gt;"))</f>
        <v/>
      </c>
      <c r="D876" s="29" t="str">
        <f>IF(ATALI[[#This Row],[ID NOTA]]="","",INDEX(Table1[QB],MATCH(ATALI[[#This Row],[ID NOTA]],Table1[ID],0)))</f>
        <v/>
      </c>
      <c r="E87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76" s="29"/>
      <c r="G876" s="30" t="str">
        <f ca="1">IF(ATALI[[#This Row],[N_ID]]="","",INDEX(INDIRECT($2:$2),ATALI[[#This Row],[//]]))</f>
        <v/>
      </c>
      <c r="H876" s="30" t="str">
        <f ca="1">IF(ATALI[[#This Row],[N_ID]]="","",INDEX(INDIRECT($2:$2),ATALI[[#This Row],[//]]))</f>
        <v/>
      </c>
      <c r="I876" s="32" t="str">
        <f ca="1">IF(ATALI[[#This Row],[N_ID]]="","",INDEX(INDIRECT($2:$2),ATALI[[#This Row],[//]]))</f>
        <v/>
      </c>
      <c r="J876" s="32" t="str">
        <f ca="1">IF(ATALI[[#This Row],[//]]="","",INDEX([3]!db[NB PAJAK],ATALI[[#This Row],[stt]]-1))</f>
        <v/>
      </c>
      <c r="K876" s="29" t="str">
        <f ca="1">IF(ATALI[[#This Row],[//]]="","",INDEX(INDIRECT($2:$2),ATALI[[#This Row],[//]]))</f>
        <v/>
      </c>
      <c r="L876" s="29" t="str">
        <f ca="1">IF(ATALI[[#This Row],[//]]="","",INDEX(INDIRECT($2:$2),ATALI[[#This Row],[//]]))</f>
        <v/>
      </c>
      <c r="M876" s="29" t="str">
        <f ca="1">IF(ATALI[[#This Row],[//]]="","",INDEX(INDIRECT($2:$2),ATALI[[#This Row],[//]]))</f>
        <v/>
      </c>
      <c r="N876" s="33" t="str">
        <f ca="1">IF(ATALI[[#This Row],[//]]="","",INDEX(INDIRECT($2:$2),ATALI[[#This Row],[//]]))</f>
        <v/>
      </c>
      <c r="O876" s="44" t="str">
        <f ca="1">IF(ATALI[[#This Row],[//]]="","",INDEX(INDIRECT($2:$2),ATALI[[#This Row],[//]]))</f>
        <v/>
      </c>
      <c r="P876" s="44" t="str">
        <f ca="1">IF(ATALI[[#This Row],[//]]="","",IF(INDEX(INDIRECT($2:$2),ATALI[[#This Row],[//]])="","",INDEX(INDIRECT($2:$2),ATALI[[#This Row],[//]])))</f>
        <v/>
      </c>
      <c r="Q876" s="33" t="str">
        <f ca="1">IF(ATALI[[#This Row],[//]]="","",INDEX(INDIRECT($2:$2),ATALI[[#This Row],[//]]))</f>
        <v/>
      </c>
      <c r="R8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76" s="58" t="str">
        <f ca="1">IF(ATALI[[#This Row],[//]]="","",IF(INDEX(INDIRECT($2:$2),ATALI[[#This Row],[//]])="","",INDEX(INDIRECT($2:$2),ATALI[[#This Row],[//]])))</f>
        <v/>
      </c>
      <c r="U876" s="32" t="str">
        <f ca="1">IF(ATALI[[#This Row],[//]]="","",INDEX(INDIRECT($2:$2),ATALI[[#This Row],[//]]))</f>
        <v/>
      </c>
      <c r="V876" s="32" t="str">
        <f ca="1">LOWER(SUBSTITUTE(SUBSTITUTE(SUBSTITUTE(SUBSTITUTE(SUBSTITUTE(SUBSTITUTE(SUBSTITUTE(ATALI[[#This Row],[N.B.nota]]," ",""),"-",""),"(",""),")",""),".",""),",",""),"/",""))</f>
        <v/>
      </c>
      <c r="W876" s="32" t="str">
        <f ca="1">IF(ATALI[[#This Row],[concat]]="","",MATCH(ATALI[[#This Row],[concat]],[3]!db[NB NOTA_C],0)+1)</f>
        <v/>
      </c>
      <c r="X876" s="32" t="str">
        <f ca="1">IF(ATALI[[#This Row],[N.B.nota]]="","",ADDRESS(ROW(ATALI[QB]),COLUMN(ATALI[QB]))&amp;":"&amp;ADDRESS(ROW(),COLUMN(ATALI[QB])))</f>
        <v/>
      </c>
      <c r="Y876" s="59" t="str">
        <f ca="1">IF(ATALI[[#This Row],[//]]="","",HYPERLINK("[../DB.xlsx]DB!e"&amp;MATCH(ATALI[[#This Row],[concat]],[3]!db[NB NOTA_C],0)+1,"&gt;"))</f>
        <v/>
      </c>
      <c r="Z876" s="32">
        <f ca="1">IF(ATALI[[#This Row],[ID NOTA]]="",INDIRECT(ADDRESS(ROW()-1,COLUMN())),ATALI[[#This Row],[ID NOTA]])</f>
        <v>7</v>
      </c>
    </row>
    <row r="877" spans="1:26" x14ac:dyDescent="0.25">
      <c r="A877" s="32"/>
      <c r="B877" s="29" t="str">
        <f>IF(ATALI[[#This Row],[N_ID]]="","",INDEX(Table1[ID],MATCH(ATALI[[#This Row],[N_ID]],Table1[N_ID],0)))</f>
        <v/>
      </c>
      <c r="C877" s="29" t="str">
        <f ca="1">IF(ATALI[[#This Row],[//]]="","",HYPERLINK("["&amp;SUBSTITUTE(DIR,"'","")&amp;"]NOTA!D"&amp;ATALI[[#This Row],[//]]+2,"&gt;"))</f>
        <v/>
      </c>
      <c r="D877" s="29" t="str">
        <f>IF(ATALI[[#This Row],[ID NOTA]]="","",INDEX(Table1[QB],MATCH(ATALI[[#This Row],[ID NOTA]],Table1[ID],0)))</f>
        <v/>
      </c>
      <c r="E87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77" s="29"/>
      <c r="G877" s="30" t="str">
        <f ca="1">IF(ATALI[[#This Row],[N_ID]]="","",INDEX(INDIRECT($2:$2),ATALI[[#This Row],[//]]))</f>
        <v/>
      </c>
      <c r="H877" s="30" t="str">
        <f ca="1">IF(ATALI[[#This Row],[N_ID]]="","",INDEX(INDIRECT($2:$2),ATALI[[#This Row],[//]]))</f>
        <v/>
      </c>
      <c r="I877" s="32" t="str">
        <f ca="1">IF(ATALI[[#This Row],[N_ID]]="","",INDEX(INDIRECT($2:$2),ATALI[[#This Row],[//]]))</f>
        <v/>
      </c>
      <c r="J877" s="32" t="str">
        <f ca="1">IF(ATALI[[#This Row],[//]]="","",INDEX([3]!db[NB PAJAK],ATALI[[#This Row],[stt]]-1))</f>
        <v/>
      </c>
      <c r="K877" s="29" t="str">
        <f ca="1">IF(ATALI[[#This Row],[//]]="","",INDEX(INDIRECT($2:$2),ATALI[[#This Row],[//]]))</f>
        <v/>
      </c>
      <c r="L877" s="29" t="str">
        <f ca="1">IF(ATALI[[#This Row],[//]]="","",INDEX(INDIRECT($2:$2),ATALI[[#This Row],[//]]))</f>
        <v/>
      </c>
      <c r="M877" s="29" t="str">
        <f ca="1">IF(ATALI[[#This Row],[//]]="","",INDEX(INDIRECT($2:$2),ATALI[[#This Row],[//]]))</f>
        <v/>
      </c>
      <c r="N877" s="33" t="str">
        <f ca="1">IF(ATALI[[#This Row],[//]]="","",INDEX(INDIRECT($2:$2),ATALI[[#This Row],[//]]))</f>
        <v/>
      </c>
      <c r="O877" s="44" t="str">
        <f ca="1">IF(ATALI[[#This Row],[//]]="","",INDEX(INDIRECT($2:$2),ATALI[[#This Row],[//]]))</f>
        <v/>
      </c>
      <c r="P877" s="44" t="str">
        <f ca="1">IF(ATALI[[#This Row],[//]]="","",IF(INDEX(INDIRECT($2:$2),ATALI[[#This Row],[//]])="","",INDEX(INDIRECT($2:$2),ATALI[[#This Row],[//]])))</f>
        <v/>
      </c>
      <c r="Q877" s="33" t="str">
        <f ca="1">IF(ATALI[[#This Row],[//]]="","",INDEX(INDIRECT($2:$2),ATALI[[#This Row],[//]]))</f>
        <v/>
      </c>
      <c r="R8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77" s="58" t="str">
        <f ca="1">IF(ATALI[[#This Row],[//]]="","",IF(INDEX(INDIRECT($2:$2),ATALI[[#This Row],[//]])="","",INDEX(INDIRECT($2:$2),ATALI[[#This Row],[//]])))</f>
        <v/>
      </c>
      <c r="U877" s="32" t="str">
        <f ca="1">IF(ATALI[[#This Row],[//]]="","",INDEX(INDIRECT($2:$2),ATALI[[#This Row],[//]]))</f>
        <v/>
      </c>
      <c r="V877" s="32" t="str">
        <f ca="1">LOWER(SUBSTITUTE(SUBSTITUTE(SUBSTITUTE(SUBSTITUTE(SUBSTITUTE(SUBSTITUTE(SUBSTITUTE(ATALI[[#This Row],[N.B.nota]]," ",""),"-",""),"(",""),")",""),".",""),",",""),"/",""))</f>
        <v/>
      </c>
      <c r="W877" s="32" t="str">
        <f ca="1">IF(ATALI[[#This Row],[concat]]="","",MATCH(ATALI[[#This Row],[concat]],[3]!db[NB NOTA_C],0)+1)</f>
        <v/>
      </c>
      <c r="X877" s="32" t="str">
        <f ca="1">IF(ATALI[[#This Row],[N.B.nota]]="","",ADDRESS(ROW(ATALI[QB]),COLUMN(ATALI[QB]))&amp;":"&amp;ADDRESS(ROW(),COLUMN(ATALI[QB])))</f>
        <v/>
      </c>
      <c r="Y877" s="59" t="str">
        <f ca="1">IF(ATALI[[#This Row],[//]]="","",HYPERLINK("[../DB.xlsx]DB!e"&amp;MATCH(ATALI[[#This Row],[concat]],[3]!db[NB NOTA_C],0)+1,"&gt;"))</f>
        <v/>
      </c>
      <c r="Z877" s="32">
        <f ca="1">IF(ATALI[[#This Row],[ID NOTA]]="",INDIRECT(ADDRESS(ROW()-1,COLUMN())),ATALI[[#This Row],[ID NOTA]])</f>
        <v>7</v>
      </c>
    </row>
    <row r="878" spans="1:26" x14ac:dyDescent="0.25">
      <c r="A878" s="32"/>
      <c r="B878" s="29" t="str">
        <f>IF(ATALI[[#This Row],[N_ID]]="","",INDEX(Table1[ID],MATCH(ATALI[[#This Row],[N_ID]],Table1[N_ID],0)))</f>
        <v/>
      </c>
      <c r="C878" s="29" t="str">
        <f ca="1">IF(ATALI[[#This Row],[//]]="","",HYPERLINK("["&amp;SUBSTITUTE(DIR,"'","")&amp;"]NOTA!D"&amp;ATALI[[#This Row],[//]]+2,"&gt;"))</f>
        <v/>
      </c>
      <c r="D878" s="29" t="str">
        <f>IF(ATALI[[#This Row],[ID NOTA]]="","",INDEX(Table1[QB],MATCH(ATALI[[#This Row],[ID NOTA]],Table1[ID],0)))</f>
        <v/>
      </c>
      <c r="E87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78" s="29"/>
      <c r="G878" s="30" t="str">
        <f ca="1">IF(ATALI[[#This Row],[N_ID]]="","",INDEX(INDIRECT($2:$2),ATALI[[#This Row],[//]]))</f>
        <v/>
      </c>
      <c r="H878" s="30" t="str">
        <f ca="1">IF(ATALI[[#This Row],[N_ID]]="","",INDEX(INDIRECT($2:$2),ATALI[[#This Row],[//]]))</f>
        <v/>
      </c>
      <c r="I878" s="32" t="str">
        <f ca="1">IF(ATALI[[#This Row],[N_ID]]="","",INDEX(INDIRECT($2:$2),ATALI[[#This Row],[//]]))</f>
        <v/>
      </c>
      <c r="J878" s="32" t="str">
        <f ca="1">IF(ATALI[[#This Row],[//]]="","",INDEX([3]!db[NB PAJAK],ATALI[[#This Row],[stt]]-1))</f>
        <v/>
      </c>
      <c r="K878" s="29" t="str">
        <f ca="1">IF(ATALI[[#This Row],[//]]="","",INDEX(INDIRECT($2:$2),ATALI[[#This Row],[//]]))</f>
        <v/>
      </c>
      <c r="L878" s="29" t="str">
        <f ca="1">IF(ATALI[[#This Row],[//]]="","",INDEX(INDIRECT($2:$2),ATALI[[#This Row],[//]]))</f>
        <v/>
      </c>
      <c r="M878" s="29" t="str">
        <f ca="1">IF(ATALI[[#This Row],[//]]="","",INDEX(INDIRECT($2:$2),ATALI[[#This Row],[//]]))</f>
        <v/>
      </c>
      <c r="N878" s="33" t="str">
        <f ca="1">IF(ATALI[[#This Row],[//]]="","",INDEX(INDIRECT($2:$2),ATALI[[#This Row],[//]]))</f>
        <v/>
      </c>
      <c r="O878" s="44" t="str">
        <f ca="1">IF(ATALI[[#This Row],[//]]="","",INDEX(INDIRECT($2:$2),ATALI[[#This Row],[//]]))</f>
        <v/>
      </c>
      <c r="P878" s="44" t="str">
        <f ca="1">IF(ATALI[[#This Row],[//]]="","",IF(INDEX(INDIRECT($2:$2),ATALI[[#This Row],[//]])="","",INDEX(INDIRECT($2:$2),ATALI[[#This Row],[//]])))</f>
        <v/>
      </c>
      <c r="Q878" s="33" t="str">
        <f ca="1">IF(ATALI[[#This Row],[//]]="","",INDEX(INDIRECT($2:$2),ATALI[[#This Row],[//]]))</f>
        <v/>
      </c>
      <c r="R8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78" s="58" t="str">
        <f ca="1">IF(ATALI[[#This Row],[//]]="","",IF(INDEX(INDIRECT($2:$2),ATALI[[#This Row],[//]])="","",INDEX(INDIRECT($2:$2),ATALI[[#This Row],[//]])))</f>
        <v/>
      </c>
      <c r="U878" s="32" t="str">
        <f ca="1">IF(ATALI[[#This Row],[//]]="","",INDEX(INDIRECT($2:$2),ATALI[[#This Row],[//]]))</f>
        <v/>
      </c>
      <c r="V878" s="32" t="str">
        <f ca="1">LOWER(SUBSTITUTE(SUBSTITUTE(SUBSTITUTE(SUBSTITUTE(SUBSTITUTE(SUBSTITUTE(SUBSTITUTE(ATALI[[#This Row],[N.B.nota]]," ",""),"-",""),"(",""),")",""),".",""),",",""),"/",""))</f>
        <v/>
      </c>
      <c r="W878" s="32" t="str">
        <f ca="1">IF(ATALI[[#This Row],[concat]]="","",MATCH(ATALI[[#This Row],[concat]],[3]!db[NB NOTA_C],0)+1)</f>
        <v/>
      </c>
      <c r="X878" s="32" t="str">
        <f ca="1">IF(ATALI[[#This Row],[N.B.nota]]="","",ADDRESS(ROW(ATALI[QB]),COLUMN(ATALI[QB]))&amp;":"&amp;ADDRESS(ROW(),COLUMN(ATALI[QB])))</f>
        <v/>
      </c>
      <c r="Y878" s="59" t="str">
        <f ca="1">IF(ATALI[[#This Row],[//]]="","",HYPERLINK("[../DB.xlsx]DB!e"&amp;MATCH(ATALI[[#This Row],[concat]],[3]!db[NB NOTA_C],0)+1,"&gt;"))</f>
        <v/>
      </c>
      <c r="Z878" s="32">
        <f ca="1">IF(ATALI[[#This Row],[ID NOTA]]="",INDIRECT(ADDRESS(ROW()-1,COLUMN())),ATALI[[#This Row],[ID NOTA]])</f>
        <v>7</v>
      </c>
    </row>
    <row r="879" spans="1:26" x14ac:dyDescent="0.25">
      <c r="A879" s="32"/>
      <c r="B879" s="29" t="str">
        <f>IF(ATALI[[#This Row],[N_ID]]="","",INDEX(Table1[ID],MATCH(ATALI[[#This Row],[N_ID]],Table1[N_ID],0)))</f>
        <v/>
      </c>
      <c r="C879" s="29" t="str">
        <f ca="1">IF(ATALI[[#This Row],[//]]="","",HYPERLINK("["&amp;SUBSTITUTE(DIR,"'","")&amp;"]NOTA!D"&amp;ATALI[[#This Row],[//]]+2,"&gt;"))</f>
        <v/>
      </c>
      <c r="D879" s="29" t="str">
        <f>IF(ATALI[[#This Row],[ID NOTA]]="","",INDEX(Table1[QB],MATCH(ATALI[[#This Row],[ID NOTA]],Table1[ID],0)))</f>
        <v/>
      </c>
      <c r="E87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79" s="29"/>
      <c r="G879" s="30" t="str">
        <f ca="1">IF(ATALI[[#This Row],[N_ID]]="","",INDEX(INDIRECT($2:$2),ATALI[[#This Row],[//]]))</f>
        <v/>
      </c>
      <c r="H879" s="30" t="str">
        <f ca="1">IF(ATALI[[#This Row],[N_ID]]="","",INDEX(INDIRECT($2:$2),ATALI[[#This Row],[//]]))</f>
        <v/>
      </c>
      <c r="I879" s="32" t="str">
        <f ca="1">IF(ATALI[[#This Row],[N_ID]]="","",INDEX(INDIRECT($2:$2),ATALI[[#This Row],[//]]))</f>
        <v/>
      </c>
      <c r="J879" s="32" t="str">
        <f ca="1">IF(ATALI[[#This Row],[//]]="","",INDEX([3]!db[NB PAJAK],ATALI[[#This Row],[stt]]-1))</f>
        <v/>
      </c>
      <c r="K879" s="29" t="str">
        <f ca="1">IF(ATALI[[#This Row],[//]]="","",INDEX(INDIRECT($2:$2),ATALI[[#This Row],[//]]))</f>
        <v/>
      </c>
      <c r="L879" s="29" t="str">
        <f ca="1">IF(ATALI[[#This Row],[//]]="","",INDEX(INDIRECT($2:$2),ATALI[[#This Row],[//]]))</f>
        <v/>
      </c>
      <c r="M879" s="29" t="str">
        <f ca="1">IF(ATALI[[#This Row],[//]]="","",INDEX(INDIRECT($2:$2),ATALI[[#This Row],[//]]))</f>
        <v/>
      </c>
      <c r="N879" s="33" t="str">
        <f ca="1">IF(ATALI[[#This Row],[//]]="","",INDEX(INDIRECT($2:$2),ATALI[[#This Row],[//]]))</f>
        <v/>
      </c>
      <c r="O879" s="44" t="str">
        <f ca="1">IF(ATALI[[#This Row],[//]]="","",INDEX(INDIRECT($2:$2),ATALI[[#This Row],[//]]))</f>
        <v/>
      </c>
      <c r="P879" s="44" t="str">
        <f ca="1">IF(ATALI[[#This Row],[//]]="","",IF(INDEX(INDIRECT($2:$2),ATALI[[#This Row],[//]])="","",INDEX(INDIRECT($2:$2),ATALI[[#This Row],[//]])))</f>
        <v/>
      </c>
      <c r="Q879" s="33" t="str">
        <f ca="1">IF(ATALI[[#This Row],[//]]="","",INDEX(INDIRECT($2:$2),ATALI[[#This Row],[//]]))</f>
        <v/>
      </c>
      <c r="R8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79" s="58" t="str">
        <f ca="1">IF(ATALI[[#This Row],[//]]="","",IF(INDEX(INDIRECT($2:$2),ATALI[[#This Row],[//]])="","",INDEX(INDIRECT($2:$2),ATALI[[#This Row],[//]])))</f>
        <v/>
      </c>
      <c r="U879" s="32" t="str">
        <f ca="1">IF(ATALI[[#This Row],[//]]="","",INDEX(INDIRECT($2:$2),ATALI[[#This Row],[//]]))</f>
        <v/>
      </c>
      <c r="V879" s="32" t="str">
        <f ca="1">LOWER(SUBSTITUTE(SUBSTITUTE(SUBSTITUTE(SUBSTITUTE(SUBSTITUTE(SUBSTITUTE(SUBSTITUTE(ATALI[[#This Row],[N.B.nota]]," ",""),"-",""),"(",""),")",""),".",""),",",""),"/",""))</f>
        <v/>
      </c>
      <c r="W879" s="32" t="str">
        <f ca="1">IF(ATALI[[#This Row],[concat]]="","",MATCH(ATALI[[#This Row],[concat]],[3]!db[NB NOTA_C],0)+1)</f>
        <v/>
      </c>
      <c r="X879" s="32" t="str">
        <f ca="1">IF(ATALI[[#This Row],[N.B.nota]]="","",ADDRESS(ROW(ATALI[QB]),COLUMN(ATALI[QB]))&amp;":"&amp;ADDRESS(ROW(),COLUMN(ATALI[QB])))</f>
        <v/>
      </c>
      <c r="Y879" s="59" t="str">
        <f ca="1">IF(ATALI[[#This Row],[//]]="","",HYPERLINK("[../DB.xlsx]DB!e"&amp;MATCH(ATALI[[#This Row],[concat]],[3]!db[NB NOTA_C],0)+1,"&gt;"))</f>
        <v/>
      </c>
      <c r="Z879" s="32">
        <f ca="1">IF(ATALI[[#This Row],[ID NOTA]]="",INDIRECT(ADDRESS(ROW()-1,COLUMN())),ATALI[[#This Row],[ID NOTA]])</f>
        <v>7</v>
      </c>
    </row>
    <row r="880" spans="1:26" x14ac:dyDescent="0.25">
      <c r="A880" s="32"/>
      <c r="B880" s="29" t="str">
        <f>IF(ATALI[[#This Row],[N_ID]]="","",INDEX(Table1[ID],MATCH(ATALI[[#This Row],[N_ID]],Table1[N_ID],0)))</f>
        <v/>
      </c>
      <c r="C880" s="29" t="str">
        <f ca="1">IF(ATALI[[#This Row],[//]]="","",HYPERLINK("["&amp;SUBSTITUTE(DIR,"'","")&amp;"]NOTA!D"&amp;ATALI[[#This Row],[//]]+2,"&gt;"))</f>
        <v/>
      </c>
      <c r="D880" s="29" t="str">
        <f>IF(ATALI[[#This Row],[ID NOTA]]="","",INDEX(Table1[QB],MATCH(ATALI[[#This Row],[ID NOTA]],Table1[ID],0)))</f>
        <v/>
      </c>
      <c r="E88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80" s="29"/>
      <c r="G880" s="30" t="str">
        <f ca="1">IF(ATALI[[#This Row],[N_ID]]="","",INDEX(INDIRECT($2:$2),ATALI[[#This Row],[//]]))</f>
        <v/>
      </c>
      <c r="H880" s="30" t="str">
        <f ca="1">IF(ATALI[[#This Row],[N_ID]]="","",INDEX(INDIRECT($2:$2),ATALI[[#This Row],[//]]))</f>
        <v/>
      </c>
      <c r="I880" s="32" t="str">
        <f ca="1">IF(ATALI[[#This Row],[N_ID]]="","",INDEX(INDIRECT($2:$2),ATALI[[#This Row],[//]]))</f>
        <v/>
      </c>
      <c r="J880" s="32" t="str">
        <f ca="1">IF(ATALI[[#This Row],[//]]="","",INDEX([3]!db[NB PAJAK],ATALI[[#This Row],[stt]]-1))</f>
        <v/>
      </c>
      <c r="K880" s="29" t="str">
        <f ca="1">IF(ATALI[[#This Row],[//]]="","",INDEX(INDIRECT($2:$2),ATALI[[#This Row],[//]]))</f>
        <v/>
      </c>
      <c r="L880" s="29" t="str">
        <f ca="1">IF(ATALI[[#This Row],[//]]="","",INDEX(INDIRECT($2:$2),ATALI[[#This Row],[//]]))</f>
        <v/>
      </c>
      <c r="M880" s="29" t="str">
        <f ca="1">IF(ATALI[[#This Row],[//]]="","",INDEX(INDIRECT($2:$2),ATALI[[#This Row],[//]]))</f>
        <v/>
      </c>
      <c r="N880" s="33" t="str">
        <f ca="1">IF(ATALI[[#This Row],[//]]="","",INDEX(INDIRECT($2:$2),ATALI[[#This Row],[//]]))</f>
        <v/>
      </c>
      <c r="O880" s="44" t="str">
        <f ca="1">IF(ATALI[[#This Row],[//]]="","",INDEX(INDIRECT($2:$2),ATALI[[#This Row],[//]]))</f>
        <v/>
      </c>
      <c r="P880" s="44" t="str">
        <f ca="1">IF(ATALI[[#This Row],[//]]="","",IF(INDEX(INDIRECT($2:$2),ATALI[[#This Row],[//]])="","",INDEX(INDIRECT($2:$2),ATALI[[#This Row],[//]])))</f>
        <v/>
      </c>
      <c r="Q880" s="33" t="str">
        <f ca="1">IF(ATALI[[#This Row],[//]]="","",INDEX(INDIRECT($2:$2),ATALI[[#This Row],[//]]))</f>
        <v/>
      </c>
      <c r="R8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80" s="58" t="str">
        <f ca="1">IF(ATALI[[#This Row],[//]]="","",IF(INDEX(INDIRECT($2:$2),ATALI[[#This Row],[//]])="","",INDEX(INDIRECT($2:$2),ATALI[[#This Row],[//]])))</f>
        <v/>
      </c>
      <c r="U880" s="32" t="str">
        <f ca="1">IF(ATALI[[#This Row],[//]]="","",INDEX(INDIRECT($2:$2),ATALI[[#This Row],[//]]))</f>
        <v/>
      </c>
      <c r="V880" s="32" t="str">
        <f ca="1">LOWER(SUBSTITUTE(SUBSTITUTE(SUBSTITUTE(SUBSTITUTE(SUBSTITUTE(SUBSTITUTE(SUBSTITUTE(ATALI[[#This Row],[N.B.nota]]," ",""),"-",""),"(",""),")",""),".",""),",",""),"/",""))</f>
        <v/>
      </c>
      <c r="W880" s="32" t="str">
        <f ca="1">IF(ATALI[[#This Row],[concat]]="","",MATCH(ATALI[[#This Row],[concat]],[3]!db[NB NOTA_C],0)+1)</f>
        <v/>
      </c>
      <c r="X880" s="32" t="str">
        <f ca="1">IF(ATALI[[#This Row],[N.B.nota]]="","",ADDRESS(ROW(ATALI[QB]),COLUMN(ATALI[QB]))&amp;":"&amp;ADDRESS(ROW(),COLUMN(ATALI[QB])))</f>
        <v/>
      </c>
      <c r="Y880" s="59" t="str">
        <f ca="1">IF(ATALI[[#This Row],[//]]="","",HYPERLINK("[../DB.xlsx]DB!e"&amp;MATCH(ATALI[[#This Row],[concat]],[3]!db[NB NOTA_C],0)+1,"&gt;"))</f>
        <v/>
      </c>
      <c r="Z880" s="32">
        <f ca="1">IF(ATALI[[#This Row],[ID NOTA]]="",INDIRECT(ADDRESS(ROW()-1,COLUMN())),ATALI[[#This Row],[ID NOTA]])</f>
        <v>7</v>
      </c>
    </row>
    <row r="881" spans="1:26" x14ac:dyDescent="0.25">
      <c r="A881" s="32"/>
      <c r="B881" s="29" t="str">
        <f>IF(ATALI[[#This Row],[N_ID]]="","",INDEX(Table1[ID],MATCH(ATALI[[#This Row],[N_ID]],Table1[N_ID],0)))</f>
        <v/>
      </c>
      <c r="C881" s="29" t="str">
        <f ca="1">IF(ATALI[[#This Row],[//]]="","",HYPERLINK("["&amp;SUBSTITUTE(DIR,"'","")&amp;"]NOTA!D"&amp;ATALI[[#This Row],[//]]+2,"&gt;"))</f>
        <v/>
      </c>
      <c r="D881" s="29" t="str">
        <f>IF(ATALI[[#This Row],[ID NOTA]]="","",INDEX(Table1[QB],MATCH(ATALI[[#This Row],[ID NOTA]],Table1[ID],0)))</f>
        <v/>
      </c>
      <c r="E88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81" s="29"/>
      <c r="G881" s="30" t="str">
        <f ca="1">IF(ATALI[[#This Row],[N_ID]]="","",INDEX(INDIRECT($2:$2),ATALI[[#This Row],[//]]))</f>
        <v/>
      </c>
      <c r="H881" s="30" t="str">
        <f ca="1">IF(ATALI[[#This Row],[N_ID]]="","",INDEX(INDIRECT($2:$2),ATALI[[#This Row],[//]]))</f>
        <v/>
      </c>
      <c r="I881" s="32" t="str">
        <f ca="1">IF(ATALI[[#This Row],[N_ID]]="","",INDEX(INDIRECT($2:$2),ATALI[[#This Row],[//]]))</f>
        <v/>
      </c>
      <c r="J881" s="32" t="str">
        <f ca="1">IF(ATALI[[#This Row],[//]]="","",INDEX([3]!db[NB PAJAK],ATALI[[#This Row],[stt]]-1))</f>
        <v/>
      </c>
      <c r="K881" s="29" t="str">
        <f ca="1">IF(ATALI[[#This Row],[//]]="","",INDEX(INDIRECT($2:$2),ATALI[[#This Row],[//]]))</f>
        <v/>
      </c>
      <c r="L881" s="29" t="str">
        <f ca="1">IF(ATALI[[#This Row],[//]]="","",INDEX(INDIRECT($2:$2),ATALI[[#This Row],[//]]))</f>
        <v/>
      </c>
      <c r="M881" s="29" t="str">
        <f ca="1">IF(ATALI[[#This Row],[//]]="","",INDEX(INDIRECT($2:$2),ATALI[[#This Row],[//]]))</f>
        <v/>
      </c>
      <c r="N881" s="33" t="str">
        <f ca="1">IF(ATALI[[#This Row],[//]]="","",INDEX(INDIRECT($2:$2),ATALI[[#This Row],[//]]))</f>
        <v/>
      </c>
      <c r="O881" s="44" t="str">
        <f ca="1">IF(ATALI[[#This Row],[//]]="","",INDEX(INDIRECT($2:$2),ATALI[[#This Row],[//]]))</f>
        <v/>
      </c>
      <c r="P881" s="44" t="str">
        <f ca="1">IF(ATALI[[#This Row],[//]]="","",IF(INDEX(INDIRECT($2:$2),ATALI[[#This Row],[//]])="","",INDEX(INDIRECT($2:$2),ATALI[[#This Row],[//]])))</f>
        <v/>
      </c>
      <c r="Q881" s="33" t="str">
        <f ca="1">IF(ATALI[[#This Row],[//]]="","",INDEX(INDIRECT($2:$2),ATALI[[#This Row],[//]]))</f>
        <v/>
      </c>
      <c r="R8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81" s="58" t="str">
        <f ca="1">IF(ATALI[[#This Row],[//]]="","",IF(INDEX(INDIRECT($2:$2),ATALI[[#This Row],[//]])="","",INDEX(INDIRECT($2:$2),ATALI[[#This Row],[//]])))</f>
        <v/>
      </c>
      <c r="U881" s="32" t="str">
        <f ca="1">IF(ATALI[[#This Row],[//]]="","",INDEX(INDIRECT($2:$2),ATALI[[#This Row],[//]]))</f>
        <v/>
      </c>
      <c r="V881" s="32" t="str">
        <f ca="1">LOWER(SUBSTITUTE(SUBSTITUTE(SUBSTITUTE(SUBSTITUTE(SUBSTITUTE(SUBSTITUTE(SUBSTITUTE(ATALI[[#This Row],[N.B.nota]]," ",""),"-",""),"(",""),")",""),".",""),",",""),"/",""))</f>
        <v/>
      </c>
      <c r="W881" s="32" t="str">
        <f ca="1">IF(ATALI[[#This Row],[concat]]="","",MATCH(ATALI[[#This Row],[concat]],[3]!db[NB NOTA_C],0)+1)</f>
        <v/>
      </c>
      <c r="X881" s="32" t="str">
        <f ca="1">IF(ATALI[[#This Row],[N.B.nota]]="","",ADDRESS(ROW(ATALI[QB]),COLUMN(ATALI[QB]))&amp;":"&amp;ADDRESS(ROW(),COLUMN(ATALI[QB])))</f>
        <v/>
      </c>
      <c r="Y881" s="59" t="str">
        <f ca="1">IF(ATALI[[#This Row],[//]]="","",HYPERLINK("[../DB.xlsx]DB!e"&amp;MATCH(ATALI[[#This Row],[concat]],[3]!db[NB NOTA_C],0)+1,"&gt;"))</f>
        <v/>
      </c>
      <c r="Z881" s="32">
        <f ca="1">IF(ATALI[[#This Row],[ID NOTA]]="",INDIRECT(ADDRESS(ROW()-1,COLUMN())),ATALI[[#This Row],[ID NOTA]])</f>
        <v>7</v>
      </c>
    </row>
    <row r="882" spans="1:26" x14ac:dyDescent="0.25">
      <c r="A882" s="32"/>
      <c r="B882" s="29" t="str">
        <f>IF(ATALI[[#This Row],[N_ID]]="","",INDEX(Table1[ID],MATCH(ATALI[[#This Row],[N_ID]],Table1[N_ID],0)))</f>
        <v/>
      </c>
      <c r="C882" s="29" t="str">
        <f ca="1">IF(ATALI[[#This Row],[//]]="","",HYPERLINK("["&amp;SUBSTITUTE(DIR,"'","")&amp;"]NOTA!D"&amp;ATALI[[#This Row],[//]]+2,"&gt;"))</f>
        <v/>
      </c>
      <c r="D882" s="29" t="str">
        <f>IF(ATALI[[#This Row],[ID NOTA]]="","",INDEX(Table1[QB],MATCH(ATALI[[#This Row],[ID NOTA]],Table1[ID],0)))</f>
        <v/>
      </c>
      <c r="E88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82" s="29"/>
      <c r="G882" s="30" t="str">
        <f ca="1">IF(ATALI[[#This Row],[N_ID]]="","",INDEX(INDIRECT($2:$2),ATALI[[#This Row],[//]]))</f>
        <v/>
      </c>
      <c r="H882" s="30" t="str">
        <f ca="1">IF(ATALI[[#This Row],[N_ID]]="","",INDEX(INDIRECT($2:$2),ATALI[[#This Row],[//]]))</f>
        <v/>
      </c>
      <c r="I882" s="32" t="str">
        <f ca="1">IF(ATALI[[#This Row],[N_ID]]="","",INDEX(INDIRECT($2:$2),ATALI[[#This Row],[//]]))</f>
        <v/>
      </c>
      <c r="J882" s="32" t="str">
        <f ca="1">IF(ATALI[[#This Row],[//]]="","",INDEX([3]!db[NB PAJAK],ATALI[[#This Row],[stt]]-1))</f>
        <v/>
      </c>
      <c r="K882" s="29" t="str">
        <f ca="1">IF(ATALI[[#This Row],[//]]="","",INDEX(INDIRECT($2:$2),ATALI[[#This Row],[//]]))</f>
        <v/>
      </c>
      <c r="L882" s="29" t="str">
        <f ca="1">IF(ATALI[[#This Row],[//]]="","",INDEX(INDIRECT($2:$2),ATALI[[#This Row],[//]]))</f>
        <v/>
      </c>
      <c r="M882" s="29" t="str">
        <f ca="1">IF(ATALI[[#This Row],[//]]="","",INDEX(INDIRECT($2:$2),ATALI[[#This Row],[//]]))</f>
        <v/>
      </c>
      <c r="N882" s="33" t="str">
        <f ca="1">IF(ATALI[[#This Row],[//]]="","",INDEX(INDIRECT($2:$2),ATALI[[#This Row],[//]]))</f>
        <v/>
      </c>
      <c r="O882" s="44" t="str">
        <f ca="1">IF(ATALI[[#This Row],[//]]="","",INDEX(INDIRECT($2:$2),ATALI[[#This Row],[//]]))</f>
        <v/>
      </c>
      <c r="P882" s="44" t="str">
        <f ca="1">IF(ATALI[[#This Row],[//]]="","",IF(INDEX(INDIRECT($2:$2),ATALI[[#This Row],[//]])="","",INDEX(INDIRECT($2:$2),ATALI[[#This Row],[//]])))</f>
        <v/>
      </c>
      <c r="Q882" s="33" t="str">
        <f ca="1">IF(ATALI[[#This Row],[//]]="","",INDEX(INDIRECT($2:$2),ATALI[[#This Row],[//]]))</f>
        <v/>
      </c>
      <c r="R8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82" s="58" t="str">
        <f ca="1">IF(ATALI[[#This Row],[//]]="","",IF(INDEX(INDIRECT($2:$2),ATALI[[#This Row],[//]])="","",INDEX(INDIRECT($2:$2),ATALI[[#This Row],[//]])))</f>
        <v/>
      </c>
      <c r="U882" s="32" t="str">
        <f ca="1">IF(ATALI[[#This Row],[//]]="","",INDEX(INDIRECT($2:$2),ATALI[[#This Row],[//]]))</f>
        <v/>
      </c>
      <c r="V882" s="32" t="str">
        <f ca="1">LOWER(SUBSTITUTE(SUBSTITUTE(SUBSTITUTE(SUBSTITUTE(SUBSTITUTE(SUBSTITUTE(SUBSTITUTE(ATALI[[#This Row],[N.B.nota]]," ",""),"-",""),"(",""),")",""),".",""),",",""),"/",""))</f>
        <v/>
      </c>
      <c r="W882" s="32" t="str">
        <f ca="1">IF(ATALI[[#This Row],[concat]]="","",MATCH(ATALI[[#This Row],[concat]],[3]!db[NB NOTA_C],0)+1)</f>
        <v/>
      </c>
      <c r="X882" s="32" t="str">
        <f ca="1">IF(ATALI[[#This Row],[N.B.nota]]="","",ADDRESS(ROW(ATALI[QB]),COLUMN(ATALI[QB]))&amp;":"&amp;ADDRESS(ROW(),COLUMN(ATALI[QB])))</f>
        <v/>
      </c>
      <c r="Y882" s="59" t="str">
        <f ca="1">IF(ATALI[[#This Row],[//]]="","",HYPERLINK("[../DB.xlsx]DB!e"&amp;MATCH(ATALI[[#This Row],[concat]],[3]!db[NB NOTA_C],0)+1,"&gt;"))</f>
        <v/>
      </c>
      <c r="Z882" s="32">
        <f ca="1">IF(ATALI[[#This Row],[ID NOTA]]="",INDIRECT(ADDRESS(ROW()-1,COLUMN())),ATALI[[#This Row],[ID NOTA]])</f>
        <v>7</v>
      </c>
    </row>
    <row r="883" spans="1:26" x14ac:dyDescent="0.25">
      <c r="A883" s="32"/>
      <c r="B883" s="29" t="str">
        <f>IF(ATALI[[#This Row],[N_ID]]="","",INDEX(Table1[ID],MATCH(ATALI[[#This Row],[N_ID]],Table1[N_ID],0)))</f>
        <v/>
      </c>
      <c r="C883" s="29" t="str">
        <f ca="1">IF(ATALI[[#This Row],[//]]="","",HYPERLINK("["&amp;SUBSTITUTE(DIR,"'","")&amp;"]NOTA!D"&amp;ATALI[[#This Row],[//]]+2,"&gt;"))</f>
        <v/>
      </c>
      <c r="D883" s="29" t="str">
        <f>IF(ATALI[[#This Row],[ID NOTA]]="","",INDEX(Table1[QB],MATCH(ATALI[[#This Row],[ID NOTA]],Table1[ID],0)))</f>
        <v/>
      </c>
      <c r="E88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83" s="29"/>
      <c r="G883" s="30" t="str">
        <f ca="1">IF(ATALI[[#This Row],[N_ID]]="","",INDEX(INDIRECT($2:$2),ATALI[[#This Row],[//]]))</f>
        <v/>
      </c>
      <c r="H883" s="30" t="str">
        <f ca="1">IF(ATALI[[#This Row],[N_ID]]="","",INDEX(INDIRECT($2:$2),ATALI[[#This Row],[//]]))</f>
        <v/>
      </c>
      <c r="I883" s="32" t="str">
        <f ca="1">IF(ATALI[[#This Row],[N_ID]]="","",INDEX(INDIRECT($2:$2),ATALI[[#This Row],[//]]))</f>
        <v/>
      </c>
      <c r="J883" s="32" t="str">
        <f ca="1">IF(ATALI[[#This Row],[//]]="","",INDEX([3]!db[NB PAJAK],ATALI[[#This Row],[stt]]-1))</f>
        <v/>
      </c>
      <c r="K883" s="29" t="str">
        <f ca="1">IF(ATALI[[#This Row],[//]]="","",INDEX(INDIRECT($2:$2),ATALI[[#This Row],[//]]))</f>
        <v/>
      </c>
      <c r="L883" s="29" t="str">
        <f ca="1">IF(ATALI[[#This Row],[//]]="","",INDEX(INDIRECT($2:$2),ATALI[[#This Row],[//]]))</f>
        <v/>
      </c>
      <c r="M883" s="29" t="str">
        <f ca="1">IF(ATALI[[#This Row],[//]]="","",INDEX(INDIRECT($2:$2),ATALI[[#This Row],[//]]))</f>
        <v/>
      </c>
      <c r="N883" s="33" t="str">
        <f ca="1">IF(ATALI[[#This Row],[//]]="","",INDEX(INDIRECT($2:$2),ATALI[[#This Row],[//]]))</f>
        <v/>
      </c>
      <c r="O883" s="44" t="str">
        <f ca="1">IF(ATALI[[#This Row],[//]]="","",INDEX(INDIRECT($2:$2),ATALI[[#This Row],[//]]))</f>
        <v/>
      </c>
      <c r="P883" s="44" t="str">
        <f ca="1">IF(ATALI[[#This Row],[//]]="","",IF(INDEX(INDIRECT($2:$2),ATALI[[#This Row],[//]])="","",INDEX(INDIRECT($2:$2),ATALI[[#This Row],[//]])))</f>
        <v/>
      </c>
      <c r="Q883" s="33" t="str">
        <f ca="1">IF(ATALI[[#This Row],[//]]="","",INDEX(INDIRECT($2:$2),ATALI[[#This Row],[//]]))</f>
        <v/>
      </c>
      <c r="R8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83" s="58" t="str">
        <f ca="1">IF(ATALI[[#This Row],[//]]="","",IF(INDEX(INDIRECT($2:$2),ATALI[[#This Row],[//]])="","",INDEX(INDIRECT($2:$2),ATALI[[#This Row],[//]])))</f>
        <v/>
      </c>
      <c r="U883" s="32" t="str">
        <f ca="1">IF(ATALI[[#This Row],[//]]="","",INDEX(INDIRECT($2:$2),ATALI[[#This Row],[//]]))</f>
        <v/>
      </c>
      <c r="V883" s="32" t="str">
        <f ca="1">LOWER(SUBSTITUTE(SUBSTITUTE(SUBSTITUTE(SUBSTITUTE(SUBSTITUTE(SUBSTITUTE(SUBSTITUTE(ATALI[[#This Row],[N.B.nota]]," ",""),"-",""),"(",""),")",""),".",""),",",""),"/",""))</f>
        <v/>
      </c>
      <c r="W883" s="32" t="str">
        <f ca="1">IF(ATALI[[#This Row],[concat]]="","",MATCH(ATALI[[#This Row],[concat]],[3]!db[NB NOTA_C],0)+1)</f>
        <v/>
      </c>
      <c r="X883" s="32" t="str">
        <f ca="1">IF(ATALI[[#This Row],[N.B.nota]]="","",ADDRESS(ROW(ATALI[QB]),COLUMN(ATALI[QB]))&amp;":"&amp;ADDRESS(ROW(),COLUMN(ATALI[QB])))</f>
        <v/>
      </c>
      <c r="Y883" s="59" t="str">
        <f ca="1">IF(ATALI[[#This Row],[//]]="","",HYPERLINK("[../DB.xlsx]DB!e"&amp;MATCH(ATALI[[#This Row],[concat]],[3]!db[NB NOTA_C],0)+1,"&gt;"))</f>
        <v/>
      </c>
      <c r="Z883" s="32">
        <f ca="1">IF(ATALI[[#This Row],[ID NOTA]]="",INDIRECT(ADDRESS(ROW()-1,COLUMN())),ATALI[[#This Row],[ID NOTA]])</f>
        <v>7</v>
      </c>
    </row>
    <row r="884" spans="1:26" x14ac:dyDescent="0.25">
      <c r="A884" s="32"/>
      <c r="B884" s="29" t="str">
        <f>IF(ATALI[[#This Row],[N_ID]]="","",INDEX(Table1[ID],MATCH(ATALI[[#This Row],[N_ID]],Table1[N_ID],0)))</f>
        <v/>
      </c>
      <c r="C884" s="29" t="str">
        <f ca="1">IF(ATALI[[#This Row],[//]]="","",HYPERLINK("["&amp;SUBSTITUTE(DIR,"'","")&amp;"]NOTA!D"&amp;ATALI[[#This Row],[//]]+2,"&gt;"))</f>
        <v/>
      </c>
      <c r="D884" s="29" t="str">
        <f>IF(ATALI[[#This Row],[ID NOTA]]="","",INDEX(Table1[QB],MATCH(ATALI[[#This Row],[ID NOTA]],Table1[ID],0)))</f>
        <v/>
      </c>
      <c r="E88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84" s="29"/>
      <c r="G884" s="30" t="str">
        <f ca="1">IF(ATALI[[#This Row],[N_ID]]="","",INDEX(INDIRECT($2:$2),ATALI[[#This Row],[//]]))</f>
        <v/>
      </c>
      <c r="H884" s="30" t="str">
        <f ca="1">IF(ATALI[[#This Row],[N_ID]]="","",INDEX(INDIRECT($2:$2),ATALI[[#This Row],[//]]))</f>
        <v/>
      </c>
      <c r="I884" s="32" t="str">
        <f ca="1">IF(ATALI[[#This Row],[N_ID]]="","",INDEX(INDIRECT($2:$2),ATALI[[#This Row],[//]]))</f>
        <v/>
      </c>
      <c r="J884" s="32" t="str">
        <f ca="1">IF(ATALI[[#This Row],[//]]="","",INDEX([3]!db[NB PAJAK],ATALI[[#This Row],[stt]]-1))</f>
        <v/>
      </c>
      <c r="K884" s="29" t="str">
        <f ca="1">IF(ATALI[[#This Row],[//]]="","",INDEX(INDIRECT($2:$2),ATALI[[#This Row],[//]]))</f>
        <v/>
      </c>
      <c r="L884" s="29" t="str">
        <f ca="1">IF(ATALI[[#This Row],[//]]="","",INDEX(INDIRECT($2:$2),ATALI[[#This Row],[//]]))</f>
        <v/>
      </c>
      <c r="M884" s="29" t="str">
        <f ca="1">IF(ATALI[[#This Row],[//]]="","",INDEX(INDIRECT($2:$2),ATALI[[#This Row],[//]]))</f>
        <v/>
      </c>
      <c r="N884" s="33" t="str">
        <f ca="1">IF(ATALI[[#This Row],[//]]="","",INDEX(INDIRECT($2:$2),ATALI[[#This Row],[//]]))</f>
        <v/>
      </c>
      <c r="O884" s="44" t="str">
        <f ca="1">IF(ATALI[[#This Row],[//]]="","",INDEX(INDIRECT($2:$2),ATALI[[#This Row],[//]]))</f>
        <v/>
      </c>
      <c r="P884" s="44" t="str">
        <f ca="1">IF(ATALI[[#This Row],[//]]="","",IF(INDEX(INDIRECT($2:$2),ATALI[[#This Row],[//]])="","",INDEX(INDIRECT($2:$2),ATALI[[#This Row],[//]])))</f>
        <v/>
      </c>
      <c r="Q884" s="33" t="str">
        <f ca="1">IF(ATALI[[#This Row],[//]]="","",INDEX(INDIRECT($2:$2),ATALI[[#This Row],[//]]))</f>
        <v/>
      </c>
      <c r="R8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84" s="58" t="str">
        <f ca="1">IF(ATALI[[#This Row],[//]]="","",IF(INDEX(INDIRECT($2:$2),ATALI[[#This Row],[//]])="","",INDEX(INDIRECT($2:$2),ATALI[[#This Row],[//]])))</f>
        <v/>
      </c>
      <c r="U884" s="32" t="str">
        <f ca="1">IF(ATALI[[#This Row],[//]]="","",INDEX(INDIRECT($2:$2),ATALI[[#This Row],[//]]))</f>
        <v/>
      </c>
      <c r="V884" s="32" t="str">
        <f ca="1">LOWER(SUBSTITUTE(SUBSTITUTE(SUBSTITUTE(SUBSTITUTE(SUBSTITUTE(SUBSTITUTE(SUBSTITUTE(ATALI[[#This Row],[N.B.nota]]," ",""),"-",""),"(",""),")",""),".",""),",",""),"/",""))</f>
        <v/>
      </c>
      <c r="W884" s="32" t="str">
        <f ca="1">IF(ATALI[[#This Row],[concat]]="","",MATCH(ATALI[[#This Row],[concat]],[3]!db[NB NOTA_C],0)+1)</f>
        <v/>
      </c>
      <c r="X884" s="32" t="str">
        <f ca="1">IF(ATALI[[#This Row],[N.B.nota]]="","",ADDRESS(ROW(ATALI[QB]),COLUMN(ATALI[QB]))&amp;":"&amp;ADDRESS(ROW(),COLUMN(ATALI[QB])))</f>
        <v/>
      </c>
      <c r="Y884" s="59" t="str">
        <f ca="1">IF(ATALI[[#This Row],[//]]="","",HYPERLINK("[../DB.xlsx]DB!e"&amp;MATCH(ATALI[[#This Row],[concat]],[3]!db[NB NOTA_C],0)+1,"&gt;"))</f>
        <v/>
      </c>
      <c r="Z884" s="32">
        <f ca="1">IF(ATALI[[#This Row],[ID NOTA]]="",INDIRECT(ADDRESS(ROW()-1,COLUMN())),ATALI[[#This Row],[ID NOTA]])</f>
        <v>7</v>
      </c>
    </row>
    <row r="885" spans="1:26" x14ac:dyDescent="0.25">
      <c r="A885" s="32"/>
      <c r="B885" s="29" t="str">
        <f>IF(ATALI[[#This Row],[N_ID]]="","",INDEX(Table1[ID],MATCH(ATALI[[#This Row],[N_ID]],Table1[N_ID],0)))</f>
        <v/>
      </c>
      <c r="C885" s="29" t="str">
        <f ca="1">IF(ATALI[[#This Row],[//]]="","",HYPERLINK("["&amp;SUBSTITUTE(DIR,"'","")&amp;"]NOTA!D"&amp;ATALI[[#This Row],[//]]+2,"&gt;"))</f>
        <v/>
      </c>
      <c r="D885" s="29" t="str">
        <f>IF(ATALI[[#This Row],[ID NOTA]]="","",INDEX(Table1[QB],MATCH(ATALI[[#This Row],[ID NOTA]],Table1[ID],0)))</f>
        <v/>
      </c>
      <c r="E88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85" s="29"/>
      <c r="G885" s="30" t="str">
        <f ca="1">IF(ATALI[[#This Row],[N_ID]]="","",INDEX(INDIRECT($2:$2),ATALI[[#This Row],[//]]))</f>
        <v/>
      </c>
      <c r="H885" s="30" t="str">
        <f ca="1">IF(ATALI[[#This Row],[N_ID]]="","",INDEX(INDIRECT($2:$2),ATALI[[#This Row],[//]]))</f>
        <v/>
      </c>
      <c r="I885" s="32" t="str">
        <f ca="1">IF(ATALI[[#This Row],[N_ID]]="","",INDEX(INDIRECT($2:$2),ATALI[[#This Row],[//]]))</f>
        <v/>
      </c>
      <c r="J885" s="32" t="str">
        <f ca="1">IF(ATALI[[#This Row],[//]]="","",INDEX([3]!db[NB PAJAK],ATALI[[#This Row],[stt]]-1))</f>
        <v/>
      </c>
      <c r="K885" s="29" t="str">
        <f ca="1">IF(ATALI[[#This Row],[//]]="","",INDEX(INDIRECT($2:$2),ATALI[[#This Row],[//]]))</f>
        <v/>
      </c>
      <c r="L885" s="29" t="str">
        <f ca="1">IF(ATALI[[#This Row],[//]]="","",INDEX(INDIRECT($2:$2),ATALI[[#This Row],[//]]))</f>
        <v/>
      </c>
      <c r="M885" s="29" t="str">
        <f ca="1">IF(ATALI[[#This Row],[//]]="","",INDEX(INDIRECT($2:$2),ATALI[[#This Row],[//]]))</f>
        <v/>
      </c>
      <c r="N885" s="33" t="str">
        <f ca="1">IF(ATALI[[#This Row],[//]]="","",INDEX(INDIRECT($2:$2),ATALI[[#This Row],[//]]))</f>
        <v/>
      </c>
      <c r="O885" s="44" t="str">
        <f ca="1">IF(ATALI[[#This Row],[//]]="","",INDEX(INDIRECT($2:$2),ATALI[[#This Row],[//]]))</f>
        <v/>
      </c>
      <c r="P885" s="44" t="str">
        <f ca="1">IF(ATALI[[#This Row],[//]]="","",IF(INDEX(INDIRECT($2:$2),ATALI[[#This Row],[//]])="","",INDEX(INDIRECT($2:$2),ATALI[[#This Row],[//]])))</f>
        <v/>
      </c>
      <c r="Q885" s="33" t="str">
        <f ca="1">IF(ATALI[[#This Row],[//]]="","",INDEX(INDIRECT($2:$2),ATALI[[#This Row],[//]]))</f>
        <v/>
      </c>
      <c r="R8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85" s="58" t="str">
        <f ca="1">IF(ATALI[[#This Row],[//]]="","",IF(INDEX(INDIRECT($2:$2),ATALI[[#This Row],[//]])="","",INDEX(INDIRECT($2:$2),ATALI[[#This Row],[//]])))</f>
        <v/>
      </c>
      <c r="U885" s="32" t="str">
        <f ca="1">IF(ATALI[[#This Row],[//]]="","",INDEX(INDIRECT($2:$2),ATALI[[#This Row],[//]]))</f>
        <v/>
      </c>
      <c r="V885" s="32" t="str">
        <f ca="1">LOWER(SUBSTITUTE(SUBSTITUTE(SUBSTITUTE(SUBSTITUTE(SUBSTITUTE(SUBSTITUTE(SUBSTITUTE(ATALI[[#This Row],[N.B.nota]]," ",""),"-",""),"(",""),")",""),".",""),",",""),"/",""))</f>
        <v/>
      </c>
      <c r="W885" s="32" t="str">
        <f ca="1">IF(ATALI[[#This Row],[concat]]="","",MATCH(ATALI[[#This Row],[concat]],[3]!db[NB NOTA_C],0)+1)</f>
        <v/>
      </c>
      <c r="X885" s="32" t="str">
        <f ca="1">IF(ATALI[[#This Row],[N.B.nota]]="","",ADDRESS(ROW(ATALI[QB]),COLUMN(ATALI[QB]))&amp;":"&amp;ADDRESS(ROW(),COLUMN(ATALI[QB])))</f>
        <v/>
      </c>
      <c r="Y885" s="59" t="str">
        <f ca="1">IF(ATALI[[#This Row],[//]]="","",HYPERLINK("[../DB.xlsx]DB!e"&amp;MATCH(ATALI[[#This Row],[concat]],[3]!db[NB NOTA_C],0)+1,"&gt;"))</f>
        <v/>
      </c>
      <c r="Z885" s="32">
        <f ca="1">IF(ATALI[[#This Row],[ID NOTA]]="",INDIRECT(ADDRESS(ROW()-1,COLUMN())),ATALI[[#This Row],[ID NOTA]])</f>
        <v>7</v>
      </c>
    </row>
    <row r="886" spans="1:26" x14ac:dyDescent="0.25">
      <c r="A886" s="38"/>
      <c r="B886" s="29" t="str">
        <f>IF(ATALI[[#This Row],[N_ID]]="","",INDEX(Table1[ID],MATCH(ATALI[[#This Row],[N_ID]],Table1[N_ID],0)))</f>
        <v/>
      </c>
      <c r="C886" s="29" t="str">
        <f ca="1">IF(ATALI[[#This Row],[//]]="","",HYPERLINK("["&amp;SUBSTITUTE(DIR,"'","")&amp;"]NOTA!D"&amp;ATALI[[#This Row],[//]]+2,"&gt;"))</f>
        <v/>
      </c>
      <c r="D886" s="29" t="str">
        <f>IF(ATALI[[#This Row],[ID NOTA]]="","",INDEX(Table1[QB],MATCH(ATALI[[#This Row],[ID NOTA]],Table1[ID],0)))</f>
        <v/>
      </c>
      <c r="E88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86" s="29"/>
      <c r="G886" s="30" t="str">
        <f ca="1">IF(ATALI[[#This Row],[N_ID]]="","",INDEX(INDIRECT($2:$2),ATALI[[#This Row],[//]]))</f>
        <v/>
      </c>
      <c r="H886" s="30" t="str">
        <f ca="1">IF(ATALI[[#This Row],[N_ID]]="","",INDEX(INDIRECT($2:$2),ATALI[[#This Row],[//]]))</f>
        <v/>
      </c>
      <c r="I886" s="32" t="str">
        <f ca="1">IF(ATALI[[#This Row],[N_ID]]="","",INDEX(INDIRECT($2:$2),ATALI[[#This Row],[//]]))</f>
        <v/>
      </c>
      <c r="J886" s="32" t="str">
        <f ca="1">IF(ATALI[[#This Row],[//]]="","",INDEX([3]!db[NB PAJAK],ATALI[[#This Row],[stt]]-1))</f>
        <v/>
      </c>
      <c r="K886" s="29" t="str">
        <f ca="1">IF(ATALI[[#This Row],[//]]="","",INDEX(INDIRECT($2:$2),ATALI[[#This Row],[//]]))</f>
        <v/>
      </c>
      <c r="L886" s="29" t="str">
        <f ca="1">IF(ATALI[[#This Row],[//]]="","",INDEX(INDIRECT($2:$2),ATALI[[#This Row],[//]]))</f>
        <v/>
      </c>
      <c r="M886" s="29" t="str">
        <f ca="1">IF(ATALI[[#This Row],[//]]="","",INDEX(INDIRECT($2:$2),ATALI[[#This Row],[//]]))</f>
        <v/>
      </c>
      <c r="N886" s="33" t="str">
        <f ca="1">IF(ATALI[[#This Row],[//]]="","",INDEX(INDIRECT($2:$2),ATALI[[#This Row],[//]]))</f>
        <v/>
      </c>
      <c r="O886" s="44" t="str">
        <f ca="1">IF(ATALI[[#This Row],[//]]="","",INDEX(INDIRECT($2:$2),ATALI[[#This Row],[//]]))</f>
        <v/>
      </c>
      <c r="P886" s="44" t="str">
        <f ca="1">IF(ATALI[[#This Row],[//]]="","",IF(INDEX(INDIRECT($2:$2),ATALI[[#This Row],[//]])="","",INDEX(INDIRECT($2:$2),ATALI[[#This Row],[//]])))</f>
        <v/>
      </c>
      <c r="Q886" s="33" t="str">
        <f ca="1">IF(ATALI[[#This Row],[//]]="","",INDEX(INDIRECT($2:$2),ATALI[[#This Row],[//]]))</f>
        <v/>
      </c>
      <c r="R8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86" s="58" t="str">
        <f ca="1">IF(ATALI[[#This Row],[//]]="","",IF(INDEX(INDIRECT($2:$2),ATALI[[#This Row],[//]])="","",INDEX(INDIRECT($2:$2),ATALI[[#This Row],[//]])))</f>
        <v/>
      </c>
      <c r="U886" s="32" t="str">
        <f ca="1">IF(ATALI[[#This Row],[//]]="","",INDEX(INDIRECT($2:$2),ATALI[[#This Row],[//]]))</f>
        <v/>
      </c>
      <c r="V886" s="32" t="str">
        <f ca="1">LOWER(SUBSTITUTE(SUBSTITUTE(SUBSTITUTE(SUBSTITUTE(SUBSTITUTE(SUBSTITUTE(SUBSTITUTE(ATALI[[#This Row],[N.B.nota]]," ",""),"-",""),"(",""),")",""),".",""),",",""),"/",""))</f>
        <v/>
      </c>
      <c r="W886" s="32" t="str">
        <f ca="1">IF(ATALI[[#This Row],[concat]]="","",MATCH(ATALI[[#This Row],[concat]],[3]!db[NB NOTA_C],0)+1)</f>
        <v/>
      </c>
      <c r="X886" s="32" t="str">
        <f ca="1">IF(ATALI[[#This Row],[N.B.nota]]="","",ADDRESS(ROW(ATALI[QB]),COLUMN(ATALI[QB]))&amp;":"&amp;ADDRESS(ROW(),COLUMN(ATALI[QB])))</f>
        <v/>
      </c>
      <c r="Y886" s="59" t="str">
        <f ca="1">IF(ATALI[[#This Row],[//]]="","",HYPERLINK("[../DB.xlsx]DB!e"&amp;MATCH(ATALI[[#This Row],[concat]],[3]!db[NB NOTA_C],0)+1,"&gt;"))</f>
        <v/>
      </c>
      <c r="Z886" s="32">
        <f ca="1">IF(ATALI[[#This Row],[ID NOTA]]="",INDIRECT(ADDRESS(ROW()-1,COLUMN())),ATALI[[#This Row],[ID NOTA]])</f>
        <v>7</v>
      </c>
    </row>
    <row r="887" spans="1:26" x14ac:dyDescent="0.25">
      <c r="A887" s="38"/>
      <c r="B887" s="29" t="str">
        <f>IF(ATALI[[#This Row],[N_ID]]="","",INDEX(Table1[ID],MATCH(ATALI[[#This Row],[N_ID]],Table1[N_ID],0)))</f>
        <v/>
      </c>
      <c r="C887" s="29" t="str">
        <f ca="1">IF(ATALI[[#This Row],[//]]="","",HYPERLINK("["&amp;SUBSTITUTE(DIR,"'","")&amp;"]NOTA!D"&amp;ATALI[[#This Row],[//]]+2,"&gt;"))</f>
        <v/>
      </c>
      <c r="D887" s="29" t="str">
        <f>IF(ATALI[[#This Row],[ID NOTA]]="","",INDEX(Table1[QB],MATCH(ATALI[[#This Row],[ID NOTA]],Table1[ID],0)))</f>
        <v/>
      </c>
      <c r="E88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87" s="29"/>
      <c r="G887" s="30" t="str">
        <f ca="1">IF(ATALI[[#This Row],[N_ID]]="","",INDEX(INDIRECT($2:$2),ATALI[[#This Row],[//]]))</f>
        <v/>
      </c>
      <c r="H887" s="30" t="str">
        <f ca="1">IF(ATALI[[#This Row],[N_ID]]="","",INDEX(INDIRECT($2:$2),ATALI[[#This Row],[//]]))</f>
        <v/>
      </c>
      <c r="I887" s="32" t="str">
        <f ca="1">IF(ATALI[[#This Row],[N_ID]]="","",INDEX(INDIRECT($2:$2),ATALI[[#This Row],[//]]))</f>
        <v/>
      </c>
      <c r="J887" s="32" t="str">
        <f ca="1">IF(ATALI[[#This Row],[//]]="","",INDEX([3]!db[NB PAJAK],ATALI[[#This Row],[stt]]-1))</f>
        <v/>
      </c>
      <c r="K887" s="29" t="str">
        <f ca="1">IF(ATALI[[#This Row],[//]]="","",INDEX(INDIRECT($2:$2),ATALI[[#This Row],[//]]))</f>
        <v/>
      </c>
      <c r="L887" s="29" t="str">
        <f ca="1">IF(ATALI[[#This Row],[//]]="","",INDEX(INDIRECT($2:$2),ATALI[[#This Row],[//]]))</f>
        <v/>
      </c>
      <c r="M887" s="29" t="str">
        <f ca="1">IF(ATALI[[#This Row],[//]]="","",INDEX(INDIRECT($2:$2),ATALI[[#This Row],[//]]))</f>
        <v/>
      </c>
      <c r="N887" s="33" t="str">
        <f ca="1">IF(ATALI[[#This Row],[//]]="","",INDEX(INDIRECT($2:$2),ATALI[[#This Row],[//]]))</f>
        <v/>
      </c>
      <c r="O887" s="44" t="str">
        <f ca="1">IF(ATALI[[#This Row],[//]]="","",INDEX(INDIRECT($2:$2),ATALI[[#This Row],[//]]))</f>
        <v/>
      </c>
      <c r="P887" s="44" t="str">
        <f ca="1">IF(ATALI[[#This Row],[//]]="","",IF(INDEX(INDIRECT($2:$2),ATALI[[#This Row],[//]])="","",INDEX(INDIRECT($2:$2),ATALI[[#This Row],[//]])))</f>
        <v/>
      </c>
      <c r="Q887" s="33" t="str">
        <f ca="1">IF(ATALI[[#This Row],[//]]="","",INDEX(INDIRECT($2:$2),ATALI[[#This Row],[//]]))</f>
        <v/>
      </c>
      <c r="R8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87" s="58" t="str">
        <f ca="1">IF(ATALI[[#This Row],[//]]="","",IF(INDEX(INDIRECT($2:$2),ATALI[[#This Row],[//]])="","",INDEX(INDIRECT($2:$2),ATALI[[#This Row],[//]])))</f>
        <v/>
      </c>
      <c r="U887" s="32" t="str">
        <f ca="1">IF(ATALI[[#This Row],[//]]="","",INDEX(INDIRECT($2:$2),ATALI[[#This Row],[//]]))</f>
        <v/>
      </c>
      <c r="V887" s="32" t="str">
        <f ca="1">LOWER(SUBSTITUTE(SUBSTITUTE(SUBSTITUTE(SUBSTITUTE(SUBSTITUTE(SUBSTITUTE(SUBSTITUTE(ATALI[[#This Row],[N.B.nota]]," ",""),"-",""),"(",""),")",""),".",""),",",""),"/",""))</f>
        <v/>
      </c>
      <c r="W887" s="32" t="str">
        <f ca="1">IF(ATALI[[#This Row],[concat]]="","",MATCH(ATALI[[#This Row],[concat]],[3]!db[NB NOTA_C],0)+1)</f>
        <v/>
      </c>
      <c r="X887" s="32" t="str">
        <f ca="1">IF(ATALI[[#This Row],[N.B.nota]]="","",ADDRESS(ROW(ATALI[QB]),COLUMN(ATALI[QB]))&amp;":"&amp;ADDRESS(ROW(),COLUMN(ATALI[QB])))</f>
        <v/>
      </c>
      <c r="Y887" s="59" t="str">
        <f ca="1">IF(ATALI[[#This Row],[//]]="","",HYPERLINK("[../DB.xlsx]DB!e"&amp;MATCH(ATALI[[#This Row],[concat]],[3]!db[NB NOTA_C],0)+1,"&gt;"))</f>
        <v/>
      </c>
      <c r="Z887" s="32">
        <f ca="1">IF(ATALI[[#This Row],[ID NOTA]]="",INDIRECT(ADDRESS(ROW()-1,COLUMN())),ATALI[[#This Row],[ID NOTA]])</f>
        <v>7</v>
      </c>
    </row>
    <row r="888" spans="1:26" x14ac:dyDescent="0.25">
      <c r="A888" s="38"/>
      <c r="B888" s="29" t="str">
        <f>IF(ATALI[[#This Row],[N_ID]]="","",INDEX(Table1[ID],MATCH(ATALI[[#This Row],[N_ID]],Table1[N_ID],0)))</f>
        <v/>
      </c>
      <c r="C888" s="29" t="str">
        <f ca="1">IF(ATALI[[#This Row],[//]]="","",HYPERLINK("["&amp;SUBSTITUTE(DIR,"'","")&amp;"]NOTA!D"&amp;ATALI[[#This Row],[//]]+2,"&gt;"))</f>
        <v/>
      </c>
      <c r="D888" s="29" t="str">
        <f>IF(ATALI[[#This Row],[ID NOTA]]="","",INDEX(Table1[QB],MATCH(ATALI[[#This Row],[ID NOTA]],Table1[ID],0)))</f>
        <v/>
      </c>
      <c r="E88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88" s="29"/>
      <c r="G888" s="30" t="str">
        <f ca="1">IF(ATALI[[#This Row],[N_ID]]="","",INDEX(INDIRECT($2:$2),ATALI[[#This Row],[//]]))</f>
        <v/>
      </c>
      <c r="H888" s="30" t="str">
        <f ca="1">IF(ATALI[[#This Row],[N_ID]]="","",INDEX(INDIRECT($2:$2),ATALI[[#This Row],[//]]))</f>
        <v/>
      </c>
      <c r="I888" s="32" t="str">
        <f ca="1">IF(ATALI[[#This Row],[N_ID]]="","",INDEX(INDIRECT($2:$2),ATALI[[#This Row],[//]]))</f>
        <v/>
      </c>
      <c r="J888" s="32" t="str">
        <f ca="1">IF(ATALI[[#This Row],[//]]="","",INDEX([3]!db[NB PAJAK],ATALI[[#This Row],[stt]]-1))</f>
        <v/>
      </c>
      <c r="K888" s="29" t="str">
        <f ca="1">IF(ATALI[[#This Row],[//]]="","",INDEX(INDIRECT($2:$2),ATALI[[#This Row],[//]]))</f>
        <v/>
      </c>
      <c r="L888" s="29" t="str">
        <f ca="1">IF(ATALI[[#This Row],[//]]="","",INDEX(INDIRECT($2:$2),ATALI[[#This Row],[//]]))</f>
        <v/>
      </c>
      <c r="M888" s="29" t="str">
        <f ca="1">IF(ATALI[[#This Row],[//]]="","",INDEX(INDIRECT($2:$2),ATALI[[#This Row],[//]]))</f>
        <v/>
      </c>
      <c r="N888" s="33" t="str">
        <f ca="1">IF(ATALI[[#This Row],[//]]="","",INDEX(INDIRECT($2:$2),ATALI[[#This Row],[//]]))</f>
        <v/>
      </c>
      <c r="O888" s="44" t="str">
        <f ca="1">IF(ATALI[[#This Row],[//]]="","",INDEX(INDIRECT($2:$2),ATALI[[#This Row],[//]]))</f>
        <v/>
      </c>
      <c r="P888" s="44" t="str">
        <f ca="1">IF(ATALI[[#This Row],[//]]="","",IF(INDEX(INDIRECT($2:$2),ATALI[[#This Row],[//]])="","",INDEX(INDIRECT($2:$2),ATALI[[#This Row],[//]])))</f>
        <v/>
      </c>
      <c r="Q888" s="33" t="str">
        <f ca="1">IF(ATALI[[#This Row],[//]]="","",INDEX(INDIRECT($2:$2),ATALI[[#This Row],[//]]))</f>
        <v/>
      </c>
      <c r="R8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88" s="58" t="str">
        <f ca="1">IF(ATALI[[#This Row],[//]]="","",IF(INDEX(INDIRECT($2:$2),ATALI[[#This Row],[//]])="","",INDEX(INDIRECT($2:$2),ATALI[[#This Row],[//]])))</f>
        <v/>
      </c>
      <c r="U888" s="32" t="str">
        <f ca="1">IF(ATALI[[#This Row],[//]]="","",INDEX(INDIRECT($2:$2),ATALI[[#This Row],[//]]))</f>
        <v/>
      </c>
      <c r="V888" s="32" t="str">
        <f ca="1">LOWER(SUBSTITUTE(SUBSTITUTE(SUBSTITUTE(SUBSTITUTE(SUBSTITUTE(SUBSTITUTE(SUBSTITUTE(ATALI[[#This Row],[N.B.nota]]," ",""),"-",""),"(",""),")",""),".",""),",",""),"/",""))</f>
        <v/>
      </c>
      <c r="W888" s="32" t="str">
        <f ca="1">IF(ATALI[[#This Row],[concat]]="","",MATCH(ATALI[[#This Row],[concat]],[3]!db[NB NOTA_C],0)+1)</f>
        <v/>
      </c>
      <c r="X888" s="32" t="str">
        <f ca="1">IF(ATALI[[#This Row],[N.B.nota]]="","",ADDRESS(ROW(ATALI[QB]),COLUMN(ATALI[QB]))&amp;":"&amp;ADDRESS(ROW(),COLUMN(ATALI[QB])))</f>
        <v/>
      </c>
      <c r="Y888" s="59" t="str">
        <f ca="1">IF(ATALI[[#This Row],[//]]="","",HYPERLINK("[../DB.xlsx]DB!e"&amp;MATCH(ATALI[[#This Row],[concat]],[3]!db[NB NOTA_C],0)+1,"&gt;"))</f>
        <v/>
      </c>
      <c r="Z888" s="32">
        <f ca="1">IF(ATALI[[#This Row],[ID NOTA]]="",INDIRECT(ADDRESS(ROW()-1,COLUMN())),ATALI[[#This Row],[ID NOTA]])</f>
        <v>7</v>
      </c>
    </row>
    <row r="889" spans="1:26" x14ac:dyDescent="0.25">
      <c r="A889" s="43"/>
      <c r="B889" s="29" t="str">
        <f>IF(ATALI[[#This Row],[N_ID]]="","",INDEX(Table1[ID],MATCH(ATALI[[#This Row],[N_ID]],Table1[N_ID],0)))</f>
        <v/>
      </c>
      <c r="C889" s="29" t="str">
        <f ca="1">IF(ATALI[[#This Row],[//]]="","",HYPERLINK("["&amp;SUBSTITUTE(DIR,"'","")&amp;"]NOTA!D"&amp;ATALI[[#This Row],[//]]+2,"&gt;"))</f>
        <v/>
      </c>
      <c r="D889" s="29" t="str">
        <f>IF(ATALI[[#This Row],[ID NOTA]]="","",INDEX(Table1[QB],MATCH(ATALI[[#This Row],[ID NOTA]],Table1[ID],0)))</f>
        <v/>
      </c>
      <c r="E88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89" s="29"/>
      <c r="G889" s="30" t="str">
        <f ca="1">IF(ATALI[[#This Row],[N_ID]]="","",INDEX(INDIRECT($2:$2),ATALI[[#This Row],[//]]))</f>
        <v/>
      </c>
      <c r="H889" s="30" t="str">
        <f ca="1">IF(ATALI[[#This Row],[N_ID]]="","",INDEX(INDIRECT($2:$2),ATALI[[#This Row],[//]]))</f>
        <v/>
      </c>
      <c r="I889" s="32" t="str">
        <f ca="1">IF(ATALI[[#This Row],[N_ID]]="","",INDEX(INDIRECT($2:$2),ATALI[[#This Row],[//]]))</f>
        <v/>
      </c>
      <c r="J889" s="32" t="str">
        <f ca="1">IF(ATALI[[#This Row],[//]]="","",INDEX([3]!db[NB PAJAK],ATALI[[#This Row],[stt]]-1))</f>
        <v/>
      </c>
      <c r="K889" s="29" t="str">
        <f ca="1">IF(ATALI[[#This Row],[//]]="","",INDEX(INDIRECT($2:$2),ATALI[[#This Row],[//]]))</f>
        <v/>
      </c>
      <c r="L889" s="29" t="str">
        <f ca="1">IF(ATALI[[#This Row],[//]]="","",INDEX(INDIRECT($2:$2),ATALI[[#This Row],[//]]))</f>
        <v/>
      </c>
      <c r="M889" s="29" t="str">
        <f ca="1">IF(ATALI[[#This Row],[//]]="","",INDEX(INDIRECT($2:$2),ATALI[[#This Row],[//]]))</f>
        <v/>
      </c>
      <c r="N889" s="33" t="str">
        <f ca="1">IF(ATALI[[#This Row],[//]]="","",INDEX(INDIRECT($2:$2),ATALI[[#This Row],[//]]))</f>
        <v/>
      </c>
      <c r="O889" s="44" t="str">
        <f ca="1">IF(ATALI[[#This Row],[//]]="","",INDEX(INDIRECT($2:$2),ATALI[[#This Row],[//]]))</f>
        <v/>
      </c>
      <c r="P889" s="44" t="str">
        <f ca="1">IF(ATALI[[#This Row],[//]]="","",IF(INDEX(INDIRECT($2:$2),ATALI[[#This Row],[//]])="","",INDEX(INDIRECT($2:$2),ATALI[[#This Row],[//]])))</f>
        <v/>
      </c>
      <c r="Q889" s="33" t="str">
        <f ca="1">IF(ATALI[[#This Row],[//]]="","",INDEX(INDIRECT($2:$2),ATALI[[#This Row],[//]]))</f>
        <v/>
      </c>
      <c r="R8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89" s="58" t="str">
        <f ca="1">IF(ATALI[[#This Row],[//]]="","",IF(INDEX(INDIRECT($2:$2),ATALI[[#This Row],[//]])="","",INDEX(INDIRECT($2:$2),ATALI[[#This Row],[//]])))</f>
        <v/>
      </c>
      <c r="U889" s="32" t="str">
        <f ca="1">IF(ATALI[[#This Row],[//]]="","",INDEX(INDIRECT($2:$2),ATALI[[#This Row],[//]]))</f>
        <v/>
      </c>
      <c r="V889" s="32" t="str">
        <f ca="1">LOWER(SUBSTITUTE(SUBSTITUTE(SUBSTITUTE(SUBSTITUTE(SUBSTITUTE(SUBSTITUTE(SUBSTITUTE(ATALI[[#This Row],[N.B.nota]]," ",""),"-",""),"(",""),")",""),".",""),",",""),"/",""))</f>
        <v/>
      </c>
      <c r="W889" s="32" t="str">
        <f ca="1">IF(ATALI[[#This Row],[concat]]="","",MATCH(ATALI[[#This Row],[concat]],[3]!db[NB NOTA_C],0)+1)</f>
        <v/>
      </c>
      <c r="X889" s="32" t="str">
        <f ca="1">IF(ATALI[[#This Row],[N.B.nota]]="","",ADDRESS(ROW(ATALI[QB]),COLUMN(ATALI[QB]))&amp;":"&amp;ADDRESS(ROW(),COLUMN(ATALI[QB])))</f>
        <v/>
      </c>
      <c r="Y889" s="59" t="str">
        <f ca="1">IF(ATALI[[#This Row],[//]]="","",HYPERLINK("[../DB.xlsx]DB!e"&amp;MATCH(ATALI[[#This Row],[concat]],[3]!db[NB NOTA_C],0)+1,"&gt;"))</f>
        <v/>
      </c>
      <c r="Z889" s="32">
        <f ca="1">IF(ATALI[[#This Row],[ID NOTA]]="",INDIRECT(ADDRESS(ROW()-1,COLUMN())),ATALI[[#This Row],[ID NOTA]])</f>
        <v>7</v>
      </c>
    </row>
    <row r="890" spans="1:26" x14ac:dyDescent="0.25">
      <c r="A890" s="43"/>
      <c r="B890" s="29" t="str">
        <f>IF(ATALI[[#This Row],[N_ID]]="","",INDEX(Table1[ID],MATCH(ATALI[[#This Row],[N_ID]],Table1[N_ID],0)))</f>
        <v/>
      </c>
      <c r="C890" s="29" t="str">
        <f ca="1">IF(ATALI[[#This Row],[//]]="","",HYPERLINK("["&amp;SUBSTITUTE(DIR,"'","")&amp;"]NOTA!D"&amp;ATALI[[#This Row],[//]]+2,"&gt;"))</f>
        <v/>
      </c>
      <c r="D890" s="29" t="str">
        <f>IF(ATALI[[#This Row],[ID NOTA]]="","",INDEX(Table1[QB],MATCH(ATALI[[#This Row],[ID NOTA]],Table1[ID],0)))</f>
        <v/>
      </c>
      <c r="E89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90" s="29"/>
      <c r="G890" s="30" t="str">
        <f ca="1">IF(ATALI[[#This Row],[N_ID]]="","",INDEX(INDIRECT($2:$2),ATALI[[#This Row],[//]]))</f>
        <v/>
      </c>
      <c r="H890" s="30" t="str">
        <f ca="1">IF(ATALI[[#This Row],[N_ID]]="","",INDEX(INDIRECT($2:$2),ATALI[[#This Row],[//]]))</f>
        <v/>
      </c>
      <c r="I890" s="32" t="str">
        <f ca="1">IF(ATALI[[#This Row],[N_ID]]="","",INDEX(INDIRECT($2:$2),ATALI[[#This Row],[//]]))</f>
        <v/>
      </c>
      <c r="J890" s="32" t="str">
        <f ca="1">IF(ATALI[[#This Row],[//]]="","",INDEX([3]!db[NB PAJAK],ATALI[[#This Row],[stt]]-1))</f>
        <v/>
      </c>
      <c r="K890" s="29" t="str">
        <f ca="1">IF(ATALI[[#This Row],[//]]="","",INDEX(INDIRECT($2:$2),ATALI[[#This Row],[//]]))</f>
        <v/>
      </c>
      <c r="L890" s="29" t="str">
        <f ca="1">IF(ATALI[[#This Row],[//]]="","",INDEX(INDIRECT($2:$2),ATALI[[#This Row],[//]]))</f>
        <v/>
      </c>
      <c r="M890" s="29" t="str">
        <f ca="1">IF(ATALI[[#This Row],[//]]="","",INDEX(INDIRECT($2:$2),ATALI[[#This Row],[//]]))</f>
        <v/>
      </c>
      <c r="N890" s="33" t="str">
        <f ca="1">IF(ATALI[[#This Row],[//]]="","",INDEX(INDIRECT($2:$2),ATALI[[#This Row],[//]]))</f>
        <v/>
      </c>
      <c r="O890" s="44" t="str">
        <f ca="1">IF(ATALI[[#This Row],[//]]="","",INDEX(INDIRECT($2:$2),ATALI[[#This Row],[//]]))</f>
        <v/>
      </c>
      <c r="P890" s="44" t="str">
        <f ca="1">IF(ATALI[[#This Row],[//]]="","",IF(INDEX(INDIRECT($2:$2),ATALI[[#This Row],[//]])="","",INDEX(INDIRECT($2:$2),ATALI[[#This Row],[//]])))</f>
        <v/>
      </c>
      <c r="Q890" s="33" t="str">
        <f ca="1">IF(ATALI[[#This Row],[//]]="","",INDEX(INDIRECT($2:$2),ATALI[[#This Row],[//]]))</f>
        <v/>
      </c>
      <c r="R8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90" s="58" t="str">
        <f ca="1">IF(ATALI[[#This Row],[//]]="","",IF(INDEX(INDIRECT($2:$2),ATALI[[#This Row],[//]])="","",INDEX(INDIRECT($2:$2),ATALI[[#This Row],[//]])))</f>
        <v/>
      </c>
      <c r="U890" s="32" t="str">
        <f ca="1">IF(ATALI[[#This Row],[//]]="","",INDEX(INDIRECT($2:$2),ATALI[[#This Row],[//]]))</f>
        <v/>
      </c>
      <c r="V890" s="32" t="str">
        <f ca="1">LOWER(SUBSTITUTE(SUBSTITUTE(SUBSTITUTE(SUBSTITUTE(SUBSTITUTE(SUBSTITUTE(SUBSTITUTE(ATALI[[#This Row],[N.B.nota]]," ",""),"-",""),"(",""),")",""),".",""),",",""),"/",""))</f>
        <v/>
      </c>
      <c r="W890" s="32" t="str">
        <f ca="1">IF(ATALI[[#This Row],[concat]]="","",MATCH(ATALI[[#This Row],[concat]],[3]!db[NB NOTA_C],0)+1)</f>
        <v/>
      </c>
      <c r="X890" s="32" t="str">
        <f ca="1">IF(ATALI[[#This Row],[N.B.nota]]="","",ADDRESS(ROW(ATALI[QB]),COLUMN(ATALI[QB]))&amp;":"&amp;ADDRESS(ROW(),COLUMN(ATALI[QB])))</f>
        <v/>
      </c>
      <c r="Y890" s="59" t="str">
        <f ca="1">IF(ATALI[[#This Row],[//]]="","",HYPERLINK("[../DB.xlsx]DB!e"&amp;MATCH(ATALI[[#This Row],[concat]],[3]!db[NB NOTA_C],0)+1,"&gt;"))</f>
        <v/>
      </c>
      <c r="Z890" s="32">
        <f ca="1">IF(ATALI[[#This Row],[ID NOTA]]="",INDIRECT(ADDRESS(ROW()-1,COLUMN())),ATALI[[#This Row],[ID NOTA]])</f>
        <v>7</v>
      </c>
    </row>
    <row r="891" spans="1:26" x14ac:dyDescent="0.25">
      <c r="A891" s="32"/>
      <c r="B891" s="29" t="str">
        <f>IF(ATALI[[#This Row],[N_ID]]="","",INDEX(Table1[ID],MATCH(ATALI[[#This Row],[N_ID]],Table1[N_ID],0)))</f>
        <v/>
      </c>
      <c r="C891" s="29" t="str">
        <f ca="1">IF(ATALI[[#This Row],[//]]="","",HYPERLINK("["&amp;SUBSTITUTE(DIR,"'","")&amp;"]NOTA!D"&amp;ATALI[[#This Row],[//]]+2,"&gt;"))</f>
        <v/>
      </c>
      <c r="D891" s="29" t="str">
        <f>IF(ATALI[[#This Row],[ID NOTA]]="","",INDEX(Table1[QB],MATCH(ATALI[[#This Row],[ID NOTA]],Table1[ID],0)))</f>
        <v/>
      </c>
      <c r="E89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91" s="29"/>
      <c r="G891" s="30" t="str">
        <f ca="1">IF(ATALI[[#This Row],[N_ID]]="","",INDEX(INDIRECT($2:$2),ATALI[[#This Row],[//]]))</f>
        <v/>
      </c>
      <c r="H891" s="30" t="str">
        <f ca="1">IF(ATALI[[#This Row],[N_ID]]="","",INDEX(INDIRECT($2:$2),ATALI[[#This Row],[//]]))</f>
        <v/>
      </c>
      <c r="I891" s="32" t="str">
        <f ca="1">IF(ATALI[[#This Row],[N_ID]]="","",INDEX(INDIRECT($2:$2),ATALI[[#This Row],[//]]))</f>
        <v/>
      </c>
      <c r="J891" s="32" t="str">
        <f ca="1">IF(ATALI[[#This Row],[//]]="","",INDEX([3]!db[NB PAJAK],ATALI[[#This Row],[stt]]-1))</f>
        <v/>
      </c>
      <c r="K891" s="29" t="str">
        <f ca="1">IF(ATALI[[#This Row],[//]]="","",INDEX(INDIRECT($2:$2),ATALI[[#This Row],[//]]))</f>
        <v/>
      </c>
      <c r="L891" s="29" t="str">
        <f ca="1">IF(ATALI[[#This Row],[//]]="","",INDEX(INDIRECT($2:$2),ATALI[[#This Row],[//]]))</f>
        <v/>
      </c>
      <c r="M891" s="29" t="str">
        <f ca="1">IF(ATALI[[#This Row],[//]]="","",INDEX(INDIRECT($2:$2),ATALI[[#This Row],[//]]))</f>
        <v/>
      </c>
      <c r="N891" s="33" t="str">
        <f ca="1">IF(ATALI[[#This Row],[//]]="","",INDEX(INDIRECT($2:$2),ATALI[[#This Row],[//]]))</f>
        <v/>
      </c>
      <c r="O891" s="44" t="str">
        <f ca="1">IF(ATALI[[#This Row],[//]]="","",INDEX(INDIRECT($2:$2),ATALI[[#This Row],[//]]))</f>
        <v/>
      </c>
      <c r="P891" s="44" t="str">
        <f ca="1">IF(ATALI[[#This Row],[//]]="","",IF(INDEX(INDIRECT($2:$2),ATALI[[#This Row],[//]])="","",INDEX(INDIRECT($2:$2),ATALI[[#This Row],[//]])))</f>
        <v/>
      </c>
      <c r="Q891" s="33" t="str">
        <f ca="1">IF(ATALI[[#This Row],[//]]="","",INDEX(INDIRECT($2:$2),ATALI[[#This Row],[//]]))</f>
        <v/>
      </c>
      <c r="R8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91" s="45" t="str">
        <f ca="1">IF(ATALI[[#This Row],[//]]="","",IF(INDEX(INDIRECT($2:$2),ATALI[[#This Row],[//]])="","",INDEX(INDIRECT($2:$2),ATALI[[#This Row],[//]])))</f>
        <v/>
      </c>
      <c r="U891" s="32" t="str">
        <f ca="1">IF(ATALI[[#This Row],[//]]="","",INDEX(INDIRECT($2:$2),ATALI[[#This Row],[//]]))</f>
        <v/>
      </c>
      <c r="V891" s="32" t="str">
        <f ca="1">LOWER(SUBSTITUTE(SUBSTITUTE(SUBSTITUTE(SUBSTITUTE(SUBSTITUTE(SUBSTITUTE(SUBSTITUTE(ATALI[[#This Row],[N.B.nota]]," ",""),"-",""),"(",""),")",""),".",""),",",""),"/",""))</f>
        <v/>
      </c>
      <c r="W891" s="32" t="str">
        <f ca="1">IF(ATALI[[#This Row],[concat]]="","",MATCH(ATALI[[#This Row],[concat]],[3]!db[NB NOTA_C],0)+1)</f>
        <v/>
      </c>
      <c r="X891" s="32" t="str">
        <f ca="1">IF(ATALI[[#This Row],[N.B.nota]]="","",ADDRESS(ROW(ATALI[QB]),COLUMN(ATALI[QB]))&amp;":"&amp;ADDRESS(ROW(),COLUMN(ATALI[QB])))</f>
        <v/>
      </c>
      <c r="Y891" s="46" t="str">
        <f ca="1">IF(ATALI[[#This Row],[//]]="","",HYPERLINK("[../DB.xlsx]DB!e"&amp;MATCH(ATALI[[#This Row],[concat]],[3]!db[NB NOTA_C],0)+1,"&gt;"))</f>
        <v/>
      </c>
      <c r="Z891" s="32">
        <f ca="1">IF(ATALI[[#This Row],[ID NOTA]]="",INDIRECT(ADDRESS(ROW()-1,COLUMN())),ATALI[[#This Row],[ID NOTA]])</f>
        <v>7</v>
      </c>
    </row>
    <row r="892" spans="1:26" x14ac:dyDescent="0.25">
      <c r="A892" s="32"/>
      <c r="B892" s="29" t="str">
        <f>IF(ATALI[[#This Row],[N_ID]]="","",INDEX(Table1[ID],MATCH(ATALI[[#This Row],[N_ID]],Table1[N_ID],0)))</f>
        <v/>
      </c>
      <c r="C892" s="29" t="str">
        <f ca="1">IF(ATALI[[#This Row],[//]]="","",HYPERLINK("["&amp;SUBSTITUTE(DIR,"'","")&amp;"]NOTA!D"&amp;ATALI[[#This Row],[//]]+2,"&gt;"))</f>
        <v/>
      </c>
      <c r="D892" s="29" t="str">
        <f>IF(ATALI[[#This Row],[ID NOTA]]="","",INDEX(Table1[QB],MATCH(ATALI[[#This Row],[ID NOTA]],Table1[ID],0)))</f>
        <v/>
      </c>
      <c r="E89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92" s="29"/>
      <c r="G892" s="30" t="str">
        <f ca="1">IF(ATALI[[#This Row],[N_ID]]="","",INDEX(INDIRECT($2:$2),ATALI[[#This Row],[//]]))</f>
        <v/>
      </c>
      <c r="H892" s="30" t="str">
        <f ca="1">IF(ATALI[[#This Row],[N_ID]]="","",INDEX(INDIRECT($2:$2),ATALI[[#This Row],[//]]))</f>
        <v/>
      </c>
      <c r="I892" s="32" t="str">
        <f ca="1">IF(ATALI[[#This Row],[N_ID]]="","",INDEX(INDIRECT($2:$2),ATALI[[#This Row],[//]]))</f>
        <v/>
      </c>
      <c r="J892" s="32" t="str">
        <f ca="1">IF(ATALI[[#This Row],[//]]="","",INDEX([3]!db[NB PAJAK],ATALI[[#This Row],[stt]]-1))</f>
        <v/>
      </c>
      <c r="K892" s="29" t="str">
        <f ca="1">IF(ATALI[[#This Row],[//]]="","",INDEX(INDIRECT($2:$2),ATALI[[#This Row],[//]]))</f>
        <v/>
      </c>
      <c r="L892" s="29" t="str">
        <f ca="1">IF(ATALI[[#This Row],[//]]="","",INDEX(INDIRECT($2:$2),ATALI[[#This Row],[//]]))</f>
        <v/>
      </c>
      <c r="M892" s="29" t="str">
        <f ca="1">IF(ATALI[[#This Row],[//]]="","",INDEX(INDIRECT($2:$2),ATALI[[#This Row],[//]]))</f>
        <v/>
      </c>
      <c r="N892" s="33" t="str">
        <f ca="1">IF(ATALI[[#This Row],[//]]="","",INDEX(INDIRECT($2:$2),ATALI[[#This Row],[//]]))</f>
        <v/>
      </c>
      <c r="O892" s="44" t="str">
        <f ca="1">IF(ATALI[[#This Row],[//]]="","",INDEX(INDIRECT($2:$2),ATALI[[#This Row],[//]]))</f>
        <v/>
      </c>
      <c r="P892" s="44" t="str">
        <f ca="1">IF(ATALI[[#This Row],[//]]="","",IF(INDEX(INDIRECT($2:$2),ATALI[[#This Row],[//]])="","",INDEX(INDIRECT($2:$2),ATALI[[#This Row],[//]])))</f>
        <v/>
      </c>
      <c r="Q892" s="33" t="str">
        <f ca="1">IF(ATALI[[#This Row],[//]]="","",INDEX(INDIRECT($2:$2),ATALI[[#This Row],[//]]))</f>
        <v/>
      </c>
      <c r="R8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92" s="45" t="str">
        <f ca="1">IF(ATALI[[#This Row],[//]]="","",IF(INDEX(INDIRECT($2:$2),ATALI[[#This Row],[//]])="","",INDEX(INDIRECT($2:$2),ATALI[[#This Row],[//]])))</f>
        <v/>
      </c>
      <c r="U892" s="32" t="str">
        <f ca="1">IF(ATALI[[#This Row],[//]]="","",INDEX(INDIRECT($2:$2),ATALI[[#This Row],[//]]))</f>
        <v/>
      </c>
      <c r="V892" s="32" t="str">
        <f ca="1">LOWER(SUBSTITUTE(SUBSTITUTE(SUBSTITUTE(SUBSTITUTE(SUBSTITUTE(SUBSTITUTE(SUBSTITUTE(ATALI[[#This Row],[N.B.nota]]," ",""),"-",""),"(",""),")",""),".",""),",",""),"/",""))</f>
        <v/>
      </c>
      <c r="W892" s="32" t="str">
        <f ca="1">IF(ATALI[[#This Row],[concat]]="","",MATCH(ATALI[[#This Row],[concat]],[3]!db[NB NOTA_C],0)+1)</f>
        <v/>
      </c>
      <c r="X892" s="32" t="str">
        <f ca="1">IF(ATALI[[#This Row],[N.B.nota]]="","",ADDRESS(ROW(ATALI[QB]),COLUMN(ATALI[QB]))&amp;":"&amp;ADDRESS(ROW(),COLUMN(ATALI[QB])))</f>
        <v/>
      </c>
      <c r="Y892" s="46" t="str">
        <f ca="1">IF(ATALI[[#This Row],[//]]="","",HYPERLINK("[../DB.xlsx]DB!e"&amp;MATCH(ATALI[[#This Row],[concat]],[3]!db[NB NOTA_C],0)+1,"&gt;"))</f>
        <v/>
      </c>
      <c r="Z892" s="32">
        <f ca="1">IF(ATALI[[#This Row],[ID NOTA]]="",INDIRECT(ADDRESS(ROW()-1,COLUMN())),ATALI[[#This Row],[ID NOTA]])</f>
        <v>7</v>
      </c>
    </row>
    <row r="893" spans="1:26" x14ac:dyDescent="0.25">
      <c r="A893" s="32"/>
      <c r="B893" s="29" t="str">
        <f>IF(ATALI[[#This Row],[N_ID]]="","",INDEX(Table1[ID],MATCH(ATALI[[#This Row],[N_ID]],Table1[N_ID],0)))</f>
        <v/>
      </c>
      <c r="C893" s="29" t="str">
        <f ca="1">IF(ATALI[[#This Row],[//]]="","",HYPERLINK("["&amp;SUBSTITUTE(DIR,"'","")&amp;"]NOTA!D"&amp;ATALI[[#This Row],[//]]+2,"&gt;"))</f>
        <v/>
      </c>
      <c r="D893" s="29" t="str">
        <f>IF(ATALI[[#This Row],[ID NOTA]]="","",INDEX(Table1[QB],MATCH(ATALI[[#This Row],[ID NOTA]],Table1[ID],0)))</f>
        <v/>
      </c>
      <c r="E89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93" s="29"/>
      <c r="G893" s="30" t="str">
        <f ca="1">IF(ATALI[[#This Row],[N_ID]]="","",INDEX(INDIRECT($2:$2),ATALI[[#This Row],[//]]))</f>
        <v/>
      </c>
      <c r="H893" s="30" t="str">
        <f ca="1">IF(ATALI[[#This Row],[N_ID]]="","",INDEX(INDIRECT($2:$2),ATALI[[#This Row],[//]]))</f>
        <v/>
      </c>
      <c r="I893" s="32" t="str">
        <f ca="1">IF(ATALI[[#This Row],[N_ID]]="","",INDEX(INDIRECT($2:$2),ATALI[[#This Row],[//]]))</f>
        <v/>
      </c>
      <c r="J893" s="32" t="str">
        <f ca="1">IF(ATALI[[#This Row],[//]]="","",INDEX([3]!db[NB PAJAK],ATALI[[#This Row],[stt]]-1))</f>
        <v/>
      </c>
      <c r="K893" s="29" t="str">
        <f ca="1">IF(ATALI[[#This Row],[//]]="","",INDEX(INDIRECT($2:$2),ATALI[[#This Row],[//]]))</f>
        <v/>
      </c>
      <c r="L893" s="29" t="str">
        <f ca="1">IF(ATALI[[#This Row],[//]]="","",INDEX(INDIRECT($2:$2),ATALI[[#This Row],[//]]))</f>
        <v/>
      </c>
      <c r="M893" s="29" t="str">
        <f ca="1">IF(ATALI[[#This Row],[//]]="","",INDEX(INDIRECT($2:$2),ATALI[[#This Row],[//]]))</f>
        <v/>
      </c>
      <c r="N893" s="33" t="str">
        <f ca="1">IF(ATALI[[#This Row],[//]]="","",INDEX(INDIRECT($2:$2),ATALI[[#This Row],[//]]))</f>
        <v/>
      </c>
      <c r="O893" s="44" t="str">
        <f ca="1">IF(ATALI[[#This Row],[//]]="","",INDEX(INDIRECT($2:$2),ATALI[[#This Row],[//]]))</f>
        <v/>
      </c>
      <c r="P893" s="44" t="str">
        <f ca="1">IF(ATALI[[#This Row],[//]]="","",IF(INDEX(INDIRECT($2:$2),ATALI[[#This Row],[//]])="","",INDEX(INDIRECT($2:$2),ATALI[[#This Row],[//]])))</f>
        <v/>
      </c>
      <c r="Q893" s="33" t="str">
        <f ca="1">IF(ATALI[[#This Row],[//]]="","",INDEX(INDIRECT($2:$2),ATALI[[#This Row],[//]]))</f>
        <v/>
      </c>
      <c r="R8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93" s="45" t="str">
        <f ca="1">IF(ATALI[[#This Row],[//]]="","",IF(INDEX(INDIRECT($2:$2),ATALI[[#This Row],[//]])="","",INDEX(INDIRECT($2:$2),ATALI[[#This Row],[//]])))</f>
        <v/>
      </c>
      <c r="U893" s="32" t="str">
        <f ca="1">IF(ATALI[[#This Row],[//]]="","",INDEX(INDIRECT($2:$2),ATALI[[#This Row],[//]]))</f>
        <v/>
      </c>
      <c r="V893" s="32" t="str">
        <f ca="1">LOWER(SUBSTITUTE(SUBSTITUTE(SUBSTITUTE(SUBSTITUTE(SUBSTITUTE(SUBSTITUTE(SUBSTITUTE(ATALI[[#This Row],[N.B.nota]]," ",""),"-",""),"(",""),")",""),".",""),",",""),"/",""))</f>
        <v/>
      </c>
      <c r="W893" s="32" t="str">
        <f ca="1">IF(ATALI[[#This Row],[concat]]="","",MATCH(ATALI[[#This Row],[concat]],[3]!db[NB NOTA_C],0)+1)</f>
        <v/>
      </c>
      <c r="X893" s="32" t="str">
        <f ca="1">IF(ATALI[[#This Row],[N.B.nota]]="","",ADDRESS(ROW(ATALI[QB]),COLUMN(ATALI[QB]))&amp;":"&amp;ADDRESS(ROW(),COLUMN(ATALI[QB])))</f>
        <v/>
      </c>
      <c r="Y893" s="46" t="str">
        <f ca="1">IF(ATALI[[#This Row],[//]]="","",HYPERLINK("[../DB.xlsx]DB!e"&amp;MATCH(ATALI[[#This Row],[concat]],[3]!db[NB NOTA_C],0)+1,"&gt;"))</f>
        <v/>
      </c>
      <c r="Z893" s="32">
        <f ca="1">IF(ATALI[[#This Row],[ID NOTA]]="",INDIRECT(ADDRESS(ROW()-1,COLUMN())),ATALI[[#This Row],[ID NOTA]])</f>
        <v>7</v>
      </c>
    </row>
    <row r="894" spans="1:26" x14ac:dyDescent="0.25">
      <c r="A894" s="32"/>
      <c r="B894" s="29" t="str">
        <f>IF(ATALI[[#This Row],[N_ID]]="","",INDEX(Table1[ID],MATCH(ATALI[[#This Row],[N_ID]],Table1[N_ID],0)))</f>
        <v/>
      </c>
      <c r="C894" s="29" t="str">
        <f ca="1">IF(ATALI[[#This Row],[//]]="","",HYPERLINK("["&amp;SUBSTITUTE(DIR,"'","")&amp;"]NOTA!D"&amp;ATALI[[#This Row],[//]]+2,"&gt;"))</f>
        <v/>
      </c>
      <c r="D894" s="29" t="str">
        <f>IF(ATALI[[#This Row],[ID NOTA]]="","",INDEX(Table1[QB],MATCH(ATALI[[#This Row],[ID NOTA]],Table1[ID],0)))</f>
        <v/>
      </c>
      <c r="E89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94" s="29"/>
      <c r="G894" s="30" t="str">
        <f ca="1">IF(ATALI[[#This Row],[N_ID]]="","",INDEX(INDIRECT($2:$2),ATALI[[#This Row],[//]]))</f>
        <v/>
      </c>
      <c r="H894" s="30" t="str">
        <f ca="1">IF(ATALI[[#This Row],[N_ID]]="","",INDEX(INDIRECT($2:$2),ATALI[[#This Row],[//]]))</f>
        <v/>
      </c>
      <c r="I894" s="32" t="str">
        <f ca="1">IF(ATALI[[#This Row],[N_ID]]="","",INDEX(INDIRECT($2:$2),ATALI[[#This Row],[//]]))</f>
        <v/>
      </c>
      <c r="J894" s="32" t="str">
        <f ca="1">IF(ATALI[[#This Row],[//]]="","",INDEX([3]!db[NB PAJAK],ATALI[[#This Row],[stt]]-1))</f>
        <v/>
      </c>
      <c r="K894" s="29" t="str">
        <f ca="1">IF(ATALI[[#This Row],[//]]="","",INDEX(INDIRECT($2:$2),ATALI[[#This Row],[//]]))</f>
        <v/>
      </c>
      <c r="L894" s="29" t="str">
        <f ca="1">IF(ATALI[[#This Row],[//]]="","",INDEX(INDIRECT($2:$2),ATALI[[#This Row],[//]]))</f>
        <v/>
      </c>
      <c r="M894" s="29" t="str">
        <f ca="1">IF(ATALI[[#This Row],[//]]="","",INDEX(INDIRECT($2:$2),ATALI[[#This Row],[//]]))</f>
        <v/>
      </c>
      <c r="N894" s="33" t="str">
        <f ca="1">IF(ATALI[[#This Row],[//]]="","",INDEX(INDIRECT($2:$2),ATALI[[#This Row],[//]]))</f>
        <v/>
      </c>
      <c r="O894" s="44" t="str">
        <f ca="1">IF(ATALI[[#This Row],[//]]="","",INDEX(INDIRECT($2:$2),ATALI[[#This Row],[//]]))</f>
        <v/>
      </c>
      <c r="P894" s="44" t="str">
        <f ca="1">IF(ATALI[[#This Row],[//]]="","",IF(INDEX(INDIRECT($2:$2),ATALI[[#This Row],[//]])="","",INDEX(INDIRECT($2:$2),ATALI[[#This Row],[//]])))</f>
        <v/>
      </c>
      <c r="Q894" s="33" t="str">
        <f ca="1">IF(ATALI[[#This Row],[//]]="","",INDEX(INDIRECT($2:$2),ATALI[[#This Row],[//]]))</f>
        <v/>
      </c>
      <c r="R8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94" s="45" t="str">
        <f ca="1">IF(ATALI[[#This Row],[//]]="","",IF(INDEX(INDIRECT($2:$2),ATALI[[#This Row],[//]])="","",INDEX(INDIRECT($2:$2),ATALI[[#This Row],[//]])))</f>
        <v/>
      </c>
      <c r="U894" s="32" t="str">
        <f ca="1">IF(ATALI[[#This Row],[//]]="","",INDEX(INDIRECT($2:$2),ATALI[[#This Row],[//]]))</f>
        <v/>
      </c>
      <c r="V894" s="32" t="str">
        <f ca="1">LOWER(SUBSTITUTE(SUBSTITUTE(SUBSTITUTE(SUBSTITUTE(SUBSTITUTE(SUBSTITUTE(SUBSTITUTE(ATALI[[#This Row],[N.B.nota]]," ",""),"-",""),"(",""),")",""),".",""),",",""),"/",""))</f>
        <v/>
      </c>
      <c r="W894" s="32" t="str">
        <f ca="1">IF(ATALI[[#This Row],[concat]]="","",MATCH(ATALI[[#This Row],[concat]],[3]!db[NB NOTA_C],0)+1)</f>
        <v/>
      </c>
      <c r="X894" s="32" t="str">
        <f ca="1">IF(ATALI[[#This Row],[N.B.nota]]="","",ADDRESS(ROW(ATALI[QB]),COLUMN(ATALI[QB]))&amp;":"&amp;ADDRESS(ROW(),COLUMN(ATALI[QB])))</f>
        <v/>
      </c>
      <c r="Y894" s="46" t="str">
        <f ca="1">IF(ATALI[[#This Row],[//]]="","",HYPERLINK("[../DB.xlsx]DB!e"&amp;MATCH(ATALI[[#This Row],[concat]],[3]!db[NB NOTA_C],0)+1,"&gt;"))</f>
        <v/>
      </c>
      <c r="Z894" s="32">
        <f ca="1">IF(ATALI[[#This Row],[ID NOTA]]="",INDIRECT(ADDRESS(ROW()-1,COLUMN())),ATALI[[#This Row],[ID NOTA]])</f>
        <v>7</v>
      </c>
    </row>
    <row r="895" spans="1:26" x14ac:dyDescent="0.25">
      <c r="A895" s="32"/>
      <c r="B895" s="29" t="str">
        <f>IF(ATALI[[#This Row],[N_ID]]="","",INDEX(Table1[ID],MATCH(ATALI[[#This Row],[N_ID]],Table1[N_ID],0)))</f>
        <v/>
      </c>
      <c r="C895" s="29" t="str">
        <f ca="1">IF(ATALI[[#This Row],[//]]="","",HYPERLINK("["&amp;SUBSTITUTE(DIR,"'","")&amp;"]NOTA!D"&amp;ATALI[[#This Row],[//]]+2,"&gt;"))</f>
        <v/>
      </c>
      <c r="D895" s="29" t="str">
        <f>IF(ATALI[[#This Row],[ID NOTA]]="","",INDEX(Table1[QB],MATCH(ATALI[[#This Row],[ID NOTA]],Table1[ID],0)))</f>
        <v/>
      </c>
      <c r="E89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95" s="29"/>
      <c r="G895" s="30" t="str">
        <f ca="1">IF(ATALI[[#This Row],[N_ID]]="","",INDEX(INDIRECT($2:$2),ATALI[[#This Row],[//]]))</f>
        <v/>
      </c>
      <c r="H895" s="30" t="str">
        <f ca="1">IF(ATALI[[#This Row],[N_ID]]="","",INDEX(INDIRECT($2:$2),ATALI[[#This Row],[//]]))</f>
        <v/>
      </c>
      <c r="I895" s="32" t="str">
        <f ca="1">IF(ATALI[[#This Row],[N_ID]]="","",INDEX(INDIRECT($2:$2),ATALI[[#This Row],[//]]))</f>
        <v/>
      </c>
      <c r="J895" s="32" t="str">
        <f ca="1">IF(ATALI[[#This Row],[//]]="","",INDEX([3]!db[NB PAJAK],ATALI[[#This Row],[stt]]-1))</f>
        <v/>
      </c>
      <c r="K895" s="29" t="str">
        <f ca="1">IF(ATALI[[#This Row],[//]]="","",INDEX(INDIRECT($2:$2),ATALI[[#This Row],[//]]))</f>
        <v/>
      </c>
      <c r="L895" s="29" t="str">
        <f ca="1">IF(ATALI[[#This Row],[//]]="","",INDEX(INDIRECT($2:$2),ATALI[[#This Row],[//]]))</f>
        <v/>
      </c>
      <c r="M895" s="29" t="str">
        <f ca="1">IF(ATALI[[#This Row],[//]]="","",INDEX(INDIRECT($2:$2),ATALI[[#This Row],[//]]))</f>
        <v/>
      </c>
      <c r="N895" s="33" t="str">
        <f ca="1">IF(ATALI[[#This Row],[//]]="","",INDEX(INDIRECT($2:$2),ATALI[[#This Row],[//]]))</f>
        <v/>
      </c>
      <c r="O895" s="44" t="str">
        <f ca="1">IF(ATALI[[#This Row],[//]]="","",INDEX(INDIRECT($2:$2),ATALI[[#This Row],[//]]))</f>
        <v/>
      </c>
      <c r="P895" s="44" t="str">
        <f ca="1">IF(ATALI[[#This Row],[//]]="","",IF(INDEX(INDIRECT($2:$2),ATALI[[#This Row],[//]])="","",INDEX(INDIRECT($2:$2),ATALI[[#This Row],[//]])))</f>
        <v/>
      </c>
      <c r="Q895" s="33" t="str">
        <f ca="1">IF(ATALI[[#This Row],[//]]="","",INDEX(INDIRECT($2:$2),ATALI[[#This Row],[//]]))</f>
        <v/>
      </c>
      <c r="R8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95" s="45" t="str">
        <f ca="1">IF(ATALI[[#This Row],[//]]="","",IF(INDEX(INDIRECT($2:$2),ATALI[[#This Row],[//]])="","",INDEX(INDIRECT($2:$2),ATALI[[#This Row],[//]])))</f>
        <v/>
      </c>
      <c r="U895" s="32" t="str">
        <f ca="1">IF(ATALI[[#This Row],[//]]="","",INDEX(INDIRECT($2:$2),ATALI[[#This Row],[//]]))</f>
        <v/>
      </c>
      <c r="V895" s="32" t="str">
        <f ca="1">LOWER(SUBSTITUTE(SUBSTITUTE(SUBSTITUTE(SUBSTITUTE(SUBSTITUTE(SUBSTITUTE(SUBSTITUTE(ATALI[[#This Row],[N.B.nota]]," ",""),"-",""),"(",""),")",""),".",""),",",""),"/",""))</f>
        <v/>
      </c>
      <c r="W895" s="32" t="str">
        <f ca="1">IF(ATALI[[#This Row],[concat]]="","",MATCH(ATALI[[#This Row],[concat]],[3]!db[NB NOTA_C],0)+1)</f>
        <v/>
      </c>
      <c r="X895" s="32" t="str">
        <f ca="1">IF(ATALI[[#This Row],[N.B.nota]]="","",ADDRESS(ROW(ATALI[QB]),COLUMN(ATALI[QB]))&amp;":"&amp;ADDRESS(ROW(),COLUMN(ATALI[QB])))</f>
        <v/>
      </c>
      <c r="Y895" s="46" t="str">
        <f ca="1">IF(ATALI[[#This Row],[//]]="","",HYPERLINK("[../DB.xlsx]DB!e"&amp;MATCH(ATALI[[#This Row],[concat]],[3]!db[NB NOTA_C],0)+1,"&gt;"))</f>
        <v/>
      </c>
      <c r="Z895" s="32">
        <f ca="1">IF(ATALI[[#This Row],[ID NOTA]]="",INDIRECT(ADDRESS(ROW()-1,COLUMN())),ATALI[[#This Row],[ID NOTA]])</f>
        <v>7</v>
      </c>
    </row>
    <row r="896" spans="1:26" x14ac:dyDescent="0.25">
      <c r="A896" s="32"/>
      <c r="B896" s="29" t="str">
        <f>IF(ATALI[[#This Row],[N_ID]]="","",INDEX(Table1[ID],MATCH(ATALI[[#This Row],[N_ID]],Table1[N_ID],0)))</f>
        <v/>
      </c>
      <c r="C896" s="29" t="str">
        <f ca="1">IF(ATALI[[#This Row],[//]]="","",HYPERLINK("["&amp;SUBSTITUTE(DIR,"'","")&amp;"]NOTA!D"&amp;ATALI[[#This Row],[//]]+2,"&gt;"))</f>
        <v/>
      </c>
      <c r="D896" s="29" t="str">
        <f>IF(ATALI[[#This Row],[ID NOTA]]="","",INDEX(Table1[QB],MATCH(ATALI[[#This Row],[ID NOTA]],Table1[ID],0)))</f>
        <v/>
      </c>
      <c r="E89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96" s="29"/>
      <c r="G896" s="30" t="str">
        <f ca="1">IF(ATALI[[#This Row],[N_ID]]="","",INDEX(INDIRECT($2:$2),ATALI[[#This Row],[//]]))</f>
        <v/>
      </c>
      <c r="H896" s="30" t="str">
        <f ca="1">IF(ATALI[[#This Row],[N_ID]]="","",INDEX(INDIRECT($2:$2),ATALI[[#This Row],[//]]))</f>
        <v/>
      </c>
      <c r="I896" s="32" t="str">
        <f ca="1">IF(ATALI[[#This Row],[N_ID]]="","",INDEX(INDIRECT($2:$2),ATALI[[#This Row],[//]]))</f>
        <v/>
      </c>
      <c r="J896" s="32" t="str">
        <f ca="1">IF(ATALI[[#This Row],[//]]="","",INDEX([3]!db[NB PAJAK],ATALI[[#This Row],[stt]]-1))</f>
        <v/>
      </c>
      <c r="K896" s="29" t="str">
        <f ca="1">IF(ATALI[[#This Row],[//]]="","",INDEX(INDIRECT($2:$2),ATALI[[#This Row],[//]]))</f>
        <v/>
      </c>
      <c r="L896" s="29" t="str">
        <f ca="1">IF(ATALI[[#This Row],[//]]="","",INDEX(INDIRECT($2:$2),ATALI[[#This Row],[//]]))</f>
        <v/>
      </c>
      <c r="M896" s="29" t="str">
        <f ca="1">IF(ATALI[[#This Row],[//]]="","",INDEX(INDIRECT($2:$2),ATALI[[#This Row],[//]]))</f>
        <v/>
      </c>
      <c r="N896" s="33" t="str">
        <f ca="1">IF(ATALI[[#This Row],[//]]="","",INDEX(INDIRECT($2:$2),ATALI[[#This Row],[//]]))</f>
        <v/>
      </c>
      <c r="O896" s="44" t="str">
        <f ca="1">IF(ATALI[[#This Row],[//]]="","",INDEX(INDIRECT($2:$2),ATALI[[#This Row],[//]]))</f>
        <v/>
      </c>
      <c r="P896" s="44" t="str">
        <f ca="1">IF(ATALI[[#This Row],[//]]="","",IF(INDEX(INDIRECT($2:$2),ATALI[[#This Row],[//]])="","",INDEX(INDIRECT($2:$2),ATALI[[#This Row],[//]])))</f>
        <v/>
      </c>
      <c r="Q896" s="33" t="str">
        <f ca="1">IF(ATALI[[#This Row],[//]]="","",INDEX(INDIRECT($2:$2),ATALI[[#This Row],[//]]))</f>
        <v/>
      </c>
      <c r="R8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96" s="45" t="str">
        <f ca="1">IF(ATALI[[#This Row],[//]]="","",IF(INDEX(INDIRECT($2:$2),ATALI[[#This Row],[//]])="","",INDEX(INDIRECT($2:$2),ATALI[[#This Row],[//]])))</f>
        <v/>
      </c>
      <c r="U896" s="32" t="str">
        <f ca="1">IF(ATALI[[#This Row],[//]]="","",INDEX(INDIRECT($2:$2),ATALI[[#This Row],[//]]))</f>
        <v/>
      </c>
      <c r="V896" s="32" t="str">
        <f ca="1">LOWER(SUBSTITUTE(SUBSTITUTE(SUBSTITUTE(SUBSTITUTE(SUBSTITUTE(SUBSTITUTE(SUBSTITUTE(ATALI[[#This Row],[N.B.nota]]," ",""),"-",""),"(",""),")",""),".",""),",",""),"/",""))</f>
        <v/>
      </c>
      <c r="W896" s="32" t="str">
        <f ca="1">IF(ATALI[[#This Row],[concat]]="","",MATCH(ATALI[[#This Row],[concat]],[3]!db[NB NOTA_C],0)+1)</f>
        <v/>
      </c>
      <c r="X896" s="32" t="str">
        <f ca="1">IF(ATALI[[#This Row],[N.B.nota]]="","",ADDRESS(ROW(ATALI[QB]),COLUMN(ATALI[QB]))&amp;":"&amp;ADDRESS(ROW(),COLUMN(ATALI[QB])))</f>
        <v/>
      </c>
      <c r="Y896" s="46" t="str">
        <f ca="1">IF(ATALI[[#This Row],[//]]="","",HYPERLINK("[../DB.xlsx]DB!e"&amp;MATCH(ATALI[[#This Row],[concat]],[3]!db[NB NOTA_C],0)+1,"&gt;"))</f>
        <v/>
      </c>
      <c r="Z896" s="32">
        <f ca="1">IF(ATALI[[#This Row],[ID NOTA]]="",INDIRECT(ADDRESS(ROW()-1,COLUMN())),ATALI[[#This Row],[ID NOTA]])</f>
        <v>7</v>
      </c>
    </row>
    <row r="897" spans="1:26" x14ac:dyDescent="0.25">
      <c r="A897" s="32"/>
      <c r="B897" s="29" t="str">
        <f>IF(ATALI[[#This Row],[N_ID]]="","",INDEX(Table1[ID],MATCH(ATALI[[#This Row],[N_ID]],Table1[N_ID],0)))</f>
        <v/>
      </c>
      <c r="C897" s="29" t="str">
        <f ca="1">IF(ATALI[[#This Row],[//]]="","",HYPERLINK("["&amp;SUBSTITUTE(DIR,"'","")&amp;"]NOTA!D"&amp;ATALI[[#This Row],[//]]+2,"&gt;"))</f>
        <v/>
      </c>
      <c r="D897" s="29" t="str">
        <f>IF(ATALI[[#This Row],[ID NOTA]]="","",INDEX(Table1[QB],MATCH(ATALI[[#This Row],[ID NOTA]],Table1[ID],0)))</f>
        <v/>
      </c>
      <c r="E89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97" s="29"/>
      <c r="G897" s="30" t="str">
        <f ca="1">IF(ATALI[[#This Row],[N_ID]]="","",INDEX(INDIRECT($2:$2),ATALI[[#This Row],[//]]))</f>
        <v/>
      </c>
      <c r="H897" s="30" t="str">
        <f ca="1">IF(ATALI[[#This Row],[N_ID]]="","",INDEX(INDIRECT($2:$2),ATALI[[#This Row],[//]]))</f>
        <v/>
      </c>
      <c r="I897" s="32" t="str">
        <f ca="1">IF(ATALI[[#This Row],[N_ID]]="","",INDEX(INDIRECT($2:$2),ATALI[[#This Row],[//]]))</f>
        <v/>
      </c>
      <c r="J897" s="32" t="str">
        <f ca="1">IF(ATALI[[#This Row],[//]]="","",INDEX([3]!db[NB PAJAK],ATALI[[#This Row],[stt]]-1))</f>
        <v/>
      </c>
      <c r="K897" s="29" t="str">
        <f ca="1">IF(ATALI[[#This Row],[//]]="","",INDEX(INDIRECT($2:$2),ATALI[[#This Row],[//]]))</f>
        <v/>
      </c>
      <c r="L897" s="29" t="str">
        <f ca="1">IF(ATALI[[#This Row],[//]]="","",INDEX(INDIRECT($2:$2),ATALI[[#This Row],[//]]))</f>
        <v/>
      </c>
      <c r="M897" s="29" t="str">
        <f ca="1">IF(ATALI[[#This Row],[//]]="","",INDEX(INDIRECT($2:$2),ATALI[[#This Row],[//]]))</f>
        <v/>
      </c>
      <c r="N897" s="33" t="str">
        <f ca="1">IF(ATALI[[#This Row],[//]]="","",INDEX(INDIRECT($2:$2),ATALI[[#This Row],[//]]))</f>
        <v/>
      </c>
      <c r="O897" s="44" t="str">
        <f ca="1">IF(ATALI[[#This Row],[//]]="","",INDEX(INDIRECT($2:$2),ATALI[[#This Row],[//]]))</f>
        <v/>
      </c>
      <c r="P897" s="44" t="str">
        <f ca="1">IF(ATALI[[#This Row],[//]]="","",IF(INDEX(INDIRECT($2:$2),ATALI[[#This Row],[//]])="","",INDEX(INDIRECT($2:$2),ATALI[[#This Row],[//]])))</f>
        <v/>
      </c>
      <c r="Q897" s="33" t="str">
        <f ca="1">IF(ATALI[[#This Row],[//]]="","",INDEX(INDIRECT($2:$2),ATALI[[#This Row],[//]]))</f>
        <v/>
      </c>
      <c r="R8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97" s="45" t="str">
        <f ca="1">IF(ATALI[[#This Row],[//]]="","",IF(INDEX(INDIRECT($2:$2),ATALI[[#This Row],[//]])="","",INDEX(INDIRECT($2:$2),ATALI[[#This Row],[//]])))</f>
        <v/>
      </c>
      <c r="U897" s="32" t="str">
        <f ca="1">IF(ATALI[[#This Row],[//]]="","",INDEX(INDIRECT($2:$2),ATALI[[#This Row],[//]]))</f>
        <v/>
      </c>
      <c r="V897" s="32" t="str">
        <f ca="1">LOWER(SUBSTITUTE(SUBSTITUTE(SUBSTITUTE(SUBSTITUTE(SUBSTITUTE(SUBSTITUTE(SUBSTITUTE(ATALI[[#This Row],[N.B.nota]]," ",""),"-",""),"(",""),")",""),".",""),",",""),"/",""))</f>
        <v/>
      </c>
      <c r="W897" s="32" t="str">
        <f ca="1">IF(ATALI[[#This Row],[concat]]="","",MATCH(ATALI[[#This Row],[concat]],[3]!db[NB NOTA_C],0)+1)</f>
        <v/>
      </c>
      <c r="X897" s="32" t="str">
        <f ca="1">IF(ATALI[[#This Row],[N.B.nota]]="","",ADDRESS(ROW(ATALI[QB]),COLUMN(ATALI[QB]))&amp;":"&amp;ADDRESS(ROW(),COLUMN(ATALI[QB])))</f>
        <v/>
      </c>
      <c r="Y897" s="46" t="str">
        <f ca="1">IF(ATALI[[#This Row],[//]]="","",HYPERLINK("[../DB.xlsx]DB!e"&amp;MATCH(ATALI[[#This Row],[concat]],[3]!db[NB NOTA_C],0)+1,"&gt;"))</f>
        <v/>
      </c>
      <c r="Z897" s="32">
        <f ca="1">IF(ATALI[[#This Row],[ID NOTA]]="",INDIRECT(ADDRESS(ROW()-1,COLUMN())),ATALI[[#This Row],[ID NOTA]])</f>
        <v>7</v>
      </c>
    </row>
    <row r="898" spans="1:26" x14ac:dyDescent="0.25">
      <c r="A898" s="32"/>
      <c r="B898" s="29" t="str">
        <f>IF(ATALI[[#This Row],[N_ID]]="","",INDEX(Table1[ID],MATCH(ATALI[[#This Row],[N_ID]],Table1[N_ID],0)))</f>
        <v/>
      </c>
      <c r="C898" s="29" t="str">
        <f ca="1">IF(ATALI[[#This Row],[//]]="","",HYPERLINK("["&amp;SUBSTITUTE(DIR,"'","")&amp;"]NOTA!D"&amp;ATALI[[#This Row],[//]]+2,"&gt;"))</f>
        <v/>
      </c>
      <c r="D898" s="29" t="str">
        <f>IF(ATALI[[#This Row],[ID NOTA]]="","",INDEX(Table1[QB],MATCH(ATALI[[#This Row],[ID NOTA]],Table1[ID],0)))</f>
        <v/>
      </c>
      <c r="E89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98" s="29"/>
      <c r="G898" s="30" t="str">
        <f ca="1">IF(ATALI[[#This Row],[N_ID]]="","",INDEX(INDIRECT($2:$2),ATALI[[#This Row],[//]]))</f>
        <v/>
      </c>
      <c r="H898" s="30" t="str">
        <f ca="1">IF(ATALI[[#This Row],[N_ID]]="","",INDEX(INDIRECT($2:$2),ATALI[[#This Row],[//]]))</f>
        <v/>
      </c>
      <c r="I898" s="32" t="str">
        <f ca="1">IF(ATALI[[#This Row],[N_ID]]="","",INDEX(INDIRECT($2:$2),ATALI[[#This Row],[//]]))</f>
        <v/>
      </c>
      <c r="J898" s="32" t="str">
        <f ca="1">IF(ATALI[[#This Row],[//]]="","",INDEX([3]!db[NB PAJAK],ATALI[[#This Row],[stt]]-1))</f>
        <v/>
      </c>
      <c r="K898" s="29" t="str">
        <f ca="1">IF(ATALI[[#This Row],[//]]="","",INDEX(INDIRECT($2:$2),ATALI[[#This Row],[//]]))</f>
        <v/>
      </c>
      <c r="L898" s="29" t="str">
        <f ca="1">IF(ATALI[[#This Row],[//]]="","",INDEX(INDIRECT($2:$2),ATALI[[#This Row],[//]]))</f>
        <v/>
      </c>
      <c r="M898" s="29" t="str">
        <f ca="1">IF(ATALI[[#This Row],[//]]="","",INDEX(INDIRECT($2:$2),ATALI[[#This Row],[//]]))</f>
        <v/>
      </c>
      <c r="N898" s="33" t="str">
        <f ca="1">IF(ATALI[[#This Row],[//]]="","",INDEX(INDIRECT($2:$2),ATALI[[#This Row],[//]]))</f>
        <v/>
      </c>
      <c r="O898" s="44" t="str">
        <f ca="1">IF(ATALI[[#This Row],[//]]="","",INDEX(INDIRECT($2:$2),ATALI[[#This Row],[//]]))</f>
        <v/>
      </c>
      <c r="P898" s="44" t="str">
        <f ca="1">IF(ATALI[[#This Row],[//]]="","",IF(INDEX(INDIRECT($2:$2),ATALI[[#This Row],[//]])="","",INDEX(INDIRECT($2:$2),ATALI[[#This Row],[//]])))</f>
        <v/>
      </c>
      <c r="Q898" s="33" t="str">
        <f ca="1">IF(ATALI[[#This Row],[//]]="","",INDEX(INDIRECT($2:$2),ATALI[[#This Row],[//]]))</f>
        <v/>
      </c>
      <c r="R8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98" s="45" t="str">
        <f ca="1">IF(ATALI[[#This Row],[//]]="","",IF(INDEX(INDIRECT($2:$2),ATALI[[#This Row],[//]])="","",INDEX(INDIRECT($2:$2),ATALI[[#This Row],[//]])))</f>
        <v/>
      </c>
      <c r="U898" s="32" t="str">
        <f ca="1">IF(ATALI[[#This Row],[//]]="","",INDEX(INDIRECT($2:$2),ATALI[[#This Row],[//]]))</f>
        <v/>
      </c>
      <c r="V898" s="32" t="str">
        <f ca="1">LOWER(SUBSTITUTE(SUBSTITUTE(SUBSTITUTE(SUBSTITUTE(SUBSTITUTE(SUBSTITUTE(SUBSTITUTE(ATALI[[#This Row],[N.B.nota]]," ",""),"-",""),"(",""),")",""),".",""),",",""),"/",""))</f>
        <v/>
      </c>
      <c r="W898" s="32" t="str">
        <f ca="1">IF(ATALI[[#This Row],[concat]]="","",MATCH(ATALI[[#This Row],[concat]],[3]!db[NB NOTA_C],0)+1)</f>
        <v/>
      </c>
      <c r="X898" s="32" t="str">
        <f ca="1">IF(ATALI[[#This Row],[N.B.nota]]="","",ADDRESS(ROW(ATALI[QB]),COLUMN(ATALI[QB]))&amp;":"&amp;ADDRESS(ROW(),COLUMN(ATALI[QB])))</f>
        <v/>
      </c>
      <c r="Y898" s="46" t="str">
        <f ca="1">IF(ATALI[[#This Row],[//]]="","",HYPERLINK("[../DB.xlsx]DB!e"&amp;MATCH(ATALI[[#This Row],[concat]],[3]!db[NB NOTA_C],0)+1,"&gt;"))</f>
        <v/>
      </c>
      <c r="Z898" s="32">
        <f ca="1">IF(ATALI[[#This Row],[ID NOTA]]="",INDIRECT(ADDRESS(ROW()-1,COLUMN())),ATALI[[#This Row],[ID NOTA]])</f>
        <v>7</v>
      </c>
    </row>
    <row r="899" spans="1:26" x14ac:dyDescent="0.25">
      <c r="A899" s="32"/>
      <c r="B899" s="29" t="str">
        <f>IF(ATALI[[#This Row],[N_ID]]="","",INDEX(Table1[ID],MATCH(ATALI[[#This Row],[N_ID]],Table1[N_ID],0)))</f>
        <v/>
      </c>
      <c r="C899" s="29" t="str">
        <f ca="1">IF(ATALI[[#This Row],[//]]="","",HYPERLINK("["&amp;SUBSTITUTE(DIR,"'","")&amp;"]NOTA!D"&amp;ATALI[[#This Row],[//]]+2,"&gt;"))</f>
        <v/>
      </c>
      <c r="D899" s="29" t="str">
        <f>IF(ATALI[[#This Row],[ID NOTA]]="","",INDEX(Table1[QB],MATCH(ATALI[[#This Row],[ID NOTA]],Table1[ID],0)))</f>
        <v/>
      </c>
      <c r="E89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899" s="29"/>
      <c r="G899" s="30" t="str">
        <f ca="1">IF(ATALI[[#This Row],[N_ID]]="","",INDEX(INDIRECT($2:$2),ATALI[[#This Row],[//]]))</f>
        <v/>
      </c>
      <c r="H899" s="30" t="str">
        <f ca="1">IF(ATALI[[#This Row],[N_ID]]="","",INDEX(INDIRECT($2:$2),ATALI[[#This Row],[//]]))</f>
        <v/>
      </c>
      <c r="I899" s="32" t="str">
        <f ca="1">IF(ATALI[[#This Row],[N_ID]]="","",INDEX(INDIRECT($2:$2),ATALI[[#This Row],[//]]))</f>
        <v/>
      </c>
      <c r="J899" s="32" t="str">
        <f ca="1">IF(ATALI[[#This Row],[//]]="","",INDEX([3]!db[NB PAJAK],ATALI[[#This Row],[stt]]-1))</f>
        <v/>
      </c>
      <c r="K899" s="29" t="str">
        <f ca="1">IF(ATALI[[#This Row],[//]]="","",INDEX(INDIRECT($2:$2),ATALI[[#This Row],[//]]))</f>
        <v/>
      </c>
      <c r="L899" s="29" t="str">
        <f ca="1">IF(ATALI[[#This Row],[//]]="","",INDEX(INDIRECT($2:$2),ATALI[[#This Row],[//]]))</f>
        <v/>
      </c>
      <c r="M899" s="29" t="str">
        <f ca="1">IF(ATALI[[#This Row],[//]]="","",INDEX(INDIRECT($2:$2),ATALI[[#This Row],[//]]))</f>
        <v/>
      </c>
      <c r="N899" s="33" t="str">
        <f ca="1">IF(ATALI[[#This Row],[//]]="","",INDEX(INDIRECT($2:$2),ATALI[[#This Row],[//]]))</f>
        <v/>
      </c>
      <c r="O899" s="44" t="str">
        <f ca="1">IF(ATALI[[#This Row],[//]]="","",INDEX(INDIRECT($2:$2),ATALI[[#This Row],[//]]))</f>
        <v/>
      </c>
      <c r="P899" s="44" t="str">
        <f ca="1">IF(ATALI[[#This Row],[//]]="","",IF(INDEX(INDIRECT($2:$2),ATALI[[#This Row],[//]])="","",INDEX(INDIRECT($2:$2),ATALI[[#This Row],[//]])))</f>
        <v/>
      </c>
      <c r="Q899" s="33" t="str">
        <f ca="1">IF(ATALI[[#This Row],[//]]="","",INDEX(INDIRECT($2:$2),ATALI[[#This Row],[//]]))</f>
        <v/>
      </c>
      <c r="R8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8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899" s="45" t="str">
        <f ca="1">IF(ATALI[[#This Row],[//]]="","",IF(INDEX(INDIRECT($2:$2),ATALI[[#This Row],[//]])="","",INDEX(INDIRECT($2:$2),ATALI[[#This Row],[//]])))</f>
        <v/>
      </c>
      <c r="U899" s="32" t="str">
        <f ca="1">IF(ATALI[[#This Row],[//]]="","",INDEX(INDIRECT($2:$2),ATALI[[#This Row],[//]]))</f>
        <v/>
      </c>
      <c r="V899" s="32" t="str">
        <f ca="1">LOWER(SUBSTITUTE(SUBSTITUTE(SUBSTITUTE(SUBSTITUTE(SUBSTITUTE(SUBSTITUTE(SUBSTITUTE(ATALI[[#This Row],[N.B.nota]]," ",""),"-",""),"(",""),")",""),".",""),",",""),"/",""))</f>
        <v/>
      </c>
      <c r="W899" s="32" t="str">
        <f ca="1">IF(ATALI[[#This Row],[concat]]="","",MATCH(ATALI[[#This Row],[concat]],[3]!db[NB NOTA_C],0)+1)</f>
        <v/>
      </c>
      <c r="X899" s="32" t="str">
        <f ca="1">IF(ATALI[[#This Row],[N.B.nota]]="","",ADDRESS(ROW(ATALI[QB]),COLUMN(ATALI[QB]))&amp;":"&amp;ADDRESS(ROW(),COLUMN(ATALI[QB])))</f>
        <v/>
      </c>
      <c r="Y899" s="46" t="str">
        <f ca="1">IF(ATALI[[#This Row],[//]]="","",HYPERLINK("[../DB.xlsx]DB!e"&amp;MATCH(ATALI[[#This Row],[concat]],[3]!db[NB NOTA_C],0)+1,"&gt;"))</f>
        <v/>
      </c>
      <c r="Z899" s="32">
        <f ca="1">IF(ATALI[[#This Row],[ID NOTA]]="",INDIRECT(ADDRESS(ROW()-1,COLUMN())),ATALI[[#This Row],[ID NOTA]])</f>
        <v>7</v>
      </c>
    </row>
    <row r="900" spans="1:26" x14ac:dyDescent="0.25">
      <c r="A900" s="32"/>
      <c r="B900" s="29" t="str">
        <f>IF(ATALI[[#This Row],[N_ID]]="","",INDEX(Table1[ID],MATCH(ATALI[[#This Row],[N_ID]],Table1[N_ID],0)))</f>
        <v/>
      </c>
      <c r="C900" s="29" t="str">
        <f ca="1">IF(ATALI[[#This Row],[//]]="","",HYPERLINK("["&amp;SUBSTITUTE(DIR,"'","")&amp;"]NOTA!D"&amp;ATALI[[#This Row],[//]]+2,"&gt;"))</f>
        <v/>
      </c>
      <c r="D900" s="29" t="str">
        <f>IF(ATALI[[#This Row],[ID NOTA]]="","",INDEX(Table1[QB],MATCH(ATALI[[#This Row],[ID NOTA]],Table1[ID],0)))</f>
        <v/>
      </c>
      <c r="E90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00" s="29"/>
      <c r="G900" s="30" t="str">
        <f ca="1">IF(ATALI[[#This Row],[N_ID]]="","",INDEX(INDIRECT($2:$2),ATALI[[#This Row],[//]]))</f>
        <v/>
      </c>
      <c r="H900" s="30" t="str">
        <f ca="1">IF(ATALI[[#This Row],[N_ID]]="","",INDEX(INDIRECT($2:$2),ATALI[[#This Row],[//]]))</f>
        <v/>
      </c>
      <c r="I900" s="32" t="str">
        <f ca="1">IF(ATALI[[#This Row],[N_ID]]="","",INDEX(INDIRECT($2:$2),ATALI[[#This Row],[//]]))</f>
        <v/>
      </c>
      <c r="J900" s="32" t="str">
        <f ca="1">IF(ATALI[[#This Row],[//]]="","",INDEX([3]!db[NB PAJAK],ATALI[[#This Row],[stt]]-1))</f>
        <v/>
      </c>
      <c r="K900" s="29" t="str">
        <f ca="1">IF(ATALI[[#This Row],[//]]="","",INDEX(INDIRECT($2:$2),ATALI[[#This Row],[//]]))</f>
        <v/>
      </c>
      <c r="L900" s="29" t="str">
        <f ca="1">IF(ATALI[[#This Row],[//]]="","",INDEX(INDIRECT($2:$2),ATALI[[#This Row],[//]]))</f>
        <v/>
      </c>
      <c r="M900" s="29" t="str">
        <f ca="1">IF(ATALI[[#This Row],[//]]="","",INDEX(INDIRECT($2:$2),ATALI[[#This Row],[//]]))</f>
        <v/>
      </c>
      <c r="N900" s="33" t="str">
        <f ca="1">IF(ATALI[[#This Row],[//]]="","",INDEX(INDIRECT($2:$2),ATALI[[#This Row],[//]]))</f>
        <v/>
      </c>
      <c r="O900" s="44" t="str">
        <f ca="1">IF(ATALI[[#This Row],[//]]="","",INDEX(INDIRECT($2:$2),ATALI[[#This Row],[//]]))</f>
        <v/>
      </c>
      <c r="P900" s="44" t="str">
        <f ca="1">IF(ATALI[[#This Row],[//]]="","",IF(INDEX(INDIRECT($2:$2),ATALI[[#This Row],[//]])="","",INDEX(INDIRECT($2:$2),ATALI[[#This Row],[//]])))</f>
        <v/>
      </c>
      <c r="Q900" s="33" t="str">
        <f ca="1">IF(ATALI[[#This Row],[//]]="","",INDEX(INDIRECT($2:$2),ATALI[[#This Row],[//]]))</f>
        <v/>
      </c>
      <c r="R9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00" s="45" t="str">
        <f ca="1">IF(ATALI[[#This Row],[//]]="","",IF(INDEX(INDIRECT($2:$2),ATALI[[#This Row],[//]])="","",INDEX(INDIRECT($2:$2),ATALI[[#This Row],[//]])))</f>
        <v/>
      </c>
      <c r="U900" s="32" t="str">
        <f ca="1">IF(ATALI[[#This Row],[//]]="","",INDEX(INDIRECT($2:$2),ATALI[[#This Row],[//]]))</f>
        <v/>
      </c>
      <c r="V900" s="32" t="str">
        <f ca="1">LOWER(SUBSTITUTE(SUBSTITUTE(SUBSTITUTE(SUBSTITUTE(SUBSTITUTE(SUBSTITUTE(SUBSTITUTE(ATALI[[#This Row],[N.B.nota]]," ",""),"-",""),"(",""),")",""),".",""),",",""),"/",""))</f>
        <v/>
      </c>
      <c r="W900" s="32" t="str">
        <f ca="1">IF(ATALI[[#This Row],[concat]]="","",MATCH(ATALI[[#This Row],[concat]],[3]!db[NB NOTA_C],0)+1)</f>
        <v/>
      </c>
      <c r="X900" s="32" t="str">
        <f ca="1">IF(ATALI[[#This Row],[N.B.nota]]="","",ADDRESS(ROW(ATALI[QB]),COLUMN(ATALI[QB]))&amp;":"&amp;ADDRESS(ROW(),COLUMN(ATALI[QB])))</f>
        <v/>
      </c>
      <c r="Y900" s="46" t="str">
        <f ca="1">IF(ATALI[[#This Row],[//]]="","",HYPERLINK("[../DB.xlsx]DB!e"&amp;MATCH(ATALI[[#This Row],[concat]],[3]!db[NB NOTA_C],0)+1,"&gt;"))</f>
        <v/>
      </c>
      <c r="Z900" s="32">
        <f ca="1">IF(ATALI[[#This Row],[ID NOTA]]="",INDIRECT(ADDRESS(ROW()-1,COLUMN())),ATALI[[#This Row],[ID NOTA]])</f>
        <v>7</v>
      </c>
    </row>
    <row r="901" spans="1:26" x14ac:dyDescent="0.25">
      <c r="A901" s="32"/>
      <c r="B901" s="29" t="str">
        <f>IF(ATALI[[#This Row],[N_ID]]="","",INDEX(Table1[ID],MATCH(ATALI[[#This Row],[N_ID]],Table1[N_ID],0)))</f>
        <v/>
      </c>
      <c r="C901" s="29" t="str">
        <f ca="1">IF(ATALI[[#This Row],[//]]="","",HYPERLINK("["&amp;SUBSTITUTE(DIR,"'","")&amp;"]NOTA!D"&amp;ATALI[[#This Row],[//]]+2,"&gt;"))</f>
        <v/>
      </c>
      <c r="D901" s="29" t="str">
        <f>IF(ATALI[[#This Row],[ID NOTA]]="","",INDEX(Table1[QB],MATCH(ATALI[[#This Row],[ID NOTA]],Table1[ID],0)))</f>
        <v/>
      </c>
      <c r="E90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01" s="29"/>
      <c r="G901" s="30" t="str">
        <f ca="1">IF(ATALI[[#This Row],[N_ID]]="","",INDEX(INDIRECT($2:$2),ATALI[[#This Row],[//]]))</f>
        <v/>
      </c>
      <c r="H901" s="30" t="str">
        <f ca="1">IF(ATALI[[#This Row],[N_ID]]="","",INDEX(INDIRECT($2:$2),ATALI[[#This Row],[//]]))</f>
        <v/>
      </c>
      <c r="I901" s="32" t="str">
        <f ca="1">IF(ATALI[[#This Row],[N_ID]]="","",INDEX(INDIRECT($2:$2),ATALI[[#This Row],[//]]))</f>
        <v/>
      </c>
      <c r="J901" s="32" t="str">
        <f ca="1">IF(ATALI[[#This Row],[//]]="","",INDEX([3]!db[NB PAJAK],ATALI[[#This Row],[stt]]-1))</f>
        <v/>
      </c>
      <c r="K901" s="29" t="str">
        <f ca="1">IF(ATALI[[#This Row],[//]]="","",INDEX(INDIRECT($2:$2),ATALI[[#This Row],[//]]))</f>
        <v/>
      </c>
      <c r="L901" s="29" t="str">
        <f ca="1">IF(ATALI[[#This Row],[//]]="","",INDEX(INDIRECT($2:$2),ATALI[[#This Row],[//]]))</f>
        <v/>
      </c>
      <c r="M901" s="29" t="str">
        <f ca="1">IF(ATALI[[#This Row],[//]]="","",INDEX(INDIRECT($2:$2),ATALI[[#This Row],[//]]))</f>
        <v/>
      </c>
      <c r="N901" s="33" t="str">
        <f ca="1">IF(ATALI[[#This Row],[//]]="","",INDEX(INDIRECT($2:$2),ATALI[[#This Row],[//]]))</f>
        <v/>
      </c>
      <c r="O901" s="44" t="str">
        <f ca="1">IF(ATALI[[#This Row],[//]]="","",INDEX(INDIRECT($2:$2),ATALI[[#This Row],[//]]))</f>
        <v/>
      </c>
      <c r="P901" s="44" t="str">
        <f ca="1">IF(ATALI[[#This Row],[//]]="","",IF(INDEX(INDIRECT($2:$2),ATALI[[#This Row],[//]])="","",INDEX(INDIRECT($2:$2),ATALI[[#This Row],[//]])))</f>
        <v/>
      </c>
      <c r="Q901" s="33" t="str">
        <f ca="1">IF(ATALI[[#This Row],[//]]="","",INDEX(INDIRECT($2:$2),ATALI[[#This Row],[//]]))</f>
        <v/>
      </c>
      <c r="R9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01" s="45" t="str">
        <f ca="1">IF(ATALI[[#This Row],[//]]="","",IF(INDEX(INDIRECT($2:$2),ATALI[[#This Row],[//]])="","",INDEX(INDIRECT($2:$2),ATALI[[#This Row],[//]])))</f>
        <v/>
      </c>
      <c r="U901" s="32" t="str">
        <f ca="1">IF(ATALI[[#This Row],[//]]="","",INDEX(INDIRECT($2:$2),ATALI[[#This Row],[//]]))</f>
        <v/>
      </c>
      <c r="V901" s="32" t="str">
        <f ca="1">LOWER(SUBSTITUTE(SUBSTITUTE(SUBSTITUTE(SUBSTITUTE(SUBSTITUTE(SUBSTITUTE(SUBSTITUTE(ATALI[[#This Row],[N.B.nota]]," ",""),"-",""),"(",""),")",""),".",""),",",""),"/",""))</f>
        <v/>
      </c>
      <c r="W901" s="32" t="str">
        <f ca="1">IF(ATALI[[#This Row],[concat]]="","",MATCH(ATALI[[#This Row],[concat]],[3]!db[NB NOTA_C],0)+1)</f>
        <v/>
      </c>
      <c r="X901" s="32" t="str">
        <f ca="1">IF(ATALI[[#This Row],[N.B.nota]]="","",ADDRESS(ROW(ATALI[QB]),COLUMN(ATALI[QB]))&amp;":"&amp;ADDRESS(ROW(),COLUMN(ATALI[QB])))</f>
        <v/>
      </c>
      <c r="Y901" s="46" t="str">
        <f ca="1">IF(ATALI[[#This Row],[//]]="","",HYPERLINK("[../DB.xlsx]DB!e"&amp;MATCH(ATALI[[#This Row],[concat]],[3]!db[NB NOTA_C],0)+1,"&gt;"))</f>
        <v/>
      </c>
      <c r="Z901" s="32">
        <f ca="1">IF(ATALI[[#This Row],[ID NOTA]]="",INDIRECT(ADDRESS(ROW()-1,COLUMN())),ATALI[[#This Row],[ID NOTA]])</f>
        <v>7</v>
      </c>
    </row>
    <row r="902" spans="1:26" x14ac:dyDescent="0.25">
      <c r="A902" s="32"/>
      <c r="B902" s="29" t="str">
        <f>IF(ATALI[[#This Row],[N_ID]]="","",INDEX(Table1[ID],MATCH(ATALI[[#This Row],[N_ID]],Table1[N_ID],0)))</f>
        <v/>
      </c>
      <c r="C902" s="29" t="str">
        <f ca="1">IF(ATALI[[#This Row],[//]]="","",HYPERLINK("["&amp;SUBSTITUTE(DIR,"'","")&amp;"]NOTA!D"&amp;ATALI[[#This Row],[//]]+2,"&gt;"))</f>
        <v/>
      </c>
      <c r="D902" s="29" t="str">
        <f>IF(ATALI[[#This Row],[ID NOTA]]="","",INDEX(Table1[QB],MATCH(ATALI[[#This Row],[ID NOTA]],Table1[ID],0)))</f>
        <v/>
      </c>
      <c r="E90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02" s="29"/>
      <c r="G902" s="30" t="str">
        <f ca="1">IF(ATALI[[#This Row],[N_ID]]="","",INDEX(INDIRECT($2:$2),ATALI[[#This Row],[//]]))</f>
        <v/>
      </c>
      <c r="H902" s="30" t="str">
        <f ca="1">IF(ATALI[[#This Row],[N_ID]]="","",INDEX(INDIRECT($2:$2),ATALI[[#This Row],[//]]))</f>
        <v/>
      </c>
      <c r="I902" s="32" t="str">
        <f ca="1">IF(ATALI[[#This Row],[N_ID]]="","",INDEX(INDIRECT($2:$2),ATALI[[#This Row],[//]]))</f>
        <v/>
      </c>
      <c r="J902" s="32" t="str">
        <f ca="1">IF(ATALI[[#This Row],[//]]="","",INDEX([3]!db[NB PAJAK],ATALI[[#This Row],[stt]]-1))</f>
        <v/>
      </c>
      <c r="K902" s="29" t="str">
        <f ca="1">IF(ATALI[[#This Row],[//]]="","",INDEX(INDIRECT($2:$2),ATALI[[#This Row],[//]]))</f>
        <v/>
      </c>
      <c r="L902" s="29" t="str">
        <f ca="1">IF(ATALI[[#This Row],[//]]="","",INDEX(INDIRECT($2:$2),ATALI[[#This Row],[//]]))</f>
        <v/>
      </c>
      <c r="M902" s="29" t="str">
        <f ca="1">IF(ATALI[[#This Row],[//]]="","",INDEX(INDIRECT($2:$2),ATALI[[#This Row],[//]]))</f>
        <v/>
      </c>
      <c r="N902" s="33" t="str">
        <f ca="1">IF(ATALI[[#This Row],[//]]="","",INDEX(INDIRECT($2:$2),ATALI[[#This Row],[//]]))</f>
        <v/>
      </c>
      <c r="O902" s="44" t="str">
        <f ca="1">IF(ATALI[[#This Row],[//]]="","",INDEX(INDIRECT($2:$2),ATALI[[#This Row],[//]]))</f>
        <v/>
      </c>
      <c r="P902" s="44" t="str">
        <f ca="1">IF(ATALI[[#This Row],[//]]="","",IF(INDEX(INDIRECT($2:$2),ATALI[[#This Row],[//]])="","",INDEX(INDIRECT($2:$2),ATALI[[#This Row],[//]])))</f>
        <v/>
      </c>
      <c r="Q902" s="33" t="str">
        <f ca="1">IF(ATALI[[#This Row],[//]]="","",INDEX(INDIRECT($2:$2),ATALI[[#This Row],[//]]))</f>
        <v/>
      </c>
      <c r="R9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02" s="45" t="str">
        <f ca="1">IF(ATALI[[#This Row],[//]]="","",IF(INDEX(INDIRECT($2:$2),ATALI[[#This Row],[//]])="","",INDEX(INDIRECT($2:$2),ATALI[[#This Row],[//]])))</f>
        <v/>
      </c>
      <c r="U902" s="32" t="str">
        <f ca="1">IF(ATALI[[#This Row],[//]]="","",INDEX(INDIRECT($2:$2),ATALI[[#This Row],[//]]))</f>
        <v/>
      </c>
      <c r="V902" s="32" t="str">
        <f ca="1">LOWER(SUBSTITUTE(SUBSTITUTE(SUBSTITUTE(SUBSTITUTE(SUBSTITUTE(SUBSTITUTE(SUBSTITUTE(ATALI[[#This Row],[N.B.nota]]," ",""),"-",""),"(",""),")",""),".",""),",",""),"/",""))</f>
        <v/>
      </c>
      <c r="W902" s="32" t="str">
        <f ca="1">IF(ATALI[[#This Row],[concat]]="","",MATCH(ATALI[[#This Row],[concat]],[3]!db[NB NOTA_C],0)+1)</f>
        <v/>
      </c>
      <c r="X902" s="32" t="str">
        <f ca="1">IF(ATALI[[#This Row],[N.B.nota]]="","",ADDRESS(ROW(ATALI[QB]),COLUMN(ATALI[QB]))&amp;":"&amp;ADDRESS(ROW(),COLUMN(ATALI[QB])))</f>
        <v/>
      </c>
      <c r="Y902" s="46" t="str">
        <f ca="1">IF(ATALI[[#This Row],[//]]="","",HYPERLINK("[../DB.xlsx]DB!e"&amp;MATCH(ATALI[[#This Row],[concat]],[3]!db[NB NOTA_C],0)+1,"&gt;"))</f>
        <v/>
      </c>
      <c r="Z902" s="32">
        <f ca="1">IF(ATALI[[#This Row],[ID NOTA]]="",INDIRECT(ADDRESS(ROW()-1,COLUMN())),ATALI[[#This Row],[ID NOTA]])</f>
        <v>7</v>
      </c>
    </row>
    <row r="903" spans="1:26" x14ac:dyDescent="0.25">
      <c r="A903" s="32"/>
      <c r="B903" s="29" t="str">
        <f>IF(ATALI[[#This Row],[N_ID]]="","",INDEX(Table1[ID],MATCH(ATALI[[#This Row],[N_ID]],Table1[N_ID],0)))</f>
        <v/>
      </c>
      <c r="C903" s="29" t="str">
        <f ca="1">IF(ATALI[[#This Row],[//]]="","",HYPERLINK("["&amp;SUBSTITUTE(DIR,"'","")&amp;"]NOTA!D"&amp;ATALI[[#This Row],[//]]+2,"&gt;"))</f>
        <v/>
      </c>
      <c r="D903" s="29" t="str">
        <f>IF(ATALI[[#This Row],[ID NOTA]]="","",INDEX(Table1[QB],MATCH(ATALI[[#This Row],[ID NOTA]],Table1[ID],0)))</f>
        <v/>
      </c>
      <c r="E90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03" s="29"/>
      <c r="G903" s="30" t="str">
        <f ca="1">IF(ATALI[[#This Row],[N_ID]]="","",INDEX(INDIRECT($2:$2),ATALI[[#This Row],[//]]))</f>
        <v/>
      </c>
      <c r="H903" s="30" t="str">
        <f ca="1">IF(ATALI[[#This Row],[N_ID]]="","",INDEX(INDIRECT($2:$2),ATALI[[#This Row],[//]]))</f>
        <v/>
      </c>
      <c r="I903" s="32" t="str">
        <f ca="1">IF(ATALI[[#This Row],[N_ID]]="","",INDEX(INDIRECT($2:$2),ATALI[[#This Row],[//]]))</f>
        <v/>
      </c>
      <c r="J903" s="32" t="str">
        <f ca="1">IF(ATALI[[#This Row],[//]]="","",INDEX([3]!db[NB PAJAK],ATALI[[#This Row],[stt]]-1))</f>
        <v/>
      </c>
      <c r="K903" s="29" t="str">
        <f ca="1">IF(ATALI[[#This Row],[//]]="","",INDEX(INDIRECT($2:$2),ATALI[[#This Row],[//]]))</f>
        <v/>
      </c>
      <c r="L903" s="29" t="str">
        <f ca="1">IF(ATALI[[#This Row],[//]]="","",INDEX(INDIRECT($2:$2),ATALI[[#This Row],[//]]))</f>
        <v/>
      </c>
      <c r="M903" s="29" t="str">
        <f ca="1">IF(ATALI[[#This Row],[//]]="","",INDEX(INDIRECT($2:$2),ATALI[[#This Row],[//]]))</f>
        <v/>
      </c>
      <c r="N903" s="33" t="str">
        <f ca="1">IF(ATALI[[#This Row],[//]]="","",INDEX(INDIRECT($2:$2),ATALI[[#This Row],[//]]))</f>
        <v/>
      </c>
      <c r="O903" s="44" t="str">
        <f ca="1">IF(ATALI[[#This Row],[//]]="","",INDEX(INDIRECT($2:$2),ATALI[[#This Row],[//]]))</f>
        <v/>
      </c>
      <c r="P903" s="44" t="str">
        <f ca="1">IF(ATALI[[#This Row],[//]]="","",IF(INDEX(INDIRECT($2:$2),ATALI[[#This Row],[//]])="","",INDEX(INDIRECT($2:$2),ATALI[[#This Row],[//]])))</f>
        <v/>
      </c>
      <c r="Q903" s="33" t="str">
        <f ca="1">IF(ATALI[[#This Row],[//]]="","",INDEX(INDIRECT($2:$2),ATALI[[#This Row],[//]]))</f>
        <v/>
      </c>
      <c r="R9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03" s="45" t="str">
        <f ca="1">IF(ATALI[[#This Row],[//]]="","",IF(INDEX(INDIRECT($2:$2),ATALI[[#This Row],[//]])="","",INDEX(INDIRECT($2:$2),ATALI[[#This Row],[//]])))</f>
        <v/>
      </c>
      <c r="U903" s="32" t="str">
        <f ca="1">IF(ATALI[[#This Row],[//]]="","",INDEX(INDIRECT($2:$2),ATALI[[#This Row],[//]]))</f>
        <v/>
      </c>
      <c r="V903" s="32" t="str">
        <f ca="1">LOWER(SUBSTITUTE(SUBSTITUTE(SUBSTITUTE(SUBSTITUTE(SUBSTITUTE(SUBSTITUTE(SUBSTITUTE(ATALI[[#This Row],[N.B.nota]]," ",""),"-",""),"(",""),")",""),".",""),",",""),"/",""))</f>
        <v/>
      </c>
      <c r="W903" s="32" t="str">
        <f ca="1">IF(ATALI[[#This Row],[concat]]="","",MATCH(ATALI[[#This Row],[concat]],[3]!db[NB NOTA_C],0)+1)</f>
        <v/>
      </c>
      <c r="X903" s="32" t="str">
        <f ca="1">IF(ATALI[[#This Row],[N.B.nota]]="","",ADDRESS(ROW(ATALI[QB]),COLUMN(ATALI[QB]))&amp;":"&amp;ADDRESS(ROW(),COLUMN(ATALI[QB])))</f>
        <v/>
      </c>
      <c r="Y903" s="46" t="str">
        <f ca="1">IF(ATALI[[#This Row],[//]]="","",HYPERLINK("[../DB.xlsx]DB!e"&amp;MATCH(ATALI[[#This Row],[concat]],[3]!db[NB NOTA_C],0)+1,"&gt;"))</f>
        <v/>
      </c>
      <c r="Z903" s="32">
        <f ca="1">IF(ATALI[[#This Row],[ID NOTA]]="",INDIRECT(ADDRESS(ROW()-1,COLUMN())),ATALI[[#This Row],[ID NOTA]])</f>
        <v>7</v>
      </c>
    </row>
    <row r="904" spans="1:26" x14ac:dyDescent="0.25">
      <c r="A904" s="32"/>
      <c r="B904" s="29" t="str">
        <f>IF(ATALI[[#This Row],[N_ID]]="","",INDEX(Table1[ID],MATCH(ATALI[[#This Row],[N_ID]],Table1[N_ID],0)))</f>
        <v/>
      </c>
      <c r="C904" s="29" t="str">
        <f ca="1">IF(ATALI[[#This Row],[//]]="","",HYPERLINK("["&amp;SUBSTITUTE(DIR,"'","")&amp;"]NOTA!D"&amp;ATALI[[#This Row],[//]]+2,"&gt;"))</f>
        <v/>
      </c>
      <c r="D904" s="29" t="str">
        <f>IF(ATALI[[#This Row],[ID NOTA]]="","",INDEX(Table1[QB],MATCH(ATALI[[#This Row],[ID NOTA]],Table1[ID],0)))</f>
        <v/>
      </c>
      <c r="E90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04" s="29"/>
      <c r="G904" s="30" t="str">
        <f ca="1">IF(ATALI[[#This Row],[N_ID]]="","",INDEX(INDIRECT($2:$2),ATALI[[#This Row],[//]]))</f>
        <v/>
      </c>
      <c r="H904" s="30" t="str">
        <f ca="1">IF(ATALI[[#This Row],[N_ID]]="","",INDEX(INDIRECT($2:$2),ATALI[[#This Row],[//]]))</f>
        <v/>
      </c>
      <c r="I904" s="32" t="str">
        <f ca="1">IF(ATALI[[#This Row],[N_ID]]="","",INDEX(INDIRECT($2:$2),ATALI[[#This Row],[//]]))</f>
        <v/>
      </c>
      <c r="J904" s="32" t="str">
        <f ca="1">IF(ATALI[[#This Row],[//]]="","",INDEX([3]!db[NB PAJAK],ATALI[[#This Row],[stt]]-1))</f>
        <v/>
      </c>
      <c r="K904" s="29" t="str">
        <f ca="1">IF(ATALI[[#This Row],[//]]="","",INDEX(INDIRECT($2:$2),ATALI[[#This Row],[//]]))</f>
        <v/>
      </c>
      <c r="L904" s="29" t="str">
        <f ca="1">IF(ATALI[[#This Row],[//]]="","",INDEX(INDIRECT($2:$2),ATALI[[#This Row],[//]]))</f>
        <v/>
      </c>
      <c r="M904" s="29" t="str">
        <f ca="1">IF(ATALI[[#This Row],[//]]="","",INDEX(INDIRECT($2:$2),ATALI[[#This Row],[//]]))</f>
        <v/>
      </c>
      <c r="N904" s="33" t="str">
        <f ca="1">IF(ATALI[[#This Row],[//]]="","",INDEX(INDIRECT($2:$2),ATALI[[#This Row],[//]]))</f>
        <v/>
      </c>
      <c r="O904" s="44" t="str">
        <f ca="1">IF(ATALI[[#This Row],[//]]="","",INDEX(INDIRECT($2:$2),ATALI[[#This Row],[//]]))</f>
        <v/>
      </c>
      <c r="P904" s="44" t="str">
        <f ca="1">IF(ATALI[[#This Row],[//]]="","",IF(INDEX(INDIRECT($2:$2),ATALI[[#This Row],[//]])="","",INDEX(INDIRECT($2:$2),ATALI[[#This Row],[//]])))</f>
        <v/>
      </c>
      <c r="Q904" s="33" t="str">
        <f ca="1">IF(ATALI[[#This Row],[//]]="","",INDEX(INDIRECT($2:$2),ATALI[[#This Row],[//]]))</f>
        <v/>
      </c>
      <c r="R9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04" s="45" t="str">
        <f ca="1">IF(ATALI[[#This Row],[//]]="","",IF(INDEX(INDIRECT($2:$2),ATALI[[#This Row],[//]])="","",INDEX(INDIRECT($2:$2),ATALI[[#This Row],[//]])))</f>
        <v/>
      </c>
      <c r="U904" s="32" t="str">
        <f ca="1">IF(ATALI[[#This Row],[//]]="","",INDEX(INDIRECT($2:$2),ATALI[[#This Row],[//]]))</f>
        <v/>
      </c>
      <c r="V904" s="32" t="str">
        <f ca="1">LOWER(SUBSTITUTE(SUBSTITUTE(SUBSTITUTE(SUBSTITUTE(SUBSTITUTE(SUBSTITUTE(SUBSTITUTE(ATALI[[#This Row],[N.B.nota]]," ",""),"-",""),"(",""),")",""),".",""),",",""),"/",""))</f>
        <v/>
      </c>
      <c r="W904" s="32" t="str">
        <f ca="1">IF(ATALI[[#This Row],[concat]]="","",MATCH(ATALI[[#This Row],[concat]],[3]!db[NB NOTA_C],0)+1)</f>
        <v/>
      </c>
      <c r="X904" s="32" t="str">
        <f ca="1">IF(ATALI[[#This Row],[N.B.nota]]="","",ADDRESS(ROW(ATALI[QB]),COLUMN(ATALI[QB]))&amp;":"&amp;ADDRESS(ROW(),COLUMN(ATALI[QB])))</f>
        <v/>
      </c>
      <c r="Y904" s="46" t="str">
        <f ca="1">IF(ATALI[[#This Row],[//]]="","",HYPERLINK("[../DB.xlsx]DB!e"&amp;MATCH(ATALI[[#This Row],[concat]],[3]!db[NB NOTA_C],0)+1,"&gt;"))</f>
        <v/>
      </c>
      <c r="Z904" s="32">
        <f ca="1">IF(ATALI[[#This Row],[ID NOTA]]="",INDIRECT(ADDRESS(ROW()-1,COLUMN())),ATALI[[#This Row],[ID NOTA]])</f>
        <v>7</v>
      </c>
    </row>
    <row r="905" spans="1:26" x14ac:dyDescent="0.25">
      <c r="A905" s="32"/>
      <c r="B905" s="29" t="str">
        <f>IF(ATALI[[#This Row],[N_ID]]="","",INDEX(Table1[ID],MATCH(ATALI[[#This Row],[N_ID]],Table1[N_ID],0)))</f>
        <v/>
      </c>
      <c r="C905" s="29" t="str">
        <f ca="1">IF(ATALI[[#This Row],[//]]="","",HYPERLINK("["&amp;SUBSTITUTE(DIR,"'","")&amp;"]NOTA!D"&amp;ATALI[[#This Row],[//]]+2,"&gt;"))</f>
        <v/>
      </c>
      <c r="D905" s="29" t="str">
        <f>IF(ATALI[[#This Row],[ID NOTA]]="","",INDEX(Table1[QB],MATCH(ATALI[[#This Row],[ID NOTA]],Table1[ID],0)))</f>
        <v/>
      </c>
      <c r="E90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05" s="29"/>
      <c r="G905" s="30" t="str">
        <f ca="1">IF(ATALI[[#This Row],[N_ID]]="","",INDEX(INDIRECT($2:$2),ATALI[[#This Row],[//]]))</f>
        <v/>
      </c>
      <c r="H905" s="30" t="str">
        <f ca="1">IF(ATALI[[#This Row],[N_ID]]="","",INDEX(INDIRECT($2:$2),ATALI[[#This Row],[//]]))</f>
        <v/>
      </c>
      <c r="I905" s="32" t="str">
        <f ca="1">IF(ATALI[[#This Row],[N_ID]]="","",INDEX(INDIRECT($2:$2),ATALI[[#This Row],[//]]))</f>
        <v/>
      </c>
      <c r="J905" s="32" t="str">
        <f ca="1">IF(ATALI[[#This Row],[//]]="","",INDEX([3]!db[NB PAJAK],ATALI[[#This Row],[stt]]-1))</f>
        <v/>
      </c>
      <c r="K905" s="29" t="str">
        <f ca="1">IF(ATALI[[#This Row],[//]]="","",INDEX(INDIRECT($2:$2),ATALI[[#This Row],[//]]))</f>
        <v/>
      </c>
      <c r="L905" s="29" t="str">
        <f ca="1">IF(ATALI[[#This Row],[//]]="","",INDEX(INDIRECT($2:$2),ATALI[[#This Row],[//]]))</f>
        <v/>
      </c>
      <c r="M905" s="29" t="str">
        <f ca="1">IF(ATALI[[#This Row],[//]]="","",INDEX(INDIRECT($2:$2),ATALI[[#This Row],[//]]))</f>
        <v/>
      </c>
      <c r="N905" s="33" t="str">
        <f ca="1">IF(ATALI[[#This Row],[//]]="","",INDEX(INDIRECT($2:$2),ATALI[[#This Row],[//]]))</f>
        <v/>
      </c>
      <c r="O905" s="44" t="str">
        <f ca="1">IF(ATALI[[#This Row],[//]]="","",INDEX(INDIRECT($2:$2),ATALI[[#This Row],[//]]))</f>
        <v/>
      </c>
      <c r="P905" s="44" t="str">
        <f ca="1">IF(ATALI[[#This Row],[//]]="","",IF(INDEX(INDIRECT($2:$2),ATALI[[#This Row],[//]])="","",INDEX(INDIRECT($2:$2),ATALI[[#This Row],[//]])))</f>
        <v/>
      </c>
      <c r="Q905" s="33" t="str">
        <f ca="1">IF(ATALI[[#This Row],[//]]="","",INDEX(INDIRECT($2:$2),ATALI[[#This Row],[//]]))</f>
        <v/>
      </c>
      <c r="R9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05" s="45" t="str">
        <f ca="1">IF(ATALI[[#This Row],[//]]="","",IF(INDEX(INDIRECT($2:$2),ATALI[[#This Row],[//]])="","",INDEX(INDIRECT($2:$2),ATALI[[#This Row],[//]])))</f>
        <v/>
      </c>
      <c r="U905" s="32" t="str">
        <f ca="1">IF(ATALI[[#This Row],[//]]="","",INDEX(INDIRECT($2:$2),ATALI[[#This Row],[//]]))</f>
        <v/>
      </c>
      <c r="V905" s="32" t="str">
        <f ca="1">LOWER(SUBSTITUTE(SUBSTITUTE(SUBSTITUTE(SUBSTITUTE(SUBSTITUTE(SUBSTITUTE(SUBSTITUTE(ATALI[[#This Row],[N.B.nota]]," ",""),"-",""),"(",""),")",""),".",""),",",""),"/",""))</f>
        <v/>
      </c>
      <c r="W905" s="32" t="str">
        <f ca="1">IF(ATALI[[#This Row],[concat]]="","",MATCH(ATALI[[#This Row],[concat]],[3]!db[NB NOTA_C],0)+1)</f>
        <v/>
      </c>
      <c r="X905" s="32" t="str">
        <f ca="1">IF(ATALI[[#This Row],[N.B.nota]]="","",ADDRESS(ROW(ATALI[QB]),COLUMN(ATALI[QB]))&amp;":"&amp;ADDRESS(ROW(),COLUMN(ATALI[QB])))</f>
        <v/>
      </c>
      <c r="Y905" s="46" t="str">
        <f ca="1">IF(ATALI[[#This Row],[//]]="","",HYPERLINK("[../DB.xlsx]DB!e"&amp;MATCH(ATALI[[#This Row],[concat]],[3]!db[NB NOTA_C],0)+1,"&gt;"))</f>
        <v/>
      </c>
      <c r="Z905" s="32">
        <f ca="1">IF(ATALI[[#This Row],[ID NOTA]]="",INDIRECT(ADDRESS(ROW()-1,COLUMN())),ATALI[[#This Row],[ID NOTA]])</f>
        <v>7</v>
      </c>
    </row>
    <row r="906" spans="1:26" x14ac:dyDescent="0.25">
      <c r="A906" s="32"/>
      <c r="B906" s="29" t="str">
        <f>IF(ATALI[[#This Row],[N_ID]]="","",INDEX(Table1[ID],MATCH(ATALI[[#This Row],[N_ID]],Table1[N_ID],0)))</f>
        <v/>
      </c>
      <c r="C906" s="29" t="str">
        <f ca="1">IF(ATALI[[#This Row],[//]]="","",HYPERLINK("["&amp;SUBSTITUTE(DIR,"'","")&amp;"]NOTA!D"&amp;ATALI[[#This Row],[//]]+2,"&gt;"))</f>
        <v/>
      </c>
      <c r="D906" s="29" t="str">
        <f>IF(ATALI[[#This Row],[ID NOTA]]="","",INDEX(Table1[QB],MATCH(ATALI[[#This Row],[ID NOTA]],Table1[ID],0)))</f>
        <v/>
      </c>
      <c r="E90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06" s="29"/>
      <c r="G906" s="30" t="str">
        <f ca="1">IF(ATALI[[#This Row],[N_ID]]="","",INDEX(INDIRECT($2:$2),ATALI[[#This Row],[//]]))</f>
        <v/>
      </c>
      <c r="H906" s="30" t="str">
        <f ca="1">IF(ATALI[[#This Row],[N_ID]]="","",INDEX(INDIRECT($2:$2),ATALI[[#This Row],[//]]))</f>
        <v/>
      </c>
      <c r="I906" s="32" t="str">
        <f ca="1">IF(ATALI[[#This Row],[N_ID]]="","",INDEX(INDIRECT($2:$2),ATALI[[#This Row],[//]]))</f>
        <v/>
      </c>
      <c r="J906" s="32" t="str">
        <f ca="1">IF(ATALI[[#This Row],[//]]="","",INDEX([3]!db[NB PAJAK],ATALI[[#This Row],[stt]]-1))</f>
        <v/>
      </c>
      <c r="K906" s="29" t="str">
        <f ca="1">IF(ATALI[[#This Row],[//]]="","",INDEX(INDIRECT($2:$2),ATALI[[#This Row],[//]]))</f>
        <v/>
      </c>
      <c r="L906" s="29" t="str">
        <f ca="1">IF(ATALI[[#This Row],[//]]="","",INDEX(INDIRECT($2:$2),ATALI[[#This Row],[//]]))</f>
        <v/>
      </c>
      <c r="M906" s="29" t="str">
        <f ca="1">IF(ATALI[[#This Row],[//]]="","",INDEX(INDIRECT($2:$2),ATALI[[#This Row],[//]]))</f>
        <v/>
      </c>
      <c r="N906" s="33" t="str">
        <f ca="1">IF(ATALI[[#This Row],[//]]="","",INDEX(INDIRECT($2:$2),ATALI[[#This Row],[//]]))</f>
        <v/>
      </c>
      <c r="O906" s="44" t="str">
        <f ca="1">IF(ATALI[[#This Row],[//]]="","",INDEX(INDIRECT($2:$2),ATALI[[#This Row],[//]]))</f>
        <v/>
      </c>
      <c r="P906" s="44" t="str">
        <f ca="1">IF(ATALI[[#This Row],[//]]="","",IF(INDEX(INDIRECT($2:$2),ATALI[[#This Row],[//]])="","",INDEX(INDIRECT($2:$2),ATALI[[#This Row],[//]])))</f>
        <v/>
      </c>
      <c r="Q906" s="33" t="str">
        <f ca="1">IF(ATALI[[#This Row],[//]]="","",INDEX(INDIRECT($2:$2),ATALI[[#This Row],[//]]))</f>
        <v/>
      </c>
      <c r="R9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06" s="45" t="str">
        <f ca="1">IF(ATALI[[#This Row],[//]]="","",IF(INDEX(INDIRECT($2:$2),ATALI[[#This Row],[//]])="","",INDEX(INDIRECT($2:$2),ATALI[[#This Row],[//]])))</f>
        <v/>
      </c>
      <c r="U906" s="32" t="str">
        <f ca="1">IF(ATALI[[#This Row],[//]]="","",INDEX(INDIRECT($2:$2),ATALI[[#This Row],[//]]))</f>
        <v/>
      </c>
      <c r="V906" s="32" t="str">
        <f ca="1">LOWER(SUBSTITUTE(SUBSTITUTE(SUBSTITUTE(SUBSTITUTE(SUBSTITUTE(SUBSTITUTE(SUBSTITUTE(ATALI[[#This Row],[N.B.nota]]," ",""),"-",""),"(",""),")",""),".",""),",",""),"/",""))</f>
        <v/>
      </c>
      <c r="W906" s="32" t="str">
        <f ca="1">IF(ATALI[[#This Row],[concat]]="","",MATCH(ATALI[[#This Row],[concat]],[3]!db[NB NOTA_C],0)+1)</f>
        <v/>
      </c>
      <c r="X906" s="32" t="str">
        <f ca="1">IF(ATALI[[#This Row],[N.B.nota]]="","",ADDRESS(ROW(ATALI[QB]),COLUMN(ATALI[QB]))&amp;":"&amp;ADDRESS(ROW(),COLUMN(ATALI[QB])))</f>
        <v/>
      </c>
      <c r="Y906" s="46" t="str">
        <f ca="1">IF(ATALI[[#This Row],[//]]="","",HYPERLINK("[../DB.xlsx]DB!e"&amp;MATCH(ATALI[[#This Row],[concat]],[3]!db[NB NOTA_C],0)+1,"&gt;"))</f>
        <v/>
      </c>
      <c r="Z906" s="32">
        <f ca="1">IF(ATALI[[#This Row],[ID NOTA]]="",INDIRECT(ADDRESS(ROW()-1,COLUMN())),ATALI[[#This Row],[ID NOTA]])</f>
        <v>7</v>
      </c>
    </row>
    <row r="907" spans="1:26" x14ac:dyDescent="0.25">
      <c r="A907" s="32"/>
      <c r="B907" s="29" t="str">
        <f>IF(ATALI[[#This Row],[N_ID]]="","",INDEX(Table1[ID],MATCH(ATALI[[#This Row],[N_ID]],Table1[N_ID],0)))</f>
        <v/>
      </c>
      <c r="C907" s="29" t="str">
        <f ca="1">IF(ATALI[[#This Row],[//]]="","",HYPERLINK("["&amp;SUBSTITUTE(DIR,"'","")&amp;"]NOTA!D"&amp;ATALI[[#This Row],[//]]+2,"&gt;"))</f>
        <v/>
      </c>
      <c r="D907" s="29" t="str">
        <f>IF(ATALI[[#This Row],[ID NOTA]]="","",INDEX(Table1[QB],MATCH(ATALI[[#This Row],[ID NOTA]],Table1[ID],0)))</f>
        <v/>
      </c>
      <c r="E90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07" s="29"/>
      <c r="G907" s="30" t="str">
        <f ca="1">IF(ATALI[[#This Row],[N_ID]]="","",INDEX(INDIRECT($2:$2),ATALI[[#This Row],[//]]))</f>
        <v/>
      </c>
      <c r="H907" s="30" t="str">
        <f ca="1">IF(ATALI[[#This Row],[N_ID]]="","",INDEX(INDIRECT($2:$2),ATALI[[#This Row],[//]]))</f>
        <v/>
      </c>
      <c r="I907" s="32" t="str">
        <f ca="1">IF(ATALI[[#This Row],[N_ID]]="","",INDEX(INDIRECT($2:$2),ATALI[[#This Row],[//]]))</f>
        <v/>
      </c>
      <c r="J907" s="32" t="str">
        <f ca="1">IF(ATALI[[#This Row],[//]]="","",INDEX([3]!db[NB PAJAK],ATALI[[#This Row],[stt]]-1))</f>
        <v/>
      </c>
      <c r="K907" s="29" t="str">
        <f ca="1">IF(ATALI[[#This Row],[//]]="","",INDEX(INDIRECT($2:$2),ATALI[[#This Row],[//]]))</f>
        <v/>
      </c>
      <c r="L907" s="29" t="str">
        <f ca="1">IF(ATALI[[#This Row],[//]]="","",INDEX(INDIRECT($2:$2),ATALI[[#This Row],[//]]))</f>
        <v/>
      </c>
      <c r="M907" s="29" t="str">
        <f ca="1">IF(ATALI[[#This Row],[//]]="","",INDEX(INDIRECT($2:$2),ATALI[[#This Row],[//]]))</f>
        <v/>
      </c>
      <c r="N907" s="33" t="str">
        <f ca="1">IF(ATALI[[#This Row],[//]]="","",INDEX(INDIRECT($2:$2),ATALI[[#This Row],[//]]))</f>
        <v/>
      </c>
      <c r="O907" s="44" t="str">
        <f ca="1">IF(ATALI[[#This Row],[//]]="","",INDEX(INDIRECT($2:$2),ATALI[[#This Row],[//]]))</f>
        <v/>
      </c>
      <c r="P907" s="44" t="str">
        <f ca="1">IF(ATALI[[#This Row],[//]]="","",IF(INDEX(INDIRECT($2:$2),ATALI[[#This Row],[//]])="","",INDEX(INDIRECT($2:$2),ATALI[[#This Row],[//]])))</f>
        <v/>
      </c>
      <c r="Q907" s="33" t="str">
        <f ca="1">IF(ATALI[[#This Row],[//]]="","",INDEX(INDIRECT($2:$2),ATALI[[#This Row],[//]]))</f>
        <v/>
      </c>
      <c r="R9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07" s="45" t="str">
        <f ca="1">IF(ATALI[[#This Row],[//]]="","",IF(INDEX(INDIRECT($2:$2),ATALI[[#This Row],[//]])="","",INDEX(INDIRECT($2:$2),ATALI[[#This Row],[//]])))</f>
        <v/>
      </c>
      <c r="U907" s="32" t="str">
        <f ca="1">IF(ATALI[[#This Row],[//]]="","",INDEX(INDIRECT($2:$2),ATALI[[#This Row],[//]]))</f>
        <v/>
      </c>
      <c r="V907" s="32" t="str">
        <f ca="1">LOWER(SUBSTITUTE(SUBSTITUTE(SUBSTITUTE(SUBSTITUTE(SUBSTITUTE(SUBSTITUTE(SUBSTITUTE(ATALI[[#This Row],[N.B.nota]]," ",""),"-",""),"(",""),")",""),".",""),",",""),"/",""))</f>
        <v/>
      </c>
      <c r="W907" s="32" t="str">
        <f ca="1">IF(ATALI[[#This Row],[concat]]="","",MATCH(ATALI[[#This Row],[concat]],[3]!db[NB NOTA_C],0)+1)</f>
        <v/>
      </c>
      <c r="X907" s="32" t="str">
        <f ca="1">IF(ATALI[[#This Row],[N.B.nota]]="","",ADDRESS(ROW(ATALI[QB]),COLUMN(ATALI[QB]))&amp;":"&amp;ADDRESS(ROW(),COLUMN(ATALI[QB])))</f>
        <v/>
      </c>
      <c r="Y907" s="46" t="str">
        <f ca="1">IF(ATALI[[#This Row],[//]]="","",HYPERLINK("[../DB.xlsx]DB!e"&amp;MATCH(ATALI[[#This Row],[concat]],[3]!db[NB NOTA_C],0)+1,"&gt;"))</f>
        <v/>
      </c>
      <c r="Z907" s="32">
        <f ca="1">IF(ATALI[[#This Row],[ID NOTA]]="",INDIRECT(ADDRESS(ROW()-1,COLUMN())),ATALI[[#This Row],[ID NOTA]])</f>
        <v>7</v>
      </c>
    </row>
    <row r="908" spans="1:26" x14ac:dyDescent="0.25">
      <c r="A908" s="32"/>
      <c r="B908" s="29" t="str">
        <f>IF(ATALI[[#This Row],[N_ID]]="","",INDEX(Table1[ID],MATCH(ATALI[[#This Row],[N_ID]],Table1[N_ID],0)))</f>
        <v/>
      </c>
      <c r="C908" s="29" t="str">
        <f ca="1">IF(ATALI[[#This Row],[//]]="","",HYPERLINK("["&amp;SUBSTITUTE(DIR,"'","")&amp;"]NOTA!D"&amp;ATALI[[#This Row],[//]]+2,"&gt;"))</f>
        <v/>
      </c>
      <c r="D908" s="29" t="str">
        <f>IF(ATALI[[#This Row],[ID NOTA]]="","",INDEX(Table1[QB],MATCH(ATALI[[#This Row],[ID NOTA]],Table1[ID],0)))</f>
        <v/>
      </c>
      <c r="E90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08" s="29"/>
      <c r="G908" s="30" t="str">
        <f ca="1">IF(ATALI[[#This Row],[N_ID]]="","",INDEX(INDIRECT($2:$2),ATALI[[#This Row],[//]]))</f>
        <v/>
      </c>
      <c r="H908" s="30" t="str">
        <f ca="1">IF(ATALI[[#This Row],[N_ID]]="","",INDEX(INDIRECT($2:$2),ATALI[[#This Row],[//]]))</f>
        <v/>
      </c>
      <c r="I908" s="32" t="str">
        <f ca="1">IF(ATALI[[#This Row],[N_ID]]="","",INDEX(INDIRECT($2:$2),ATALI[[#This Row],[//]]))</f>
        <v/>
      </c>
      <c r="J908" s="32" t="str">
        <f ca="1">IF(ATALI[[#This Row],[//]]="","",INDEX([3]!db[NB PAJAK],ATALI[[#This Row],[stt]]-1))</f>
        <v/>
      </c>
      <c r="K908" s="29" t="str">
        <f ca="1">IF(ATALI[[#This Row],[//]]="","",INDEX(INDIRECT($2:$2),ATALI[[#This Row],[//]]))</f>
        <v/>
      </c>
      <c r="L908" s="29" t="str">
        <f ca="1">IF(ATALI[[#This Row],[//]]="","",INDEX(INDIRECT($2:$2),ATALI[[#This Row],[//]]))</f>
        <v/>
      </c>
      <c r="M908" s="29" t="str">
        <f ca="1">IF(ATALI[[#This Row],[//]]="","",INDEX(INDIRECT($2:$2),ATALI[[#This Row],[//]]))</f>
        <v/>
      </c>
      <c r="N908" s="33" t="str">
        <f ca="1">IF(ATALI[[#This Row],[//]]="","",INDEX(INDIRECT($2:$2),ATALI[[#This Row],[//]]))</f>
        <v/>
      </c>
      <c r="O908" s="44" t="str">
        <f ca="1">IF(ATALI[[#This Row],[//]]="","",INDEX(INDIRECT($2:$2),ATALI[[#This Row],[//]]))</f>
        <v/>
      </c>
      <c r="P908" s="44" t="str">
        <f ca="1">IF(ATALI[[#This Row],[//]]="","",IF(INDEX(INDIRECT($2:$2),ATALI[[#This Row],[//]])="","",INDEX(INDIRECT($2:$2),ATALI[[#This Row],[//]])))</f>
        <v/>
      </c>
      <c r="Q908" s="33" t="str">
        <f ca="1">IF(ATALI[[#This Row],[//]]="","",INDEX(INDIRECT($2:$2),ATALI[[#This Row],[//]]))</f>
        <v/>
      </c>
      <c r="R9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08" s="45" t="str">
        <f ca="1">IF(ATALI[[#This Row],[//]]="","",IF(INDEX(INDIRECT($2:$2),ATALI[[#This Row],[//]])="","",INDEX(INDIRECT($2:$2),ATALI[[#This Row],[//]])))</f>
        <v/>
      </c>
      <c r="U908" s="32" t="str">
        <f ca="1">IF(ATALI[[#This Row],[//]]="","",INDEX(INDIRECT($2:$2),ATALI[[#This Row],[//]]))</f>
        <v/>
      </c>
      <c r="V908" s="32" t="str">
        <f ca="1">LOWER(SUBSTITUTE(SUBSTITUTE(SUBSTITUTE(SUBSTITUTE(SUBSTITUTE(SUBSTITUTE(SUBSTITUTE(ATALI[[#This Row],[N.B.nota]]," ",""),"-",""),"(",""),")",""),".",""),",",""),"/",""))</f>
        <v/>
      </c>
      <c r="W908" s="32" t="str">
        <f ca="1">IF(ATALI[[#This Row],[concat]]="","",MATCH(ATALI[[#This Row],[concat]],[3]!db[NB NOTA_C],0)+1)</f>
        <v/>
      </c>
      <c r="X908" s="32" t="str">
        <f ca="1">IF(ATALI[[#This Row],[N.B.nota]]="","",ADDRESS(ROW(ATALI[QB]),COLUMN(ATALI[QB]))&amp;":"&amp;ADDRESS(ROW(),COLUMN(ATALI[QB])))</f>
        <v/>
      </c>
      <c r="Y908" s="46" t="str">
        <f ca="1">IF(ATALI[[#This Row],[//]]="","",HYPERLINK("[../DB.xlsx]DB!e"&amp;MATCH(ATALI[[#This Row],[concat]],[3]!db[NB NOTA_C],0)+1,"&gt;"))</f>
        <v/>
      </c>
      <c r="Z908" s="32">
        <f ca="1">IF(ATALI[[#This Row],[ID NOTA]]="",INDIRECT(ADDRESS(ROW()-1,COLUMN())),ATALI[[#This Row],[ID NOTA]])</f>
        <v>7</v>
      </c>
    </row>
    <row r="909" spans="1:26" x14ac:dyDescent="0.25">
      <c r="A909" s="32"/>
      <c r="B909" s="29" t="str">
        <f>IF(ATALI[[#This Row],[N_ID]]="","",INDEX(Table1[ID],MATCH(ATALI[[#This Row],[N_ID]],Table1[N_ID],0)))</f>
        <v/>
      </c>
      <c r="C909" s="29" t="str">
        <f ca="1">IF(ATALI[[#This Row],[//]]="","",HYPERLINK("["&amp;SUBSTITUTE(DIR,"'","")&amp;"]NOTA!D"&amp;ATALI[[#This Row],[//]]+2,"&gt;"))</f>
        <v/>
      </c>
      <c r="D909" s="29" t="str">
        <f>IF(ATALI[[#This Row],[ID NOTA]]="","",INDEX(Table1[QB],MATCH(ATALI[[#This Row],[ID NOTA]],Table1[ID],0)))</f>
        <v/>
      </c>
      <c r="E90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09" s="29"/>
      <c r="G909" s="30" t="str">
        <f ca="1">IF(ATALI[[#This Row],[N_ID]]="","",INDEX(INDIRECT($2:$2),ATALI[[#This Row],[//]]))</f>
        <v/>
      </c>
      <c r="H909" s="30" t="str">
        <f ca="1">IF(ATALI[[#This Row],[N_ID]]="","",INDEX(INDIRECT($2:$2),ATALI[[#This Row],[//]]))</f>
        <v/>
      </c>
      <c r="I909" s="32" t="str">
        <f ca="1">IF(ATALI[[#This Row],[N_ID]]="","",INDEX(INDIRECT($2:$2),ATALI[[#This Row],[//]]))</f>
        <v/>
      </c>
      <c r="J909" s="32" t="str">
        <f ca="1">IF(ATALI[[#This Row],[//]]="","",INDEX([3]!db[NB PAJAK],ATALI[[#This Row],[stt]]-1))</f>
        <v/>
      </c>
      <c r="K909" s="29" t="str">
        <f ca="1">IF(ATALI[[#This Row],[//]]="","",INDEX(INDIRECT($2:$2),ATALI[[#This Row],[//]]))</f>
        <v/>
      </c>
      <c r="L909" s="29" t="str">
        <f ca="1">IF(ATALI[[#This Row],[//]]="","",INDEX(INDIRECT($2:$2),ATALI[[#This Row],[//]]))</f>
        <v/>
      </c>
      <c r="M909" s="29" t="str">
        <f ca="1">IF(ATALI[[#This Row],[//]]="","",INDEX(INDIRECT($2:$2),ATALI[[#This Row],[//]]))</f>
        <v/>
      </c>
      <c r="N909" s="33" t="str">
        <f ca="1">IF(ATALI[[#This Row],[//]]="","",INDEX(INDIRECT($2:$2),ATALI[[#This Row],[//]]))</f>
        <v/>
      </c>
      <c r="O909" s="44" t="str">
        <f ca="1">IF(ATALI[[#This Row],[//]]="","",INDEX(INDIRECT($2:$2),ATALI[[#This Row],[//]]))</f>
        <v/>
      </c>
      <c r="P909" s="44" t="str">
        <f ca="1">IF(ATALI[[#This Row],[//]]="","",IF(INDEX(INDIRECT($2:$2),ATALI[[#This Row],[//]])="","",INDEX(INDIRECT($2:$2),ATALI[[#This Row],[//]])))</f>
        <v/>
      </c>
      <c r="Q909" s="33" t="str">
        <f ca="1">IF(ATALI[[#This Row],[//]]="","",INDEX(INDIRECT($2:$2),ATALI[[#This Row],[//]]))</f>
        <v/>
      </c>
      <c r="R9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09" s="45" t="str">
        <f ca="1">IF(ATALI[[#This Row],[//]]="","",IF(INDEX(INDIRECT($2:$2),ATALI[[#This Row],[//]])="","",INDEX(INDIRECT($2:$2),ATALI[[#This Row],[//]])))</f>
        <v/>
      </c>
      <c r="U909" s="32" t="str">
        <f ca="1">IF(ATALI[[#This Row],[//]]="","",INDEX(INDIRECT($2:$2),ATALI[[#This Row],[//]]))</f>
        <v/>
      </c>
      <c r="V909" s="32" t="str">
        <f ca="1">LOWER(SUBSTITUTE(SUBSTITUTE(SUBSTITUTE(SUBSTITUTE(SUBSTITUTE(SUBSTITUTE(SUBSTITUTE(ATALI[[#This Row],[N.B.nota]]," ",""),"-",""),"(",""),")",""),".",""),",",""),"/",""))</f>
        <v/>
      </c>
      <c r="W909" s="32" t="str">
        <f ca="1">IF(ATALI[[#This Row],[concat]]="","",MATCH(ATALI[[#This Row],[concat]],[3]!db[NB NOTA_C],0)+1)</f>
        <v/>
      </c>
      <c r="X909" s="32" t="str">
        <f ca="1">IF(ATALI[[#This Row],[N.B.nota]]="","",ADDRESS(ROW(ATALI[QB]),COLUMN(ATALI[QB]))&amp;":"&amp;ADDRESS(ROW(),COLUMN(ATALI[QB])))</f>
        <v/>
      </c>
      <c r="Y909" s="46" t="str">
        <f ca="1">IF(ATALI[[#This Row],[//]]="","",HYPERLINK("[../DB.xlsx]DB!e"&amp;MATCH(ATALI[[#This Row],[concat]],[3]!db[NB NOTA_C],0)+1,"&gt;"))</f>
        <v/>
      </c>
      <c r="Z909" s="32">
        <f ca="1">IF(ATALI[[#This Row],[ID NOTA]]="",INDIRECT(ADDRESS(ROW()-1,COLUMN())),ATALI[[#This Row],[ID NOTA]])</f>
        <v>7</v>
      </c>
    </row>
    <row r="910" spans="1:26" x14ac:dyDescent="0.25">
      <c r="A910" s="32"/>
      <c r="B910" s="29" t="str">
        <f>IF(ATALI[[#This Row],[N_ID]]="","",INDEX(Table1[ID],MATCH(ATALI[[#This Row],[N_ID]],Table1[N_ID],0)))</f>
        <v/>
      </c>
      <c r="C910" s="29" t="str">
        <f ca="1">IF(ATALI[[#This Row],[//]]="","",HYPERLINK("["&amp;SUBSTITUTE(DIR,"'","")&amp;"]NOTA!D"&amp;ATALI[[#This Row],[//]]+2,"&gt;"))</f>
        <v/>
      </c>
      <c r="D910" s="29" t="str">
        <f>IF(ATALI[[#This Row],[ID NOTA]]="","",INDEX(Table1[QB],MATCH(ATALI[[#This Row],[ID NOTA]],Table1[ID],0)))</f>
        <v/>
      </c>
      <c r="E91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10" s="29"/>
      <c r="G910" s="30" t="str">
        <f ca="1">IF(ATALI[[#This Row],[N_ID]]="","",INDEX(INDIRECT($2:$2),ATALI[[#This Row],[//]]))</f>
        <v/>
      </c>
      <c r="H910" s="30" t="str">
        <f ca="1">IF(ATALI[[#This Row],[N_ID]]="","",INDEX(INDIRECT($2:$2),ATALI[[#This Row],[//]]))</f>
        <v/>
      </c>
      <c r="I910" s="32" t="str">
        <f ca="1">IF(ATALI[[#This Row],[N_ID]]="","",INDEX(INDIRECT($2:$2),ATALI[[#This Row],[//]]))</f>
        <v/>
      </c>
      <c r="J910" s="32" t="str">
        <f ca="1">IF(ATALI[[#This Row],[//]]="","",INDEX([3]!db[NB PAJAK],ATALI[[#This Row],[stt]]-1))</f>
        <v/>
      </c>
      <c r="K910" s="29" t="str">
        <f ca="1">IF(ATALI[[#This Row],[//]]="","",INDEX(INDIRECT($2:$2),ATALI[[#This Row],[//]]))</f>
        <v/>
      </c>
      <c r="L910" s="29" t="str">
        <f ca="1">IF(ATALI[[#This Row],[//]]="","",INDEX(INDIRECT($2:$2),ATALI[[#This Row],[//]]))</f>
        <v/>
      </c>
      <c r="M910" s="29" t="str">
        <f ca="1">IF(ATALI[[#This Row],[//]]="","",INDEX(INDIRECT($2:$2),ATALI[[#This Row],[//]]))</f>
        <v/>
      </c>
      <c r="N910" s="33" t="str">
        <f ca="1">IF(ATALI[[#This Row],[//]]="","",INDEX(INDIRECT($2:$2),ATALI[[#This Row],[//]]))</f>
        <v/>
      </c>
      <c r="O910" s="44" t="str">
        <f ca="1">IF(ATALI[[#This Row],[//]]="","",INDEX(INDIRECT($2:$2),ATALI[[#This Row],[//]]))</f>
        <v/>
      </c>
      <c r="P910" s="44" t="str">
        <f ca="1">IF(ATALI[[#This Row],[//]]="","",IF(INDEX(INDIRECT($2:$2),ATALI[[#This Row],[//]])="","",INDEX(INDIRECT($2:$2),ATALI[[#This Row],[//]])))</f>
        <v/>
      </c>
      <c r="Q910" s="33" t="str">
        <f ca="1">IF(ATALI[[#This Row],[//]]="","",INDEX(INDIRECT($2:$2),ATALI[[#This Row],[//]]))</f>
        <v/>
      </c>
      <c r="R9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10" s="45" t="str">
        <f ca="1">IF(ATALI[[#This Row],[//]]="","",IF(INDEX(INDIRECT($2:$2),ATALI[[#This Row],[//]])="","",INDEX(INDIRECT($2:$2),ATALI[[#This Row],[//]])))</f>
        <v/>
      </c>
      <c r="U910" s="32" t="str">
        <f ca="1">IF(ATALI[[#This Row],[//]]="","",INDEX(INDIRECT($2:$2),ATALI[[#This Row],[//]]))</f>
        <v/>
      </c>
      <c r="V910" s="32" t="str">
        <f ca="1">LOWER(SUBSTITUTE(SUBSTITUTE(SUBSTITUTE(SUBSTITUTE(SUBSTITUTE(SUBSTITUTE(SUBSTITUTE(ATALI[[#This Row],[N.B.nota]]," ",""),"-",""),"(",""),")",""),".",""),",",""),"/",""))</f>
        <v/>
      </c>
      <c r="W910" s="32" t="str">
        <f ca="1">IF(ATALI[[#This Row],[concat]]="","",MATCH(ATALI[[#This Row],[concat]],[3]!db[NB NOTA_C],0)+1)</f>
        <v/>
      </c>
      <c r="X910" s="32" t="str">
        <f ca="1">IF(ATALI[[#This Row],[N.B.nota]]="","",ADDRESS(ROW(ATALI[QB]),COLUMN(ATALI[QB]))&amp;":"&amp;ADDRESS(ROW(),COLUMN(ATALI[QB])))</f>
        <v/>
      </c>
      <c r="Y910" s="46" t="str">
        <f ca="1">IF(ATALI[[#This Row],[//]]="","",HYPERLINK("[../DB.xlsx]DB!e"&amp;MATCH(ATALI[[#This Row],[concat]],[3]!db[NB NOTA_C],0)+1,"&gt;"))</f>
        <v/>
      </c>
      <c r="Z910" s="32">
        <f ca="1">IF(ATALI[[#This Row],[ID NOTA]]="",INDIRECT(ADDRESS(ROW()-1,COLUMN())),ATALI[[#This Row],[ID NOTA]])</f>
        <v>7</v>
      </c>
    </row>
    <row r="911" spans="1:26" x14ac:dyDescent="0.25">
      <c r="A911" s="32"/>
      <c r="B911" s="29" t="str">
        <f>IF(ATALI[[#This Row],[N_ID]]="","",INDEX(Table1[ID],MATCH(ATALI[[#This Row],[N_ID]],Table1[N_ID],0)))</f>
        <v/>
      </c>
      <c r="C911" s="29" t="str">
        <f ca="1">IF(ATALI[[#This Row],[//]]="","",HYPERLINK("["&amp;SUBSTITUTE(DIR,"'","")&amp;"]NOTA!D"&amp;ATALI[[#This Row],[//]]+2,"&gt;"))</f>
        <v/>
      </c>
      <c r="D911" s="29" t="str">
        <f>IF(ATALI[[#This Row],[ID NOTA]]="","",INDEX(Table1[QB],MATCH(ATALI[[#This Row],[ID NOTA]],Table1[ID],0)))</f>
        <v/>
      </c>
      <c r="E91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11" s="29"/>
      <c r="G911" s="30" t="str">
        <f ca="1">IF(ATALI[[#This Row],[N_ID]]="","",INDEX(INDIRECT($2:$2),ATALI[[#This Row],[//]]))</f>
        <v/>
      </c>
      <c r="H911" s="30" t="str">
        <f ca="1">IF(ATALI[[#This Row],[N_ID]]="","",INDEX(INDIRECT($2:$2),ATALI[[#This Row],[//]]))</f>
        <v/>
      </c>
      <c r="I911" s="32" t="str">
        <f ca="1">IF(ATALI[[#This Row],[N_ID]]="","",INDEX(INDIRECT($2:$2),ATALI[[#This Row],[//]]))</f>
        <v/>
      </c>
      <c r="J911" s="32" t="str">
        <f ca="1">IF(ATALI[[#This Row],[//]]="","",INDEX([3]!db[NB PAJAK],ATALI[[#This Row],[stt]]-1))</f>
        <v/>
      </c>
      <c r="K911" s="29" t="str">
        <f ca="1">IF(ATALI[[#This Row],[//]]="","",INDEX(INDIRECT($2:$2),ATALI[[#This Row],[//]]))</f>
        <v/>
      </c>
      <c r="L911" s="29" t="str">
        <f ca="1">IF(ATALI[[#This Row],[//]]="","",INDEX(INDIRECT($2:$2),ATALI[[#This Row],[//]]))</f>
        <v/>
      </c>
      <c r="M911" s="29" t="str">
        <f ca="1">IF(ATALI[[#This Row],[//]]="","",INDEX(INDIRECT($2:$2),ATALI[[#This Row],[//]]))</f>
        <v/>
      </c>
      <c r="N911" s="33" t="str">
        <f ca="1">IF(ATALI[[#This Row],[//]]="","",INDEX(INDIRECT($2:$2),ATALI[[#This Row],[//]]))</f>
        <v/>
      </c>
      <c r="O911" s="44" t="str">
        <f ca="1">IF(ATALI[[#This Row],[//]]="","",INDEX(INDIRECT($2:$2),ATALI[[#This Row],[//]]))</f>
        <v/>
      </c>
      <c r="P911" s="44" t="str">
        <f ca="1">IF(ATALI[[#This Row],[//]]="","",IF(INDEX(INDIRECT($2:$2),ATALI[[#This Row],[//]])="","",INDEX(INDIRECT($2:$2),ATALI[[#This Row],[//]])))</f>
        <v/>
      </c>
      <c r="Q911" s="33" t="str">
        <f ca="1">IF(ATALI[[#This Row],[//]]="","",INDEX(INDIRECT($2:$2),ATALI[[#This Row],[//]]))</f>
        <v/>
      </c>
      <c r="R9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11" s="45" t="str">
        <f ca="1">IF(ATALI[[#This Row],[//]]="","",IF(INDEX(INDIRECT($2:$2),ATALI[[#This Row],[//]])="","",INDEX(INDIRECT($2:$2),ATALI[[#This Row],[//]])))</f>
        <v/>
      </c>
      <c r="U911" s="32" t="str">
        <f ca="1">IF(ATALI[[#This Row],[//]]="","",INDEX(INDIRECT($2:$2),ATALI[[#This Row],[//]]))</f>
        <v/>
      </c>
      <c r="V911" s="32" t="str">
        <f ca="1">LOWER(SUBSTITUTE(SUBSTITUTE(SUBSTITUTE(SUBSTITUTE(SUBSTITUTE(SUBSTITUTE(SUBSTITUTE(ATALI[[#This Row],[N.B.nota]]," ",""),"-",""),"(",""),")",""),".",""),",",""),"/",""))</f>
        <v/>
      </c>
      <c r="W911" s="32" t="str">
        <f ca="1">IF(ATALI[[#This Row],[concat]]="","",MATCH(ATALI[[#This Row],[concat]],[3]!db[NB NOTA_C],0)+1)</f>
        <v/>
      </c>
      <c r="X911" s="32" t="str">
        <f ca="1">IF(ATALI[[#This Row],[N.B.nota]]="","",ADDRESS(ROW(ATALI[QB]),COLUMN(ATALI[QB]))&amp;":"&amp;ADDRESS(ROW(),COLUMN(ATALI[QB])))</f>
        <v/>
      </c>
      <c r="Y911" s="46" t="str">
        <f ca="1">IF(ATALI[[#This Row],[//]]="","",HYPERLINK("[../DB.xlsx]DB!e"&amp;MATCH(ATALI[[#This Row],[concat]],[3]!db[NB NOTA_C],0)+1,"&gt;"))</f>
        <v/>
      </c>
      <c r="Z911" s="32">
        <f ca="1">IF(ATALI[[#This Row],[ID NOTA]]="",INDIRECT(ADDRESS(ROW()-1,COLUMN())),ATALI[[#This Row],[ID NOTA]])</f>
        <v>7</v>
      </c>
    </row>
    <row r="912" spans="1:26" x14ac:dyDescent="0.25">
      <c r="A912" s="32"/>
      <c r="B912" s="29" t="str">
        <f>IF(ATALI[[#This Row],[N_ID]]="","",INDEX(Table1[ID],MATCH(ATALI[[#This Row],[N_ID]],Table1[N_ID],0)))</f>
        <v/>
      </c>
      <c r="C912" s="29" t="str">
        <f ca="1">IF(ATALI[[#This Row],[//]]="","",HYPERLINK("["&amp;SUBSTITUTE(DIR,"'","")&amp;"]NOTA!D"&amp;ATALI[[#This Row],[//]]+2,"&gt;"))</f>
        <v/>
      </c>
      <c r="D912" s="29" t="str">
        <f>IF(ATALI[[#This Row],[ID NOTA]]="","",INDEX(Table1[QB],MATCH(ATALI[[#This Row],[ID NOTA]],Table1[ID],0)))</f>
        <v/>
      </c>
      <c r="E91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12" s="29"/>
      <c r="G912" s="30" t="str">
        <f ca="1">IF(ATALI[[#This Row],[N_ID]]="","",INDEX(INDIRECT($2:$2),ATALI[[#This Row],[//]]))</f>
        <v/>
      </c>
      <c r="H912" s="30" t="str">
        <f ca="1">IF(ATALI[[#This Row],[N_ID]]="","",INDEX(INDIRECT($2:$2),ATALI[[#This Row],[//]]))</f>
        <v/>
      </c>
      <c r="I912" s="32" t="str">
        <f ca="1">IF(ATALI[[#This Row],[N_ID]]="","",INDEX(INDIRECT($2:$2),ATALI[[#This Row],[//]]))</f>
        <v/>
      </c>
      <c r="J912" s="32" t="str">
        <f ca="1">IF(ATALI[[#This Row],[//]]="","",INDEX([3]!db[NB PAJAK],ATALI[[#This Row],[stt]]-1))</f>
        <v/>
      </c>
      <c r="K912" s="29" t="str">
        <f ca="1">IF(ATALI[[#This Row],[//]]="","",INDEX(INDIRECT($2:$2),ATALI[[#This Row],[//]]))</f>
        <v/>
      </c>
      <c r="L912" s="29" t="str">
        <f ca="1">IF(ATALI[[#This Row],[//]]="","",INDEX(INDIRECT($2:$2),ATALI[[#This Row],[//]]))</f>
        <v/>
      </c>
      <c r="M912" s="29" t="str">
        <f ca="1">IF(ATALI[[#This Row],[//]]="","",INDEX(INDIRECT($2:$2),ATALI[[#This Row],[//]]))</f>
        <v/>
      </c>
      <c r="N912" s="33" t="str">
        <f ca="1">IF(ATALI[[#This Row],[//]]="","",INDEX(INDIRECT($2:$2),ATALI[[#This Row],[//]]))</f>
        <v/>
      </c>
      <c r="O912" s="44" t="str">
        <f ca="1">IF(ATALI[[#This Row],[//]]="","",INDEX(INDIRECT($2:$2),ATALI[[#This Row],[//]]))</f>
        <v/>
      </c>
      <c r="P912" s="44" t="str">
        <f ca="1">IF(ATALI[[#This Row],[//]]="","",IF(INDEX(INDIRECT($2:$2),ATALI[[#This Row],[//]])="","",INDEX(INDIRECT($2:$2),ATALI[[#This Row],[//]])))</f>
        <v/>
      </c>
      <c r="Q912" s="33" t="str">
        <f ca="1">IF(ATALI[[#This Row],[//]]="","",INDEX(INDIRECT($2:$2),ATALI[[#This Row],[//]]))</f>
        <v/>
      </c>
      <c r="R9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12" s="45" t="str">
        <f ca="1">IF(ATALI[[#This Row],[//]]="","",IF(INDEX(INDIRECT($2:$2),ATALI[[#This Row],[//]])="","",INDEX(INDIRECT($2:$2),ATALI[[#This Row],[//]])))</f>
        <v/>
      </c>
      <c r="U912" s="32" t="str">
        <f ca="1">IF(ATALI[[#This Row],[//]]="","",INDEX(INDIRECT($2:$2),ATALI[[#This Row],[//]]))</f>
        <v/>
      </c>
      <c r="V912" s="32" t="str">
        <f ca="1">LOWER(SUBSTITUTE(SUBSTITUTE(SUBSTITUTE(SUBSTITUTE(SUBSTITUTE(SUBSTITUTE(SUBSTITUTE(ATALI[[#This Row],[N.B.nota]]," ",""),"-",""),"(",""),")",""),".",""),",",""),"/",""))</f>
        <v/>
      </c>
      <c r="W912" s="32" t="str">
        <f ca="1">IF(ATALI[[#This Row],[concat]]="","",MATCH(ATALI[[#This Row],[concat]],[3]!db[NB NOTA_C],0)+1)</f>
        <v/>
      </c>
      <c r="X912" s="32" t="str">
        <f ca="1">IF(ATALI[[#This Row],[N.B.nota]]="","",ADDRESS(ROW(ATALI[QB]),COLUMN(ATALI[QB]))&amp;":"&amp;ADDRESS(ROW(),COLUMN(ATALI[QB])))</f>
        <v/>
      </c>
      <c r="Y912" s="46" t="str">
        <f ca="1">IF(ATALI[[#This Row],[//]]="","",HYPERLINK("[../DB.xlsx]DB!e"&amp;MATCH(ATALI[[#This Row],[concat]],[3]!db[NB NOTA_C],0)+1,"&gt;"))</f>
        <v/>
      </c>
      <c r="Z912" s="32">
        <f ca="1">IF(ATALI[[#This Row],[ID NOTA]]="",INDIRECT(ADDRESS(ROW()-1,COLUMN())),ATALI[[#This Row],[ID NOTA]])</f>
        <v>7</v>
      </c>
    </row>
    <row r="913" spans="1:26" x14ac:dyDescent="0.25">
      <c r="A913" s="32"/>
      <c r="B913" s="29" t="str">
        <f>IF(ATALI[[#This Row],[N_ID]]="","",INDEX(Table1[ID],MATCH(ATALI[[#This Row],[N_ID]],Table1[N_ID],0)))</f>
        <v/>
      </c>
      <c r="C913" s="29" t="str">
        <f ca="1">IF(ATALI[[#This Row],[//]]="","",HYPERLINK("["&amp;SUBSTITUTE(DIR,"'","")&amp;"]NOTA!D"&amp;ATALI[[#This Row],[//]]+2,"&gt;"))</f>
        <v/>
      </c>
      <c r="D913" s="29" t="str">
        <f>IF(ATALI[[#This Row],[ID NOTA]]="","",INDEX(Table1[QB],MATCH(ATALI[[#This Row],[ID NOTA]],Table1[ID],0)))</f>
        <v/>
      </c>
      <c r="E91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13" s="29"/>
      <c r="G913" s="30" t="str">
        <f ca="1">IF(ATALI[[#This Row],[N_ID]]="","",INDEX(INDIRECT($2:$2),ATALI[[#This Row],[//]]))</f>
        <v/>
      </c>
      <c r="H913" s="30" t="str">
        <f ca="1">IF(ATALI[[#This Row],[N_ID]]="","",INDEX(INDIRECT($2:$2),ATALI[[#This Row],[//]]))</f>
        <v/>
      </c>
      <c r="I913" s="32" t="str">
        <f ca="1">IF(ATALI[[#This Row],[N_ID]]="","",INDEX(INDIRECT($2:$2),ATALI[[#This Row],[//]]))</f>
        <v/>
      </c>
      <c r="J913" s="32" t="str">
        <f ca="1">IF(ATALI[[#This Row],[//]]="","",INDEX([3]!db[NB PAJAK],ATALI[[#This Row],[stt]]-1))</f>
        <v/>
      </c>
      <c r="K913" s="29" t="str">
        <f ca="1">IF(ATALI[[#This Row],[//]]="","",INDEX(INDIRECT($2:$2),ATALI[[#This Row],[//]]))</f>
        <v/>
      </c>
      <c r="L913" s="29" t="str">
        <f ca="1">IF(ATALI[[#This Row],[//]]="","",INDEX(INDIRECT($2:$2),ATALI[[#This Row],[//]]))</f>
        <v/>
      </c>
      <c r="M913" s="29" t="str">
        <f ca="1">IF(ATALI[[#This Row],[//]]="","",INDEX(INDIRECT($2:$2),ATALI[[#This Row],[//]]))</f>
        <v/>
      </c>
      <c r="N913" s="33" t="str">
        <f ca="1">IF(ATALI[[#This Row],[//]]="","",INDEX(INDIRECT($2:$2),ATALI[[#This Row],[//]]))</f>
        <v/>
      </c>
      <c r="O913" s="44" t="str">
        <f ca="1">IF(ATALI[[#This Row],[//]]="","",INDEX(INDIRECT($2:$2),ATALI[[#This Row],[//]]))</f>
        <v/>
      </c>
      <c r="P913" s="44" t="str">
        <f ca="1">IF(ATALI[[#This Row],[//]]="","",IF(INDEX(INDIRECT($2:$2),ATALI[[#This Row],[//]])="","",INDEX(INDIRECT($2:$2),ATALI[[#This Row],[//]])))</f>
        <v/>
      </c>
      <c r="Q913" s="33" t="str">
        <f ca="1">IF(ATALI[[#This Row],[//]]="","",INDEX(INDIRECT($2:$2),ATALI[[#This Row],[//]]))</f>
        <v/>
      </c>
      <c r="R9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13" s="45" t="str">
        <f ca="1">IF(ATALI[[#This Row],[//]]="","",IF(INDEX(INDIRECT($2:$2),ATALI[[#This Row],[//]])="","",INDEX(INDIRECT($2:$2),ATALI[[#This Row],[//]])))</f>
        <v/>
      </c>
      <c r="U913" s="32" t="str">
        <f ca="1">IF(ATALI[[#This Row],[//]]="","",INDEX(INDIRECT($2:$2),ATALI[[#This Row],[//]]))</f>
        <v/>
      </c>
      <c r="V913" s="32" t="str">
        <f ca="1">LOWER(SUBSTITUTE(SUBSTITUTE(SUBSTITUTE(SUBSTITUTE(SUBSTITUTE(SUBSTITUTE(SUBSTITUTE(ATALI[[#This Row],[N.B.nota]]," ",""),"-",""),"(",""),")",""),".",""),",",""),"/",""))</f>
        <v/>
      </c>
      <c r="W913" s="32" t="str">
        <f ca="1">IF(ATALI[[#This Row],[concat]]="","",MATCH(ATALI[[#This Row],[concat]],[3]!db[NB NOTA_C],0)+1)</f>
        <v/>
      </c>
      <c r="X913" s="32" t="str">
        <f ca="1">IF(ATALI[[#This Row],[N.B.nota]]="","",ADDRESS(ROW(ATALI[QB]),COLUMN(ATALI[QB]))&amp;":"&amp;ADDRESS(ROW(),COLUMN(ATALI[QB])))</f>
        <v/>
      </c>
      <c r="Y913" s="46" t="str">
        <f ca="1">IF(ATALI[[#This Row],[//]]="","",HYPERLINK("[../DB.xlsx]DB!e"&amp;MATCH(ATALI[[#This Row],[concat]],[3]!db[NB NOTA_C],0)+1,"&gt;"))</f>
        <v/>
      </c>
      <c r="Z913" s="32">
        <f ca="1">IF(ATALI[[#This Row],[ID NOTA]]="",INDIRECT(ADDRESS(ROW()-1,COLUMN())),ATALI[[#This Row],[ID NOTA]])</f>
        <v>7</v>
      </c>
    </row>
    <row r="914" spans="1:26" x14ac:dyDescent="0.25">
      <c r="A914" s="32"/>
      <c r="B914" s="29" t="str">
        <f>IF(ATALI[[#This Row],[N_ID]]="","",INDEX(Table1[ID],MATCH(ATALI[[#This Row],[N_ID]],Table1[N_ID],0)))</f>
        <v/>
      </c>
      <c r="C914" s="29" t="str">
        <f ca="1">IF(ATALI[[#This Row],[//]]="","",HYPERLINK("["&amp;SUBSTITUTE(DIR,"'","")&amp;"]NOTA!D"&amp;ATALI[[#This Row],[//]]+2,"&gt;"))</f>
        <v/>
      </c>
      <c r="D914" s="29" t="str">
        <f>IF(ATALI[[#This Row],[ID NOTA]]="","",INDEX(Table1[QB],MATCH(ATALI[[#This Row],[ID NOTA]],Table1[ID],0)))</f>
        <v/>
      </c>
      <c r="E91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14" s="29"/>
      <c r="G914" s="30" t="str">
        <f ca="1">IF(ATALI[[#This Row],[N_ID]]="","",INDEX(INDIRECT($2:$2),ATALI[[#This Row],[//]]))</f>
        <v/>
      </c>
      <c r="H914" s="30" t="str">
        <f ca="1">IF(ATALI[[#This Row],[N_ID]]="","",INDEX(INDIRECT($2:$2),ATALI[[#This Row],[//]]))</f>
        <v/>
      </c>
      <c r="I914" s="32" t="str">
        <f ca="1">IF(ATALI[[#This Row],[N_ID]]="","",INDEX(INDIRECT($2:$2),ATALI[[#This Row],[//]]))</f>
        <v/>
      </c>
      <c r="J914" s="32" t="str">
        <f ca="1">IF(ATALI[[#This Row],[//]]="","",INDEX([3]!db[NB PAJAK],ATALI[[#This Row],[stt]]-1))</f>
        <v/>
      </c>
      <c r="K914" s="29" t="str">
        <f ca="1">IF(ATALI[[#This Row],[//]]="","",INDEX(INDIRECT($2:$2),ATALI[[#This Row],[//]]))</f>
        <v/>
      </c>
      <c r="L914" s="29" t="str">
        <f ca="1">IF(ATALI[[#This Row],[//]]="","",INDEX(INDIRECT($2:$2),ATALI[[#This Row],[//]]))</f>
        <v/>
      </c>
      <c r="M914" s="29" t="str">
        <f ca="1">IF(ATALI[[#This Row],[//]]="","",INDEX(INDIRECT($2:$2),ATALI[[#This Row],[//]]))</f>
        <v/>
      </c>
      <c r="N914" s="33" t="str">
        <f ca="1">IF(ATALI[[#This Row],[//]]="","",INDEX(INDIRECT($2:$2),ATALI[[#This Row],[//]]))</f>
        <v/>
      </c>
      <c r="O914" s="44" t="str">
        <f ca="1">IF(ATALI[[#This Row],[//]]="","",INDEX(INDIRECT($2:$2),ATALI[[#This Row],[//]]))</f>
        <v/>
      </c>
      <c r="P914" s="44" t="str">
        <f ca="1">IF(ATALI[[#This Row],[//]]="","",IF(INDEX(INDIRECT($2:$2),ATALI[[#This Row],[//]])="","",INDEX(INDIRECT($2:$2),ATALI[[#This Row],[//]])))</f>
        <v/>
      </c>
      <c r="Q914" s="33" t="str">
        <f ca="1">IF(ATALI[[#This Row],[//]]="","",INDEX(INDIRECT($2:$2),ATALI[[#This Row],[//]]))</f>
        <v/>
      </c>
      <c r="R9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14" s="45" t="str">
        <f ca="1">IF(ATALI[[#This Row],[//]]="","",IF(INDEX(INDIRECT($2:$2),ATALI[[#This Row],[//]])="","",INDEX(INDIRECT($2:$2),ATALI[[#This Row],[//]])))</f>
        <v/>
      </c>
      <c r="U914" s="32" t="str">
        <f ca="1">IF(ATALI[[#This Row],[//]]="","",INDEX(INDIRECT($2:$2),ATALI[[#This Row],[//]]))</f>
        <v/>
      </c>
      <c r="V914" s="32" t="str">
        <f ca="1">LOWER(SUBSTITUTE(SUBSTITUTE(SUBSTITUTE(SUBSTITUTE(SUBSTITUTE(SUBSTITUTE(SUBSTITUTE(ATALI[[#This Row],[N.B.nota]]," ",""),"-",""),"(",""),")",""),".",""),",",""),"/",""))</f>
        <v/>
      </c>
      <c r="W914" s="32" t="str">
        <f ca="1">IF(ATALI[[#This Row],[concat]]="","",MATCH(ATALI[[#This Row],[concat]],[3]!db[NB NOTA_C],0)+1)</f>
        <v/>
      </c>
      <c r="X914" s="32" t="str">
        <f ca="1">IF(ATALI[[#This Row],[N.B.nota]]="","",ADDRESS(ROW(ATALI[QB]),COLUMN(ATALI[QB]))&amp;":"&amp;ADDRESS(ROW(),COLUMN(ATALI[QB])))</f>
        <v/>
      </c>
      <c r="Y914" s="46" t="str">
        <f ca="1">IF(ATALI[[#This Row],[//]]="","",HYPERLINK("[../DB.xlsx]DB!e"&amp;MATCH(ATALI[[#This Row],[concat]],[3]!db[NB NOTA_C],0)+1,"&gt;"))</f>
        <v/>
      </c>
      <c r="Z914" s="32">
        <f ca="1">IF(ATALI[[#This Row],[ID NOTA]]="",INDIRECT(ADDRESS(ROW()-1,COLUMN())),ATALI[[#This Row],[ID NOTA]])</f>
        <v>7</v>
      </c>
    </row>
    <row r="915" spans="1:26" x14ac:dyDescent="0.25">
      <c r="A915" s="32"/>
      <c r="B915" s="29" t="str">
        <f>IF(ATALI[[#This Row],[N_ID]]="","",INDEX(Table1[ID],MATCH(ATALI[[#This Row],[N_ID]],Table1[N_ID],0)))</f>
        <v/>
      </c>
      <c r="C915" s="29" t="str">
        <f ca="1">IF(ATALI[[#This Row],[//]]="","",HYPERLINK("["&amp;SUBSTITUTE(DIR,"'","")&amp;"]NOTA!D"&amp;ATALI[[#This Row],[//]]+2,"&gt;"))</f>
        <v/>
      </c>
      <c r="D915" s="29" t="str">
        <f>IF(ATALI[[#This Row],[ID NOTA]]="","",INDEX(Table1[QB],MATCH(ATALI[[#This Row],[ID NOTA]],Table1[ID],0)))</f>
        <v/>
      </c>
      <c r="E91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15" s="29"/>
      <c r="G915" s="30" t="str">
        <f ca="1">IF(ATALI[[#This Row],[N_ID]]="","",INDEX(INDIRECT($2:$2),ATALI[[#This Row],[//]]))</f>
        <v/>
      </c>
      <c r="H915" s="30" t="str">
        <f ca="1">IF(ATALI[[#This Row],[N_ID]]="","",INDEX(INDIRECT($2:$2),ATALI[[#This Row],[//]]))</f>
        <v/>
      </c>
      <c r="I915" s="32" t="str">
        <f ca="1">IF(ATALI[[#This Row],[N_ID]]="","",INDEX(INDIRECT($2:$2),ATALI[[#This Row],[//]]))</f>
        <v/>
      </c>
      <c r="J915" s="32" t="str">
        <f ca="1">IF(ATALI[[#This Row],[//]]="","",INDEX([3]!db[NB PAJAK],ATALI[[#This Row],[stt]]-1))</f>
        <v/>
      </c>
      <c r="K915" s="29" t="str">
        <f ca="1">IF(ATALI[[#This Row],[//]]="","",INDEX(INDIRECT($2:$2),ATALI[[#This Row],[//]]))</f>
        <v/>
      </c>
      <c r="L915" s="29" t="str">
        <f ca="1">IF(ATALI[[#This Row],[//]]="","",INDEX(INDIRECT($2:$2),ATALI[[#This Row],[//]]))</f>
        <v/>
      </c>
      <c r="M915" s="29" t="str">
        <f ca="1">IF(ATALI[[#This Row],[//]]="","",INDEX(INDIRECT($2:$2),ATALI[[#This Row],[//]]))</f>
        <v/>
      </c>
      <c r="N915" s="33" t="str">
        <f ca="1">IF(ATALI[[#This Row],[//]]="","",INDEX(INDIRECT($2:$2),ATALI[[#This Row],[//]]))</f>
        <v/>
      </c>
      <c r="O915" s="44" t="str">
        <f ca="1">IF(ATALI[[#This Row],[//]]="","",INDEX(INDIRECT($2:$2),ATALI[[#This Row],[//]]))</f>
        <v/>
      </c>
      <c r="P915" s="44" t="str">
        <f ca="1">IF(ATALI[[#This Row],[//]]="","",IF(INDEX(INDIRECT($2:$2),ATALI[[#This Row],[//]])="","",INDEX(INDIRECT($2:$2),ATALI[[#This Row],[//]])))</f>
        <v/>
      </c>
      <c r="Q915" s="33" t="str">
        <f ca="1">IF(ATALI[[#This Row],[//]]="","",INDEX(INDIRECT($2:$2),ATALI[[#This Row],[//]]))</f>
        <v/>
      </c>
      <c r="R9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15" s="45" t="str">
        <f ca="1">IF(ATALI[[#This Row],[//]]="","",IF(INDEX(INDIRECT($2:$2),ATALI[[#This Row],[//]])="","",INDEX(INDIRECT($2:$2),ATALI[[#This Row],[//]])))</f>
        <v/>
      </c>
      <c r="U915" s="32" t="str">
        <f ca="1">IF(ATALI[[#This Row],[//]]="","",INDEX(INDIRECT($2:$2),ATALI[[#This Row],[//]]))</f>
        <v/>
      </c>
      <c r="V915" s="32" t="str">
        <f ca="1">LOWER(SUBSTITUTE(SUBSTITUTE(SUBSTITUTE(SUBSTITUTE(SUBSTITUTE(SUBSTITUTE(SUBSTITUTE(ATALI[[#This Row],[N.B.nota]]," ",""),"-",""),"(",""),")",""),".",""),",",""),"/",""))</f>
        <v/>
      </c>
      <c r="W915" s="32" t="str">
        <f ca="1">IF(ATALI[[#This Row],[concat]]="","",MATCH(ATALI[[#This Row],[concat]],[3]!db[NB NOTA_C],0)+1)</f>
        <v/>
      </c>
      <c r="X915" s="32" t="str">
        <f ca="1">IF(ATALI[[#This Row],[N.B.nota]]="","",ADDRESS(ROW(ATALI[QB]),COLUMN(ATALI[QB]))&amp;":"&amp;ADDRESS(ROW(),COLUMN(ATALI[QB])))</f>
        <v/>
      </c>
      <c r="Y915" s="46" t="str">
        <f ca="1">IF(ATALI[[#This Row],[//]]="","",HYPERLINK("[../DB.xlsx]DB!e"&amp;MATCH(ATALI[[#This Row],[concat]],[3]!db[NB NOTA_C],0)+1,"&gt;"))</f>
        <v/>
      </c>
      <c r="Z915" s="32">
        <f ca="1">IF(ATALI[[#This Row],[ID NOTA]]="",INDIRECT(ADDRESS(ROW()-1,COLUMN())),ATALI[[#This Row],[ID NOTA]])</f>
        <v>7</v>
      </c>
    </row>
    <row r="916" spans="1:26" x14ac:dyDescent="0.25">
      <c r="A916" s="32"/>
      <c r="B916" s="29" t="str">
        <f>IF(ATALI[[#This Row],[N_ID]]="","",INDEX(Table1[ID],MATCH(ATALI[[#This Row],[N_ID]],Table1[N_ID],0)))</f>
        <v/>
      </c>
      <c r="C916" s="29" t="str">
        <f ca="1">IF(ATALI[[#This Row],[//]]="","",HYPERLINK("["&amp;SUBSTITUTE(DIR,"'","")&amp;"]NOTA!D"&amp;ATALI[[#This Row],[//]]+2,"&gt;"))</f>
        <v/>
      </c>
      <c r="D916" s="29" t="str">
        <f>IF(ATALI[[#This Row],[ID NOTA]]="","",INDEX(Table1[QB],MATCH(ATALI[[#This Row],[ID NOTA]],Table1[ID],0)))</f>
        <v/>
      </c>
      <c r="E91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16" s="29"/>
      <c r="G916" s="30" t="str">
        <f ca="1">IF(ATALI[[#This Row],[N_ID]]="","",INDEX(INDIRECT($2:$2),ATALI[[#This Row],[//]]))</f>
        <v/>
      </c>
      <c r="H916" s="30" t="str">
        <f ca="1">IF(ATALI[[#This Row],[N_ID]]="","",INDEX(INDIRECT($2:$2),ATALI[[#This Row],[//]]))</f>
        <v/>
      </c>
      <c r="I916" s="32" t="str">
        <f ca="1">IF(ATALI[[#This Row],[N_ID]]="","",INDEX(INDIRECT($2:$2),ATALI[[#This Row],[//]]))</f>
        <v/>
      </c>
      <c r="J916" s="32" t="str">
        <f ca="1">IF(ATALI[[#This Row],[//]]="","",INDEX([3]!db[NB PAJAK],ATALI[[#This Row],[stt]]-1))</f>
        <v/>
      </c>
      <c r="K916" s="29" t="str">
        <f ca="1">IF(ATALI[[#This Row],[//]]="","",INDEX(INDIRECT($2:$2),ATALI[[#This Row],[//]]))</f>
        <v/>
      </c>
      <c r="L916" s="29" t="str">
        <f ca="1">IF(ATALI[[#This Row],[//]]="","",INDEX(INDIRECT($2:$2),ATALI[[#This Row],[//]]))</f>
        <v/>
      </c>
      <c r="M916" s="29" t="str">
        <f ca="1">IF(ATALI[[#This Row],[//]]="","",INDEX(INDIRECT($2:$2),ATALI[[#This Row],[//]]))</f>
        <v/>
      </c>
      <c r="N916" s="33" t="str">
        <f ca="1">IF(ATALI[[#This Row],[//]]="","",INDEX(INDIRECT($2:$2),ATALI[[#This Row],[//]]))</f>
        <v/>
      </c>
      <c r="O916" s="44" t="str">
        <f ca="1">IF(ATALI[[#This Row],[//]]="","",INDEX(INDIRECT($2:$2),ATALI[[#This Row],[//]]))</f>
        <v/>
      </c>
      <c r="P916" s="44" t="str">
        <f ca="1">IF(ATALI[[#This Row],[//]]="","",IF(INDEX(INDIRECT($2:$2),ATALI[[#This Row],[//]])="","",INDEX(INDIRECT($2:$2),ATALI[[#This Row],[//]])))</f>
        <v/>
      </c>
      <c r="Q916" s="33" t="str">
        <f ca="1">IF(ATALI[[#This Row],[//]]="","",INDEX(INDIRECT($2:$2),ATALI[[#This Row],[//]]))</f>
        <v/>
      </c>
      <c r="R9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16" s="45" t="str">
        <f ca="1">IF(ATALI[[#This Row],[//]]="","",IF(INDEX(INDIRECT($2:$2),ATALI[[#This Row],[//]])="","",INDEX(INDIRECT($2:$2),ATALI[[#This Row],[//]])))</f>
        <v/>
      </c>
      <c r="U916" s="32" t="str">
        <f ca="1">IF(ATALI[[#This Row],[//]]="","",INDEX(INDIRECT($2:$2),ATALI[[#This Row],[//]]))</f>
        <v/>
      </c>
      <c r="V916" s="32" t="str">
        <f ca="1">LOWER(SUBSTITUTE(SUBSTITUTE(SUBSTITUTE(SUBSTITUTE(SUBSTITUTE(SUBSTITUTE(SUBSTITUTE(ATALI[[#This Row],[N.B.nota]]," ",""),"-",""),"(",""),")",""),".",""),",",""),"/",""))</f>
        <v/>
      </c>
      <c r="W916" s="32" t="str">
        <f ca="1">IF(ATALI[[#This Row],[concat]]="","",MATCH(ATALI[[#This Row],[concat]],[3]!db[NB NOTA_C],0)+1)</f>
        <v/>
      </c>
      <c r="X916" s="32" t="str">
        <f ca="1">IF(ATALI[[#This Row],[N.B.nota]]="","",ADDRESS(ROW(ATALI[QB]),COLUMN(ATALI[QB]))&amp;":"&amp;ADDRESS(ROW(),COLUMN(ATALI[QB])))</f>
        <v/>
      </c>
      <c r="Y916" s="46" t="str">
        <f ca="1">IF(ATALI[[#This Row],[//]]="","",HYPERLINK("[../DB.xlsx]DB!e"&amp;MATCH(ATALI[[#This Row],[concat]],[3]!db[NB NOTA_C],0)+1,"&gt;"))</f>
        <v/>
      </c>
      <c r="Z916" s="32">
        <f ca="1">IF(ATALI[[#This Row],[ID NOTA]]="",INDIRECT(ADDRESS(ROW()-1,COLUMN())),ATALI[[#This Row],[ID NOTA]])</f>
        <v>7</v>
      </c>
    </row>
    <row r="917" spans="1:26" x14ac:dyDescent="0.25">
      <c r="A917" s="32"/>
      <c r="B917" s="29" t="str">
        <f>IF(ATALI[[#This Row],[N_ID]]="","",INDEX(Table1[ID],MATCH(ATALI[[#This Row],[N_ID]],Table1[N_ID],0)))</f>
        <v/>
      </c>
      <c r="C917" s="29" t="str">
        <f ca="1">IF(ATALI[[#This Row],[//]]="","",HYPERLINK("["&amp;SUBSTITUTE(DIR,"'","")&amp;"]NOTA!D"&amp;ATALI[[#This Row],[//]]+2,"&gt;"))</f>
        <v/>
      </c>
      <c r="D917" s="29" t="str">
        <f>IF(ATALI[[#This Row],[ID NOTA]]="","",INDEX(Table1[QB],MATCH(ATALI[[#This Row],[ID NOTA]],Table1[ID],0)))</f>
        <v/>
      </c>
      <c r="E91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17" s="29"/>
      <c r="G917" s="30" t="str">
        <f ca="1">IF(ATALI[[#This Row],[N_ID]]="","",INDEX(INDIRECT($2:$2),ATALI[[#This Row],[//]]))</f>
        <v/>
      </c>
      <c r="H917" s="30" t="str">
        <f ca="1">IF(ATALI[[#This Row],[N_ID]]="","",INDEX(INDIRECT($2:$2),ATALI[[#This Row],[//]]))</f>
        <v/>
      </c>
      <c r="I917" s="32" t="str">
        <f ca="1">IF(ATALI[[#This Row],[N_ID]]="","",INDEX(INDIRECT($2:$2),ATALI[[#This Row],[//]]))</f>
        <v/>
      </c>
      <c r="J917" s="32" t="str">
        <f ca="1">IF(ATALI[[#This Row],[//]]="","",INDEX([3]!db[NB PAJAK],ATALI[[#This Row],[stt]]-1))</f>
        <v/>
      </c>
      <c r="K917" s="29" t="str">
        <f ca="1">IF(ATALI[[#This Row],[//]]="","",INDEX(INDIRECT($2:$2),ATALI[[#This Row],[//]]))</f>
        <v/>
      </c>
      <c r="L917" s="29" t="str">
        <f ca="1">IF(ATALI[[#This Row],[//]]="","",INDEX(INDIRECT($2:$2),ATALI[[#This Row],[//]]))</f>
        <v/>
      </c>
      <c r="M917" s="29" t="str">
        <f ca="1">IF(ATALI[[#This Row],[//]]="","",INDEX(INDIRECT($2:$2),ATALI[[#This Row],[//]]))</f>
        <v/>
      </c>
      <c r="N917" s="33" t="str">
        <f ca="1">IF(ATALI[[#This Row],[//]]="","",INDEX(INDIRECT($2:$2),ATALI[[#This Row],[//]]))</f>
        <v/>
      </c>
      <c r="O917" s="44" t="str">
        <f ca="1">IF(ATALI[[#This Row],[//]]="","",INDEX(INDIRECT($2:$2),ATALI[[#This Row],[//]]))</f>
        <v/>
      </c>
      <c r="P917" s="44" t="str">
        <f ca="1">IF(ATALI[[#This Row],[//]]="","",IF(INDEX(INDIRECT($2:$2),ATALI[[#This Row],[//]])="","",INDEX(INDIRECT($2:$2),ATALI[[#This Row],[//]])))</f>
        <v/>
      </c>
      <c r="Q917" s="33" t="str">
        <f ca="1">IF(ATALI[[#This Row],[//]]="","",INDEX(INDIRECT($2:$2),ATALI[[#This Row],[//]]))</f>
        <v/>
      </c>
      <c r="R9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17" s="45" t="str">
        <f ca="1">IF(ATALI[[#This Row],[//]]="","",IF(INDEX(INDIRECT($2:$2),ATALI[[#This Row],[//]])="","",INDEX(INDIRECT($2:$2),ATALI[[#This Row],[//]])))</f>
        <v/>
      </c>
      <c r="U917" s="32" t="str">
        <f ca="1">IF(ATALI[[#This Row],[//]]="","",INDEX(INDIRECT($2:$2),ATALI[[#This Row],[//]]))</f>
        <v/>
      </c>
      <c r="V917" s="32" t="str">
        <f ca="1">LOWER(SUBSTITUTE(SUBSTITUTE(SUBSTITUTE(SUBSTITUTE(SUBSTITUTE(SUBSTITUTE(SUBSTITUTE(ATALI[[#This Row],[N.B.nota]]," ",""),"-",""),"(",""),")",""),".",""),",",""),"/",""))</f>
        <v/>
      </c>
      <c r="W917" s="32" t="str">
        <f ca="1">IF(ATALI[[#This Row],[concat]]="","",MATCH(ATALI[[#This Row],[concat]],[3]!db[NB NOTA_C],0)+1)</f>
        <v/>
      </c>
      <c r="X917" s="32" t="str">
        <f ca="1">IF(ATALI[[#This Row],[N.B.nota]]="","",ADDRESS(ROW(ATALI[QB]),COLUMN(ATALI[QB]))&amp;":"&amp;ADDRESS(ROW(),COLUMN(ATALI[QB])))</f>
        <v/>
      </c>
      <c r="Y917" s="46" t="str">
        <f ca="1">IF(ATALI[[#This Row],[//]]="","",HYPERLINK("[../DB.xlsx]DB!e"&amp;MATCH(ATALI[[#This Row],[concat]],[3]!db[NB NOTA_C],0)+1,"&gt;"))</f>
        <v/>
      </c>
      <c r="Z917" s="32">
        <f ca="1">IF(ATALI[[#This Row],[ID NOTA]]="",INDIRECT(ADDRESS(ROW()-1,COLUMN())),ATALI[[#This Row],[ID NOTA]])</f>
        <v>7</v>
      </c>
    </row>
    <row r="918" spans="1:26" x14ac:dyDescent="0.25">
      <c r="A918" s="32"/>
      <c r="B918" s="29" t="str">
        <f>IF(ATALI[[#This Row],[N_ID]]="","",INDEX(Table1[ID],MATCH(ATALI[[#This Row],[N_ID]],Table1[N_ID],0)))</f>
        <v/>
      </c>
      <c r="C918" s="29" t="str">
        <f ca="1">IF(ATALI[[#This Row],[//]]="","",HYPERLINK("["&amp;SUBSTITUTE(DIR,"'","")&amp;"]NOTA!D"&amp;ATALI[[#This Row],[//]]+2,"&gt;"))</f>
        <v/>
      </c>
      <c r="D918" s="29" t="str">
        <f>IF(ATALI[[#This Row],[ID NOTA]]="","",INDEX(Table1[QB],MATCH(ATALI[[#This Row],[ID NOTA]],Table1[ID],0)))</f>
        <v/>
      </c>
      <c r="E91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18" s="29"/>
      <c r="G918" s="30" t="str">
        <f ca="1">IF(ATALI[[#This Row],[N_ID]]="","",INDEX(INDIRECT($2:$2),ATALI[[#This Row],[//]]))</f>
        <v/>
      </c>
      <c r="H918" s="30" t="str">
        <f ca="1">IF(ATALI[[#This Row],[N_ID]]="","",INDEX(INDIRECT($2:$2),ATALI[[#This Row],[//]]))</f>
        <v/>
      </c>
      <c r="I918" s="32" t="str">
        <f ca="1">IF(ATALI[[#This Row],[N_ID]]="","",INDEX(INDIRECT($2:$2),ATALI[[#This Row],[//]]))</f>
        <v/>
      </c>
      <c r="J918" s="32" t="str">
        <f ca="1">IF(ATALI[[#This Row],[//]]="","",INDEX([3]!db[NB PAJAK],ATALI[[#This Row],[stt]]-1))</f>
        <v/>
      </c>
      <c r="K918" s="29" t="str">
        <f ca="1">IF(ATALI[[#This Row],[//]]="","",INDEX(INDIRECT($2:$2),ATALI[[#This Row],[//]]))</f>
        <v/>
      </c>
      <c r="L918" s="29" t="str">
        <f ca="1">IF(ATALI[[#This Row],[//]]="","",INDEX(INDIRECT($2:$2),ATALI[[#This Row],[//]]))</f>
        <v/>
      </c>
      <c r="M918" s="29" t="str">
        <f ca="1">IF(ATALI[[#This Row],[//]]="","",INDEX(INDIRECT($2:$2),ATALI[[#This Row],[//]]))</f>
        <v/>
      </c>
      <c r="N918" s="33" t="str">
        <f ca="1">IF(ATALI[[#This Row],[//]]="","",INDEX(INDIRECT($2:$2),ATALI[[#This Row],[//]]))</f>
        <v/>
      </c>
      <c r="O918" s="44" t="str">
        <f ca="1">IF(ATALI[[#This Row],[//]]="","",INDEX(INDIRECT($2:$2),ATALI[[#This Row],[//]]))</f>
        <v/>
      </c>
      <c r="P918" s="44" t="str">
        <f ca="1">IF(ATALI[[#This Row],[//]]="","",IF(INDEX(INDIRECT($2:$2),ATALI[[#This Row],[//]])="","",INDEX(INDIRECT($2:$2),ATALI[[#This Row],[//]])))</f>
        <v/>
      </c>
      <c r="Q918" s="33" t="str">
        <f ca="1">IF(ATALI[[#This Row],[//]]="","",INDEX(INDIRECT($2:$2),ATALI[[#This Row],[//]]))</f>
        <v/>
      </c>
      <c r="R9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18" s="45" t="str">
        <f ca="1">IF(ATALI[[#This Row],[//]]="","",IF(INDEX(INDIRECT($2:$2),ATALI[[#This Row],[//]])="","",INDEX(INDIRECT($2:$2),ATALI[[#This Row],[//]])))</f>
        <v/>
      </c>
      <c r="U918" s="32" t="str">
        <f ca="1">IF(ATALI[[#This Row],[//]]="","",INDEX(INDIRECT($2:$2),ATALI[[#This Row],[//]]))</f>
        <v/>
      </c>
      <c r="V918" s="32" t="str">
        <f ca="1">LOWER(SUBSTITUTE(SUBSTITUTE(SUBSTITUTE(SUBSTITUTE(SUBSTITUTE(SUBSTITUTE(SUBSTITUTE(ATALI[[#This Row],[N.B.nota]]," ",""),"-",""),"(",""),")",""),".",""),",",""),"/",""))</f>
        <v/>
      </c>
      <c r="W918" s="32" t="str">
        <f ca="1">IF(ATALI[[#This Row],[concat]]="","",MATCH(ATALI[[#This Row],[concat]],[3]!db[NB NOTA_C],0)+1)</f>
        <v/>
      </c>
      <c r="X918" s="32" t="str">
        <f ca="1">IF(ATALI[[#This Row],[N.B.nota]]="","",ADDRESS(ROW(ATALI[QB]),COLUMN(ATALI[QB]))&amp;":"&amp;ADDRESS(ROW(),COLUMN(ATALI[QB])))</f>
        <v/>
      </c>
      <c r="Y918" s="46" t="str">
        <f ca="1">IF(ATALI[[#This Row],[//]]="","",HYPERLINK("[../DB.xlsx]DB!e"&amp;MATCH(ATALI[[#This Row],[concat]],[3]!db[NB NOTA_C],0)+1,"&gt;"))</f>
        <v/>
      </c>
      <c r="Z918" s="32">
        <f ca="1">IF(ATALI[[#This Row],[ID NOTA]]="",INDIRECT(ADDRESS(ROW()-1,COLUMN())),ATALI[[#This Row],[ID NOTA]])</f>
        <v>7</v>
      </c>
    </row>
    <row r="919" spans="1:26" x14ac:dyDescent="0.25">
      <c r="A919" s="32"/>
      <c r="B919" s="29" t="str">
        <f>IF(ATALI[[#This Row],[N_ID]]="","",INDEX(Table1[ID],MATCH(ATALI[[#This Row],[N_ID]],Table1[N_ID],0)))</f>
        <v/>
      </c>
      <c r="C919" s="29" t="str">
        <f ca="1">IF(ATALI[[#This Row],[//]]="","",HYPERLINK("["&amp;SUBSTITUTE(DIR,"'","")&amp;"]NOTA!D"&amp;ATALI[[#This Row],[//]]+2,"&gt;"))</f>
        <v/>
      </c>
      <c r="D919" s="29" t="str">
        <f>IF(ATALI[[#This Row],[ID NOTA]]="","",INDEX(Table1[QB],MATCH(ATALI[[#This Row],[ID NOTA]],Table1[ID],0)))</f>
        <v/>
      </c>
      <c r="E91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19" s="29"/>
      <c r="G919" s="30" t="str">
        <f ca="1">IF(ATALI[[#This Row],[N_ID]]="","",INDEX(INDIRECT($2:$2),ATALI[[#This Row],[//]]))</f>
        <v/>
      </c>
      <c r="H919" s="30" t="str">
        <f ca="1">IF(ATALI[[#This Row],[N_ID]]="","",INDEX(INDIRECT($2:$2),ATALI[[#This Row],[//]]))</f>
        <v/>
      </c>
      <c r="I919" s="32" t="str">
        <f ca="1">IF(ATALI[[#This Row],[N_ID]]="","",INDEX(INDIRECT($2:$2),ATALI[[#This Row],[//]]))</f>
        <v/>
      </c>
      <c r="J919" s="32" t="str">
        <f ca="1">IF(ATALI[[#This Row],[//]]="","",INDEX([3]!db[NB PAJAK],ATALI[[#This Row],[stt]]-1))</f>
        <v/>
      </c>
      <c r="K919" s="29" t="str">
        <f ca="1">IF(ATALI[[#This Row],[//]]="","",INDEX(INDIRECT($2:$2),ATALI[[#This Row],[//]]))</f>
        <v/>
      </c>
      <c r="L919" s="29" t="str">
        <f ca="1">IF(ATALI[[#This Row],[//]]="","",INDEX(INDIRECT($2:$2),ATALI[[#This Row],[//]]))</f>
        <v/>
      </c>
      <c r="M919" s="29" t="str">
        <f ca="1">IF(ATALI[[#This Row],[//]]="","",INDEX(INDIRECT($2:$2),ATALI[[#This Row],[//]]))</f>
        <v/>
      </c>
      <c r="N919" s="33" t="str">
        <f ca="1">IF(ATALI[[#This Row],[//]]="","",INDEX(INDIRECT($2:$2),ATALI[[#This Row],[//]]))</f>
        <v/>
      </c>
      <c r="O919" s="44" t="str">
        <f ca="1">IF(ATALI[[#This Row],[//]]="","",INDEX(INDIRECT($2:$2),ATALI[[#This Row],[//]]))</f>
        <v/>
      </c>
      <c r="P919" s="44" t="str">
        <f ca="1">IF(ATALI[[#This Row],[//]]="","",IF(INDEX(INDIRECT($2:$2),ATALI[[#This Row],[//]])="","",INDEX(INDIRECT($2:$2),ATALI[[#This Row],[//]])))</f>
        <v/>
      </c>
      <c r="Q919" s="33" t="str">
        <f ca="1">IF(ATALI[[#This Row],[//]]="","",INDEX(INDIRECT($2:$2),ATALI[[#This Row],[//]]))</f>
        <v/>
      </c>
      <c r="R9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19" s="45" t="str">
        <f ca="1">IF(ATALI[[#This Row],[//]]="","",IF(INDEX(INDIRECT($2:$2),ATALI[[#This Row],[//]])="","",INDEX(INDIRECT($2:$2),ATALI[[#This Row],[//]])))</f>
        <v/>
      </c>
      <c r="U919" s="32" t="str">
        <f ca="1">IF(ATALI[[#This Row],[//]]="","",INDEX(INDIRECT($2:$2),ATALI[[#This Row],[//]]))</f>
        <v/>
      </c>
      <c r="V919" s="32" t="str">
        <f ca="1">LOWER(SUBSTITUTE(SUBSTITUTE(SUBSTITUTE(SUBSTITUTE(SUBSTITUTE(SUBSTITUTE(SUBSTITUTE(ATALI[[#This Row],[N.B.nota]]," ",""),"-",""),"(",""),")",""),".",""),",",""),"/",""))</f>
        <v/>
      </c>
      <c r="W919" s="32" t="str">
        <f ca="1">IF(ATALI[[#This Row],[concat]]="","",MATCH(ATALI[[#This Row],[concat]],[3]!db[NB NOTA_C],0)+1)</f>
        <v/>
      </c>
      <c r="X919" s="32" t="str">
        <f ca="1">IF(ATALI[[#This Row],[N.B.nota]]="","",ADDRESS(ROW(ATALI[QB]),COLUMN(ATALI[QB]))&amp;":"&amp;ADDRESS(ROW(),COLUMN(ATALI[QB])))</f>
        <v/>
      </c>
      <c r="Y919" s="46" t="str">
        <f ca="1">IF(ATALI[[#This Row],[//]]="","",HYPERLINK("[../DB.xlsx]DB!e"&amp;MATCH(ATALI[[#This Row],[concat]],[3]!db[NB NOTA_C],0)+1,"&gt;"))</f>
        <v/>
      </c>
      <c r="Z919" s="32">
        <f ca="1">IF(ATALI[[#This Row],[ID NOTA]]="",INDIRECT(ADDRESS(ROW()-1,COLUMN())),ATALI[[#This Row],[ID NOTA]])</f>
        <v>7</v>
      </c>
    </row>
    <row r="920" spans="1:26" x14ac:dyDescent="0.25">
      <c r="A920" s="32"/>
      <c r="B920" s="29" t="str">
        <f>IF(ATALI[[#This Row],[N_ID]]="","",INDEX(Table1[ID],MATCH(ATALI[[#This Row],[N_ID]],Table1[N_ID],0)))</f>
        <v/>
      </c>
      <c r="C920" s="29" t="str">
        <f ca="1">IF(ATALI[[#This Row],[//]]="","",HYPERLINK("["&amp;SUBSTITUTE(DIR,"'","")&amp;"]NOTA!D"&amp;ATALI[[#This Row],[//]]+2,"&gt;"))</f>
        <v/>
      </c>
      <c r="D920" s="29" t="str">
        <f>IF(ATALI[[#This Row],[ID NOTA]]="","",INDEX(Table1[QB],MATCH(ATALI[[#This Row],[ID NOTA]],Table1[ID],0)))</f>
        <v/>
      </c>
      <c r="E92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20" s="29"/>
      <c r="G920" s="30" t="str">
        <f ca="1">IF(ATALI[[#This Row],[N_ID]]="","",INDEX(INDIRECT($2:$2),ATALI[[#This Row],[//]]))</f>
        <v/>
      </c>
      <c r="H920" s="30" t="str">
        <f ca="1">IF(ATALI[[#This Row],[N_ID]]="","",INDEX(INDIRECT($2:$2),ATALI[[#This Row],[//]]))</f>
        <v/>
      </c>
      <c r="I920" s="32" t="str">
        <f ca="1">IF(ATALI[[#This Row],[N_ID]]="","",INDEX(INDIRECT($2:$2),ATALI[[#This Row],[//]]))</f>
        <v/>
      </c>
      <c r="J920" s="32" t="str">
        <f ca="1">IF(ATALI[[#This Row],[//]]="","",INDEX([3]!db[NB PAJAK],ATALI[[#This Row],[stt]]-1))</f>
        <v/>
      </c>
      <c r="K920" s="29" t="str">
        <f ca="1">IF(ATALI[[#This Row],[//]]="","",INDEX(INDIRECT($2:$2),ATALI[[#This Row],[//]]))</f>
        <v/>
      </c>
      <c r="L920" s="29" t="str">
        <f ca="1">IF(ATALI[[#This Row],[//]]="","",INDEX(INDIRECT($2:$2),ATALI[[#This Row],[//]]))</f>
        <v/>
      </c>
      <c r="M920" s="29" t="str">
        <f ca="1">IF(ATALI[[#This Row],[//]]="","",INDEX(INDIRECT($2:$2),ATALI[[#This Row],[//]]))</f>
        <v/>
      </c>
      <c r="N920" s="33" t="str">
        <f ca="1">IF(ATALI[[#This Row],[//]]="","",INDEX(INDIRECT($2:$2),ATALI[[#This Row],[//]]))</f>
        <v/>
      </c>
      <c r="O920" s="44" t="str">
        <f ca="1">IF(ATALI[[#This Row],[//]]="","",INDEX(INDIRECT($2:$2),ATALI[[#This Row],[//]]))</f>
        <v/>
      </c>
      <c r="P920" s="44" t="str">
        <f ca="1">IF(ATALI[[#This Row],[//]]="","",IF(INDEX(INDIRECT($2:$2),ATALI[[#This Row],[//]])="","",INDEX(INDIRECT($2:$2),ATALI[[#This Row],[//]])))</f>
        <v/>
      </c>
      <c r="Q920" s="33" t="str">
        <f ca="1">IF(ATALI[[#This Row],[//]]="","",INDEX(INDIRECT($2:$2),ATALI[[#This Row],[//]]))</f>
        <v/>
      </c>
      <c r="R9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20" s="45" t="str">
        <f ca="1">IF(ATALI[[#This Row],[//]]="","",IF(INDEX(INDIRECT($2:$2),ATALI[[#This Row],[//]])="","",INDEX(INDIRECT($2:$2),ATALI[[#This Row],[//]])))</f>
        <v/>
      </c>
      <c r="U920" s="32" t="str">
        <f ca="1">IF(ATALI[[#This Row],[//]]="","",INDEX(INDIRECT($2:$2),ATALI[[#This Row],[//]]))</f>
        <v/>
      </c>
      <c r="V920" s="32" t="str">
        <f ca="1">LOWER(SUBSTITUTE(SUBSTITUTE(SUBSTITUTE(SUBSTITUTE(SUBSTITUTE(SUBSTITUTE(SUBSTITUTE(ATALI[[#This Row],[N.B.nota]]," ",""),"-",""),"(",""),")",""),".",""),",",""),"/",""))</f>
        <v/>
      </c>
      <c r="W920" s="32" t="str">
        <f ca="1">IF(ATALI[[#This Row],[concat]]="","",MATCH(ATALI[[#This Row],[concat]],[3]!db[NB NOTA_C],0)+1)</f>
        <v/>
      </c>
      <c r="X920" s="32" t="str">
        <f ca="1">IF(ATALI[[#This Row],[N.B.nota]]="","",ADDRESS(ROW(ATALI[QB]),COLUMN(ATALI[QB]))&amp;":"&amp;ADDRESS(ROW(),COLUMN(ATALI[QB])))</f>
        <v/>
      </c>
      <c r="Y920" s="46" t="str">
        <f ca="1">IF(ATALI[[#This Row],[//]]="","",HYPERLINK("[../DB.xlsx]DB!e"&amp;MATCH(ATALI[[#This Row],[concat]],[3]!db[NB NOTA_C],0)+1,"&gt;"))</f>
        <v/>
      </c>
      <c r="Z920" s="32">
        <f ca="1">IF(ATALI[[#This Row],[ID NOTA]]="",INDIRECT(ADDRESS(ROW()-1,COLUMN())),ATALI[[#This Row],[ID NOTA]])</f>
        <v>7</v>
      </c>
    </row>
    <row r="921" spans="1:26" x14ac:dyDescent="0.25">
      <c r="A921" s="32"/>
      <c r="B921" s="29" t="str">
        <f>IF(ATALI[[#This Row],[N_ID]]="","",INDEX(Table1[ID],MATCH(ATALI[[#This Row],[N_ID]],Table1[N_ID],0)))</f>
        <v/>
      </c>
      <c r="C921" s="29" t="str">
        <f ca="1">IF(ATALI[[#This Row],[//]]="","",HYPERLINK("["&amp;SUBSTITUTE(DIR,"'","")&amp;"]NOTA!D"&amp;ATALI[[#This Row],[//]]+2,"&gt;"))</f>
        <v/>
      </c>
      <c r="D921" s="29" t="str">
        <f>IF(ATALI[[#This Row],[ID NOTA]]="","",INDEX(Table1[QB],MATCH(ATALI[[#This Row],[ID NOTA]],Table1[ID],0)))</f>
        <v/>
      </c>
      <c r="E92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21" s="29"/>
      <c r="G921" s="30" t="str">
        <f ca="1">IF(ATALI[[#This Row],[N_ID]]="","",INDEX(INDIRECT($2:$2),ATALI[[#This Row],[//]]))</f>
        <v/>
      </c>
      <c r="H921" s="30" t="str">
        <f ca="1">IF(ATALI[[#This Row],[N_ID]]="","",INDEX(INDIRECT($2:$2),ATALI[[#This Row],[//]]))</f>
        <v/>
      </c>
      <c r="I921" s="32" t="str">
        <f ca="1">IF(ATALI[[#This Row],[N_ID]]="","",INDEX(INDIRECT($2:$2),ATALI[[#This Row],[//]]))</f>
        <v/>
      </c>
      <c r="J921" s="32" t="str">
        <f ca="1">IF(ATALI[[#This Row],[//]]="","",INDEX([3]!db[NB PAJAK],ATALI[[#This Row],[stt]]-1))</f>
        <v/>
      </c>
      <c r="K921" s="29" t="str">
        <f ca="1">IF(ATALI[[#This Row],[//]]="","",INDEX(INDIRECT($2:$2),ATALI[[#This Row],[//]]))</f>
        <v/>
      </c>
      <c r="L921" s="29" t="str">
        <f ca="1">IF(ATALI[[#This Row],[//]]="","",INDEX(INDIRECT($2:$2),ATALI[[#This Row],[//]]))</f>
        <v/>
      </c>
      <c r="M921" s="29" t="str">
        <f ca="1">IF(ATALI[[#This Row],[//]]="","",INDEX(INDIRECT($2:$2),ATALI[[#This Row],[//]]))</f>
        <v/>
      </c>
      <c r="N921" s="33" t="str">
        <f ca="1">IF(ATALI[[#This Row],[//]]="","",INDEX(INDIRECT($2:$2),ATALI[[#This Row],[//]]))</f>
        <v/>
      </c>
      <c r="O921" s="44" t="str">
        <f ca="1">IF(ATALI[[#This Row],[//]]="","",INDEX(INDIRECT($2:$2),ATALI[[#This Row],[//]]))</f>
        <v/>
      </c>
      <c r="P921" s="44" t="str">
        <f ca="1">IF(ATALI[[#This Row],[//]]="","",IF(INDEX(INDIRECT($2:$2),ATALI[[#This Row],[//]])="","",INDEX(INDIRECT($2:$2),ATALI[[#This Row],[//]])))</f>
        <v/>
      </c>
      <c r="Q921" s="33" t="str">
        <f ca="1">IF(ATALI[[#This Row],[//]]="","",INDEX(INDIRECT($2:$2),ATALI[[#This Row],[//]]))</f>
        <v/>
      </c>
      <c r="R9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21" s="45" t="str">
        <f ca="1">IF(ATALI[[#This Row],[//]]="","",IF(INDEX(INDIRECT($2:$2),ATALI[[#This Row],[//]])="","",INDEX(INDIRECT($2:$2),ATALI[[#This Row],[//]])))</f>
        <v/>
      </c>
      <c r="U921" s="32" t="str">
        <f ca="1">IF(ATALI[[#This Row],[//]]="","",INDEX(INDIRECT($2:$2),ATALI[[#This Row],[//]]))</f>
        <v/>
      </c>
      <c r="V921" s="32" t="str">
        <f ca="1">LOWER(SUBSTITUTE(SUBSTITUTE(SUBSTITUTE(SUBSTITUTE(SUBSTITUTE(SUBSTITUTE(SUBSTITUTE(ATALI[[#This Row],[N.B.nota]]," ",""),"-",""),"(",""),")",""),".",""),",",""),"/",""))</f>
        <v/>
      </c>
      <c r="W921" s="32" t="str">
        <f ca="1">IF(ATALI[[#This Row],[concat]]="","",MATCH(ATALI[[#This Row],[concat]],[3]!db[NB NOTA_C],0)+1)</f>
        <v/>
      </c>
      <c r="X921" s="32" t="str">
        <f ca="1">IF(ATALI[[#This Row],[N.B.nota]]="","",ADDRESS(ROW(ATALI[QB]),COLUMN(ATALI[QB]))&amp;":"&amp;ADDRESS(ROW(),COLUMN(ATALI[QB])))</f>
        <v/>
      </c>
      <c r="Y921" s="46" t="str">
        <f ca="1">IF(ATALI[[#This Row],[//]]="","",HYPERLINK("[../DB.xlsx]DB!e"&amp;MATCH(ATALI[[#This Row],[concat]],[3]!db[NB NOTA_C],0)+1,"&gt;"))</f>
        <v/>
      </c>
      <c r="Z921" s="32">
        <f ca="1">IF(ATALI[[#This Row],[ID NOTA]]="",INDIRECT(ADDRESS(ROW()-1,COLUMN())),ATALI[[#This Row],[ID NOTA]])</f>
        <v>7</v>
      </c>
    </row>
    <row r="922" spans="1:26" x14ac:dyDescent="0.25">
      <c r="A922" s="32"/>
      <c r="B922" s="29" t="str">
        <f>IF(ATALI[[#This Row],[N_ID]]="","",INDEX(Table1[ID],MATCH(ATALI[[#This Row],[N_ID]],Table1[N_ID],0)))</f>
        <v/>
      </c>
      <c r="C922" s="29" t="str">
        <f ca="1">IF(ATALI[[#This Row],[//]]="","",HYPERLINK("["&amp;SUBSTITUTE(DIR,"'","")&amp;"]NOTA!D"&amp;ATALI[[#This Row],[//]]+2,"&gt;"))</f>
        <v/>
      </c>
      <c r="D922" s="29" t="str">
        <f>IF(ATALI[[#This Row],[ID NOTA]]="","",INDEX(Table1[QB],MATCH(ATALI[[#This Row],[ID NOTA]],Table1[ID],0)))</f>
        <v/>
      </c>
      <c r="E92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22" s="29"/>
      <c r="G922" s="30" t="str">
        <f ca="1">IF(ATALI[[#This Row],[N_ID]]="","",INDEX(INDIRECT($2:$2),ATALI[[#This Row],[//]]))</f>
        <v/>
      </c>
      <c r="H922" s="30" t="str">
        <f ca="1">IF(ATALI[[#This Row],[N_ID]]="","",INDEX(INDIRECT($2:$2),ATALI[[#This Row],[//]]))</f>
        <v/>
      </c>
      <c r="I922" s="32" t="str">
        <f ca="1">IF(ATALI[[#This Row],[N_ID]]="","",INDEX(INDIRECT($2:$2),ATALI[[#This Row],[//]]))</f>
        <v/>
      </c>
      <c r="J922" s="32" t="str">
        <f ca="1">IF(ATALI[[#This Row],[//]]="","",INDEX([3]!db[NB PAJAK],ATALI[[#This Row],[stt]]-1))</f>
        <v/>
      </c>
      <c r="K922" s="29" t="str">
        <f ca="1">IF(ATALI[[#This Row],[//]]="","",INDEX(INDIRECT($2:$2),ATALI[[#This Row],[//]]))</f>
        <v/>
      </c>
      <c r="L922" s="29" t="str">
        <f ca="1">IF(ATALI[[#This Row],[//]]="","",INDEX(INDIRECT($2:$2),ATALI[[#This Row],[//]]))</f>
        <v/>
      </c>
      <c r="M922" s="29" t="str">
        <f ca="1">IF(ATALI[[#This Row],[//]]="","",INDEX(INDIRECT($2:$2),ATALI[[#This Row],[//]]))</f>
        <v/>
      </c>
      <c r="N922" s="33" t="str">
        <f ca="1">IF(ATALI[[#This Row],[//]]="","",INDEX(INDIRECT($2:$2),ATALI[[#This Row],[//]]))</f>
        <v/>
      </c>
      <c r="O922" s="44" t="str">
        <f ca="1">IF(ATALI[[#This Row],[//]]="","",INDEX(INDIRECT($2:$2),ATALI[[#This Row],[//]]))</f>
        <v/>
      </c>
      <c r="P922" s="44" t="str">
        <f ca="1">IF(ATALI[[#This Row],[//]]="","",IF(INDEX(INDIRECT($2:$2),ATALI[[#This Row],[//]])="","",INDEX(INDIRECT($2:$2),ATALI[[#This Row],[//]])))</f>
        <v/>
      </c>
      <c r="Q922" s="33" t="str">
        <f ca="1">IF(ATALI[[#This Row],[//]]="","",INDEX(INDIRECT($2:$2),ATALI[[#This Row],[//]]))</f>
        <v/>
      </c>
      <c r="R9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22" s="45" t="str">
        <f ca="1">IF(ATALI[[#This Row],[//]]="","",IF(INDEX(INDIRECT($2:$2),ATALI[[#This Row],[//]])="","",INDEX(INDIRECT($2:$2),ATALI[[#This Row],[//]])))</f>
        <v/>
      </c>
      <c r="U922" s="32" t="str">
        <f ca="1">IF(ATALI[[#This Row],[//]]="","",INDEX(INDIRECT($2:$2),ATALI[[#This Row],[//]]))</f>
        <v/>
      </c>
      <c r="V922" s="32" t="str">
        <f ca="1">LOWER(SUBSTITUTE(SUBSTITUTE(SUBSTITUTE(SUBSTITUTE(SUBSTITUTE(SUBSTITUTE(SUBSTITUTE(ATALI[[#This Row],[N.B.nota]]," ",""),"-",""),"(",""),")",""),".",""),",",""),"/",""))</f>
        <v/>
      </c>
      <c r="W922" s="32" t="str">
        <f ca="1">IF(ATALI[[#This Row],[concat]]="","",MATCH(ATALI[[#This Row],[concat]],[3]!db[NB NOTA_C],0)+1)</f>
        <v/>
      </c>
      <c r="X922" s="32" t="str">
        <f ca="1">IF(ATALI[[#This Row],[N.B.nota]]="","",ADDRESS(ROW(ATALI[QB]),COLUMN(ATALI[QB]))&amp;":"&amp;ADDRESS(ROW(),COLUMN(ATALI[QB])))</f>
        <v/>
      </c>
      <c r="Y922" s="46" t="str">
        <f ca="1">IF(ATALI[[#This Row],[//]]="","",HYPERLINK("[../DB.xlsx]DB!e"&amp;MATCH(ATALI[[#This Row],[concat]],[3]!db[NB NOTA_C],0)+1,"&gt;"))</f>
        <v/>
      </c>
      <c r="Z922" s="32">
        <f ca="1">IF(ATALI[[#This Row],[ID NOTA]]="",INDIRECT(ADDRESS(ROW()-1,COLUMN())),ATALI[[#This Row],[ID NOTA]])</f>
        <v>7</v>
      </c>
    </row>
    <row r="923" spans="1:26" x14ac:dyDescent="0.25">
      <c r="A923" s="32"/>
      <c r="B923" s="29" t="str">
        <f>IF(ATALI[[#This Row],[N_ID]]="","",INDEX(Table1[ID],MATCH(ATALI[[#This Row],[N_ID]],Table1[N_ID],0)))</f>
        <v/>
      </c>
      <c r="C923" s="29" t="str">
        <f ca="1">IF(ATALI[[#This Row],[//]]="","",HYPERLINK("["&amp;SUBSTITUTE(DIR,"'","")&amp;"]NOTA!D"&amp;ATALI[[#This Row],[//]]+2,"&gt;"))</f>
        <v/>
      </c>
      <c r="D923" s="29" t="str">
        <f>IF(ATALI[[#This Row],[ID NOTA]]="","",INDEX(Table1[QB],MATCH(ATALI[[#This Row],[ID NOTA]],Table1[ID],0)))</f>
        <v/>
      </c>
      <c r="E92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23" s="29"/>
      <c r="G923" s="30" t="str">
        <f ca="1">IF(ATALI[[#This Row],[N_ID]]="","",INDEX(INDIRECT($2:$2),ATALI[[#This Row],[//]]))</f>
        <v/>
      </c>
      <c r="H923" s="30" t="str">
        <f ca="1">IF(ATALI[[#This Row],[N_ID]]="","",INDEX(INDIRECT($2:$2),ATALI[[#This Row],[//]]))</f>
        <v/>
      </c>
      <c r="I923" s="32" t="str">
        <f ca="1">IF(ATALI[[#This Row],[N_ID]]="","",INDEX(INDIRECT($2:$2),ATALI[[#This Row],[//]]))</f>
        <v/>
      </c>
      <c r="J923" s="32" t="str">
        <f ca="1">IF(ATALI[[#This Row],[//]]="","",INDEX([3]!db[NB PAJAK],ATALI[[#This Row],[stt]]-1))</f>
        <v/>
      </c>
      <c r="K923" s="29" t="str">
        <f ca="1">IF(ATALI[[#This Row],[//]]="","",INDEX(INDIRECT($2:$2),ATALI[[#This Row],[//]]))</f>
        <v/>
      </c>
      <c r="L923" s="29" t="str">
        <f ca="1">IF(ATALI[[#This Row],[//]]="","",INDEX(INDIRECT($2:$2),ATALI[[#This Row],[//]]))</f>
        <v/>
      </c>
      <c r="M923" s="29" t="str">
        <f ca="1">IF(ATALI[[#This Row],[//]]="","",INDEX(INDIRECT($2:$2),ATALI[[#This Row],[//]]))</f>
        <v/>
      </c>
      <c r="N923" s="33" t="str">
        <f ca="1">IF(ATALI[[#This Row],[//]]="","",INDEX(INDIRECT($2:$2),ATALI[[#This Row],[//]]))</f>
        <v/>
      </c>
      <c r="O923" s="44" t="str">
        <f ca="1">IF(ATALI[[#This Row],[//]]="","",INDEX(INDIRECT($2:$2),ATALI[[#This Row],[//]]))</f>
        <v/>
      </c>
      <c r="P923" s="44" t="str">
        <f ca="1">IF(ATALI[[#This Row],[//]]="","",IF(INDEX(INDIRECT($2:$2),ATALI[[#This Row],[//]])="","",INDEX(INDIRECT($2:$2),ATALI[[#This Row],[//]])))</f>
        <v/>
      </c>
      <c r="Q923" s="33" t="str">
        <f ca="1">IF(ATALI[[#This Row],[//]]="","",INDEX(INDIRECT($2:$2),ATALI[[#This Row],[//]]))</f>
        <v/>
      </c>
      <c r="R9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23" s="45" t="str">
        <f ca="1">IF(ATALI[[#This Row],[//]]="","",IF(INDEX(INDIRECT($2:$2),ATALI[[#This Row],[//]])="","",INDEX(INDIRECT($2:$2),ATALI[[#This Row],[//]])))</f>
        <v/>
      </c>
      <c r="U923" s="32" t="str">
        <f ca="1">IF(ATALI[[#This Row],[//]]="","",INDEX(INDIRECT($2:$2),ATALI[[#This Row],[//]]))</f>
        <v/>
      </c>
      <c r="V923" s="32" t="str">
        <f ca="1">LOWER(SUBSTITUTE(SUBSTITUTE(SUBSTITUTE(SUBSTITUTE(SUBSTITUTE(SUBSTITUTE(SUBSTITUTE(ATALI[[#This Row],[N.B.nota]]," ",""),"-",""),"(",""),")",""),".",""),",",""),"/",""))</f>
        <v/>
      </c>
      <c r="W923" s="32" t="str">
        <f ca="1">IF(ATALI[[#This Row],[concat]]="","",MATCH(ATALI[[#This Row],[concat]],[3]!db[NB NOTA_C],0)+1)</f>
        <v/>
      </c>
      <c r="X923" s="32" t="str">
        <f ca="1">IF(ATALI[[#This Row],[N.B.nota]]="","",ADDRESS(ROW(ATALI[QB]),COLUMN(ATALI[QB]))&amp;":"&amp;ADDRESS(ROW(),COLUMN(ATALI[QB])))</f>
        <v/>
      </c>
      <c r="Y923" s="46" t="str">
        <f ca="1">IF(ATALI[[#This Row],[//]]="","",HYPERLINK("[../DB.xlsx]DB!e"&amp;MATCH(ATALI[[#This Row],[concat]],[3]!db[NB NOTA_C],0)+1,"&gt;"))</f>
        <v/>
      </c>
      <c r="Z923" s="32">
        <f ca="1">IF(ATALI[[#This Row],[ID NOTA]]="",INDIRECT(ADDRESS(ROW()-1,COLUMN())),ATALI[[#This Row],[ID NOTA]])</f>
        <v>7</v>
      </c>
    </row>
    <row r="924" spans="1:26" x14ac:dyDescent="0.25">
      <c r="A924" s="32"/>
      <c r="B924" s="29" t="str">
        <f>IF(ATALI[[#This Row],[N_ID]]="","",INDEX(Table1[ID],MATCH(ATALI[[#This Row],[N_ID]],Table1[N_ID],0)))</f>
        <v/>
      </c>
      <c r="C924" s="29" t="str">
        <f ca="1">IF(ATALI[[#This Row],[//]]="","",HYPERLINK("["&amp;SUBSTITUTE(DIR,"'","")&amp;"]NOTA!D"&amp;ATALI[[#This Row],[//]]+2,"&gt;"))</f>
        <v/>
      </c>
      <c r="D924" s="29" t="str">
        <f>IF(ATALI[[#This Row],[ID NOTA]]="","",INDEX(Table1[QB],MATCH(ATALI[[#This Row],[ID NOTA]],Table1[ID],0)))</f>
        <v/>
      </c>
      <c r="E92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24" s="29"/>
      <c r="G924" s="30" t="str">
        <f ca="1">IF(ATALI[[#This Row],[N_ID]]="","",INDEX(INDIRECT($2:$2),ATALI[[#This Row],[//]]))</f>
        <v/>
      </c>
      <c r="H924" s="30" t="str">
        <f ca="1">IF(ATALI[[#This Row],[N_ID]]="","",INDEX(INDIRECT($2:$2),ATALI[[#This Row],[//]]))</f>
        <v/>
      </c>
      <c r="I924" s="32" t="str">
        <f ca="1">IF(ATALI[[#This Row],[N_ID]]="","",INDEX(INDIRECT($2:$2),ATALI[[#This Row],[//]]))</f>
        <v/>
      </c>
      <c r="J924" s="32" t="str">
        <f ca="1">IF(ATALI[[#This Row],[//]]="","",INDEX([3]!db[NB PAJAK],ATALI[[#This Row],[stt]]-1))</f>
        <v/>
      </c>
      <c r="K924" s="29" t="str">
        <f ca="1">IF(ATALI[[#This Row],[//]]="","",INDEX(INDIRECT($2:$2),ATALI[[#This Row],[//]]))</f>
        <v/>
      </c>
      <c r="L924" s="29" t="str">
        <f ca="1">IF(ATALI[[#This Row],[//]]="","",INDEX(INDIRECT($2:$2),ATALI[[#This Row],[//]]))</f>
        <v/>
      </c>
      <c r="M924" s="29" t="str">
        <f ca="1">IF(ATALI[[#This Row],[//]]="","",INDEX(INDIRECT($2:$2),ATALI[[#This Row],[//]]))</f>
        <v/>
      </c>
      <c r="N924" s="33" t="str">
        <f ca="1">IF(ATALI[[#This Row],[//]]="","",INDEX(INDIRECT($2:$2),ATALI[[#This Row],[//]]))</f>
        <v/>
      </c>
      <c r="O924" s="44" t="str">
        <f ca="1">IF(ATALI[[#This Row],[//]]="","",INDEX(INDIRECT($2:$2),ATALI[[#This Row],[//]]))</f>
        <v/>
      </c>
      <c r="P924" s="44" t="str">
        <f ca="1">IF(ATALI[[#This Row],[//]]="","",IF(INDEX(INDIRECT($2:$2),ATALI[[#This Row],[//]])="","",INDEX(INDIRECT($2:$2),ATALI[[#This Row],[//]])))</f>
        <v/>
      </c>
      <c r="Q924" s="33" t="str">
        <f ca="1">IF(ATALI[[#This Row],[//]]="","",INDEX(INDIRECT($2:$2),ATALI[[#This Row],[//]]))</f>
        <v/>
      </c>
      <c r="R9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24" s="45" t="str">
        <f ca="1">IF(ATALI[[#This Row],[//]]="","",IF(INDEX(INDIRECT($2:$2),ATALI[[#This Row],[//]])="","",INDEX(INDIRECT($2:$2),ATALI[[#This Row],[//]])))</f>
        <v/>
      </c>
      <c r="U924" s="32" t="str">
        <f ca="1">IF(ATALI[[#This Row],[//]]="","",INDEX(INDIRECT($2:$2),ATALI[[#This Row],[//]]))</f>
        <v/>
      </c>
      <c r="V924" s="32" t="str">
        <f ca="1">LOWER(SUBSTITUTE(SUBSTITUTE(SUBSTITUTE(SUBSTITUTE(SUBSTITUTE(SUBSTITUTE(SUBSTITUTE(ATALI[[#This Row],[N.B.nota]]," ",""),"-",""),"(",""),")",""),".",""),",",""),"/",""))</f>
        <v/>
      </c>
      <c r="W924" s="32" t="str">
        <f ca="1">IF(ATALI[[#This Row],[concat]]="","",MATCH(ATALI[[#This Row],[concat]],[3]!db[NB NOTA_C],0)+1)</f>
        <v/>
      </c>
      <c r="X924" s="32" t="str">
        <f ca="1">IF(ATALI[[#This Row],[N.B.nota]]="","",ADDRESS(ROW(ATALI[QB]),COLUMN(ATALI[QB]))&amp;":"&amp;ADDRESS(ROW(),COLUMN(ATALI[QB])))</f>
        <v/>
      </c>
      <c r="Y924" s="46" t="str">
        <f ca="1">IF(ATALI[[#This Row],[//]]="","",HYPERLINK("[../DB.xlsx]DB!e"&amp;MATCH(ATALI[[#This Row],[concat]],[3]!db[NB NOTA_C],0)+1,"&gt;"))</f>
        <v/>
      </c>
      <c r="Z924" s="32">
        <f ca="1">IF(ATALI[[#This Row],[ID NOTA]]="",INDIRECT(ADDRESS(ROW()-1,COLUMN())),ATALI[[#This Row],[ID NOTA]])</f>
        <v>7</v>
      </c>
    </row>
    <row r="925" spans="1:26" x14ac:dyDescent="0.25">
      <c r="A925" s="32"/>
      <c r="B925" s="29" t="str">
        <f>IF(ATALI[[#This Row],[N_ID]]="","",INDEX(Table1[ID],MATCH(ATALI[[#This Row],[N_ID]],Table1[N_ID],0)))</f>
        <v/>
      </c>
      <c r="C925" s="29" t="str">
        <f ca="1">IF(ATALI[[#This Row],[//]]="","",HYPERLINK("["&amp;SUBSTITUTE(DIR,"'","")&amp;"]NOTA!D"&amp;ATALI[[#This Row],[//]]+2,"&gt;"))</f>
        <v/>
      </c>
      <c r="D925" s="29" t="str">
        <f>IF(ATALI[[#This Row],[ID NOTA]]="","",INDEX(Table1[QB],MATCH(ATALI[[#This Row],[ID NOTA]],Table1[ID],0)))</f>
        <v/>
      </c>
      <c r="E92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25" s="29"/>
      <c r="G925" s="30" t="str">
        <f ca="1">IF(ATALI[[#This Row],[N_ID]]="","",INDEX(INDIRECT($2:$2),ATALI[[#This Row],[//]]))</f>
        <v/>
      </c>
      <c r="H925" s="30" t="str">
        <f ca="1">IF(ATALI[[#This Row],[N_ID]]="","",INDEX(INDIRECT($2:$2),ATALI[[#This Row],[//]]))</f>
        <v/>
      </c>
      <c r="I925" s="32" t="str">
        <f ca="1">IF(ATALI[[#This Row],[N_ID]]="","",INDEX(INDIRECT($2:$2),ATALI[[#This Row],[//]]))</f>
        <v/>
      </c>
      <c r="J925" s="32" t="str">
        <f ca="1">IF(ATALI[[#This Row],[//]]="","",INDEX([3]!db[NB PAJAK],ATALI[[#This Row],[stt]]-1))</f>
        <v/>
      </c>
      <c r="K925" s="29" t="str">
        <f ca="1">IF(ATALI[[#This Row],[//]]="","",INDEX(INDIRECT($2:$2),ATALI[[#This Row],[//]]))</f>
        <v/>
      </c>
      <c r="L925" s="29" t="str">
        <f ca="1">IF(ATALI[[#This Row],[//]]="","",INDEX(INDIRECT($2:$2),ATALI[[#This Row],[//]]))</f>
        <v/>
      </c>
      <c r="M925" s="29" t="str">
        <f ca="1">IF(ATALI[[#This Row],[//]]="","",INDEX(INDIRECT($2:$2),ATALI[[#This Row],[//]]))</f>
        <v/>
      </c>
      <c r="N925" s="33" t="str">
        <f ca="1">IF(ATALI[[#This Row],[//]]="","",INDEX(INDIRECT($2:$2),ATALI[[#This Row],[//]]))</f>
        <v/>
      </c>
      <c r="O925" s="44" t="str">
        <f ca="1">IF(ATALI[[#This Row],[//]]="","",INDEX(INDIRECT($2:$2),ATALI[[#This Row],[//]]))</f>
        <v/>
      </c>
      <c r="P925" s="44" t="str">
        <f ca="1">IF(ATALI[[#This Row],[//]]="","",IF(INDEX(INDIRECT($2:$2),ATALI[[#This Row],[//]])="","",INDEX(INDIRECT($2:$2),ATALI[[#This Row],[//]])))</f>
        <v/>
      </c>
      <c r="Q925" s="33" t="str">
        <f ca="1">IF(ATALI[[#This Row],[//]]="","",INDEX(INDIRECT($2:$2),ATALI[[#This Row],[//]]))</f>
        <v/>
      </c>
      <c r="R9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25" s="45" t="str">
        <f ca="1">IF(ATALI[[#This Row],[//]]="","",IF(INDEX(INDIRECT($2:$2),ATALI[[#This Row],[//]])="","",INDEX(INDIRECT($2:$2),ATALI[[#This Row],[//]])))</f>
        <v/>
      </c>
      <c r="U925" s="32" t="str">
        <f ca="1">IF(ATALI[[#This Row],[//]]="","",INDEX(INDIRECT($2:$2),ATALI[[#This Row],[//]]))</f>
        <v/>
      </c>
      <c r="V925" s="32" t="str">
        <f ca="1">LOWER(SUBSTITUTE(SUBSTITUTE(SUBSTITUTE(SUBSTITUTE(SUBSTITUTE(SUBSTITUTE(SUBSTITUTE(ATALI[[#This Row],[N.B.nota]]," ",""),"-",""),"(",""),")",""),".",""),",",""),"/",""))</f>
        <v/>
      </c>
      <c r="W925" s="32" t="str">
        <f ca="1">IF(ATALI[[#This Row],[concat]]="","",MATCH(ATALI[[#This Row],[concat]],[3]!db[NB NOTA_C],0)+1)</f>
        <v/>
      </c>
      <c r="X925" s="32" t="str">
        <f ca="1">IF(ATALI[[#This Row],[N.B.nota]]="","",ADDRESS(ROW(ATALI[QB]),COLUMN(ATALI[QB]))&amp;":"&amp;ADDRESS(ROW(),COLUMN(ATALI[QB])))</f>
        <v/>
      </c>
      <c r="Y925" s="46" t="str">
        <f ca="1">IF(ATALI[[#This Row],[//]]="","",HYPERLINK("[../DB.xlsx]DB!e"&amp;MATCH(ATALI[[#This Row],[concat]],[3]!db[NB NOTA_C],0)+1,"&gt;"))</f>
        <v/>
      </c>
      <c r="Z925" s="32">
        <f ca="1">IF(ATALI[[#This Row],[ID NOTA]]="",INDIRECT(ADDRESS(ROW()-1,COLUMN())),ATALI[[#This Row],[ID NOTA]])</f>
        <v>7</v>
      </c>
    </row>
    <row r="926" spans="1:26" x14ac:dyDescent="0.25">
      <c r="A926" s="32"/>
      <c r="B926" s="29" t="str">
        <f>IF(ATALI[[#This Row],[N_ID]]="","",INDEX(Table1[ID],MATCH(ATALI[[#This Row],[N_ID]],Table1[N_ID],0)))</f>
        <v/>
      </c>
      <c r="C926" s="29" t="str">
        <f ca="1">IF(ATALI[[#This Row],[//]]="","",HYPERLINK("["&amp;SUBSTITUTE(DIR,"'","")&amp;"]NOTA!D"&amp;ATALI[[#This Row],[//]]+2,"&gt;"))</f>
        <v/>
      </c>
      <c r="D926" s="29" t="str">
        <f>IF(ATALI[[#This Row],[ID NOTA]]="","",INDEX(Table1[QB],MATCH(ATALI[[#This Row],[ID NOTA]],Table1[ID],0)))</f>
        <v/>
      </c>
      <c r="E92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26" s="29"/>
      <c r="G926" s="30" t="str">
        <f ca="1">IF(ATALI[[#This Row],[N_ID]]="","",INDEX(INDIRECT($2:$2),ATALI[[#This Row],[//]]))</f>
        <v/>
      </c>
      <c r="H926" s="30" t="str">
        <f ca="1">IF(ATALI[[#This Row],[N_ID]]="","",INDEX(INDIRECT($2:$2),ATALI[[#This Row],[//]]))</f>
        <v/>
      </c>
      <c r="I926" s="32" t="str">
        <f ca="1">IF(ATALI[[#This Row],[N_ID]]="","",INDEX(INDIRECT($2:$2),ATALI[[#This Row],[//]]))</f>
        <v/>
      </c>
      <c r="J926" s="32" t="str">
        <f ca="1">IF(ATALI[[#This Row],[//]]="","",INDEX([3]!db[NB PAJAK],ATALI[[#This Row],[stt]]-1))</f>
        <v/>
      </c>
      <c r="K926" s="29" t="str">
        <f ca="1">IF(ATALI[[#This Row],[//]]="","",INDEX(INDIRECT($2:$2),ATALI[[#This Row],[//]]))</f>
        <v/>
      </c>
      <c r="L926" s="29" t="str">
        <f ca="1">IF(ATALI[[#This Row],[//]]="","",INDEX(INDIRECT($2:$2),ATALI[[#This Row],[//]]))</f>
        <v/>
      </c>
      <c r="M926" s="29" t="str">
        <f ca="1">IF(ATALI[[#This Row],[//]]="","",INDEX(INDIRECT($2:$2),ATALI[[#This Row],[//]]))</f>
        <v/>
      </c>
      <c r="N926" s="33" t="str">
        <f ca="1">IF(ATALI[[#This Row],[//]]="","",INDEX(INDIRECT($2:$2),ATALI[[#This Row],[//]]))</f>
        <v/>
      </c>
      <c r="O926" s="44" t="str">
        <f ca="1">IF(ATALI[[#This Row],[//]]="","",INDEX(INDIRECT($2:$2),ATALI[[#This Row],[//]]))</f>
        <v/>
      </c>
      <c r="P926" s="44" t="str">
        <f ca="1">IF(ATALI[[#This Row],[//]]="","",IF(INDEX(INDIRECT($2:$2),ATALI[[#This Row],[//]])="","",INDEX(INDIRECT($2:$2),ATALI[[#This Row],[//]])))</f>
        <v/>
      </c>
      <c r="Q926" s="33" t="str">
        <f ca="1">IF(ATALI[[#This Row],[//]]="","",INDEX(INDIRECT($2:$2),ATALI[[#This Row],[//]]))</f>
        <v/>
      </c>
      <c r="R9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26" s="45" t="str">
        <f ca="1">IF(ATALI[[#This Row],[//]]="","",IF(INDEX(INDIRECT($2:$2),ATALI[[#This Row],[//]])="","",INDEX(INDIRECT($2:$2),ATALI[[#This Row],[//]])))</f>
        <v/>
      </c>
      <c r="U926" s="32" t="str">
        <f ca="1">IF(ATALI[[#This Row],[//]]="","",INDEX(INDIRECT($2:$2),ATALI[[#This Row],[//]]))</f>
        <v/>
      </c>
      <c r="V926" s="32" t="str">
        <f ca="1">LOWER(SUBSTITUTE(SUBSTITUTE(SUBSTITUTE(SUBSTITUTE(SUBSTITUTE(SUBSTITUTE(SUBSTITUTE(ATALI[[#This Row],[N.B.nota]]," ",""),"-",""),"(",""),")",""),".",""),",",""),"/",""))</f>
        <v/>
      </c>
      <c r="W926" s="32" t="str">
        <f ca="1">IF(ATALI[[#This Row],[concat]]="","",MATCH(ATALI[[#This Row],[concat]],[3]!db[NB NOTA_C],0)+1)</f>
        <v/>
      </c>
      <c r="X926" s="32" t="str">
        <f ca="1">IF(ATALI[[#This Row],[N.B.nota]]="","",ADDRESS(ROW(ATALI[QB]),COLUMN(ATALI[QB]))&amp;":"&amp;ADDRESS(ROW(),COLUMN(ATALI[QB])))</f>
        <v/>
      </c>
      <c r="Y926" s="46" t="str">
        <f ca="1">IF(ATALI[[#This Row],[//]]="","",HYPERLINK("[../DB.xlsx]DB!e"&amp;MATCH(ATALI[[#This Row],[concat]],[3]!db[NB NOTA_C],0)+1,"&gt;"))</f>
        <v/>
      </c>
      <c r="Z926" s="32">
        <f ca="1">IF(ATALI[[#This Row],[ID NOTA]]="",INDIRECT(ADDRESS(ROW()-1,COLUMN())),ATALI[[#This Row],[ID NOTA]])</f>
        <v>7</v>
      </c>
    </row>
    <row r="927" spans="1:26" x14ac:dyDescent="0.25">
      <c r="A927" s="32"/>
      <c r="B927" s="29" t="str">
        <f>IF(ATALI[[#This Row],[N_ID]]="","",INDEX(Table1[ID],MATCH(ATALI[[#This Row],[N_ID]],Table1[N_ID],0)))</f>
        <v/>
      </c>
      <c r="C927" s="29" t="str">
        <f ca="1">IF(ATALI[[#This Row],[//]]="","",HYPERLINK("["&amp;SUBSTITUTE(DIR,"'","")&amp;"]NOTA!D"&amp;ATALI[[#This Row],[//]]+2,"&gt;"))</f>
        <v/>
      </c>
      <c r="D927" s="29" t="str">
        <f>IF(ATALI[[#This Row],[ID NOTA]]="","",INDEX(Table1[QB],MATCH(ATALI[[#This Row],[ID NOTA]],Table1[ID],0)))</f>
        <v/>
      </c>
      <c r="E92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27" s="29"/>
      <c r="G927" s="30" t="str">
        <f ca="1">IF(ATALI[[#This Row],[N_ID]]="","",INDEX(INDIRECT($2:$2),ATALI[[#This Row],[//]]))</f>
        <v/>
      </c>
      <c r="H927" s="30" t="str">
        <f ca="1">IF(ATALI[[#This Row],[N_ID]]="","",INDEX(INDIRECT($2:$2),ATALI[[#This Row],[//]]))</f>
        <v/>
      </c>
      <c r="I927" s="32" t="str">
        <f ca="1">IF(ATALI[[#This Row],[N_ID]]="","",INDEX(INDIRECT($2:$2),ATALI[[#This Row],[//]]))</f>
        <v/>
      </c>
      <c r="J927" s="32" t="str">
        <f ca="1">IF(ATALI[[#This Row],[//]]="","",INDEX([3]!db[NB PAJAK],ATALI[[#This Row],[stt]]-1))</f>
        <v/>
      </c>
      <c r="K927" s="29" t="str">
        <f ca="1">IF(ATALI[[#This Row],[//]]="","",INDEX(INDIRECT($2:$2),ATALI[[#This Row],[//]]))</f>
        <v/>
      </c>
      <c r="L927" s="29" t="str">
        <f ca="1">IF(ATALI[[#This Row],[//]]="","",INDEX(INDIRECT($2:$2),ATALI[[#This Row],[//]]))</f>
        <v/>
      </c>
      <c r="M927" s="29" t="str">
        <f ca="1">IF(ATALI[[#This Row],[//]]="","",INDEX(INDIRECT($2:$2),ATALI[[#This Row],[//]]))</f>
        <v/>
      </c>
      <c r="N927" s="33" t="str">
        <f ca="1">IF(ATALI[[#This Row],[//]]="","",INDEX(INDIRECT($2:$2),ATALI[[#This Row],[//]]))</f>
        <v/>
      </c>
      <c r="O927" s="44" t="str">
        <f ca="1">IF(ATALI[[#This Row],[//]]="","",INDEX(INDIRECT($2:$2),ATALI[[#This Row],[//]]))</f>
        <v/>
      </c>
      <c r="P927" s="44" t="str">
        <f ca="1">IF(ATALI[[#This Row],[//]]="","",IF(INDEX(INDIRECT($2:$2),ATALI[[#This Row],[//]])="","",INDEX(INDIRECT($2:$2),ATALI[[#This Row],[//]])))</f>
        <v/>
      </c>
      <c r="Q927" s="33" t="str">
        <f ca="1">IF(ATALI[[#This Row],[//]]="","",INDEX(INDIRECT($2:$2),ATALI[[#This Row],[//]]))</f>
        <v/>
      </c>
      <c r="R9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27" s="45" t="str">
        <f ca="1">IF(ATALI[[#This Row],[//]]="","",IF(INDEX(INDIRECT($2:$2),ATALI[[#This Row],[//]])="","",INDEX(INDIRECT($2:$2),ATALI[[#This Row],[//]])))</f>
        <v/>
      </c>
      <c r="U927" s="32" t="str">
        <f ca="1">IF(ATALI[[#This Row],[//]]="","",INDEX(INDIRECT($2:$2),ATALI[[#This Row],[//]]))</f>
        <v/>
      </c>
      <c r="V927" s="32" t="str">
        <f ca="1">LOWER(SUBSTITUTE(SUBSTITUTE(SUBSTITUTE(SUBSTITUTE(SUBSTITUTE(SUBSTITUTE(SUBSTITUTE(ATALI[[#This Row],[N.B.nota]]," ",""),"-",""),"(",""),")",""),".",""),",",""),"/",""))</f>
        <v/>
      </c>
      <c r="W927" s="32" t="str">
        <f ca="1">IF(ATALI[[#This Row],[concat]]="","",MATCH(ATALI[[#This Row],[concat]],[3]!db[NB NOTA_C],0)+1)</f>
        <v/>
      </c>
      <c r="X927" s="32" t="str">
        <f ca="1">IF(ATALI[[#This Row],[N.B.nota]]="","",ADDRESS(ROW(ATALI[QB]),COLUMN(ATALI[QB]))&amp;":"&amp;ADDRESS(ROW(),COLUMN(ATALI[QB])))</f>
        <v/>
      </c>
      <c r="Y927" s="46" t="str">
        <f ca="1">IF(ATALI[[#This Row],[//]]="","",HYPERLINK("[../DB.xlsx]DB!e"&amp;MATCH(ATALI[[#This Row],[concat]],[3]!db[NB NOTA_C],0)+1,"&gt;"))</f>
        <v/>
      </c>
      <c r="Z927" s="32">
        <f ca="1">IF(ATALI[[#This Row],[ID NOTA]]="",INDIRECT(ADDRESS(ROW()-1,COLUMN())),ATALI[[#This Row],[ID NOTA]])</f>
        <v>7</v>
      </c>
    </row>
    <row r="928" spans="1:26" x14ac:dyDescent="0.25">
      <c r="A928" s="32"/>
      <c r="B928" s="29" t="str">
        <f>IF(ATALI[[#This Row],[N_ID]]="","",INDEX(Table1[ID],MATCH(ATALI[[#This Row],[N_ID]],Table1[N_ID],0)))</f>
        <v/>
      </c>
      <c r="C928" s="29" t="str">
        <f ca="1">IF(ATALI[[#This Row],[//]]="","",HYPERLINK("["&amp;SUBSTITUTE(DIR,"'","")&amp;"]NOTA!D"&amp;ATALI[[#This Row],[//]]+2,"&gt;"))</f>
        <v/>
      </c>
      <c r="D928" s="29" t="str">
        <f>IF(ATALI[[#This Row],[ID NOTA]]="","",INDEX(Table1[QB],MATCH(ATALI[[#This Row],[ID NOTA]],Table1[ID],0)))</f>
        <v/>
      </c>
      <c r="E92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28" s="29"/>
      <c r="G928" s="30" t="str">
        <f ca="1">IF(ATALI[[#This Row],[N_ID]]="","",INDEX(INDIRECT($2:$2),ATALI[[#This Row],[//]]))</f>
        <v/>
      </c>
      <c r="H928" s="30" t="str">
        <f ca="1">IF(ATALI[[#This Row],[N_ID]]="","",INDEX(INDIRECT($2:$2),ATALI[[#This Row],[//]]))</f>
        <v/>
      </c>
      <c r="I928" s="32" t="str">
        <f ca="1">IF(ATALI[[#This Row],[N_ID]]="","",INDEX(INDIRECT($2:$2),ATALI[[#This Row],[//]]))</f>
        <v/>
      </c>
      <c r="J928" s="32" t="str">
        <f ca="1">IF(ATALI[[#This Row],[//]]="","",INDEX([3]!db[NB PAJAK],ATALI[[#This Row],[stt]]-1))</f>
        <v/>
      </c>
      <c r="K928" s="29" t="str">
        <f ca="1">IF(ATALI[[#This Row],[//]]="","",INDEX(INDIRECT($2:$2),ATALI[[#This Row],[//]]))</f>
        <v/>
      </c>
      <c r="L928" s="29" t="str">
        <f ca="1">IF(ATALI[[#This Row],[//]]="","",INDEX(INDIRECT($2:$2),ATALI[[#This Row],[//]]))</f>
        <v/>
      </c>
      <c r="M928" s="29" t="str">
        <f ca="1">IF(ATALI[[#This Row],[//]]="","",INDEX(INDIRECT($2:$2),ATALI[[#This Row],[//]]))</f>
        <v/>
      </c>
      <c r="N928" s="33" t="str">
        <f ca="1">IF(ATALI[[#This Row],[//]]="","",INDEX(INDIRECT($2:$2),ATALI[[#This Row],[//]]))</f>
        <v/>
      </c>
      <c r="O928" s="44" t="str">
        <f ca="1">IF(ATALI[[#This Row],[//]]="","",INDEX(INDIRECT($2:$2),ATALI[[#This Row],[//]]))</f>
        <v/>
      </c>
      <c r="P928" s="44" t="str">
        <f ca="1">IF(ATALI[[#This Row],[//]]="","",IF(INDEX(INDIRECT($2:$2),ATALI[[#This Row],[//]])="","",INDEX(INDIRECT($2:$2),ATALI[[#This Row],[//]])))</f>
        <v/>
      </c>
      <c r="Q928" s="33" t="str">
        <f ca="1">IF(ATALI[[#This Row],[//]]="","",INDEX(INDIRECT($2:$2),ATALI[[#This Row],[//]]))</f>
        <v/>
      </c>
      <c r="R9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28" s="45" t="str">
        <f ca="1">IF(ATALI[[#This Row],[//]]="","",IF(INDEX(INDIRECT($2:$2),ATALI[[#This Row],[//]])="","",INDEX(INDIRECT($2:$2),ATALI[[#This Row],[//]])))</f>
        <v/>
      </c>
      <c r="U928" s="32" t="str">
        <f ca="1">IF(ATALI[[#This Row],[//]]="","",INDEX(INDIRECT($2:$2),ATALI[[#This Row],[//]]))</f>
        <v/>
      </c>
      <c r="V928" s="32" t="str">
        <f ca="1">LOWER(SUBSTITUTE(SUBSTITUTE(SUBSTITUTE(SUBSTITUTE(SUBSTITUTE(SUBSTITUTE(SUBSTITUTE(ATALI[[#This Row],[N.B.nota]]," ",""),"-",""),"(",""),")",""),".",""),",",""),"/",""))</f>
        <v/>
      </c>
      <c r="W928" s="32" t="str">
        <f ca="1">IF(ATALI[[#This Row],[concat]]="","",MATCH(ATALI[[#This Row],[concat]],[3]!db[NB NOTA_C],0)+1)</f>
        <v/>
      </c>
      <c r="X928" s="32" t="str">
        <f ca="1">IF(ATALI[[#This Row],[N.B.nota]]="","",ADDRESS(ROW(ATALI[QB]),COLUMN(ATALI[QB]))&amp;":"&amp;ADDRESS(ROW(),COLUMN(ATALI[QB])))</f>
        <v/>
      </c>
      <c r="Y928" s="46" t="str">
        <f ca="1">IF(ATALI[[#This Row],[//]]="","",HYPERLINK("[../DB.xlsx]DB!e"&amp;MATCH(ATALI[[#This Row],[concat]],[3]!db[NB NOTA_C],0)+1,"&gt;"))</f>
        <v/>
      </c>
      <c r="Z928" s="32">
        <f ca="1">IF(ATALI[[#This Row],[ID NOTA]]="",INDIRECT(ADDRESS(ROW()-1,COLUMN())),ATALI[[#This Row],[ID NOTA]])</f>
        <v>7</v>
      </c>
    </row>
    <row r="929" spans="1:26" x14ac:dyDescent="0.25">
      <c r="A929" s="32"/>
      <c r="B929" s="29" t="str">
        <f>IF(ATALI[[#This Row],[N_ID]]="","",INDEX(Table1[ID],MATCH(ATALI[[#This Row],[N_ID]],Table1[N_ID],0)))</f>
        <v/>
      </c>
      <c r="C929" s="29" t="str">
        <f ca="1">IF(ATALI[[#This Row],[//]]="","",HYPERLINK("["&amp;SUBSTITUTE(DIR,"'","")&amp;"]NOTA!D"&amp;ATALI[[#This Row],[//]]+2,"&gt;"))</f>
        <v/>
      </c>
      <c r="D929" s="29" t="str">
        <f>IF(ATALI[[#This Row],[ID NOTA]]="","",INDEX(Table1[QB],MATCH(ATALI[[#This Row],[ID NOTA]],Table1[ID],0)))</f>
        <v/>
      </c>
      <c r="E92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29" s="29"/>
      <c r="G929" s="30" t="str">
        <f ca="1">IF(ATALI[[#This Row],[N_ID]]="","",INDEX(INDIRECT($2:$2),ATALI[[#This Row],[//]]))</f>
        <v/>
      </c>
      <c r="H929" s="30" t="str">
        <f ca="1">IF(ATALI[[#This Row],[N_ID]]="","",INDEX(INDIRECT($2:$2),ATALI[[#This Row],[//]]))</f>
        <v/>
      </c>
      <c r="I929" s="32" t="str">
        <f ca="1">IF(ATALI[[#This Row],[N_ID]]="","",INDEX(INDIRECT($2:$2),ATALI[[#This Row],[//]]))</f>
        <v/>
      </c>
      <c r="J929" s="32" t="str">
        <f ca="1">IF(ATALI[[#This Row],[//]]="","",INDEX([3]!db[NB PAJAK],ATALI[[#This Row],[stt]]-1))</f>
        <v/>
      </c>
      <c r="K929" s="29" t="str">
        <f ca="1">IF(ATALI[[#This Row],[//]]="","",INDEX(INDIRECT($2:$2),ATALI[[#This Row],[//]]))</f>
        <v/>
      </c>
      <c r="L929" s="29" t="str">
        <f ca="1">IF(ATALI[[#This Row],[//]]="","",INDEX(INDIRECT($2:$2),ATALI[[#This Row],[//]]))</f>
        <v/>
      </c>
      <c r="M929" s="29" t="str">
        <f ca="1">IF(ATALI[[#This Row],[//]]="","",INDEX(INDIRECT($2:$2),ATALI[[#This Row],[//]]))</f>
        <v/>
      </c>
      <c r="N929" s="33" t="str">
        <f ca="1">IF(ATALI[[#This Row],[//]]="","",INDEX(INDIRECT($2:$2),ATALI[[#This Row],[//]]))</f>
        <v/>
      </c>
      <c r="O929" s="44" t="str">
        <f ca="1">IF(ATALI[[#This Row],[//]]="","",INDEX(INDIRECT($2:$2),ATALI[[#This Row],[//]]))</f>
        <v/>
      </c>
      <c r="P929" s="44" t="str">
        <f ca="1">IF(ATALI[[#This Row],[//]]="","",IF(INDEX(INDIRECT($2:$2),ATALI[[#This Row],[//]])="","",INDEX(INDIRECT($2:$2),ATALI[[#This Row],[//]])))</f>
        <v/>
      </c>
      <c r="Q929" s="33" t="str">
        <f ca="1">IF(ATALI[[#This Row],[//]]="","",INDEX(INDIRECT($2:$2),ATALI[[#This Row],[//]]))</f>
        <v/>
      </c>
      <c r="R9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29" s="45" t="str">
        <f ca="1">IF(ATALI[[#This Row],[//]]="","",IF(INDEX(INDIRECT($2:$2),ATALI[[#This Row],[//]])="","",INDEX(INDIRECT($2:$2),ATALI[[#This Row],[//]])))</f>
        <v/>
      </c>
      <c r="U929" s="32" t="str">
        <f ca="1">IF(ATALI[[#This Row],[//]]="","",INDEX(INDIRECT($2:$2),ATALI[[#This Row],[//]]))</f>
        <v/>
      </c>
      <c r="V929" s="32" t="str">
        <f ca="1">LOWER(SUBSTITUTE(SUBSTITUTE(SUBSTITUTE(SUBSTITUTE(SUBSTITUTE(SUBSTITUTE(SUBSTITUTE(ATALI[[#This Row],[N.B.nota]]," ",""),"-",""),"(",""),")",""),".",""),",",""),"/",""))</f>
        <v/>
      </c>
      <c r="W929" s="32" t="str">
        <f ca="1">IF(ATALI[[#This Row],[concat]]="","",MATCH(ATALI[[#This Row],[concat]],[3]!db[NB NOTA_C],0)+1)</f>
        <v/>
      </c>
      <c r="X929" s="32" t="str">
        <f ca="1">IF(ATALI[[#This Row],[N.B.nota]]="","",ADDRESS(ROW(ATALI[QB]),COLUMN(ATALI[QB]))&amp;":"&amp;ADDRESS(ROW(),COLUMN(ATALI[QB])))</f>
        <v/>
      </c>
      <c r="Y929" s="46" t="str">
        <f ca="1">IF(ATALI[[#This Row],[//]]="","",HYPERLINK("[../DB.xlsx]DB!e"&amp;MATCH(ATALI[[#This Row],[concat]],[3]!db[NB NOTA_C],0)+1,"&gt;"))</f>
        <v/>
      </c>
      <c r="Z929" s="32">
        <f ca="1">IF(ATALI[[#This Row],[ID NOTA]]="",INDIRECT(ADDRESS(ROW()-1,COLUMN())),ATALI[[#This Row],[ID NOTA]])</f>
        <v>7</v>
      </c>
    </row>
    <row r="930" spans="1:26" x14ac:dyDescent="0.25">
      <c r="A930" s="32"/>
      <c r="B930" s="29" t="str">
        <f>IF(ATALI[[#This Row],[N_ID]]="","",INDEX(Table1[ID],MATCH(ATALI[[#This Row],[N_ID]],Table1[N_ID],0)))</f>
        <v/>
      </c>
      <c r="C930" s="29" t="str">
        <f ca="1">IF(ATALI[[#This Row],[//]]="","",HYPERLINK("["&amp;SUBSTITUTE(DIR,"'","")&amp;"]NOTA!D"&amp;ATALI[[#This Row],[//]]+2,"&gt;"))</f>
        <v/>
      </c>
      <c r="D930" s="29" t="str">
        <f>IF(ATALI[[#This Row],[ID NOTA]]="","",INDEX(Table1[QB],MATCH(ATALI[[#This Row],[ID NOTA]],Table1[ID],0)))</f>
        <v/>
      </c>
      <c r="E93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30" s="29"/>
      <c r="G930" s="30" t="str">
        <f ca="1">IF(ATALI[[#This Row],[N_ID]]="","",INDEX(INDIRECT($2:$2),ATALI[[#This Row],[//]]))</f>
        <v/>
      </c>
      <c r="H930" s="30" t="str">
        <f ca="1">IF(ATALI[[#This Row],[N_ID]]="","",INDEX(INDIRECT($2:$2),ATALI[[#This Row],[//]]))</f>
        <v/>
      </c>
      <c r="I930" s="32" t="str">
        <f ca="1">IF(ATALI[[#This Row],[N_ID]]="","",INDEX(INDIRECT($2:$2),ATALI[[#This Row],[//]]))</f>
        <v/>
      </c>
      <c r="J930" s="32" t="str">
        <f ca="1">IF(ATALI[[#This Row],[//]]="","",INDEX([3]!db[NB PAJAK],ATALI[[#This Row],[stt]]-1))</f>
        <v/>
      </c>
      <c r="K930" s="29" t="str">
        <f ca="1">IF(ATALI[[#This Row],[//]]="","",INDEX(INDIRECT($2:$2),ATALI[[#This Row],[//]]))</f>
        <v/>
      </c>
      <c r="L930" s="29" t="str">
        <f ca="1">IF(ATALI[[#This Row],[//]]="","",INDEX(INDIRECT($2:$2),ATALI[[#This Row],[//]]))</f>
        <v/>
      </c>
      <c r="M930" s="29" t="str">
        <f ca="1">IF(ATALI[[#This Row],[//]]="","",INDEX(INDIRECT($2:$2),ATALI[[#This Row],[//]]))</f>
        <v/>
      </c>
      <c r="N930" s="33" t="str">
        <f ca="1">IF(ATALI[[#This Row],[//]]="","",INDEX(INDIRECT($2:$2),ATALI[[#This Row],[//]]))</f>
        <v/>
      </c>
      <c r="O930" s="44" t="str">
        <f ca="1">IF(ATALI[[#This Row],[//]]="","",INDEX(INDIRECT($2:$2),ATALI[[#This Row],[//]]))</f>
        <v/>
      </c>
      <c r="P930" s="44" t="str">
        <f ca="1">IF(ATALI[[#This Row],[//]]="","",IF(INDEX(INDIRECT($2:$2),ATALI[[#This Row],[//]])="","",INDEX(INDIRECT($2:$2),ATALI[[#This Row],[//]])))</f>
        <v/>
      </c>
      <c r="Q930" s="33" t="str">
        <f ca="1">IF(ATALI[[#This Row],[//]]="","",INDEX(INDIRECT($2:$2),ATALI[[#This Row],[//]]))</f>
        <v/>
      </c>
      <c r="R9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30" s="45" t="str">
        <f ca="1">IF(ATALI[[#This Row],[//]]="","",IF(INDEX(INDIRECT($2:$2),ATALI[[#This Row],[//]])="","",INDEX(INDIRECT($2:$2),ATALI[[#This Row],[//]])))</f>
        <v/>
      </c>
      <c r="U930" s="32" t="str">
        <f ca="1">IF(ATALI[[#This Row],[//]]="","",INDEX(INDIRECT($2:$2),ATALI[[#This Row],[//]]))</f>
        <v/>
      </c>
      <c r="V930" s="32" t="str">
        <f ca="1">LOWER(SUBSTITUTE(SUBSTITUTE(SUBSTITUTE(SUBSTITUTE(SUBSTITUTE(SUBSTITUTE(SUBSTITUTE(ATALI[[#This Row],[N.B.nota]]," ",""),"-",""),"(",""),")",""),".",""),",",""),"/",""))</f>
        <v/>
      </c>
      <c r="W930" s="32" t="str">
        <f ca="1">IF(ATALI[[#This Row],[concat]]="","",MATCH(ATALI[[#This Row],[concat]],[3]!db[NB NOTA_C],0)+1)</f>
        <v/>
      </c>
      <c r="X930" s="32" t="str">
        <f ca="1">IF(ATALI[[#This Row],[N.B.nota]]="","",ADDRESS(ROW(ATALI[QB]),COLUMN(ATALI[QB]))&amp;":"&amp;ADDRESS(ROW(),COLUMN(ATALI[QB])))</f>
        <v/>
      </c>
      <c r="Y930" s="46" t="str">
        <f ca="1">IF(ATALI[[#This Row],[//]]="","",HYPERLINK("[../DB.xlsx]DB!e"&amp;MATCH(ATALI[[#This Row],[concat]],[3]!db[NB NOTA_C],0)+1,"&gt;"))</f>
        <v/>
      </c>
      <c r="Z930" s="32">
        <f ca="1">IF(ATALI[[#This Row],[ID NOTA]]="",INDIRECT(ADDRESS(ROW()-1,COLUMN())),ATALI[[#This Row],[ID NOTA]])</f>
        <v>7</v>
      </c>
    </row>
    <row r="931" spans="1:26" x14ac:dyDescent="0.25">
      <c r="A931" s="32"/>
      <c r="B931" s="29" t="str">
        <f>IF(ATALI[[#This Row],[N_ID]]="","",INDEX(Table1[ID],MATCH(ATALI[[#This Row],[N_ID]],Table1[N_ID],0)))</f>
        <v/>
      </c>
      <c r="C931" s="29" t="str">
        <f ca="1">IF(ATALI[[#This Row],[//]]="","",HYPERLINK("["&amp;SUBSTITUTE(DIR,"'","")&amp;"]NOTA!D"&amp;ATALI[[#This Row],[//]]+2,"&gt;"))</f>
        <v/>
      </c>
      <c r="D931" s="29" t="str">
        <f>IF(ATALI[[#This Row],[ID NOTA]]="","",INDEX(Table1[QB],MATCH(ATALI[[#This Row],[ID NOTA]],Table1[ID],0)))</f>
        <v/>
      </c>
      <c r="E93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31" s="29"/>
      <c r="G931" s="30" t="str">
        <f ca="1">IF(ATALI[[#This Row],[N_ID]]="","",INDEX(INDIRECT($2:$2),ATALI[[#This Row],[//]]))</f>
        <v/>
      </c>
      <c r="H931" s="30" t="str">
        <f ca="1">IF(ATALI[[#This Row],[N_ID]]="","",INDEX(INDIRECT($2:$2),ATALI[[#This Row],[//]]))</f>
        <v/>
      </c>
      <c r="I931" s="32" t="str">
        <f ca="1">IF(ATALI[[#This Row],[N_ID]]="","",INDEX(INDIRECT($2:$2),ATALI[[#This Row],[//]]))</f>
        <v/>
      </c>
      <c r="J931" s="32" t="str">
        <f ca="1">IF(ATALI[[#This Row],[//]]="","",INDEX([3]!db[NB PAJAK],ATALI[[#This Row],[stt]]-1))</f>
        <v/>
      </c>
      <c r="K931" s="29" t="str">
        <f ca="1">IF(ATALI[[#This Row],[//]]="","",INDEX(INDIRECT($2:$2),ATALI[[#This Row],[//]]))</f>
        <v/>
      </c>
      <c r="L931" s="29" t="str">
        <f ca="1">IF(ATALI[[#This Row],[//]]="","",INDEX(INDIRECT($2:$2),ATALI[[#This Row],[//]]))</f>
        <v/>
      </c>
      <c r="M931" s="29" t="str">
        <f ca="1">IF(ATALI[[#This Row],[//]]="","",INDEX(INDIRECT($2:$2),ATALI[[#This Row],[//]]))</f>
        <v/>
      </c>
      <c r="N931" s="33" t="str">
        <f ca="1">IF(ATALI[[#This Row],[//]]="","",INDEX(INDIRECT($2:$2),ATALI[[#This Row],[//]]))</f>
        <v/>
      </c>
      <c r="O931" s="44" t="str">
        <f ca="1">IF(ATALI[[#This Row],[//]]="","",INDEX(INDIRECT($2:$2),ATALI[[#This Row],[//]]))</f>
        <v/>
      </c>
      <c r="P931" s="44" t="str">
        <f ca="1">IF(ATALI[[#This Row],[//]]="","",IF(INDEX(INDIRECT($2:$2),ATALI[[#This Row],[//]])="","",INDEX(INDIRECT($2:$2),ATALI[[#This Row],[//]])))</f>
        <v/>
      </c>
      <c r="Q931" s="33" t="str">
        <f ca="1">IF(ATALI[[#This Row],[//]]="","",INDEX(INDIRECT($2:$2),ATALI[[#This Row],[//]]))</f>
        <v/>
      </c>
      <c r="R9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31" s="45" t="str">
        <f ca="1">IF(ATALI[[#This Row],[//]]="","",IF(INDEX(INDIRECT($2:$2),ATALI[[#This Row],[//]])="","",INDEX(INDIRECT($2:$2),ATALI[[#This Row],[//]])))</f>
        <v/>
      </c>
      <c r="U931" s="32" t="str">
        <f ca="1">IF(ATALI[[#This Row],[//]]="","",INDEX(INDIRECT($2:$2),ATALI[[#This Row],[//]]))</f>
        <v/>
      </c>
      <c r="V931" s="32" t="str">
        <f ca="1">LOWER(SUBSTITUTE(SUBSTITUTE(SUBSTITUTE(SUBSTITUTE(SUBSTITUTE(SUBSTITUTE(SUBSTITUTE(ATALI[[#This Row],[N.B.nota]]," ",""),"-",""),"(",""),")",""),".",""),",",""),"/",""))</f>
        <v/>
      </c>
      <c r="W931" s="32" t="str">
        <f ca="1">IF(ATALI[[#This Row],[concat]]="","",MATCH(ATALI[[#This Row],[concat]],[3]!db[NB NOTA_C],0)+1)</f>
        <v/>
      </c>
      <c r="X931" s="32" t="str">
        <f ca="1">IF(ATALI[[#This Row],[N.B.nota]]="","",ADDRESS(ROW(ATALI[QB]),COLUMN(ATALI[QB]))&amp;":"&amp;ADDRESS(ROW(),COLUMN(ATALI[QB])))</f>
        <v/>
      </c>
      <c r="Y931" s="46" t="str">
        <f ca="1">IF(ATALI[[#This Row],[//]]="","",HYPERLINK("[../DB.xlsx]DB!e"&amp;MATCH(ATALI[[#This Row],[concat]],[3]!db[NB NOTA_C],0)+1,"&gt;"))</f>
        <v/>
      </c>
      <c r="Z931" s="32">
        <f ca="1">IF(ATALI[[#This Row],[ID NOTA]]="",INDIRECT(ADDRESS(ROW()-1,COLUMN())),ATALI[[#This Row],[ID NOTA]])</f>
        <v>7</v>
      </c>
    </row>
    <row r="932" spans="1:26" x14ac:dyDescent="0.25">
      <c r="A932" s="32"/>
      <c r="B932" s="29" t="str">
        <f>IF(ATALI[[#This Row],[N_ID]]="","",INDEX(Table1[ID],MATCH(ATALI[[#This Row],[N_ID]],Table1[N_ID],0)))</f>
        <v/>
      </c>
      <c r="C932" s="29" t="str">
        <f ca="1">IF(ATALI[[#This Row],[//]]="","",HYPERLINK("["&amp;SUBSTITUTE(DIR,"'","")&amp;"]NOTA!D"&amp;ATALI[[#This Row],[//]]+2,"&gt;"))</f>
        <v/>
      </c>
      <c r="D932" s="29" t="str">
        <f>IF(ATALI[[#This Row],[ID NOTA]]="","",INDEX(Table1[QB],MATCH(ATALI[[#This Row],[ID NOTA]],Table1[ID],0)))</f>
        <v/>
      </c>
      <c r="E93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32" s="29"/>
      <c r="G932" s="30" t="str">
        <f ca="1">IF(ATALI[[#This Row],[N_ID]]="","",INDEX(INDIRECT($2:$2),ATALI[[#This Row],[//]]))</f>
        <v/>
      </c>
      <c r="H932" s="30" t="str">
        <f ca="1">IF(ATALI[[#This Row],[N_ID]]="","",INDEX(INDIRECT($2:$2),ATALI[[#This Row],[//]]))</f>
        <v/>
      </c>
      <c r="I932" s="32" t="str">
        <f ca="1">IF(ATALI[[#This Row],[N_ID]]="","",INDEX(INDIRECT($2:$2),ATALI[[#This Row],[//]]))</f>
        <v/>
      </c>
      <c r="J932" s="32" t="str">
        <f ca="1">IF(ATALI[[#This Row],[//]]="","",INDEX([3]!db[NB PAJAK],ATALI[[#This Row],[stt]]-1))</f>
        <v/>
      </c>
      <c r="K932" s="29" t="str">
        <f ca="1">IF(ATALI[[#This Row],[//]]="","",INDEX(INDIRECT($2:$2),ATALI[[#This Row],[//]]))</f>
        <v/>
      </c>
      <c r="L932" s="29" t="str">
        <f ca="1">IF(ATALI[[#This Row],[//]]="","",INDEX(INDIRECT($2:$2),ATALI[[#This Row],[//]]))</f>
        <v/>
      </c>
      <c r="M932" s="29" t="str">
        <f ca="1">IF(ATALI[[#This Row],[//]]="","",INDEX(INDIRECT($2:$2),ATALI[[#This Row],[//]]))</f>
        <v/>
      </c>
      <c r="N932" s="33" t="str">
        <f ca="1">IF(ATALI[[#This Row],[//]]="","",INDEX(INDIRECT($2:$2),ATALI[[#This Row],[//]]))</f>
        <v/>
      </c>
      <c r="O932" s="44" t="str">
        <f ca="1">IF(ATALI[[#This Row],[//]]="","",INDEX(INDIRECT($2:$2),ATALI[[#This Row],[//]]))</f>
        <v/>
      </c>
      <c r="P932" s="44" t="str">
        <f ca="1">IF(ATALI[[#This Row],[//]]="","",IF(INDEX(INDIRECT($2:$2),ATALI[[#This Row],[//]])="","",INDEX(INDIRECT($2:$2),ATALI[[#This Row],[//]])))</f>
        <v/>
      </c>
      <c r="Q932" s="33" t="str">
        <f ca="1">IF(ATALI[[#This Row],[//]]="","",INDEX(INDIRECT($2:$2),ATALI[[#This Row],[//]]))</f>
        <v/>
      </c>
      <c r="R9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32" s="45" t="str">
        <f ca="1">IF(ATALI[[#This Row],[//]]="","",IF(INDEX(INDIRECT($2:$2),ATALI[[#This Row],[//]])="","",INDEX(INDIRECT($2:$2),ATALI[[#This Row],[//]])))</f>
        <v/>
      </c>
      <c r="U932" s="32" t="str">
        <f ca="1">IF(ATALI[[#This Row],[//]]="","",INDEX(INDIRECT($2:$2),ATALI[[#This Row],[//]]))</f>
        <v/>
      </c>
      <c r="V932" s="32" t="str">
        <f ca="1">LOWER(SUBSTITUTE(SUBSTITUTE(SUBSTITUTE(SUBSTITUTE(SUBSTITUTE(SUBSTITUTE(SUBSTITUTE(ATALI[[#This Row],[N.B.nota]]," ",""),"-",""),"(",""),")",""),".",""),",",""),"/",""))</f>
        <v/>
      </c>
      <c r="W932" s="32" t="str">
        <f ca="1">IF(ATALI[[#This Row],[concat]]="","",MATCH(ATALI[[#This Row],[concat]],[3]!db[NB NOTA_C],0)+1)</f>
        <v/>
      </c>
      <c r="X932" s="32" t="str">
        <f ca="1">IF(ATALI[[#This Row],[N.B.nota]]="","",ADDRESS(ROW(ATALI[QB]),COLUMN(ATALI[QB]))&amp;":"&amp;ADDRESS(ROW(),COLUMN(ATALI[QB])))</f>
        <v/>
      </c>
      <c r="Y932" s="46" t="str">
        <f ca="1">IF(ATALI[[#This Row],[//]]="","",HYPERLINK("[../DB.xlsx]DB!e"&amp;MATCH(ATALI[[#This Row],[concat]],[3]!db[NB NOTA_C],0)+1,"&gt;"))</f>
        <v/>
      </c>
      <c r="Z932" s="32">
        <f ca="1">IF(ATALI[[#This Row],[ID NOTA]]="",INDIRECT(ADDRESS(ROW()-1,COLUMN())),ATALI[[#This Row],[ID NOTA]])</f>
        <v>7</v>
      </c>
    </row>
    <row r="933" spans="1:26" x14ac:dyDescent="0.25">
      <c r="A933" s="32"/>
      <c r="B933" s="29" t="str">
        <f>IF(ATALI[[#This Row],[N_ID]]="","",INDEX(Table1[ID],MATCH(ATALI[[#This Row],[N_ID]],Table1[N_ID],0)))</f>
        <v/>
      </c>
      <c r="C933" s="29" t="str">
        <f ca="1">IF(ATALI[[#This Row],[//]]="","",HYPERLINK("["&amp;SUBSTITUTE(DIR,"'","")&amp;"]NOTA!D"&amp;ATALI[[#This Row],[//]]+2,"&gt;"))</f>
        <v/>
      </c>
      <c r="D933" s="29" t="str">
        <f>IF(ATALI[[#This Row],[ID NOTA]]="","",INDEX(Table1[QB],MATCH(ATALI[[#This Row],[ID NOTA]],Table1[ID],0)))</f>
        <v/>
      </c>
      <c r="E93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33" s="29"/>
      <c r="G933" s="30" t="str">
        <f ca="1">IF(ATALI[[#This Row],[N_ID]]="","",INDEX(INDIRECT($2:$2),ATALI[[#This Row],[//]]))</f>
        <v/>
      </c>
      <c r="H933" s="30" t="str">
        <f ca="1">IF(ATALI[[#This Row],[N_ID]]="","",INDEX(INDIRECT($2:$2),ATALI[[#This Row],[//]]))</f>
        <v/>
      </c>
      <c r="I933" s="32" t="str">
        <f ca="1">IF(ATALI[[#This Row],[N_ID]]="","",INDEX(INDIRECT($2:$2),ATALI[[#This Row],[//]]))</f>
        <v/>
      </c>
      <c r="J933" s="32" t="str">
        <f ca="1">IF(ATALI[[#This Row],[//]]="","",INDEX([3]!db[NB PAJAK],ATALI[[#This Row],[stt]]-1))</f>
        <v/>
      </c>
      <c r="K933" s="29" t="str">
        <f ca="1">IF(ATALI[[#This Row],[//]]="","",INDEX(INDIRECT($2:$2),ATALI[[#This Row],[//]]))</f>
        <v/>
      </c>
      <c r="L933" s="29" t="str">
        <f ca="1">IF(ATALI[[#This Row],[//]]="","",INDEX(INDIRECT($2:$2),ATALI[[#This Row],[//]]))</f>
        <v/>
      </c>
      <c r="M933" s="29" t="str">
        <f ca="1">IF(ATALI[[#This Row],[//]]="","",INDEX(INDIRECT($2:$2),ATALI[[#This Row],[//]]))</f>
        <v/>
      </c>
      <c r="N933" s="33" t="str">
        <f ca="1">IF(ATALI[[#This Row],[//]]="","",INDEX(INDIRECT($2:$2),ATALI[[#This Row],[//]]))</f>
        <v/>
      </c>
      <c r="O933" s="44" t="str">
        <f ca="1">IF(ATALI[[#This Row],[//]]="","",INDEX(INDIRECT($2:$2),ATALI[[#This Row],[//]]))</f>
        <v/>
      </c>
      <c r="P933" s="44" t="str">
        <f ca="1">IF(ATALI[[#This Row],[//]]="","",IF(INDEX(INDIRECT($2:$2),ATALI[[#This Row],[//]])="","",INDEX(INDIRECT($2:$2),ATALI[[#This Row],[//]])))</f>
        <v/>
      </c>
      <c r="Q933" s="33" t="str">
        <f ca="1">IF(ATALI[[#This Row],[//]]="","",INDEX(INDIRECT($2:$2),ATALI[[#This Row],[//]]))</f>
        <v/>
      </c>
      <c r="R9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33" s="45" t="str">
        <f ca="1">IF(ATALI[[#This Row],[//]]="","",IF(INDEX(INDIRECT($2:$2),ATALI[[#This Row],[//]])="","",INDEX(INDIRECT($2:$2),ATALI[[#This Row],[//]])))</f>
        <v/>
      </c>
      <c r="U933" s="32" t="str">
        <f ca="1">IF(ATALI[[#This Row],[//]]="","",INDEX(INDIRECT($2:$2),ATALI[[#This Row],[//]]))</f>
        <v/>
      </c>
      <c r="V933" s="32" t="str">
        <f ca="1">LOWER(SUBSTITUTE(SUBSTITUTE(SUBSTITUTE(SUBSTITUTE(SUBSTITUTE(SUBSTITUTE(SUBSTITUTE(ATALI[[#This Row],[N.B.nota]]," ",""),"-",""),"(",""),")",""),".",""),",",""),"/",""))</f>
        <v/>
      </c>
      <c r="W933" s="32" t="str">
        <f ca="1">IF(ATALI[[#This Row],[concat]]="","",MATCH(ATALI[[#This Row],[concat]],[3]!db[NB NOTA_C],0)+1)</f>
        <v/>
      </c>
      <c r="X933" s="32" t="str">
        <f ca="1">IF(ATALI[[#This Row],[N.B.nota]]="","",ADDRESS(ROW(ATALI[QB]),COLUMN(ATALI[QB]))&amp;":"&amp;ADDRESS(ROW(),COLUMN(ATALI[QB])))</f>
        <v/>
      </c>
      <c r="Y933" s="46" t="str">
        <f ca="1">IF(ATALI[[#This Row],[//]]="","",HYPERLINK("[../DB.xlsx]DB!e"&amp;MATCH(ATALI[[#This Row],[concat]],[3]!db[NB NOTA_C],0)+1,"&gt;"))</f>
        <v/>
      </c>
      <c r="Z933" s="32">
        <f ca="1">IF(ATALI[[#This Row],[ID NOTA]]="",INDIRECT(ADDRESS(ROW()-1,COLUMN())),ATALI[[#This Row],[ID NOTA]])</f>
        <v>7</v>
      </c>
    </row>
    <row r="934" spans="1:26" x14ac:dyDescent="0.25">
      <c r="A934" s="32"/>
      <c r="B934" s="29" t="str">
        <f>IF(ATALI[[#This Row],[N_ID]]="","",INDEX(Table1[ID],MATCH(ATALI[[#This Row],[N_ID]],Table1[N_ID],0)))</f>
        <v/>
      </c>
      <c r="C934" s="29" t="str">
        <f ca="1">IF(ATALI[[#This Row],[//]]="","",HYPERLINK("["&amp;SUBSTITUTE(DIR,"'","")&amp;"]NOTA!D"&amp;ATALI[[#This Row],[//]]+2,"&gt;"))</f>
        <v/>
      </c>
      <c r="D934" s="29" t="str">
        <f>IF(ATALI[[#This Row],[ID NOTA]]="","",INDEX(Table1[QB],MATCH(ATALI[[#This Row],[ID NOTA]],Table1[ID],0)))</f>
        <v/>
      </c>
      <c r="E93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34" s="29"/>
      <c r="G934" s="30" t="str">
        <f ca="1">IF(ATALI[[#This Row],[N_ID]]="","",INDEX(INDIRECT($2:$2),ATALI[[#This Row],[//]]))</f>
        <v/>
      </c>
      <c r="H934" s="30" t="str">
        <f ca="1">IF(ATALI[[#This Row],[N_ID]]="","",INDEX(INDIRECT($2:$2),ATALI[[#This Row],[//]]))</f>
        <v/>
      </c>
      <c r="I934" s="32" t="str">
        <f ca="1">IF(ATALI[[#This Row],[N_ID]]="","",INDEX(INDIRECT($2:$2),ATALI[[#This Row],[//]]))</f>
        <v/>
      </c>
      <c r="J934" s="32" t="str">
        <f ca="1">IF(ATALI[[#This Row],[//]]="","",INDEX([3]!db[NB PAJAK],ATALI[[#This Row],[stt]]-1))</f>
        <v/>
      </c>
      <c r="K934" s="29" t="str">
        <f ca="1">IF(ATALI[[#This Row],[//]]="","",INDEX(INDIRECT($2:$2),ATALI[[#This Row],[//]]))</f>
        <v/>
      </c>
      <c r="L934" s="29" t="str">
        <f ca="1">IF(ATALI[[#This Row],[//]]="","",INDEX(INDIRECT($2:$2),ATALI[[#This Row],[//]]))</f>
        <v/>
      </c>
      <c r="M934" s="29" t="str">
        <f ca="1">IF(ATALI[[#This Row],[//]]="","",INDEX(INDIRECT($2:$2),ATALI[[#This Row],[//]]))</f>
        <v/>
      </c>
      <c r="N934" s="33" t="str">
        <f ca="1">IF(ATALI[[#This Row],[//]]="","",INDEX(INDIRECT($2:$2),ATALI[[#This Row],[//]]))</f>
        <v/>
      </c>
      <c r="O934" s="44" t="str">
        <f ca="1">IF(ATALI[[#This Row],[//]]="","",INDEX(INDIRECT($2:$2),ATALI[[#This Row],[//]]))</f>
        <v/>
      </c>
      <c r="P934" s="44" t="str">
        <f ca="1">IF(ATALI[[#This Row],[//]]="","",IF(INDEX(INDIRECT($2:$2),ATALI[[#This Row],[//]])="","",INDEX(INDIRECT($2:$2),ATALI[[#This Row],[//]])))</f>
        <v/>
      </c>
      <c r="Q934" s="33" t="str">
        <f ca="1">IF(ATALI[[#This Row],[//]]="","",INDEX(INDIRECT($2:$2),ATALI[[#This Row],[//]]))</f>
        <v/>
      </c>
      <c r="R9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34" s="45" t="str">
        <f ca="1">IF(ATALI[[#This Row],[//]]="","",IF(INDEX(INDIRECT($2:$2),ATALI[[#This Row],[//]])="","",INDEX(INDIRECT($2:$2),ATALI[[#This Row],[//]])))</f>
        <v/>
      </c>
      <c r="U934" s="32" t="str">
        <f ca="1">IF(ATALI[[#This Row],[//]]="","",INDEX(INDIRECT($2:$2),ATALI[[#This Row],[//]]))</f>
        <v/>
      </c>
      <c r="V934" s="32" t="str">
        <f ca="1">LOWER(SUBSTITUTE(SUBSTITUTE(SUBSTITUTE(SUBSTITUTE(SUBSTITUTE(SUBSTITUTE(SUBSTITUTE(ATALI[[#This Row],[N.B.nota]]," ",""),"-",""),"(",""),")",""),".",""),",",""),"/",""))</f>
        <v/>
      </c>
      <c r="W934" s="32" t="str">
        <f ca="1">IF(ATALI[[#This Row],[concat]]="","",MATCH(ATALI[[#This Row],[concat]],[3]!db[NB NOTA_C],0)+1)</f>
        <v/>
      </c>
      <c r="X934" s="32" t="str">
        <f ca="1">IF(ATALI[[#This Row],[N.B.nota]]="","",ADDRESS(ROW(ATALI[QB]),COLUMN(ATALI[QB]))&amp;":"&amp;ADDRESS(ROW(),COLUMN(ATALI[QB])))</f>
        <v/>
      </c>
      <c r="Y934" s="46" t="str">
        <f ca="1">IF(ATALI[[#This Row],[//]]="","",HYPERLINK("[../DB.xlsx]DB!e"&amp;MATCH(ATALI[[#This Row],[concat]],[3]!db[NB NOTA_C],0)+1,"&gt;"))</f>
        <v/>
      </c>
      <c r="Z934" s="32">
        <f ca="1">IF(ATALI[[#This Row],[ID NOTA]]="",INDIRECT(ADDRESS(ROW()-1,COLUMN())),ATALI[[#This Row],[ID NOTA]])</f>
        <v>7</v>
      </c>
    </row>
    <row r="935" spans="1:26" x14ac:dyDescent="0.25">
      <c r="A935" s="32"/>
      <c r="B935" s="29" t="str">
        <f>IF(ATALI[[#This Row],[N_ID]]="","",INDEX(Table1[ID],MATCH(ATALI[[#This Row],[N_ID]],Table1[N_ID],0)))</f>
        <v/>
      </c>
      <c r="C935" s="29" t="str">
        <f ca="1">IF(ATALI[[#This Row],[//]]="","",HYPERLINK("["&amp;SUBSTITUTE(DIR,"'","")&amp;"]NOTA!D"&amp;ATALI[[#This Row],[//]]+2,"&gt;"))</f>
        <v/>
      </c>
      <c r="D935" s="29" t="str">
        <f>IF(ATALI[[#This Row],[ID NOTA]]="","",INDEX(Table1[QB],MATCH(ATALI[[#This Row],[ID NOTA]],Table1[ID],0)))</f>
        <v/>
      </c>
      <c r="E93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35" s="29"/>
      <c r="G935" s="30" t="str">
        <f ca="1">IF(ATALI[[#This Row],[N_ID]]="","",INDEX(INDIRECT($2:$2),ATALI[[#This Row],[//]]))</f>
        <v/>
      </c>
      <c r="H935" s="30" t="str">
        <f ca="1">IF(ATALI[[#This Row],[N_ID]]="","",INDEX(INDIRECT($2:$2),ATALI[[#This Row],[//]]))</f>
        <v/>
      </c>
      <c r="I935" s="32" t="str">
        <f ca="1">IF(ATALI[[#This Row],[N_ID]]="","",INDEX(INDIRECT($2:$2),ATALI[[#This Row],[//]]))</f>
        <v/>
      </c>
      <c r="J935" s="32" t="str">
        <f ca="1">IF(ATALI[[#This Row],[//]]="","",INDEX([3]!db[NB PAJAK],ATALI[[#This Row],[stt]]-1))</f>
        <v/>
      </c>
      <c r="K935" s="29" t="str">
        <f ca="1">IF(ATALI[[#This Row],[//]]="","",INDEX(INDIRECT($2:$2),ATALI[[#This Row],[//]]))</f>
        <v/>
      </c>
      <c r="L935" s="29" t="str">
        <f ca="1">IF(ATALI[[#This Row],[//]]="","",INDEX(INDIRECT($2:$2),ATALI[[#This Row],[//]]))</f>
        <v/>
      </c>
      <c r="M935" s="29" t="str">
        <f ca="1">IF(ATALI[[#This Row],[//]]="","",INDEX(INDIRECT($2:$2),ATALI[[#This Row],[//]]))</f>
        <v/>
      </c>
      <c r="N935" s="33" t="str">
        <f ca="1">IF(ATALI[[#This Row],[//]]="","",INDEX(INDIRECT($2:$2),ATALI[[#This Row],[//]]))</f>
        <v/>
      </c>
      <c r="O935" s="44" t="str">
        <f ca="1">IF(ATALI[[#This Row],[//]]="","",INDEX(INDIRECT($2:$2),ATALI[[#This Row],[//]]))</f>
        <v/>
      </c>
      <c r="P935" s="44" t="str">
        <f ca="1">IF(ATALI[[#This Row],[//]]="","",IF(INDEX(INDIRECT($2:$2),ATALI[[#This Row],[//]])="","",INDEX(INDIRECT($2:$2),ATALI[[#This Row],[//]])))</f>
        <v/>
      </c>
      <c r="Q935" s="33" t="str">
        <f ca="1">IF(ATALI[[#This Row],[//]]="","",INDEX(INDIRECT($2:$2),ATALI[[#This Row],[//]]))</f>
        <v/>
      </c>
      <c r="R9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35" s="45" t="str">
        <f ca="1">IF(ATALI[[#This Row],[//]]="","",IF(INDEX(INDIRECT($2:$2),ATALI[[#This Row],[//]])="","",INDEX(INDIRECT($2:$2),ATALI[[#This Row],[//]])))</f>
        <v/>
      </c>
      <c r="U935" s="32" t="str">
        <f ca="1">IF(ATALI[[#This Row],[//]]="","",INDEX(INDIRECT($2:$2),ATALI[[#This Row],[//]]))</f>
        <v/>
      </c>
      <c r="V935" s="32" t="str">
        <f ca="1">LOWER(SUBSTITUTE(SUBSTITUTE(SUBSTITUTE(SUBSTITUTE(SUBSTITUTE(SUBSTITUTE(SUBSTITUTE(ATALI[[#This Row],[N.B.nota]]," ",""),"-",""),"(",""),")",""),".",""),",",""),"/",""))</f>
        <v/>
      </c>
      <c r="W935" s="32" t="str">
        <f ca="1">IF(ATALI[[#This Row],[concat]]="","",MATCH(ATALI[[#This Row],[concat]],[3]!db[NB NOTA_C],0)+1)</f>
        <v/>
      </c>
      <c r="X935" s="32" t="str">
        <f ca="1">IF(ATALI[[#This Row],[N.B.nota]]="","",ADDRESS(ROW(ATALI[QB]),COLUMN(ATALI[QB]))&amp;":"&amp;ADDRESS(ROW(),COLUMN(ATALI[QB])))</f>
        <v/>
      </c>
      <c r="Y935" s="46" t="str">
        <f ca="1">IF(ATALI[[#This Row],[//]]="","",HYPERLINK("[../DB.xlsx]DB!e"&amp;MATCH(ATALI[[#This Row],[concat]],[3]!db[NB NOTA_C],0)+1,"&gt;"))</f>
        <v/>
      </c>
      <c r="Z935" s="32">
        <f ca="1">IF(ATALI[[#This Row],[ID NOTA]]="",INDIRECT(ADDRESS(ROW()-1,COLUMN())),ATALI[[#This Row],[ID NOTA]])</f>
        <v>7</v>
      </c>
    </row>
    <row r="936" spans="1:26" x14ac:dyDescent="0.25">
      <c r="A936" s="32"/>
      <c r="B936" s="29" t="str">
        <f>IF(ATALI[[#This Row],[N_ID]]="","",INDEX(Table1[ID],MATCH(ATALI[[#This Row],[N_ID]],Table1[N_ID],0)))</f>
        <v/>
      </c>
      <c r="C936" s="29" t="str">
        <f ca="1">IF(ATALI[[#This Row],[//]]="","",HYPERLINK("["&amp;SUBSTITUTE(DIR,"'","")&amp;"]NOTA!D"&amp;ATALI[[#This Row],[//]]+2,"&gt;"))</f>
        <v/>
      </c>
      <c r="D936" s="29" t="str">
        <f>IF(ATALI[[#This Row],[ID NOTA]]="","",INDEX(Table1[QB],MATCH(ATALI[[#This Row],[ID NOTA]],Table1[ID],0)))</f>
        <v/>
      </c>
      <c r="E93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36" s="29"/>
      <c r="G936" s="30" t="str">
        <f ca="1">IF(ATALI[[#This Row],[N_ID]]="","",INDEX(INDIRECT($2:$2),ATALI[[#This Row],[//]]))</f>
        <v/>
      </c>
      <c r="H936" s="30" t="str">
        <f ca="1">IF(ATALI[[#This Row],[N_ID]]="","",INDEX(INDIRECT($2:$2),ATALI[[#This Row],[//]]))</f>
        <v/>
      </c>
      <c r="I936" s="32" t="str">
        <f ca="1">IF(ATALI[[#This Row],[N_ID]]="","",INDEX(INDIRECT($2:$2),ATALI[[#This Row],[//]]))</f>
        <v/>
      </c>
      <c r="J936" s="32" t="str">
        <f ca="1">IF(ATALI[[#This Row],[//]]="","",INDEX([3]!db[NB PAJAK],ATALI[[#This Row],[stt]]-1))</f>
        <v/>
      </c>
      <c r="K936" s="29" t="str">
        <f ca="1">IF(ATALI[[#This Row],[//]]="","",INDEX(INDIRECT($2:$2),ATALI[[#This Row],[//]]))</f>
        <v/>
      </c>
      <c r="L936" s="29" t="str">
        <f ca="1">IF(ATALI[[#This Row],[//]]="","",INDEX(INDIRECT($2:$2),ATALI[[#This Row],[//]]))</f>
        <v/>
      </c>
      <c r="M936" s="29" t="str">
        <f ca="1">IF(ATALI[[#This Row],[//]]="","",INDEX(INDIRECT($2:$2),ATALI[[#This Row],[//]]))</f>
        <v/>
      </c>
      <c r="N936" s="33" t="str">
        <f ca="1">IF(ATALI[[#This Row],[//]]="","",INDEX(INDIRECT($2:$2),ATALI[[#This Row],[//]]))</f>
        <v/>
      </c>
      <c r="O936" s="44" t="str">
        <f ca="1">IF(ATALI[[#This Row],[//]]="","",INDEX(INDIRECT($2:$2),ATALI[[#This Row],[//]]))</f>
        <v/>
      </c>
      <c r="P936" s="44" t="str">
        <f ca="1">IF(ATALI[[#This Row],[//]]="","",IF(INDEX(INDIRECT($2:$2),ATALI[[#This Row],[//]])="","",INDEX(INDIRECT($2:$2),ATALI[[#This Row],[//]])))</f>
        <v/>
      </c>
      <c r="Q936" s="33" t="str">
        <f ca="1">IF(ATALI[[#This Row],[//]]="","",INDEX(INDIRECT($2:$2),ATALI[[#This Row],[//]]))</f>
        <v/>
      </c>
      <c r="R9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36" s="45" t="str">
        <f ca="1">IF(ATALI[[#This Row],[//]]="","",IF(INDEX(INDIRECT($2:$2),ATALI[[#This Row],[//]])="","",INDEX(INDIRECT($2:$2),ATALI[[#This Row],[//]])))</f>
        <v/>
      </c>
      <c r="U936" s="32" t="str">
        <f ca="1">IF(ATALI[[#This Row],[//]]="","",INDEX(INDIRECT($2:$2),ATALI[[#This Row],[//]]))</f>
        <v/>
      </c>
      <c r="V936" s="32" t="str">
        <f ca="1">LOWER(SUBSTITUTE(SUBSTITUTE(SUBSTITUTE(SUBSTITUTE(SUBSTITUTE(SUBSTITUTE(SUBSTITUTE(ATALI[[#This Row],[N.B.nota]]," ",""),"-",""),"(",""),")",""),".",""),",",""),"/",""))</f>
        <v/>
      </c>
      <c r="W936" s="32" t="str">
        <f ca="1">IF(ATALI[[#This Row],[concat]]="","",MATCH(ATALI[[#This Row],[concat]],[3]!db[NB NOTA_C],0)+1)</f>
        <v/>
      </c>
      <c r="X936" s="32" t="str">
        <f ca="1">IF(ATALI[[#This Row],[N.B.nota]]="","",ADDRESS(ROW(ATALI[QB]),COLUMN(ATALI[QB]))&amp;":"&amp;ADDRESS(ROW(),COLUMN(ATALI[QB])))</f>
        <v/>
      </c>
      <c r="Y936" s="46" t="str">
        <f ca="1">IF(ATALI[[#This Row],[//]]="","",HYPERLINK("[../DB.xlsx]DB!e"&amp;MATCH(ATALI[[#This Row],[concat]],[3]!db[NB NOTA_C],0)+1,"&gt;"))</f>
        <v/>
      </c>
      <c r="Z936" s="32">
        <f ca="1">IF(ATALI[[#This Row],[ID NOTA]]="",INDIRECT(ADDRESS(ROW()-1,COLUMN())),ATALI[[#This Row],[ID NOTA]])</f>
        <v>7</v>
      </c>
    </row>
    <row r="937" spans="1:26" x14ac:dyDescent="0.25">
      <c r="A937" s="32"/>
      <c r="B937" s="29" t="str">
        <f>IF(ATALI[[#This Row],[N_ID]]="","",INDEX(Table1[ID],MATCH(ATALI[[#This Row],[N_ID]],Table1[N_ID],0)))</f>
        <v/>
      </c>
      <c r="C937" s="29" t="str">
        <f ca="1">IF(ATALI[[#This Row],[//]]="","",HYPERLINK("["&amp;SUBSTITUTE(DIR,"'","")&amp;"]NOTA!D"&amp;ATALI[[#This Row],[//]]+2,"&gt;"))</f>
        <v/>
      </c>
      <c r="D937" s="29" t="str">
        <f>IF(ATALI[[#This Row],[ID NOTA]]="","",INDEX(Table1[QB],MATCH(ATALI[[#This Row],[ID NOTA]],Table1[ID],0)))</f>
        <v/>
      </c>
      <c r="E93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37" s="29"/>
      <c r="G937" s="30" t="str">
        <f ca="1">IF(ATALI[[#This Row],[N_ID]]="","",INDEX(INDIRECT($2:$2),ATALI[[#This Row],[//]]))</f>
        <v/>
      </c>
      <c r="H937" s="30" t="str">
        <f ca="1">IF(ATALI[[#This Row],[N_ID]]="","",INDEX(INDIRECT($2:$2),ATALI[[#This Row],[//]]))</f>
        <v/>
      </c>
      <c r="I937" s="32" t="str">
        <f ca="1">IF(ATALI[[#This Row],[N_ID]]="","",INDEX(INDIRECT($2:$2),ATALI[[#This Row],[//]]))</f>
        <v/>
      </c>
      <c r="J937" s="32" t="str">
        <f ca="1">IF(ATALI[[#This Row],[//]]="","",INDEX([3]!db[NB PAJAK],ATALI[[#This Row],[stt]]-1))</f>
        <v/>
      </c>
      <c r="K937" s="29" t="str">
        <f ca="1">IF(ATALI[[#This Row],[//]]="","",INDEX(INDIRECT($2:$2),ATALI[[#This Row],[//]]))</f>
        <v/>
      </c>
      <c r="L937" s="29" t="str">
        <f ca="1">IF(ATALI[[#This Row],[//]]="","",INDEX(INDIRECT($2:$2),ATALI[[#This Row],[//]]))</f>
        <v/>
      </c>
      <c r="M937" s="29" t="str">
        <f ca="1">IF(ATALI[[#This Row],[//]]="","",INDEX(INDIRECT($2:$2),ATALI[[#This Row],[//]]))</f>
        <v/>
      </c>
      <c r="N937" s="33" t="str">
        <f ca="1">IF(ATALI[[#This Row],[//]]="","",INDEX(INDIRECT($2:$2),ATALI[[#This Row],[//]]))</f>
        <v/>
      </c>
      <c r="O937" s="44" t="str">
        <f ca="1">IF(ATALI[[#This Row],[//]]="","",INDEX(INDIRECT($2:$2),ATALI[[#This Row],[//]]))</f>
        <v/>
      </c>
      <c r="P937" s="44" t="str">
        <f ca="1">IF(ATALI[[#This Row],[//]]="","",IF(INDEX(INDIRECT($2:$2),ATALI[[#This Row],[//]])="","",INDEX(INDIRECT($2:$2),ATALI[[#This Row],[//]])))</f>
        <v/>
      </c>
      <c r="Q937" s="33" t="str">
        <f ca="1">IF(ATALI[[#This Row],[//]]="","",INDEX(INDIRECT($2:$2),ATALI[[#This Row],[//]]))</f>
        <v/>
      </c>
      <c r="R9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37" s="45" t="str">
        <f ca="1">IF(ATALI[[#This Row],[//]]="","",IF(INDEX(INDIRECT($2:$2),ATALI[[#This Row],[//]])="","",INDEX(INDIRECT($2:$2),ATALI[[#This Row],[//]])))</f>
        <v/>
      </c>
      <c r="U937" s="32" t="str">
        <f ca="1">IF(ATALI[[#This Row],[//]]="","",INDEX(INDIRECT($2:$2),ATALI[[#This Row],[//]]))</f>
        <v/>
      </c>
      <c r="V937" s="32" t="str">
        <f ca="1">LOWER(SUBSTITUTE(SUBSTITUTE(SUBSTITUTE(SUBSTITUTE(SUBSTITUTE(SUBSTITUTE(SUBSTITUTE(ATALI[[#This Row],[N.B.nota]]," ",""),"-",""),"(",""),")",""),".",""),",",""),"/",""))</f>
        <v/>
      </c>
      <c r="W937" s="32" t="str">
        <f ca="1">IF(ATALI[[#This Row],[concat]]="","",MATCH(ATALI[[#This Row],[concat]],[3]!db[NB NOTA_C],0)+1)</f>
        <v/>
      </c>
      <c r="X937" s="32" t="str">
        <f ca="1">IF(ATALI[[#This Row],[N.B.nota]]="","",ADDRESS(ROW(ATALI[QB]),COLUMN(ATALI[QB]))&amp;":"&amp;ADDRESS(ROW(),COLUMN(ATALI[QB])))</f>
        <v/>
      </c>
      <c r="Y937" s="46" t="str">
        <f ca="1">IF(ATALI[[#This Row],[//]]="","",HYPERLINK("[../DB.xlsx]DB!e"&amp;MATCH(ATALI[[#This Row],[concat]],[3]!db[NB NOTA_C],0)+1,"&gt;"))</f>
        <v/>
      </c>
      <c r="Z937" s="32">
        <f ca="1">IF(ATALI[[#This Row],[ID NOTA]]="",INDIRECT(ADDRESS(ROW()-1,COLUMN())),ATALI[[#This Row],[ID NOTA]])</f>
        <v>7</v>
      </c>
    </row>
    <row r="938" spans="1:26" x14ac:dyDescent="0.25">
      <c r="A938" s="32"/>
      <c r="B938" s="29" t="str">
        <f>IF(ATALI[[#This Row],[N_ID]]="","",INDEX(Table1[ID],MATCH(ATALI[[#This Row],[N_ID]],Table1[N_ID],0)))</f>
        <v/>
      </c>
      <c r="C938" s="29" t="str">
        <f ca="1">IF(ATALI[[#This Row],[//]]="","",HYPERLINK("["&amp;SUBSTITUTE(DIR,"'","")&amp;"]NOTA!D"&amp;ATALI[[#This Row],[//]]+2,"&gt;"))</f>
        <v/>
      </c>
      <c r="D938" s="29" t="str">
        <f>IF(ATALI[[#This Row],[ID NOTA]]="","",INDEX(Table1[QB],MATCH(ATALI[[#This Row],[ID NOTA]],Table1[ID],0)))</f>
        <v/>
      </c>
      <c r="E93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38" s="29"/>
      <c r="G938" s="30" t="str">
        <f ca="1">IF(ATALI[[#This Row],[N_ID]]="","",INDEX(INDIRECT($2:$2),ATALI[[#This Row],[//]]))</f>
        <v/>
      </c>
      <c r="H938" s="30" t="str">
        <f ca="1">IF(ATALI[[#This Row],[N_ID]]="","",INDEX(INDIRECT($2:$2),ATALI[[#This Row],[//]]))</f>
        <v/>
      </c>
      <c r="I938" s="32" t="str">
        <f ca="1">IF(ATALI[[#This Row],[N_ID]]="","",INDEX(INDIRECT($2:$2),ATALI[[#This Row],[//]]))</f>
        <v/>
      </c>
      <c r="J938" s="32" t="str">
        <f ca="1">IF(ATALI[[#This Row],[//]]="","",INDEX([3]!db[NB PAJAK],ATALI[[#This Row],[stt]]-1))</f>
        <v/>
      </c>
      <c r="K938" s="29" t="str">
        <f ca="1">IF(ATALI[[#This Row],[//]]="","",INDEX(INDIRECT($2:$2),ATALI[[#This Row],[//]]))</f>
        <v/>
      </c>
      <c r="L938" s="29" t="str">
        <f ca="1">IF(ATALI[[#This Row],[//]]="","",INDEX(INDIRECT($2:$2),ATALI[[#This Row],[//]]))</f>
        <v/>
      </c>
      <c r="M938" s="29" t="str">
        <f ca="1">IF(ATALI[[#This Row],[//]]="","",INDEX(INDIRECT($2:$2),ATALI[[#This Row],[//]]))</f>
        <v/>
      </c>
      <c r="N938" s="33" t="str">
        <f ca="1">IF(ATALI[[#This Row],[//]]="","",INDEX(INDIRECT($2:$2),ATALI[[#This Row],[//]]))</f>
        <v/>
      </c>
      <c r="O938" s="44" t="str">
        <f ca="1">IF(ATALI[[#This Row],[//]]="","",INDEX(INDIRECT($2:$2),ATALI[[#This Row],[//]]))</f>
        <v/>
      </c>
      <c r="P938" s="44" t="str">
        <f ca="1">IF(ATALI[[#This Row],[//]]="","",IF(INDEX(INDIRECT($2:$2),ATALI[[#This Row],[//]])="","",INDEX(INDIRECT($2:$2),ATALI[[#This Row],[//]])))</f>
        <v/>
      </c>
      <c r="Q938" s="33" t="str">
        <f ca="1">IF(ATALI[[#This Row],[//]]="","",INDEX(INDIRECT($2:$2),ATALI[[#This Row],[//]]))</f>
        <v/>
      </c>
      <c r="R9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38" s="45" t="str">
        <f ca="1">IF(ATALI[[#This Row],[//]]="","",IF(INDEX(INDIRECT($2:$2),ATALI[[#This Row],[//]])="","",INDEX(INDIRECT($2:$2),ATALI[[#This Row],[//]])))</f>
        <v/>
      </c>
      <c r="U938" s="32" t="str">
        <f ca="1">IF(ATALI[[#This Row],[//]]="","",INDEX(INDIRECT($2:$2),ATALI[[#This Row],[//]]))</f>
        <v/>
      </c>
      <c r="V938" s="32" t="str">
        <f ca="1">LOWER(SUBSTITUTE(SUBSTITUTE(SUBSTITUTE(SUBSTITUTE(SUBSTITUTE(SUBSTITUTE(SUBSTITUTE(ATALI[[#This Row],[N.B.nota]]," ",""),"-",""),"(",""),")",""),".",""),",",""),"/",""))</f>
        <v/>
      </c>
      <c r="W938" s="32" t="str">
        <f ca="1">IF(ATALI[[#This Row],[concat]]="","",MATCH(ATALI[[#This Row],[concat]],[3]!db[NB NOTA_C],0)+1)</f>
        <v/>
      </c>
      <c r="X938" s="32" t="str">
        <f ca="1">IF(ATALI[[#This Row],[N.B.nota]]="","",ADDRESS(ROW(ATALI[QB]),COLUMN(ATALI[QB]))&amp;":"&amp;ADDRESS(ROW(),COLUMN(ATALI[QB])))</f>
        <v/>
      </c>
      <c r="Y938" s="46" t="str">
        <f ca="1">IF(ATALI[[#This Row],[//]]="","",HYPERLINK("[../DB.xlsx]DB!e"&amp;MATCH(ATALI[[#This Row],[concat]],[3]!db[NB NOTA_C],0)+1,"&gt;"))</f>
        <v/>
      </c>
      <c r="Z938" s="32">
        <f ca="1">IF(ATALI[[#This Row],[ID NOTA]]="",INDIRECT(ADDRESS(ROW()-1,COLUMN())),ATALI[[#This Row],[ID NOTA]])</f>
        <v>7</v>
      </c>
    </row>
    <row r="939" spans="1:26" x14ac:dyDescent="0.25">
      <c r="A939" s="32"/>
      <c r="B939" s="29" t="str">
        <f>IF(ATALI[[#This Row],[N_ID]]="","",INDEX(Table1[ID],MATCH(ATALI[[#This Row],[N_ID]],Table1[N_ID],0)))</f>
        <v/>
      </c>
      <c r="C939" s="29" t="str">
        <f ca="1">IF(ATALI[[#This Row],[//]]="","",HYPERLINK("["&amp;SUBSTITUTE(DIR,"'","")&amp;"]NOTA!D"&amp;ATALI[[#This Row],[//]]+2,"&gt;"))</f>
        <v/>
      </c>
      <c r="D939" s="29" t="str">
        <f>IF(ATALI[[#This Row],[ID NOTA]]="","",INDEX(Table1[QB],MATCH(ATALI[[#This Row],[ID NOTA]],Table1[ID],0)))</f>
        <v/>
      </c>
      <c r="E93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39" s="29"/>
      <c r="G939" s="30" t="str">
        <f ca="1">IF(ATALI[[#This Row],[N_ID]]="","",INDEX(INDIRECT($2:$2),ATALI[[#This Row],[//]]))</f>
        <v/>
      </c>
      <c r="H939" s="30" t="str">
        <f ca="1">IF(ATALI[[#This Row],[N_ID]]="","",INDEX(INDIRECT($2:$2),ATALI[[#This Row],[//]]))</f>
        <v/>
      </c>
      <c r="I939" s="32" t="str">
        <f ca="1">IF(ATALI[[#This Row],[N_ID]]="","",INDEX(INDIRECT($2:$2),ATALI[[#This Row],[//]]))</f>
        <v/>
      </c>
      <c r="J939" s="32" t="str">
        <f ca="1">IF(ATALI[[#This Row],[//]]="","",INDEX([3]!db[NB PAJAK],ATALI[[#This Row],[stt]]-1))</f>
        <v/>
      </c>
      <c r="K939" s="29" t="str">
        <f ca="1">IF(ATALI[[#This Row],[//]]="","",INDEX(INDIRECT($2:$2),ATALI[[#This Row],[//]]))</f>
        <v/>
      </c>
      <c r="L939" s="29" t="str">
        <f ca="1">IF(ATALI[[#This Row],[//]]="","",INDEX(INDIRECT($2:$2),ATALI[[#This Row],[//]]))</f>
        <v/>
      </c>
      <c r="M939" s="29" t="str">
        <f ca="1">IF(ATALI[[#This Row],[//]]="","",INDEX(INDIRECT($2:$2),ATALI[[#This Row],[//]]))</f>
        <v/>
      </c>
      <c r="N939" s="33" t="str">
        <f ca="1">IF(ATALI[[#This Row],[//]]="","",INDEX(INDIRECT($2:$2),ATALI[[#This Row],[//]]))</f>
        <v/>
      </c>
      <c r="O939" s="44" t="str">
        <f ca="1">IF(ATALI[[#This Row],[//]]="","",INDEX(INDIRECT($2:$2),ATALI[[#This Row],[//]]))</f>
        <v/>
      </c>
      <c r="P939" s="44" t="str">
        <f ca="1">IF(ATALI[[#This Row],[//]]="","",IF(INDEX(INDIRECT($2:$2),ATALI[[#This Row],[//]])="","",INDEX(INDIRECT($2:$2),ATALI[[#This Row],[//]])))</f>
        <v/>
      </c>
      <c r="Q939" s="33" t="str">
        <f ca="1">IF(ATALI[[#This Row],[//]]="","",INDEX(INDIRECT($2:$2),ATALI[[#This Row],[//]]))</f>
        <v/>
      </c>
      <c r="R9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39" s="45" t="str">
        <f ca="1">IF(ATALI[[#This Row],[//]]="","",IF(INDEX(INDIRECT($2:$2),ATALI[[#This Row],[//]])="","",INDEX(INDIRECT($2:$2),ATALI[[#This Row],[//]])))</f>
        <v/>
      </c>
      <c r="U939" s="32" t="str">
        <f ca="1">IF(ATALI[[#This Row],[//]]="","",INDEX(INDIRECT($2:$2),ATALI[[#This Row],[//]]))</f>
        <v/>
      </c>
      <c r="V939" s="32" t="str">
        <f ca="1">LOWER(SUBSTITUTE(SUBSTITUTE(SUBSTITUTE(SUBSTITUTE(SUBSTITUTE(SUBSTITUTE(SUBSTITUTE(ATALI[[#This Row],[N.B.nota]]," ",""),"-",""),"(",""),")",""),".",""),",",""),"/",""))</f>
        <v/>
      </c>
      <c r="W939" s="32" t="str">
        <f ca="1">IF(ATALI[[#This Row],[concat]]="","",MATCH(ATALI[[#This Row],[concat]],[3]!db[NB NOTA_C],0)+1)</f>
        <v/>
      </c>
      <c r="X939" s="32" t="str">
        <f ca="1">IF(ATALI[[#This Row],[N.B.nota]]="","",ADDRESS(ROW(ATALI[QB]),COLUMN(ATALI[QB]))&amp;":"&amp;ADDRESS(ROW(),COLUMN(ATALI[QB])))</f>
        <v/>
      </c>
      <c r="Y939" s="46" t="str">
        <f ca="1">IF(ATALI[[#This Row],[//]]="","",HYPERLINK("[../DB.xlsx]DB!e"&amp;MATCH(ATALI[[#This Row],[concat]],[3]!db[NB NOTA_C],0)+1,"&gt;"))</f>
        <v/>
      </c>
      <c r="Z939" s="32">
        <f ca="1">IF(ATALI[[#This Row],[ID NOTA]]="",INDIRECT(ADDRESS(ROW()-1,COLUMN())),ATALI[[#This Row],[ID NOTA]])</f>
        <v>7</v>
      </c>
    </row>
    <row r="940" spans="1:26" x14ac:dyDescent="0.25">
      <c r="A940" s="32"/>
      <c r="B940" s="29" t="str">
        <f>IF(ATALI[[#This Row],[N_ID]]="","",INDEX(Table1[ID],MATCH(ATALI[[#This Row],[N_ID]],Table1[N_ID],0)))</f>
        <v/>
      </c>
      <c r="C940" s="29" t="str">
        <f ca="1">IF(ATALI[[#This Row],[//]]="","",HYPERLINK("["&amp;SUBSTITUTE(DIR,"'","")&amp;"]NOTA!D"&amp;ATALI[[#This Row],[//]]+2,"&gt;"))</f>
        <v/>
      </c>
      <c r="D940" s="29" t="str">
        <f>IF(ATALI[[#This Row],[ID NOTA]]="","",INDEX(Table1[QB],MATCH(ATALI[[#This Row],[ID NOTA]],Table1[ID],0)))</f>
        <v/>
      </c>
      <c r="E94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40" s="29"/>
      <c r="G940" s="30" t="str">
        <f ca="1">IF(ATALI[[#This Row],[N_ID]]="","",INDEX(INDIRECT($2:$2),ATALI[[#This Row],[//]]))</f>
        <v/>
      </c>
      <c r="H940" s="30" t="str">
        <f ca="1">IF(ATALI[[#This Row],[N_ID]]="","",INDEX(INDIRECT($2:$2),ATALI[[#This Row],[//]]))</f>
        <v/>
      </c>
      <c r="I940" s="32" t="str">
        <f ca="1">IF(ATALI[[#This Row],[N_ID]]="","",INDEX(INDIRECT($2:$2),ATALI[[#This Row],[//]]))</f>
        <v/>
      </c>
      <c r="J940" s="32" t="str">
        <f ca="1">IF(ATALI[[#This Row],[//]]="","",INDEX([3]!db[NB PAJAK],ATALI[[#This Row],[stt]]-1))</f>
        <v/>
      </c>
      <c r="K940" s="29" t="str">
        <f ca="1">IF(ATALI[[#This Row],[//]]="","",INDEX(INDIRECT($2:$2),ATALI[[#This Row],[//]]))</f>
        <v/>
      </c>
      <c r="L940" s="29" t="str">
        <f ca="1">IF(ATALI[[#This Row],[//]]="","",INDEX(INDIRECT($2:$2),ATALI[[#This Row],[//]]))</f>
        <v/>
      </c>
      <c r="M940" s="29" t="str">
        <f ca="1">IF(ATALI[[#This Row],[//]]="","",INDEX(INDIRECT($2:$2),ATALI[[#This Row],[//]]))</f>
        <v/>
      </c>
      <c r="N940" s="33" t="str">
        <f ca="1">IF(ATALI[[#This Row],[//]]="","",INDEX(INDIRECT($2:$2),ATALI[[#This Row],[//]]))</f>
        <v/>
      </c>
      <c r="O940" s="44" t="str">
        <f ca="1">IF(ATALI[[#This Row],[//]]="","",INDEX(INDIRECT($2:$2),ATALI[[#This Row],[//]]))</f>
        <v/>
      </c>
      <c r="P940" s="44" t="str">
        <f ca="1">IF(ATALI[[#This Row],[//]]="","",IF(INDEX(INDIRECT($2:$2),ATALI[[#This Row],[//]])="","",INDEX(INDIRECT($2:$2),ATALI[[#This Row],[//]])))</f>
        <v/>
      </c>
      <c r="Q940" s="33" t="str">
        <f ca="1">IF(ATALI[[#This Row],[//]]="","",INDEX(INDIRECT($2:$2),ATALI[[#This Row],[//]]))</f>
        <v/>
      </c>
      <c r="R9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40" s="45" t="str">
        <f ca="1">IF(ATALI[[#This Row],[//]]="","",IF(INDEX(INDIRECT($2:$2),ATALI[[#This Row],[//]])="","",INDEX(INDIRECT($2:$2),ATALI[[#This Row],[//]])))</f>
        <v/>
      </c>
      <c r="U940" s="32" t="str">
        <f ca="1">IF(ATALI[[#This Row],[//]]="","",INDEX(INDIRECT($2:$2),ATALI[[#This Row],[//]]))</f>
        <v/>
      </c>
      <c r="V940" s="32" t="str">
        <f ca="1">LOWER(SUBSTITUTE(SUBSTITUTE(SUBSTITUTE(SUBSTITUTE(SUBSTITUTE(SUBSTITUTE(SUBSTITUTE(ATALI[[#This Row],[N.B.nota]]," ",""),"-",""),"(",""),")",""),".",""),",",""),"/",""))</f>
        <v/>
      </c>
      <c r="W940" s="32" t="str">
        <f ca="1">IF(ATALI[[#This Row],[concat]]="","",MATCH(ATALI[[#This Row],[concat]],[3]!db[NB NOTA_C],0)+1)</f>
        <v/>
      </c>
      <c r="X940" s="32" t="str">
        <f ca="1">IF(ATALI[[#This Row],[N.B.nota]]="","",ADDRESS(ROW(ATALI[QB]),COLUMN(ATALI[QB]))&amp;":"&amp;ADDRESS(ROW(),COLUMN(ATALI[QB])))</f>
        <v/>
      </c>
      <c r="Y940" s="46" t="str">
        <f ca="1">IF(ATALI[[#This Row],[//]]="","",HYPERLINK("[../DB.xlsx]DB!e"&amp;MATCH(ATALI[[#This Row],[concat]],[3]!db[NB NOTA_C],0)+1,"&gt;"))</f>
        <v/>
      </c>
      <c r="Z940" s="32">
        <f ca="1">IF(ATALI[[#This Row],[ID NOTA]]="",INDIRECT(ADDRESS(ROW()-1,COLUMN())),ATALI[[#This Row],[ID NOTA]])</f>
        <v>7</v>
      </c>
    </row>
    <row r="941" spans="1:26" x14ac:dyDescent="0.25">
      <c r="A941" s="32"/>
      <c r="B941" s="29" t="str">
        <f>IF(ATALI[[#This Row],[N_ID]]="","",INDEX(Table1[ID],MATCH(ATALI[[#This Row],[N_ID]],Table1[N_ID],0)))</f>
        <v/>
      </c>
      <c r="C941" s="29" t="str">
        <f ca="1">IF(ATALI[[#This Row],[//]]="","",HYPERLINK("["&amp;SUBSTITUTE(DIR,"'","")&amp;"]NOTA!D"&amp;ATALI[[#This Row],[//]]+2,"&gt;"))</f>
        <v/>
      </c>
      <c r="D941" s="29" t="str">
        <f>IF(ATALI[[#This Row],[ID NOTA]]="","",INDEX(Table1[QB],MATCH(ATALI[[#This Row],[ID NOTA]],Table1[ID],0)))</f>
        <v/>
      </c>
      <c r="E94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41" s="29"/>
      <c r="G941" s="30" t="str">
        <f ca="1">IF(ATALI[[#This Row],[N_ID]]="","",INDEX(INDIRECT($2:$2),ATALI[[#This Row],[//]]))</f>
        <v/>
      </c>
      <c r="H941" s="30" t="str">
        <f ca="1">IF(ATALI[[#This Row],[N_ID]]="","",INDEX(INDIRECT($2:$2),ATALI[[#This Row],[//]]))</f>
        <v/>
      </c>
      <c r="I941" s="32" t="str">
        <f ca="1">IF(ATALI[[#This Row],[N_ID]]="","",INDEX(INDIRECT($2:$2),ATALI[[#This Row],[//]]))</f>
        <v/>
      </c>
      <c r="J941" s="32" t="str">
        <f ca="1">IF(ATALI[[#This Row],[//]]="","",INDEX([3]!db[NB PAJAK],ATALI[[#This Row],[stt]]-1))</f>
        <v/>
      </c>
      <c r="K941" s="29" t="str">
        <f ca="1">IF(ATALI[[#This Row],[//]]="","",INDEX(INDIRECT($2:$2),ATALI[[#This Row],[//]]))</f>
        <v/>
      </c>
      <c r="L941" s="29" t="str">
        <f ca="1">IF(ATALI[[#This Row],[//]]="","",INDEX(INDIRECT($2:$2),ATALI[[#This Row],[//]]))</f>
        <v/>
      </c>
      <c r="M941" s="29" t="str">
        <f ca="1">IF(ATALI[[#This Row],[//]]="","",INDEX(INDIRECT($2:$2),ATALI[[#This Row],[//]]))</f>
        <v/>
      </c>
      <c r="N941" s="33" t="str">
        <f ca="1">IF(ATALI[[#This Row],[//]]="","",INDEX(INDIRECT($2:$2),ATALI[[#This Row],[//]]))</f>
        <v/>
      </c>
      <c r="O941" s="44" t="str">
        <f ca="1">IF(ATALI[[#This Row],[//]]="","",INDEX(INDIRECT($2:$2),ATALI[[#This Row],[//]]))</f>
        <v/>
      </c>
      <c r="P941" s="44" t="str">
        <f ca="1">IF(ATALI[[#This Row],[//]]="","",IF(INDEX(INDIRECT($2:$2),ATALI[[#This Row],[//]])="","",INDEX(INDIRECT($2:$2),ATALI[[#This Row],[//]])))</f>
        <v/>
      </c>
      <c r="Q941" s="33" t="str">
        <f ca="1">IF(ATALI[[#This Row],[//]]="","",INDEX(INDIRECT($2:$2),ATALI[[#This Row],[//]]))</f>
        <v/>
      </c>
      <c r="R9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41" s="45" t="str">
        <f ca="1">IF(ATALI[[#This Row],[//]]="","",IF(INDEX(INDIRECT($2:$2),ATALI[[#This Row],[//]])="","",INDEX(INDIRECT($2:$2),ATALI[[#This Row],[//]])))</f>
        <v/>
      </c>
      <c r="U941" s="32" t="str">
        <f ca="1">IF(ATALI[[#This Row],[//]]="","",INDEX(INDIRECT($2:$2),ATALI[[#This Row],[//]]))</f>
        <v/>
      </c>
      <c r="V941" s="32" t="str">
        <f ca="1">LOWER(SUBSTITUTE(SUBSTITUTE(SUBSTITUTE(SUBSTITUTE(SUBSTITUTE(SUBSTITUTE(SUBSTITUTE(ATALI[[#This Row],[N.B.nota]]," ",""),"-",""),"(",""),")",""),".",""),",",""),"/",""))</f>
        <v/>
      </c>
      <c r="W941" s="32" t="str">
        <f ca="1">IF(ATALI[[#This Row],[concat]]="","",MATCH(ATALI[[#This Row],[concat]],[3]!db[NB NOTA_C],0)+1)</f>
        <v/>
      </c>
      <c r="X941" s="32" t="str">
        <f ca="1">IF(ATALI[[#This Row],[N.B.nota]]="","",ADDRESS(ROW(ATALI[QB]),COLUMN(ATALI[QB]))&amp;":"&amp;ADDRESS(ROW(),COLUMN(ATALI[QB])))</f>
        <v/>
      </c>
      <c r="Y941" s="46" t="str">
        <f ca="1">IF(ATALI[[#This Row],[//]]="","",HYPERLINK("[../DB.xlsx]DB!e"&amp;MATCH(ATALI[[#This Row],[concat]],[3]!db[NB NOTA_C],0)+1,"&gt;"))</f>
        <v/>
      </c>
      <c r="Z941" s="32">
        <f ca="1">IF(ATALI[[#This Row],[ID NOTA]]="",INDIRECT(ADDRESS(ROW()-1,COLUMN())),ATALI[[#This Row],[ID NOTA]])</f>
        <v>7</v>
      </c>
    </row>
    <row r="942" spans="1:26" x14ac:dyDescent="0.25">
      <c r="A942" s="32"/>
      <c r="B942" s="29" t="str">
        <f>IF(ATALI[[#This Row],[N_ID]]="","",INDEX(Table1[ID],MATCH(ATALI[[#This Row],[N_ID]],Table1[N_ID],0)))</f>
        <v/>
      </c>
      <c r="C942" s="29" t="str">
        <f ca="1">IF(ATALI[[#This Row],[//]]="","",HYPERLINK("["&amp;SUBSTITUTE(DIR,"'","")&amp;"]NOTA!D"&amp;ATALI[[#This Row],[//]]+2,"&gt;"))</f>
        <v/>
      </c>
      <c r="D942" s="29" t="str">
        <f>IF(ATALI[[#This Row],[ID NOTA]]="","",INDEX(Table1[QB],MATCH(ATALI[[#This Row],[ID NOTA]],Table1[ID],0)))</f>
        <v/>
      </c>
      <c r="E94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42" s="29"/>
      <c r="G942" s="30" t="str">
        <f ca="1">IF(ATALI[[#This Row],[N_ID]]="","",INDEX(INDIRECT($2:$2),ATALI[[#This Row],[//]]))</f>
        <v/>
      </c>
      <c r="H942" s="30" t="str">
        <f ca="1">IF(ATALI[[#This Row],[N_ID]]="","",INDEX(INDIRECT($2:$2),ATALI[[#This Row],[//]]))</f>
        <v/>
      </c>
      <c r="I942" s="32" t="str">
        <f ca="1">IF(ATALI[[#This Row],[N_ID]]="","",INDEX(INDIRECT($2:$2),ATALI[[#This Row],[//]]))</f>
        <v/>
      </c>
      <c r="J942" s="32" t="str">
        <f ca="1">IF(ATALI[[#This Row],[//]]="","",INDEX([3]!db[NB PAJAK],ATALI[[#This Row],[stt]]-1))</f>
        <v/>
      </c>
      <c r="K942" s="29" t="str">
        <f ca="1">IF(ATALI[[#This Row],[//]]="","",INDEX(INDIRECT($2:$2),ATALI[[#This Row],[//]]))</f>
        <v/>
      </c>
      <c r="L942" s="29" t="str">
        <f ca="1">IF(ATALI[[#This Row],[//]]="","",INDEX(INDIRECT($2:$2),ATALI[[#This Row],[//]]))</f>
        <v/>
      </c>
      <c r="M942" s="29" t="str">
        <f ca="1">IF(ATALI[[#This Row],[//]]="","",INDEX(INDIRECT($2:$2),ATALI[[#This Row],[//]]))</f>
        <v/>
      </c>
      <c r="N942" s="33" t="str">
        <f ca="1">IF(ATALI[[#This Row],[//]]="","",INDEX(INDIRECT($2:$2),ATALI[[#This Row],[//]]))</f>
        <v/>
      </c>
      <c r="O942" s="44" t="str">
        <f ca="1">IF(ATALI[[#This Row],[//]]="","",INDEX(INDIRECT($2:$2),ATALI[[#This Row],[//]]))</f>
        <v/>
      </c>
      <c r="P942" s="44" t="str">
        <f ca="1">IF(ATALI[[#This Row],[//]]="","",IF(INDEX(INDIRECT($2:$2),ATALI[[#This Row],[//]])="","",INDEX(INDIRECT($2:$2),ATALI[[#This Row],[//]])))</f>
        <v/>
      </c>
      <c r="Q942" s="33" t="str">
        <f ca="1">IF(ATALI[[#This Row],[//]]="","",INDEX(INDIRECT($2:$2),ATALI[[#This Row],[//]]))</f>
        <v/>
      </c>
      <c r="R9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42" s="45" t="str">
        <f ca="1">IF(ATALI[[#This Row],[//]]="","",IF(INDEX(INDIRECT($2:$2),ATALI[[#This Row],[//]])="","",INDEX(INDIRECT($2:$2),ATALI[[#This Row],[//]])))</f>
        <v/>
      </c>
      <c r="U942" s="32" t="str">
        <f ca="1">IF(ATALI[[#This Row],[//]]="","",INDEX(INDIRECT($2:$2),ATALI[[#This Row],[//]]))</f>
        <v/>
      </c>
      <c r="V942" s="32" t="str">
        <f ca="1">LOWER(SUBSTITUTE(SUBSTITUTE(SUBSTITUTE(SUBSTITUTE(SUBSTITUTE(SUBSTITUTE(SUBSTITUTE(ATALI[[#This Row],[N.B.nota]]," ",""),"-",""),"(",""),")",""),".",""),",",""),"/",""))</f>
        <v/>
      </c>
      <c r="W942" s="32" t="str">
        <f ca="1">IF(ATALI[[#This Row],[concat]]="","",MATCH(ATALI[[#This Row],[concat]],[3]!db[NB NOTA_C],0)+1)</f>
        <v/>
      </c>
      <c r="X942" s="32" t="str">
        <f ca="1">IF(ATALI[[#This Row],[N.B.nota]]="","",ADDRESS(ROW(ATALI[QB]),COLUMN(ATALI[QB]))&amp;":"&amp;ADDRESS(ROW(),COLUMN(ATALI[QB])))</f>
        <v/>
      </c>
      <c r="Y942" s="46" t="str">
        <f ca="1">IF(ATALI[[#This Row],[//]]="","",HYPERLINK("[../DB.xlsx]DB!e"&amp;MATCH(ATALI[[#This Row],[concat]],[3]!db[NB NOTA_C],0)+1,"&gt;"))</f>
        <v/>
      </c>
      <c r="Z942" s="32">
        <f ca="1">IF(ATALI[[#This Row],[ID NOTA]]="",INDIRECT(ADDRESS(ROW()-1,COLUMN())),ATALI[[#This Row],[ID NOTA]])</f>
        <v>7</v>
      </c>
    </row>
    <row r="943" spans="1:26" x14ac:dyDescent="0.25">
      <c r="A943" s="32"/>
      <c r="B943" s="29" t="str">
        <f>IF(ATALI[[#This Row],[N_ID]]="","",INDEX(Table1[ID],MATCH(ATALI[[#This Row],[N_ID]],Table1[N_ID],0)))</f>
        <v/>
      </c>
      <c r="C943" s="29" t="str">
        <f ca="1">IF(ATALI[[#This Row],[//]]="","",HYPERLINK("["&amp;SUBSTITUTE(DIR,"'","")&amp;"]NOTA!D"&amp;ATALI[[#This Row],[//]]+2,"&gt;"))</f>
        <v/>
      </c>
      <c r="D943" s="29" t="str">
        <f>IF(ATALI[[#This Row],[ID NOTA]]="","",INDEX(Table1[QB],MATCH(ATALI[[#This Row],[ID NOTA]],Table1[ID],0)))</f>
        <v/>
      </c>
      <c r="E94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43" s="29"/>
      <c r="G943" s="30" t="str">
        <f ca="1">IF(ATALI[[#This Row],[N_ID]]="","",INDEX(INDIRECT($2:$2),ATALI[[#This Row],[//]]))</f>
        <v/>
      </c>
      <c r="H943" s="30" t="str">
        <f ca="1">IF(ATALI[[#This Row],[N_ID]]="","",INDEX(INDIRECT($2:$2),ATALI[[#This Row],[//]]))</f>
        <v/>
      </c>
      <c r="I943" s="32" t="str">
        <f ca="1">IF(ATALI[[#This Row],[N_ID]]="","",INDEX(INDIRECT($2:$2),ATALI[[#This Row],[//]]))</f>
        <v/>
      </c>
      <c r="J943" s="32" t="str">
        <f ca="1">IF(ATALI[[#This Row],[//]]="","",INDEX([3]!db[NB PAJAK],ATALI[[#This Row],[stt]]-1))</f>
        <v/>
      </c>
      <c r="K943" s="29" t="str">
        <f ca="1">IF(ATALI[[#This Row],[//]]="","",INDEX(INDIRECT($2:$2),ATALI[[#This Row],[//]]))</f>
        <v/>
      </c>
      <c r="L943" s="29" t="str">
        <f ca="1">IF(ATALI[[#This Row],[//]]="","",INDEX(INDIRECT($2:$2),ATALI[[#This Row],[//]]))</f>
        <v/>
      </c>
      <c r="M943" s="29" t="str">
        <f ca="1">IF(ATALI[[#This Row],[//]]="","",INDEX(INDIRECT($2:$2),ATALI[[#This Row],[//]]))</f>
        <v/>
      </c>
      <c r="N943" s="33" t="str">
        <f ca="1">IF(ATALI[[#This Row],[//]]="","",INDEX(INDIRECT($2:$2),ATALI[[#This Row],[//]]))</f>
        <v/>
      </c>
      <c r="O943" s="44" t="str">
        <f ca="1">IF(ATALI[[#This Row],[//]]="","",INDEX(INDIRECT($2:$2),ATALI[[#This Row],[//]]))</f>
        <v/>
      </c>
      <c r="P943" s="44" t="str">
        <f ca="1">IF(ATALI[[#This Row],[//]]="","",IF(INDEX(INDIRECT($2:$2),ATALI[[#This Row],[//]])="","",INDEX(INDIRECT($2:$2),ATALI[[#This Row],[//]])))</f>
        <v/>
      </c>
      <c r="Q943" s="33" t="str">
        <f ca="1">IF(ATALI[[#This Row],[//]]="","",INDEX(INDIRECT($2:$2),ATALI[[#This Row],[//]]))</f>
        <v/>
      </c>
      <c r="R9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43" s="45" t="str">
        <f ca="1">IF(ATALI[[#This Row],[//]]="","",IF(INDEX(INDIRECT($2:$2),ATALI[[#This Row],[//]])="","",INDEX(INDIRECT($2:$2),ATALI[[#This Row],[//]])))</f>
        <v/>
      </c>
      <c r="U943" s="32" t="str">
        <f ca="1">IF(ATALI[[#This Row],[//]]="","",INDEX(INDIRECT($2:$2),ATALI[[#This Row],[//]]))</f>
        <v/>
      </c>
      <c r="V943" s="32" t="str">
        <f ca="1">LOWER(SUBSTITUTE(SUBSTITUTE(SUBSTITUTE(SUBSTITUTE(SUBSTITUTE(SUBSTITUTE(SUBSTITUTE(ATALI[[#This Row],[N.B.nota]]," ",""),"-",""),"(",""),")",""),".",""),",",""),"/",""))</f>
        <v/>
      </c>
      <c r="W943" s="32" t="str">
        <f ca="1">IF(ATALI[[#This Row],[concat]]="","",MATCH(ATALI[[#This Row],[concat]],[3]!db[NB NOTA_C],0)+1)</f>
        <v/>
      </c>
      <c r="X943" s="32" t="str">
        <f ca="1">IF(ATALI[[#This Row],[N.B.nota]]="","",ADDRESS(ROW(ATALI[QB]),COLUMN(ATALI[QB]))&amp;":"&amp;ADDRESS(ROW(),COLUMN(ATALI[QB])))</f>
        <v/>
      </c>
      <c r="Y943" s="46" t="str">
        <f ca="1">IF(ATALI[[#This Row],[//]]="","",HYPERLINK("[../DB.xlsx]DB!e"&amp;MATCH(ATALI[[#This Row],[concat]],[3]!db[NB NOTA_C],0)+1,"&gt;"))</f>
        <v/>
      </c>
      <c r="Z943" s="32">
        <f ca="1">IF(ATALI[[#This Row],[ID NOTA]]="",INDIRECT(ADDRESS(ROW()-1,COLUMN())),ATALI[[#This Row],[ID NOTA]])</f>
        <v>7</v>
      </c>
    </row>
    <row r="944" spans="1:26" x14ac:dyDescent="0.25">
      <c r="A944" s="32"/>
      <c r="B944" s="29" t="str">
        <f>IF(ATALI[[#This Row],[N_ID]]="","",INDEX(Table1[ID],MATCH(ATALI[[#This Row],[N_ID]],Table1[N_ID],0)))</f>
        <v/>
      </c>
      <c r="C944" s="29" t="str">
        <f ca="1">IF(ATALI[[#This Row],[//]]="","",HYPERLINK("["&amp;SUBSTITUTE(DIR,"'","")&amp;"]NOTA!D"&amp;ATALI[[#This Row],[//]]+2,"&gt;"))</f>
        <v/>
      </c>
      <c r="D944" s="29" t="str">
        <f>IF(ATALI[[#This Row],[ID NOTA]]="","",INDEX(Table1[QB],MATCH(ATALI[[#This Row],[ID NOTA]],Table1[ID],0)))</f>
        <v/>
      </c>
      <c r="E94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44" s="29"/>
      <c r="G944" s="30" t="str">
        <f ca="1">IF(ATALI[[#This Row],[N_ID]]="","",INDEX(INDIRECT($2:$2),ATALI[[#This Row],[//]]))</f>
        <v/>
      </c>
      <c r="H944" s="30" t="str">
        <f ca="1">IF(ATALI[[#This Row],[N_ID]]="","",INDEX(INDIRECT($2:$2),ATALI[[#This Row],[//]]))</f>
        <v/>
      </c>
      <c r="I944" s="32" t="str">
        <f ca="1">IF(ATALI[[#This Row],[N_ID]]="","",INDEX(INDIRECT($2:$2),ATALI[[#This Row],[//]]))</f>
        <v/>
      </c>
      <c r="J944" s="32" t="str">
        <f ca="1">IF(ATALI[[#This Row],[//]]="","",INDEX([3]!db[NB PAJAK],ATALI[[#This Row],[stt]]-1))</f>
        <v/>
      </c>
      <c r="K944" s="29" t="str">
        <f ca="1">IF(ATALI[[#This Row],[//]]="","",INDEX(INDIRECT($2:$2),ATALI[[#This Row],[//]]))</f>
        <v/>
      </c>
      <c r="L944" s="29" t="str">
        <f ca="1">IF(ATALI[[#This Row],[//]]="","",INDEX(INDIRECT($2:$2),ATALI[[#This Row],[//]]))</f>
        <v/>
      </c>
      <c r="M944" s="29" t="str">
        <f ca="1">IF(ATALI[[#This Row],[//]]="","",INDEX(INDIRECT($2:$2),ATALI[[#This Row],[//]]))</f>
        <v/>
      </c>
      <c r="N944" s="33" t="str">
        <f ca="1">IF(ATALI[[#This Row],[//]]="","",INDEX(INDIRECT($2:$2),ATALI[[#This Row],[//]]))</f>
        <v/>
      </c>
      <c r="O944" s="44" t="str">
        <f ca="1">IF(ATALI[[#This Row],[//]]="","",INDEX(INDIRECT($2:$2),ATALI[[#This Row],[//]]))</f>
        <v/>
      </c>
      <c r="P944" s="44" t="str">
        <f ca="1">IF(ATALI[[#This Row],[//]]="","",IF(INDEX(INDIRECT($2:$2),ATALI[[#This Row],[//]])="","",INDEX(INDIRECT($2:$2),ATALI[[#This Row],[//]])))</f>
        <v/>
      </c>
      <c r="Q944" s="33" t="str">
        <f ca="1">IF(ATALI[[#This Row],[//]]="","",INDEX(INDIRECT($2:$2),ATALI[[#This Row],[//]]))</f>
        <v/>
      </c>
      <c r="R9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44" s="45" t="str">
        <f ca="1">IF(ATALI[[#This Row],[//]]="","",IF(INDEX(INDIRECT($2:$2),ATALI[[#This Row],[//]])="","",INDEX(INDIRECT($2:$2),ATALI[[#This Row],[//]])))</f>
        <v/>
      </c>
      <c r="U944" s="32" t="str">
        <f ca="1">IF(ATALI[[#This Row],[//]]="","",INDEX(INDIRECT($2:$2),ATALI[[#This Row],[//]]))</f>
        <v/>
      </c>
      <c r="V944" s="32" t="str">
        <f ca="1">LOWER(SUBSTITUTE(SUBSTITUTE(SUBSTITUTE(SUBSTITUTE(SUBSTITUTE(SUBSTITUTE(SUBSTITUTE(ATALI[[#This Row],[N.B.nota]]," ",""),"-",""),"(",""),")",""),".",""),",",""),"/",""))</f>
        <v/>
      </c>
      <c r="W944" s="32" t="str">
        <f ca="1">IF(ATALI[[#This Row],[concat]]="","",MATCH(ATALI[[#This Row],[concat]],[3]!db[NB NOTA_C],0)+1)</f>
        <v/>
      </c>
      <c r="X944" s="32" t="str">
        <f ca="1">IF(ATALI[[#This Row],[N.B.nota]]="","",ADDRESS(ROW(ATALI[QB]),COLUMN(ATALI[QB]))&amp;":"&amp;ADDRESS(ROW(),COLUMN(ATALI[QB])))</f>
        <v/>
      </c>
      <c r="Y944" s="46" t="str">
        <f ca="1">IF(ATALI[[#This Row],[//]]="","",HYPERLINK("[../DB.xlsx]DB!e"&amp;MATCH(ATALI[[#This Row],[concat]],[3]!db[NB NOTA_C],0)+1,"&gt;"))</f>
        <v/>
      </c>
      <c r="Z944" s="32">
        <f ca="1">IF(ATALI[[#This Row],[ID NOTA]]="",INDIRECT(ADDRESS(ROW()-1,COLUMN())),ATALI[[#This Row],[ID NOTA]])</f>
        <v>7</v>
      </c>
    </row>
    <row r="945" spans="1:26" x14ac:dyDescent="0.25">
      <c r="A945" s="32"/>
      <c r="B945" s="29" t="str">
        <f>IF(ATALI[[#This Row],[N_ID]]="","",INDEX(Table1[ID],MATCH(ATALI[[#This Row],[N_ID]],Table1[N_ID],0)))</f>
        <v/>
      </c>
      <c r="C945" s="29" t="str">
        <f ca="1">IF(ATALI[[#This Row],[//]]="","",HYPERLINK("["&amp;SUBSTITUTE(DIR,"'","")&amp;"]NOTA!D"&amp;ATALI[[#This Row],[//]]+2,"&gt;"))</f>
        <v/>
      </c>
      <c r="D945" s="29" t="str">
        <f>IF(ATALI[[#This Row],[ID NOTA]]="","",INDEX(Table1[QB],MATCH(ATALI[[#This Row],[ID NOTA]],Table1[ID],0)))</f>
        <v/>
      </c>
      <c r="E94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45" s="29"/>
      <c r="G945" s="30" t="str">
        <f ca="1">IF(ATALI[[#This Row],[N_ID]]="","",INDEX(INDIRECT($2:$2),ATALI[[#This Row],[//]]))</f>
        <v/>
      </c>
      <c r="H945" s="30" t="str">
        <f ca="1">IF(ATALI[[#This Row],[N_ID]]="","",INDEX(INDIRECT($2:$2),ATALI[[#This Row],[//]]))</f>
        <v/>
      </c>
      <c r="I945" s="32" t="str">
        <f ca="1">IF(ATALI[[#This Row],[N_ID]]="","",INDEX(INDIRECT($2:$2),ATALI[[#This Row],[//]]))</f>
        <v/>
      </c>
      <c r="J945" s="32" t="str">
        <f ca="1">IF(ATALI[[#This Row],[//]]="","",INDEX([3]!db[NB PAJAK],ATALI[[#This Row],[stt]]-1))</f>
        <v/>
      </c>
      <c r="K945" s="29" t="str">
        <f ca="1">IF(ATALI[[#This Row],[//]]="","",INDEX(INDIRECT($2:$2),ATALI[[#This Row],[//]]))</f>
        <v/>
      </c>
      <c r="L945" s="29" t="str">
        <f ca="1">IF(ATALI[[#This Row],[//]]="","",INDEX(INDIRECT($2:$2),ATALI[[#This Row],[//]]))</f>
        <v/>
      </c>
      <c r="M945" s="29" t="str">
        <f ca="1">IF(ATALI[[#This Row],[//]]="","",INDEX(INDIRECT($2:$2),ATALI[[#This Row],[//]]))</f>
        <v/>
      </c>
      <c r="N945" s="33" t="str">
        <f ca="1">IF(ATALI[[#This Row],[//]]="","",INDEX(INDIRECT($2:$2),ATALI[[#This Row],[//]]))</f>
        <v/>
      </c>
      <c r="O945" s="44" t="str">
        <f ca="1">IF(ATALI[[#This Row],[//]]="","",INDEX(INDIRECT($2:$2),ATALI[[#This Row],[//]]))</f>
        <v/>
      </c>
      <c r="P945" s="44" t="str">
        <f ca="1">IF(ATALI[[#This Row],[//]]="","",IF(INDEX(INDIRECT($2:$2),ATALI[[#This Row],[//]])="","",INDEX(INDIRECT($2:$2),ATALI[[#This Row],[//]])))</f>
        <v/>
      </c>
      <c r="Q945" s="33" t="str">
        <f ca="1">IF(ATALI[[#This Row],[//]]="","",INDEX(INDIRECT($2:$2),ATALI[[#This Row],[//]]))</f>
        <v/>
      </c>
      <c r="R9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45" s="45" t="str">
        <f ca="1">IF(ATALI[[#This Row],[//]]="","",IF(INDEX(INDIRECT($2:$2),ATALI[[#This Row],[//]])="","",INDEX(INDIRECT($2:$2),ATALI[[#This Row],[//]])))</f>
        <v/>
      </c>
      <c r="U945" s="32" t="str">
        <f ca="1">IF(ATALI[[#This Row],[//]]="","",INDEX(INDIRECT($2:$2),ATALI[[#This Row],[//]]))</f>
        <v/>
      </c>
      <c r="V945" s="32" t="str">
        <f ca="1">LOWER(SUBSTITUTE(SUBSTITUTE(SUBSTITUTE(SUBSTITUTE(SUBSTITUTE(SUBSTITUTE(SUBSTITUTE(ATALI[[#This Row],[N.B.nota]]," ",""),"-",""),"(",""),")",""),".",""),",",""),"/",""))</f>
        <v/>
      </c>
      <c r="W945" s="32" t="str">
        <f ca="1">IF(ATALI[[#This Row],[concat]]="","",MATCH(ATALI[[#This Row],[concat]],[3]!db[NB NOTA_C],0)+1)</f>
        <v/>
      </c>
      <c r="X945" s="32" t="str">
        <f ca="1">IF(ATALI[[#This Row],[N.B.nota]]="","",ADDRESS(ROW(ATALI[QB]),COLUMN(ATALI[QB]))&amp;":"&amp;ADDRESS(ROW(),COLUMN(ATALI[QB])))</f>
        <v/>
      </c>
      <c r="Y945" s="46" t="str">
        <f ca="1">IF(ATALI[[#This Row],[//]]="","",HYPERLINK("[../DB.xlsx]DB!e"&amp;MATCH(ATALI[[#This Row],[concat]],[3]!db[NB NOTA_C],0)+1,"&gt;"))</f>
        <v/>
      </c>
      <c r="Z945" s="32">
        <f ca="1">IF(ATALI[[#This Row],[ID NOTA]]="",INDIRECT(ADDRESS(ROW()-1,COLUMN())),ATALI[[#This Row],[ID NOTA]])</f>
        <v>7</v>
      </c>
    </row>
    <row r="946" spans="1:26" x14ac:dyDescent="0.25">
      <c r="A946" s="32"/>
      <c r="B946" s="29" t="str">
        <f>IF(ATALI[[#This Row],[N_ID]]="","",INDEX(Table1[ID],MATCH(ATALI[[#This Row],[N_ID]],Table1[N_ID],0)))</f>
        <v/>
      </c>
      <c r="C946" s="29" t="str">
        <f ca="1">IF(ATALI[[#This Row],[//]]="","",HYPERLINK("["&amp;SUBSTITUTE(DIR,"'","")&amp;"]NOTA!D"&amp;ATALI[[#This Row],[//]]+2,"&gt;"))</f>
        <v/>
      </c>
      <c r="D946" s="29" t="str">
        <f>IF(ATALI[[#This Row],[ID NOTA]]="","",INDEX(Table1[QB],MATCH(ATALI[[#This Row],[ID NOTA]],Table1[ID],0)))</f>
        <v/>
      </c>
      <c r="E94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46" s="29"/>
      <c r="G946" s="30" t="str">
        <f ca="1">IF(ATALI[[#This Row],[N_ID]]="","",INDEX(INDIRECT($2:$2),ATALI[[#This Row],[//]]))</f>
        <v/>
      </c>
      <c r="H946" s="30" t="str">
        <f ca="1">IF(ATALI[[#This Row],[N_ID]]="","",INDEX(INDIRECT($2:$2),ATALI[[#This Row],[//]]))</f>
        <v/>
      </c>
      <c r="I946" s="32" t="str">
        <f ca="1">IF(ATALI[[#This Row],[N_ID]]="","",INDEX(INDIRECT($2:$2),ATALI[[#This Row],[//]]))</f>
        <v/>
      </c>
      <c r="J946" s="32" t="str">
        <f ca="1">IF(ATALI[[#This Row],[//]]="","",INDEX([3]!db[NB PAJAK],ATALI[[#This Row],[stt]]-1))</f>
        <v/>
      </c>
      <c r="K946" s="29" t="str">
        <f ca="1">IF(ATALI[[#This Row],[//]]="","",INDEX(INDIRECT($2:$2),ATALI[[#This Row],[//]]))</f>
        <v/>
      </c>
      <c r="L946" s="29" t="str">
        <f ca="1">IF(ATALI[[#This Row],[//]]="","",INDEX(INDIRECT($2:$2),ATALI[[#This Row],[//]]))</f>
        <v/>
      </c>
      <c r="M946" s="29" t="str">
        <f ca="1">IF(ATALI[[#This Row],[//]]="","",INDEX(INDIRECT($2:$2),ATALI[[#This Row],[//]]))</f>
        <v/>
      </c>
      <c r="N946" s="33" t="str">
        <f ca="1">IF(ATALI[[#This Row],[//]]="","",INDEX(INDIRECT($2:$2),ATALI[[#This Row],[//]]))</f>
        <v/>
      </c>
      <c r="O946" s="44" t="str">
        <f ca="1">IF(ATALI[[#This Row],[//]]="","",INDEX(INDIRECT($2:$2),ATALI[[#This Row],[//]]))</f>
        <v/>
      </c>
      <c r="P946" s="44" t="str">
        <f ca="1">IF(ATALI[[#This Row],[//]]="","",IF(INDEX(INDIRECT($2:$2),ATALI[[#This Row],[//]])="","",INDEX(INDIRECT($2:$2),ATALI[[#This Row],[//]])))</f>
        <v/>
      </c>
      <c r="Q946" s="33" t="str">
        <f ca="1">IF(ATALI[[#This Row],[//]]="","",INDEX(INDIRECT($2:$2),ATALI[[#This Row],[//]]))</f>
        <v/>
      </c>
      <c r="R9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46" s="45" t="str">
        <f ca="1">IF(ATALI[[#This Row],[//]]="","",IF(INDEX(INDIRECT($2:$2),ATALI[[#This Row],[//]])="","",INDEX(INDIRECT($2:$2),ATALI[[#This Row],[//]])))</f>
        <v/>
      </c>
      <c r="U946" s="32" t="str">
        <f ca="1">IF(ATALI[[#This Row],[//]]="","",INDEX(INDIRECT($2:$2),ATALI[[#This Row],[//]]))</f>
        <v/>
      </c>
      <c r="V946" s="32" t="str">
        <f ca="1">LOWER(SUBSTITUTE(SUBSTITUTE(SUBSTITUTE(SUBSTITUTE(SUBSTITUTE(SUBSTITUTE(SUBSTITUTE(ATALI[[#This Row],[N.B.nota]]," ",""),"-",""),"(",""),")",""),".",""),",",""),"/",""))</f>
        <v/>
      </c>
      <c r="W946" s="32" t="str">
        <f ca="1">IF(ATALI[[#This Row],[concat]]="","",MATCH(ATALI[[#This Row],[concat]],[3]!db[NB NOTA_C],0)+1)</f>
        <v/>
      </c>
      <c r="X946" s="32" t="str">
        <f ca="1">IF(ATALI[[#This Row],[N.B.nota]]="","",ADDRESS(ROW(ATALI[QB]),COLUMN(ATALI[QB]))&amp;":"&amp;ADDRESS(ROW(),COLUMN(ATALI[QB])))</f>
        <v/>
      </c>
      <c r="Y946" s="46" t="str">
        <f ca="1">IF(ATALI[[#This Row],[//]]="","",HYPERLINK("[../DB.xlsx]DB!e"&amp;MATCH(ATALI[[#This Row],[concat]],[3]!db[NB NOTA_C],0)+1,"&gt;"))</f>
        <v/>
      </c>
      <c r="Z946" s="32">
        <f ca="1">IF(ATALI[[#This Row],[ID NOTA]]="",INDIRECT(ADDRESS(ROW()-1,COLUMN())),ATALI[[#This Row],[ID NOTA]])</f>
        <v>7</v>
      </c>
    </row>
    <row r="947" spans="1:26" x14ac:dyDescent="0.25">
      <c r="A947" s="32"/>
      <c r="B947" s="29" t="str">
        <f>IF(ATALI[[#This Row],[N_ID]]="","",INDEX(Table1[ID],MATCH(ATALI[[#This Row],[N_ID]],Table1[N_ID],0)))</f>
        <v/>
      </c>
      <c r="C947" s="29" t="str">
        <f ca="1">IF(ATALI[[#This Row],[//]]="","",HYPERLINK("["&amp;SUBSTITUTE(DIR,"'","")&amp;"]NOTA!D"&amp;ATALI[[#This Row],[//]]+2,"&gt;"))</f>
        <v/>
      </c>
      <c r="D947" s="29" t="str">
        <f>IF(ATALI[[#This Row],[ID NOTA]]="","",INDEX(Table1[QB],MATCH(ATALI[[#This Row],[ID NOTA]],Table1[ID],0)))</f>
        <v/>
      </c>
      <c r="E94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47" s="29"/>
      <c r="G947" s="30" t="str">
        <f ca="1">IF(ATALI[[#This Row],[N_ID]]="","",INDEX(INDIRECT($2:$2),ATALI[[#This Row],[//]]))</f>
        <v/>
      </c>
      <c r="H947" s="30" t="str">
        <f ca="1">IF(ATALI[[#This Row],[N_ID]]="","",INDEX(INDIRECT($2:$2),ATALI[[#This Row],[//]]))</f>
        <v/>
      </c>
      <c r="I947" s="32" t="str">
        <f ca="1">IF(ATALI[[#This Row],[N_ID]]="","",INDEX(INDIRECT($2:$2),ATALI[[#This Row],[//]]))</f>
        <v/>
      </c>
      <c r="J947" s="32" t="str">
        <f ca="1">IF(ATALI[[#This Row],[//]]="","",INDEX([3]!db[NB PAJAK],ATALI[[#This Row],[stt]]-1))</f>
        <v/>
      </c>
      <c r="K947" s="29" t="str">
        <f ca="1">IF(ATALI[[#This Row],[//]]="","",INDEX(INDIRECT($2:$2),ATALI[[#This Row],[//]]))</f>
        <v/>
      </c>
      <c r="L947" s="29" t="str">
        <f ca="1">IF(ATALI[[#This Row],[//]]="","",INDEX(INDIRECT($2:$2),ATALI[[#This Row],[//]]))</f>
        <v/>
      </c>
      <c r="M947" s="29" t="str">
        <f ca="1">IF(ATALI[[#This Row],[//]]="","",INDEX(INDIRECT($2:$2),ATALI[[#This Row],[//]]))</f>
        <v/>
      </c>
      <c r="N947" s="33" t="str">
        <f ca="1">IF(ATALI[[#This Row],[//]]="","",INDEX(INDIRECT($2:$2),ATALI[[#This Row],[//]]))</f>
        <v/>
      </c>
      <c r="O947" s="44" t="str">
        <f ca="1">IF(ATALI[[#This Row],[//]]="","",INDEX(INDIRECT($2:$2),ATALI[[#This Row],[//]]))</f>
        <v/>
      </c>
      <c r="P947" s="44" t="str">
        <f ca="1">IF(ATALI[[#This Row],[//]]="","",IF(INDEX(INDIRECT($2:$2),ATALI[[#This Row],[//]])="","",INDEX(INDIRECT($2:$2),ATALI[[#This Row],[//]])))</f>
        <v/>
      </c>
      <c r="Q947" s="33" t="str">
        <f ca="1">IF(ATALI[[#This Row],[//]]="","",INDEX(INDIRECT($2:$2),ATALI[[#This Row],[//]]))</f>
        <v/>
      </c>
      <c r="R9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47" s="45" t="str">
        <f ca="1">IF(ATALI[[#This Row],[//]]="","",IF(INDEX(INDIRECT($2:$2),ATALI[[#This Row],[//]])="","",INDEX(INDIRECT($2:$2),ATALI[[#This Row],[//]])))</f>
        <v/>
      </c>
      <c r="U947" s="32" t="str">
        <f ca="1">IF(ATALI[[#This Row],[//]]="","",INDEX(INDIRECT($2:$2),ATALI[[#This Row],[//]]))</f>
        <v/>
      </c>
      <c r="V947" s="32" t="str">
        <f ca="1">LOWER(SUBSTITUTE(SUBSTITUTE(SUBSTITUTE(SUBSTITUTE(SUBSTITUTE(SUBSTITUTE(SUBSTITUTE(ATALI[[#This Row],[N.B.nota]]," ",""),"-",""),"(",""),")",""),".",""),",",""),"/",""))</f>
        <v/>
      </c>
      <c r="W947" s="32" t="str">
        <f ca="1">IF(ATALI[[#This Row],[concat]]="","",MATCH(ATALI[[#This Row],[concat]],[3]!db[NB NOTA_C],0)+1)</f>
        <v/>
      </c>
      <c r="X947" s="32" t="str">
        <f ca="1">IF(ATALI[[#This Row],[N.B.nota]]="","",ADDRESS(ROW(ATALI[QB]),COLUMN(ATALI[QB]))&amp;":"&amp;ADDRESS(ROW(),COLUMN(ATALI[QB])))</f>
        <v/>
      </c>
      <c r="Y947" s="46" t="str">
        <f ca="1">IF(ATALI[[#This Row],[//]]="","",HYPERLINK("[../DB.xlsx]DB!e"&amp;MATCH(ATALI[[#This Row],[concat]],[3]!db[NB NOTA_C],0)+1,"&gt;"))</f>
        <v/>
      </c>
      <c r="Z947" s="32">
        <f ca="1">IF(ATALI[[#This Row],[ID NOTA]]="",INDIRECT(ADDRESS(ROW()-1,COLUMN())),ATALI[[#This Row],[ID NOTA]])</f>
        <v>7</v>
      </c>
    </row>
    <row r="948" spans="1:26" x14ac:dyDescent="0.25">
      <c r="A948" s="32"/>
      <c r="B948" s="29" t="str">
        <f>IF(ATALI[[#This Row],[N_ID]]="","",INDEX(Table1[ID],MATCH(ATALI[[#This Row],[N_ID]],Table1[N_ID],0)))</f>
        <v/>
      </c>
      <c r="C948" s="29" t="str">
        <f ca="1">IF(ATALI[[#This Row],[//]]="","",HYPERLINK("["&amp;SUBSTITUTE(DIR,"'","")&amp;"]NOTA!D"&amp;ATALI[[#This Row],[//]]+2,"&gt;"))</f>
        <v/>
      </c>
      <c r="D948" s="29" t="str">
        <f>IF(ATALI[[#This Row],[ID NOTA]]="","",INDEX(Table1[QB],MATCH(ATALI[[#This Row],[ID NOTA]],Table1[ID],0)))</f>
        <v/>
      </c>
      <c r="E94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48" s="29"/>
      <c r="G948" s="30" t="str">
        <f ca="1">IF(ATALI[[#This Row],[N_ID]]="","",INDEX(INDIRECT($2:$2),ATALI[[#This Row],[//]]))</f>
        <v/>
      </c>
      <c r="H948" s="30" t="str">
        <f ca="1">IF(ATALI[[#This Row],[N_ID]]="","",INDEX(INDIRECT($2:$2),ATALI[[#This Row],[//]]))</f>
        <v/>
      </c>
      <c r="I948" s="32" t="str">
        <f ca="1">IF(ATALI[[#This Row],[N_ID]]="","",INDEX(INDIRECT($2:$2),ATALI[[#This Row],[//]]))</f>
        <v/>
      </c>
      <c r="J948" s="32" t="str">
        <f ca="1">IF(ATALI[[#This Row],[//]]="","",INDEX([3]!db[NB PAJAK],ATALI[[#This Row],[stt]]-1))</f>
        <v/>
      </c>
      <c r="K948" s="29" t="str">
        <f ca="1">IF(ATALI[[#This Row],[//]]="","",INDEX(INDIRECT($2:$2),ATALI[[#This Row],[//]]))</f>
        <v/>
      </c>
      <c r="L948" s="29" t="str">
        <f ca="1">IF(ATALI[[#This Row],[//]]="","",INDEX(INDIRECT($2:$2),ATALI[[#This Row],[//]]))</f>
        <v/>
      </c>
      <c r="M948" s="29" t="str">
        <f ca="1">IF(ATALI[[#This Row],[//]]="","",INDEX(INDIRECT($2:$2),ATALI[[#This Row],[//]]))</f>
        <v/>
      </c>
      <c r="N948" s="33" t="str">
        <f ca="1">IF(ATALI[[#This Row],[//]]="","",INDEX(INDIRECT($2:$2),ATALI[[#This Row],[//]]))</f>
        <v/>
      </c>
      <c r="O948" s="44" t="str">
        <f ca="1">IF(ATALI[[#This Row],[//]]="","",INDEX(INDIRECT($2:$2),ATALI[[#This Row],[//]]))</f>
        <v/>
      </c>
      <c r="P948" s="44" t="str">
        <f ca="1">IF(ATALI[[#This Row],[//]]="","",IF(INDEX(INDIRECT($2:$2),ATALI[[#This Row],[//]])="","",INDEX(INDIRECT($2:$2),ATALI[[#This Row],[//]])))</f>
        <v/>
      </c>
      <c r="Q948" s="33" t="str">
        <f ca="1">IF(ATALI[[#This Row],[//]]="","",INDEX(INDIRECT($2:$2),ATALI[[#This Row],[//]]))</f>
        <v/>
      </c>
      <c r="R9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48" s="45" t="str">
        <f ca="1">IF(ATALI[[#This Row],[//]]="","",IF(INDEX(INDIRECT($2:$2),ATALI[[#This Row],[//]])="","",INDEX(INDIRECT($2:$2),ATALI[[#This Row],[//]])))</f>
        <v/>
      </c>
      <c r="U948" s="32" t="str">
        <f ca="1">IF(ATALI[[#This Row],[//]]="","",INDEX(INDIRECT($2:$2),ATALI[[#This Row],[//]]))</f>
        <v/>
      </c>
      <c r="V948" s="32" t="str">
        <f ca="1">LOWER(SUBSTITUTE(SUBSTITUTE(SUBSTITUTE(SUBSTITUTE(SUBSTITUTE(SUBSTITUTE(SUBSTITUTE(ATALI[[#This Row],[N.B.nota]]," ",""),"-",""),"(",""),")",""),".",""),",",""),"/",""))</f>
        <v/>
      </c>
      <c r="W948" s="32" t="str">
        <f ca="1">IF(ATALI[[#This Row],[concat]]="","",MATCH(ATALI[[#This Row],[concat]],[3]!db[NB NOTA_C],0)+1)</f>
        <v/>
      </c>
      <c r="X948" s="32" t="str">
        <f ca="1">IF(ATALI[[#This Row],[N.B.nota]]="","",ADDRESS(ROW(ATALI[QB]),COLUMN(ATALI[QB]))&amp;":"&amp;ADDRESS(ROW(),COLUMN(ATALI[QB])))</f>
        <v/>
      </c>
      <c r="Y948" s="46" t="str">
        <f ca="1">IF(ATALI[[#This Row],[//]]="","",HYPERLINK("[../DB.xlsx]DB!e"&amp;MATCH(ATALI[[#This Row],[concat]],[3]!db[NB NOTA_C],0)+1,"&gt;"))</f>
        <v/>
      </c>
      <c r="Z948" s="32">
        <f ca="1">IF(ATALI[[#This Row],[ID NOTA]]="",INDIRECT(ADDRESS(ROW()-1,COLUMN())),ATALI[[#This Row],[ID NOTA]])</f>
        <v>7</v>
      </c>
    </row>
    <row r="949" spans="1:26" x14ac:dyDescent="0.25">
      <c r="A949" s="32"/>
      <c r="B949" s="29" t="str">
        <f>IF(ATALI[[#This Row],[N_ID]]="","",INDEX(Table1[ID],MATCH(ATALI[[#This Row],[N_ID]],Table1[N_ID],0)))</f>
        <v/>
      </c>
      <c r="C949" s="29" t="str">
        <f ca="1">IF(ATALI[[#This Row],[//]]="","",HYPERLINK("["&amp;SUBSTITUTE(DIR,"'","")&amp;"]NOTA!D"&amp;ATALI[[#This Row],[//]]+2,"&gt;"))</f>
        <v/>
      </c>
      <c r="D949" s="29" t="str">
        <f>IF(ATALI[[#This Row],[ID NOTA]]="","",INDEX(Table1[QB],MATCH(ATALI[[#This Row],[ID NOTA]],Table1[ID],0)))</f>
        <v/>
      </c>
      <c r="E94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49" s="29"/>
      <c r="G949" s="30" t="str">
        <f ca="1">IF(ATALI[[#This Row],[N_ID]]="","",INDEX(INDIRECT($2:$2),ATALI[[#This Row],[//]]))</f>
        <v/>
      </c>
      <c r="H949" s="30" t="str">
        <f ca="1">IF(ATALI[[#This Row],[N_ID]]="","",INDEX(INDIRECT($2:$2),ATALI[[#This Row],[//]]))</f>
        <v/>
      </c>
      <c r="I949" s="32" t="str">
        <f ca="1">IF(ATALI[[#This Row],[N_ID]]="","",INDEX(INDIRECT($2:$2),ATALI[[#This Row],[//]]))</f>
        <v/>
      </c>
      <c r="J949" s="32" t="str">
        <f ca="1">IF(ATALI[[#This Row],[//]]="","",INDEX([3]!db[NB PAJAK],ATALI[[#This Row],[stt]]-1))</f>
        <v/>
      </c>
      <c r="K949" s="29" t="str">
        <f ca="1">IF(ATALI[[#This Row],[//]]="","",INDEX(INDIRECT($2:$2),ATALI[[#This Row],[//]]))</f>
        <v/>
      </c>
      <c r="L949" s="29" t="str">
        <f ca="1">IF(ATALI[[#This Row],[//]]="","",INDEX(INDIRECT($2:$2),ATALI[[#This Row],[//]]))</f>
        <v/>
      </c>
      <c r="M949" s="29" t="str">
        <f ca="1">IF(ATALI[[#This Row],[//]]="","",INDEX(INDIRECT($2:$2),ATALI[[#This Row],[//]]))</f>
        <v/>
      </c>
      <c r="N949" s="33" t="str">
        <f ca="1">IF(ATALI[[#This Row],[//]]="","",INDEX(INDIRECT($2:$2),ATALI[[#This Row],[//]]))</f>
        <v/>
      </c>
      <c r="O949" s="44" t="str">
        <f ca="1">IF(ATALI[[#This Row],[//]]="","",INDEX(INDIRECT($2:$2),ATALI[[#This Row],[//]]))</f>
        <v/>
      </c>
      <c r="P949" s="44" t="str">
        <f ca="1">IF(ATALI[[#This Row],[//]]="","",IF(INDEX(INDIRECT($2:$2),ATALI[[#This Row],[//]])="","",INDEX(INDIRECT($2:$2),ATALI[[#This Row],[//]])))</f>
        <v/>
      </c>
      <c r="Q949" s="33" t="str">
        <f ca="1">IF(ATALI[[#This Row],[//]]="","",INDEX(INDIRECT($2:$2),ATALI[[#This Row],[//]]))</f>
        <v/>
      </c>
      <c r="R9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49" s="45" t="str">
        <f ca="1">IF(ATALI[[#This Row],[//]]="","",IF(INDEX(INDIRECT($2:$2),ATALI[[#This Row],[//]])="","",INDEX(INDIRECT($2:$2),ATALI[[#This Row],[//]])))</f>
        <v/>
      </c>
      <c r="U949" s="32" t="str">
        <f ca="1">IF(ATALI[[#This Row],[//]]="","",INDEX(INDIRECT($2:$2),ATALI[[#This Row],[//]]))</f>
        <v/>
      </c>
      <c r="V949" s="32" t="str">
        <f ca="1">LOWER(SUBSTITUTE(SUBSTITUTE(SUBSTITUTE(SUBSTITUTE(SUBSTITUTE(SUBSTITUTE(SUBSTITUTE(ATALI[[#This Row],[N.B.nota]]," ",""),"-",""),"(",""),")",""),".",""),",",""),"/",""))</f>
        <v/>
      </c>
      <c r="W949" s="32" t="str">
        <f ca="1">IF(ATALI[[#This Row],[concat]]="","",MATCH(ATALI[[#This Row],[concat]],[3]!db[NB NOTA_C],0)+1)</f>
        <v/>
      </c>
      <c r="X949" s="32" t="str">
        <f ca="1">IF(ATALI[[#This Row],[N.B.nota]]="","",ADDRESS(ROW(ATALI[QB]),COLUMN(ATALI[QB]))&amp;":"&amp;ADDRESS(ROW(),COLUMN(ATALI[QB])))</f>
        <v/>
      </c>
      <c r="Y949" s="46" t="str">
        <f ca="1">IF(ATALI[[#This Row],[//]]="","",HYPERLINK("[../DB.xlsx]DB!e"&amp;MATCH(ATALI[[#This Row],[concat]],[3]!db[NB NOTA_C],0)+1,"&gt;"))</f>
        <v/>
      </c>
      <c r="Z949" s="32">
        <f ca="1">IF(ATALI[[#This Row],[ID NOTA]]="",INDIRECT(ADDRESS(ROW()-1,COLUMN())),ATALI[[#This Row],[ID NOTA]])</f>
        <v>7</v>
      </c>
    </row>
    <row r="950" spans="1:26" x14ac:dyDescent="0.25">
      <c r="A950" s="32"/>
      <c r="B950" s="29" t="str">
        <f>IF(ATALI[[#This Row],[N_ID]]="","",INDEX(Table1[ID],MATCH(ATALI[[#This Row],[N_ID]],Table1[N_ID],0)))</f>
        <v/>
      </c>
      <c r="C950" s="29" t="str">
        <f ca="1">IF(ATALI[[#This Row],[//]]="","",HYPERLINK("["&amp;SUBSTITUTE(DIR,"'","")&amp;"]NOTA!D"&amp;ATALI[[#This Row],[//]]+2,"&gt;"))</f>
        <v/>
      </c>
      <c r="D950" s="29" t="str">
        <f>IF(ATALI[[#This Row],[ID NOTA]]="","",INDEX(Table1[QB],MATCH(ATALI[[#This Row],[ID NOTA]],Table1[ID],0)))</f>
        <v/>
      </c>
      <c r="E95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50" s="29"/>
      <c r="G950" s="30" t="str">
        <f ca="1">IF(ATALI[[#This Row],[N_ID]]="","",INDEX(INDIRECT($2:$2),ATALI[[#This Row],[//]]))</f>
        <v/>
      </c>
      <c r="H950" s="30" t="str">
        <f ca="1">IF(ATALI[[#This Row],[N_ID]]="","",INDEX(INDIRECT($2:$2),ATALI[[#This Row],[//]]))</f>
        <v/>
      </c>
      <c r="I950" s="32" t="str">
        <f ca="1">IF(ATALI[[#This Row],[N_ID]]="","",INDEX(INDIRECT($2:$2),ATALI[[#This Row],[//]]))</f>
        <v/>
      </c>
      <c r="J950" s="32" t="str">
        <f ca="1">IF(ATALI[[#This Row],[//]]="","",INDEX([3]!db[NB PAJAK],ATALI[[#This Row],[stt]]-1))</f>
        <v/>
      </c>
      <c r="K950" s="29" t="str">
        <f ca="1">IF(ATALI[[#This Row],[//]]="","",INDEX(INDIRECT($2:$2),ATALI[[#This Row],[//]]))</f>
        <v/>
      </c>
      <c r="L950" s="29" t="str">
        <f ca="1">IF(ATALI[[#This Row],[//]]="","",INDEX(INDIRECT($2:$2),ATALI[[#This Row],[//]]))</f>
        <v/>
      </c>
      <c r="M950" s="29" t="str">
        <f ca="1">IF(ATALI[[#This Row],[//]]="","",INDEX(INDIRECT($2:$2),ATALI[[#This Row],[//]]))</f>
        <v/>
      </c>
      <c r="N950" s="33" t="str">
        <f ca="1">IF(ATALI[[#This Row],[//]]="","",INDEX(INDIRECT($2:$2),ATALI[[#This Row],[//]]))</f>
        <v/>
      </c>
      <c r="O950" s="44" t="str">
        <f ca="1">IF(ATALI[[#This Row],[//]]="","",INDEX(INDIRECT($2:$2),ATALI[[#This Row],[//]]))</f>
        <v/>
      </c>
      <c r="P950" s="44" t="str">
        <f ca="1">IF(ATALI[[#This Row],[//]]="","",IF(INDEX(INDIRECT($2:$2),ATALI[[#This Row],[//]])="","",INDEX(INDIRECT($2:$2),ATALI[[#This Row],[//]])))</f>
        <v/>
      </c>
      <c r="Q950" s="33" t="str">
        <f ca="1">IF(ATALI[[#This Row],[//]]="","",INDEX(INDIRECT($2:$2),ATALI[[#This Row],[//]]))</f>
        <v/>
      </c>
      <c r="R9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50" s="45" t="str">
        <f ca="1">IF(ATALI[[#This Row],[//]]="","",IF(INDEX(INDIRECT($2:$2),ATALI[[#This Row],[//]])="","",INDEX(INDIRECT($2:$2),ATALI[[#This Row],[//]])))</f>
        <v/>
      </c>
      <c r="U950" s="32" t="str">
        <f ca="1">IF(ATALI[[#This Row],[//]]="","",INDEX(INDIRECT($2:$2),ATALI[[#This Row],[//]]))</f>
        <v/>
      </c>
      <c r="V950" s="32" t="str">
        <f ca="1">LOWER(SUBSTITUTE(SUBSTITUTE(SUBSTITUTE(SUBSTITUTE(SUBSTITUTE(SUBSTITUTE(SUBSTITUTE(ATALI[[#This Row],[N.B.nota]]," ",""),"-",""),"(",""),")",""),".",""),",",""),"/",""))</f>
        <v/>
      </c>
      <c r="W950" s="32" t="str">
        <f ca="1">IF(ATALI[[#This Row],[concat]]="","",MATCH(ATALI[[#This Row],[concat]],[3]!db[NB NOTA_C],0)+1)</f>
        <v/>
      </c>
      <c r="X950" s="32" t="str">
        <f ca="1">IF(ATALI[[#This Row],[N.B.nota]]="","",ADDRESS(ROW(ATALI[QB]),COLUMN(ATALI[QB]))&amp;":"&amp;ADDRESS(ROW(),COLUMN(ATALI[QB])))</f>
        <v/>
      </c>
      <c r="Y950" s="46" t="str">
        <f ca="1">IF(ATALI[[#This Row],[//]]="","",HYPERLINK("[../DB.xlsx]DB!e"&amp;MATCH(ATALI[[#This Row],[concat]],[3]!db[NB NOTA_C],0)+1,"&gt;"))</f>
        <v/>
      </c>
      <c r="Z950" s="32">
        <f ca="1">IF(ATALI[[#This Row],[ID NOTA]]="",INDIRECT(ADDRESS(ROW()-1,COLUMN())),ATALI[[#This Row],[ID NOTA]])</f>
        <v>7</v>
      </c>
    </row>
    <row r="951" spans="1:26" x14ac:dyDescent="0.25">
      <c r="A951" s="32"/>
      <c r="B951" s="29" t="str">
        <f>IF(ATALI[[#This Row],[N_ID]]="","",INDEX(Table1[ID],MATCH(ATALI[[#This Row],[N_ID]],Table1[N_ID],0)))</f>
        <v/>
      </c>
      <c r="C951" s="29" t="str">
        <f ca="1">IF(ATALI[[#This Row],[//]]="","",HYPERLINK("["&amp;SUBSTITUTE(DIR,"'","")&amp;"]NOTA!D"&amp;ATALI[[#This Row],[//]]+2,"&gt;"))</f>
        <v/>
      </c>
      <c r="D951" s="29" t="str">
        <f>IF(ATALI[[#This Row],[ID NOTA]]="","",INDEX(Table1[QB],MATCH(ATALI[[#This Row],[ID NOTA]],Table1[ID],0)))</f>
        <v/>
      </c>
      <c r="E95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51" s="29"/>
      <c r="G951" s="30" t="str">
        <f ca="1">IF(ATALI[[#This Row],[N_ID]]="","",INDEX(INDIRECT($2:$2),ATALI[[#This Row],[//]]))</f>
        <v/>
      </c>
      <c r="H951" s="30" t="str">
        <f ca="1">IF(ATALI[[#This Row],[N_ID]]="","",INDEX(INDIRECT($2:$2),ATALI[[#This Row],[//]]))</f>
        <v/>
      </c>
      <c r="I951" s="32" t="str">
        <f ca="1">IF(ATALI[[#This Row],[N_ID]]="","",INDEX(INDIRECT($2:$2),ATALI[[#This Row],[//]]))</f>
        <v/>
      </c>
      <c r="J951" s="32" t="str">
        <f ca="1">IF(ATALI[[#This Row],[//]]="","",INDEX([3]!db[NB PAJAK],ATALI[[#This Row],[stt]]-1))</f>
        <v/>
      </c>
      <c r="K951" s="29" t="str">
        <f ca="1">IF(ATALI[[#This Row],[//]]="","",INDEX(INDIRECT($2:$2),ATALI[[#This Row],[//]]))</f>
        <v/>
      </c>
      <c r="L951" s="29" t="str">
        <f ca="1">IF(ATALI[[#This Row],[//]]="","",INDEX(INDIRECT($2:$2),ATALI[[#This Row],[//]]))</f>
        <v/>
      </c>
      <c r="M951" s="29" t="str">
        <f ca="1">IF(ATALI[[#This Row],[//]]="","",INDEX(INDIRECT($2:$2),ATALI[[#This Row],[//]]))</f>
        <v/>
      </c>
      <c r="N951" s="33" t="str">
        <f ca="1">IF(ATALI[[#This Row],[//]]="","",INDEX(INDIRECT($2:$2),ATALI[[#This Row],[//]]))</f>
        <v/>
      </c>
      <c r="O951" s="44" t="str">
        <f ca="1">IF(ATALI[[#This Row],[//]]="","",INDEX(INDIRECT($2:$2),ATALI[[#This Row],[//]]))</f>
        <v/>
      </c>
      <c r="P951" s="44" t="str">
        <f ca="1">IF(ATALI[[#This Row],[//]]="","",IF(INDEX(INDIRECT($2:$2),ATALI[[#This Row],[//]])="","",INDEX(INDIRECT($2:$2),ATALI[[#This Row],[//]])))</f>
        <v/>
      </c>
      <c r="Q951" s="33" t="str">
        <f ca="1">IF(ATALI[[#This Row],[//]]="","",INDEX(INDIRECT($2:$2),ATALI[[#This Row],[//]]))</f>
        <v/>
      </c>
      <c r="R9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51" s="45" t="str">
        <f ca="1">IF(ATALI[[#This Row],[//]]="","",IF(INDEX(INDIRECT($2:$2),ATALI[[#This Row],[//]])="","",INDEX(INDIRECT($2:$2),ATALI[[#This Row],[//]])))</f>
        <v/>
      </c>
      <c r="U951" s="32" t="str">
        <f ca="1">IF(ATALI[[#This Row],[//]]="","",INDEX(INDIRECT($2:$2),ATALI[[#This Row],[//]]))</f>
        <v/>
      </c>
      <c r="V951" s="32" t="str">
        <f ca="1">LOWER(SUBSTITUTE(SUBSTITUTE(SUBSTITUTE(SUBSTITUTE(SUBSTITUTE(SUBSTITUTE(SUBSTITUTE(ATALI[[#This Row],[N.B.nota]]," ",""),"-",""),"(",""),")",""),".",""),",",""),"/",""))</f>
        <v/>
      </c>
      <c r="W951" s="32" t="str">
        <f ca="1">IF(ATALI[[#This Row],[concat]]="","",MATCH(ATALI[[#This Row],[concat]],[3]!db[NB NOTA_C],0)+1)</f>
        <v/>
      </c>
      <c r="X951" s="32" t="str">
        <f ca="1">IF(ATALI[[#This Row],[N.B.nota]]="","",ADDRESS(ROW(ATALI[QB]),COLUMN(ATALI[QB]))&amp;":"&amp;ADDRESS(ROW(),COLUMN(ATALI[QB])))</f>
        <v/>
      </c>
      <c r="Y951" s="46" t="str">
        <f ca="1">IF(ATALI[[#This Row],[//]]="","",HYPERLINK("[../DB.xlsx]DB!e"&amp;MATCH(ATALI[[#This Row],[concat]],[3]!db[NB NOTA_C],0)+1,"&gt;"))</f>
        <v/>
      </c>
      <c r="Z951" s="32">
        <f ca="1">IF(ATALI[[#This Row],[ID NOTA]]="",INDIRECT(ADDRESS(ROW()-1,COLUMN())),ATALI[[#This Row],[ID NOTA]])</f>
        <v>7</v>
      </c>
    </row>
    <row r="952" spans="1:26" x14ac:dyDescent="0.25">
      <c r="A952" s="32"/>
      <c r="B952" s="29" t="str">
        <f>IF(ATALI[[#This Row],[N_ID]]="","",INDEX(Table1[ID],MATCH(ATALI[[#This Row],[N_ID]],Table1[N_ID],0)))</f>
        <v/>
      </c>
      <c r="C952" s="29" t="str">
        <f ca="1">IF(ATALI[[#This Row],[//]]="","",HYPERLINK("["&amp;SUBSTITUTE(DIR,"'","")&amp;"]NOTA!D"&amp;ATALI[[#This Row],[//]]+2,"&gt;"))</f>
        <v/>
      </c>
      <c r="D952" s="29" t="str">
        <f>IF(ATALI[[#This Row],[ID NOTA]]="","",INDEX(Table1[QB],MATCH(ATALI[[#This Row],[ID NOTA]],Table1[ID],0)))</f>
        <v/>
      </c>
      <c r="E95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52" s="29"/>
      <c r="G952" s="30" t="str">
        <f ca="1">IF(ATALI[[#This Row],[N_ID]]="","",INDEX(INDIRECT($2:$2),ATALI[[#This Row],[//]]))</f>
        <v/>
      </c>
      <c r="H952" s="30" t="str">
        <f ca="1">IF(ATALI[[#This Row],[N_ID]]="","",INDEX(INDIRECT($2:$2),ATALI[[#This Row],[//]]))</f>
        <v/>
      </c>
      <c r="I952" s="32" t="str">
        <f ca="1">IF(ATALI[[#This Row],[N_ID]]="","",INDEX(INDIRECT($2:$2),ATALI[[#This Row],[//]]))</f>
        <v/>
      </c>
      <c r="J952" s="32" t="str">
        <f ca="1">IF(ATALI[[#This Row],[//]]="","",INDEX([3]!db[NB PAJAK],ATALI[[#This Row],[stt]]-1))</f>
        <v/>
      </c>
      <c r="K952" s="29" t="str">
        <f ca="1">IF(ATALI[[#This Row],[//]]="","",INDEX(INDIRECT($2:$2),ATALI[[#This Row],[//]]))</f>
        <v/>
      </c>
      <c r="L952" s="29" t="str">
        <f ca="1">IF(ATALI[[#This Row],[//]]="","",INDEX(INDIRECT($2:$2),ATALI[[#This Row],[//]]))</f>
        <v/>
      </c>
      <c r="M952" s="29" t="str">
        <f ca="1">IF(ATALI[[#This Row],[//]]="","",INDEX(INDIRECT($2:$2),ATALI[[#This Row],[//]]))</f>
        <v/>
      </c>
      <c r="N952" s="33" t="str">
        <f ca="1">IF(ATALI[[#This Row],[//]]="","",INDEX(INDIRECT($2:$2),ATALI[[#This Row],[//]]))</f>
        <v/>
      </c>
      <c r="O952" s="44" t="str">
        <f ca="1">IF(ATALI[[#This Row],[//]]="","",INDEX(INDIRECT($2:$2),ATALI[[#This Row],[//]]))</f>
        <v/>
      </c>
      <c r="P952" s="44" t="str">
        <f ca="1">IF(ATALI[[#This Row],[//]]="","",IF(INDEX(INDIRECT($2:$2),ATALI[[#This Row],[//]])="","",INDEX(INDIRECT($2:$2),ATALI[[#This Row],[//]])))</f>
        <v/>
      </c>
      <c r="Q952" s="33" t="str">
        <f ca="1">IF(ATALI[[#This Row],[//]]="","",INDEX(INDIRECT($2:$2),ATALI[[#This Row],[//]]))</f>
        <v/>
      </c>
      <c r="R9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52" s="45" t="str">
        <f ca="1">IF(ATALI[[#This Row],[//]]="","",IF(INDEX(INDIRECT($2:$2),ATALI[[#This Row],[//]])="","",INDEX(INDIRECT($2:$2),ATALI[[#This Row],[//]])))</f>
        <v/>
      </c>
      <c r="U952" s="32" t="str">
        <f ca="1">IF(ATALI[[#This Row],[//]]="","",INDEX(INDIRECT($2:$2),ATALI[[#This Row],[//]]))</f>
        <v/>
      </c>
      <c r="V952" s="32" t="str">
        <f ca="1">LOWER(SUBSTITUTE(SUBSTITUTE(SUBSTITUTE(SUBSTITUTE(SUBSTITUTE(SUBSTITUTE(SUBSTITUTE(ATALI[[#This Row],[N.B.nota]]," ",""),"-",""),"(",""),")",""),".",""),",",""),"/",""))</f>
        <v/>
      </c>
      <c r="W952" s="32" t="str">
        <f ca="1">IF(ATALI[[#This Row],[concat]]="","",MATCH(ATALI[[#This Row],[concat]],[3]!db[NB NOTA_C],0)+1)</f>
        <v/>
      </c>
      <c r="X952" s="32" t="str">
        <f ca="1">IF(ATALI[[#This Row],[N.B.nota]]="","",ADDRESS(ROW(ATALI[QB]),COLUMN(ATALI[QB]))&amp;":"&amp;ADDRESS(ROW(),COLUMN(ATALI[QB])))</f>
        <v/>
      </c>
      <c r="Y952" s="46" t="str">
        <f ca="1">IF(ATALI[[#This Row],[//]]="","",HYPERLINK("[../DB.xlsx]DB!e"&amp;MATCH(ATALI[[#This Row],[concat]],[3]!db[NB NOTA_C],0)+1,"&gt;"))</f>
        <v/>
      </c>
      <c r="Z952" s="32">
        <f ca="1">IF(ATALI[[#This Row],[ID NOTA]]="",INDIRECT(ADDRESS(ROW()-1,COLUMN())),ATALI[[#This Row],[ID NOTA]])</f>
        <v>7</v>
      </c>
    </row>
    <row r="953" spans="1:26" x14ac:dyDescent="0.25">
      <c r="A953" s="32"/>
      <c r="B953" s="29" t="str">
        <f>IF(ATALI[[#This Row],[N_ID]]="","",INDEX(Table1[ID],MATCH(ATALI[[#This Row],[N_ID]],Table1[N_ID],0)))</f>
        <v/>
      </c>
      <c r="C953" s="29" t="str">
        <f ca="1">IF(ATALI[[#This Row],[//]]="","",HYPERLINK("["&amp;SUBSTITUTE(DIR,"'","")&amp;"]NOTA!D"&amp;ATALI[[#This Row],[//]]+2,"&gt;"))</f>
        <v/>
      </c>
      <c r="D953" s="29" t="str">
        <f>IF(ATALI[[#This Row],[ID NOTA]]="","",INDEX(Table1[QB],MATCH(ATALI[[#This Row],[ID NOTA]],Table1[ID],0)))</f>
        <v/>
      </c>
      <c r="E95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53" s="29"/>
      <c r="G953" s="30" t="str">
        <f ca="1">IF(ATALI[[#This Row],[N_ID]]="","",INDEX(INDIRECT($2:$2),ATALI[[#This Row],[//]]))</f>
        <v/>
      </c>
      <c r="H953" s="30" t="str">
        <f ca="1">IF(ATALI[[#This Row],[N_ID]]="","",INDEX(INDIRECT($2:$2),ATALI[[#This Row],[//]]))</f>
        <v/>
      </c>
      <c r="I953" s="32" t="str">
        <f ca="1">IF(ATALI[[#This Row],[N_ID]]="","",INDEX(INDIRECT($2:$2),ATALI[[#This Row],[//]]))</f>
        <v/>
      </c>
      <c r="J953" s="32" t="str">
        <f ca="1">IF(ATALI[[#This Row],[//]]="","",INDEX([3]!db[NB PAJAK],ATALI[[#This Row],[stt]]-1))</f>
        <v/>
      </c>
      <c r="K953" s="29" t="str">
        <f ca="1">IF(ATALI[[#This Row],[//]]="","",INDEX(INDIRECT($2:$2),ATALI[[#This Row],[//]]))</f>
        <v/>
      </c>
      <c r="L953" s="29" t="str">
        <f ca="1">IF(ATALI[[#This Row],[//]]="","",INDEX(INDIRECT($2:$2),ATALI[[#This Row],[//]]))</f>
        <v/>
      </c>
      <c r="M953" s="29" t="str">
        <f ca="1">IF(ATALI[[#This Row],[//]]="","",INDEX(INDIRECT($2:$2),ATALI[[#This Row],[//]]))</f>
        <v/>
      </c>
      <c r="N953" s="33" t="str">
        <f ca="1">IF(ATALI[[#This Row],[//]]="","",INDEX(INDIRECT($2:$2),ATALI[[#This Row],[//]]))</f>
        <v/>
      </c>
      <c r="O953" s="44" t="str">
        <f ca="1">IF(ATALI[[#This Row],[//]]="","",INDEX(INDIRECT($2:$2),ATALI[[#This Row],[//]]))</f>
        <v/>
      </c>
      <c r="P953" s="44" t="str">
        <f ca="1">IF(ATALI[[#This Row],[//]]="","",IF(INDEX(INDIRECT($2:$2),ATALI[[#This Row],[//]])="","",INDEX(INDIRECT($2:$2),ATALI[[#This Row],[//]])))</f>
        <v/>
      </c>
      <c r="Q953" s="33" t="str">
        <f ca="1">IF(ATALI[[#This Row],[//]]="","",INDEX(INDIRECT($2:$2),ATALI[[#This Row],[//]]))</f>
        <v/>
      </c>
      <c r="R9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53" s="45" t="str">
        <f ca="1">IF(ATALI[[#This Row],[//]]="","",IF(INDEX(INDIRECT($2:$2),ATALI[[#This Row],[//]])="","",INDEX(INDIRECT($2:$2),ATALI[[#This Row],[//]])))</f>
        <v/>
      </c>
      <c r="U953" s="32" t="str">
        <f ca="1">IF(ATALI[[#This Row],[//]]="","",INDEX(INDIRECT($2:$2),ATALI[[#This Row],[//]]))</f>
        <v/>
      </c>
      <c r="V953" s="32" t="str">
        <f ca="1">LOWER(SUBSTITUTE(SUBSTITUTE(SUBSTITUTE(SUBSTITUTE(SUBSTITUTE(SUBSTITUTE(SUBSTITUTE(ATALI[[#This Row],[N.B.nota]]," ",""),"-",""),"(",""),")",""),".",""),",",""),"/",""))</f>
        <v/>
      </c>
      <c r="W953" s="32" t="str">
        <f ca="1">IF(ATALI[[#This Row],[concat]]="","",MATCH(ATALI[[#This Row],[concat]],[3]!db[NB NOTA_C],0)+1)</f>
        <v/>
      </c>
      <c r="X953" s="32" t="str">
        <f ca="1">IF(ATALI[[#This Row],[N.B.nota]]="","",ADDRESS(ROW(ATALI[QB]),COLUMN(ATALI[QB]))&amp;":"&amp;ADDRESS(ROW(),COLUMN(ATALI[QB])))</f>
        <v/>
      </c>
      <c r="Y953" s="46" t="str">
        <f ca="1">IF(ATALI[[#This Row],[//]]="","",HYPERLINK("[../DB.xlsx]DB!e"&amp;MATCH(ATALI[[#This Row],[concat]],[3]!db[NB NOTA_C],0)+1,"&gt;"))</f>
        <v/>
      </c>
      <c r="Z953" s="32">
        <f ca="1">IF(ATALI[[#This Row],[ID NOTA]]="",INDIRECT(ADDRESS(ROW()-1,COLUMN())),ATALI[[#This Row],[ID NOTA]])</f>
        <v>7</v>
      </c>
    </row>
    <row r="954" spans="1:26" x14ac:dyDescent="0.25">
      <c r="A954" s="32"/>
      <c r="B954" s="29" t="str">
        <f>IF(ATALI[[#This Row],[N_ID]]="","",INDEX(Table1[ID],MATCH(ATALI[[#This Row],[N_ID]],Table1[N_ID],0)))</f>
        <v/>
      </c>
      <c r="C954" s="29" t="str">
        <f ca="1">IF(ATALI[[#This Row],[//]]="","",HYPERLINK("["&amp;SUBSTITUTE(DIR,"'","")&amp;"]NOTA!D"&amp;ATALI[[#This Row],[//]]+2,"&gt;"))</f>
        <v/>
      </c>
      <c r="D954" s="29" t="str">
        <f>IF(ATALI[[#This Row],[ID NOTA]]="","",INDEX(Table1[QB],MATCH(ATALI[[#This Row],[ID NOTA]],Table1[ID],0)))</f>
        <v/>
      </c>
      <c r="E95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54" s="29"/>
      <c r="G954" s="30" t="str">
        <f ca="1">IF(ATALI[[#This Row],[N_ID]]="","",INDEX(INDIRECT($2:$2),ATALI[[#This Row],[//]]))</f>
        <v/>
      </c>
      <c r="H954" s="30" t="str">
        <f ca="1">IF(ATALI[[#This Row],[N_ID]]="","",INDEX(INDIRECT($2:$2),ATALI[[#This Row],[//]]))</f>
        <v/>
      </c>
      <c r="I954" s="32" t="str">
        <f ca="1">IF(ATALI[[#This Row],[N_ID]]="","",INDEX(INDIRECT($2:$2),ATALI[[#This Row],[//]]))</f>
        <v/>
      </c>
      <c r="J954" s="32" t="str">
        <f ca="1">IF(ATALI[[#This Row],[//]]="","",INDEX([3]!db[NB PAJAK],ATALI[[#This Row],[stt]]-1))</f>
        <v/>
      </c>
      <c r="K954" s="29" t="str">
        <f ca="1">IF(ATALI[[#This Row],[//]]="","",INDEX(INDIRECT($2:$2),ATALI[[#This Row],[//]]))</f>
        <v/>
      </c>
      <c r="L954" s="29" t="str">
        <f ca="1">IF(ATALI[[#This Row],[//]]="","",INDEX(INDIRECT($2:$2),ATALI[[#This Row],[//]]))</f>
        <v/>
      </c>
      <c r="M954" s="29" t="str">
        <f ca="1">IF(ATALI[[#This Row],[//]]="","",INDEX(INDIRECT($2:$2),ATALI[[#This Row],[//]]))</f>
        <v/>
      </c>
      <c r="N954" s="33" t="str">
        <f ca="1">IF(ATALI[[#This Row],[//]]="","",INDEX(INDIRECT($2:$2),ATALI[[#This Row],[//]]))</f>
        <v/>
      </c>
      <c r="O954" s="44" t="str">
        <f ca="1">IF(ATALI[[#This Row],[//]]="","",INDEX(INDIRECT($2:$2),ATALI[[#This Row],[//]]))</f>
        <v/>
      </c>
      <c r="P954" s="44" t="str">
        <f ca="1">IF(ATALI[[#This Row],[//]]="","",IF(INDEX(INDIRECT($2:$2),ATALI[[#This Row],[//]])="","",INDEX(INDIRECT($2:$2),ATALI[[#This Row],[//]])))</f>
        <v/>
      </c>
      <c r="Q954" s="33" t="str">
        <f ca="1">IF(ATALI[[#This Row],[//]]="","",INDEX(INDIRECT($2:$2),ATALI[[#This Row],[//]]))</f>
        <v/>
      </c>
      <c r="R9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54" s="45" t="str">
        <f ca="1">IF(ATALI[[#This Row],[//]]="","",IF(INDEX(INDIRECT($2:$2),ATALI[[#This Row],[//]])="","",INDEX(INDIRECT($2:$2),ATALI[[#This Row],[//]])))</f>
        <v/>
      </c>
      <c r="U954" s="32" t="str">
        <f ca="1">IF(ATALI[[#This Row],[//]]="","",INDEX(INDIRECT($2:$2),ATALI[[#This Row],[//]]))</f>
        <v/>
      </c>
      <c r="V954" s="32" t="str">
        <f ca="1">LOWER(SUBSTITUTE(SUBSTITUTE(SUBSTITUTE(SUBSTITUTE(SUBSTITUTE(SUBSTITUTE(SUBSTITUTE(ATALI[[#This Row],[N.B.nota]]," ",""),"-",""),"(",""),")",""),".",""),",",""),"/",""))</f>
        <v/>
      </c>
      <c r="W954" s="32" t="str">
        <f ca="1">IF(ATALI[[#This Row],[concat]]="","",MATCH(ATALI[[#This Row],[concat]],[3]!db[NB NOTA_C],0)+1)</f>
        <v/>
      </c>
      <c r="X954" s="32" t="str">
        <f ca="1">IF(ATALI[[#This Row],[N.B.nota]]="","",ADDRESS(ROW(ATALI[QB]),COLUMN(ATALI[QB]))&amp;":"&amp;ADDRESS(ROW(),COLUMN(ATALI[QB])))</f>
        <v/>
      </c>
      <c r="Y954" s="46" t="str">
        <f ca="1">IF(ATALI[[#This Row],[//]]="","",HYPERLINK("[../DB.xlsx]DB!e"&amp;MATCH(ATALI[[#This Row],[concat]],[3]!db[NB NOTA_C],0)+1,"&gt;"))</f>
        <v/>
      </c>
      <c r="Z954" s="32">
        <f ca="1">IF(ATALI[[#This Row],[ID NOTA]]="",INDIRECT(ADDRESS(ROW()-1,COLUMN())),ATALI[[#This Row],[ID NOTA]])</f>
        <v>7</v>
      </c>
    </row>
    <row r="955" spans="1:26" x14ac:dyDescent="0.25">
      <c r="A955" s="32"/>
      <c r="B955" s="29" t="str">
        <f>IF(ATALI[[#This Row],[N_ID]]="","",INDEX(Table1[ID],MATCH(ATALI[[#This Row],[N_ID]],Table1[N_ID],0)))</f>
        <v/>
      </c>
      <c r="C955" s="29" t="str">
        <f ca="1">IF(ATALI[[#This Row],[//]]="","",HYPERLINK("["&amp;SUBSTITUTE(DIR,"'","")&amp;"]NOTA!D"&amp;ATALI[[#This Row],[//]]+2,"&gt;"))</f>
        <v/>
      </c>
      <c r="D955" s="29" t="str">
        <f>IF(ATALI[[#This Row],[ID NOTA]]="","",INDEX(Table1[QB],MATCH(ATALI[[#This Row],[ID NOTA]],Table1[ID],0)))</f>
        <v/>
      </c>
      <c r="E95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55" s="29"/>
      <c r="G955" s="30" t="str">
        <f ca="1">IF(ATALI[[#This Row],[N_ID]]="","",INDEX(INDIRECT($2:$2),ATALI[[#This Row],[//]]))</f>
        <v/>
      </c>
      <c r="H955" s="30" t="str">
        <f ca="1">IF(ATALI[[#This Row],[N_ID]]="","",INDEX(INDIRECT($2:$2),ATALI[[#This Row],[//]]))</f>
        <v/>
      </c>
      <c r="I955" s="32" t="str">
        <f ca="1">IF(ATALI[[#This Row],[N_ID]]="","",INDEX(INDIRECT($2:$2),ATALI[[#This Row],[//]]))</f>
        <v/>
      </c>
      <c r="J955" s="32" t="str">
        <f ca="1">IF(ATALI[[#This Row],[//]]="","",INDEX([3]!db[NB PAJAK],ATALI[[#This Row],[stt]]-1))</f>
        <v/>
      </c>
      <c r="K955" s="29" t="str">
        <f ca="1">IF(ATALI[[#This Row],[//]]="","",INDEX(INDIRECT($2:$2),ATALI[[#This Row],[//]]))</f>
        <v/>
      </c>
      <c r="L955" s="29" t="str">
        <f ca="1">IF(ATALI[[#This Row],[//]]="","",INDEX(INDIRECT($2:$2),ATALI[[#This Row],[//]]))</f>
        <v/>
      </c>
      <c r="M955" s="29" t="str">
        <f ca="1">IF(ATALI[[#This Row],[//]]="","",INDEX(INDIRECT($2:$2),ATALI[[#This Row],[//]]))</f>
        <v/>
      </c>
      <c r="N955" s="33" t="str">
        <f ca="1">IF(ATALI[[#This Row],[//]]="","",INDEX(INDIRECT($2:$2),ATALI[[#This Row],[//]]))</f>
        <v/>
      </c>
      <c r="O955" s="44" t="str">
        <f ca="1">IF(ATALI[[#This Row],[//]]="","",INDEX(INDIRECT($2:$2),ATALI[[#This Row],[//]]))</f>
        <v/>
      </c>
      <c r="P955" s="44" t="str">
        <f ca="1">IF(ATALI[[#This Row],[//]]="","",IF(INDEX(INDIRECT($2:$2),ATALI[[#This Row],[//]])="","",INDEX(INDIRECT($2:$2),ATALI[[#This Row],[//]])))</f>
        <v/>
      </c>
      <c r="Q955" s="33" t="str">
        <f ca="1">IF(ATALI[[#This Row],[//]]="","",INDEX(INDIRECT($2:$2),ATALI[[#This Row],[//]]))</f>
        <v/>
      </c>
      <c r="R9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55" s="45" t="str">
        <f ca="1">IF(ATALI[[#This Row],[//]]="","",IF(INDEX(INDIRECT($2:$2),ATALI[[#This Row],[//]])="","",INDEX(INDIRECT($2:$2),ATALI[[#This Row],[//]])))</f>
        <v/>
      </c>
      <c r="U955" s="32" t="str">
        <f ca="1">IF(ATALI[[#This Row],[//]]="","",INDEX(INDIRECT($2:$2),ATALI[[#This Row],[//]]))</f>
        <v/>
      </c>
      <c r="V955" s="32" t="str">
        <f ca="1">LOWER(SUBSTITUTE(SUBSTITUTE(SUBSTITUTE(SUBSTITUTE(SUBSTITUTE(SUBSTITUTE(SUBSTITUTE(ATALI[[#This Row],[N.B.nota]]," ",""),"-",""),"(",""),")",""),".",""),",",""),"/",""))</f>
        <v/>
      </c>
      <c r="W955" s="32" t="str">
        <f ca="1">IF(ATALI[[#This Row],[concat]]="","",MATCH(ATALI[[#This Row],[concat]],[3]!db[NB NOTA_C],0)+1)</f>
        <v/>
      </c>
      <c r="X955" s="32" t="str">
        <f ca="1">IF(ATALI[[#This Row],[N.B.nota]]="","",ADDRESS(ROW(ATALI[QB]),COLUMN(ATALI[QB]))&amp;":"&amp;ADDRESS(ROW(),COLUMN(ATALI[QB])))</f>
        <v/>
      </c>
      <c r="Y955" s="46" t="str">
        <f ca="1">IF(ATALI[[#This Row],[//]]="","",HYPERLINK("[../DB.xlsx]DB!e"&amp;MATCH(ATALI[[#This Row],[concat]],[3]!db[NB NOTA_C],0)+1,"&gt;"))</f>
        <v/>
      </c>
      <c r="Z955" s="32">
        <f ca="1">IF(ATALI[[#This Row],[ID NOTA]]="",INDIRECT(ADDRESS(ROW()-1,COLUMN())),ATALI[[#This Row],[ID NOTA]])</f>
        <v>7</v>
      </c>
    </row>
    <row r="956" spans="1:26" x14ac:dyDescent="0.25">
      <c r="A956" s="32"/>
      <c r="B956" s="29" t="str">
        <f>IF(ATALI[[#This Row],[N_ID]]="","",INDEX(Table1[ID],MATCH(ATALI[[#This Row],[N_ID]],Table1[N_ID],0)))</f>
        <v/>
      </c>
      <c r="C956" s="29" t="str">
        <f ca="1">IF(ATALI[[#This Row],[//]]="","",HYPERLINK("["&amp;SUBSTITUTE(DIR,"'","")&amp;"]NOTA!D"&amp;ATALI[[#This Row],[//]]+2,"&gt;"))</f>
        <v/>
      </c>
      <c r="D956" s="29" t="str">
        <f>IF(ATALI[[#This Row],[ID NOTA]]="","",INDEX(Table1[QB],MATCH(ATALI[[#This Row],[ID NOTA]],Table1[ID],0)))</f>
        <v/>
      </c>
      <c r="E95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56" s="29"/>
      <c r="G956" s="30" t="str">
        <f ca="1">IF(ATALI[[#This Row],[N_ID]]="","",INDEX(INDIRECT($2:$2),ATALI[[#This Row],[//]]))</f>
        <v/>
      </c>
      <c r="H956" s="30" t="str">
        <f ca="1">IF(ATALI[[#This Row],[N_ID]]="","",INDEX(INDIRECT($2:$2),ATALI[[#This Row],[//]]))</f>
        <v/>
      </c>
      <c r="I956" s="32" t="str">
        <f ca="1">IF(ATALI[[#This Row],[N_ID]]="","",INDEX(INDIRECT($2:$2),ATALI[[#This Row],[//]]))</f>
        <v/>
      </c>
      <c r="J956" s="32" t="str">
        <f ca="1">IF(ATALI[[#This Row],[//]]="","",INDEX([3]!db[NB PAJAK],ATALI[[#This Row],[stt]]-1))</f>
        <v/>
      </c>
      <c r="K956" s="29" t="str">
        <f ca="1">IF(ATALI[[#This Row],[//]]="","",INDEX(INDIRECT($2:$2),ATALI[[#This Row],[//]]))</f>
        <v/>
      </c>
      <c r="L956" s="29" t="str">
        <f ca="1">IF(ATALI[[#This Row],[//]]="","",INDEX(INDIRECT($2:$2),ATALI[[#This Row],[//]]))</f>
        <v/>
      </c>
      <c r="M956" s="29" t="str">
        <f ca="1">IF(ATALI[[#This Row],[//]]="","",INDEX(INDIRECT($2:$2),ATALI[[#This Row],[//]]))</f>
        <v/>
      </c>
      <c r="N956" s="33" t="str">
        <f ca="1">IF(ATALI[[#This Row],[//]]="","",INDEX(INDIRECT($2:$2),ATALI[[#This Row],[//]]))</f>
        <v/>
      </c>
      <c r="O956" s="44" t="str">
        <f ca="1">IF(ATALI[[#This Row],[//]]="","",INDEX(INDIRECT($2:$2),ATALI[[#This Row],[//]]))</f>
        <v/>
      </c>
      <c r="P956" s="44" t="str">
        <f ca="1">IF(ATALI[[#This Row],[//]]="","",IF(INDEX(INDIRECT($2:$2),ATALI[[#This Row],[//]])="","",INDEX(INDIRECT($2:$2),ATALI[[#This Row],[//]])))</f>
        <v/>
      </c>
      <c r="Q956" s="33" t="str">
        <f ca="1">IF(ATALI[[#This Row],[//]]="","",INDEX(INDIRECT($2:$2),ATALI[[#This Row],[//]]))</f>
        <v/>
      </c>
      <c r="R9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56" s="45" t="str">
        <f ca="1">IF(ATALI[[#This Row],[//]]="","",IF(INDEX(INDIRECT($2:$2),ATALI[[#This Row],[//]])="","",INDEX(INDIRECT($2:$2),ATALI[[#This Row],[//]])))</f>
        <v/>
      </c>
      <c r="U956" s="32" t="str">
        <f ca="1">IF(ATALI[[#This Row],[//]]="","",INDEX(INDIRECT($2:$2),ATALI[[#This Row],[//]]))</f>
        <v/>
      </c>
      <c r="V956" s="32" t="str">
        <f ca="1">LOWER(SUBSTITUTE(SUBSTITUTE(SUBSTITUTE(SUBSTITUTE(SUBSTITUTE(SUBSTITUTE(SUBSTITUTE(ATALI[[#This Row],[N.B.nota]]," ",""),"-",""),"(",""),")",""),".",""),",",""),"/",""))</f>
        <v/>
      </c>
      <c r="W956" s="32" t="str">
        <f ca="1">IF(ATALI[[#This Row],[concat]]="","",MATCH(ATALI[[#This Row],[concat]],[3]!db[NB NOTA_C],0)+1)</f>
        <v/>
      </c>
      <c r="X956" s="32" t="str">
        <f ca="1">IF(ATALI[[#This Row],[N.B.nota]]="","",ADDRESS(ROW(ATALI[QB]),COLUMN(ATALI[QB]))&amp;":"&amp;ADDRESS(ROW(),COLUMN(ATALI[QB])))</f>
        <v/>
      </c>
      <c r="Y956" s="46" t="str">
        <f ca="1">IF(ATALI[[#This Row],[//]]="","",HYPERLINK("[../DB.xlsx]DB!e"&amp;MATCH(ATALI[[#This Row],[concat]],[3]!db[NB NOTA_C],0)+1,"&gt;"))</f>
        <v/>
      </c>
      <c r="Z956" s="32">
        <f ca="1">IF(ATALI[[#This Row],[ID NOTA]]="",INDIRECT(ADDRESS(ROW()-1,COLUMN())),ATALI[[#This Row],[ID NOTA]])</f>
        <v>7</v>
      </c>
    </row>
    <row r="957" spans="1:26" x14ac:dyDescent="0.25">
      <c r="A957" s="32"/>
      <c r="B957" s="29" t="str">
        <f>IF(ATALI[[#This Row],[N_ID]]="","",INDEX(Table1[ID],MATCH(ATALI[[#This Row],[N_ID]],Table1[N_ID],0)))</f>
        <v/>
      </c>
      <c r="C957" s="29" t="str">
        <f ca="1">IF(ATALI[[#This Row],[//]]="","",HYPERLINK("["&amp;SUBSTITUTE(DIR,"'","")&amp;"]NOTA!D"&amp;ATALI[[#This Row],[//]]+2,"&gt;"))</f>
        <v/>
      </c>
      <c r="D957" s="29" t="str">
        <f>IF(ATALI[[#This Row],[ID NOTA]]="","",INDEX(Table1[QB],MATCH(ATALI[[#This Row],[ID NOTA]],Table1[ID],0)))</f>
        <v/>
      </c>
      <c r="E95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57" s="29"/>
      <c r="G957" s="30" t="str">
        <f ca="1">IF(ATALI[[#This Row],[N_ID]]="","",INDEX(INDIRECT($2:$2),ATALI[[#This Row],[//]]))</f>
        <v/>
      </c>
      <c r="H957" s="30" t="str">
        <f ca="1">IF(ATALI[[#This Row],[N_ID]]="","",INDEX(INDIRECT($2:$2),ATALI[[#This Row],[//]]))</f>
        <v/>
      </c>
      <c r="I957" s="32" t="str">
        <f ca="1">IF(ATALI[[#This Row],[N_ID]]="","",INDEX(INDIRECT($2:$2),ATALI[[#This Row],[//]]))</f>
        <v/>
      </c>
      <c r="J957" s="32" t="str">
        <f ca="1">IF(ATALI[[#This Row],[//]]="","",INDEX([3]!db[NB PAJAK],ATALI[[#This Row],[stt]]-1))</f>
        <v/>
      </c>
      <c r="K957" s="29" t="str">
        <f ca="1">IF(ATALI[[#This Row],[//]]="","",INDEX(INDIRECT($2:$2),ATALI[[#This Row],[//]]))</f>
        <v/>
      </c>
      <c r="L957" s="29" t="str">
        <f ca="1">IF(ATALI[[#This Row],[//]]="","",INDEX(INDIRECT($2:$2),ATALI[[#This Row],[//]]))</f>
        <v/>
      </c>
      <c r="M957" s="29" t="str">
        <f ca="1">IF(ATALI[[#This Row],[//]]="","",INDEX(INDIRECT($2:$2),ATALI[[#This Row],[//]]))</f>
        <v/>
      </c>
      <c r="N957" s="33" t="str">
        <f ca="1">IF(ATALI[[#This Row],[//]]="","",INDEX(INDIRECT($2:$2),ATALI[[#This Row],[//]]))</f>
        <v/>
      </c>
      <c r="O957" s="44" t="str">
        <f ca="1">IF(ATALI[[#This Row],[//]]="","",INDEX(INDIRECT($2:$2),ATALI[[#This Row],[//]]))</f>
        <v/>
      </c>
      <c r="P957" s="44" t="str">
        <f ca="1">IF(ATALI[[#This Row],[//]]="","",IF(INDEX(INDIRECT($2:$2),ATALI[[#This Row],[//]])="","",INDEX(INDIRECT($2:$2),ATALI[[#This Row],[//]])))</f>
        <v/>
      </c>
      <c r="Q957" s="33" t="str">
        <f ca="1">IF(ATALI[[#This Row],[//]]="","",INDEX(INDIRECT($2:$2),ATALI[[#This Row],[//]]))</f>
        <v/>
      </c>
      <c r="R9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57" s="45" t="str">
        <f ca="1">IF(ATALI[[#This Row],[//]]="","",IF(INDEX(INDIRECT($2:$2),ATALI[[#This Row],[//]])="","",INDEX(INDIRECT($2:$2),ATALI[[#This Row],[//]])))</f>
        <v/>
      </c>
      <c r="U957" s="32" t="str">
        <f ca="1">IF(ATALI[[#This Row],[//]]="","",INDEX(INDIRECT($2:$2),ATALI[[#This Row],[//]]))</f>
        <v/>
      </c>
      <c r="V957" s="32" t="str">
        <f ca="1">LOWER(SUBSTITUTE(SUBSTITUTE(SUBSTITUTE(SUBSTITUTE(SUBSTITUTE(SUBSTITUTE(SUBSTITUTE(ATALI[[#This Row],[N.B.nota]]," ",""),"-",""),"(",""),")",""),".",""),",",""),"/",""))</f>
        <v/>
      </c>
      <c r="W957" s="32" t="str">
        <f ca="1">IF(ATALI[[#This Row],[concat]]="","",MATCH(ATALI[[#This Row],[concat]],[3]!db[NB NOTA_C],0)+1)</f>
        <v/>
      </c>
      <c r="X957" s="32" t="str">
        <f ca="1">IF(ATALI[[#This Row],[N.B.nota]]="","",ADDRESS(ROW(ATALI[QB]),COLUMN(ATALI[QB]))&amp;":"&amp;ADDRESS(ROW(),COLUMN(ATALI[QB])))</f>
        <v/>
      </c>
      <c r="Y957" s="46" t="str">
        <f ca="1">IF(ATALI[[#This Row],[//]]="","",HYPERLINK("[../DB.xlsx]DB!e"&amp;MATCH(ATALI[[#This Row],[concat]],[3]!db[NB NOTA_C],0)+1,"&gt;"))</f>
        <v/>
      </c>
      <c r="Z957" s="32">
        <f ca="1">IF(ATALI[[#This Row],[ID NOTA]]="",INDIRECT(ADDRESS(ROW()-1,COLUMN())),ATALI[[#This Row],[ID NOTA]])</f>
        <v>7</v>
      </c>
    </row>
    <row r="958" spans="1:26" x14ac:dyDescent="0.25">
      <c r="A958" s="32"/>
      <c r="B958" s="29" t="str">
        <f>IF(ATALI[[#This Row],[N_ID]]="","",INDEX(Table1[ID],MATCH(ATALI[[#This Row],[N_ID]],Table1[N_ID],0)))</f>
        <v/>
      </c>
      <c r="C958" s="29" t="str">
        <f ca="1">IF(ATALI[[#This Row],[//]]="","",HYPERLINK("["&amp;SUBSTITUTE(DIR,"'","")&amp;"]NOTA!D"&amp;ATALI[[#This Row],[//]]+2,"&gt;"))</f>
        <v/>
      </c>
      <c r="D958" s="29" t="str">
        <f>IF(ATALI[[#This Row],[ID NOTA]]="","",INDEX(Table1[QB],MATCH(ATALI[[#This Row],[ID NOTA]],Table1[ID],0)))</f>
        <v/>
      </c>
      <c r="E95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58" s="29"/>
      <c r="G958" s="30" t="str">
        <f ca="1">IF(ATALI[[#This Row],[N_ID]]="","",INDEX(INDIRECT($2:$2),ATALI[[#This Row],[//]]))</f>
        <v/>
      </c>
      <c r="H958" s="30" t="str">
        <f ca="1">IF(ATALI[[#This Row],[N_ID]]="","",INDEX(INDIRECT($2:$2),ATALI[[#This Row],[//]]))</f>
        <v/>
      </c>
      <c r="I958" s="32" t="str">
        <f ca="1">IF(ATALI[[#This Row],[N_ID]]="","",INDEX(INDIRECT($2:$2),ATALI[[#This Row],[//]]))</f>
        <v/>
      </c>
      <c r="J958" s="32" t="str">
        <f ca="1">IF(ATALI[[#This Row],[//]]="","",INDEX([3]!db[NB PAJAK],ATALI[[#This Row],[stt]]-1))</f>
        <v/>
      </c>
      <c r="K958" s="29" t="str">
        <f ca="1">IF(ATALI[[#This Row],[//]]="","",INDEX(INDIRECT($2:$2),ATALI[[#This Row],[//]]))</f>
        <v/>
      </c>
      <c r="L958" s="29" t="str">
        <f ca="1">IF(ATALI[[#This Row],[//]]="","",INDEX(INDIRECT($2:$2),ATALI[[#This Row],[//]]))</f>
        <v/>
      </c>
      <c r="M958" s="29" t="str">
        <f ca="1">IF(ATALI[[#This Row],[//]]="","",INDEX(INDIRECT($2:$2),ATALI[[#This Row],[//]]))</f>
        <v/>
      </c>
      <c r="N958" s="33" t="str">
        <f ca="1">IF(ATALI[[#This Row],[//]]="","",INDEX(INDIRECT($2:$2),ATALI[[#This Row],[//]]))</f>
        <v/>
      </c>
      <c r="O958" s="44" t="str">
        <f ca="1">IF(ATALI[[#This Row],[//]]="","",INDEX(INDIRECT($2:$2),ATALI[[#This Row],[//]]))</f>
        <v/>
      </c>
      <c r="P958" s="44" t="str">
        <f ca="1">IF(ATALI[[#This Row],[//]]="","",IF(INDEX(INDIRECT($2:$2),ATALI[[#This Row],[//]])="","",INDEX(INDIRECT($2:$2),ATALI[[#This Row],[//]])))</f>
        <v/>
      </c>
      <c r="Q958" s="33" t="str">
        <f ca="1">IF(ATALI[[#This Row],[//]]="","",INDEX(INDIRECT($2:$2),ATALI[[#This Row],[//]]))</f>
        <v/>
      </c>
      <c r="R9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58" s="45" t="str">
        <f ca="1">IF(ATALI[[#This Row],[//]]="","",IF(INDEX(INDIRECT($2:$2),ATALI[[#This Row],[//]])="","",INDEX(INDIRECT($2:$2),ATALI[[#This Row],[//]])))</f>
        <v/>
      </c>
      <c r="U958" s="32" t="str">
        <f ca="1">IF(ATALI[[#This Row],[//]]="","",INDEX(INDIRECT($2:$2),ATALI[[#This Row],[//]]))</f>
        <v/>
      </c>
      <c r="V958" s="32" t="str">
        <f ca="1">LOWER(SUBSTITUTE(SUBSTITUTE(SUBSTITUTE(SUBSTITUTE(SUBSTITUTE(SUBSTITUTE(SUBSTITUTE(ATALI[[#This Row],[N.B.nota]]," ",""),"-",""),"(",""),")",""),".",""),",",""),"/",""))</f>
        <v/>
      </c>
      <c r="W958" s="32" t="str">
        <f ca="1">IF(ATALI[[#This Row],[concat]]="","",MATCH(ATALI[[#This Row],[concat]],[3]!db[NB NOTA_C],0)+1)</f>
        <v/>
      </c>
      <c r="X958" s="32" t="str">
        <f ca="1">IF(ATALI[[#This Row],[N.B.nota]]="","",ADDRESS(ROW(ATALI[QB]),COLUMN(ATALI[QB]))&amp;":"&amp;ADDRESS(ROW(),COLUMN(ATALI[QB])))</f>
        <v/>
      </c>
      <c r="Y958" s="46" t="str">
        <f ca="1">IF(ATALI[[#This Row],[//]]="","",HYPERLINK("[../DB.xlsx]DB!e"&amp;MATCH(ATALI[[#This Row],[concat]],[3]!db[NB NOTA_C],0)+1,"&gt;"))</f>
        <v/>
      </c>
      <c r="Z958" s="32">
        <f ca="1">IF(ATALI[[#This Row],[ID NOTA]]="",INDIRECT(ADDRESS(ROW()-1,COLUMN())),ATALI[[#This Row],[ID NOTA]])</f>
        <v>7</v>
      </c>
    </row>
    <row r="959" spans="1:26" x14ac:dyDescent="0.25">
      <c r="A959" s="32"/>
      <c r="B959" s="29" t="str">
        <f>IF(ATALI[[#This Row],[N_ID]]="","",INDEX(Table1[ID],MATCH(ATALI[[#This Row],[N_ID]],Table1[N_ID],0)))</f>
        <v/>
      </c>
      <c r="C959" s="29" t="str">
        <f ca="1">IF(ATALI[[#This Row],[//]]="","",HYPERLINK("["&amp;SUBSTITUTE(DIR,"'","")&amp;"]NOTA!D"&amp;ATALI[[#This Row],[//]]+2,"&gt;"))</f>
        <v/>
      </c>
      <c r="D959" s="29" t="str">
        <f>IF(ATALI[[#This Row],[ID NOTA]]="","",INDEX(Table1[QB],MATCH(ATALI[[#This Row],[ID NOTA]],Table1[ID],0)))</f>
        <v/>
      </c>
      <c r="E95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59" s="29"/>
      <c r="G959" s="30" t="str">
        <f ca="1">IF(ATALI[[#This Row],[N_ID]]="","",INDEX(INDIRECT($2:$2),ATALI[[#This Row],[//]]))</f>
        <v/>
      </c>
      <c r="H959" s="30" t="str">
        <f ca="1">IF(ATALI[[#This Row],[N_ID]]="","",INDEX(INDIRECT($2:$2),ATALI[[#This Row],[//]]))</f>
        <v/>
      </c>
      <c r="I959" s="32" t="str">
        <f ca="1">IF(ATALI[[#This Row],[N_ID]]="","",INDEX(INDIRECT($2:$2),ATALI[[#This Row],[//]]))</f>
        <v/>
      </c>
      <c r="J959" s="32" t="str">
        <f ca="1">IF(ATALI[[#This Row],[//]]="","",INDEX([3]!db[NB PAJAK],ATALI[[#This Row],[stt]]-1))</f>
        <v/>
      </c>
      <c r="K959" s="29" t="str">
        <f ca="1">IF(ATALI[[#This Row],[//]]="","",INDEX(INDIRECT($2:$2),ATALI[[#This Row],[//]]))</f>
        <v/>
      </c>
      <c r="L959" s="29" t="str">
        <f ca="1">IF(ATALI[[#This Row],[//]]="","",INDEX(INDIRECT($2:$2),ATALI[[#This Row],[//]]))</f>
        <v/>
      </c>
      <c r="M959" s="29" t="str">
        <f ca="1">IF(ATALI[[#This Row],[//]]="","",INDEX(INDIRECT($2:$2),ATALI[[#This Row],[//]]))</f>
        <v/>
      </c>
      <c r="N959" s="33" t="str">
        <f ca="1">IF(ATALI[[#This Row],[//]]="","",INDEX(INDIRECT($2:$2),ATALI[[#This Row],[//]]))</f>
        <v/>
      </c>
      <c r="O959" s="44" t="str">
        <f ca="1">IF(ATALI[[#This Row],[//]]="","",INDEX(INDIRECT($2:$2),ATALI[[#This Row],[//]]))</f>
        <v/>
      </c>
      <c r="P959" s="44" t="str">
        <f ca="1">IF(ATALI[[#This Row],[//]]="","",IF(INDEX(INDIRECT($2:$2),ATALI[[#This Row],[//]])="","",INDEX(INDIRECT($2:$2),ATALI[[#This Row],[//]])))</f>
        <v/>
      </c>
      <c r="Q959" s="33" t="str">
        <f ca="1">IF(ATALI[[#This Row],[//]]="","",INDEX(INDIRECT($2:$2),ATALI[[#This Row],[//]]))</f>
        <v/>
      </c>
      <c r="R9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59" s="45" t="str">
        <f ca="1">IF(ATALI[[#This Row],[//]]="","",IF(INDEX(INDIRECT($2:$2),ATALI[[#This Row],[//]])="","",INDEX(INDIRECT($2:$2),ATALI[[#This Row],[//]])))</f>
        <v/>
      </c>
      <c r="U959" s="32" t="str">
        <f ca="1">IF(ATALI[[#This Row],[//]]="","",INDEX(INDIRECT($2:$2),ATALI[[#This Row],[//]]))</f>
        <v/>
      </c>
      <c r="V959" s="32" t="str">
        <f ca="1">LOWER(SUBSTITUTE(SUBSTITUTE(SUBSTITUTE(SUBSTITUTE(SUBSTITUTE(SUBSTITUTE(SUBSTITUTE(ATALI[[#This Row],[N.B.nota]]," ",""),"-",""),"(",""),")",""),".",""),",",""),"/",""))</f>
        <v/>
      </c>
      <c r="W959" s="32" t="str">
        <f ca="1">IF(ATALI[[#This Row],[concat]]="","",MATCH(ATALI[[#This Row],[concat]],[3]!db[NB NOTA_C],0)+1)</f>
        <v/>
      </c>
      <c r="X959" s="32" t="str">
        <f ca="1">IF(ATALI[[#This Row],[N.B.nota]]="","",ADDRESS(ROW(ATALI[QB]),COLUMN(ATALI[QB]))&amp;":"&amp;ADDRESS(ROW(),COLUMN(ATALI[QB])))</f>
        <v/>
      </c>
      <c r="Y959" s="46" t="str">
        <f ca="1">IF(ATALI[[#This Row],[//]]="","",HYPERLINK("[../DB.xlsx]DB!e"&amp;MATCH(ATALI[[#This Row],[concat]],[3]!db[NB NOTA_C],0)+1,"&gt;"))</f>
        <v/>
      </c>
      <c r="Z959" s="32">
        <f ca="1">IF(ATALI[[#This Row],[ID NOTA]]="",INDIRECT(ADDRESS(ROW()-1,COLUMN())),ATALI[[#This Row],[ID NOTA]])</f>
        <v>7</v>
      </c>
    </row>
    <row r="960" spans="1:26" x14ac:dyDescent="0.25">
      <c r="A960" s="32"/>
      <c r="B960" s="29" t="str">
        <f>IF(ATALI[[#This Row],[N_ID]]="","",INDEX(Table1[ID],MATCH(ATALI[[#This Row],[N_ID]],Table1[N_ID],0)))</f>
        <v/>
      </c>
      <c r="C960" s="29" t="str">
        <f ca="1">IF(ATALI[[#This Row],[//]]="","",HYPERLINK("["&amp;SUBSTITUTE(DIR,"'","")&amp;"]NOTA!D"&amp;ATALI[[#This Row],[//]]+2,"&gt;"))</f>
        <v/>
      </c>
      <c r="D960" s="29" t="str">
        <f>IF(ATALI[[#This Row],[ID NOTA]]="","",INDEX(Table1[QB],MATCH(ATALI[[#This Row],[ID NOTA]],Table1[ID],0)))</f>
        <v/>
      </c>
      <c r="E96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60" s="29"/>
      <c r="G960" s="30" t="str">
        <f ca="1">IF(ATALI[[#This Row],[N_ID]]="","",INDEX(INDIRECT($2:$2),ATALI[[#This Row],[//]]))</f>
        <v/>
      </c>
      <c r="H960" s="30" t="str">
        <f ca="1">IF(ATALI[[#This Row],[N_ID]]="","",INDEX(INDIRECT($2:$2),ATALI[[#This Row],[//]]))</f>
        <v/>
      </c>
      <c r="I960" s="32" t="str">
        <f ca="1">IF(ATALI[[#This Row],[N_ID]]="","",INDEX(INDIRECT($2:$2),ATALI[[#This Row],[//]]))</f>
        <v/>
      </c>
      <c r="J960" s="32" t="str">
        <f ca="1">IF(ATALI[[#This Row],[//]]="","",INDEX([3]!db[NB PAJAK],ATALI[[#This Row],[stt]]-1))</f>
        <v/>
      </c>
      <c r="K960" s="29" t="str">
        <f ca="1">IF(ATALI[[#This Row],[//]]="","",INDEX(INDIRECT($2:$2),ATALI[[#This Row],[//]]))</f>
        <v/>
      </c>
      <c r="L960" s="29" t="str">
        <f ca="1">IF(ATALI[[#This Row],[//]]="","",INDEX(INDIRECT($2:$2),ATALI[[#This Row],[//]]))</f>
        <v/>
      </c>
      <c r="M960" s="29" t="str">
        <f ca="1">IF(ATALI[[#This Row],[//]]="","",INDEX(INDIRECT($2:$2),ATALI[[#This Row],[//]]))</f>
        <v/>
      </c>
      <c r="N960" s="33" t="str">
        <f ca="1">IF(ATALI[[#This Row],[//]]="","",INDEX(INDIRECT($2:$2),ATALI[[#This Row],[//]]))</f>
        <v/>
      </c>
      <c r="O960" s="44" t="str">
        <f ca="1">IF(ATALI[[#This Row],[//]]="","",INDEX(INDIRECT($2:$2),ATALI[[#This Row],[//]]))</f>
        <v/>
      </c>
      <c r="P960" s="44" t="str">
        <f ca="1">IF(ATALI[[#This Row],[//]]="","",IF(INDEX(INDIRECT($2:$2),ATALI[[#This Row],[//]])="","",INDEX(INDIRECT($2:$2),ATALI[[#This Row],[//]])))</f>
        <v/>
      </c>
      <c r="Q960" s="33" t="str">
        <f ca="1">IF(ATALI[[#This Row],[//]]="","",INDEX(INDIRECT($2:$2),ATALI[[#This Row],[//]]))</f>
        <v/>
      </c>
      <c r="R9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6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60" s="45" t="str">
        <f ca="1">IF(ATALI[[#This Row],[//]]="","",IF(INDEX(INDIRECT($2:$2),ATALI[[#This Row],[//]])="","",INDEX(INDIRECT($2:$2),ATALI[[#This Row],[//]])))</f>
        <v/>
      </c>
      <c r="U960" s="32" t="str">
        <f ca="1">IF(ATALI[[#This Row],[//]]="","",INDEX(INDIRECT($2:$2),ATALI[[#This Row],[//]]))</f>
        <v/>
      </c>
      <c r="V960" s="32" t="str">
        <f ca="1">LOWER(SUBSTITUTE(SUBSTITUTE(SUBSTITUTE(SUBSTITUTE(SUBSTITUTE(SUBSTITUTE(SUBSTITUTE(ATALI[[#This Row],[N.B.nota]]," ",""),"-",""),"(",""),")",""),".",""),",",""),"/",""))</f>
        <v/>
      </c>
      <c r="W960" s="32" t="str">
        <f ca="1">IF(ATALI[[#This Row],[concat]]="","",MATCH(ATALI[[#This Row],[concat]],[3]!db[NB NOTA_C],0)+1)</f>
        <v/>
      </c>
      <c r="X960" s="32" t="str">
        <f ca="1">IF(ATALI[[#This Row],[N.B.nota]]="","",ADDRESS(ROW(ATALI[QB]),COLUMN(ATALI[QB]))&amp;":"&amp;ADDRESS(ROW(),COLUMN(ATALI[QB])))</f>
        <v/>
      </c>
      <c r="Y960" s="46" t="str">
        <f ca="1">IF(ATALI[[#This Row],[//]]="","",HYPERLINK("[../DB.xlsx]DB!e"&amp;MATCH(ATALI[[#This Row],[concat]],[3]!db[NB NOTA_C],0)+1,"&gt;"))</f>
        <v/>
      </c>
      <c r="Z960" s="32">
        <f ca="1">IF(ATALI[[#This Row],[ID NOTA]]="",INDIRECT(ADDRESS(ROW()-1,COLUMN())),ATALI[[#This Row],[ID NOTA]])</f>
        <v>7</v>
      </c>
    </row>
    <row r="961" spans="1:26" x14ac:dyDescent="0.25">
      <c r="A961" s="32"/>
      <c r="B961" s="29" t="str">
        <f>IF(ATALI[[#This Row],[N_ID]]="","",INDEX(Table1[ID],MATCH(ATALI[[#This Row],[N_ID]],Table1[N_ID],0)))</f>
        <v/>
      </c>
      <c r="C961" s="29" t="str">
        <f ca="1">IF(ATALI[[#This Row],[//]]="","",HYPERLINK("["&amp;SUBSTITUTE(DIR,"'","")&amp;"]NOTA!D"&amp;ATALI[[#This Row],[//]]+2,"&gt;"))</f>
        <v/>
      </c>
      <c r="D961" s="29" t="str">
        <f>IF(ATALI[[#This Row],[ID NOTA]]="","",INDEX(Table1[QB],MATCH(ATALI[[#This Row],[ID NOTA]],Table1[ID],0)))</f>
        <v/>
      </c>
      <c r="E96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61" s="29"/>
      <c r="G961" s="30" t="str">
        <f ca="1">IF(ATALI[[#This Row],[N_ID]]="","",INDEX(INDIRECT($2:$2),ATALI[[#This Row],[//]]))</f>
        <v/>
      </c>
      <c r="H961" s="30" t="str">
        <f ca="1">IF(ATALI[[#This Row],[N_ID]]="","",INDEX(INDIRECT($2:$2),ATALI[[#This Row],[//]]))</f>
        <v/>
      </c>
      <c r="I961" s="32" t="str">
        <f ca="1">IF(ATALI[[#This Row],[N_ID]]="","",INDEX(INDIRECT($2:$2),ATALI[[#This Row],[//]]))</f>
        <v/>
      </c>
      <c r="J961" s="32" t="str">
        <f ca="1">IF(ATALI[[#This Row],[//]]="","",INDEX([3]!db[NB PAJAK],ATALI[[#This Row],[stt]]-1))</f>
        <v/>
      </c>
      <c r="K961" s="29" t="str">
        <f ca="1">IF(ATALI[[#This Row],[//]]="","",INDEX(INDIRECT($2:$2),ATALI[[#This Row],[//]]))</f>
        <v/>
      </c>
      <c r="L961" s="29" t="str">
        <f ca="1">IF(ATALI[[#This Row],[//]]="","",INDEX(INDIRECT($2:$2),ATALI[[#This Row],[//]]))</f>
        <v/>
      </c>
      <c r="M961" s="29" t="str">
        <f ca="1">IF(ATALI[[#This Row],[//]]="","",INDEX(INDIRECT($2:$2),ATALI[[#This Row],[//]]))</f>
        <v/>
      </c>
      <c r="N961" s="33" t="str">
        <f ca="1">IF(ATALI[[#This Row],[//]]="","",INDEX(INDIRECT($2:$2),ATALI[[#This Row],[//]]))</f>
        <v/>
      </c>
      <c r="O961" s="44" t="str">
        <f ca="1">IF(ATALI[[#This Row],[//]]="","",INDEX(INDIRECT($2:$2),ATALI[[#This Row],[//]]))</f>
        <v/>
      </c>
      <c r="P961" s="44" t="str">
        <f ca="1">IF(ATALI[[#This Row],[//]]="","",IF(INDEX(INDIRECT($2:$2),ATALI[[#This Row],[//]])="","",INDEX(INDIRECT($2:$2),ATALI[[#This Row],[//]])))</f>
        <v/>
      </c>
      <c r="Q961" s="33" t="str">
        <f ca="1">IF(ATALI[[#This Row],[//]]="","",INDEX(INDIRECT($2:$2),ATALI[[#This Row],[//]]))</f>
        <v/>
      </c>
      <c r="R9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6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61" s="45" t="str">
        <f ca="1">IF(ATALI[[#This Row],[//]]="","",IF(INDEX(INDIRECT($2:$2),ATALI[[#This Row],[//]])="","",INDEX(INDIRECT($2:$2),ATALI[[#This Row],[//]])))</f>
        <v/>
      </c>
      <c r="U961" s="32" t="str">
        <f ca="1">IF(ATALI[[#This Row],[//]]="","",INDEX(INDIRECT($2:$2),ATALI[[#This Row],[//]]))</f>
        <v/>
      </c>
      <c r="V961" s="32" t="str">
        <f ca="1">LOWER(SUBSTITUTE(SUBSTITUTE(SUBSTITUTE(SUBSTITUTE(SUBSTITUTE(SUBSTITUTE(SUBSTITUTE(ATALI[[#This Row],[N.B.nota]]," ",""),"-",""),"(",""),")",""),".",""),",",""),"/",""))</f>
        <v/>
      </c>
      <c r="W961" s="32" t="str">
        <f ca="1">IF(ATALI[[#This Row],[concat]]="","",MATCH(ATALI[[#This Row],[concat]],[3]!db[NB NOTA_C],0)+1)</f>
        <v/>
      </c>
      <c r="X961" s="32" t="str">
        <f ca="1">IF(ATALI[[#This Row],[N.B.nota]]="","",ADDRESS(ROW(ATALI[QB]),COLUMN(ATALI[QB]))&amp;":"&amp;ADDRESS(ROW(),COLUMN(ATALI[QB])))</f>
        <v/>
      </c>
      <c r="Y961" s="46" t="str">
        <f ca="1">IF(ATALI[[#This Row],[//]]="","",HYPERLINK("[../DB.xlsx]DB!e"&amp;MATCH(ATALI[[#This Row],[concat]],[3]!db[NB NOTA_C],0)+1,"&gt;"))</f>
        <v/>
      </c>
      <c r="Z961" s="32">
        <f ca="1">IF(ATALI[[#This Row],[ID NOTA]]="",INDIRECT(ADDRESS(ROW()-1,COLUMN())),ATALI[[#This Row],[ID NOTA]])</f>
        <v>7</v>
      </c>
    </row>
    <row r="962" spans="1:26" x14ac:dyDescent="0.25">
      <c r="A962" s="32"/>
      <c r="B962" s="29" t="str">
        <f>IF(ATALI[[#This Row],[N_ID]]="","",INDEX(Table1[ID],MATCH(ATALI[[#This Row],[N_ID]],Table1[N_ID],0)))</f>
        <v/>
      </c>
      <c r="C962" s="29" t="str">
        <f ca="1">IF(ATALI[[#This Row],[//]]="","",HYPERLINK("["&amp;SUBSTITUTE(DIR,"'","")&amp;"]NOTA!D"&amp;ATALI[[#This Row],[//]]+2,"&gt;"))</f>
        <v/>
      </c>
      <c r="D962" s="29" t="str">
        <f>IF(ATALI[[#This Row],[ID NOTA]]="","",INDEX(Table1[QB],MATCH(ATALI[[#This Row],[ID NOTA]],Table1[ID],0)))</f>
        <v/>
      </c>
      <c r="E96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62" s="29"/>
      <c r="G962" s="30" t="str">
        <f ca="1">IF(ATALI[[#This Row],[N_ID]]="","",INDEX(INDIRECT($2:$2),ATALI[[#This Row],[//]]))</f>
        <v/>
      </c>
      <c r="H962" s="30" t="str">
        <f ca="1">IF(ATALI[[#This Row],[N_ID]]="","",INDEX(INDIRECT($2:$2),ATALI[[#This Row],[//]]))</f>
        <v/>
      </c>
      <c r="I962" s="32" t="str">
        <f ca="1">IF(ATALI[[#This Row],[N_ID]]="","",INDEX(INDIRECT($2:$2),ATALI[[#This Row],[//]]))</f>
        <v/>
      </c>
      <c r="J962" s="32" t="str">
        <f ca="1">IF(ATALI[[#This Row],[//]]="","",INDEX([3]!db[NB PAJAK],ATALI[[#This Row],[stt]]-1))</f>
        <v/>
      </c>
      <c r="K962" s="29" t="str">
        <f ca="1">IF(ATALI[[#This Row],[//]]="","",INDEX(INDIRECT($2:$2),ATALI[[#This Row],[//]]))</f>
        <v/>
      </c>
      <c r="L962" s="29" t="str">
        <f ca="1">IF(ATALI[[#This Row],[//]]="","",INDEX(INDIRECT($2:$2),ATALI[[#This Row],[//]]))</f>
        <v/>
      </c>
      <c r="M962" s="29" t="str">
        <f ca="1">IF(ATALI[[#This Row],[//]]="","",INDEX(INDIRECT($2:$2),ATALI[[#This Row],[//]]))</f>
        <v/>
      </c>
      <c r="N962" s="33" t="str">
        <f ca="1">IF(ATALI[[#This Row],[//]]="","",INDEX(INDIRECT($2:$2),ATALI[[#This Row],[//]]))</f>
        <v/>
      </c>
      <c r="O962" s="44" t="str">
        <f ca="1">IF(ATALI[[#This Row],[//]]="","",INDEX(INDIRECT($2:$2),ATALI[[#This Row],[//]]))</f>
        <v/>
      </c>
      <c r="P962" s="44" t="str">
        <f ca="1">IF(ATALI[[#This Row],[//]]="","",IF(INDEX(INDIRECT($2:$2),ATALI[[#This Row],[//]])="","",INDEX(INDIRECT($2:$2),ATALI[[#This Row],[//]])))</f>
        <v/>
      </c>
      <c r="Q962" s="33" t="str">
        <f ca="1">IF(ATALI[[#This Row],[//]]="","",INDEX(INDIRECT($2:$2),ATALI[[#This Row],[//]]))</f>
        <v/>
      </c>
      <c r="R9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6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62" s="45" t="str">
        <f ca="1">IF(ATALI[[#This Row],[//]]="","",IF(INDEX(INDIRECT($2:$2),ATALI[[#This Row],[//]])="","",INDEX(INDIRECT($2:$2),ATALI[[#This Row],[//]])))</f>
        <v/>
      </c>
      <c r="U962" s="32" t="str">
        <f ca="1">IF(ATALI[[#This Row],[//]]="","",INDEX(INDIRECT($2:$2),ATALI[[#This Row],[//]]))</f>
        <v/>
      </c>
      <c r="V962" s="32" t="str">
        <f ca="1">LOWER(SUBSTITUTE(SUBSTITUTE(SUBSTITUTE(SUBSTITUTE(SUBSTITUTE(SUBSTITUTE(SUBSTITUTE(ATALI[[#This Row],[N.B.nota]]," ",""),"-",""),"(",""),")",""),".",""),",",""),"/",""))</f>
        <v/>
      </c>
      <c r="W962" s="32" t="str">
        <f ca="1">IF(ATALI[[#This Row],[concat]]="","",MATCH(ATALI[[#This Row],[concat]],[3]!db[NB NOTA_C],0)+1)</f>
        <v/>
      </c>
      <c r="X962" s="32" t="str">
        <f ca="1">IF(ATALI[[#This Row],[N.B.nota]]="","",ADDRESS(ROW(ATALI[QB]),COLUMN(ATALI[QB]))&amp;":"&amp;ADDRESS(ROW(),COLUMN(ATALI[QB])))</f>
        <v/>
      </c>
      <c r="Y962" s="46" t="str">
        <f ca="1">IF(ATALI[[#This Row],[//]]="","",HYPERLINK("[../DB.xlsx]DB!e"&amp;MATCH(ATALI[[#This Row],[concat]],[3]!db[NB NOTA_C],0)+1,"&gt;"))</f>
        <v/>
      </c>
      <c r="Z962" s="32">
        <f ca="1">IF(ATALI[[#This Row],[ID NOTA]]="",INDIRECT(ADDRESS(ROW()-1,COLUMN())),ATALI[[#This Row],[ID NOTA]])</f>
        <v>7</v>
      </c>
    </row>
    <row r="963" spans="1:26" x14ac:dyDescent="0.25">
      <c r="A963" s="32"/>
      <c r="B963" s="29" t="str">
        <f>IF(ATALI[[#This Row],[N_ID]]="","",INDEX(Table1[ID],MATCH(ATALI[[#This Row],[N_ID]],Table1[N_ID],0)))</f>
        <v/>
      </c>
      <c r="C963" s="29" t="str">
        <f ca="1">IF(ATALI[[#This Row],[//]]="","",HYPERLINK("["&amp;SUBSTITUTE(DIR,"'","")&amp;"]NOTA!D"&amp;ATALI[[#This Row],[//]]+2,"&gt;"))</f>
        <v/>
      </c>
      <c r="D963" s="29" t="str">
        <f>IF(ATALI[[#This Row],[ID NOTA]]="","",INDEX(Table1[QB],MATCH(ATALI[[#This Row],[ID NOTA]],Table1[ID],0)))</f>
        <v/>
      </c>
      <c r="E96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63" s="29"/>
      <c r="G963" s="30" t="str">
        <f ca="1">IF(ATALI[[#This Row],[N_ID]]="","",INDEX(INDIRECT($2:$2),ATALI[[#This Row],[//]]))</f>
        <v/>
      </c>
      <c r="H963" s="30" t="str">
        <f ca="1">IF(ATALI[[#This Row],[N_ID]]="","",INDEX(INDIRECT($2:$2),ATALI[[#This Row],[//]]))</f>
        <v/>
      </c>
      <c r="I963" s="32" t="str">
        <f ca="1">IF(ATALI[[#This Row],[N_ID]]="","",INDEX(INDIRECT($2:$2),ATALI[[#This Row],[//]]))</f>
        <v/>
      </c>
      <c r="J963" s="32" t="str">
        <f ca="1">IF(ATALI[[#This Row],[//]]="","",INDEX([3]!db[NB PAJAK],ATALI[[#This Row],[stt]]-1))</f>
        <v/>
      </c>
      <c r="K963" s="29" t="str">
        <f ca="1">IF(ATALI[[#This Row],[//]]="","",INDEX(INDIRECT($2:$2),ATALI[[#This Row],[//]]))</f>
        <v/>
      </c>
      <c r="L963" s="29" t="str">
        <f ca="1">IF(ATALI[[#This Row],[//]]="","",INDEX(INDIRECT($2:$2),ATALI[[#This Row],[//]]))</f>
        <v/>
      </c>
      <c r="M963" s="29" t="str">
        <f ca="1">IF(ATALI[[#This Row],[//]]="","",INDEX(INDIRECT($2:$2),ATALI[[#This Row],[//]]))</f>
        <v/>
      </c>
      <c r="N963" s="33" t="str">
        <f ca="1">IF(ATALI[[#This Row],[//]]="","",INDEX(INDIRECT($2:$2),ATALI[[#This Row],[//]]))</f>
        <v/>
      </c>
      <c r="O963" s="44" t="str">
        <f ca="1">IF(ATALI[[#This Row],[//]]="","",INDEX(INDIRECT($2:$2),ATALI[[#This Row],[//]]))</f>
        <v/>
      </c>
      <c r="P963" s="44" t="str">
        <f ca="1">IF(ATALI[[#This Row],[//]]="","",IF(INDEX(INDIRECT($2:$2),ATALI[[#This Row],[//]])="","",INDEX(INDIRECT($2:$2),ATALI[[#This Row],[//]])))</f>
        <v/>
      </c>
      <c r="Q963" s="33" t="str">
        <f ca="1">IF(ATALI[[#This Row],[//]]="","",INDEX(INDIRECT($2:$2),ATALI[[#This Row],[//]]))</f>
        <v/>
      </c>
      <c r="R9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6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63" s="45" t="str">
        <f ca="1">IF(ATALI[[#This Row],[//]]="","",IF(INDEX(INDIRECT($2:$2),ATALI[[#This Row],[//]])="","",INDEX(INDIRECT($2:$2),ATALI[[#This Row],[//]])))</f>
        <v/>
      </c>
      <c r="U963" s="32" t="str">
        <f ca="1">IF(ATALI[[#This Row],[//]]="","",INDEX(INDIRECT($2:$2),ATALI[[#This Row],[//]]))</f>
        <v/>
      </c>
      <c r="V963" s="32" t="str">
        <f ca="1">LOWER(SUBSTITUTE(SUBSTITUTE(SUBSTITUTE(SUBSTITUTE(SUBSTITUTE(SUBSTITUTE(SUBSTITUTE(ATALI[[#This Row],[N.B.nota]]," ",""),"-",""),"(",""),")",""),".",""),",",""),"/",""))</f>
        <v/>
      </c>
      <c r="W963" s="32" t="str">
        <f ca="1">IF(ATALI[[#This Row],[concat]]="","",MATCH(ATALI[[#This Row],[concat]],[3]!db[NB NOTA_C],0)+1)</f>
        <v/>
      </c>
      <c r="X963" s="32" t="str">
        <f ca="1">IF(ATALI[[#This Row],[N.B.nota]]="","",ADDRESS(ROW(ATALI[QB]),COLUMN(ATALI[QB]))&amp;":"&amp;ADDRESS(ROW(),COLUMN(ATALI[QB])))</f>
        <v/>
      </c>
      <c r="Y963" s="46" t="str">
        <f ca="1">IF(ATALI[[#This Row],[//]]="","",HYPERLINK("[../DB.xlsx]DB!e"&amp;MATCH(ATALI[[#This Row],[concat]],[3]!db[NB NOTA_C],0)+1,"&gt;"))</f>
        <v/>
      </c>
      <c r="Z963" s="32">
        <f ca="1">IF(ATALI[[#This Row],[ID NOTA]]="",INDIRECT(ADDRESS(ROW()-1,COLUMN())),ATALI[[#This Row],[ID NOTA]])</f>
        <v>7</v>
      </c>
    </row>
    <row r="964" spans="1:26" x14ac:dyDescent="0.25">
      <c r="A964" s="32"/>
      <c r="B964" s="29" t="str">
        <f>IF(ATALI[[#This Row],[N_ID]]="","",INDEX(Table1[ID],MATCH(ATALI[[#This Row],[N_ID]],Table1[N_ID],0)))</f>
        <v/>
      </c>
      <c r="C964" s="29" t="str">
        <f ca="1">IF(ATALI[[#This Row],[//]]="","",HYPERLINK("["&amp;SUBSTITUTE(DIR,"'","")&amp;"]NOTA!D"&amp;ATALI[[#This Row],[//]]+2,"&gt;"))</f>
        <v/>
      </c>
      <c r="D964" s="29" t="str">
        <f>IF(ATALI[[#This Row],[ID NOTA]]="","",INDEX(Table1[QB],MATCH(ATALI[[#This Row],[ID NOTA]],Table1[ID],0)))</f>
        <v/>
      </c>
      <c r="E96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64" s="29"/>
      <c r="G964" s="30" t="str">
        <f ca="1">IF(ATALI[[#This Row],[N_ID]]="","",INDEX(INDIRECT($2:$2),ATALI[[#This Row],[//]]))</f>
        <v/>
      </c>
      <c r="H964" s="30" t="str">
        <f ca="1">IF(ATALI[[#This Row],[N_ID]]="","",INDEX(INDIRECT($2:$2),ATALI[[#This Row],[//]]))</f>
        <v/>
      </c>
      <c r="I964" s="32" t="str">
        <f ca="1">IF(ATALI[[#This Row],[N_ID]]="","",INDEX(INDIRECT($2:$2),ATALI[[#This Row],[//]]))</f>
        <v/>
      </c>
      <c r="J964" s="32" t="str">
        <f ca="1">IF(ATALI[[#This Row],[//]]="","",INDEX([3]!db[NB PAJAK],ATALI[[#This Row],[stt]]-1))</f>
        <v/>
      </c>
      <c r="K964" s="29" t="str">
        <f ca="1">IF(ATALI[[#This Row],[//]]="","",INDEX(INDIRECT($2:$2),ATALI[[#This Row],[//]]))</f>
        <v/>
      </c>
      <c r="L964" s="29" t="str">
        <f ca="1">IF(ATALI[[#This Row],[//]]="","",INDEX(INDIRECT($2:$2),ATALI[[#This Row],[//]]))</f>
        <v/>
      </c>
      <c r="M964" s="29" t="str">
        <f ca="1">IF(ATALI[[#This Row],[//]]="","",INDEX(INDIRECT($2:$2),ATALI[[#This Row],[//]]))</f>
        <v/>
      </c>
      <c r="N964" s="33" t="str">
        <f ca="1">IF(ATALI[[#This Row],[//]]="","",INDEX(INDIRECT($2:$2),ATALI[[#This Row],[//]]))</f>
        <v/>
      </c>
      <c r="O964" s="44" t="str">
        <f ca="1">IF(ATALI[[#This Row],[//]]="","",INDEX(INDIRECT($2:$2),ATALI[[#This Row],[//]]))</f>
        <v/>
      </c>
      <c r="P964" s="44" t="str">
        <f ca="1">IF(ATALI[[#This Row],[//]]="","",IF(INDEX(INDIRECT($2:$2),ATALI[[#This Row],[//]])="","",INDEX(INDIRECT($2:$2),ATALI[[#This Row],[//]])))</f>
        <v/>
      </c>
      <c r="Q964" s="33" t="str">
        <f ca="1">IF(ATALI[[#This Row],[//]]="","",INDEX(INDIRECT($2:$2),ATALI[[#This Row],[//]]))</f>
        <v/>
      </c>
      <c r="R9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6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64" s="45" t="str">
        <f ca="1">IF(ATALI[[#This Row],[//]]="","",IF(INDEX(INDIRECT($2:$2),ATALI[[#This Row],[//]])="","",INDEX(INDIRECT($2:$2),ATALI[[#This Row],[//]])))</f>
        <v/>
      </c>
      <c r="U964" s="32" t="str">
        <f ca="1">IF(ATALI[[#This Row],[//]]="","",INDEX(INDIRECT($2:$2),ATALI[[#This Row],[//]]))</f>
        <v/>
      </c>
      <c r="V964" s="32" t="str">
        <f ca="1">LOWER(SUBSTITUTE(SUBSTITUTE(SUBSTITUTE(SUBSTITUTE(SUBSTITUTE(SUBSTITUTE(SUBSTITUTE(ATALI[[#This Row],[N.B.nota]]," ",""),"-",""),"(",""),")",""),".",""),",",""),"/",""))</f>
        <v/>
      </c>
      <c r="W964" s="32" t="str">
        <f ca="1">IF(ATALI[[#This Row],[concat]]="","",MATCH(ATALI[[#This Row],[concat]],[3]!db[NB NOTA_C],0)+1)</f>
        <v/>
      </c>
      <c r="X964" s="32" t="str">
        <f ca="1">IF(ATALI[[#This Row],[N.B.nota]]="","",ADDRESS(ROW(ATALI[QB]),COLUMN(ATALI[QB]))&amp;":"&amp;ADDRESS(ROW(),COLUMN(ATALI[QB])))</f>
        <v/>
      </c>
      <c r="Y964" s="46" t="str">
        <f ca="1">IF(ATALI[[#This Row],[//]]="","",HYPERLINK("[../DB.xlsx]DB!e"&amp;MATCH(ATALI[[#This Row],[concat]],[3]!db[NB NOTA_C],0)+1,"&gt;"))</f>
        <v/>
      </c>
      <c r="Z964" s="32">
        <f ca="1">IF(ATALI[[#This Row],[ID NOTA]]="",INDIRECT(ADDRESS(ROW()-1,COLUMN())),ATALI[[#This Row],[ID NOTA]])</f>
        <v>7</v>
      </c>
    </row>
    <row r="965" spans="1:26" x14ac:dyDescent="0.25">
      <c r="A965" s="32"/>
      <c r="B965" s="29" t="str">
        <f>IF(ATALI[[#This Row],[N_ID]]="","",INDEX(Table1[ID],MATCH(ATALI[[#This Row],[N_ID]],Table1[N_ID],0)))</f>
        <v/>
      </c>
      <c r="C965" s="29" t="str">
        <f ca="1">IF(ATALI[[#This Row],[//]]="","",HYPERLINK("["&amp;SUBSTITUTE(DIR,"'","")&amp;"]NOTA!D"&amp;ATALI[[#This Row],[//]]+2,"&gt;"))</f>
        <v/>
      </c>
      <c r="D965" s="29" t="str">
        <f>IF(ATALI[[#This Row],[ID NOTA]]="","",INDEX(Table1[QB],MATCH(ATALI[[#This Row],[ID NOTA]],Table1[ID],0)))</f>
        <v/>
      </c>
      <c r="E96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65" s="29"/>
      <c r="G965" s="30" t="str">
        <f ca="1">IF(ATALI[[#This Row],[N_ID]]="","",INDEX(INDIRECT($2:$2),ATALI[[#This Row],[//]]))</f>
        <v/>
      </c>
      <c r="H965" s="30" t="str">
        <f ca="1">IF(ATALI[[#This Row],[N_ID]]="","",INDEX(INDIRECT($2:$2),ATALI[[#This Row],[//]]))</f>
        <v/>
      </c>
      <c r="I965" s="32" t="str">
        <f ca="1">IF(ATALI[[#This Row],[N_ID]]="","",INDEX(INDIRECT($2:$2),ATALI[[#This Row],[//]]))</f>
        <v/>
      </c>
      <c r="J965" s="32" t="str">
        <f ca="1">IF(ATALI[[#This Row],[//]]="","",INDEX([3]!db[NB PAJAK],ATALI[[#This Row],[stt]]-1))</f>
        <v/>
      </c>
      <c r="K965" s="29" t="str">
        <f ca="1">IF(ATALI[[#This Row],[//]]="","",INDEX(INDIRECT($2:$2),ATALI[[#This Row],[//]]))</f>
        <v/>
      </c>
      <c r="L965" s="29" t="str">
        <f ca="1">IF(ATALI[[#This Row],[//]]="","",INDEX(INDIRECT($2:$2),ATALI[[#This Row],[//]]))</f>
        <v/>
      </c>
      <c r="M965" s="29" t="str">
        <f ca="1">IF(ATALI[[#This Row],[//]]="","",INDEX(INDIRECT($2:$2),ATALI[[#This Row],[//]]))</f>
        <v/>
      </c>
      <c r="N965" s="33" t="str">
        <f ca="1">IF(ATALI[[#This Row],[//]]="","",INDEX(INDIRECT($2:$2),ATALI[[#This Row],[//]]))</f>
        <v/>
      </c>
      <c r="O965" s="44" t="str">
        <f ca="1">IF(ATALI[[#This Row],[//]]="","",INDEX(INDIRECT($2:$2),ATALI[[#This Row],[//]]))</f>
        <v/>
      </c>
      <c r="P965" s="44" t="str">
        <f ca="1">IF(ATALI[[#This Row],[//]]="","",IF(INDEX(INDIRECT($2:$2),ATALI[[#This Row],[//]])="","",INDEX(INDIRECT($2:$2),ATALI[[#This Row],[//]])))</f>
        <v/>
      </c>
      <c r="Q965" s="33" t="str">
        <f ca="1">IF(ATALI[[#This Row],[//]]="","",INDEX(INDIRECT($2:$2),ATALI[[#This Row],[//]]))</f>
        <v/>
      </c>
      <c r="R9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6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65" s="45" t="str">
        <f ca="1">IF(ATALI[[#This Row],[//]]="","",IF(INDEX(INDIRECT($2:$2),ATALI[[#This Row],[//]])="","",INDEX(INDIRECT($2:$2),ATALI[[#This Row],[//]])))</f>
        <v/>
      </c>
      <c r="U965" s="32" t="str">
        <f ca="1">IF(ATALI[[#This Row],[//]]="","",INDEX(INDIRECT($2:$2),ATALI[[#This Row],[//]]))</f>
        <v/>
      </c>
      <c r="V965" s="32" t="str">
        <f ca="1">LOWER(SUBSTITUTE(SUBSTITUTE(SUBSTITUTE(SUBSTITUTE(SUBSTITUTE(SUBSTITUTE(SUBSTITUTE(ATALI[[#This Row],[N.B.nota]]," ",""),"-",""),"(",""),")",""),".",""),",",""),"/",""))</f>
        <v/>
      </c>
      <c r="W965" s="32" t="str">
        <f ca="1">IF(ATALI[[#This Row],[concat]]="","",MATCH(ATALI[[#This Row],[concat]],[3]!db[NB NOTA_C],0)+1)</f>
        <v/>
      </c>
      <c r="X965" s="32" t="str">
        <f ca="1">IF(ATALI[[#This Row],[N.B.nota]]="","",ADDRESS(ROW(ATALI[QB]),COLUMN(ATALI[QB]))&amp;":"&amp;ADDRESS(ROW(),COLUMN(ATALI[QB])))</f>
        <v/>
      </c>
      <c r="Y965" s="46" t="str">
        <f ca="1">IF(ATALI[[#This Row],[//]]="","",HYPERLINK("[../DB.xlsx]DB!e"&amp;MATCH(ATALI[[#This Row],[concat]],[3]!db[NB NOTA_C],0)+1,"&gt;"))</f>
        <v/>
      </c>
      <c r="Z965" s="32">
        <f ca="1">IF(ATALI[[#This Row],[ID NOTA]]="",INDIRECT(ADDRESS(ROW()-1,COLUMN())),ATALI[[#This Row],[ID NOTA]])</f>
        <v>7</v>
      </c>
    </row>
    <row r="966" spans="1:26" x14ac:dyDescent="0.25">
      <c r="A966" s="32"/>
      <c r="B966" s="29" t="str">
        <f>IF(ATALI[[#This Row],[N_ID]]="","",INDEX(Table1[ID],MATCH(ATALI[[#This Row],[N_ID]],Table1[N_ID],0)))</f>
        <v/>
      </c>
      <c r="C966" s="29" t="str">
        <f ca="1">IF(ATALI[[#This Row],[//]]="","",HYPERLINK("["&amp;SUBSTITUTE(DIR,"'","")&amp;"]NOTA!D"&amp;ATALI[[#This Row],[//]]+2,"&gt;"))</f>
        <v/>
      </c>
      <c r="D966" s="29" t="str">
        <f>IF(ATALI[[#This Row],[ID NOTA]]="","",INDEX(Table1[QB],MATCH(ATALI[[#This Row],[ID NOTA]],Table1[ID],0)))</f>
        <v/>
      </c>
      <c r="E96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66" s="29"/>
      <c r="G966" s="30" t="str">
        <f ca="1">IF(ATALI[[#This Row],[N_ID]]="","",INDEX(INDIRECT($2:$2),ATALI[[#This Row],[//]]))</f>
        <v/>
      </c>
      <c r="H966" s="30" t="str">
        <f ca="1">IF(ATALI[[#This Row],[N_ID]]="","",INDEX(INDIRECT($2:$2),ATALI[[#This Row],[//]]))</f>
        <v/>
      </c>
      <c r="I966" s="32" t="str">
        <f ca="1">IF(ATALI[[#This Row],[N_ID]]="","",INDEX(INDIRECT($2:$2),ATALI[[#This Row],[//]]))</f>
        <v/>
      </c>
      <c r="J966" s="32" t="str">
        <f ca="1">IF(ATALI[[#This Row],[//]]="","",INDEX([3]!db[NB PAJAK],ATALI[[#This Row],[stt]]-1))</f>
        <v/>
      </c>
      <c r="K966" s="29" t="str">
        <f ca="1">IF(ATALI[[#This Row],[//]]="","",INDEX(INDIRECT($2:$2),ATALI[[#This Row],[//]]))</f>
        <v/>
      </c>
      <c r="L966" s="29" t="str">
        <f ca="1">IF(ATALI[[#This Row],[//]]="","",INDEX(INDIRECT($2:$2),ATALI[[#This Row],[//]]))</f>
        <v/>
      </c>
      <c r="M966" s="29" t="str">
        <f ca="1">IF(ATALI[[#This Row],[//]]="","",INDEX(INDIRECT($2:$2),ATALI[[#This Row],[//]]))</f>
        <v/>
      </c>
      <c r="N966" s="33" t="str">
        <f ca="1">IF(ATALI[[#This Row],[//]]="","",INDEX(INDIRECT($2:$2),ATALI[[#This Row],[//]]))</f>
        <v/>
      </c>
      <c r="O966" s="44" t="str">
        <f ca="1">IF(ATALI[[#This Row],[//]]="","",INDEX(INDIRECT($2:$2),ATALI[[#This Row],[//]]))</f>
        <v/>
      </c>
      <c r="P966" s="44" t="str">
        <f ca="1">IF(ATALI[[#This Row],[//]]="","",IF(INDEX(INDIRECT($2:$2),ATALI[[#This Row],[//]])="","",INDEX(INDIRECT($2:$2),ATALI[[#This Row],[//]])))</f>
        <v/>
      </c>
      <c r="Q966" s="33" t="str">
        <f ca="1">IF(ATALI[[#This Row],[//]]="","",INDEX(INDIRECT($2:$2),ATALI[[#This Row],[//]]))</f>
        <v/>
      </c>
      <c r="R9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6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66" s="45" t="str">
        <f ca="1">IF(ATALI[[#This Row],[//]]="","",IF(INDEX(INDIRECT($2:$2),ATALI[[#This Row],[//]])="","",INDEX(INDIRECT($2:$2),ATALI[[#This Row],[//]])))</f>
        <v/>
      </c>
      <c r="U966" s="32" t="str">
        <f ca="1">IF(ATALI[[#This Row],[//]]="","",INDEX(INDIRECT($2:$2),ATALI[[#This Row],[//]]))</f>
        <v/>
      </c>
      <c r="V966" s="32" t="str">
        <f ca="1">LOWER(SUBSTITUTE(SUBSTITUTE(SUBSTITUTE(SUBSTITUTE(SUBSTITUTE(SUBSTITUTE(SUBSTITUTE(ATALI[[#This Row],[N.B.nota]]," ",""),"-",""),"(",""),")",""),".",""),",",""),"/",""))</f>
        <v/>
      </c>
      <c r="W966" s="32" t="str">
        <f ca="1">IF(ATALI[[#This Row],[concat]]="","",MATCH(ATALI[[#This Row],[concat]],[3]!db[NB NOTA_C],0)+1)</f>
        <v/>
      </c>
      <c r="X966" s="32" t="str">
        <f ca="1">IF(ATALI[[#This Row],[N.B.nota]]="","",ADDRESS(ROW(ATALI[QB]),COLUMN(ATALI[QB]))&amp;":"&amp;ADDRESS(ROW(),COLUMN(ATALI[QB])))</f>
        <v/>
      </c>
      <c r="Y966" s="46" t="str">
        <f ca="1">IF(ATALI[[#This Row],[//]]="","",HYPERLINK("[../DB.xlsx]DB!e"&amp;MATCH(ATALI[[#This Row],[concat]],[3]!db[NB NOTA_C],0)+1,"&gt;"))</f>
        <v/>
      </c>
      <c r="Z966" s="32">
        <f ca="1">IF(ATALI[[#This Row],[ID NOTA]]="",INDIRECT(ADDRESS(ROW()-1,COLUMN())),ATALI[[#This Row],[ID NOTA]])</f>
        <v>7</v>
      </c>
    </row>
    <row r="967" spans="1:26" x14ac:dyDescent="0.25">
      <c r="A967" s="32"/>
      <c r="B967" s="29" t="str">
        <f>IF(ATALI[[#This Row],[N_ID]]="","",INDEX(Table1[ID],MATCH(ATALI[[#This Row],[N_ID]],Table1[N_ID],0)))</f>
        <v/>
      </c>
      <c r="C967" s="29" t="str">
        <f ca="1">IF(ATALI[[#This Row],[//]]="","",HYPERLINK("["&amp;SUBSTITUTE(DIR,"'","")&amp;"]NOTA!D"&amp;ATALI[[#This Row],[//]]+2,"&gt;"))</f>
        <v/>
      </c>
      <c r="D967" s="29" t="str">
        <f>IF(ATALI[[#This Row],[ID NOTA]]="","",INDEX(Table1[QB],MATCH(ATALI[[#This Row],[ID NOTA]],Table1[ID],0)))</f>
        <v/>
      </c>
      <c r="E96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67" s="29"/>
      <c r="G967" s="30" t="str">
        <f ca="1">IF(ATALI[[#This Row],[N_ID]]="","",INDEX(INDIRECT($2:$2),ATALI[[#This Row],[//]]))</f>
        <v/>
      </c>
      <c r="H967" s="30" t="str">
        <f ca="1">IF(ATALI[[#This Row],[N_ID]]="","",INDEX(INDIRECT($2:$2),ATALI[[#This Row],[//]]))</f>
        <v/>
      </c>
      <c r="I967" s="32" t="str">
        <f ca="1">IF(ATALI[[#This Row],[N_ID]]="","",INDEX(INDIRECT($2:$2),ATALI[[#This Row],[//]]))</f>
        <v/>
      </c>
      <c r="J967" s="32" t="str">
        <f ca="1">IF(ATALI[[#This Row],[//]]="","",INDEX([3]!db[NB PAJAK],ATALI[[#This Row],[stt]]-1))</f>
        <v/>
      </c>
      <c r="K967" s="29" t="str">
        <f ca="1">IF(ATALI[[#This Row],[//]]="","",INDEX(INDIRECT($2:$2),ATALI[[#This Row],[//]]))</f>
        <v/>
      </c>
      <c r="L967" s="29" t="str">
        <f ca="1">IF(ATALI[[#This Row],[//]]="","",INDEX(INDIRECT($2:$2),ATALI[[#This Row],[//]]))</f>
        <v/>
      </c>
      <c r="M967" s="29" t="str">
        <f ca="1">IF(ATALI[[#This Row],[//]]="","",INDEX(INDIRECT($2:$2),ATALI[[#This Row],[//]]))</f>
        <v/>
      </c>
      <c r="N967" s="33" t="str">
        <f ca="1">IF(ATALI[[#This Row],[//]]="","",INDEX(INDIRECT($2:$2),ATALI[[#This Row],[//]]))</f>
        <v/>
      </c>
      <c r="O967" s="44" t="str">
        <f ca="1">IF(ATALI[[#This Row],[//]]="","",INDEX(INDIRECT($2:$2),ATALI[[#This Row],[//]]))</f>
        <v/>
      </c>
      <c r="P967" s="44" t="str">
        <f ca="1">IF(ATALI[[#This Row],[//]]="","",IF(INDEX(INDIRECT($2:$2),ATALI[[#This Row],[//]])="","",INDEX(INDIRECT($2:$2),ATALI[[#This Row],[//]])))</f>
        <v/>
      </c>
      <c r="Q967" s="33" t="str">
        <f ca="1">IF(ATALI[[#This Row],[//]]="","",INDEX(INDIRECT($2:$2),ATALI[[#This Row],[//]]))</f>
        <v/>
      </c>
      <c r="R9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6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67" s="45" t="str">
        <f ca="1">IF(ATALI[[#This Row],[//]]="","",IF(INDEX(INDIRECT($2:$2),ATALI[[#This Row],[//]])="","",INDEX(INDIRECT($2:$2),ATALI[[#This Row],[//]])))</f>
        <v/>
      </c>
      <c r="U967" s="32" t="str">
        <f ca="1">IF(ATALI[[#This Row],[//]]="","",INDEX(INDIRECT($2:$2),ATALI[[#This Row],[//]]))</f>
        <v/>
      </c>
      <c r="V967" s="32" t="str">
        <f ca="1">LOWER(SUBSTITUTE(SUBSTITUTE(SUBSTITUTE(SUBSTITUTE(SUBSTITUTE(SUBSTITUTE(SUBSTITUTE(ATALI[[#This Row],[N.B.nota]]," ",""),"-",""),"(",""),")",""),".",""),",",""),"/",""))</f>
        <v/>
      </c>
      <c r="W967" s="32" t="str">
        <f ca="1">IF(ATALI[[#This Row],[concat]]="","",MATCH(ATALI[[#This Row],[concat]],[3]!db[NB NOTA_C],0)+1)</f>
        <v/>
      </c>
      <c r="X967" s="32" t="str">
        <f ca="1">IF(ATALI[[#This Row],[N.B.nota]]="","",ADDRESS(ROW(ATALI[QB]),COLUMN(ATALI[QB]))&amp;":"&amp;ADDRESS(ROW(),COLUMN(ATALI[QB])))</f>
        <v/>
      </c>
      <c r="Y967" s="46" t="str">
        <f ca="1">IF(ATALI[[#This Row],[//]]="","",HYPERLINK("[../DB.xlsx]DB!e"&amp;MATCH(ATALI[[#This Row],[concat]],[3]!db[NB NOTA_C],0)+1,"&gt;"))</f>
        <v/>
      </c>
      <c r="Z967" s="32">
        <f ca="1">IF(ATALI[[#This Row],[ID NOTA]]="",INDIRECT(ADDRESS(ROW()-1,COLUMN())),ATALI[[#This Row],[ID NOTA]])</f>
        <v>7</v>
      </c>
    </row>
    <row r="968" spans="1:26" x14ac:dyDescent="0.25">
      <c r="A968" s="32"/>
      <c r="B968" s="29" t="str">
        <f>IF(ATALI[[#This Row],[N_ID]]="","",INDEX(Table1[ID],MATCH(ATALI[[#This Row],[N_ID]],Table1[N_ID],0)))</f>
        <v/>
      </c>
      <c r="C968" s="29" t="str">
        <f ca="1">IF(ATALI[[#This Row],[//]]="","",HYPERLINK("["&amp;SUBSTITUTE(DIR,"'","")&amp;"]NOTA!D"&amp;ATALI[[#This Row],[//]]+2,"&gt;"))</f>
        <v/>
      </c>
      <c r="D968" s="29" t="str">
        <f>IF(ATALI[[#This Row],[ID NOTA]]="","",INDEX(Table1[QB],MATCH(ATALI[[#This Row],[ID NOTA]],Table1[ID],0)))</f>
        <v/>
      </c>
      <c r="E96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68" s="29"/>
      <c r="G968" s="30" t="str">
        <f ca="1">IF(ATALI[[#This Row],[N_ID]]="","",INDEX(INDIRECT($2:$2),ATALI[[#This Row],[//]]))</f>
        <v/>
      </c>
      <c r="H968" s="30" t="str">
        <f ca="1">IF(ATALI[[#This Row],[N_ID]]="","",INDEX(INDIRECT($2:$2),ATALI[[#This Row],[//]]))</f>
        <v/>
      </c>
      <c r="I968" s="32" t="str">
        <f ca="1">IF(ATALI[[#This Row],[N_ID]]="","",INDEX(INDIRECT($2:$2),ATALI[[#This Row],[//]]))</f>
        <v/>
      </c>
      <c r="J968" s="32" t="str">
        <f ca="1">IF(ATALI[[#This Row],[//]]="","",INDEX([3]!db[NB PAJAK],ATALI[[#This Row],[stt]]-1))</f>
        <v/>
      </c>
      <c r="K968" s="29" t="str">
        <f ca="1">IF(ATALI[[#This Row],[//]]="","",INDEX(INDIRECT($2:$2),ATALI[[#This Row],[//]]))</f>
        <v/>
      </c>
      <c r="L968" s="29" t="str">
        <f ca="1">IF(ATALI[[#This Row],[//]]="","",INDEX(INDIRECT($2:$2),ATALI[[#This Row],[//]]))</f>
        <v/>
      </c>
      <c r="M968" s="29" t="str">
        <f ca="1">IF(ATALI[[#This Row],[//]]="","",INDEX(INDIRECT($2:$2),ATALI[[#This Row],[//]]))</f>
        <v/>
      </c>
      <c r="N968" s="33" t="str">
        <f ca="1">IF(ATALI[[#This Row],[//]]="","",INDEX(INDIRECT($2:$2),ATALI[[#This Row],[//]]))</f>
        <v/>
      </c>
      <c r="O968" s="44" t="str">
        <f ca="1">IF(ATALI[[#This Row],[//]]="","",INDEX(INDIRECT($2:$2),ATALI[[#This Row],[//]]))</f>
        <v/>
      </c>
      <c r="P968" s="44" t="str">
        <f ca="1">IF(ATALI[[#This Row],[//]]="","",IF(INDEX(INDIRECT($2:$2),ATALI[[#This Row],[//]])="","",INDEX(INDIRECT($2:$2),ATALI[[#This Row],[//]])))</f>
        <v/>
      </c>
      <c r="Q968" s="33" t="str">
        <f ca="1">IF(ATALI[[#This Row],[//]]="","",INDEX(INDIRECT($2:$2),ATALI[[#This Row],[//]]))</f>
        <v/>
      </c>
      <c r="R9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6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68" s="45" t="str">
        <f ca="1">IF(ATALI[[#This Row],[//]]="","",IF(INDEX(INDIRECT($2:$2),ATALI[[#This Row],[//]])="","",INDEX(INDIRECT($2:$2),ATALI[[#This Row],[//]])))</f>
        <v/>
      </c>
      <c r="U968" s="32" t="str">
        <f ca="1">IF(ATALI[[#This Row],[//]]="","",INDEX(INDIRECT($2:$2),ATALI[[#This Row],[//]]))</f>
        <v/>
      </c>
      <c r="V968" s="32" t="str">
        <f ca="1">LOWER(SUBSTITUTE(SUBSTITUTE(SUBSTITUTE(SUBSTITUTE(SUBSTITUTE(SUBSTITUTE(SUBSTITUTE(ATALI[[#This Row],[N.B.nota]]," ",""),"-",""),"(",""),")",""),".",""),",",""),"/",""))</f>
        <v/>
      </c>
      <c r="W968" s="32" t="str">
        <f ca="1">IF(ATALI[[#This Row],[concat]]="","",MATCH(ATALI[[#This Row],[concat]],[3]!db[NB NOTA_C],0)+1)</f>
        <v/>
      </c>
      <c r="X968" s="32" t="str">
        <f ca="1">IF(ATALI[[#This Row],[N.B.nota]]="","",ADDRESS(ROW(ATALI[QB]),COLUMN(ATALI[QB]))&amp;":"&amp;ADDRESS(ROW(),COLUMN(ATALI[QB])))</f>
        <v/>
      </c>
      <c r="Y968" s="46" t="str">
        <f ca="1">IF(ATALI[[#This Row],[//]]="","",HYPERLINK("[../DB.xlsx]DB!e"&amp;MATCH(ATALI[[#This Row],[concat]],[3]!db[NB NOTA_C],0)+1,"&gt;"))</f>
        <v/>
      </c>
      <c r="Z968" s="32">
        <f ca="1">IF(ATALI[[#This Row],[ID NOTA]]="",INDIRECT(ADDRESS(ROW()-1,COLUMN())),ATALI[[#This Row],[ID NOTA]])</f>
        <v>7</v>
      </c>
    </row>
    <row r="969" spans="1:26" x14ac:dyDescent="0.25">
      <c r="A969" s="32"/>
      <c r="B969" s="29" t="str">
        <f>IF(ATALI[[#This Row],[N_ID]]="","",INDEX(Table1[ID],MATCH(ATALI[[#This Row],[N_ID]],Table1[N_ID],0)))</f>
        <v/>
      </c>
      <c r="C969" s="29" t="str">
        <f ca="1">IF(ATALI[[#This Row],[//]]="","",HYPERLINK("["&amp;SUBSTITUTE(DIR,"'","")&amp;"]NOTA!D"&amp;ATALI[[#This Row],[//]]+2,"&gt;"))</f>
        <v/>
      </c>
      <c r="D969" s="29" t="str">
        <f>IF(ATALI[[#This Row],[ID NOTA]]="","",INDEX(Table1[QB],MATCH(ATALI[[#This Row],[ID NOTA]],Table1[ID],0)))</f>
        <v/>
      </c>
      <c r="E96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69" s="29"/>
      <c r="G969" s="30" t="str">
        <f ca="1">IF(ATALI[[#This Row],[N_ID]]="","",INDEX(INDIRECT($2:$2),ATALI[[#This Row],[//]]))</f>
        <v/>
      </c>
      <c r="H969" s="30" t="str">
        <f ca="1">IF(ATALI[[#This Row],[N_ID]]="","",INDEX(INDIRECT($2:$2),ATALI[[#This Row],[//]]))</f>
        <v/>
      </c>
      <c r="I969" s="32" t="str">
        <f ca="1">IF(ATALI[[#This Row],[N_ID]]="","",INDEX(INDIRECT($2:$2),ATALI[[#This Row],[//]]))</f>
        <v/>
      </c>
      <c r="J969" s="32" t="str">
        <f ca="1">IF(ATALI[[#This Row],[//]]="","",INDEX([3]!db[NB PAJAK],ATALI[[#This Row],[stt]]-1))</f>
        <v/>
      </c>
      <c r="K969" s="29" t="str">
        <f ca="1">IF(ATALI[[#This Row],[//]]="","",INDEX(INDIRECT($2:$2),ATALI[[#This Row],[//]]))</f>
        <v/>
      </c>
      <c r="L969" s="29" t="str">
        <f ca="1">IF(ATALI[[#This Row],[//]]="","",INDEX(INDIRECT($2:$2),ATALI[[#This Row],[//]]))</f>
        <v/>
      </c>
      <c r="M969" s="29" t="str">
        <f ca="1">IF(ATALI[[#This Row],[//]]="","",INDEX(INDIRECT($2:$2),ATALI[[#This Row],[//]]))</f>
        <v/>
      </c>
      <c r="N969" s="33" t="str">
        <f ca="1">IF(ATALI[[#This Row],[//]]="","",INDEX(INDIRECT($2:$2),ATALI[[#This Row],[//]]))</f>
        <v/>
      </c>
      <c r="O969" s="44" t="str">
        <f ca="1">IF(ATALI[[#This Row],[//]]="","",INDEX(INDIRECT($2:$2),ATALI[[#This Row],[//]]))</f>
        <v/>
      </c>
      <c r="P969" s="44" t="str">
        <f ca="1">IF(ATALI[[#This Row],[//]]="","",IF(INDEX(INDIRECT($2:$2),ATALI[[#This Row],[//]])="","",INDEX(INDIRECT($2:$2),ATALI[[#This Row],[//]])))</f>
        <v/>
      </c>
      <c r="Q969" s="33" t="str">
        <f ca="1">IF(ATALI[[#This Row],[//]]="","",INDEX(INDIRECT($2:$2),ATALI[[#This Row],[//]]))</f>
        <v/>
      </c>
      <c r="R9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6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69" s="45" t="str">
        <f ca="1">IF(ATALI[[#This Row],[//]]="","",IF(INDEX(INDIRECT($2:$2),ATALI[[#This Row],[//]])="","",INDEX(INDIRECT($2:$2),ATALI[[#This Row],[//]])))</f>
        <v/>
      </c>
      <c r="U969" s="32" t="str">
        <f ca="1">IF(ATALI[[#This Row],[//]]="","",INDEX(INDIRECT($2:$2),ATALI[[#This Row],[//]]))</f>
        <v/>
      </c>
      <c r="V969" s="32" t="str">
        <f ca="1">LOWER(SUBSTITUTE(SUBSTITUTE(SUBSTITUTE(SUBSTITUTE(SUBSTITUTE(SUBSTITUTE(SUBSTITUTE(ATALI[[#This Row],[N.B.nota]]," ",""),"-",""),"(",""),")",""),".",""),",",""),"/",""))</f>
        <v/>
      </c>
      <c r="W969" s="32" t="str">
        <f ca="1">IF(ATALI[[#This Row],[concat]]="","",MATCH(ATALI[[#This Row],[concat]],[3]!db[NB NOTA_C],0)+1)</f>
        <v/>
      </c>
      <c r="X969" s="32" t="str">
        <f ca="1">IF(ATALI[[#This Row],[N.B.nota]]="","",ADDRESS(ROW(ATALI[QB]),COLUMN(ATALI[QB]))&amp;":"&amp;ADDRESS(ROW(),COLUMN(ATALI[QB])))</f>
        <v/>
      </c>
      <c r="Y969" s="46" t="str">
        <f ca="1">IF(ATALI[[#This Row],[//]]="","",HYPERLINK("[../DB.xlsx]DB!e"&amp;MATCH(ATALI[[#This Row],[concat]],[3]!db[NB NOTA_C],0)+1,"&gt;"))</f>
        <v/>
      </c>
      <c r="Z969" s="32">
        <f ca="1">IF(ATALI[[#This Row],[ID NOTA]]="",INDIRECT(ADDRESS(ROW()-1,COLUMN())),ATALI[[#This Row],[ID NOTA]])</f>
        <v>7</v>
      </c>
    </row>
    <row r="970" spans="1:26" x14ac:dyDescent="0.25">
      <c r="A970" s="32"/>
      <c r="B970" s="29" t="str">
        <f>IF(ATALI[[#This Row],[N_ID]]="","",INDEX(Table1[ID],MATCH(ATALI[[#This Row],[N_ID]],Table1[N_ID],0)))</f>
        <v/>
      </c>
      <c r="C970" s="29" t="str">
        <f ca="1">IF(ATALI[[#This Row],[//]]="","",HYPERLINK("["&amp;SUBSTITUTE(DIR,"'","")&amp;"]NOTA!D"&amp;ATALI[[#This Row],[//]]+2,"&gt;"))</f>
        <v/>
      </c>
      <c r="D970" s="29" t="str">
        <f>IF(ATALI[[#This Row],[ID NOTA]]="","",INDEX(Table1[QB],MATCH(ATALI[[#This Row],[ID NOTA]],Table1[ID],0)))</f>
        <v/>
      </c>
      <c r="E97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70" s="29"/>
      <c r="G970" s="30" t="str">
        <f ca="1">IF(ATALI[[#This Row],[N_ID]]="","",INDEX(INDIRECT($2:$2),ATALI[[#This Row],[//]]))</f>
        <v/>
      </c>
      <c r="H970" s="30" t="str">
        <f ca="1">IF(ATALI[[#This Row],[N_ID]]="","",INDEX(INDIRECT($2:$2),ATALI[[#This Row],[//]]))</f>
        <v/>
      </c>
      <c r="I970" s="32" t="str">
        <f ca="1">IF(ATALI[[#This Row],[N_ID]]="","",INDEX(INDIRECT($2:$2),ATALI[[#This Row],[//]]))</f>
        <v/>
      </c>
      <c r="J970" s="32" t="str">
        <f ca="1">IF(ATALI[[#This Row],[//]]="","",INDEX([3]!db[NB PAJAK],ATALI[[#This Row],[stt]]-1))</f>
        <v/>
      </c>
      <c r="K970" s="29" t="str">
        <f ca="1">IF(ATALI[[#This Row],[//]]="","",INDEX(INDIRECT($2:$2),ATALI[[#This Row],[//]]))</f>
        <v/>
      </c>
      <c r="L970" s="29" t="str">
        <f ca="1">IF(ATALI[[#This Row],[//]]="","",INDEX(INDIRECT($2:$2),ATALI[[#This Row],[//]]))</f>
        <v/>
      </c>
      <c r="M970" s="29" t="str">
        <f ca="1">IF(ATALI[[#This Row],[//]]="","",INDEX(INDIRECT($2:$2),ATALI[[#This Row],[//]]))</f>
        <v/>
      </c>
      <c r="N970" s="33" t="str">
        <f ca="1">IF(ATALI[[#This Row],[//]]="","",INDEX(INDIRECT($2:$2),ATALI[[#This Row],[//]]))</f>
        <v/>
      </c>
      <c r="O970" s="44" t="str">
        <f ca="1">IF(ATALI[[#This Row],[//]]="","",INDEX(INDIRECT($2:$2),ATALI[[#This Row],[//]]))</f>
        <v/>
      </c>
      <c r="P970" s="44" t="str">
        <f ca="1">IF(ATALI[[#This Row],[//]]="","",IF(INDEX(INDIRECT($2:$2),ATALI[[#This Row],[//]])="","",INDEX(INDIRECT($2:$2),ATALI[[#This Row],[//]])))</f>
        <v/>
      </c>
      <c r="Q970" s="33" t="str">
        <f ca="1">IF(ATALI[[#This Row],[//]]="","",INDEX(INDIRECT($2:$2),ATALI[[#This Row],[//]]))</f>
        <v/>
      </c>
      <c r="R9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7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70" s="45" t="str">
        <f ca="1">IF(ATALI[[#This Row],[//]]="","",IF(INDEX(INDIRECT($2:$2),ATALI[[#This Row],[//]])="","",INDEX(INDIRECT($2:$2),ATALI[[#This Row],[//]])))</f>
        <v/>
      </c>
      <c r="U970" s="32" t="str">
        <f ca="1">IF(ATALI[[#This Row],[//]]="","",INDEX(INDIRECT($2:$2),ATALI[[#This Row],[//]]))</f>
        <v/>
      </c>
      <c r="V970" s="32" t="str">
        <f ca="1">LOWER(SUBSTITUTE(SUBSTITUTE(SUBSTITUTE(SUBSTITUTE(SUBSTITUTE(SUBSTITUTE(SUBSTITUTE(ATALI[[#This Row],[N.B.nota]]," ",""),"-",""),"(",""),")",""),".",""),",",""),"/",""))</f>
        <v/>
      </c>
      <c r="W970" s="32" t="str">
        <f ca="1">IF(ATALI[[#This Row],[concat]]="","",MATCH(ATALI[[#This Row],[concat]],[3]!db[NB NOTA_C],0)+1)</f>
        <v/>
      </c>
      <c r="X970" s="32" t="str">
        <f ca="1">IF(ATALI[[#This Row],[N.B.nota]]="","",ADDRESS(ROW(ATALI[QB]),COLUMN(ATALI[QB]))&amp;":"&amp;ADDRESS(ROW(),COLUMN(ATALI[QB])))</f>
        <v/>
      </c>
      <c r="Y970" s="46" t="str">
        <f ca="1">IF(ATALI[[#This Row],[//]]="","",HYPERLINK("[../DB.xlsx]DB!e"&amp;MATCH(ATALI[[#This Row],[concat]],[3]!db[NB NOTA_C],0)+1,"&gt;"))</f>
        <v/>
      </c>
      <c r="Z970" s="32">
        <f ca="1">IF(ATALI[[#This Row],[ID NOTA]]="",INDIRECT(ADDRESS(ROW()-1,COLUMN())),ATALI[[#This Row],[ID NOTA]])</f>
        <v>7</v>
      </c>
    </row>
    <row r="971" spans="1:26" x14ac:dyDescent="0.25">
      <c r="A971" s="32"/>
      <c r="B971" s="29" t="str">
        <f>IF(ATALI[[#This Row],[N_ID]]="","",INDEX(Table1[ID],MATCH(ATALI[[#This Row],[N_ID]],Table1[N_ID],0)))</f>
        <v/>
      </c>
      <c r="C971" s="29" t="str">
        <f ca="1">IF(ATALI[[#This Row],[//]]="","",HYPERLINK("["&amp;SUBSTITUTE(DIR,"'","")&amp;"]NOTA!D"&amp;ATALI[[#This Row],[//]]+2,"&gt;"))</f>
        <v/>
      </c>
      <c r="D971" s="29" t="str">
        <f>IF(ATALI[[#This Row],[ID NOTA]]="","",INDEX(Table1[QB],MATCH(ATALI[[#This Row],[ID NOTA]],Table1[ID],0)))</f>
        <v/>
      </c>
      <c r="E97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71" s="29"/>
      <c r="G971" s="30" t="str">
        <f ca="1">IF(ATALI[[#This Row],[N_ID]]="","",INDEX(INDIRECT($2:$2),ATALI[[#This Row],[//]]))</f>
        <v/>
      </c>
      <c r="H971" s="30" t="str">
        <f ca="1">IF(ATALI[[#This Row],[N_ID]]="","",INDEX(INDIRECT($2:$2),ATALI[[#This Row],[//]]))</f>
        <v/>
      </c>
      <c r="I971" s="32" t="str">
        <f ca="1">IF(ATALI[[#This Row],[N_ID]]="","",INDEX(INDIRECT($2:$2),ATALI[[#This Row],[//]]))</f>
        <v/>
      </c>
      <c r="J971" s="32" t="str">
        <f ca="1">IF(ATALI[[#This Row],[//]]="","",INDEX([3]!db[NB PAJAK],ATALI[[#This Row],[stt]]-1))</f>
        <v/>
      </c>
      <c r="K971" s="29" t="str">
        <f ca="1">IF(ATALI[[#This Row],[//]]="","",INDEX(INDIRECT($2:$2),ATALI[[#This Row],[//]]))</f>
        <v/>
      </c>
      <c r="L971" s="29" t="str">
        <f ca="1">IF(ATALI[[#This Row],[//]]="","",INDEX(INDIRECT($2:$2),ATALI[[#This Row],[//]]))</f>
        <v/>
      </c>
      <c r="M971" s="29" t="str">
        <f ca="1">IF(ATALI[[#This Row],[//]]="","",INDEX(INDIRECT($2:$2),ATALI[[#This Row],[//]]))</f>
        <v/>
      </c>
      <c r="N971" s="33" t="str">
        <f ca="1">IF(ATALI[[#This Row],[//]]="","",INDEX(INDIRECT($2:$2),ATALI[[#This Row],[//]]))</f>
        <v/>
      </c>
      <c r="O971" s="44" t="str">
        <f ca="1">IF(ATALI[[#This Row],[//]]="","",INDEX(INDIRECT($2:$2),ATALI[[#This Row],[//]]))</f>
        <v/>
      </c>
      <c r="P971" s="44" t="str">
        <f ca="1">IF(ATALI[[#This Row],[//]]="","",IF(INDEX(INDIRECT($2:$2),ATALI[[#This Row],[//]])="","",INDEX(INDIRECT($2:$2),ATALI[[#This Row],[//]])))</f>
        <v/>
      </c>
      <c r="Q971" s="33" t="str">
        <f ca="1">IF(ATALI[[#This Row],[//]]="","",INDEX(INDIRECT($2:$2),ATALI[[#This Row],[//]]))</f>
        <v/>
      </c>
      <c r="R9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7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71" s="45" t="str">
        <f ca="1">IF(ATALI[[#This Row],[//]]="","",IF(INDEX(INDIRECT($2:$2),ATALI[[#This Row],[//]])="","",INDEX(INDIRECT($2:$2),ATALI[[#This Row],[//]])))</f>
        <v/>
      </c>
      <c r="U971" s="32" t="str">
        <f ca="1">IF(ATALI[[#This Row],[//]]="","",INDEX(INDIRECT($2:$2),ATALI[[#This Row],[//]]))</f>
        <v/>
      </c>
      <c r="V971" s="32" t="str">
        <f ca="1">LOWER(SUBSTITUTE(SUBSTITUTE(SUBSTITUTE(SUBSTITUTE(SUBSTITUTE(SUBSTITUTE(SUBSTITUTE(ATALI[[#This Row],[N.B.nota]]," ",""),"-",""),"(",""),")",""),".",""),",",""),"/",""))</f>
        <v/>
      </c>
      <c r="W971" s="32" t="str">
        <f ca="1">IF(ATALI[[#This Row],[concat]]="","",MATCH(ATALI[[#This Row],[concat]],[3]!db[NB NOTA_C],0)+1)</f>
        <v/>
      </c>
      <c r="X971" s="32" t="str">
        <f ca="1">IF(ATALI[[#This Row],[N.B.nota]]="","",ADDRESS(ROW(ATALI[QB]),COLUMN(ATALI[QB]))&amp;":"&amp;ADDRESS(ROW(),COLUMN(ATALI[QB])))</f>
        <v/>
      </c>
      <c r="Y971" s="46" t="str">
        <f ca="1">IF(ATALI[[#This Row],[//]]="","",HYPERLINK("[../DB.xlsx]DB!e"&amp;MATCH(ATALI[[#This Row],[concat]],[3]!db[NB NOTA_C],0)+1,"&gt;"))</f>
        <v/>
      </c>
      <c r="Z971" s="32">
        <f ca="1">IF(ATALI[[#This Row],[ID NOTA]]="",INDIRECT(ADDRESS(ROW()-1,COLUMN())),ATALI[[#This Row],[ID NOTA]])</f>
        <v>7</v>
      </c>
    </row>
    <row r="972" spans="1:26" x14ac:dyDescent="0.25">
      <c r="A972" s="32"/>
      <c r="B972" s="29" t="str">
        <f>IF(ATALI[[#This Row],[N_ID]]="","",INDEX(Table1[ID],MATCH(ATALI[[#This Row],[N_ID]],Table1[N_ID],0)))</f>
        <v/>
      </c>
      <c r="C972" s="29" t="str">
        <f ca="1">IF(ATALI[[#This Row],[//]]="","",HYPERLINK("["&amp;SUBSTITUTE(DIR,"'","")&amp;"]NOTA!D"&amp;ATALI[[#This Row],[//]]+2,"&gt;"))</f>
        <v/>
      </c>
      <c r="D972" s="29" t="str">
        <f>IF(ATALI[[#This Row],[ID NOTA]]="","",INDEX(Table1[QB],MATCH(ATALI[[#This Row],[ID NOTA]],Table1[ID],0)))</f>
        <v/>
      </c>
      <c r="E97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72" s="29"/>
      <c r="G972" s="30" t="str">
        <f ca="1">IF(ATALI[[#This Row],[N_ID]]="","",INDEX(INDIRECT($2:$2),ATALI[[#This Row],[//]]))</f>
        <v/>
      </c>
      <c r="H972" s="30" t="str">
        <f ca="1">IF(ATALI[[#This Row],[N_ID]]="","",INDEX(INDIRECT($2:$2),ATALI[[#This Row],[//]]))</f>
        <v/>
      </c>
      <c r="I972" s="32" t="str">
        <f ca="1">IF(ATALI[[#This Row],[N_ID]]="","",INDEX(INDIRECT($2:$2),ATALI[[#This Row],[//]]))</f>
        <v/>
      </c>
      <c r="J972" s="32" t="str">
        <f ca="1">IF(ATALI[[#This Row],[//]]="","",INDEX([3]!db[NB PAJAK],ATALI[[#This Row],[stt]]-1))</f>
        <v/>
      </c>
      <c r="K972" s="29" t="str">
        <f ca="1">IF(ATALI[[#This Row],[//]]="","",INDEX(INDIRECT($2:$2),ATALI[[#This Row],[//]]))</f>
        <v/>
      </c>
      <c r="L972" s="29" t="str">
        <f ca="1">IF(ATALI[[#This Row],[//]]="","",INDEX(INDIRECT($2:$2),ATALI[[#This Row],[//]]))</f>
        <v/>
      </c>
      <c r="M972" s="29" t="str">
        <f ca="1">IF(ATALI[[#This Row],[//]]="","",INDEX(INDIRECT($2:$2),ATALI[[#This Row],[//]]))</f>
        <v/>
      </c>
      <c r="N972" s="33" t="str">
        <f ca="1">IF(ATALI[[#This Row],[//]]="","",INDEX(INDIRECT($2:$2),ATALI[[#This Row],[//]]))</f>
        <v/>
      </c>
      <c r="O972" s="44" t="str">
        <f ca="1">IF(ATALI[[#This Row],[//]]="","",INDEX(INDIRECT($2:$2),ATALI[[#This Row],[//]]))</f>
        <v/>
      </c>
      <c r="P972" s="44" t="str">
        <f ca="1">IF(ATALI[[#This Row],[//]]="","",IF(INDEX(INDIRECT($2:$2),ATALI[[#This Row],[//]])="","",INDEX(INDIRECT($2:$2),ATALI[[#This Row],[//]])))</f>
        <v/>
      </c>
      <c r="Q972" s="33" t="str">
        <f ca="1">IF(ATALI[[#This Row],[//]]="","",INDEX(INDIRECT($2:$2),ATALI[[#This Row],[//]]))</f>
        <v/>
      </c>
      <c r="R9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7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72" s="45" t="str">
        <f ca="1">IF(ATALI[[#This Row],[//]]="","",IF(INDEX(INDIRECT($2:$2),ATALI[[#This Row],[//]])="","",INDEX(INDIRECT($2:$2),ATALI[[#This Row],[//]])))</f>
        <v/>
      </c>
      <c r="U972" s="32" t="str">
        <f ca="1">IF(ATALI[[#This Row],[//]]="","",INDEX(INDIRECT($2:$2),ATALI[[#This Row],[//]]))</f>
        <v/>
      </c>
      <c r="V972" s="32" t="str">
        <f ca="1">LOWER(SUBSTITUTE(SUBSTITUTE(SUBSTITUTE(SUBSTITUTE(SUBSTITUTE(SUBSTITUTE(SUBSTITUTE(ATALI[[#This Row],[N.B.nota]]," ",""),"-",""),"(",""),")",""),".",""),",",""),"/",""))</f>
        <v/>
      </c>
      <c r="W972" s="32" t="str">
        <f ca="1">IF(ATALI[[#This Row],[concat]]="","",MATCH(ATALI[[#This Row],[concat]],[3]!db[NB NOTA_C],0)+1)</f>
        <v/>
      </c>
      <c r="X972" s="32" t="str">
        <f ca="1">IF(ATALI[[#This Row],[N.B.nota]]="","",ADDRESS(ROW(ATALI[QB]),COLUMN(ATALI[QB]))&amp;":"&amp;ADDRESS(ROW(),COLUMN(ATALI[QB])))</f>
        <v/>
      </c>
      <c r="Y972" s="46" t="str">
        <f ca="1">IF(ATALI[[#This Row],[//]]="","",HYPERLINK("[../DB.xlsx]DB!e"&amp;MATCH(ATALI[[#This Row],[concat]],[3]!db[NB NOTA_C],0)+1,"&gt;"))</f>
        <v/>
      </c>
      <c r="Z972" s="32">
        <f ca="1">IF(ATALI[[#This Row],[ID NOTA]]="",INDIRECT(ADDRESS(ROW()-1,COLUMN())),ATALI[[#This Row],[ID NOTA]])</f>
        <v>7</v>
      </c>
    </row>
    <row r="973" spans="1:26" x14ac:dyDescent="0.25">
      <c r="A973" s="32"/>
      <c r="B973" s="29" t="str">
        <f>IF(ATALI[[#This Row],[N_ID]]="","",INDEX(Table1[ID],MATCH(ATALI[[#This Row],[N_ID]],Table1[N_ID],0)))</f>
        <v/>
      </c>
      <c r="C973" s="29" t="str">
        <f ca="1">IF(ATALI[[#This Row],[//]]="","",HYPERLINK("["&amp;SUBSTITUTE(DIR,"'","")&amp;"]NOTA!D"&amp;ATALI[[#This Row],[//]]+2,"&gt;"))</f>
        <v/>
      </c>
      <c r="D973" s="29" t="str">
        <f>IF(ATALI[[#This Row],[ID NOTA]]="","",INDEX(Table1[QB],MATCH(ATALI[[#This Row],[ID NOTA]],Table1[ID],0)))</f>
        <v/>
      </c>
      <c r="E97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73" s="29"/>
      <c r="G973" s="30" t="str">
        <f ca="1">IF(ATALI[[#This Row],[N_ID]]="","",INDEX(INDIRECT($2:$2),ATALI[[#This Row],[//]]))</f>
        <v/>
      </c>
      <c r="H973" s="30" t="str">
        <f ca="1">IF(ATALI[[#This Row],[N_ID]]="","",INDEX(INDIRECT($2:$2),ATALI[[#This Row],[//]]))</f>
        <v/>
      </c>
      <c r="I973" s="32" t="str">
        <f ca="1">IF(ATALI[[#This Row],[N_ID]]="","",INDEX(INDIRECT($2:$2),ATALI[[#This Row],[//]]))</f>
        <v/>
      </c>
      <c r="J973" s="32" t="str">
        <f ca="1">IF(ATALI[[#This Row],[//]]="","",INDEX([3]!db[NB PAJAK],ATALI[[#This Row],[stt]]-1))</f>
        <v/>
      </c>
      <c r="K973" s="29" t="str">
        <f ca="1">IF(ATALI[[#This Row],[//]]="","",INDEX(INDIRECT($2:$2),ATALI[[#This Row],[//]]))</f>
        <v/>
      </c>
      <c r="L973" s="29" t="str">
        <f ca="1">IF(ATALI[[#This Row],[//]]="","",INDEX(INDIRECT($2:$2),ATALI[[#This Row],[//]]))</f>
        <v/>
      </c>
      <c r="M973" s="29" t="str">
        <f ca="1">IF(ATALI[[#This Row],[//]]="","",INDEX(INDIRECT($2:$2),ATALI[[#This Row],[//]]))</f>
        <v/>
      </c>
      <c r="N973" s="33" t="str">
        <f ca="1">IF(ATALI[[#This Row],[//]]="","",INDEX(INDIRECT($2:$2),ATALI[[#This Row],[//]]))</f>
        <v/>
      </c>
      <c r="O973" s="44" t="str">
        <f ca="1">IF(ATALI[[#This Row],[//]]="","",INDEX(INDIRECT($2:$2),ATALI[[#This Row],[//]]))</f>
        <v/>
      </c>
      <c r="P973" s="44" t="str">
        <f ca="1">IF(ATALI[[#This Row],[//]]="","",IF(INDEX(INDIRECT($2:$2),ATALI[[#This Row],[//]])="","",INDEX(INDIRECT($2:$2),ATALI[[#This Row],[//]])))</f>
        <v/>
      </c>
      <c r="Q973" s="33" t="str">
        <f ca="1">IF(ATALI[[#This Row],[//]]="","",INDEX(INDIRECT($2:$2),ATALI[[#This Row],[//]]))</f>
        <v/>
      </c>
      <c r="R9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7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73" s="45" t="str">
        <f ca="1">IF(ATALI[[#This Row],[//]]="","",IF(INDEX(INDIRECT($2:$2),ATALI[[#This Row],[//]])="","",INDEX(INDIRECT($2:$2),ATALI[[#This Row],[//]])))</f>
        <v/>
      </c>
      <c r="U973" s="32" t="str">
        <f ca="1">IF(ATALI[[#This Row],[//]]="","",INDEX(INDIRECT($2:$2),ATALI[[#This Row],[//]]))</f>
        <v/>
      </c>
      <c r="V973" s="32" t="str">
        <f ca="1">LOWER(SUBSTITUTE(SUBSTITUTE(SUBSTITUTE(SUBSTITUTE(SUBSTITUTE(SUBSTITUTE(SUBSTITUTE(ATALI[[#This Row],[N.B.nota]]," ",""),"-",""),"(",""),")",""),".",""),",",""),"/",""))</f>
        <v/>
      </c>
      <c r="W973" s="32" t="str">
        <f ca="1">IF(ATALI[[#This Row],[concat]]="","",MATCH(ATALI[[#This Row],[concat]],[3]!db[NB NOTA_C],0)+1)</f>
        <v/>
      </c>
      <c r="X973" s="32" t="str">
        <f ca="1">IF(ATALI[[#This Row],[N.B.nota]]="","",ADDRESS(ROW(ATALI[QB]),COLUMN(ATALI[QB]))&amp;":"&amp;ADDRESS(ROW(),COLUMN(ATALI[QB])))</f>
        <v/>
      </c>
      <c r="Y973" s="46" t="str">
        <f ca="1">IF(ATALI[[#This Row],[//]]="","",HYPERLINK("[../DB.xlsx]DB!e"&amp;MATCH(ATALI[[#This Row],[concat]],[3]!db[NB NOTA_C],0)+1,"&gt;"))</f>
        <v/>
      </c>
      <c r="Z973" s="32">
        <f ca="1">IF(ATALI[[#This Row],[ID NOTA]]="",INDIRECT(ADDRESS(ROW()-1,COLUMN())),ATALI[[#This Row],[ID NOTA]])</f>
        <v>7</v>
      </c>
    </row>
    <row r="974" spans="1:26" x14ac:dyDescent="0.25">
      <c r="A974" s="32"/>
      <c r="B974" s="29" t="str">
        <f>IF(ATALI[[#This Row],[N_ID]]="","",INDEX(Table1[ID],MATCH(ATALI[[#This Row],[N_ID]],Table1[N_ID],0)))</f>
        <v/>
      </c>
      <c r="C974" s="29" t="str">
        <f ca="1">IF(ATALI[[#This Row],[//]]="","",HYPERLINK("["&amp;SUBSTITUTE(DIR,"'","")&amp;"]NOTA!D"&amp;ATALI[[#This Row],[//]]+2,"&gt;"))</f>
        <v/>
      </c>
      <c r="D974" s="29" t="str">
        <f>IF(ATALI[[#This Row],[ID NOTA]]="","",INDEX(Table1[QB],MATCH(ATALI[[#This Row],[ID NOTA]],Table1[ID],0)))</f>
        <v/>
      </c>
      <c r="E97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74" s="29"/>
      <c r="G974" s="30" t="str">
        <f ca="1">IF(ATALI[[#This Row],[N_ID]]="","",INDEX(INDIRECT($2:$2),ATALI[[#This Row],[//]]))</f>
        <v/>
      </c>
      <c r="H974" s="30" t="str">
        <f ca="1">IF(ATALI[[#This Row],[N_ID]]="","",INDEX(INDIRECT($2:$2),ATALI[[#This Row],[//]]))</f>
        <v/>
      </c>
      <c r="I974" s="32" t="str">
        <f ca="1">IF(ATALI[[#This Row],[N_ID]]="","",INDEX(INDIRECT($2:$2),ATALI[[#This Row],[//]]))</f>
        <v/>
      </c>
      <c r="J974" s="32" t="str">
        <f ca="1">IF(ATALI[[#This Row],[//]]="","",INDEX([3]!db[NB PAJAK],ATALI[[#This Row],[stt]]-1))</f>
        <v/>
      </c>
      <c r="K974" s="29" t="str">
        <f ca="1">IF(ATALI[[#This Row],[//]]="","",INDEX(INDIRECT($2:$2),ATALI[[#This Row],[//]]))</f>
        <v/>
      </c>
      <c r="L974" s="29" t="str">
        <f ca="1">IF(ATALI[[#This Row],[//]]="","",INDEX(INDIRECT($2:$2),ATALI[[#This Row],[//]]))</f>
        <v/>
      </c>
      <c r="M974" s="29" t="str">
        <f ca="1">IF(ATALI[[#This Row],[//]]="","",INDEX(INDIRECT($2:$2),ATALI[[#This Row],[//]]))</f>
        <v/>
      </c>
      <c r="N974" s="33" t="str">
        <f ca="1">IF(ATALI[[#This Row],[//]]="","",INDEX(INDIRECT($2:$2),ATALI[[#This Row],[//]]))</f>
        <v/>
      </c>
      <c r="O974" s="44" t="str">
        <f ca="1">IF(ATALI[[#This Row],[//]]="","",INDEX(INDIRECT($2:$2),ATALI[[#This Row],[//]]))</f>
        <v/>
      </c>
      <c r="P974" s="44" t="str">
        <f ca="1">IF(ATALI[[#This Row],[//]]="","",IF(INDEX(INDIRECT($2:$2),ATALI[[#This Row],[//]])="","",INDEX(INDIRECT($2:$2),ATALI[[#This Row],[//]])))</f>
        <v/>
      </c>
      <c r="Q974" s="33" t="str">
        <f ca="1">IF(ATALI[[#This Row],[//]]="","",INDEX(INDIRECT($2:$2),ATALI[[#This Row],[//]]))</f>
        <v/>
      </c>
      <c r="R9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7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74" s="45" t="str">
        <f ca="1">IF(ATALI[[#This Row],[//]]="","",IF(INDEX(INDIRECT($2:$2),ATALI[[#This Row],[//]])="","",INDEX(INDIRECT($2:$2),ATALI[[#This Row],[//]])))</f>
        <v/>
      </c>
      <c r="U974" s="32" t="str">
        <f ca="1">IF(ATALI[[#This Row],[//]]="","",INDEX(INDIRECT($2:$2),ATALI[[#This Row],[//]]))</f>
        <v/>
      </c>
      <c r="V974" s="32" t="str">
        <f ca="1">LOWER(SUBSTITUTE(SUBSTITUTE(SUBSTITUTE(SUBSTITUTE(SUBSTITUTE(SUBSTITUTE(SUBSTITUTE(ATALI[[#This Row],[N.B.nota]]," ",""),"-",""),"(",""),")",""),".",""),",",""),"/",""))</f>
        <v/>
      </c>
      <c r="W974" s="32" t="str">
        <f ca="1">IF(ATALI[[#This Row],[concat]]="","",MATCH(ATALI[[#This Row],[concat]],[3]!db[NB NOTA_C],0)+1)</f>
        <v/>
      </c>
      <c r="X974" s="32" t="str">
        <f ca="1">IF(ATALI[[#This Row],[N.B.nota]]="","",ADDRESS(ROW(ATALI[QB]),COLUMN(ATALI[QB]))&amp;":"&amp;ADDRESS(ROW(),COLUMN(ATALI[QB])))</f>
        <v/>
      </c>
      <c r="Y974" s="46" t="str">
        <f ca="1">IF(ATALI[[#This Row],[//]]="","",HYPERLINK("[../DB.xlsx]DB!e"&amp;MATCH(ATALI[[#This Row],[concat]],[3]!db[NB NOTA_C],0)+1,"&gt;"))</f>
        <v/>
      </c>
      <c r="Z974" s="32">
        <f ca="1">IF(ATALI[[#This Row],[ID NOTA]]="",INDIRECT(ADDRESS(ROW()-1,COLUMN())),ATALI[[#This Row],[ID NOTA]])</f>
        <v>7</v>
      </c>
    </row>
    <row r="975" spans="1:26" x14ac:dyDescent="0.25">
      <c r="A975" s="32"/>
      <c r="B975" s="29" t="str">
        <f>IF(ATALI[[#This Row],[N_ID]]="","",INDEX(Table1[ID],MATCH(ATALI[[#This Row],[N_ID]],Table1[N_ID],0)))</f>
        <v/>
      </c>
      <c r="C975" s="29" t="str">
        <f ca="1">IF(ATALI[[#This Row],[//]]="","",HYPERLINK("["&amp;SUBSTITUTE(DIR,"'","")&amp;"]NOTA!D"&amp;ATALI[[#This Row],[//]]+2,"&gt;"))</f>
        <v/>
      </c>
      <c r="D975" s="29" t="str">
        <f>IF(ATALI[[#This Row],[ID NOTA]]="","",INDEX(Table1[QB],MATCH(ATALI[[#This Row],[ID NOTA]],Table1[ID],0)))</f>
        <v/>
      </c>
      <c r="E97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75" s="29"/>
      <c r="G975" s="30" t="str">
        <f ca="1">IF(ATALI[[#This Row],[N_ID]]="","",INDEX(INDIRECT($2:$2),ATALI[[#This Row],[//]]))</f>
        <v/>
      </c>
      <c r="H975" s="30" t="str">
        <f ca="1">IF(ATALI[[#This Row],[N_ID]]="","",INDEX(INDIRECT($2:$2),ATALI[[#This Row],[//]]))</f>
        <v/>
      </c>
      <c r="I975" s="32" t="str">
        <f ca="1">IF(ATALI[[#This Row],[N_ID]]="","",INDEX(INDIRECT($2:$2),ATALI[[#This Row],[//]]))</f>
        <v/>
      </c>
      <c r="J975" s="32" t="str">
        <f ca="1">IF(ATALI[[#This Row],[//]]="","",INDEX([3]!db[NB PAJAK],ATALI[[#This Row],[stt]]-1))</f>
        <v/>
      </c>
      <c r="K975" s="29" t="str">
        <f ca="1">IF(ATALI[[#This Row],[//]]="","",INDEX(INDIRECT($2:$2),ATALI[[#This Row],[//]]))</f>
        <v/>
      </c>
      <c r="L975" s="29" t="str">
        <f ca="1">IF(ATALI[[#This Row],[//]]="","",INDEX(INDIRECT($2:$2),ATALI[[#This Row],[//]]))</f>
        <v/>
      </c>
      <c r="M975" s="29" t="str">
        <f ca="1">IF(ATALI[[#This Row],[//]]="","",INDEX(INDIRECT($2:$2),ATALI[[#This Row],[//]]))</f>
        <v/>
      </c>
      <c r="N975" s="33" t="str">
        <f ca="1">IF(ATALI[[#This Row],[//]]="","",INDEX(INDIRECT($2:$2),ATALI[[#This Row],[//]]))</f>
        <v/>
      </c>
      <c r="O975" s="44" t="str">
        <f ca="1">IF(ATALI[[#This Row],[//]]="","",INDEX(INDIRECT($2:$2),ATALI[[#This Row],[//]]))</f>
        <v/>
      </c>
      <c r="P975" s="44" t="str">
        <f ca="1">IF(ATALI[[#This Row],[//]]="","",IF(INDEX(INDIRECT($2:$2),ATALI[[#This Row],[//]])="","",INDEX(INDIRECT($2:$2),ATALI[[#This Row],[//]])))</f>
        <v/>
      </c>
      <c r="Q975" s="33" t="str">
        <f ca="1">IF(ATALI[[#This Row],[//]]="","",INDEX(INDIRECT($2:$2),ATALI[[#This Row],[//]]))</f>
        <v/>
      </c>
      <c r="R9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7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75" s="45" t="str">
        <f ca="1">IF(ATALI[[#This Row],[//]]="","",IF(INDEX(INDIRECT($2:$2),ATALI[[#This Row],[//]])="","",INDEX(INDIRECT($2:$2),ATALI[[#This Row],[//]])))</f>
        <v/>
      </c>
      <c r="U975" s="32" t="str">
        <f ca="1">IF(ATALI[[#This Row],[//]]="","",INDEX(INDIRECT($2:$2),ATALI[[#This Row],[//]]))</f>
        <v/>
      </c>
      <c r="V975" s="32" t="str">
        <f ca="1">LOWER(SUBSTITUTE(SUBSTITUTE(SUBSTITUTE(SUBSTITUTE(SUBSTITUTE(SUBSTITUTE(SUBSTITUTE(ATALI[[#This Row],[N.B.nota]]," ",""),"-",""),"(",""),")",""),".",""),",",""),"/",""))</f>
        <v/>
      </c>
      <c r="W975" s="32" t="str">
        <f ca="1">IF(ATALI[[#This Row],[concat]]="","",MATCH(ATALI[[#This Row],[concat]],[3]!db[NB NOTA_C],0)+1)</f>
        <v/>
      </c>
      <c r="X975" s="32" t="str">
        <f ca="1">IF(ATALI[[#This Row],[N.B.nota]]="","",ADDRESS(ROW(ATALI[QB]),COLUMN(ATALI[QB]))&amp;":"&amp;ADDRESS(ROW(),COLUMN(ATALI[QB])))</f>
        <v/>
      </c>
      <c r="Y975" s="46" t="str">
        <f ca="1">IF(ATALI[[#This Row],[//]]="","",HYPERLINK("[../DB.xlsx]DB!e"&amp;MATCH(ATALI[[#This Row],[concat]],[3]!db[NB NOTA_C],0)+1,"&gt;"))</f>
        <v/>
      </c>
      <c r="Z975" s="32">
        <f ca="1">IF(ATALI[[#This Row],[ID NOTA]]="",INDIRECT(ADDRESS(ROW()-1,COLUMN())),ATALI[[#This Row],[ID NOTA]])</f>
        <v>7</v>
      </c>
    </row>
    <row r="976" spans="1:26" x14ac:dyDescent="0.25">
      <c r="A976" s="32"/>
      <c r="B976" s="29" t="str">
        <f>IF(ATALI[[#This Row],[N_ID]]="","",INDEX(Table1[ID],MATCH(ATALI[[#This Row],[N_ID]],Table1[N_ID],0)))</f>
        <v/>
      </c>
      <c r="C976" s="29" t="str">
        <f ca="1">IF(ATALI[[#This Row],[//]]="","",HYPERLINK("["&amp;SUBSTITUTE(DIR,"'","")&amp;"]NOTA!D"&amp;ATALI[[#This Row],[//]]+2,"&gt;"))</f>
        <v/>
      </c>
      <c r="D976" s="29" t="str">
        <f>IF(ATALI[[#This Row],[ID NOTA]]="","",INDEX(Table1[QB],MATCH(ATALI[[#This Row],[ID NOTA]],Table1[ID],0)))</f>
        <v/>
      </c>
      <c r="E97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76" s="29"/>
      <c r="G976" s="30" t="str">
        <f ca="1">IF(ATALI[[#This Row],[N_ID]]="","",INDEX(INDIRECT($2:$2),ATALI[[#This Row],[//]]))</f>
        <v/>
      </c>
      <c r="H976" s="30" t="str">
        <f ca="1">IF(ATALI[[#This Row],[N_ID]]="","",INDEX(INDIRECT($2:$2),ATALI[[#This Row],[//]]))</f>
        <v/>
      </c>
      <c r="I976" s="32" t="str">
        <f ca="1">IF(ATALI[[#This Row],[N_ID]]="","",INDEX(INDIRECT($2:$2),ATALI[[#This Row],[//]]))</f>
        <v/>
      </c>
      <c r="J976" s="32" t="str">
        <f ca="1">IF(ATALI[[#This Row],[//]]="","",INDEX([3]!db[NB PAJAK],ATALI[[#This Row],[stt]]-1))</f>
        <v/>
      </c>
      <c r="K976" s="29" t="str">
        <f ca="1">IF(ATALI[[#This Row],[//]]="","",INDEX(INDIRECT($2:$2),ATALI[[#This Row],[//]]))</f>
        <v/>
      </c>
      <c r="L976" s="29" t="str">
        <f ca="1">IF(ATALI[[#This Row],[//]]="","",INDEX(INDIRECT($2:$2),ATALI[[#This Row],[//]]))</f>
        <v/>
      </c>
      <c r="M976" s="29" t="str">
        <f ca="1">IF(ATALI[[#This Row],[//]]="","",INDEX(INDIRECT($2:$2),ATALI[[#This Row],[//]]))</f>
        <v/>
      </c>
      <c r="N976" s="33" t="str">
        <f ca="1">IF(ATALI[[#This Row],[//]]="","",INDEX(INDIRECT($2:$2),ATALI[[#This Row],[//]]))</f>
        <v/>
      </c>
      <c r="O976" s="44" t="str">
        <f ca="1">IF(ATALI[[#This Row],[//]]="","",INDEX(INDIRECT($2:$2),ATALI[[#This Row],[//]]))</f>
        <v/>
      </c>
      <c r="P976" s="44" t="str">
        <f ca="1">IF(ATALI[[#This Row],[//]]="","",IF(INDEX(INDIRECT($2:$2),ATALI[[#This Row],[//]])="","",INDEX(INDIRECT($2:$2),ATALI[[#This Row],[//]])))</f>
        <v/>
      </c>
      <c r="Q976" s="33" t="str">
        <f ca="1">IF(ATALI[[#This Row],[//]]="","",INDEX(INDIRECT($2:$2),ATALI[[#This Row],[//]]))</f>
        <v/>
      </c>
      <c r="R9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7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76" s="45" t="str">
        <f ca="1">IF(ATALI[[#This Row],[//]]="","",IF(INDEX(INDIRECT($2:$2),ATALI[[#This Row],[//]])="","",INDEX(INDIRECT($2:$2),ATALI[[#This Row],[//]])))</f>
        <v/>
      </c>
      <c r="U976" s="32" t="str">
        <f ca="1">IF(ATALI[[#This Row],[//]]="","",INDEX(INDIRECT($2:$2),ATALI[[#This Row],[//]]))</f>
        <v/>
      </c>
      <c r="V976" s="32" t="str">
        <f ca="1">LOWER(SUBSTITUTE(SUBSTITUTE(SUBSTITUTE(SUBSTITUTE(SUBSTITUTE(SUBSTITUTE(SUBSTITUTE(ATALI[[#This Row],[N.B.nota]]," ",""),"-",""),"(",""),")",""),".",""),",",""),"/",""))</f>
        <v/>
      </c>
      <c r="W976" s="32" t="str">
        <f ca="1">IF(ATALI[[#This Row],[concat]]="","",MATCH(ATALI[[#This Row],[concat]],[3]!db[NB NOTA_C],0)+1)</f>
        <v/>
      </c>
      <c r="X976" s="32" t="str">
        <f ca="1">IF(ATALI[[#This Row],[N.B.nota]]="","",ADDRESS(ROW(ATALI[QB]),COLUMN(ATALI[QB]))&amp;":"&amp;ADDRESS(ROW(),COLUMN(ATALI[QB])))</f>
        <v/>
      </c>
      <c r="Y976" s="46" t="str">
        <f ca="1">IF(ATALI[[#This Row],[//]]="","",HYPERLINK("[../DB.xlsx]DB!e"&amp;MATCH(ATALI[[#This Row],[concat]],[3]!db[NB NOTA_C],0)+1,"&gt;"))</f>
        <v/>
      </c>
      <c r="Z976" s="32">
        <f ca="1">IF(ATALI[[#This Row],[ID NOTA]]="",INDIRECT(ADDRESS(ROW()-1,COLUMN())),ATALI[[#This Row],[ID NOTA]])</f>
        <v>7</v>
      </c>
    </row>
    <row r="977" spans="1:26" x14ac:dyDescent="0.25">
      <c r="A977" s="32"/>
      <c r="B977" s="29" t="str">
        <f>IF(ATALI[[#This Row],[N_ID]]="","",INDEX(Table1[ID],MATCH(ATALI[[#This Row],[N_ID]],Table1[N_ID],0)))</f>
        <v/>
      </c>
      <c r="C977" s="29" t="str">
        <f ca="1">IF(ATALI[[#This Row],[//]]="","",HYPERLINK("["&amp;SUBSTITUTE(DIR,"'","")&amp;"]NOTA!D"&amp;ATALI[[#This Row],[//]]+2,"&gt;"))</f>
        <v/>
      </c>
      <c r="D977" s="29" t="str">
        <f>IF(ATALI[[#This Row],[ID NOTA]]="","",INDEX(Table1[QB],MATCH(ATALI[[#This Row],[ID NOTA]],Table1[ID],0)))</f>
        <v/>
      </c>
      <c r="E97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77" s="29"/>
      <c r="G977" s="30" t="str">
        <f ca="1">IF(ATALI[[#This Row],[N_ID]]="","",INDEX(INDIRECT($2:$2),ATALI[[#This Row],[//]]))</f>
        <v/>
      </c>
      <c r="H977" s="30" t="str">
        <f ca="1">IF(ATALI[[#This Row],[N_ID]]="","",INDEX(INDIRECT($2:$2),ATALI[[#This Row],[//]]))</f>
        <v/>
      </c>
      <c r="I977" s="32" t="str">
        <f ca="1">IF(ATALI[[#This Row],[N_ID]]="","",INDEX(INDIRECT($2:$2),ATALI[[#This Row],[//]]))</f>
        <v/>
      </c>
      <c r="J977" s="32" t="str">
        <f ca="1">IF(ATALI[[#This Row],[//]]="","",INDEX([3]!db[NB PAJAK],ATALI[[#This Row],[stt]]-1))</f>
        <v/>
      </c>
      <c r="K977" s="29" t="str">
        <f ca="1">IF(ATALI[[#This Row],[//]]="","",INDEX(INDIRECT($2:$2),ATALI[[#This Row],[//]]))</f>
        <v/>
      </c>
      <c r="L977" s="29" t="str">
        <f ca="1">IF(ATALI[[#This Row],[//]]="","",INDEX(INDIRECT($2:$2),ATALI[[#This Row],[//]]))</f>
        <v/>
      </c>
      <c r="M977" s="29" t="str">
        <f ca="1">IF(ATALI[[#This Row],[//]]="","",INDEX(INDIRECT($2:$2),ATALI[[#This Row],[//]]))</f>
        <v/>
      </c>
      <c r="N977" s="33" t="str">
        <f ca="1">IF(ATALI[[#This Row],[//]]="","",INDEX(INDIRECT($2:$2),ATALI[[#This Row],[//]]))</f>
        <v/>
      </c>
      <c r="O977" s="44" t="str">
        <f ca="1">IF(ATALI[[#This Row],[//]]="","",INDEX(INDIRECT($2:$2),ATALI[[#This Row],[//]]))</f>
        <v/>
      </c>
      <c r="P977" s="44" t="str">
        <f ca="1">IF(ATALI[[#This Row],[//]]="","",IF(INDEX(INDIRECT($2:$2),ATALI[[#This Row],[//]])="","",INDEX(INDIRECT($2:$2),ATALI[[#This Row],[//]])))</f>
        <v/>
      </c>
      <c r="Q977" s="33" t="str">
        <f ca="1">IF(ATALI[[#This Row],[//]]="","",INDEX(INDIRECT($2:$2),ATALI[[#This Row],[//]]))</f>
        <v/>
      </c>
      <c r="R9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7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77" s="45" t="str">
        <f ca="1">IF(ATALI[[#This Row],[//]]="","",IF(INDEX(INDIRECT($2:$2),ATALI[[#This Row],[//]])="","",INDEX(INDIRECT($2:$2),ATALI[[#This Row],[//]])))</f>
        <v/>
      </c>
      <c r="U977" s="32" t="str">
        <f ca="1">IF(ATALI[[#This Row],[//]]="","",INDEX(INDIRECT($2:$2),ATALI[[#This Row],[//]]))</f>
        <v/>
      </c>
      <c r="V977" s="32" t="str">
        <f ca="1">LOWER(SUBSTITUTE(SUBSTITUTE(SUBSTITUTE(SUBSTITUTE(SUBSTITUTE(SUBSTITUTE(SUBSTITUTE(ATALI[[#This Row],[N.B.nota]]," ",""),"-",""),"(",""),")",""),".",""),",",""),"/",""))</f>
        <v/>
      </c>
      <c r="W977" s="32" t="str">
        <f ca="1">IF(ATALI[[#This Row],[concat]]="","",MATCH(ATALI[[#This Row],[concat]],[3]!db[NB NOTA_C],0)+1)</f>
        <v/>
      </c>
      <c r="X977" s="32" t="str">
        <f ca="1">IF(ATALI[[#This Row],[N.B.nota]]="","",ADDRESS(ROW(ATALI[QB]),COLUMN(ATALI[QB]))&amp;":"&amp;ADDRESS(ROW(),COLUMN(ATALI[QB])))</f>
        <v/>
      </c>
      <c r="Y977" s="46" t="str">
        <f ca="1">IF(ATALI[[#This Row],[//]]="","",HYPERLINK("[../DB.xlsx]DB!e"&amp;MATCH(ATALI[[#This Row],[concat]],[3]!db[NB NOTA_C],0)+1,"&gt;"))</f>
        <v/>
      </c>
      <c r="Z977" s="32">
        <f ca="1">IF(ATALI[[#This Row],[ID NOTA]]="",INDIRECT(ADDRESS(ROW()-1,COLUMN())),ATALI[[#This Row],[ID NOTA]])</f>
        <v>7</v>
      </c>
    </row>
    <row r="978" spans="1:26" x14ac:dyDescent="0.25">
      <c r="A978" s="32"/>
      <c r="B978" s="29" t="str">
        <f>IF(ATALI[[#This Row],[N_ID]]="","",INDEX(Table1[ID],MATCH(ATALI[[#This Row],[N_ID]],Table1[N_ID],0)))</f>
        <v/>
      </c>
      <c r="C978" s="29" t="str">
        <f ca="1">IF(ATALI[[#This Row],[//]]="","",HYPERLINK("["&amp;SUBSTITUTE(DIR,"'","")&amp;"]NOTA!D"&amp;ATALI[[#This Row],[//]]+2,"&gt;"))</f>
        <v/>
      </c>
      <c r="D978" s="29" t="str">
        <f>IF(ATALI[[#This Row],[ID NOTA]]="","",INDEX(Table1[QB],MATCH(ATALI[[#This Row],[ID NOTA]],Table1[ID],0)))</f>
        <v/>
      </c>
      <c r="E97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78" s="29"/>
      <c r="G978" s="30" t="str">
        <f ca="1">IF(ATALI[[#This Row],[N_ID]]="","",INDEX(INDIRECT($2:$2),ATALI[[#This Row],[//]]))</f>
        <v/>
      </c>
      <c r="H978" s="30" t="str">
        <f ca="1">IF(ATALI[[#This Row],[N_ID]]="","",INDEX(INDIRECT($2:$2),ATALI[[#This Row],[//]]))</f>
        <v/>
      </c>
      <c r="I978" s="32" t="str">
        <f ca="1">IF(ATALI[[#This Row],[N_ID]]="","",INDEX(INDIRECT($2:$2),ATALI[[#This Row],[//]]))</f>
        <v/>
      </c>
      <c r="J978" s="32" t="str">
        <f ca="1">IF(ATALI[[#This Row],[//]]="","",INDEX([3]!db[NB PAJAK],ATALI[[#This Row],[stt]]-1))</f>
        <v/>
      </c>
      <c r="K978" s="29" t="str">
        <f ca="1">IF(ATALI[[#This Row],[//]]="","",INDEX(INDIRECT($2:$2),ATALI[[#This Row],[//]]))</f>
        <v/>
      </c>
      <c r="L978" s="29" t="str">
        <f ca="1">IF(ATALI[[#This Row],[//]]="","",INDEX(INDIRECT($2:$2),ATALI[[#This Row],[//]]))</f>
        <v/>
      </c>
      <c r="M978" s="29" t="str">
        <f ca="1">IF(ATALI[[#This Row],[//]]="","",INDEX(INDIRECT($2:$2),ATALI[[#This Row],[//]]))</f>
        <v/>
      </c>
      <c r="N978" s="33" t="str">
        <f ca="1">IF(ATALI[[#This Row],[//]]="","",INDEX(INDIRECT($2:$2),ATALI[[#This Row],[//]]))</f>
        <v/>
      </c>
      <c r="O978" s="44" t="str">
        <f ca="1">IF(ATALI[[#This Row],[//]]="","",INDEX(INDIRECT($2:$2),ATALI[[#This Row],[//]]))</f>
        <v/>
      </c>
      <c r="P978" s="44" t="str">
        <f ca="1">IF(ATALI[[#This Row],[//]]="","",IF(INDEX(INDIRECT($2:$2),ATALI[[#This Row],[//]])="","",INDEX(INDIRECT($2:$2),ATALI[[#This Row],[//]])))</f>
        <v/>
      </c>
      <c r="Q978" s="33" t="str">
        <f ca="1">IF(ATALI[[#This Row],[//]]="","",INDEX(INDIRECT($2:$2),ATALI[[#This Row],[//]]))</f>
        <v/>
      </c>
      <c r="R9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7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78" s="45" t="str">
        <f ca="1">IF(ATALI[[#This Row],[//]]="","",IF(INDEX(INDIRECT($2:$2),ATALI[[#This Row],[//]])="","",INDEX(INDIRECT($2:$2),ATALI[[#This Row],[//]])))</f>
        <v/>
      </c>
      <c r="U978" s="32" t="str">
        <f ca="1">IF(ATALI[[#This Row],[//]]="","",INDEX(INDIRECT($2:$2),ATALI[[#This Row],[//]]))</f>
        <v/>
      </c>
      <c r="V978" s="32" t="str">
        <f ca="1">LOWER(SUBSTITUTE(SUBSTITUTE(SUBSTITUTE(SUBSTITUTE(SUBSTITUTE(SUBSTITUTE(SUBSTITUTE(ATALI[[#This Row],[N.B.nota]]," ",""),"-",""),"(",""),")",""),".",""),",",""),"/",""))</f>
        <v/>
      </c>
      <c r="W978" s="32" t="str">
        <f ca="1">IF(ATALI[[#This Row],[concat]]="","",MATCH(ATALI[[#This Row],[concat]],[3]!db[NB NOTA_C],0)+1)</f>
        <v/>
      </c>
      <c r="X978" s="32" t="str">
        <f ca="1">IF(ATALI[[#This Row],[N.B.nota]]="","",ADDRESS(ROW(ATALI[QB]),COLUMN(ATALI[QB]))&amp;":"&amp;ADDRESS(ROW(),COLUMN(ATALI[QB])))</f>
        <v/>
      </c>
      <c r="Y978" s="46" t="str">
        <f ca="1">IF(ATALI[[#This Row],[//]]="","",HYPERLINK("[../DB.xlsx]DB!e"&amp;MATCH(ATALI[[#This Row],[concat]],[3]!db[NB NOTA_C],0)+1,"&gt;"))</f>
        <v/>
      </c>
      <c r="Z978" s="32">
        <f ca="1">IF(ATALI[[#This Row],[ID NOTA]]="",INDIRECT(ADDRESS(ROW()-1,COLUMN())),ATALI[[#This Row],[ID NOTA]])</f>
        <v>7</v>
      </c>
    </row>
    <row r="979" spans="1:26" x14ac:dyDescent="0.25">
      <c r="A979" s="32"/>
      <c r="B979" s="29" t="str">
        <f>IF(ATALI[[#This Row],[N_ID]]="","",INDEX(Table1[ID],MATCH(ATALI[[#This Row],[N_ID]],Table1[N_ID],0)))</f>
        <v/>
      </c>
      <c r="C979" s="29" t="str">
        <f ca="1">IF(ATALI[[#This Row],[//]]="","",HYPERLINK("["&amp;SUBSTITUTE(DIR,"'","")&amp;"]NOTA!D"&amp;ATALI[[#This Row],[//]]+2,"&gt;"))</f>
        <v/>
      </c>
      <c r="D979" s="29" t="str">
        <f>IF(ATALI[[#This Row],[ID NOTA]]="","",INDEX(Table1[QB],MATCH(ATALI[[#This Row],[ID NOTA]],Table1[ID],0)))</f>
        <v/>
      </c>
      <c r="E97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79" s="29"/>
      <c r="G979" s="30" t="str">
        <f ca="1">IF(ATALI[[#This Row],[N_ID]]="","",INDEX(INDIRECT($2:$2),ATALI[[#This Row],[//]]))</f>
        <v/>
      </c>
      <c r="H979" s="30" t="str">
        <f ca="1">IF(ATALI[[#This Row],[N_ID]]="","",INDEX(INDIRECT($2:$2),ATALI[[#This Row],[//]]))</f>
        <v/>
      </c>
      <c r="I979" s="32" t="str">
        <f ca="1">IF(ATALI[[#This Row],[N_ID]]="","",INDEX(INDIRECT($2:$2),ATALI[[#This Row],[//]]))</f>
        <v/>
      </c>
      <c r="J979" s="32" t="str">
        <f ca="1">IF(ATALI[[#This Row],[//]]="","",INDEX([3]!db[NB PAJAK],ATALI[[#This Row],[stt]]-1))</f>
        <v/>
      </c>
      <c r="K979" s="29" t="str">
        <f ca="1">IF(ATALI[[#This Row],[//]]="","",INDEX(INDIRECT($2:$2),ATALI[[#This Row],[//]]))</f>
        <v/>
      </c>
      <c r="L979" s="29" t="str">
        <f ca="1">IF(ATALI[[#This Row],[//]]="","",INDEX(INDIRECT($2:$2),ATALI[[#This Row],[//]]))</f>
        <v/>
      </c>
      <c r="M979" s="29" t="str">
        <f ca="1">IF(ATALI[[#This Row],[//]]="","",INDEX(INDIRECT($2:$2),ATALI[[#This Row],[//]]))</f>
        <v/>
      </c>
      <c r="N979" s="33" t="str">
        <f ca="1">IF(ATALI[[#This Row],[//]]="","",INDEX(INDIRECT($2:$2),ATALI[[#This Row],[//]]))</f>
        <v/>
      </c>
      <c r="O979" s="44" t="str">
        <f ca="1">IF(ATALI[[#This Row],[//]]="","",INDEX(INDIRECT($2:$2),ATALI[[#This Row],[//]]))</f>
        <v/>
      </c>
      <c r="P979" s="44" t="str">
        <f ca="1">IF(ATALI[[#This Row],[//]]="","",IF(INDEX(INDIRECT($2:$2),ATALI[[#This Row],[//]])="","",INDEX(INDIRECT($2:$2),ATALI[[#This Row],[//]])))</f>
        <v/>
      </c>
      <c r="Q979" s="33" t="str">
        <f ca="1">IF(ATALI[[#This Row],[//]]="","",INDEX(INDIRECT($2:$2),ATALI[[#This Row],[//]]))</f>
        <v/>
      </c>
      <c r="R9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7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79" s="45" t="str">
        <f ca="1">IF(ATALI[[#This Row],[//]]="","",IF(INDEX(INDIRECT($2:$2),ATALI[[#This Row],[//]])="","",INDEX(INDIRECT($2:$2),ATALI[[#This Row],[//]])))</f>
        <v/>
      </c>
      <c r="U979" s="32" t="str">
        <f ca="1">IF(ATALI[[#This Row],[//]]="","",INDEX(INDIRECT($2:$2),ATALI[[#This Row],[//]]))</f>
        <v/>
      </c>
      <c r="V979" s="32" t="str">
        <f ca="1">LOWER(SUBSTITUTE(SUBSTITUTE(SUBSTITUTE(SUBSTITUTE(SUBSTITUTE(SUBSTITUTE(SUBSTITUTE(ATALI[[#This Row],[N.B.nota]]," ",""),"-",""),"(",""),")",""),".",""),",",""),"/",""))</f>
        <v/>
      </c>
      <c r="W979" s="32" t="str">
        <f ca="1">IF(ATALI[[#This Row],[concat]]="","",MATCH(ATALI[[#This Row],[concat]],[3]!db[NB NOTA_C],0)+1)</f>
        <v/>
      </c>
      <c r="X979" s="32" t="str">
        <f ca="1">IF(ATALI[[#This Row],[N.B.nota]]="","",ADDRESS(ROW(ATALI[QB]),COLUMN(ATALI[QB]))&amp;":"&amp;ADDRESS(ROW(),COLUMN(ATALI[QB])))</f>
        <v/>
      </c>
      <c r="Y979" s="46" t="str">
        <f ca="1">IF(ATALI[[#This Row],[//]]="","",HYPERLINK("[../DB.xlsx]DB!e"&amp;MATCH(ATALI[[#This Row],[concat]],[3]!db[NB NOTA_C],0)+1,"&gt;"))</f>
        <v/>
      </c>
      <c r="Z979" s="32">
        <f ca="1">IF(ATALI[[#This Row],[ID NOTA]]="",INDIRECT(ADDRESS(ROW()-1,COLUMN())),ATALI[[#This Row],[ID NOTA]])</f>
        <v>7</v>
      </c>
    </row>
    <row r="980" spans="1:26" x14ac:dyDescent="0.25">
      <c r="A980" s="32"/>
      <c r="B980" s="29" t="str">
        <f>IF(ATALI[[#This Row],[N_ID]]="","",INDEX(Table1[ID],MATCH(ATALI[[#This Row],[N_ID]],Table1[N_ID],0)))</f>
        <v/>
      </c>
      <c r="C980" s="29" t="str">
        <f ca="1">IF(ATALI[[#This Row],[//]]="","",HYPERLINK("["&amp;SUBSTITUTE(DIR,"'","")&amp;"]NOTA!D"&amp;ATALI[[#This Row],[//]]+2,"&gt;"))</f>
        <v/>
      </c>
      <c r="D980" s="29" t="str">
        <f>IF(ATALI[[#This Row],[ID NOTA]]="","",INDEX(Table1[QB],MATCH(ATALI[[#This Row],[ID NOTA]],Table1[ID],0)))</f>
        <v/>
      </c>
      <c r="E98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80" s="29"/>
      <c r="G980" s="30" t="str">
        <f ca="1">IF(ATALI[[#This Row],[N_ID]]="","",INDEX(INDIRECT($2:$2),ATALI[[#This Row],[//]]))</f>
        <v/>
      </c>
      <c r="H980" s="30" t="str">
        <f ca="1">IF(ATALI[[#This Row],[N_ID]]="","",INDEX(INDIRECT($2:$2),ATALI[[#This Row],[//]]))</f>
        <v/>
      </c>
      <c r="I980" s="32" t="str">
        <f ca="1">IF(ATALI[[#This Row],[N_ID]]="","",INDEX(INDIRECT($2:$2),ATALI[[#This Row],[//]]))</f>
        <v/>
      </c>
      <c r="J980" s="32" t="str">
        <f ca="1">IF(ATALI[[#This Row],[//]]="","",INDEX([3]!db[NB PAJAK],ATALI[[#This Row],[stt]]-1))</f>
        <v/>
      </c>
      <c r="K980" s="29" t="str">
        <f ca="1">IF(ATALI[[#This Row],[//]]="","",INDEX(INDIRECT($2:$2),ATALI[[#This Row],[//]]))</f>
        <v/>
      </c>
      <c r="L980" s="29" t="str">
        <f ca="1">IF(ATALI[[#This Row],[//]]="","",INDEX(INDIRECT($2:$2),ATALI[[#This Row],[//]]))</f>
        <v/>
      </c>
      <c r="M980" s="29" t="str">
        <f ca="1">IF(ATALI[[#This Row],[//]]="","",INDEX(INDIRECT($2:$2),ATALI[[#This Row],[//]]))</f>
        <v/>
      </c>
      <c r="N980" s="33" t="str">
        <f ca="1">IF(ATALI[[#This Row],[//]]="","",INDEX(INDIRECT($2:$2),ATALI[[#This Row],[//]]))</f>
        <v/>
      </c>
      <c r="O980" s="44" t="str">
        <f ca="1">IF(ATALI[[#This Row],[//]]="","",INDEX(INDIRECT($2:$2),ATALI[[#This Row],[//]]))</f>
        <v/>
      </c>
      <c r="P980" s="44" t="str">
        <f ca="1">IF(ATALI[[#This Row],[//]]="","",IF(INDEX(INDIRECT($2:$2),ATALI[[#This Row],[//]])="","",INDEX(INDIRECT($2:$2),ATALI[[#This Row],[//]])))</f>
        <v/>
      </c>
      <c r="Q980" s="33" t="str">
        <f ca="1">IF(ATALI[[#This Row],[//]]="","",INDEX(INDIRECT($2:$2),ATALI[[#This Row],[//]]))</f>
        <v/>
      </c>
      <c r="R9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8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80" s="45" t="str">
        <f ca="1">IF(ATALI[[#This Row],[//]]="","",IF(INDEX(INDIRECT($2:$2),ATALI[[#This Row],[//]])="","",INDEX(INDIRECT($2:$2),ATALI[[#This Row],[//]])))</f>
        <v/>
      </c>
      <c r="U980" s="32" t="str">
        <f ca="1">IF(ATALI[[#This Row],[//]]="","",INDEX(INDIRECT($2:$2),ATALI[[#This Row],[//]]))</f>
        <v/>
      </c>
      <c r="V980" s="32" t="str">
        <f ca="1">LOWER(SUBSTITUTE(SUBSTITUTE(SUBSTITUTE(SUBSTITUTE(SUBSTITUTE(SUBSTITUTE(SUBSTITUTE(ATALI[[#This Row],[N.B.nota]]," ",""),"-",""),"(",""),")",""),".",""),",",""),"/",""))</f>
        <v/>
      </c>
      <c r="W980" s="32" t="str">
        <f ca="1">IF(ATALI[[#This Row],[concat]]="","",MATCH(ATALI[[#This Row],[concat]],[3]!db[NB NOTA_C],0)+1)</f>
        <v/>
      </c>
      <c r="X980" s="32" t="str">
        <f ca="1">IF(ATALI[[#This Row],[N.B.nota]]="","",ADDRESS(ROW(ATALI[QB]),COLUMN(ATALI[QB]))&amp;":"&amp;ADDRESS(ROW(),COLUMN(ATALI[QB])))</f>
        <v/>
      </c>
      <c r="Y980" s="46" t="str">
        <f ca="1">IF(ATALI[[#This Row],[//]]="","",HYPERLINK("[../DB.xlsx]DB!e"&amp;MATCH(ATALI[[#This Row],[concat]],[3]!db[NB NOTA_C],0)+1,"&gt;"))</f>
        <v/>
      </c>
      <c r="Z980" s="32">
        <f ca="1">IF(ATALI[[#This Row],[ID NOTA]]="",INDIRECT(ADDRESS(ROW()-1,COLUMN())),ATALI[[#This Row],[ID NOTA]])</f>
        <v>7</v>
      </c>
    </row>
    <row r="981" spans="1:26" x14ac:dyDescent="0.25">
      <c r="A981" s="32"/>
      <c r="B981" s="29" t="str">
        <f>IF(ATALI[[#This Row],[N_ID]]="","",INDEX(Table1[ID],MATCH(ATALI[[#This Row],[N_ID]],Table1[N_ID],0)))</f>
        <v/>
      </c>
      <c r="C981" s="29" t="str">
        <f ca="1">IF(ATALI[[#This Row],[//]]="","",HYPERLINK("["&amp;SUBSTITUTE(DIR,"'","")&amp;"]NOTA!D"&amp;ATALI[[#This Row],[//]]+2,"&gt;"))</f>
        <v/>
      </c>
      <c r="D981" s="29" t="str">
        <f>IF(ATALI[[#This Row],[ID NOTA]]="","",INDEX(Table1[QB],MATCH(ATALI[[#This Row],[ID NOTA]],Table1[ID],0)))</f>
        <v/>
      </c>
      <c r="E98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81" s="29"/>
      <c r="G981" s="30" t="str">
        <f ca="1">IF(ATALI[[#This Row],[N_ID]]="","",INDEX(INDIRECT($2:$2),ATALI[[#This Row],[//]]))</f>
        <v/>
      </c>
      <c r="H981" s="30" t="str">
        <f ca="1">IF(ATALI[[#This Row],[N_ID]]="","",INDEX(INDIRECT($2:$2),ATALI[[#This Row],[//]]))</f>
        <v/>
      </c>
      <c r="I981" s="32" t="str">
        <f ca="1">IF(ATALI[[#This Row],[N_ID]]="","",INDEX(INDIRECT($2:$2),ATALI[[#This Row],[//]]))</f>
        <v/>
      </c>
      <c r="J981" s="32" t="str">
        <f ca="1">IF(ATALI[[#This Row],[//]]="","",INDEX([3]!db[NB PAJAK],ATALI[[#This Row],[stt]]-1))</f>
        <v/>
      </c>
      <c r="K981" s="29" t="str">
        <f ca="1">IF(ATALI[[#This Row],[//]]="","",INDEX(INDIRECT($2:$2),ATALI[[#This Row],[//]]))</f>
        <v/>
      </c>
      <c r="L981" s="29" t="str">
        <f ca="1">IF(ATALI[[#This Row],[//]]="","",INDEX(INDIRECT($2:$2),ATALI[[#This Row],[//]]))</f>
        <v/>
      </c>
      <c r="M981" s="29" t="str">
        <f ca="1">IF(ATALI[[#This Row],[//]]="","",INDEX(INDIRECT($2:$2),ATALI[[#This Row],[//]]))</f>
        <v/>
      </c>
      <c r="N981" s="33" t="str">
        <f ca="1">IF(ATALI[[#This Row],[//]]="","",INDEX(INDIRECT($2:$2),ATALI[[#This Row],[//]]))</f>
        <v/>
      </c>
      <c r="O981" s="44" t="str">
        <f ca="1">IF(ATALI[[#This Row],[//]]="","",INDEX(INDIRECT($2:$2),ATALI[[#This Row],[//]]))</f>
        <v/>
      </c>
      <c r="P981" s="44" t="str">
        <f ca="1">IF(ATALI[[#This Row],[//]]="","",IF(INDEX(INDIRECT($2:$2),ATALI[[#This Row],[//]])="","",INDEX(INDIRECT($2:$2),ATALI[[#This Row],[//]])))</f>
        <v/>
      </c>
      <c r="Q981" s="33" t="str">
        <f ca="1">IF(ATALI[[#This Row],[//]]="","",INDEX(INDIRECT($2:$2),ATALI[[#This Row],[//]]))</f>
        <v/>
      </c>
      <c r="R9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8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81" s="45" t="str">
        <f ca="1">IF(ATALI[[#This Row],[//]]="","",IF(INDEX(INDIRECT($2:$2),ATALI[[#This Row],[//]])="","",INDEX(INDIRECT($2:$2),ATALI[[#This Row],[//]])))</f>
        <v/>
      </c>
      <c r="U981" s="32" t="str">
        <f ca="1">IF(ATALI[[#This Row],[//]]="","",INDEX(INDIRECT($2:$2),ATALI[[#This Row],[//]]))</f>
        <v/>
      </c>
      <c r="V981" s="32" t="str">
        <f ca="1">LOWER(SUBSTITUTE(SUBSTITUTE(SUBSTITUTE(SUBSTITUTE(SUBSTITUTE(SUBSTITUTE(SUBSTITUTE(ATALI[[#This Row],[N.B.nota]]," ",""),"-",""),"(",""),")",""),".",""),",",""),"/",""))</f>
        <v/>
      </c>
      <c r="W981" s="32" t="str">
        <f ca="1">IF(ATALI[[#This Row],[concat]]="","",MATCH(ATALI[[#This Row],[concat]],[3]!db[NB NOTA_C],0)+1)</f>
        <v/>
      </c>
      <c r="X981" s="32" t="str">
        <f ca="1">IF(ATALI[[#This Row],[N.B.nota]]="","",ADDRESS(ROW(ATALI[QB]),COLUMN(ATALI[QB]))&amp;":"&amp;ADDRESS(ROW(),COLUMN(ATALI[QB])))</f>
        <v/>
      </c>
      <c r="Y981" s="46" t="str">
        <f ca="1">IF(ATALI[[#This Row],[//]]="","",HYPERLINK("[../DB.xlsx]DB!e"&amp;MATCH(ATALI[[#This Row],[concat]],[3]!db[NB NOTA_C],0)+1,"&gt;"))</f>
        <v/>
      </c>
      <c r="Z981" s="32">
        <f ca="1">IF(ATALI[[#This Row],[ID NOTA]]="",INDIRECT(ADDRESS(ROW()-1,COLUMN())),ATALI[[#This Row],[ID NOTA]])</f>
        <v>7</v>
      </c>
    </row>
    <row r="982" spans="1:26" x14ac:dyDescent="0.25">
      <c r="A982" s="32"/>
      <c r="B982" s="29" t="str">
        <f>IF(ATALI[[#This Row],[N_ID]]="","",INDEX(Table1[ID],MATCH(ATALI[[#This Row],[N_ID]],Table1[N_ID],0)))</f>
        <v/>
      </c>
      <c r="C982" s="29" t="str">
        <f ca="1">IF(ATALI[[#This Row],[//]]="","",HYPERLINK("["&amp;SUBSTITUTE(DIR,"'","")&amp;"]NOTA!D"&amp;ATALI[[#This Row],[//]]+2,"&gt;"))</f>
        <v/>
      </c>
      <c r="D982" s="29" t="str">
        <f>IF(ATALI[[#This Row],[ID NOTA]]="","",INDEX(Table1[QB],MATCH(ATALI[[#This Row],[ID NOTA]],Table1[ID],0)))</f>
        <v/>
      </c>
      <c r="E98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82" s="29"/>
      <c r="G982" s="30" t="str">
        <f ca="1">IF(ATALI[[#This Row],[N_ID]]="","",INDEX(INDIRECT($2:$2),ATALI[[#This Row],[//]]))</f>
        <v/>
      </c>
      <c r="H982" s="30" t="str">
        <f ca="1">IF(ATALI[[#This Row],[N_ID]]="","",INDEX(INDIRECT($2:$2),ATALI[[#This Row],[//]]))</f>
        <v/>
      </c>
      <c r="I982" s="32" t="str">
        <f ca="1">IF(ATALI[[#This Row],[N_ID]]="","",INDEX(INDIRECT($2:$2),ATALI[[#This Row],[//]]))</f>
        <v/>
      </c>
      <c r="J982" s="32" t="str">
        <f ca="1">IF(ATALI[[#This Row],[//]]="","",INDEX([3]!db[NB PAJAK],ATALI[[#This Row],[stt]]-1))</f>
        <v/>
      </c>
      <c r="K982" s="29" t="str">
        <f ca="1">IF(ATALI[[#This Row],[//]]="","",INDEX(INDIRECT($2:$2),ATALI[[#This Row],[//]]))</f>
        <v/>
      </c>
      <c r="L982" s="29" t="str">
        <f ca="1">IF(ATALI[[#This Row],[//]]="","",INDEX(INDIRECT($2:$2),ATALI[[#This Row],[//]]))</f>
        <v/>
      </c>
      <c r="M982" s="29" t="str">
        <f ca="1">IF(ATALI[[#This Row],[//]]="","",INDEX(INDIRECT($2:$2),ATALI[[#This Row],[//]]))</f>
        <v/>
      </c>
      <c r="N982" s="33" t="str">
        <f ca="1">IF(ATALI[[#This Row],[//]]="","",INDEX(INDIRECT($2:$2),ATALI[[#This Row],[//]]))</f>
        <v/>
      </c>
      <c r="O982" s="44" t="str">
        <f ca="1">IF(ATALI[[#This Row],[//]]="","",INDEX(INDIRECT($2:$2),ATALI[[#This Row],[//]]))</f>
        <v/>
      </c>
      <c r="P982" s="44" t="str">
        <f ca="1">IF(ATALI[[#This Row],[//]]="","",IF(INDEX(INDIRECT($2:$2),ATALI[[#This Row],[//]])="","",INDEX(INDIRECT($2:$2),ATALI[[#This Row],[//]])))</f>
        <v/>
      </c>
      <c r="Q982" s="33" t="str">
        <f ca="1">IF(ATALI[[#This Row],[//]]="","",INDEX(INDIRECT($2:$2),ATALI[[#This Row],[//]]))</f>
        <v/>
      </c>
      <c r="R9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8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82" s="45" t="str">
        <f ca="1">IF(ATALI[[#This Row],[//]]="","",IF(INDEX(INDIRECT($2:$2),ATALI[[#This Row],[//]])="","",INDEX(INDIRECT($2:$2),ATALI[[#This Row],[//]])))</f>
        <v/>
      </c>
      <c r="U982" s="32" t="str">
        <f ca="1">IF(ATALI[[#This Row],[//]]="","",INDEX(INDIRECT($2:$2),ATALI[[#This Row],[//]]))</f>
        <v/>
      </c>
      <c r="V982" s="32" t="str">
        <f ca="1">LOWER(SUBSTITUTE(SUBSTITUTE(SUBSTITUTE(SUBSTITUTE(SUBSTITUTE(SUBSTITUTE(SUBSTITUTE(ATALI[[#This Row],[N.B.nota]]," ",""),"-",""),"(",""),")",""),".",""),",",""),"/",""))</f>
        <v/>
      </c>
      <c r="W982" s="32" t="str">
        <f ca="1">IF(ATALI[[#This Row],[concat]]="","",MATCH(ATALI[[#This Row],[concat]],[3]!db[NB NOTA_C],0)+1)</f>
        <v/>
      </c>
      <c r="X982" s="32" t="str">
        <f ca="1">IF(ATALI[[#This Row],[N.B.nota]]="","",ADDRESS(ROW(ATALI[QB]),COLUMN(ATALI[QB]))&amp;":"&amp;ADDRESS(ROW(),COLUMN(ATALI[QB])))</f>
        <v/>
      </c>
      <c r="Y982" s="46" t="str">
        <f ca="1">IF(ATALI[[#This Row],[//]]="","",HYPERLINK("[../DB.xlsx]DB!e"&amp;MATCH(ATALI[[#This Row],[concat]],[3]!db[NB NOTA_C],0)+1,"&gt;"))</f>
        <v/>
      </c>
      <c r="Z982" s="32">
        <f ca="1">IF(ATALI[[#This Row],[ID NOTA]]="",INDIRECT(ADDRESS(ROW()-1,COLUMN())),ATALI[[#This Row],[ID NOTA]])</f>
        <v>7</v>
      </c>
    </row>
    <row r="983" spans="1:26" x14ac:dyDescent="0.25">
      <c r="A983" s="32"/>
      <c r="B983" s="29" t="str">
        <f>IF(ATALI[[#This Row],[N_ID]]="","",INDEX(Table1[ID],MATCH(ATALI[[#This Row],[N_ID]],Table1[N_ID],0)))</f>
        <v/>
      </c>
      <c r="C983" s="29" t="str">
        <f ca="1">IF(ATALI[[#This Row],[//]]="","",HYPERLINK("["&amp;SUBSTITUTE(DIR,"'","")&amp;"]NOTA!D"&amp;ATALI[[#This Row],[//]]+2,"&gt;"))</f>
        <v/>
      </c>
      <c r="D983" s="29" t="str">
        <f>IF(ATALI[[#This Row],[ID NOTA]]="","",INDEX(Table1[QB],MATCH(ATALI[[#This Row],[ID NOTA]],Table1[ID],0)))</f>
        <v/>
      </c>
      <c r="E98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83" s="29"/>
      <c r="G983" s="30" t="str">
        <f ca="1">IF(ATALI[[#This Row],[N_ID]]="","",INDEX(INDIRECT($2:$2),ATALI[[#This Row],[//]]))</f>
        <v/>
      </c>
      <c r="H983" s="30" t="str">
        <f ca="1">IF(ATALI[[#This Row],[N_ID]]="","",INDEX(INDIRECT($2:$2),ATALI[[#This Row],[//]]))</f>
        <v/>
      </c>
      <c r="I983" s="32" t="str">
        <f ca="1">IF(ATALI[[#This Row],[N_ID]]="","",INDEX(INDIRECT($2:$2),ATALI[[#This Row],[//]]))</f>
        <v/>
      </c>
      <c r="J983" s="32" t="str">
        <f ca="1">IF(ATALI[[#This Row],[//]]="","",INDEX([3]!db[NB PAJAK],ATALI[[#This Row],[stt]]-1))</f>
        <v/>
      </c>
      <c r="K983" s="29" t="str">
        <f ca="1">IF(ATALI[[#This Row],[//]]="","",INDEX(INDIRECT($2:$2),ATALI[[#This Row],[//]]))</f>
        <v/>
      </c>
      <c r="L983" s="29" t="str">
        <f ca="1">IF(ATALI[[#This Row],[//]]="","",INDEX(INDIRECT($2:$2),ATALI[[#This Row],[//]]))</f>
        <v/>
      </c>
      <c r="M983" s="29" t="str">
        <f ca="1">IF(ATALI[[#This Row],[//]]="","",INDEX(INDIRECT($2:$2),ATALI[[#This Row],[//]]))</f>
        <v/>
      </c>
      <c r="N983" s="33" t="str">
        <f ca="1">IF(ATALI[[#This Row],[//]]="","",INDEX(INDIRECT($2:$2),ATALI[[#This Row],[//]]))</f>
        <v/>
      </c>
      <c r="O983" s="44" t="str">
        <f ca="1">IF(ATALI[[#This Row],[//]]="","",INDEX(INDIRECT($2:$2),ATALI[[#This Row],[//]]))</f>
        <v/>
      </c>
      <c r="P983" s="44" t="str">
        <f ca="1">IF(ATALI[[#This Row],[//]]="","",IF(INDEX(INDIRECT($2:$2),ATALI[[#This Row],[//]])="","",INDEX(INDIRECT($2:$2),ATALI[[#This Row],[//]])))</f>
        <v/>
      </c>
      <c r="Q983" s="33" t="str">
        <f ca="1">IF(ATALI[[#This Row],[//]]="","",INDEX(INDIRECT($2:$2),ATALI[[#This Row],[//]]))</f>
        <v/>
      </c>
      <c r="R9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8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83" s="45" t="str">
        <f ca="1">IF(ATALI[[#This Row],[//]]="","",IF(INDEX(INDIRECT($2:$2),ATALI[[#This Row],[//]])="","",INDEX(INDIRECT($2:$2),ATALI[[#This Row],[//]])))</f>
        <v/>
      </c>
      <c r="U983" s="32" t="str">
        <f ca="1">IF(ATALI[[#This Row],[//]]="","",INDEX(INDIRECT($2:$2),ATALI[[#This Row],[//]]))</f>
        <v/>
      </c>
      <c r="V983" s="32" t="str">
        <f ca="1">LOWER(SUBSTITUTE(SUBSTITUTE(SUBSTITUTE(SUBSTITUTE(SUBSTITUTE(SUBSTITUTE(SUBSTITUTE(ATALI[[#This Row],[N.B.nota]]," ",""),"-",""),"(",""),")",""),".",""),",",""),"/",""))</f>
        <v/>
      </c>
      <c r="W983" s="32" t="str">
        <f ca="1">IF(ATALI[[#This Row],[concat]]="","",MATCH(ATALI[[#This Row],[concat]],[3]!db[NB NOTA_C],0)+1)</f>
        <v/>
      </c>
      <c r="X983" s="32" t="str">
        <f ca="1">IF(ATALI[[#This Row],[N.B.nota]]="","",ADDRESS(ROW(ATALI[QB]),COLUMN(ATALI[QB]))&amp;":"&amp;ADDRESS(ROW(),COLUMN(ATALI[QB])))</f>
        <v/>
      </c>
      <c r="Y983" s="46" t="str">
        <f ca="1">IF(ATALI[[#This Row],[//]]="","",HYPERLINK("[../DB.xlsx]DB!e"&amp;MATCH(ATALI[[#This Row],[concat]],[3]!db[NB NOTA_C],0)+1,"&gt;"))</f>
        <v/>
      </c>
      <c r="Z983" s="32">
        <f ca="1">IF(ATALI[[#This Row],[ID NOTA]]="",INDIRECT(ADDRESS(ROW()-1,COLUMN())),ATALI[[#This Row],[ID NOTA]])</f>
        <v>7</v>
      </c>
    </row>
    <row r="984" spans="1:26" x14ac:dyDescent="0.25">
      <c r="A984" s="32"/>
      <c r="B984" s="29" t="str">
        <f>IF(ATALI[[#This Row],[N_ID]]="","",INDEX(Table1[ID],MATCH(ATALI[[#This Row],[N_ID]],Table1[N_ID],0)))</f>
        <v/>
      </c>
      <c r="C984" s="29" t="str">
        <f ca="1">IF(ATALI[[#This Row],[//]]="","",HYPERLINK("["&amp;SUBSTITUTE(DIR,"'","")&amp;"]NOTA!D"&amp;ATALI[[#This Row],[//]]+2,"&gt;"))</f>
        <v/>
      </c>
      <c r="D984" s="29" t="str">
        <f>IF(ATALI[[#This Row],[ID NOTA]]="","",INDEX(Table1[QB],MATCH(ATALI[[#This Row],[ID NOTA]],Table1[ID],0)))</f>
        <v/>
      </c>
      <c r="E98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84" s="29"/>
      <c r="G984" s="30" t="str">
        <f ca="1">IF(ATALI[[#This Row],[N_ID]]="","",INDEX(INDIRECT($2:$2),ATALI[[#This Row],[//]]))</f>
        <v/>
      </c>
      <c r="H984" s="30" t="str">
        <f ca="1">IF(ATALI[[#This Row],[N_ID]]="","",INDEX(INDIRECT($2:$2),ATALI[[#This Row],[//]]))</f>
        <v/>
      </c>
      <c r="I984" s="32" t="str">
        <f ca="1">IF(ATALI[[#This Row],[N_ID]]="","",INDEX(INDIRECT($2:$2),ATALI[[#This Row],[//]]))</f>
        <v/>
      </c>
      <c r="J984" s="32" t="str">
        <f ca="1">IF(ATALI[[#This Row],[//]]="","",INDEX([3]!db[NB PAJAK],ATALI[[#This Row],[stt]]-1))</f>
        <v/>
      </c>
      <c r="K984" s="29" t="str">
        <f ca="1">IF(ATALI[[#This Row],[//]]="","",INDEX(INDIRECT($2:$2),ATALI[[#This Row],[//]]))</f>
        <v/>
      </c>
      <c r="L984" s="29" t="str">
        <f ca="1">IF(ATALI[[#This Row],[//]]="","",INDEX(INDIRECT($2:$2),ATALI[[#This Row],[//]]))</f>
        <v/>
      </c>
      <c r="M984" s="29" t="str">
        <f ca="1">IF(ATALI[[#This Row],[//]]="","",INDEX(INDIRECT($2:$2),ATALI[[#This Row],[//]]))</f>
        <v/>
      </c>
      <c r="N984" s="33" t="str">
        <f ca="1">IF(ATALI[[#This Row],[//]]="","",INDEX(INDIRECT($2:$2),ATALI[[#This Row],[//]]))</f>
        <v/>
      </c>
      <c r="O984" s="44" t="str">
        <f ca="1">IF(ATALI[[#This Row],[//]]="","",INDEX(INDIRECT($2:$2),ATALI[[#This Row],[//]]))</f>
        <v/>
      </c>
      <c r="P984" s="44" t="str">
        <f ca="1">IF(ATALI[[#This Row],[//]]="","",IF(INDEX(INDIRECT($2:$2),ATALI[[#This Row],[//]])="","",INDEX(INDIRECT($2:$2),ATALI[[#This Row],[//]])))</f>
        <v/>
      </c>
      <c r="Q984" s="33" t="str">
        <f ca="1">IF(ATALI[[#This Row],[//]]="","",INDEX(INDIRECT($2:$2),ATALI[[#This Row],[//]]))</f>
        <v/>
      </c>
      <c r="R9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8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84" s="45" t="str">
        <f ca="1">IF(ATALI[[#This Row],[//]]="","",IF(INDEX(INDIRECT($2:$2),ATALI[[#This Row],[//]])="","",INDEX(INDIRECT($2:$2),ATALI[[#This Row],[//]])))</f>
        <v/>
      </c>
      <c r="U984" s="32" t="str">
        <f ca="1">IF(ATALI[[#This Row],[//]]="","",INDEX(INDIRECT($2:$2),ATALI[[#This Row],[//]]))</f>
        <v/>
      </c>
      <c r="V984" s="32" t="str">
        <f ca="1">LOWER(SUBSTITUTE(SUBSTITUTE(SUBSTITUTE(SUBSTITUTE(SUBSTITUTE(SUBSTITUTE(SUBSTITUTE(ATALI[[#This Row],[N.B.nota]]," ",""),"-",""),"(",""),")",""),".",""),",",""),"/",""))</f>
        <v/>
      </c>
      <c r="W984" s="32" t="str">
        <f ca="1">IF(ATALI[[#This Row],[concat]]="","",MATCH(ATALI[[#This Row],[concat]],[3]!db[NB NOTA_C],0)+1)</f>
        <v/>
      </c>
      <c r="X984" s="32" t="str">
        <f ca="1">IF(ATALI[[#This Row],[N.B.nota]]="","",ADDRESS(ROW(ATALI[QB]),COLUMN(ATALI[QB]))&amp;":"&amp;ADDRESS(ROW(),COLUMN(ATALI[QB])))</f>
        <v/>
      </c>
      <c r="Y984" s="46" t="str">
        <f ca="1">IF(ATALI[[#This Row],[//]]="","",HYPERLINK("[../DB.xlsx]DB!e"&amp;MATCH(ATALI[[#This Row],[concat]],[3]!db[NB NOTA_C],0)+1,"&gt;"))</f>
        <v/>
      </c>
      <c r="Z984" s="32">
        <f ca="1">IF(ATALI[[#This Row],[ID NOTA]]="",INDIRECT(ADDRESS(ROW()-1,COLUMN())),ATALI[[#This Row],[ID NOTA]])</f>
        <v>7</v>
      </c>
    </row>
    <row r="985" spans="1:26" x14ac:dyDescent="0.25">
      <c r="A985" s="32"/>
      <c r="B985" s="29" t="str">
        <f>IF(ATALI[[#This Row],[N_ID]]="","",INDEX(Table1[ID],MATCH(ATALI[[#This Row],[N_ID]],Table1[N_ID],0)))</f>
        <v/>
      </c>
      <c r="C985" s="29" t="str">
        <f ca="1">IF(ATALI[[#This Row],[//]]="","",HYPERLINK("["&amp;SUBSTITUTE(DIR,"'","")&amp;"]NOTA!D"&amp;ATALI[[#This Row],[//]]+2,"&gt;"))</f>
        <v/>
      </c>
      <c r="D985" s="29" t="str">
        <f>IF(ATALI[[#This Row],[ID NOTA]]="","",INDEX(Table1[QB],MATCH(ATALI[[#This Row],[ID NOTA]],Table1[ID],0)))</f>
        <v/>
      </c>
      <c r="E98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85" s="29"/>
      <c r="G985" s="30" t="str">
        <f ca="1">IF(ATALI[[#This Row],[N_ID]]="","",INDEX(INDIRECT($2:$2),ATALI[[#This Row],[//]]))</f>
        <v/>
      </c>
      <c r="H985" s="30" t="str">
        <f ca="1">IF(ATALI[[#This Row],[N_ID]]="","",INDEX(INDIRECT($2:$2),ATALI[[#This Row],[//]]))</f>
        <v/>
      </c>
      <c r="I985" s="32" t="str">
        <f ca="1">IF(ATALI[[#This Row],[N_ID]]="","",INDEX(INDIRECT($2:$2),ATALI[[#This Row],[//]]))</f>
        <v/>
      </c>
      <c r="J985" s="32" t="str">
        <f ca="1">IF(ATALI[[#This Row],[//]]="","",INDEX([3]!db[NB PAJAK],ATALI[[#This Row],[stt]]-1))</f>
        <v/>
      </c>
      <c r="K985" s="29" t="str">
        <f ca="1">IF(ATALI[[#This Row],[//]]="","",INDEX(INDIRECT($2:$2),ATALI[[#This Row],[//]]))</f>
        <v/>
      </c>
      <c r="L985" s="29" t="str">
        <f ca="1">IF(ATALI[[#This Row],[//]]="","",INDEX(INDIRECT($2:$2),ATALI[[#This Row],[//]]))</f>
        <v/>
      </c>
      <c r="M985" s="29" t="str">
        <f ca="1">IF(ATALI[[#This Row],[//]]="","",INDEX(INDIRECT($2:$2),ATALI[[#This Row],[//]]))</f>
        <v/>
      </c>
      <c r="N985" s="33" t="str">
        <f ca="1">IF(ATALI[[#This Row],[//]]="","",INDEX(INDIRECT($2:$2),ATALI[[#This Row],[//]]))</f>
        <v/>
      </c>
      <c r="O985" s="44" t="str">
        <f ca="1">IF(ATALI[[#This Row],[//]]="","",INDEX(INDIRECT($2:$2),ATALI[[#This Row],[//]]))</f>
        <v/>
      </c>
      <c r="P985" s="44" t="str">
        <f ca="1">IF(ATALI[[#This Row],[//]]="","",IF(INDEX(INDIRECT($2:$2),ATALI[[#This Row],[//]])="","",INDEX(INDIRECT($2:$2),ATALI[[#This Row],[//]])))</f>
        <v/>
      </c>
      <c r="Q985" s="33" t="str">
        <f ca="1">IF(ATALI[[#This Row],[//]]="","",INDEX(INDIRECT($2:$2),ATALI[[#This Row],[//]]))</f>
        <v/>
      </c>
      <c r="R9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8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85" s="45" t="str">
        <f ca="1">IF(ATALI[[#This Row],[//]]="","",IF(INDEX(INDIRECT($2:$2),ATALI[[#This Row],[//]])="","",INDEX(INDIRECT($2:$2),ATALI[[#This Row],[//]])))</f>
        <v/>
      </c>
      <c r="U985" s="32" t="str">
        <f ca="1">IF(ATALI[[#This Row],[//]]="","",INDEX(INDIRECT($2:$2),ATALI[[#This Row],[//]]))</f>
        <v/>
      </c>
      <c r="V985" s="32" t="str">
        <f ca="1">LOWER(SUBSTITUTE(SUBSTITUTE(SUBSTITUTE(SUBSTITUTE(SUBSTITUTE(SUBSTITUTE(SUBSTITUTE(ATALI[[#This Row],[N.B.nota]]," ",""),"-",""),"(",""),")",""),".",""),",",""),"/",""))</f>
        <v/>
      </c>
      <c r="W985" s="32" t="str">
        <f ca="1">IF(ATALI[[#This Row],[concat]]="","",MATCH(ATALI[[#This Row],[concat]],[3]!db[NB NOTA_C],0)+1)</f>
        <v/>
      </c>
      <c r="X985" s="32" t="str">
        <f ca="1">IF(ATALI[[#This Row],[N.B.nota]]="","",ADDRESS(ROW(ATALI[QB]),COLUMN(ATALI[QB]))&amp;":"&amp;ADDRESS(ROW(),COLUMN(ATALI[QB])))</f>
        <v/>
      </c>
      <c r="Y985" s="46" t="str">
        <f ca="1">IF(ATALI[[#This Row],[//]]="","",HYPERLINK("[../DB.xlsx]DB!e"&amp;MATCH(ATALI[[#This Row],[concat]],[3]!db[NB NOTA_C],0)+1,"&gt;"))</f>
        <v/>
      </c>
      <c r="Z985" s="32">
        <f ca="1">IF(ATALI[[#This Row],[ID NOTA]]="",INDIRECT(ADDRESS(ROW()-1,COLUMN())),ATALI[[#This Row],[ID NOTA]])</f>
        <v>7</v>
      </c>
    </row>
    <row r="986" spans="1:26" x14ac:dyDescent="0.25">
      <c r="A986" s="32"/>
      <c r="B986" s="29" t="str">
        <f>IF(ATALI[[#This Row],[N_ID]]="","",INDEX(Table1[ID],MATCH(ATALI[[#This Row],[N_ID]],Table1[N_ID],0)))</f>
        <v/>
      </c>
      <c r="C986" s="29" t="str">
        <f ca="1">IF(ATALI[[#This Row],[//]]="","",HYPERLINK("["&amp;SUBSTITUTE(DIR,"'","")&amp;"]NOTA!D"&amp;ATALI[[#This Row],[//]]+2,"&gt;"))</f>
        <v/>
      </c>
      <c r="D986" s="29" t="str">
        <f>IF(ATALI[[#This Row],[ID NOTA]]="","",INDEX(Table1[QB],MATCH(ATALI[[#This Row],[ID NOTA]],Table1[ID],0)))</f>
        <v/>
      </c>
      <c r="E98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86" s="29"/>
      <c r="G986" s="30" t="str">
        <f ca="1">IF(ATALI[[#This Row],[N_ID]]="","",INDEX(INDIRECT($2:$2),ATALI[[#This Row],[//]]))</f>
        <v/>
      </c>
      <c r="H986" s="30" t="str">
        <f ca="1">IF(ATALI[[#This Row],[N_ID]]="","",INDEX(INDIRECT($2:$2),ATALI[[#This Row],[//]]))</f>
        <v/>
      </c>
      <c r="I986" s="32" t="str">
        <f ca="1">IF(ATALI[[#This Row],[N_ID]]="","",INDEX(INDIRECT($2:$2),ATALI[[#This Row],[//]]))</f>
        <v/>
      </c>
      <c r="J986" s="32" t="str">
        <f ca="1">IF(ATALI[[#This Row],[//]]="","",INDEX([3]!db[NB PAJAK],ATALI[[#This Row],[stt]]-1))</f>
        <v/>
      </c>
      <c r="K986" s="29" t="str">
        <f ca="1">IF(ATALI[[#This Row],[//]]="","",INDEX(INDIRECT($2:$2),ATALI[[#This Row],[//]]))</f>
        <v/>
      </c>
      <c r="L986" s="29" t="str">
        <f ca="1">IF(ATALI[[#This Row],[//]]="","",INDEX(INDIRECT($2:$2),ATALI[[#This Row],[//]]))</f>
        <v/>
      </c>
      <c r="M986" s="29" t="str">
        <f ca="1">IF(ATALI[[#This Row],[//]]="","",INDEX(INDIRECT($2:$2),ATALI[[#This Row],[//]]))</f>
        <v/>
      </c>
      <c r="N986" s="33" t="str">
        <f ca="1">IF(ATALI[[#This Row],[//]]="","",INDEX(INDIRECT($2:$2),ATALI[[#This Row],[//]]))</f>
        <v/>
      </c>
      <c r="O986" s="44" t="str">
        <f ca="1">IF(ATALI[[#This Row],[//]]="","",INDEX(INDIRECT($2:$2),ATALI[[#This Row],[//]]))</f>
        <v/>
      </c>
      <c r="P986" s="44" t="str">
        <f ca="1">IF(ATALI[[#This Row],[//]]="","",IF(INDEX(INDIRECT($2:$2),ATALI[[#This Row],[//]])="","",INDEX(INDIRECT($2:$2),ATALI[[#This Row],[//]])))</f>
        <v/>
      </c>
      <c r="Q986" s="33" t="str">
        <f ca="1">IF(ATALI[[#This Row],[//]]="","",INDEX(INDIRECT($2:$2),ATALI[[#This Row],[//]]))</f>
        <v/>
      </c>
      <c r="R9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8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86" s="45" t="str">
        <f ca="1">IF(ATALI[[#This Row],[//]]="","",IF(INDEX(INDIRECT($2:$2),ATALI[[#This Row],[//]])="","",INDEX(INDIRECT($2:$2),ATALI[[#This Row],[//]])))</f>
        <v/>
      </c>
      <c r="U986" s="32" t="str">
        <f ca="1">IF(ATALI[[#This Row],[//]]="","",INDEX(INDIRECT($2:$2),ATALI[[#This Row],[//]]))</f>
        <v/>
      </c>
      <c r="V986" s="32" t="str">
        <f ca="1">LOWER(SUBSTITUTE(SUBSTITUTE(SUBSTITUTE(SUBSTITUTE(SUBSTITUTE(SUBSTITUTE(SUBSTITUTE(ATALI[[#This Row],[N.B.nota]]," ",""),"-",""),"(",""),")",""),".",""),",",""),"/",""))</f>
        <v/>
      </c>
      <c r="W986" s="32" t="str">
        <f ca="1">IF(ATALI[[#This Row],[concat]]="","",MATCH(ATALI[[#This Row],[concat]],[3]!db[NB NOTA_C],0)+1)</f>
        <v/>
      </c>
      <c r="X986" s="32" t="str">
        <f ca="1">IF(ATALI[[#This Row],[N.B.nota]]="","",ADDRESS(ROW(ATALI[QB]),COLUMN(ATALI[QB]))&amp;":"&amp;ADDRESS(ROW(),COLUMN(ATALI[QB])))</f>
        <v/>
      </c>
      <c r="Y986" s="46" t="str">
        <f ca="1">IF(ATALI[[#This Row],[//]]="","",HYPERLINK("[../DB.xlsx]DB!e"&amp;MATCH(ATALI[[#This Row],[concat]],[3]!db[NB NOTA_C],0)+1,"&gt;"))</f>
        <v/>
      </c>
      <c r="Z986" s="32">
        <f ca="1">IF(ATALI[[#This Row],[ID NOTA]]="",INDIRECT(ADDRESS(ROW()-1,COLUMN())),ATALI[[#This Row],[ID NOTA]])</f>
        <v>7</v>
      </c>
    </row>
    <row r="987" spans="1:26" x14ac:dyDescent="0.25">
      <c r="A987" s="32"/>
      <c r="B987" s="29" t="str">
        <f>IF(ATALI[[#This Row],[N_ID]]="","",INDEX(Table1[ID],MATCH(ATALI[[#This Row],[N_ID]],Table1[N_ID],0)))</f>
        <v/>
      </c>
      <c r="C987" s="29" t="str">
        <f ca="1">IF(ATALI[[#This Row],[//]]="","",HYPERLINK("["&amp;SUBSTITUTE(DIR,"'","")&amp;"]NOTA!D"&amp;ATALI[[#This Row],[//]]+2,"&gt;"))</f>
        <v/>
      </c>
      <c r="D987" s="29" t="str">
        <f>IF(ATALI[[#This Row],[ID NOTA]]="","",INDEX(Table1[QB],MATCH(ATALI[[#This Row],[ID NOTA]],Table1[ID],0)))</f>
        <v/>
      </c>
      <c r="E98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87" s="29"/>
      <c r="G987" s="30" t="str">
        <f ca="1">IF(ATALI[[#This Row],[N_ID]]="","",INDEX(INDIRECT($2:$2),ATALI[[#This Row],[//]]))</f>
        <v/>
      </c>
      <c r="H987" s="30" t="str">
        <f ca="1">IF(ATALI[[#This Row],[N_ID]]="","",INDEX(INDIRECT($2:$2),ATALI[[#This Row],[//]]))</f>
        <v/>
      </c>
      <c r="I987" s="32" t="str">
        <f ca="1">IF(ATALI[[#This Row],[N_ID]]="","",INDEX(INDIRECT($2:$2),ATALI[[#This Row],[//]]))</f>
        <v/>
      </c>
      <c r="J987" s="32" t="str">
        <f ca="1">IF(ATALI[[#This Row],[//]]="","",INDEX([3]!db[NB PAJAK],ATALI[[#This Row],[stt]]-1))</f>
        <v/>
      </c>
      <c r="K987" s="29" t="str">
        <f ca="1">IF(ATALI[[#This Row],[//]]="","",INDEX(INDIRECT($2:$2),ATALI[[#This Row],[//]]))</f>
        <v/>
      </c>
      <c r="L987" s="29" t="str">
        <f ca="1">IF(ATALI[[#This Row],[//]]="","",INDEX(INDIRECT($2:$2),ATALI[[#This Row],[//]]))</f>
        <v/>
      </c>
      <c r="M987" s="29" t="str">
        <f ca="1">IF(ATALI[[#This Row],[//]]="","",INDEX(INDIRECT($2:$2),ATALI[[#This Row],[//]]))</f>
        <v/>
      </c>
      <c r="N987" s="33" t="str">
        <f ca="1">IF(ATALI[[#This Row],[//]]="","",INDEX(INDIRECT($2:$2),ATALI[[#This Row],[//]]))</f>
        <v/>
      </c>
      <c r="O987" s="44" t="str">
        <f ca="1">IF(ATALI[[#This Row],[//]]="","",INDEX(INDIRECT($2:$2),ATALI[[#This Row],[//]]))</f>
        <v/>
      </c>
      <c r="P987" s="44" t="str">
        <f ca="1">IF(ATALI[[#This Row],[//]]="","",IF(INDEX(INDIRECT($2:$2),ATALI[[#This Row],[//]])="","",INDEX(INDIRECT($2:$2),ATALI[[#This Row],[//]])))</f>
        <v/>
      </c>
      <c r="Q987" s="33" t="str">
        <f ca="1">IF(ATALI[[#This Row],[//]]="","",INDEX(INDIRECT($2:$2),ATALI[[#This Row],[//]]))</f>
        <v/>
      </c>
      <c r="R9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8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87" s="45" t="str">
        <f ca="1">IF(ATALI[[#This Row],[//]]="","",IF(INDEX(INDIRECT($2:$2),ATALI[[#This Row],[//]])="","",INDEX(INDIRECT($2:$2),ATALI[[#This Row],[//]])))</f>
        <v/>
      </c>
      <c r="U987" s="32" t="str">
        <f ca="1">IF(ATALI[[#This Row],[//]]="","",INDEX(INDIRECT($2:$2),ATALI[[#This Row],[//]]))</f>
        <v/>
      </c>
      <c r="V987" s="32" t="str">
        <f ca="1">LOWER(SUBSTITUTE(SUBSTITUTE(SUBSTITUTE(SUBSTITUTE(SUBSTITUTE(SUBSTITUTE(SUBSTITUTE(ATALI[[#This Row],[N.B.nota]]," ",""),"-",""),"(",""),")",""),".",""),",",""),"/",""))</f>
        <v/>
      </c>
      <c r="W987" s="32" t="str">
        <f ca="1">IF(ATALI[[#This Row],[concat]]="","",MATCH(ATALI[[#This Row],[concat]],[3]!db[NB NOTA_C],0)+1)</f>
        <v/>
      </c>
      <c r="X987" s="32" t="str">
        <f ca="1">IF(ATALI[[#This Row],[N.B.nota]]="","",ADDRESS(ROW(ATALI[QB]),COLUMN(ATALI[QB]))&amp;":"&amp;ADDRESS(ROW(),COLUMN(ATALI[QB])))</f>
        <v/>
      </c>
      <c r="Y987" s="46" t="str">
        <f ca="1">IF(ATALI[[#This Row],[//]]="","",HYPERLINK("[../DB.xlsx]DB!e"&amp;MATCH(ATALI[[#This Row],[concat]],[3]!db[NB NOTA_C],0)+1,"&gt;"))</f>
        <v/>
      </c>
      <c r="Z987" s="32">
        <f ca="1">IF(ATALI[[#This Row],[ID NOTA]]="",INDIRECT(ADDRESS(ROW()-1,COLUMN())),ATALI[[#This Row],[ID NOTA]])</f>
        <v>7</v>
      </c>
    </row>
    <row r="988" spans="1:26" x14ac:dyDescent="0.25">
      <c r="A988" s="32"/>
      <c r="B988" s="29" t="str">
        <f>IF(ATALI[[#This Row],[N_ID]]="","",INDEX(Table1[ID],MATCH(ATALI[[#This Row],[N_ID]],Table1[N_ID],0)))</f>
        <v/>
      </c>
      <c r="C988" s="29" t="str">
        <f ca="1">IF(ATALI[[#This Row],[//]]="","",HYPERLINK("["&amp;SUBSTITUTE(DIR,"'","")&amp;"]NOTA!D"&amp;ATALI[[#This Row],[//]]+2,"&gt;"))</f>
        <v/>
      </c>
      <c r="D988" s="29" t="str">
        <f>IF(ATALI[[#This Row],[ID NOTA]]="","",INDEX(Table1[QB],MATCH(ATALI[[#This Row],[ID NOTA]],Table1[ID],0)))</f>
        <v/>
      </c>
      <c r="E98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88" s="29"/>
      <c r="G988" s="30" t="str">
        <f ca="1">IF(ATALI[[#This Row],[N_ID]]="","",INDEX(INDIRECT($2:$2),ATALI[[#This Row],[//]]))</f>
        <v/>
      </c>
      <c r="H988" s="30" t="str">
        <f ca="1">IF(ATALI[[#This Row],[N_ID]]="","",INDEX(INDIRECT($2:$2),ATALI[[#This Row],[//]]))</f>
        <v/>
      </c>
      <c r="I988" s="32" t="str">
        <f ca="1">IF(ATALI[[#This Row],[N_ID]]="","",INDEX(INDIRECT($2:$2),ATALI[[#This Row],[//]]))</f>
        <v/>
      </c>
      <c r="J988" s="32" t="str">
        <f ca="1">IF(ATALI[[#This Row],[//]]="","",INDEX([3]!db[NB PAJAK],ATALI[[#This Row],[stt]]-1))</f>
        <v/>
      </c>
      <c r="K988" s="29" t="str">
        <f ca="1">IF(ATALI[[#This Row],[//]]="","",INDEX(INDIRECT($2:$2),ATALI[[#This Row],[//]]))</f>
        <v/>
      </c>
      <c r="L988" s="29" t="str">
        <f ca="1">IF(ATALI[[#This Row],[//]]="","",INDEX(INDIRECT($2:$2),ATALI[[#This Row],[//]]))</f>
        <v/>
      </c>
      <c r="M988" s="29" t="str">
        <f ca="1">IF(ATALI[[#This Row],[//]]="","",INDEX(INDIRECT($2:$2),ATALI[[#This Row],[//]]))</f>
        <v/>
      </c>
      <c r="N988" s="33" t="str">
        <f ca="1">IF(ATALI[[#This Row],[//]]="","",INDEX(INDIRECT($2:$2),ATALI[[#This Row],[//]]))</f>
        <v/>
      </c>
      <c r="O988" s="44" t="str">
        <f ca="1">IF(ATALI[[#This Row],[//]]="","",INDEX(INDIRECT($2:$2),ATALI[[#This Row],[//]]))</f>
        <v/>
      </c>
      <c r="P988" s="44" t="str">
        <f ca="1">IF(ATALI[[#This Row],[//]]="","",IF(INDEX(INDIRECT($2:$2),ATALI[[#This Row],[//]])="","",INDEX(INDIRECT($2:$2),ATALI[[#This Row],[//]])))</f>
        <v/>
      </c>
      <c r="Q988" s="33" t="str">
        <f ca="1">IF(ATALI[[#This Row],[//]]="","",INDEX(INDIRECT($2:$2),ATALI[[#This Row],[//]]))</f>
        <v/>
      </c>
      <c r="R9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8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88" s="45" t="str">
        <f ca="1">IF(ATALI[[#This Row],[//]]="","",IF(INDEX(INDIRECT($2:$2),ATALI[[#This Row],[//]])="","",INDEX(INDIRECT($2:$2),ATALI[[#This Row],[//]])))</f>
        <v/>
      </c>
      <c r="U988" s="32" t="str">
        <f ca="1">IF(ATALI[[#This Row],[//]]="","",INDEX(INDIRECT($2:$2),ATALI[[#This Row],[//]]))</f>
        <v/>
      </c>
      <c r="V988" s="32" t="str">
        <f ca="1">LOWER(SUBSTITUTE(SUBSTITUTE(SUBSTITUTE(SUBSTITUTE(SUBSTITUTE(SUBSTITUTE(SUBSTITUTE(ATALI[[#This Row],[N.B.nota]]," ",""),"-",""),"(",""),")",""),".",""),",",""),"/",""))</f>
        <v/>
      </c>
      <c r="W988" s="32" t="str">
        <f ca="1">IF(ATALI[[#This Row],[concat]]="","",MATCH(ATALI[[#This Row],[concat]],[3]!db[NB NOTA_C],0)+1)</f>
        <v/>
      </c>
      <c r="X988" s="32" t="str">
        <f ca="1">IF(ATALI[[#This Row],[N.B.nota]]="","",ADDRESS(ROW(ATALI[QB]),COLUMN(ATALI[QB]))&amp;":"&amp;ADDRESS(ROW(),COLUMN(ATALI[QB])))</f>
        <v/>
      </c>
      <c r="Y988" s="46" t="str">
        <f ca="1">IF(ATALI[[#This Row],[//]]="","",HYPERLINK("[../DB.xlsx]DB!e"&amp;MATCH(ATALI[[#This Row],[concat]],[3]!db[NB NOTA_C],0)+1,"&gt;"))</f>
        <v/>
      </c>
      <c r="Z988" s="32">
        <f ca="1">IF(ATALI[[#This Row],[ID NOTA]]="",INDIRECT(ADDRESS(ROW()-1,COLUMN())),ATALI[[#This Row],[ID NOTA]])</f>
        <v>7</v>
      </c>
    </row>
    <row r="989" spans="1:26" x14ac:dyDescent="0.25">
      <c r="A989" s="32"/>
      <c r="B989" s="29" t="str">
        <f>IF(ATALI[[#This Row],[N_ID]]="","",INDEX(Table1[ID],MATCH(ATALI[[#This Row],[N_ID]],Table1[N_ID],0)))</f>
        <v/>
      </c>
      <c r="C989" s="29" t="str">
        <f ca="1">IF(ATALI[[#This Row],[//]]="","",HYPERLINK("["&amp;SUBSTITUTE(DIR,"'","")&amp;"]NOTA!D"&amp;ATALI[[#This Row],[//]]+2,"&gt;"))</f>
        <v/>
      </c>
      <c r="D989" s="29" t="str">
        <f>IF(ATALI[[#This Row],[ID NOTA]]="","",INDEX(Table1[QB],MATCH(ATALI[[#This Row],[ID NOTA]],Table1[ID],0)))</f>
        <v/>
      </c>
      <c r="E98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89" s="29"/>
      <c r="G989" s="30" t="str">
        <f ca="1">IF(ATALI[[#This Row],[N_ID]]="","",INDEX(INDIRECT($2:$2),ATALI[[#This Row],[//]]))</f>
        <v/>
      </c>
      <c r="H989" s="30" t="str">
        <f ca="1">IF(ATALI[[#This Row],[N_ID]]="","",INDEX(INDIRECT($2:$2),ATALI[[#This Row],[//]]))</f>
        <v/>
      </c>
      <c r="I989" s="32" t="str">
        <f ca="1">IF(ATALI[[#This Row],[N_ID]]="","",INDEX(INDIRECT($2:$2),ATALI[[#This Row],[//]]))</f>
        <v/>
      </c>
      <c r="J989" s="32" t="str">
        <f ca="1">IF(ATALI[[#This Row],[//]]="","",INDEX([3]!db[NB PAJAK],ATALI[[#This Row],[stt]]-1))</f>
        <v/>
      </c>
      <c r="K989" s="29" t="str">
        <f ca="1">IF(ATALI[[#This Row],[//]]="","",INDEX(INDIRECT($2:$2),ATALI[[#This Row],[//]]))</f>
        <v/>
      </c>
      <c r="L989" s="29" t="str">
        <f ca="1">IF(ATALI[[#This Row],[//]]="","",INDEX(INDIRECT($2:$2),ATALI[[#This Row],[//]]))</f>
        <v/>
      </c>
      <c r="M989" s="29" t="str">
        <f ca="1">IF(ATALI[[#This Row],[//]]="","",INDEX(INDIRECT($2:$2),ATALI[[#This Row],[//]]))</f>
        <v/>
      </c>
      <c r="N989" s="33" t="str">
        <f ca="1">IF(ATALI[[#This Row],[//]]="","",INDEX(INDIRECT($2:$2),ATALI[[#This Row],[//]]))</f>
        <v/>
      </c>
      <c r="O989" s="44" t="str">
        <f ca="1">IF(ATALI[[#This Row],[//]]="","",INDEX(INDIRECT($2:$2),ATALI[[#This Row],[//]]))</f>
        <v/>
      </c>
      <c r="P989" s="44" t="str">
        <f ca="1">IF(ATALI[[#This Row],[//]]="","",IF(INDEX(INDIRECT($2:$2),ATALI[[#This Row],[//]])="","",INDEX(INDIRECT($2:$2),ATALI[[#This Row],[//]])))</f>
        <v/>
      </c>
      <c r="Q989" s="33" t="str">
        <f ca="1">IF(ATALI[[#This Row],[//]]="","",INDEX(INDIRECT($2:$2),ATALI[[#This Row],[//]]))</f>
        <v/>
      </c>
      <c r="R9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8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89" s="45" t="str">
        <f ca="1">IF(ATALI[[#This Row],[//]]="","",IF(INDEX(INDIRECT($2:$2),ATALI[[#This Row],[//]])="","",INDEX(INDIRECT($2:$2),ATALI[[#This Row],[//]])))</f>
        <v/>
      </c>
      <c r="U989" s="32" t="str">
        <f ca="1">IF(ATALI[[#This Row],[//]]="","",INDEX(INDIRECT($2:$2),ATALI[[#This Row],[//]]))</f>
        <v/>
      </c>
      <c r="V989" s="32" t="str">
        <f ca="1">LOWER(SUBSTITUTE(SUBSTITUTE(SUBSTITUTE(SUBSTITUTE(SUBSTITUTE(SUBSTITUTE(SUBSTITUTE(ATALI[[#This Row],[N.B.nota]]," ",""),"-",""),"(",""),")",""),".",""),",",""),"/",""))</f>
        <v/>
      </c>
      <c r="W989" s="32" t="str">
        <f ca="1">IF(ATALI[[#This Row],[concat]]="","",MATCH(ATALI[[#This Row],[concat]],[3]!db[NB NOTA_C],0)+1)</f>
        <v/>
      </c>
      <c r="X989" s="32" t="str">
        <f ca="1">IF(ATALI[[#This Row],[N.B.nota]]="","",ADDRESS(ROW(ATALI[QB]),COLUMN(ATALI[QB]))&amp;":"&amp;ADDRESS(ROW(),COLUMN(ATALI[QB])))</f>
        <v/>
      </c>
      <c r="Y989" s="46" t="str">
        <f ca="1">IF(ATALI[[#This Row],[//]]="","",HYPERLINK("[../DB.xlsx]DB!e"&amp;MATCH(ATALI[[#This Row],[concat]],[3]!db[NB NOTA_C],0)+1,"&gt;"))</f>
        <v/>
      </c>
      <c r="Z989" s="32">
        <f ca="1">IF(ATALI[[#This Row],[ID NOTA]]="",INDIRECT(ADDRESS(ROW()-1,COLUMN())),ATALI[[#This Row],[ID NOTA]])</f>
        <v>7</v>
      </c>
    </row>
    <row r="990" spans="1:26" x14ac:dyDescent="0.25">
      <c r="A990" s="32"/>
      <c r="B990" s="29" t="str">
        <f>IF(ATALI[[#This Row],[N_ID]]="","",INDEX(Table1[ID],MATCH(ATALI[[#This Row],[N_ID]],Table1[N_ID],0)))</f>
        <v/>
      </c>
      <c r="C990" s="29" t="str">
        <f ca="1">IF(ATALI[[#This Row],[//]]="","",HYPERLINK("["&amp;SUBSTITUTE(DIR,"'","")&amp;"]NOTA!D"&amp;ATALI[[#This Row],[//]]+2,"&gt;"))</f>
        <v/>
      </c>
      <c r="D990" s="29" t="str">
        <f>IF(ATALI[[#This Row],[ID NOTA]]="","",INDEX(Table1[QB],MATCH(ATALI[[#This Row],[ID NOTA]],Table1[ID],0)))</f>
        <v/>
      </c>
      <c r="E99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90" s="29"/>
      <c r="G990" s="30" t="str">
        <f ca="1">IF(ATALI[[#This Row],[N_ID]]="","",INDEX(INDIRECT($2:$2),ATALI[[#This Row],[//]]))</f>
        <v/>
      </c>
      <c r="H990" s="30" t="str">
        <f ca="1">IF(ATALI[[#This Row],[N_ID]]="","",INDEX(INDIRECT($2:$2),ATALI[[#This Row],[//]]))</f>
        <v/>
      </c>
      <c r="I990" s="32" t="str">
        <f ca="1">IF(ATALI[[#This Row],[N_ID]]="","",INDEX(INDIRECT($2:$2),ATALI[[#This Row],[//]]))</f>
        <v/>
      </c>
      <c r="J990" s="32" t="str">
        <f ca="1">IF(ATALI[[#This Row],[//]]="","",INDEX([3]!db[NB PAJAK],ATALI[[#This Row],[stt]]-1))</f>
        <v/>
      </c>
      <c r="K990" s="29" t="str">
        <f ca="1">IF(ATALI[[#This Row],[//]]="","",INDEX(INDIRECT($2:$2),ATALI[[#This Row],[//]]))</f>
        <v/>
      </c>
      <c r="L990" s="29" t="str">
        <f ca="1">IF(ATALI[[#This Row],[//]]="","",INDEX(INDIRECT($2:$2),ATALI[[#This Row],[//]]))</f>
        <v/>
      </c>
      <c r="M990" s="29" t="str">
        <f ca="1">IF(ATALI[[#This Row],[//]]="","",INDEX(INDIRECT($2:$2),ATALI[[#This Row],[//]]))</f>
        <v/>
      </c>
      <c r="N990" s="33" t="str">
        <f ca="1">IF(ATALI[[#This Row],[//]]="","",INDEX(INDIRECT($2:$2),ATALI[[#This Row],[//]]))</f>
        <v/>
      </c>
      <c r="O990" s="44" t="str">
        <f ca="1">IF(ATALI[[#This Row],[//]]="","",INDEX(INDIRECT($2:$2),ATALI[[#This Row],[//]]))</f>
        <v/>
      </c>
      <c r="P990" s="44" t="str">
        <f ca="1">IF(ATALI[[#This Row],[//]]="","",IF(INDEX(INDIRECT($2:$2),ATALI[[#This Row],[//]])="","",INDEX(INDIRECT($2:$2),ATALI[[#This Row],[//]])))</f>
        <v/>
      </c>
      <c r="Q990" s="33" t="str">
        <f ca="1">IF(ATALI[[#This Row],[//]]="","",INDEX(INDIRECT($2:$2),ATALI[[#This Row],[//]]))</f>
        <v/>
      </c>
      <c r="R9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9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90" s="45" t="str">
        <f ca="1">IF(ATALI[[#This Row],[//]]="","",IF(INDEX(INDIRECT($2:$2),ATALI[[#This Row],[//]])="","",INDEX(INDIRECT($2:$2),ATALI[[#This Row],[//]])))</f>
        <v/>
      </c>
      <c r="U990" s="32" t="str">
        <f ca="1">IF(ATALI[[#This Row],[//]]="","",INDEX(INDIRECT($2:$2),ATALI[[#This Row],[//]]))</f>
        <v/>
      </c>
      <c r="V990" s="32" t="str">
        <f ca="1">LOWER(SUBSTITUTE(SUBSTITUTE(SUBSTITUTE(SUBSTITUTE(SUBSTITUTE(SUBSTITUTE(SUBSTITUTE(ATALI[[#This Row],[N.B.nota]]," ",""),"-",""),"(",""),")",""),".",""),",",""),"/",""))</f>
        <v/>
      </c>
      <c r="W990" s="32" t="str">
        <f ca="1">IF(ATALI[[#This Row],[concat]]="","",MATCH(ATALI[[#This Row],[concat]],[3]!db[NB NOTA_C],0)+1)</f>
        <v/>
      </c>
      <c r="X990" s="32" t="str">
        <f ca="1">IF(ATALI[[#This Row],[N.B.nota]]="","",ADDRESS(ROW(ATALI[QB]),COLUMN(ATALI[QB]))&amp;":"&amp;ADDRESS(ROW(),COLUMN(ATALI[QB])))</f>
        <v/>
      </c>
      <c r="Y990" s="46" t="str">
        <f ca="1">IF(ATALI[[#This Row],[//]]="","",HYPERLINK("[../DB.xlsx]DB!e"&amp;MATCH(ATALI[[#This Row],[concat]],[3]!db[NB NOTA_C],0)+1,"&gt;"))</f>
        <v/>
      </c>
      <c r="Z990" s="32">
        <f ca="1">IF(ATALI[[#This Row],[ID NOTA]]="",INDIRECT(ADDRESS(ROW()-1,COLUMN())),ATALI[[#This Row],[ID NOTA]])</f>
        <v>7</v>
      </c>
    </row>
    <row r="991" spans="1:26" x14ac:dyDescent="0.25">
      <c r="A991" s="32"/>
      <c r="B991" s="29" t="str">
        <f>IF(ATALI[[#This Row],[N_ID]]="","",INDEX(Table1[ID],MATCH(ATALI[[#This Row],[N_ID]],Table1[N_ID],0)))</f>
        <v/>
      </c>
      <c r="C991" s="29" t="str">
        <f ca="1">IF(ATALI[[#This Row],[//]]="","",HYPERLINK("["&amp;SUBSTITUTE(DIR,"'","")&amp;"]NOTA!D"&amp;ATALI[[#This Row],[//]]+2,"&gt;"))</f>
        <v/>
      </c>
      <c r="D991" s="29" t="str">
        <f>IF(ATALI[[#This Row],[ID NOTA]]="","",INDEX(Table1[QB],MATCH(ATALI[[#This Row],[ID NOTA]],Table1[ID],0)))</f>
        <v/>
      </c>
      <c r="E99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91" s="29"/>
      <c r="G991" s="30" t="str">
        <f ca="1">IF(ATALI[[#This Row],[N_ID]]="","",INDEX(INDIRECT($2:$2),ATALI[[#This Row],[//]]))</f>
        <v/>
      </c>
      <c r="H991" s="30" t="str">
        <f ca="1">IF(ATALI[[#This Row],[N_ID]]="","",INDEX(INDIRECT($2:$2),ATALI[[#This Row],[//]]))</f>
        <v/>
      </c>
      <c r="I991" s="32" t="str">
        <f ca="1">IF(ATALI[[#This Row],[N_ID]]="","",INDEX(INDIRECT($2:$2),ATALI[[#This Row],[//]]))</f>
        <v/>
      </c>
      <c r="J991" s="32" t="str">
        <f ca="1">IF(ATALI[[#This Row],[//]]="","",INDEX([3]!db[NB PAJAK],ATALI[[#This Row],[stt]]-1))</f>
        <v/>
      </c>
      <c r="K991" s="29" t="str">
        <f ca="1">IF(ATALI[[#This Row],[//]]="","",INDEX(INDIRECT($2:$2),ATALI[[#This Row],[//]]))</f>
        <v/>
      </c>
      <c r="L991" s="29" t="str">
        <f ca="1">IF(ATALI[[#This Row],[//]]="","",INDEX(INDIRECT($2:$2),ATALI[[#This Row],[//]]))</f>
        <v/>
      </c>
      <c r="M991" s="29" t="str">
        <f ca="1">IF(ATALI[[#This Row],[//]]="","",INDEX(INDIRECT($2:$2),ATALI[[#This Row],[//]]))</f>
        <v/>
      </c>
      <c r="N991" s="33" t="str">
        <f ca="1">IF(ATALI[[#This Row],[//]]="","",INDEX(INDIRECT($2:$2),ATALI[[#This Row],[//]]))</f>
        <v/>
      </c>
      <c r="O991" s="44" t="str">
        <f ca="1">IF(ATALI[[#This Row],[//]]="","",INDEX(INDIRECT($2:$2),ATALI[[#This Row],[//]]))</f>
        <v/>
      </c>
      <c r="P991" s="44" t="str">
        <f ca="1">IF(ATALI[[#This Row],[//]]="","",IF(INDEX(INDIRECT($2:$2),ATALI[[#This Row],[//]])="","",INDEX(INDIRECT($2:$2),ATALI[[#This Row],[//]])))</f>
        <v/>
      </c>
      <c r="Q991" s="33" t="str">
        <f ca="1">IF(ATALI[[#This Row],[//]]="","",INDEX(INDIRECT($2:$2),ATALI[[#This Row],[//]]))</f>
        <v/>
      </c>
      <c r="R9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9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91" s="45" t="str">
        <f ca="1">IF(ATALI[[#This Row],[//]]="","",IF(INDEX(INDIRECT($2:$2),ATALI[[#This Row],[//]])="","",INDEX(INDIRECT($2:$2),ATALI[[#This Row],[//]])))</f>
        <v/>
      </c>
      <c r="U991" s="32" t="str">
        <f ca="1">IF(ATALI[[#This Row],[//]]="","",INDEX(INDIRECT($2:$2),ATALI[[#This Row],[//]]))</f>
        <v/>
      </c>
      <c r="V991" s="32" t="str">
        <f ca="1">LOWER(SUBSTITUTE(SUBSTITUTE(SUBSTITUTE(SUBSTITUTE(SUBSTITUTE(SUBSTITUTE(SUBSTITUTE(ATALI[[#This Row],[N.B.nota]]," ",""),"-",""),"(",""),")",""),".",""),",",""),"/",""))</f>
        <v/>
      </c>
      <c r="W991" s="32" t="str">
        <f ca="1">IF(ATALI[[#This Row],[concat]]="","",MATCH(ATALI[[#This Row],[concat]],[3]!db[NB NOTA_C],0)+1)</f>
        <v/>
      </c>
      <c r="X991" s="32" t="str">
        <f ca="1">IF(ATALI[[#This Row],[N.B.nota]]="","",ADDRESS(ROW(ATALI[QB]),COLUMN(ATALI[QB]))&amp;":"&amp;ADDRESS(ROW(),COLUMN(ATALI[QB])))</f>
        <v/>
      </c>
      <c r="Y991" s="46" t="str">
        <f ca="1">IF(ATALI[[#This Row],[//]]="","",HYPERLINK("[../DB.xlsx]DB!e"&amp;MATCH(ATALI[[#This Row],[concat]],[3]!db[NB NOTA_C],0)+1,"&gt;"))</f>
        <v/>
      </c>
      <c r="Z991" s="32">
        <f ca="1">IF(ATALI[[#This Row],[ID NOTA]]="",INDIRECT(ADDRESS(ROW()-1,COLUMN())),ATALI[[#This Row],[ID NOTA]])</f>
        <v>7</v>
      </c>
    </row>
    <row r="992" spans="1:26" x14ac:dyDescent="0.25">
      <c r="A992" s="32"/>
      <c r="B992" s="29" t="str">
        <f>IF(ATALI[[#This Row],[N_ID]]="","",INDEX(Table1[ID],MATCH(ATALI[[#This Row],[N_ID]],Table1[N_ID],0)))</f>
        <v/>
      </c>
      <c r="C992" s="29" t="str">
        <f ca="1">IF(ATALI[[#This Row],[//]]="","",HYPERLINK("["&amp;SUBSTITUTE(DIR,"'","")&amp;"]NOTA!D"&amp;ATALI[[#This Row],[//]]+2,"&gt;"))</f>
        <v/>
      </c>
      <c r="D992" s="29" t="str">
        <f>IF(ATALI[[#This Row],[ID NOTA]]="","",INDEX(Table1[QB],MATCH(ATALI[[#This Row],[ID NOTA]],Table1[ID],0)))</f>
        <v/>
      </c>
      <c r="E99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92" s="29"/>
      <c r="G992" s="30" t="str">
        <f ca="1">IF(ATALI[[#This Row],[N_ID]]="","",INDEX(INDIRECT($2:$2),ATALI[[#This Row],[//]]))</f>
        <v/>
      </c>
      <c r="H992" s="30" t="str">
        <f ca="1">IF(ATALI[[#This Row],[N_ID]]="","",INDEX(INDIRECT($2:$2),ATALI[[#This Row],[//]]))</f>
        <v/>
      </c>
      <c r="I992" s="32" t="str">
        <f ca="1">IF(ATALI[[#This Row],[N_ID]]="","",INDEX(INDIRECT($2:$2),ATALI[[#This Row],[//]]))</f>
        <v/>
      </c>
      <c r="J992" s="32" t="str">
        <f ca="1">IF(ATALI[[#This Row],[//]]="","",INDEX([3]!db[NB PAJAK],ATALI[[#This Row],[stt]]-1))</f>
        <v/>
      </c>
      <c r="K992" s="29" t="str">
        <f ca="1">IF(ATALI[[#This Row],[//]]="","",INDEX(INDIRECT($2:$2),ATALI[[#This Row],[//]]))</f>
        <v/>
      </c>
      <c r="L992" s="29" t="str">
        <f ca="1">IF(ATALI[[#This Row],[//]]="","",INDEX(INDIRECT($2:$2),ATALI[[#This Row],[//]]))</f>
        <v/>
      </c>
      <c r="M992" s="29" t="str">
        <f ca="1">IF(ATALI[[#This Row],[//]]="","",INDEX(INDIRECT($2:$2),ATALI[[#This Row],[//]]))</f>
        <v/>
      </c>
      <c r="N992" s="33" t="str">
        <f ca="1">IF(ATALI[[#This Row],[//]]="","",INDEX(INDIRECT($2:$2),ATALI[[#This Row],[//]]))</f>
        <v/>
      </c>
      <c r="O992" s="44" t="str">
        <f ca="1">IF(ATALI[[#This Row],[//]]="","",INDEX(INDIRECT($2:$2),ATALI[[#This Row],[//]]))</f>
        <v/>
      </c>
      <c r="P992" s="44" t="str">
        <f ca="1">IF(ATALI[[#This Row],[//]]="","",IF(INDEX(INDIRECT($2:$2),ATALI[[#This Row],[//]])="","",INDEX(INDIRECT($2:$2),ATALI[[#This Row],[//]])))</f>
        <v/>
      </c>
      <c r="Q992" s="33" t="str">
        <f ca="1">IF(ATALI[[#This Row],[//]]="","",INDEX(INDIRECT($2:$2),ATALI[[#This Row],[//]]))</f>
        <v/>
      </c>
      <c r="R9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9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92" s="45" t="str">
        <f ca="1">IF(ATALI[[#This Row],[//]]="","",IF(INDEX(INDIRECT($2:$2),ATALI[[#This Row],[//]])="","",INDEX(INDIRECT($2:$2),ATALI[[#This Row],[//]])))</f>
        <v/>
      </c>
      <c r="U992" s="32" t="str">
        <f ca="1">IF(ATALI[[#This Row],[//]]="","",INDEX(INDIRECT($2:$2),ATALI[[#This Row],[//]]))</f>
        <v/>
      </c>
      <c r="V992" s="32" t="str">
        <f ca="1">LOWER(SUBSTITUTE(SUBSTITUTE(SUBSTITUTE(SUBSTITUTE(SUBSTITUTE(SUBSTITUTE(SUBSTITUTE(ATALI[[#This Row],[N.B.nota]]," ",""),"-",""),"(",""),")",""),".",""),",",""),"/",""))</f>
        <v/>
      </c>
      <c r="W992" s="32" t="str">
        <f ca="1">IF(ATALI[[#This Row],[concat]]="","",MATCH(ATALI[[#This Row],[concat]],[3]!db[NB NOTA_C],0)+1)</f>
        <v/>
      </c>
      <c r="X992" s="32" t="str">
        <f ca="1">IF(ATALI[[#This Row],[N.B.nota]]="","",ADDRESS(ROW(ATALI[QB]),COLUMN(ATALI[QB]))&amp;":"&amp;ADDRESS(ROW(),COLUMN(ATALI[QB])))</f>
        <v/>
      </c>
      <c r="Y992" s="46" t="str">
        <f ca="1">IF(ATALI[[#This Row],[//]]="","",HYPERLINK("[../DB.xlsx]DB!e"&amp;MATCH(ATALI[[#This Row],[concat]],[3]!db[NB NOTA_C],0)+1,"&gt;"))</f>
        <v/>
      </c>
      <c r="Z992" s="32">
        <f ca="1">IF(ATALI[[#This Row],[ID NOTA]]="",INDIRECT(ADDRESS(ROW()-1,COLUMN())),ATALI[[#This Row],[ID NOTA]])</f>
        <v>7</v>
      </c>
    </row>
    <row r="993" spans="1:26" x14ac:dyDescent="0.25">
      <c r="A993" s="32"/>
      <c r="B993" s="29" t="str">
        <f>IF(ATALI[[#This Row],[N_ID]]="","",INDEX(Table1[ID],MATCH(ATALI[[#This Row],[N_ID]],Table1[N_ID],0)))</f>
        <v/>
      </c>
      <c r="C993" s="29" t="str">
        <f ca="1">IF(ATALI[[#This Row],[//]]="","",HYPERLINK("["&amp;SUBSTITUTE(DIR,"'","")&amp;"]NOTA!D"&amp;ATALI[[#This Row],[//]]+2,"&gt;"))</f>
        <v/>
      </c>
      <c r="D993" s="29" t="str">
        <f>IF(ATALI[[#This Row],[ID NOTA]]="","",INDEX(Table1[QB],MATCH(ATALI[[#This Row],[ID NOTA]],Table1[ID],0)))</f>
        <v/>
      </c>
      <c r="E99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93" s="29"/>
      <c r="G993" s="30" t="str">
        <f ca="1">IF(ATALI[[#This Row],[N_ID]]="","",INDEX(INDIRECT($2:$2),ATALI[[#This Row],[//]]))</f>
        <v/>
      </c>
      <c r="H993" s="30" t="str">
        <f ca="1">IF(ATALI[[#This Row],[N_ID]]="","",INDEX(INDIRECT($2:$2),ATALI[[#This Row],[//]]))</f>
        <v/>
      </c>
      <c r="I993" s="32" t="str">
        <f ca="1">IF(ATALI[[#This Row],[N_ID]]="","",INDEX(INDIRECT($2:$2),ATALI[[#This Row],[//]]))</f>
        <v/>
      </c>
      <c r="J993" s="32" t="str">
        <f ca="1">IF(ATALI[[#This Row],[//]]="","",INDEX([3]!db[NB PAJAK],ATALI[[#This Row],[stt]]-1))</f>
        <v/>
      </c>
      <c r="K993" s="29" t="str">
        <f ca="1">IF(ATALI[[#This Row],[//]]="","",INDEX(INDIRECT($2:$2),ATALI[[#This Row],[//]]))</f>
        <v/>
      </c>
      <c r="L993" s="29" t="str">
        <f ca="1">IF(ATALI[[#This Row],[//]]="","",INDEX(INDIRECT($2:$2),ATALI[[#This Row],[//]]))</f>
        <v/>
      </c>
      <c r="M993" s="29" t="str">
        <f ca="1">IF(ATALI[[#This Row],[//]]="","",INDEX(INDIRECT($2:$2),ATALI[[#This Row],[//]]))</f>
        <v/>
      </c>
      <c r="N993" s="33" t="str">
        <f ca="1">IF(ATALI[[#This Row],[//]]="","",INDEX(INDIRECT($2:$2),ATALI[[#This Row],[//]]))</f>
        <v/>
      </c>
      <c r="O993" s="44" t="str">
        <f ca="1">IF(ATALI[[#This Row],[//]]="","",INDEX(INDIRECT($2:$2),ATALI[[#This Row],[//]]))</f>
        <v/>
      </c>
      <c r="P993" s="44" t="str">
        <f ca="1">IF(ATALI[[#This Row],[//]]="","",IF(INDEX(INDIRECT($2:$2),ATALI[[#This Row],[//]])="","",INDEX(INDIRECT($2:$2),ATALI[[#This Row],[//]])))</f>
        <v/>
      </c>
      <c r="Q993" s="33" t="str">
        <f ca="1">IF(ATALI[[#This Row],[//]]="","",INDEX(INDIRECT($2:$2),ATALI[[#This Row],[//]]))</f>
        <v/>
      </c>
      <c r="R9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9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93" s="45" t="str">
        <f ca="1">IF(ATALI[[#This Row],[//]]="","",IF(INDEX(INDIRECT($2:$2),ATALI[[#This Row],[//]])="","",INDEX(INDIRECT($2:$2),ATALI[[#This Row],[//]])))</f>
        <v/>
      </c>
      <c r="U993" s="32" t="str">
        <f ca="1">IF(ATALI[[#This Row],[//]]="","",INDEX(INDIRECT($2:$2),ATALI[[#This Row],[//]]))</f>
        <v/>
      </c>
      <c r="V993" s="32" t="str">
        <f ca="1">LOWER(SUBSTITUTE(SUBSTITUTE(SUBSTITUTE(SUBSTITUTE(SUBSTITUTE(SUBSTITUTE(SUBSTITUTE(ATALI[[#This Row],[N.B.nota]]," ",""),"-",""),"(",""),")",""),".",""),",",""),"/",""))</f>
        <v/>
      </c>
      <c r="W993" s="32" t="str">
        <f ca="1">IF(ATALI[[#This Row],[concat]]="","",MATCH(ATALI[[#This Row],[concat]],[3]!db[NB NOTA_C],0)+1)</f>
        <v/>
      </c>
      <c r="X993" s="32" t="str">
        <f ca="1">IF(ATALI[[#This Row],[N.B.nota]]="","",ADDRESS(ROW(ATALI[QB]),COLUMN(ATALI[QB]))&amp;":"&amp;ADDRESS(ROW(),COLUMN(ATALI[QB])))</f>
        <v/>
      </c>
      <c r="Y993" s="46" t="str">
        <f ca="1">IF(ATALI[[#This Row],[//]]="","",HYPERLINK("[../DB.xlsx]DB!e"&amp;MATCH(ATALI[[#This Row],[concat]],[3]!db[NB NOTA_C],0)+1,"&gt;"))</f>
        <v/>
      </c>
      <c r="Z993" s="32">
        <f ca="1">IF(ATALI[[#This Row],[ID NOTA]]="",INDIRECT(ADDRESS(ROW()-1,COLUMN())),ATALI[[#This Row],[ID NOTA]])</f>
        <v>7</v>
      </c>
    </row>
    <row r="994" spans="1:26" x14ac:dyDescent="0.25">
      <c r="A994" s="32"/>
      <c r="B994" s="29" t="str">
        <f>IF(ATALI[[#This Row],[N_ID]]="","",INDEX(Table1[ID],MATCH(ATALI[[#This Row],[N_ID]],Table1[N_ID],0)))</f>
        <v/>
      </c>
      <c r="C994" s="29" t="str">
        <f ca="1">IF(ATALI[[#This Row],[//]]="","",HYPERLINK("["&amp;SUBSTITUTE(DIR,"'","")&amp;"]NOTA!D"&amp;ATALI[[#This Row],[//]]+2,"&gt;"))</f>
        <v/>
      </c>
      <c r="D994" s="29" t="str">
        <f>IF(ATALI[[#This Row],[ID NOTA]]="","",INDEX(Table1[QB],MATCH(ATALI[[#This Row],[ID NOTA]],Table1[ID],0)))</f>
        <v/>
      </c>
      <c r="E99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94" s="29"/>
      <c r="G994" s="30" t="str">
        <f ca="1">IF(ATALI[[#This Row],[N_ID]]="","",INDEX(INDIRECT($2:$2),ATALI[[#This Row],[//]]))</f>
        <v/>
      </c>
      <c r="H994" s="30" t="str">
        <f ca="1">IF(ATALI[[#This Row],[N_ID]]="","",INDEX(INDIRECT($2:$2),ATALI[[#This Row],[//]]))</f>
        <v/>
      </c>
      <c r="I994" s="32" t="str">
        <f ca="1">IF(ATALI[[#This Row],[N_ID]]="","",INDEX(INDIRECT($2:$2),ATALI[[#This Row],[//]]))</f>
        <v/>
      </c>
      <c r="J994" s="32" t="str">
        <f ca="1">IF(ATALI[[#This Row],[//]]="","",INDEX([3]!db[NB PAJAK],ATALI[[#This Row],[stt]]-1))</f>
        <v/>
      </c>
      <c r="K994" s="29" t="str">
        <f ca="1">IF(ATALI[[#This Row],[//]]="","",INDEX(INDIRECT($2:$2),ATALI[[#This Row],[//]]))</f>
        <v/>
      </c>
      <c r="L994" s="29" t="str">
        <f ca="1">IF(ATALI[[#This Row],[//]]="","",INDEX(INDIRECT($2:$2),ATALI[[#This Row],[//]]))</f>
        <v/>
      </c>
      <c r="M994" s="29" t="str">
        <f ca="1">IF(ATALI[[#This Row],[//]]="","",INDEX(INDIRECT($2:$2),ATALI[[#This Row],[//]]))</f>
        <v/>
      </c>
      <c r="N994" s="33" t="str">
        <f ca="1">IF(ATALI[[#This Row],[//]]="","",INDEX(INDIRECT($2:$2),ATALI[[#This Row],[//]]))</f>
        <v/>
      </c>
      <c r="O994" s="44" t="str">
        <f ca="1">IF(ATALI[[#This Row],[//]]="","",INDEX(INDIRECT($2:$2),ATALI[[#This Row],[//]]))</f>
        <v/>
      </c>
      <c r="P994" s="44" t="str">
        <f ca="1">IF(ATALI[[#This Row],[//]]="","",IF(INDEX(INDIRECT($2:$2),ATALI[[#This Row],[//]])="","",INDEX(INDIRECT($2:$2),ATALI[[#This Row],[//]])))</f>
        <v/>
      </c>
      <c r="Q994" s="33" t="str">
        <f ca="1">IF(ATALI[[#This Row],[//]]="","",INDEX(INDIRECT($2:$2),ATALI[[#This Row],[//]]))</f>
        <v/>
      </c>
      <c r="R9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9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94" s="45" t="str">
        <f ca="1">IF(ATALI[[#This Row],[//]]="","",IF(INDEX(INDIRECT($2:$2),ATALI[[#This Row],[//]])="","",INDEX(INDIRECT($2:$2),ATALI[[#This Row],[//]])))</f>
        <v/>
      </c>
      <c r="U994" s="32" t="str">
        <f ca="1">IF(ATALI[[#This Row],[//]]="","",INDEX(INDIRECT($2:$2),ATALI[[#This Row],[//]]))</f>
        <v/>
      </c>
      <c r="V994" s="32" t="str">
        <f ca="1">LOWER(SUBSTITUTE(SUBSTITUTE(SUBSTITUTE(SUBSTITUTE(SUBSTITUTE(SUBSTITUTE(SUBSTITUTE(ATALI[[#This Row],[N.B.nota]]," ",""),"-",""),"(",""),")",""),".",""),",",""),"/",""))</f>
        <v/>
      </c>
      <c r="W994" s="32" t="str">
        <f ca="1">IF(ATALI[[#This Row],[concat]]="","",MATCH(ATALI[[#This Row],[concat]],[3]!db[NB NOTA_C],0)+1)</f>
        <v/>
      </c>
      <c r="X994" s="32" t="str">
        <f ca="1">IF(ATALI[[#This Row],[N.B.nota]]="","",ADDRESS(ROW(ATALI[QB]),COLUMN(ATALI[QB]))&amp;":"&amp;ADDRESS(ROW(),COLUMN(ATALI[QB])))</f>
        <v/>
      </c>
      <c r="Y994" s="46" t="str">
        <f ca="1">IF(ATALI[[#This Row],[//]]="","",HYPERLINK("[../DB.xlsx]DB!e"&amp;MATCH(ATALI[[#This Row],[concat]],[3]!db[NB NOTA_C],0)+1,"&gt;"))</f>
        <v/>
      </c>
      <c r="Z994" s="32">
        <f ca="1">IF(ATALI[[#This Row],[ID NOTA]]="",INDIRECT(ADDRESS(ROW()-1,COLUMN())),ATALI[[#This Row],[ID NOTA]])</f>
        <v>7</v>
      </c>
    </row>
    <row r="995" spans="1:26" x14ac:dyDescent="0.25">
      <c r="A995" s="32"/>
      <c r="B995" s="29" t="str">
        <f>IF(ATALI[[#This Row],[N_ID]]="","",INDEX(Table1[ID],MATCH(ATALI[[#This Row],[N_ID]],Table1[N_ID],0)))</f>
        <v/>
      </c>
      <c r="C995" s="29" t="str">
        <f ca="1">IF(ATALI[[#This Row],[//]]="","",HYPERLINK("["&amp;SUBSTITUTE(DIR,"'","")&amp;"]NOTA!D"&amp;ATALI[[#This Row],[//]]+2,"&gt;"))</f>
        <v/>
      </c>
      <c r="D995" s="29" t="str">
        <f>IF(ATALI[[#This Row],[ID NOTA]]="","",INDEX(Table1[QB],MATCH(ATALI[[#This Row],[ID NOTA]],Table1[ID],0)))</f>
        <v/>
      </c>
      <c r="E99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95" s="29"/>
      <c r="G995" s="30" t="str">
        <f ca="1">IF(ATALI[[#This Row],[N_ID]]="","",INDEX(INDIRECT($2:$2),ATALI[[#This Row],[//]]))</f>
        <v/>
      </c>
      <c r="H995" s="30" t="str">
        <f ca="1">IF(ATALI[[#This Row],[N_ID]]="","",INDEX(INDIRECT($2:$2),ATALI[[#This Row],[//]]))</f>
        <v/>
      </c>
      <c r="I995" s="32" t="str">
        <f ca="1">IF(ATALI[[#This Row],[N_ID]]="","",INDEX(INDIRECT($2:$2),ATALI[[#This Row],[//]]))</f>
        <v/>
      </c>
      <c r="J995" s="32" t="str">
        <f ca="1">IF(ATALI[[#This Row],[//]]="","",INDEX([3]!db[NB PAJAK],ATALI[[#This Row],[stt]]-1))</f>
        <v/>
      </c>
      <c r="K995" s="29" t="str">
        <f ca="1">IF(ATALI[[#This Row],[//]]="","",INDEX(INDIRECT($2:$2),ATALI[[#This Row],[//]]))</f>
        <v/>
      </c>
      <c r="L995" s="29" t="str">
        <f ca="1">IF(ATALI[[#This Row],[//]]="","",INDEX(INDIRECT($2:$2),ATALI[[#This Row],[//]]))</f>
        <v/>
      </c>
      <c r="M995" s="29" t="str">
        <f ca="1">IF(ATALI[[#This Row],[//]]="","",INDEX(INDIRECT($2:$2),ATALI[[#This Row],[//]]))</f>
        <v/>
      </c>
      <c r="N995" s="33" t="str">
        <f ca="1">IF(ATALI[[#This Row],[//]]="","",INDEX(INDIRECT($2:$2),ATALI[[#This Row],[//]]))</f>
        <v/>
      </c>
      <c r="O995" s="44" t="str">
        <f ca="1">IF(ATALI[[#This Row],[//]]="","",INDEX(INDIRECT($2:$2),ATALI[[#This Row],[//]]))</f>
        <v/>
      </c>
      <c r="P995" s="44" t="str">
        <f ca="1">IF(ATALI[[#This Row],[//]]="","",IF(INDEX(INDIRECT($2:$2),ATALI[[#This Row],[//]])="","",INDEX(INDIRECT($2:$2),ATALI[[#This Row],[//]])))</f>
        <v/>
      </c>
      <c r="Q995" s="33" t="str">
        <f ca="1">IF(ATALI[[#This Row],[//]]="","",INDEX(INDIRECT($2:$2),ATALI[[#This Row],[//]]))</f>
        <v/>
      </c>
      <c r="R9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9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95" s="45" t="str">
        <f ca="1">IF(ATALI[[#This Row],[//]]="","",IF(INDEX(INDIRECT($2:$2),ATALI[[#This Row],[//]])="","",INDEX(INDIRECT($2:$2),ATALI[[#This Row],[//]])))</f>
        <v/>
      </c>
      <c r="U995" s="32" t="str">
        <f ca="1">IF(ATALI[[#This Row],[//]]="","",INDEX(INDIRECT($2:$2),ATALI[[#This Row],[//]]))</f>
        <v/>
      </c>
      <c r="V995" s="32" t="str">
        <f ca="1">LOWER(SUBSTITUTE(SUBSTITUTE(SUBSTITUTE(SUBSTITUTE(SUBSTITUTE(SUBSTITUTE(SUBSTITUTE(ATALI[[#This Row],[N.B.nota]]," ",""),"-",""),"(",""),")",""),".",""),",",""),"/",""))</f>
        <v/>
      </c>
      <c r="W995" s="32" t="str">
        <f ca="1">IF(ATALI[[#This Row],[concat]]="","",MATCH(ATALI[[#This Row],[concat]],[3]!db[NB NOTA_C],0)+1)</f>
        <v/>
      </c>
      <c r="X995" s="32" t="str">
        <f ca="1">IF(ATALI[[#This Row],[N.B.nota]]="","",ADDRESS(ROW(ATALI[QB]),COLUMN(ATALI[QB]))&amp;":"&amp;ADDRESS(ROW(),COLUMN(ATALI[QB])))</f>
        <v/>
      </c>
      <c r="Y995" s="46" t="str">
        <f ca="1">IF(ATALI[[#This Row],[//]]="","",HYPERLINK("[../DB.xlsx]DB!e"&amp;MATCH(ATALI[[#This Row],[concat]],[3]!db[NB NOTA_C],0)+1,"&gt;"))</f>
        <v/>
      </c>
      <c r="Z995" s="32">
        <f ca="1">IF(ATALI[[#This Row],[ID NOTA]]="",INDIRECT(ADDRESS(ROW()-1,COLUMN())),ATALI[[#This Row],[ID NOTA]])</f>
        <v>7</v>
      </c>
    </row>
    <row r="996" spans="1:26" x14ac:dyDescent="0.25">
      <c r="A996" s="32"/>
      <c r="B996" s="29" t="str">
        <f>IF(ATALI[[#This Row],[N_ID]]="","",INDEX(Table1[ID],MATCH(ATALI[[#This Row],[N_ID]],Table1[N_ID],0)))</f>
        <v/>
      </c>
      <c r="C996" s="29" t="str">
        <f ca="1">IF(ATALI[[#This Row],[//]]="","",HYPERLINK("["&amp;SUBSTITUTE(DIR,"'","")&amp;"]NOTA!D"&amp;ATALI[[#This Row],[//]]+2,"&gt;"))</f>
        <v/>
      </c>
      <c r="D996" s="29" t="str">
        <f>IF(ATALI[[#This Row],[ID NOTA]]="","",INDEX(Table1[QB],MATCH(ATALI[[#This Row],[ID NOTA]],Table1[ID],0)))</f>
        <v/>
      </c>
      <c r="E99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96" s="29"/>
      <c r="G996" s="30" t="str">
        <f ca="1">IF(ATALI[[#This Row],[N_ID]]="","",INDEX(INDIRECT($2:$2),ATALI[[#This Row],[//]]))</f>
        <v/>
      </c>
      <c r="H996" s="30" t="str">
        <f ca="1">IF(ATALI[[#This Row],[N_ID]]="","",INDEX(INDIRECT($2:$2),ATALI[[#This Row],[//]]))</f>
        <v/>
      </c>
      <c r="I996" s="32" t="str">
        <f ca="1">IF(ATALI[[#This Row],[N_ID]]="","",INDEX(INDIRECT($2:$2),ATALI[[#This Row],[//]]))</f>
        <v/>
      </c>
      <c r="J996" s="32" t="str">
        <f ca="1">IF(ATALI[[#This Row],[//]]="","",INDEX([3]!db[NB PAJAK],ATALI[[#This Row],[stt]]-1))</f>
        <v/>
      </c>
      <c r="K996" s="29" t="str">
        <f ca="1">IF(ATALI[[#This Row],[//]]="","",INDEX(INDIRECT($2:$2),ATALI[[#This Row],[//]]))</f>
        <v/>
      </c>
      <c r="L996" s="29" t="str">
        <f ca="1">IF(ATALI[[#This Row],[//]]="","",INDEX(INDIRECT($2:$2),ATALI[[#This Row],[//]]))</f>
        <v/>
      </c>
      <c r="M996" s="29" t="str">
        <f ca="1">IF(ATALI[[#This Row],[//]]="","",INDEX(INDIRECT($2:$2),ATALI[[#This Row],[//]]))</f>
        <v/>
      </c>
      <c r="N996" s="33" t="str">
        <f ca="1">IF(ATALI[[#This Row],[//]]="","",INDEX(INDIRECT($2:$2),ATALI[[#This Row],[//]]))</f>
        <v/>
      </c>
      <c r="O996" s="44" t="str">
        <f ca="1">IF(ATALI[[#This Row],[//]]="","",INDEX(INDIRECT($2:$2),ATALI[[#This Row],[//]]))</f>
        <v/>
      </c>
      <c r="P996" s="44" t="str">
        <f ca="1">IF(ATALI[[#This Row],[//]]="","",IF(INDEX(INDIRECT($2:$2),ATALI[[#This Row],[//]])="","",INDEX(INDIRECT($2:$2),ATALI[[#This Row],[//]])))</f>
        <v/>
      </c>
      <c r="Q996" s="33" t="str">
        <f ca="1">IF(ATALI[[#This Row],[//]]="","",INDEX(INDIRECT($2:$2),ATALI[[#This Row],[//]]))</f>
        <v/>
      </c>
      <c r="R9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9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96" s="45" t="str">
        <f ca="1">IF(ATALI[[#This Row],[//]]="","",IF(INDEX(INDIRECT($2:$2),ATALI[[#This Row],[//]])="","",INDEX(INDIRECT($2:$2),ATALI[[#This Row],[//]])))</f>
        <v/>
      </c>
      <c r="U996" s="32" t="str">
        <f ca="1">IF(ATALI[[#This Row],[//]]="","",INDEX(INDIRECT($2:$2),ATALI[[#This Row],[//]]))</f>
        <v/>
      </c>
      <c r="V996" s="32" t="str">
        <f ca="1">LOWER(SUBSTITUTE(SUBSTITUTE(SUBSTITUTE(SUBSTITUTE(SUBSTITUTE(SUBSTITUTE(SUBSTITUTE(ATALI[[#This Row],[N.B.nota]]," ",""),"-",""),"(",""),")",""),".",""),",",""),"/",""))</f>
        <v/>
      </c>
      <c r="W996" s="32" t="str">
        <f ca="1">IF(ATALI[[#This Row],[concat]]="","",MATCH(ATALI[[#This Row],[concat]],[3]!db[NB NOTA_C],0)+1)</f>
        <v/>
      </c>
      <c r="X996" s="32" t="str">
        <f ca="1">IF(ATALI[[#This Row],[N.B.nota]]="","",ADDRESS(ROW(ATALI[QB]),COLUMN(ATALI[QB]))&amp;":"&amp;ADDRESS(ROW(),COLUMN(ATALI[QB])))</f>
        <v/>
      </c>
      <c r="Y996" s="46" t="str">
        <f ca="1">IF(ATALI[[#This Row],[//]]="","",HYPERLINK("[../DB.xlsx]DB!e"&amp;MATCH(ATALI[[#This Row],[concat]],[3]!db[NB NOTA_C],0)+1,"&gt;"))</f>
        <v/>
      </c>
      <c r="Z996" s="32">
        <f ca="1">IF(ATALI[[#This Row],[ID NOTA]]="",INDIRECT(ADDRESS(ROW()-1,COLUMN())),ATALI[[#This Row],[ID NOTA]])</f>
        <v>7</v>
      </c>
    </row>
    <row r="997" spans="1:26" x14ac:dyDescent="0.25">
      <c r="A997" s="32"/>
      <c r="B997" s="29" t="str">
        <f>IF(ATALI[[#This Row],[N_ID]]="","",INDEX(Table1[ID],MATCH(ATALI[[#This Row],[N_ID]],Table1[N_ID],0)))</f>
        <v/>
      </c>
      <c r="C997" s="29" t="str">
        <f ca="1">IF(ATALI[[#This Row],[//]]="","",HYPERLINK("["&amp;SUBSTITUTE(DIR,"'","")&amp;"]NOTA!D"&amp;ATALI[[#This Row],[//]]+2,"&gt;"))</f>
        <v/>
      </c>
      <c r="D997" s="29" t="str">
        <f>IF(ATALI[[#This Row],[ID NOTA]]="","",INDEX(Table1[QB],MATCH(ATALI[[#This Row],[ID NOTA]],Table1[ID],0)))</f>
        <v/>
      </c>
      <c r="E99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97" s="29"/>
      <c r="G997" s="30" t="str">
        <f ca="1">IF(ATALI[[#This Row],[N_ID]]="","",INDEX(INDIRECT($2:$2),ATALI[[#This Row],[//]]))</f>
        <v/>
      </c>
      <c r="H997" s="30" t="str">
        <f ca="1">IF(ATALI[[#This Row],[N_ID]]="","",INDEX(INDIRECT($2:$2),ATALI[[#This Row],[//]]))</f>
        <v/>
      </c>
      <c r="I997" s="32" t="str">
        <f ca="1">IF(ATALI[[#This Row],[N_ID]]="","",INDEX(INDIRECT($2:$2),ATALI[[#This Row],[//]]))</f>
        <v/>
      </c>
      <c r="J997" s="32" t="str">
        <f ca="1">IF(ATALI[[#This Row],[//]]="","",INDEX([3]!db[NB PAJAK],ATALI[[#This Row],[stt]]-1))</f>
        <v/>
      </c>
      <c r="K997" s="29" t="str">
        <f ca="1">IF(ATALI[[#This Row],[//]]="","",INDEX(INDIRECT($2:$2),ATALI[[#This Row],[//]]))</f>
        <v/>
      </c>
      <c r="L997" s="29" t="str">
        <f ca="1">IF(ATALI[[#This Row],[//]]="","",INDEX(INDIRECT($2:$2),ATALI[[#This Row],[//]]))</f>
        <v/>
      </c>
      <c r="M997" s="29" t="str">
        <f ca="1">IF(ATALI[[#This Row],[//]]="","",INDEX(INDIRECT($2:$2),ATALI[[#This Row],[//]]))</f>
        <v/>
      </c>
      <c r="N997" s="33" t="str">
        <f ca="1">IF(ATALI[[#This Row],[//]]="","",INDEX(INDIRECT($2:$2),ATALI[[#This Row],[//]]))</f>
        <v/>
      </c>
      <c r="O997" s="44" t="str">
        <f ca="1">IF(ATALI[[#This Row],[//]]="","",INDEX(INDIRECT($2:$2),ATALI[[#This Row],[//]]))</f>
        <v/>
      </c>
      <c r="P997" s="44" t="str">
        <f ca="1">IF(ATALI[[#This Row],[//]]="","",IF(INDEX(INDIRECT($2:$2),ATALI[[#This Row],[//]])="","",INDEX(INDIRECT($2:$2),ATALI[[#This Row],[//]])))</f>
        <v/>
      </c>
      <c r="Q997" s="33" t="str">
        <f ca="1">IF(ATALI[[#This Row],[//]]="","",INDEX(INDIRECT($2:$2),ATALI[[#This Row],[//]]))</f>
        <v/>
      </c>
      <c r="R9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9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97" s="45" t="str">
        <f ca="1">IF(ATALI[[#This Row],[//]]="","",IF(INDEX(INDIRECT($2:$2),ATALI[[#This Row],[//]])="","",INDEX(INDIRECT($2:$2),ATALI[[#This Row],[//]])))</f>
        <v/>
      </c>
      <c r="U997" s="32" t="str">
        <f ca="1">IF(ATALI[[#This Row],[//]]="","",INDEX(INDIRECT($2:$2),ATALI[[#This Row],[//]]))</f>
        <v/>
      </c>
      <c r="V997" s="32" t="str">
        <f ca="1">LOWER(SUBSTITUTE(SUBSTITUTE(SUBSTITUTE(SUBSTITUTE(SUBSTITUTE(SUBSTITUTE(SUBSTITUTE(ATALI[[#This Row],[N.B.nota]]," ",""),"-",""),"(",""),")",""),".",""),",",""),"/",""))</f>
        <v/>
      </c>
      <c r="W997" s="32" t="str">
        <f ca="1">IF(ATALI[[#This Row],[concat]]="","",MATCH(ATALI[[#This Row],[concat]],[3]!db[NB NOTA_C],0)+1)</f>
        <v/>
      </c>
      <c r="X997" s="32" t="str">
        <f ca="1">IF(ATALI[[#This Row],[N.B.nota]]="","",ADDRESS(ROW(ATALI[QB]),COLUMN(ATALI[QB]))&amp;":"&amp;ADDRESS(ROW(),COLUMN(ATALI[QB])))</f>
        <v/>
      </c>
      <c r="Y997" s="46" t="str">
        <f ca="1">IF(ATALI[[#This Row],[//]]="","",HYPERLINK("[../DB.xlsx]DB!e"&amp;MATCH(ATALI[[#This Row],[concat]],[3]!db[NB NOTA_C],0)+1,"&gt;"))</f>
        <v/>
      </c>
      <c r="Z997" s="32">
        <f ca="1">IF(ATALI[[#This Row],[ID NOTA]]="",INDIRECT(ADDRESS(ROW()-1,COLUMN())),ATALI[[#This Row],[ID NOTA]])</f>
        <v>7</v>
      </c>
    </row>
    <row r="998" spans="1:26" x14ac:dyDescent="0.25">
      <c r="A998" s="32"/>
      <c r="B998" s="29" t="str">
        <f>IF(ATALI[[#This Row],[N_ID]]="","",INDEX(Table1[ID],MATCH(ATALI[[#This Row],[N_ID]],Table1[N_ID],0)))</f>
        <v/>
      </c>
      <c r="C998" s="29" t="str">
        <f ca="1">IF(ATALI[[#This Row],[//]]="","",HYPERLINK("["&amp;SUBSTITUTE(DIR,"'","")&amp;"]NOTA!D"&amp;ATALI[[#This Row],[//]]+2,"&gt;"))</f>
        <v/>
      </c>
      <c r="D998" s="29" t="str">
        <f>IF(ATALI[[#This Row],[ID NOTA]]="","",INDEX(Table1[QB],MATCH(ATALI[[#This Row],[ID NOTA]],Table1[ID],0)))</f>
        <v/>
      </c>
      <c r="E99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98" s="29"/>
      <c r="G998" s="30" t="str">
        <f ca="1">IF(ATALI[[#This Row],[N_ID]]="","",INDEX(INDIRECT($2:$2),ATALI[[#This Row],[//]]))</f>
        <v/>
      </c>
      <c r="H998" s="30" t="str">
        <f ca="1">IF(ATALI[[#This Row],[N_ID]]="","",INDEX(INDIRECT($2:$2),ATALI[[#This Row],[//]]))</f>
        <v/>
      </c>
      <c r="I998" s="32" t="str">
        <f ca="1">IF(ATALI[[#This Row],[N_ID]]="","",INDEX(INDIRECT($2:$2),ATALI[[#This Row],[//]]))</f>
        <v/>
      </c>
      <c r="J998" s="32" t="str">
        <f ca="1">IF(ATALI[[#This Row],[//]]="","",INDEX([3]!db[NB PAJAK],ATALI[[#This Row],[stt]]-1))</f>
        <v/>
      </c>
      <c r="K998" s="29" t="str">
        <f ca="1">IF(ATALI[[#This Row],[//]]="","",INDEX(INDIRECT($2:$2),ATALI[[#This Row],[//]]))</f>
        <v/>
      </c>
      <c r="L998" s="29" t="str">
        <f ca="1">IF(ATALI[[#This Row],[//]]="","",INDEX(INDIRECT($2:$2),ATALI[[#This Row],[//]]))</f>
        <v/>
      </c>
      <c r="M998" s="29" t="str">
        <f ca="1">IF(ATALI[[#This Row],[//]]="","",INDEX(INDIRECT($2:$2),ATALI[[#This Row],[//]]))</f>
        <v/>
      </c>
      <c r="N998" s="33" t="str">
        <f ca="1">IF(ATALI[[#This Row],[//]]="","",INDEX(INDIRECT($2:$2),ATALI[[#This Row],[//]]))</f>
        <v/>
      </c>
      <c r="O998" s="44" t="str">
        <f ca="1">IF(ATALI[[#This Row],[//]]="","",INDEX(INDIRECT($2:$2),ATALI[[#This Row],[//]]))</f>
        <v/>
      </c>
      <c r="P998" s="44" t="str">
        <f ca="1">IF(ATALI[[#This Row],[//]]="","",IF(INDEX(INDIRECT($2:$2),ATALI[[#This Row],[//]])="","",INDEX(INDIRECT($2:$2),ATALI[[#This Row],[//]])))</f>
        <v/>
      </c>
      <c r="Q998" s="33" t="str">
        <f ca="1">IF(ATALI[[#This Row],[//]]="","",INDEX(INDIRECT($2:$2),ATALI[[#This Row],[//]]))</f>
        <v/>
      </c>
      <c r="R9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9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98" s="45" t="str">
        <f ca="1">IF(ATALI[[#This Row],[//]]="","",IF(INDEX(INDIRECT($2:$2),ATALI[[#This Row],[//]])="","",INDEX(INDIRECT($2:$2),ATALI[[#This Row],[//]])))</f>
        <v/>
      </c>
      <c r="U998" s="32" t="str">
        <f ca="1">IF(ATALI[[#This Row],[//]]="","",INDEX(INDIRECT($2:$2),ATALI[[#This Row],[//]]))</f>
        <v/>
      </c>
      <c r="V998" s="32" t="str">
        <f ca="1">LOWER(SUBSTITUTE(SUBSTITUTE(SUBSTITUTE(SUBSTITUTE(SUBSTITUTE(SUBSTITUTE(SUBSTITUTE(ATALI[[#This Row],[N.B.nota]]," ",""),"-",""),"(",""),")",""),".",""),",",""),"/",""))</f>
        <v/>
      </c>
      <c r="W998" s="32" t="str">
        <f ca="1">IF(ATALI[[#This Row],[concat]]="","",MATCH(ATALI[[#This Row],[concat]],[3]!db[NB NOTA_C],0)+1)</f>
        <v/>
      </c>
      <c r="X998" s="32" t="str">
        <f ca="1">IF(ATALI[[#This Row],[N.B.nota]]="","",ADDRESS(ROW(ATALI[QB]),COLUMN(ATALI[QB]))&amp;":"&amp;ADDRESS(ROW(),COLUMN(ATALI[QB])))</f>
        <v/>
      </c>
      <c r="Y998" s="46" t="str">
        <f ca="1">IF(ATALI[[#This Row],[//]]="","",HYPERLINK("[../DB.xlsx]DB!e"&amp;MATCH(ATALI[[#This Row],[concat]],[3]!db[NB NOTA_C],0)+1,"&gt;"))</f>
        <v/>
      </c>
      <c r="Z998" s="32">
        <f ca="1">IF(ATALI[[#This Row],[ID NOTA]]="",INDIRECT(ADDRESS(ROW()-1,COLUMN())),ATALI[[#This Row],[ID NOTA]])</f>
        <v>7</v>
      </c>
    </row>
    <row r="999" spans="1:26" x14ac:dyDescent="0.25">
      <c r="A999" s="32"/>
      <c r="B999" s="29" t="str">
        <f>IF(ATALI[[#This Row],[N_ID]]="","",INDEX(Table1[ID],MATCH(ATALI[[#This Row],[N_ID]],Table1[N_ID],0)))</f>
        <v/>
      </c>
      <c r="C999" s="29" t="str">
        <f ca="1">IF(ATALI[[#This Row],[//]]="","",HYPERLINK("["&amp;SUBSTITUTE(DIR,"'","")&amp;"]NOTA!D"&amp;ATALI[[#This Row],[//]]+2,"&gt;"))</f>
        <v/>
      </c>
      <c r="D999" s="29" t="str">
        <f>IF(ATALI[[#This Row],[ID NOTA]]="","",INDEX(Table1[QB],MATCH(ATALI[[#This Row],[ID NOTA]],Table1[ID],0)))</f>
        <v/>
      </c>
      <c r="E99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999" s="29"/>
      <c r="G999" s="30" t="str">
        <f ca="1">IF(ATALI[[#This Row],[N_ID]]="","",INDEX(INDIRECT($2:$2),ATALI[[#This Row],[//]]))</f>
        <v/>
      </c>
      <c r="H999" s="30" t="str">
        <f ca="1">IF(ATALI[[#This Row],[N_ID]]="","",INDEX(INDIRECT($2:$2),ATALI[[#This Row],[//]]))</f>
        <v/>
      </c>
      <c r="I999" s="32" t="str">
        <f ca="1">IF(ATALI[[#This Row],[N_ID]]="","",INDEX(INDIRECT($2:$2),ATALI[[#This Row],[//]]))</f>
        <v/>
      </c>
      <c r="J999" s="32" t="str">
        <f ca="1">IF(ATALI[[#This Row],[//]]="","",INDEX([3]!db[NB PAJAK],ATALI[[#This Row],[stt]]-1))</f>
        <v/>
      </c>
      <c r="K999" s="29" t="str">
        <f ca="1">IF(ATALI[[#This Row],[//]]="","",INDEX(INDIRECT($2:$2),ATALI[[#This Row],[//]]))</f>
        <v/>
      </c>
      <c r="L999" s="29" t="str">
        <f ca="1">IF(ATALI[[#This Row],[//]]="","",INDEX(INDIRECT($2:$2),ATALI[[#This Row],[//]]))</f>
        <v/>
      </c>
      <c r="M999" s="29" t="str">
        <f ca="1">IF(ATALI[[#This Row],[//]]="","",INDEX(INDIRECT($2:$2),ATALI[[#This Row],[//]]))</f>
        <v/>
      </c>
      <c r="N999" s="33" t="str">
        <f ca="1">IF(ATALI[[#This Row],[//]]="","",INDEX(INDIRECT($2:$2),ATALI[[#This Row],[//]]))</f>
        <v/>
      </c>
      <c r="O999" s="44" t="str">
        <f ca="1">IF(ATALI[[#This Row],[//]]="","",INDEX(INDIRECT($2:$2),ATALI[[#This Row],[//]]))</f>
        <v/>
      </c>
      <c r="P999" s="44" t="str">
        <f ca="1">IF(ATALI[[#This Row],[//]]="","",IF(INDEX(INDIRECT($2:$2),ATALI[[#This Row],[//]])="","",INDEX(INDIRECT($2:$2),ATALI[[#This Row],[//]])))</f>
        <v/>
      </c>
      <c r="Q999" s="33" t="str">
        <f ca="1">IF(ATALI[[#This Row],[//]]="","",INDEX(INDIRECT($2:$2),ATALI[[#This Row],[//]]))</f>
        <v/>
      </c>
      <c r="R9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99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999" s="45" t="str">
        <f ca="1">IF(ATALI[[#This Row],[//]]="","",IF(INDEX(INDIRECT($2:$2),ATALI[[#This Row],[//]])="","",INDEX(INDIRECT($2:$2),ATALI[[#This Row],[//]])))</f>
        <v/>
      </c>
      <c r="U999" s="32" t="str">
        <f ca="1">IF(ATALI[[#This Row],[//]]="","",INDEX(INDIRECT($2:$2),ATALI[[#This Row],[//]]))</f>
        <v/>
      </c>
      <c r="V999" s="32" t="str">
        <f ca="1">LOWER(SUBSTITUTE(SUBSTITUTE(SUBSTITUTE(SUBSTITUTE(SUBSTITUTE(SUBSTITUTE(SUBSTITUTE(ATALI[[#This Row],[N.B.nota]]," ",""),"-",""),"(",""),")",""),".",""),",",""),"/",""))</f>
        <v/>
      </c>
      <c r="W999" s="32" t="str">
        <f ca="1">IF(ATALI[[#This Row],[concat]]="","",MATCH(ATALI[[#This Row],[concat]],[3]!db[NB NOTA_C],0)+1)</f>
        <v/>
      </c>
      <c r="X999" s="32" t="str">
        <f ca="1">IF(ATALI[[#This Row],[N.B.nota]]="","",ADDRESS(ROW(ATALI[QB]),COLUMN(ATALI[QB]))&amp;":"&amp;ADDRESS(ROW(),COLUMN(ATALI[QB])))</f>
        <v/>
      </c>
      <c r="Y999" s="46" t="str">
        <f ca="1">IF(ATALI[[#This Row],[//]]="","",HYPERLINK("[../DB.xlsx]DB!e"&amp;MATCH(ATALI[[#This Row],[concat]],[3]!db[NB NOTA_C],0)+1,"&gt;"))</f>
        <v/>
      </c>
      <c r="Z999" s="32">
        <f ca="1">IF(ATALI[[#This Row],[ID NOTA]]="",INDIRECT(ADDRESS(ROW()-1,COLUMN())),ATALI[[#This Row],[ID NOTA]])</f>
        <v>7</v>
      </c>
    </row>
    <row r="1000" spans="1:26" x14ac:dyDescent="0.25">
      <c r="A1000" s="32"/>
      <c r="B1000" s="29" t="str">
        <f>IF(ATALI[[#This Row],[N_ID]]="","",INDEX(Table1[ID],MATCH(ATALI[[#This Row],[N_ID]],Table1[N_ID],0)))</f>
        <v/>
      </c>
      <c r="C1000" s="29" t="str">
        <f ca="1">IF(ATALI[[#This Row],[//]]="","",HYPERLINK("["&amp;SUBSTITUTE(DIR,"'","")&amp;"]NOTA!D"&amp;ATALI[[#This Row],[//]]+2,"&gt;"))</f>
        <v/>
      </c>
      <c r="D1000" s="29" t="str">
        <f>IF(ATALI[[#This Row],[ID NOTA]]="","",INDEX(Table1[QB],MATCH(ATALI[[#This Row],[ID NOTA]],Table1[ID],0)))</f>
        <v/>
      </c>
      <c r="E100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00" s="29"/>
      <c r="G1000" s="30" t="str">
        <f ca="1">IF(ATALI[[#This Row],[N_ID]]="","",INDEX(INDIRECT($2:$2),ATALI[[#This Row],[//]]))</f>
        <v/>
      </c>
      <c r="H1000" s="30" t="str">
        <f ca="1">IF(ATALI[[#This Row],[N_ID]]="","",INDEX(INDIRECT($2:$2),ATALI[[#This Row],[//]]))</f>
        <v/>
      </c>
      <c r="I1000" s="32" t="str">
        <f ca="1">IF(ATALI[[#This Row],[N_ID]]="","",INDEX(INDIRECT($2:$2),ATALI[[#This Row],[//]]))</f>
        <v/>
      </c>
      <c r="J1000" s="32" t="str">
        <f ca="1">IF(ATALI[[#This Row],[//]]="","",INDEX([3]!db[NB PAJAK],ATALI[[#This Row],[stt]]-1))</f>
        <v/>
      </c>
      <c r="K1000" s="29" t="str">
        <f ca="1">IF(ATALI[[#This Row],[//]]="","",INDEX(INDIRECT($2:$2),ATALI[[#This Row],[//]]))</f>
        <v/>
      </c>
      <c r="L1000" s="29" t="str">
        <f ca="1">IF(ATALI[[#This Row],[//]]="","",INDEX(INDIRECT($2:$2),ATALI[[#This Row],[//]]))</f>
        <v/>
      </c>
      <c r="M1000" s="29" t="str">
        <f ca="1">IF(ATALI[[#This Row],[//]]="","",INDEX(INDIRECT($2:$2),ATALI[[#This Row],[//]]))</f>
        <v/>
      </c>
      <c r="N1000" s="33" t="str">
        <f ca="1">IF(ATALI[[#This Row],[//]]="","",INDEX(INDIRECT($2:$2),ATALI[[#This Row],[//]]))</f>
        <v/>
      </c>
      <c r="O1000" s="44" t="str">
        <f ca="1">IF(ATALI[[#This Row],[//]]="","",INDEX(INDIRECT($2:$2),ATALI[[#This Row],[//]]))</f>
        <v/>
      </c>
      <c r="P1000" s="44" t="str">
        <f ca="1">IF(ATALI[[#This Row],[//]]="","",IF(INDEX(INDIRECT($2:$2),ATALI[[#This Row],[//]])="","",INDEX(INDIRECT($2:$2),ATALI[[#This Row],[//]])))</f>
        <v/>
      </c>
      <c r="Q1000" s="33" t="str">
        <f ca="1">IF(ATALI[[#This Row],[//]]="","",INDEX(INDIRECT($2:$2),ATALI[[#This Row],[//]]))</f>
        <v/>
      </c>
      <c r="R10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0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00" s="45" t="str">
        <f ca="1">IF(ATALI[[#This Row],[//]]="","",IF(INDEX(INDIRECT($2:$2),ATALI[[#This Row],[//]])="","",INDEX(INDIRECT($2:$2),ATALI[[#This Row],[//]])))</f>
        <v/>
      </c>
      <c r="U1000" s="32" t="str">
        <f ca="1">IF(ATALI[[#This Row],[//]]="","",INDEX(INDIRECT($2:$2),ATALI[[#This Row],[//]]))</f>
        <v/>
      </c>
      <c r="V1000" s="32" t="str">
        <f ca="1">LOWER(SUBSTITUTE(SUBSTITUTE(SUBSTITUTE(SUBSTITUTE(SUBSTITUTE(SUBSTITUTE(SUBSTITUTE(ATALI[[#This Row],[N.B.nota]]," ",""),"-",""),"(",""),")",""),".",""),",",""),"/",""))</f>
        <v/>
      </c>
      <c r="W1000" s="32" t="str">
        <f ca="1">IF(ATALI[[#This Row],[concat]]="","",MATCH(ATALI[[#This Row],[concat]],[3]!db[NB NOTA_C],0)+1)</f>
        <v/>
      </c>
      <c r="X1000" s="32" t="str">
        <f ca="1">IF(ATALI[[#This Row],[N.B.nota]]="","",ADDRESS(ROW(ATALI[QB]),COLUMN(ATALI[QB]))&amp;":"&amp;ADDRESS(ROW(),COLUMN(ATALI[QB])))</f>
        <v/>
      </c>
      <c r="Y1000" s="46" t="str">
        <f ca="1">IF(ATALI[[#This Row],[//]]="","",HYPERLINK("[../DB.xlsx]DB!e"&amp;MATCH(ATALI[[#This Row],[concat]],[3]!db[NB NOTA_C],0)+1,"&gt;"))</f>
        <v/>
      </c>
      <c r="Z1000" s="32">
        <f ca="1">IF(ATALI[[#This Row],[ID NOTA]]="",INDIRECT(ADDRESS(ROW()-1,COLUMN())),ATALI[[#This Row],[ID NOTA]])</f>
        <v>7</v>
      </c>
    </row>
    <row r="1001" spans="1:26" x14ac:dyDescent="0.25">
      <c r="A1001" s="32"/>
      <c r="B1001" s="29" t="str">
        <f>IF(ATALI[[#This Row],[N_ID]]="","",INDEX(Table1[ID],MATCH(ATALI[[#This Row],[N_ID]],Table1[N_ID],0)))</f>
        <v/>
      </c>
      <c r="C1001" s="29" t="str">
        <f ca="1">IF(ATALI[[#This Row],[//]]="","",HYPERLINK("["&amp;SUBSTITUTE(DIR,"'","")&amp;"]NOTA!D"&amp;ATALI[[#This Row],[//]]+2,"&gt;"))</f>
        <v/>
      </c>
      <c r="D1001" s="29" t="str">
        <f>IF(ATALI[[#This Row],[ID NOTA]]="","",INDEX(Table1[QB],MATCH(ATALI[[#This Row],[ID NOTA]],Table1[ID],0)))</f>
        <v/>
      </c>
      <c r="E100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01" s="29"/>
      <c r="G1001" s="30" t="str">
        <f ca="1">IF(ATALI[[#This Row],[N_ID]]="","",INDEX(INDIRECT($2:$2),ATALI[[#This Row],[//]]))</f>
        <v/>
      </c>
      <c r="H1001" s="30" t="str">
        <f ca="1">IF(ATALI[[#This Row],[N_ID]]="","",INDEX(INDIRECT($2:$2),ATALI[[#This Row],[//]]))</f>
        <v/>
      </c>
      <c r="I1001" s="32" t="str">
        <f ca="1">IF(ATALI[[#This Row],[N_ID]]="","",INDEX(INDIRECT($2:$2),ATALI[[#This Row],[//]]))</f>
        <v/>
      </c>
      <c r="J1001" s="32" t="str">
        <f ca="1">IF(ATALI[[#This Row],[//]]="","",INDEX([3]!db[NB PAJAK],ATALI[[#This Row],[stt]]-1))</f>
        <v/>
      </c>
      <c r="K1001" s="29" t="str">
        <f ca="1">IF(ATALI[[#This Row],[//]]="","",INDEX(INDIRECT($2:$2),ATALI[[#This Row],[//]]))</f>
        <v/>
      </c>
      <c r="L1001" s="29" t="str">
        <f ca="1">IF(ATALI[[#This Row],[//]]="","",INDEX(INDIRECT($2:$2),ATALI[[#This Row],[//]]))</f>
        <v/>
      </c>
      <c r="M1001" s="29" t="str">
        <f ca="1">IF(ATALI[[#This Row],[//]]="","",INDEX(INDIRECT($2:$2),ATALI[[#This Row],[//]]))</f>
        <v/>
      </c>
      <c r="N1001" s="33" t="str">
        <f ca="1">IF(ATALI[[#This Row],[//]]="","",INDEX(INDIRECT($2:$2),ATALI[[#This Row],[//]]))</f>
        <v/>
      </c>
      <c r="O1001" s="44" t="str">
        <f ca="1">IF(ATALI[[#This Row],[//]]="","",INDEX(INDIRECT($2:$2),ATALI[[#This Row],[//]]))</f>
        <v/>
      </c>
      <c r="P1001" s="44" t="str">
        <f ca="1">IF(ATALI[[#This Row],[//]]="","",IF(INDEX(INDIRECT($2:$2),ATALI[[#This Row],[//]])="","",INDEX(INDIRECT($2:$2),ATALI[[#This Row],[//]])))</f>
        <v/>
      </c>
      <c r="Q1001" s="33" t="str">
        <f ca="1">IF(ATALI[[#This Row],[//]]="","",INDEX(INDIRECT($2:$2),ATALI[[#This Row],[//]]))</f>
        <v/>
      </c>
      <c r="R10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0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01" s="45" t="str">
        <f ca="1">IF(ATALI[[#This Row],[//]]="","",IF(INDEX(INDIRECT($2:$2),ATALI[[#This Row],[//]])="","",INDEX(INDIRECT($2:$2),ATALI[[#This Row],[//]])))</f>
        <v/>
      </c>
      <c r="U1001" s="32" t="str">
        <f ca="1">IF(ATALI[[#This Row],[//]]="","",INDEX(INDIRECT($2:$2),ATALI[[#This Row],[//]]))</f>
        <v/>
      </c>
      <c r="V1001" s="32" t="str">
        <f ca="1">LOWER(SUBSTITUTE(SUBSTITUTE(SUBSTITUTE(SUBSTITUTE(SUBSTITUTE(SUBSTITUTE(SUBSTITUTE(ATALI[[#This Row],[N.B.nota]]," ",""),"-",""),"(",""),")",""),".",""),",",""),"/",""))</f>
        <v/>
      </c>
      <c r="W1001" s="32" t="str">
        <f ca="1">IF(ATALI[[#This Row],[concat]]="","",MATCH(ATALI[[#This Row],[concat]],[3]!db[NB NOTA_C],0)+1)</f>
        <v/>
      </c>
      <c r="X1001" s="32" t="str">
        <f ca="1">IF(ATALI[[#This Row],[N.B.nota]]="","",ADDRESS(ROW(ATALI[QB]),COLUMN(ATALI[QB]))&amp;":"&amp;ADDRESS(ROW(),COLUMN(ATALI[QB])))</f>
        <v/>
      </c>
      <c r="Y1001" s="46" t="str">
        <f ca="1">IF(ATALI[[#This Row],[//]]="","",HYPERLINK("[../DB.xlsx]DB!e"&amp;MATCH(ATALI[[#This Row],[concat]],[3]!db[NB NOTA_C],0)+1,"&gt;"))</f>
        <v/>
      </c>
      <c r="Z1001" s="32">
        <f ca="1">IF(ATALI[[#This Row],[ID NOTA]]="",INDIRECT(ADDRESS(ROW()-1,COLUMN())),ATALI[[#This Row],[ID NOTA]])</f>
        <v>7</v>
      </c>
    </row>
    <row r="1002" spans="1:26" x14ac:dyDescent="0.25">
      <c r="A1002" s="32"/>
      <c r="B1002" s="29" t="str">
        <f>IF(ATALI[[#This Row],[N_ID]]="","",INDEX(Table1[ID],MATCH(ATALI[[#This Row],[N_ID]],Table1[N_ID],0)))</f>
        <v/>
      </c>
      <c r="C1002" s="29" t="str">
        <f ca="1">IF(ATALI[[#This Row],[//]]="","",HYPERLINK("["&amp;SUBSTITUTE(DIR,"'","")&amp;"]NOTA!D"&amp;ATALI[[#This Row],[//]]+2,"&gt;"))</f>
        <v/>
      </c>
      <c r="D1002" s="29" t="str">
        <f>IF(ATALI[[#This Row],[ID NOTA]]="","",INDEX(Table1[QB],MATCH(ATALI[[#This Row],[ID NOTA]],Table1[ID],0)))</f>
        <v/>
      </c>
      <c r="E100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02" s="29"/>
      <c r="G1002" s="30" t="str">
        <f ca="1">IF(ATALI[[#This Row],[N_ID]]="","",INDEX(INDIRECT($2:$2),ATALI[[#This Row],[//]]))</f>
        <v/>
      </c>
      <c r="H1002" s="30" t="str">
        <f ca="1">IF(ATALI[[#This Row],[N_ID]]="","",INDEX(INDIRECT($2:$2),ATALI[[#This Row],[//]]))</f>
        <v/>
      </c>
      <c r="I1002" s="32" t="str">
        <f ca="1">IF(ATALI[[#This Row],[N_ID]]="","",INDEX(INDIRECT($2:$2),ATALI[[#This Row],[//]]))</f>
        <v/>
      </c>
      <c r="J1002" s="32" t="str">
        <f ca="1">IF(ATALI[[#This Row],[//]]="","",INDEX([3]!db[NB PAJAK],ATALI[[#This Row],[stt]]-1))</f>
        <v/>
      </c>
      <c r="K1002" s="29" t="str">
        <f ca="1">IF(ATALI[[#This Row],[//]]="","",INDEX(INDIRECT($2:$2),ATALI[[#This Row],[//]]))</f>
        <v/>
      </c>
      <c r="L1002" s="29" t="str">
        <f ca="1">IF(ATALI[[#This Row],[//]]="","",INDEX(INDIRECT($2:$2),ATALI[[#This Row],[//]]))</f>
        <v/>
      </c>
      <c r="M1002" s="29" t="str">
        <f ca="1">IF(ATALI[[#This Row],[//]]="","",INDEX(INDIRECT($2:$2),ATALI[[#This Row],[//]]))</f>
        <v/>
      </c>
      <c r="N1002" s="33" t="str">
        <f ca="1">IF(ATALI[[#This Row],[//]]="","",INDEX(INDIRECT($2:$2),ATALI[[#This Row],[//]]))</f>
        <v/>
      </c>
      <c r="O1002" s="44" t="str">
        <f ca="1">IF(ATALI[[#This Row],[//]]="","",INDEX(INDIRECT($2:$2),ATALI[[#This Row],[//]]))</f>
        <v/>
      </c>
      <c r="P1002" s="44" t="str">
        <f ca="1">IF(ATALI[[#This Row],[//]]="","",IF(INDEX(INDIRECT($2:$2),ATALI[[#This Row],[//]])="","",INDEX(INDIRECT($2:$2),ATALI[[#This Row],[//]])))</f>
        <v/>
      </c>
      <c r="Q1002" s="33" t="str">
        <f ca="1">IF(ATALI[[#This Row],[//]]="","",INDEX(INDIRECT($2:$2),ATALI[[#This Row],[//]]))</f>
        <v/>
      </c>
      <c r="R10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0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02" s="45" t="str">
        <f ca="1">IF(ATALI[[#This Row],[//]]="","",IF(INDEX(INDIRECT($2:$2),ATALI[[#This Row],[//]])="","",INDEX(INDIRECT($2:$2),ATALI[[#This Row],[//]])))</f>
        <v/>
      </c>
      <c r="U1002" s="32" t="str">
        <f ca="1">IF(ATALI[[#This Row],[//]]="","",INDEX(INDIRECT($2:$2),ATALI[[#This Row],[//]]))</f>
        <v/>
      </c>
      <c r="V1002" s="32" t="str">
        <f ca="1">LOWER(SUBSTITUTE(SUBSTITUTE(SUBSTITUTE(SUBSTITUTE(SUBSTITUTE(SUBSTITUTE(SUBSTITUTE(ATALI[[#This Row],[N.B.nota]]," ",""),"-",""),"(",""),")",""),".",""),",",""),"/",""))</f>
        <v/>
      </c>
      <c r="W1002" s="32" t="str">
        <f ca="1">IF(ATALI[[#This Row],[concat]]="","",MATCH(ATALI[[#This Row],[concat]],[3]!db[NB NOTA_C],0)+1)</f>
        <v/>
      </c>
      <c r="X1002" s="32" t="str">
        <f ca="1">IF(ATALI[[#This Row],[N.B.nota]]="","",ADDRESS(ROW(ATALI[QB]),COLUMN(ATALI[QB]))&amp;":"&amp;ADDRESS(ROW(),COLUMN(ATALI[QB])))</f>
        <v/>
      </c>
      <c r="Y1002" s="46" t="str">
        <f ca="1">IF(ATALI[[#This Row],[//]]="","",HYPERLINK("[../DB.xlsx]DB!e"&amp;MATCH(ATALI[[#This Row],[concat]],[3]!db[NB NOTA_C],0)+1,"&gt;"))</f>
        <v/>
      </c>
      <c r="Z1002" s="32">
        <f ca="1">IF(ATALI[[#This Row],[ID NOTA]]="",INDIRECT(ADDRESS(ROW()-1,COLUMN())),ATALI[[#This Row],[ID NOTA]])</f>
        <v>7</v>
      </c>
    </row>
    <row r="1003" spans="1:26" x14ac:dyDescent="0.25">
      <c r="A1003" s="32"/>
      <c r="B1003" s="29" t="str">
        <f>IF(ATALI[[#This Row],[N_ID]]="","",INDEX(Table1[ID],MATCH(ATALI[[#This Row],[N_ID]],Table1[N_ID],0)))</f>
        <v/>
      </c>
      <c r="C1003" s="29" t="str">
        <f ca="1">IF(ATALI[[#This Row],[//]]="","",HYPERLINK("["&amp;SUBSTITUTE(DIR,"'","")&amp;"]NOTA!D"&amp;ATALI[[#This Row],[//]]+2,"&gt;"))</f>
        <v/>
      </c>
      <c r="D1003" s="29" t="str">
        <f>IF(ATALI[[#This Row],[ID NOTA]]="","",INDEX(Table1[QB],MATCH(ATALI[[#This Row],[ID NOTA]],Table1[ID],0)))</f>
        <v/>
      </c>
      <c r="E100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03" s="29"/>
      <c r="G1003" s="30" t="str">
        <f ca="1">IF(ATALI[[#This Row],[N_ID]]="","",INDEX(INDIRECT($2:$2),ATALI[[#This Row],[//]]))</f>
        <v/>
      </c>
      <c r="H1003" s="30" t="str">
        <f ca="1">IF(ATALI[[#This Row],[N_ID]]="","",INDEX(INDIRECT($2:$2),ATALI[[#This Row],[//]]))</f>
        <v/>
      </c>
      <c r="I1003" s="32" t="str">
        <f ca="1">IF(ATALI[[#This Row],[N_ID]]="","",INDEX(INDIRECT($2:$2),ATALI[[#This Row],[//]]))</f>
        <v/>
      </c>
      <c r="J1003" s="32" t="str">
        <f ca="1">IF(ATALI[[#This Row],[//]]="","",INDEX([3]!db[NB PAJAK],ATALI[[#This Row],[stt]]-1))</f>
        <v/>
      </c>
      <c r="K1003" s="29" t="str">
        <f ca="1">IF(ATALI[[#This Row],[//]]="","",INDEX(INDIRECT($2:$2),ATALI[[#This Row],[//]]))</f>
        <v/>
      </c>
      <c r="L1003" s="29" t="str">
        <f ca="1">IF(ATALI[[#This Row],[//]]="","",INDEX(INDIRECT($2:$2),ATALI[[#This Row],[//]]))</f>
        <v/>
      </c>
      <c r="M1003" s="29" t="str">
        <f ca="1">IF(ATALI[[#This Row],[//]]="","",INDEX(INDIRECT($2:$2),ATALI[[#This Row],[//]]))</f>
        <v/>
      </c>
      <c r="N1003" s="33" t="str">
        <f ca="1">IF(ATALI[[#This Row],[//]]="","",INDEX(INDIRECT($2:$2),ATALI[[#This Row],[//]]))</f>
        <v/>
      </c>
      <c r="O1003" s="44" t="str">
        <f ca="1">IF(ATALI[[#This Row],[//]]="","",INDEX(INDIRECT($2:$2),ATALI[[#This Row],[//]]))</f>
        <v/>
      </c>
      <c r="P1003" s="44" t="str">
        <f ca="1">IF(ATALI[[#This Row],[//]]="","",IF(INDEX(INDIRECT($2:$2),ATALI[[#This Row],[//]])="","",INDEX(INDIRECT($2:$2),ATALI[[#This Row],[//]])))</f>
        <v/>
      </c>
      <c r="Q1003" s="33" t="str">
        <f ca="1">IF(ATALI[[#This Row],[//]]="","",INDEX(INDIRECT($2:$2),ATALI[[#This Row],[//]]))</f>
        <v/>
      </c>
      <c r="R10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0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03" s="45" t="str">
        <f ca="1">IF(ATALI[[#This Row],[//]]="","",IF(INDEX(INDIRECT($2:$2),ATALI[[#This Row],[//]])="","",INDEX(INDIRECT($2:$2),ATALI[[#This Row],[//]])))</f>
        <v/>
      </c>
      <c r="U1003" s="32" t="str">
        <f ca="1">IF(ATALI[[#This Row],[//]]="","",INDEX(INDIRECT($2:$2),ATALI[[#This Row],[//]]))</f>
        <v/>
      </c>
      <c r="V1003" s="32" t="str">
        <f ca="1">LOWER(SUBSTITUTE(SUBSTITUTE(SUBSTITUTE(SUBSTITUTE(SUBSTITUTE(SUBSTITUTE(SUBSTITUTE(ATALI[[#This Row],[N.B.nota]]," ",""),"-",""),"(",""),")",""),".",""),",",""),"/",""))</f>
        <v/>
      </c>
      <c r="W1003" s="32" t="str">
        <f ca="1">IF(ATALI[[#This Row],[concat]]="","",MATCH(ATALI[[#This Row],[concat]],[3]!db[NB NOTA_C],0)+1)</f>
        <v/>
      </c>
      <c r="X1003" s="32" t="str">
        <f ca="1">IF(ATALI[[#This Row],[N.B.nota]]="","",ADDRESS(ROW(ATALI[QB]),COLUMN(ATALI[QB]))&amp;":"&amp;ADDRESS(ROW(),COLUMN(ATALI[QB])))</f>
        <v/>
      </c>
      <c r="Y1003" s="46" t="str">
        <f ca="1">IF(ATALI[[#This Row],[//]]="","",HYPERLINK("[../DB.xlsx]DB!e"&amp;MATCH(ATALI[[#This Row],[concat]],[3]!db[NB NOTA_C],0)+1,"&gt;"))</f>
        <v/>
      </c>
      <c r="Z1003" s="32">
        <f ca="1">IF(ATALI[[#This Row],[ID NOTA]]="",INDIRECT(ADDRESS(ROW()-1,COLUMN())),ATALI[[#This Row],[ID NOTA]])</f>
        <v>7</v>
      </c>
    </row>
    <row r="1004" spans="1:26" x14ac:dyDescent="0.25">
      <c r="A1004" s="32"/>
      <c r="B1004" s="29" t="str">
        <f>IF(ATALI[[#This Row],[N_ID]]="","",INDEX(Table1[ID],MATCH(ATALI[[#This Row],[N_ID]],Table1[N_ID],0)))</f>
        <v/>
      </c>
      <c r="C1004" s="29" t="str">
        <f ca="1">IF(ATALI[[#This Row],[//]]="","",HYPERLINK("["&amp;SUBSTITUTE(DIR,"'","")&amp;"]NOTA!D"&amp;ATALI[[#This Row],[//]]+2,"&gt;"))</f>
        <v/>
      </c>
      <c r="D1004" s="29" t="str">
        <f>IF(ATALI[[#This Row],[ID NOTA]]="","",INDEX(Table1[QB],MATCH(ATALI[[#This Row],[ID NOTA]],Table1[ID],0)))</f>
        <v/>
      </c>
      <c r="E100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04" s="29"/>
      <c r="G1004" s="30" t="str">
        <f ca="1">IF(ATALI[[#This Row],[N_ID]]="","",INDEX(INDIRECT($2:$2),ATALI[[#This Row],[//]]))</f>
        <v/>
      </c>
      <c r="H1004" s="30" t="str">
        <f ca="1">IF(ATALI[[#This Row],[N_ID]]="","",INDEX(INDIRECT($2:$2),ATALI[[#This Row],[//]]))</f>
        <v/>
      </c>
      <c r="I1004" s="32" t="str">
        <f ca="1">IF(ATALI[[#This Row],[N_ID]]="","",INDEX(INDIRECT($2:$2),ATALI[[#This Row],[//]]))</f>
        <v/>
      </c>
      <c r="J1004" s="32" t="str">
        <f ca="1">IF(ATALI[[#This Row],[//]]="","",INDEX([3]!db[NB PAJAK],ATALI[[#This Row],[stt]]-1))</f>
        <v/>
      </c>
      <c r="K1004" s="29" t="str">
        <f ca="1">IF(ATALI[[#This Row],[//]]="","",INDEX(INDIRECT($2:$2),ATALI[[#This Row],[//]]))</f>
        <v/>
      </c>
      <c r="L1004" s="29" t="str">
        <f ca="1">IF(ATALI[[#This Row],[//]]="","",INDEX(INDIRECT($2:$2),ATALI[[#This Row],[//]]))</f>
        <v/>
      </c>
      <c r="M1004" s="29" t="str">
        <f ca="1">IF(ATALI[[#This Row],[//]]="","",INDEX(INDIRECT($2:$2),ATALI[[#This Row],[//]]))</f>
        <v/>
      </c>
      <c r="N1004" s="33" t="str">
        <f ca="1">IF(ATALI[[#This Row],[//]]="","",INDEX(INDIRECT($2:$2),ATALI[[#This Row],[//]]))</f>
        <v/>
      </c>
      <c r="O1004" s="44" t="str">
        <f ca="1">IF(ATALI[[#This Row],[//]]="","",INDEX(INDIRECT($2:$2),ATALI[[#This Row],[//]]))</f>
        <v/>
      </c>
      <c r="P1004" s="44" t="str">
        <f ca="1">IF(ATALI[[#This Row],[//]]="","",IF(INDEX(INDIRECT($2:$2),ATALI[[#This Row],[//]])="","",INDEX(INDIRECT($2:$2),ATALI[[#This Row],[//]])))</f>
        <v/>
      </c>
      <c r="Q1004" s="33" t="str">
        <f ca="1">IF(ATALI[[#This Row],[//]]="","",INDEX(INDIRECT($2:$2),ATALI[[#This Row],[//]]))</f>
        <v/>
      </c>
      <c r="R10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0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04" s="45" t="str">
        <f ca="1">IF(ATALI[[#This Row],[//]]="","",IF(INDEX(INDIRECT($2:$2),ATALI[[#This Row],[//]])="","",INDEX(INDIRECT($2:$2),ATALI[[#This Row],[//]])))</f>
        <v/>
      </c>
      <c r="U1004" s="32" t="str">
        <f ca="1">IF(ATALI[[#This Row],[//]]="","",INDEX(INDIRECT($2:$2),ATALI[[#This Row],[//]]))</f>
        <v/>
      </c>
      <c r="V1004" s="32" t="str">
        <f ca="1">LOWER(SUBSTITUTE(SUBSTITUTE(SUBSTITUTE(SUBSTITUTE(SUBSTITUTE(SUBSTITUTE(SUBSTITUTE(ATALI[[#This Row],[N.B.nota]]," ",""),"-",""),"(",""),")",""),".",""),",",""),"/",""))</f>
        <v/>
      </c>
      <c r="W1004" s="32" t="str">
        <f ca="1">IF(ATALI[[#This Row],[concat]]="","",MATCH(ATALI[[#This Row],[concat]],[3]!db[NB NOTA_C],0)+1)</f>
        <v/>
      </c>
      <c r="X1004" s="32" t="str">
        <f ca="1">IF(ATALI[[#This Row],[N.B.nota]]="","",ADDRESS(ROW(ATALI[QB]),COLUMN(ATALI[QB]))&amp;":"&amp;ADDRESS(ROW(),COLUMN(ATALI[QB])))</f>
        <v/>
      </c>
      <c r="Y1004" s="46" t="str">
        <f ca="1">IF(ATALI[[#This Row],[//]]="","",HYPERLINK("[../DB.xlsx]DB!e"&amp;MATCH(ATALI[[#This Row],[concat]],[3]!db[NB NOTA_C],0)+1,"&gt;"))</f>
        <v/>
      </c>
      <c r="Z1004" s="32">
        <f ca="1">IF(ATALI[[#This Row],[ID NOTA]]="",INDIRECT(ADDRESS(ROW()-1,COLUMN())),ATALI[[#This Row],[ID NOTA]])</f>
        <v>7</v>
      </c>
    </row>
    <row r="1005" spans="1:26" x14ac:dyDescent="0.25">
      <c r="A1005" s="32"/>
      <c r="B1005" s="29" t="str">
        <f>IF(ATALI[[#This Row],[N_ID]]="","",INDEX(Table1[ID],MATCH(ATALI[[#This Row],[N_ID]],Table1[N_ID],0)))</f>
        <v/>
      </c>
      <c r="C1005" s="29" t="str">
        <f ca="1">IF(ATALI[[#This Row],[//]]="","",HYPERLINK("["&amp;SUBSTITUTE(DIR,"'","")&amp;"]NOTA!D"&amp;ATALI[[#This Row],[//]]+2,"&gt;"))</f>
        <v/>
      </c>
      <c r="D1005" s="29" t="str">
        <f>IF(ATALI[[#This Row],[ID NOTA]]="","",INDEX(Table1[QB],MATCH(ATALI[[#This Row],[ID NOTA]],Table1[ID],0)))</f>
        <v/>
      </c>
      <c r="E100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05" s="29"/>
      <c r="G1005" s="30" t="str">
        <f ca="1">IF(ATALI[[#This Row],[N_ID]]="","",INDEX(INDIRECT($2:$2),ATALI[[#This Row],[//]]))</f>
        <v/>
      </c>
      <c r="H1005" s="30" t="str">
        <f ca="1">IF(ATALI[[#This Row],[N_ID]]="","",INDEX(INDIRECT($2:$2),ATALI[[#This Row],[//]]))</f>
        <v/>
      </c>
      <c r="I1005" s="32" t="str">
        <f ca="1">IF(ATALI[[#This Row],[N_ID]]="","",INDEX(INDIRECT($2:$2),ATALI[[#This Row],[//]]))</f>
        <v/>
      </c>
      <c r="J1005" s="32" t="str">
        <f ca="1">IF(ATALI[[#This Row],[//]]="","",INDEX([3]!db[NB PAJAK],ATALI[[#This Row],[stt]]-1))</f>
        <v/>
      </c>
      <c r="K1005" s="29" t="str">
        <f ca="1">IF(ATALI[[#This Row],[//]]="","",INDEX(INDIRECT($2:$2),ATALI[[#This Row],[//]]))</f>
        <v/>
      </c>
      <c r="L1005" s="29" t="str">
        <f ca="1">IF(ATALI[[#This Row],[//]]="","",INDEX(INDIRECT($2:$2),ATALI[[#This Row],[//]]))</f>
        <v/>
      </c>
      <c r="M1005" s="29" t="str">
        <f ca="1">IF(ATALI[[#This Row],[//]]="","",INDEX(INDIRECT($2:$2),ATALI[[#This Row],[//]]))</f>
        <v/>
      </c>
      <c r="N1005" s="33" t="str">
        <f ca="1">IF(ATALI[[#This Row],[//]]="","",INDEX(INDIRECT($2:$2),ATALI[[#This Row],[//]]))</f>
        <v/>
      </c>
      <c r="O1005" s="44" t="str">
        <f ca="1">IF(ATALI[[#This Row],[//]]="","",INDEX(INDIRECT($2:$2),ATALI[[#This Row],[//]]))</f>
        <v/>
      </c>
      <c r="P1005" s="44" t="str">
        <f ca="1">IF(ATALI[[#This Row],[//]]="","",IF(INDEX(INDIRECT($2:$2),ATALI[[#This Row],[//]])="","",INDEX(INDIRECT($2:$2),ATALI[[#This Row],[//]])))</f>
        <v/>
      </c>
      <c r="Q1005" s="33" t="str">
        <f ca="1">IF(ATALI[[#This Row],[//]]="","",INDEX(INDIRECT($2:$2),ATALI[[#This Row],[//]]))</f>
        <v/>
      </c>
      <c r="R10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0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05" s="45" t="str">
        <f ca="1">IF(ATALI[[#This Row],[//]]="","",IF(INDEX(INDIRECT($2:$2),ATALI[[#This Row],[//]])="","",INDEX(INDIRECT($2:$2),ATALI[[#This Row],[//]])))</f>
        <v/>
      </c>
      <c r="U1005" s="32" t="str">
        <f ca="1">IF(ATALI[[#This Row],[//]]="","",INDEX(INDIRECT($2:$2),ATALI[[#This Row],[//]]))</f>
        <v/>
      </c>
      <c r="V1005" s="32" t="str">
        <f ca="1">LOWER(SUBSTITUTE(SUBSTITUTE(SUBSTITUTE(SUBSTITUTE(SUBSTITUTE(SUBSTITUTE(SUBSTITUTE(ATALI[[#This Row],[N.B.nota]]," ",""),"-",""),"(",""),")",""),".",""),",",""),"/",""))</f>
        <v/>
      </c>
      <c r="W1005" s="32" t="str">
        <f ca="1">IF(ATALI[[#This Row],[concat]]="","",MATCH(ATALI[[#This Row],[concat]],[3]!db[NB NOTA_C],0)+1)</f>
        <v/>
      </c>
      <c r="X1005" s="32" t="str">
        <f ca="1">IF(ATALI[[#This Row],[N.B.nota]]="","",ADDRESS(ROW(ATALI[QB]),COLUMN(ATALI[QB]))&amp;":"&amp;ADDRESS(ROW(),COLUMN(ATALI[QB])))</f>
        <v/>
      </c>
      <c r="Y1005" s="46" t="str">
        <f ca="1">IF(ATALI[[#This Row],[//]]="","",HYPERLINK("[../DB.xlsx]DB!e"&amp;MATCH(ATALI[[#This Row],[concat]],[3]!db[NB NOTA_C],0)+1,"&gt;"))</f>
        <v/>
      </c>
      <c r="Z1005" s="32">
        <f ca="1">IF(ATALI[[#This Row],[ID NOTA]]="",INDIRECT(ADDRESS(ROW()-1,COLUMN())),ATALI[[#This Row],[ID NOTA]])</f>
        <v>7</v>
      </c>
    </row>
    <row r="1006" spans="1:26" x14ac:dyDescent="0.25">
      <c r="A1006" s="32"/>
      <c r="B1006" s="29" t="str">
        <f>IF(ATALI[[#This Row],[N_ID]]="","",INDEX(Table1[ID],MATCH(ATALI[[#This Row],[N_ID]],Table1[N_ID],0)))</f>
        <v/>
      </c>
      <c r="C1006" s="29" t="str">
        <f ca="1">IF(ATALI[[#This Row],[//]]="","",HYPERLINK("["&amp;SUBSTITUTE(DIR,"'","")&amp;"]NOTA!D"&amp;ATALI[[#This Row],[//]]+2,"&gt;"))</f>
        <v/>
      </c>
      <c r="D1006" s="29" t="str">
        <f>IF(ATALI[[#This Row],[ID NOTA]]="","",INDEX(Table1[QB],MATCH(ATALI[[#This Row],[ID NOTA]],Table1[ID],0)))</f>
        <v/>
      </c>
      <c r="E100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06" s="29"/>
      <c r="G1006" s="30" t="str">
        <f ca="1">IF(ATALI[[#This Row],[N_ID]]="","",INDEX(INDIRECT($2:$2),ATALI[[#This Row],[//]]))</f>
        <v/>
      </c>
      <c r="H1006" s="30" t="str">
        <f ca="1">IF(ATALI[[#This Row],[N_ID]]="","",INDEX(INDIRECT($2:$2),ATALI[[#This Row],[//]]))</f>
        <v/>
      </c>
      <c r="I1006" s="32" t="str">
        <f ca="1">IF(ATALI[[#This Row],[N_ID]]="","",INDEX(INDIRECT($2:$2),ATALI[[#This Row],[//]]))</f>
        <v/>
      </c>
      <c r="J1006" s="32" t="str">
        <f ca="1">IF(ATALI[[#This Row],[//]]="","",INDEX([3]!db[NB PAJAK],ATALI[[#This Row],[stt]]-1))</f>
        <v/>
      </c>
      <c r="K1006" s="29" t="str">
        <f ca="1">IF(ATALI[[#This Row],[//]]="","",INDEX(INDIRECT($2:$2),ATALI[[#This Row],[//]]))</f>
        <v/>
      </c>
      <c r="L1006" s="29" t="str">
        <f ca="1">IF(ATALI[[#This Row],[//]]="","",INDEX(INDIRECT($2:$2),ATALI[[#This Row],[//]]))</f>
        <v/>
      </c>
      <c r="M1006" s="29" t="str">
        <f ca="1">IF(ATALI[[#This Row],[//]]="","",INDEX(INDIRECT($2:$2),ATALI[[#This Row],[//]]))</f>
        <v/>
      </c>
      <c r="N1006" s="33" t="str">
        <f ca="1">IF(ATALI[[#This Row],[//]]="","",INDEX(INDIRECT($2:$2),ATALI[[#This Row],[//]]))</f>
        <v/>
      </c>
      <c r="O1006" s="44" t="str">
        <f ca="1">IF(ATALI[[#This Row],[//]]="","",INDEX(INDIRECT($2:$2),ATALI[[#This Row],[//]]))</f>
        <v/>
      </c>
      <c r="P1006" s="44" t="str">
        <f ca="1">IF(ATALI[[#This Row],[//]]="","",IF(INDEX(INDIRECT($2:$2),ATALI[[#This Row],[//]])="","",INDEX(INDIRECT($2:$2),ATALI[[#This Row],[//]])))</f>
        <v/>
      </c>
      <c r="Q1006" s="33" t="str">
        <f ca="1">IF(ATALI[[#This Row],[//]]="","",INDEX(INDIRECT($2:$2),ATALI[[#This Row],[//]]))</f>
        <v/>
      </c>
      <c r="R10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0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06" s="45" t="str">
        <f ca="1">IF(ATALI[[#This Row],[//]]="","",IF(INDEX(INDIRECT($2:$2),ATALI[[#This Row],[//]])="","",INDEX(INDIRECT($2:$2),ATALI[[#This Row],[//]])))</f>
        <v/>
      </c>
      <c r="U1006" s="32" t="str">
        <f ca="1">IF(ATALI[[#This Row],[//]]="","",INDEX(INDIRECT($2:$2),ATALI[[#This Row],[//]]))</f>
        <v/>
      </c>
      <c r="V1006" s="32" t="str">
        <f ca="1">LOWER(SUBSTITUTE(SUBSTITUTE(SUBSTITUTE(SUBSTITUTE(SUBSTITUTE(SUBSTITUTE(SUBSTITUTE(ATALI[[#This Row],[N.B.nota]]," ",""),"-",""),"(",""),")",""),".",""),",",""),"/",""))</f>
        <v/>
      </c>
      <c r="W1006" s="32" t="str">
        <f ca="1">IF(ATALI[[#This Row],[concat]]="","",MATCH(ATALI[[#This Row],[concat]],[3]!db[NB NOTA_C],0)+1)</f>
        <v/>
      </c>
      <c r="X1006" s="32" t="str">
        <f ca="1">IF(ATALI[[#This Row],[N.B.nota]]="","",ADDRESS(ROW(ATALI[QB]),COLUMN(ATALI[QB]))&amp;":"&amp;ADDRESS(ROW(),COLUMN(ATALI[QB])))</f>
        <v/>
      </c>
      <c r="Y1006" s="46" t="str">
        <f ca="1">IF(ATALI[[#This Row],[//]]="","",HYPERLINK("[../DB.xlsx]DB!e"&amp;MATCH(ATALI[[#This Row],[concat]],[3]!db[NB NOTA_C],0)+1,"&gt;"))</f>
        <v/>
      </c>
      <c r="Z1006" s="32">
        <f ca="1">IF(ATALI[[#This Row],[ID NOTA]]="",INDIRECT(ADDRESS(ROW()-1,COLUMN())),ATALI[[#This Row],[ID NOTA]])</f>
        <v>7</v>
      </c>
    </row>
    <row r="1007" spans="1:26" x14ac:dyDescent="0.25">
      <c r="A1007" s="32"/>
      <c r="B1007" s="29" t="str">
        <f>IF(ATALI[[#This Row],[N_ID]]="","",INDEX(Table1[ID],MATCH(ATALI[[#This Row],[N_ID]],Table1[N_ID],0)))</f>
        <v/>
      </c>
      <c r="C1007" s="29" t="str">
        <f ca="1">IF(ATALI[[#This Row],[//]]="","",HYPERLINK("["&amp;SUBSTITUTE(DIR,"'","")&amp;"]NOTA!D"&amp;ATALI[[#This Row],[//]]+2,"&gt;"))</f>
        <v/>
      </c>
      <c r="D1007" s="29" t="str">
        <f>IF(ATALI[[#This Row],[ID NOTA]]="","",INDEX(Table1[QB],MATCH(ATALI[[#This Row],[ID NOTA]],Table1[ID],0)))</f>
        <v/>
      </c>
      <c r="E100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07" s="29"/>
      <c r="G1007" s="30" t="str">
        <f ca="1">IF(ATALI[[#This Row],[N_ID]]="","",INDEX(INDIRECT($2:$2),ATALI[[#This Row],[//]]))</f>
        <v/>
      </c>
      <c r="H1007" s="30" t="str">
        <f ca="1">IF(ATALI[[#This Row],[N_ID]]="","",INDEX(INDIRECT($2:$2),ATALI[[#This Row],[//]]))</f>
        <v/>
      </c>
      <c r="I1007" s="32" t="str">
        <f ca="1">IF(ATALI[[#This Row],[N_ID]]="","",INDEX(INDIRECT($2:$2),ATALI[[#This Row],[//]]))</f>
        <v/>
      </c>
      <c r="J1007" s="32" t="str">
        <f ca="1">IF(ATALI[[#This Row],[//]]="","",INDEX([3]!db[NB PAJAK],ATALI[[#This Row],[stt]]-1))</f>
        <v/>
      </c>
      <c r="K1007" s="29" t="str">
        <f ca="1">IF(ATALI[[#This Row],[//]]="","",INDEX(INDIRECT($2:$2),ATALI[[#This Row],[//]]))</f>
        <v/>
      </c>
      <c r="L1007" s="29" t="str">
        <f ca="1">IF(ATALI[[#This Row],[//]]="","",INDEX(INDIRECT($2:$2),ATALI[[#This Row],[//]]))</f>
        <v/>
      </c>
      <c r="M1007" s="29" t="str">
        <f ca="1">IF(ATALI[[#This Row],[//]]="","",INDEX(INDIRECT($2:$2),ATALI[[#This Row],[//]]))</f>
        <v/>
      </c>
      <c r="N1007" s="33" t="str">
        <f ca="1">IF(ATALI[[#This Row],[//]]="","",INDEX(INDIRECT($2:$2),ATALI[[#This Row],[//]]))</f>
        <v/>
      </c>
      <c r="O1007" s="44" t="str">
        <f ca="1">IF(ATALI[[#This Row],[//]]="","",INDEX(INDIRECT($2:$2),ATALI[[#This Row],[//]]))</f>
        <v/>
      </c>
      <c r="P1007" s="44" t="str">
        <f ca="1">IF(ATALI[[#This Row],[//]]="","",IF(INDEX(INDIRECT($2:$2),ATALI[[#This Row],[//]])="","",INDEX(INDIRECT($2:$2),ATALI[[#This Row],[//]])))</f>
        <v/>
      </c>
      <c r="Q1007" s="33" t="str">
        <f ca="1">IF(ATALI[[#This Row],[//]]="","",INDEX(INDIRECT($2:$2),ATALI[[#This Row],[//]]))</f>
        <v/>
      </c>
      <c r="R10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0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07" s="45" t="str">
        <f ca="1">IF(ATALI[[#This Row],[//]]="","",IF(INDEX(INDIRECT($2:$2),ATALI[[#This Row],[//]])="","",INDEX(INDIRECT($2:$2),ATALI[[#This Row],[//]])))</f>
        <v/>
      </c>
      <c r="U1007" s="32" t="str">
        <f ca="1">IF(ATALI[[#This Row],[//]]="","",INDEX(INDIRECT($2:$2),ATALI[[#This Row],[//]]))</f>
        <v/>
      </c>
      <c r="V1007" s="32" t="str">
        <f ca="1">LOWER(SUBSTITUTE(SUBSTITUTE(SUBSTITUTE(SUBSTITUTE(SUBSTITUTE(SUBSTITUTE(SUBSTITUTE(ATALI[[#This Row],[N.B.nota]]," ",""),"-",""),"(",""),")",""),".",""),",",""),"/",""))</f>
        <v/>
      </c>
      <c r="W1007" s="32" t="str">
        <f ca="1">IF(ATALI[[#This Row],[concat]]="","",MATCH(ATALI[[#This Row],[concat]],[3]!db[NB NOTA_C],0)+1)</f>
        <v/>
      </c>
      <c r="X1007" s="32" t="str">
        <f ca="1">IF(ATALI[[#This Row],[N.B.nota]]="","",ADDRESS(ROW(ATALI[QB]),COLUMN(ATALI[QB]))&amp;":"&amp;ADDRESS(ROW(),COLUMN(ATALI[QB])))</f>
        <v/>
      </c>
      <c r="Y1007" s="46" t="str">
        <f ca="1">IF(ATALI[[#This Row],[//]]="","",HYPERLINK("[../DB.xlsx]DB!e"&amp;MATCH(ATALI[[#This Row],[concat]],[3]!db[NB NOTA_C],0)+1,"&gt;"))</f>
        <v/>
      </c>
      <c r="Z1007" s="32">
        <f ca="1">IF(ATALI[[#This Row],[ID NOTA]]="",INDIRECT(ADDRESS(ROW()-1,COLUMN())),ATALI[[#This Row],[ID NOTA]])</f>
        <v>7</v>
      </c>
    </row>
    <row r="1008" spans="1:26" x14ac:dyDescent="0.25">
      <c r="A1008" s="32"/>
      <c r="B1008" s="29" t="str">
        <f>IF(ATALI[[#This Row],[N_ID]]="","",INDEX(Table1[ID],MATCH(ATALI[[#This Row],[N_ID]],Table1[N_ID],0)))</f>
        <v/>
      </c>
      <c r="C1008" s="29" t="str">
        <f ca="1">IF(ATALI[[#This Row],[//]]="","",HYPERLINK("["&amp;SUBSTITUTE(DIR,"'","")&amp;"]NOTA!D"&amp;ATALI[[#This Row],[//]]+2,"&gt;"))</f>
        <v/>
      </c>
      <c r="D1008" s="29" t="str">
        <f>IF(ATALI[[#This Row],[ID NOTA]]="","",INDEX(Table1[QB],MATCH(ATALI[[#This Row],[ID NOTA]],Table1[ID],0)))</f>
        <v/>
      </c>
      <c r="E100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08" s="29"/>
      <c r="G1008" s="30" t="str">
        <f ca="1">IF(ATALI[[#This Row],[N_ID]]="","",INDEX(INDIRECT($2:$2),ATALI[[#This Row],[//]]))</f>
        <v/>
      </c>
      <c r="H1008" s="30" t="str">
        <f ca="1">IF(ATALI[[#This Row],[N_ID]]="","",INDEX(INDIRECT($2:$2),ATALI[[#This Row],[//]]))</f>
        <v/>
      </c>
      <c r="I1008" s="32" t="str">
        <f ca="1">IF(ATALI[[#This Row],[N_ID]]="","",INDEX(INDIRECT($2:$2),ATALI[[#This Row],[//]]))</f>
        <v/>
      </c>
      <c r="J1008" s="32" t="str">
        <f ca="1">IF(ATALI[[#This Row],[//]]="","",INDEX([3]!db[NB PAJAK],ATALI[[#This Row],[stt]]-1))</f>
        <v/>
      </c>
      <c r="K1008" s="29" t="str">
        <f ca="1">IF(ATALI[[#This Row],[//]]="","",INDEX(INDIRECT($2:$2),ATALI[[#This Row],[//]]))</f>
        <v/>
      </c>
      <c r="L1008" s="29" t="str">
        <f ca="1">IF(ATALI[[#This Row],[//]]="","",INDEX(INDIRECT($2:$2),ATALI[[#This Row],[//]]))</f>
        <v/>
      </c>
      <c r="M1008" s="29" t="str">
        <f ca="1">IF(ATALI[[#This Row],[//]]="","",INDEX(INDIRECT($2:$2),ATALI[[#This Row],[//]]))</f>
        <v/>
      </c>
      <c r="N1008" s="33" t="str">
        <f ca="1">IF(ATALI[[#This Row],[//]]="","",INDEX(INDIRECT($2:$2),ATALI[[#This Row],[//]]))</f>
        <v/>
      </c>
      <c r="O1008" s="44" t="str">
        <f ca="1">IF(ATALI[[#This Row],[//]]="","",INDEX(INDIRECT($2:$2),ATALI[[#This Row],[//]]))</f>
        <v/>
      </c>
      <c r="P1008" s="44" t="str">
        <f ca="1">IF(ATALI[[#This Row],[//]]="","",IF(INDEX(INDIRECT($2:$2),ATALI[[#This Row],[//]])="","",INDEX(INDIRECT($2:$2),ATALI[[#This Row],[//]])))</f>
        <v/>
      </c>
      <c r="Q1008" s="33" t="str">
        <f ca="1">IF(ATALI[[#This Row],[//]]="","",INDEX(INDIRECT($2:$2),ATALI[[#This Row],[//]]))</f>
        <v/>
      </c>
      <c r="R10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0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08" s="45" t="str">
        <f ca="1">IF(ATALI[[#This Row],[//]]="","",IF(INDEX(INDIRECT($2:$2),ATALI[[#This Row],[//]])="","",INDEX(INDIRECT($2:$2),ATALI[[#This Row],[//]])))</f>
        <v/>
      </c>
      <c r="U1008" s="32" t="str">
        <f ca="1">IF(ATALI[[#This Row],[//]]="","",INDEX(INDIRECT($2:$2),ATALI[[#This Row],[//]]))</f>
        <v/>
      </c>
      <c r="V1008" s="32" t="str">
        <f ca="1">LOWER(SUBSTITUTE(SUBSTITUTE(SUBSTITUTE(SUBSTITUTE(SUBSTITUTE(SUBSTITUTE(SUBSTITUTE(ATALI[[#This Row],[N.B.nota]]," ",""),"-",""),"(",""),")",""),".",""),",",""),"/",""))</f>
        <v/>
      </c>
      <c r="W1008" s="32" t="str">
        <f ca="1">IF(ATALI[[#This Row],[concat]]="","",MATCH(ATALI[[#This Row],[concat]],[3]!db[NB NOTA_C],0)+1)</f>
        <v/>
      </c>
      <c r="X1008" s="32" t="str">
        <f ca="1">IF(ATALI[[#This Row],[N.B.nota]]="","",ADDRESS(ROW(ATALI[QB]),COLUMN(ATALI[QB]))&amp;":"&amp;ADDRESS(ROW(),COLUMN(ATALI[QB])))</f>
        <v/>
      </c>
      <c r="Y1008" s="46" t="str">
        <f ca="1">IF(ATALI[[#This Row],[//]]="","",HYPERLINK("[../DB.xlsx]DB!e"&amp;MATCH(ATALI[[#This Row],[concat]],[3]!db[NB NOTA_C],0)+1,"&gt;"))</f>
        <v/>
      </c>
      <c r="Z1008" s="32">
        <f ca="1">IF(ATALI[[#This Row],[ID NOTA]]="",INDIRECT(ADDRESS(ROW()-1,COLUMN())),ATALI[[#This Row],[ID NOTA]])</f>
        <v>7</v>
      </c>
    </row>
    <row r="1009" spans="1:26" x14ac:dyDescent="0.25">
      <c r="A1009" s="32"/>
      <c r="B1009" s="29" t="str">
        <f>IF(ATALI[[#This Row],[N_ID]]="","",INDEX(Table1[ID],MATCH(ATALI[[#This Row],[N_ID]],Table1[N_ID],0)))</f>
        <v/>
      </c>
      <c r="C1009" s="29" t="str">
        <f ca="1">IF(ATALI[[#This Row],[//]]="","",HYPERLINK("["&amp;SUBSTITUTE(DIR,"'","")&amp;"]NOTA!D"&amp;ATALI[[#This Row],[//]]+2,"&gt;"))</f>
        <v/>
      </c>
      <c r="D1009" s="29" t="str">
        <f>IF(ATALI[[#This Row],[ID NOTA]]="","",INDEX(Table1[QB],MATCH(ATALI[[#This Row],[ID NOTA]],Table1[ID],0)))</f>
        <v/>
      </c>
      <c r="E100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09" s="29"/>
      <c r="G1009" s="30" t="str">
        <f ca="1">IF(ATALI[[#This Row],[N_ID]]="","",INDEX(INDIRECT($2:$2),ATALI[[#This Row],[//]]))</f>
        <v/>
      </c>
      <c r="H1009" s="30" t="str">
        <f ca="1">IF(ATALI[[#This Row],[N_ID]]="","",INDEX(INDIRECT($2:$2),ATALI[[#This Row],[//]]))</f>
        <v/>
      </c>
      <c r="I1009" s="32" t="str">
        <f ca="1">IF(ATALI[[#This Row],[N_ID]]="","",INDEX(INDIRECT($2:$2),ATALI[[#This Row],[//]]))</f>
        <v/>
      </c>
      <c r="J1009" s="32" t="str">
        <f ca="1">IF(ATALI[[#This Row],[//]]="","",INDEX([3]!db[NB PAJAK],ATALI[[#This Row],[stt]]-1))</f>
        <v/>
      </c>
      <c r="K1009" s="29" t="str">
        <f ca="1">IF(ATALI[[#This Row],[//]]="","",INDEX(INDIRECT($2:$2),ATALI[[#This Row],[//]]))</f>
        <v/>
      </c>
      <c r="L1009" s="29" t="str">
        <f ca="1">IF(ATALI[[#This Row],[//]]="","",INDEX(INDIRECT($2:$2),ATALI[[#This Row],[//]]))</f>
        <v/>
      </c>
      <c r="M1009" s="29" t="str">
        <f ca="1">IF(ATALI[[#This Row],[//]]="","",INDEX(INDIRECT($2:$2),ATALI[[#This Row],[//]]))</f>
        <v/>
      </c>
      <c r="N1009" s="33" t="str">
        <f ca="1">IF(ATALI[[#This Row],[//]]="","",INDEX(INDIRECT($2:$2),ATALI[[#This Row],[//]]))</f>
        <v/>
      </c>
      <c r="O1009" s="44" t="str">
        <f ca="1">IF(ATALI[[#This Row],[//]]="","",INDEX(INDIRECT($2:$2),ATALI[[#This Row],[//]]))</f>
        <v/>
      </c>
      <c r="P1009" s="44" t="str">
        <f ca="1">IF(ATALI[[#This Row],[//]]="","",IF(INDEX(INDIRECT($2:$2),ATALI[[#This Row],[//]])="","",INDEX(INDIRECT($2:$2),ATALI[[#This Row],[//]])))</f>
        <v/>
      </c>
      <c r="Q1009" s="33" t="str">
        <f ca="1">IF(ATALI[[#This Row],[//]]="","",INDEX(INDIRECT($2:$2),ATALI[[#This Row],[//]]))</f>
        <v/>
      </c>
      <c r="R10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0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09" s="45" t="str">
        <f ca="1">IF(ATALI[[#This Row],[//]]="","",IF(INDEX(INDIRECT($2:$2),ATALI[[#This Row],[//]])="","",INDEX(INDIRECT($2:$2),ATALI[[#This Row],[//]])))</f>
        <v/>
      </c>
      <c r="U1009" s="32" t="str">
        <f ca="1">IF(ATALI[[#This Row],[//]]="","",INDEX(INDIRECT($2:$2),ATALI[[#This Row],[//]]))</f>
        <v/>
      </c>
      <c r="V1009" s="32" t="str">
        <f ca="1">LOWER(SUBSTITUTE(SUBSTITUTE(SUBSTITUTE(SUBSTITUTE(SUBSTITUTE(SUBSTITUTE(SUBSTITUTE(ATALI[[#This Row],[N.B.nota]]," ",""),"-",""),"(",""),")",""),".",""),",",""),"/",""))</f>
        <v/>
      </c>
      <c r="W1009" s="32" t="str">
        <f ca="1">IF(ATALI[[#This Row],[concat]]="","",MATCH(ATALI[[#This Row],[concat]],[3]!db[NB NOTA_C],0)+1)</f>
        <v/>
      </c>
      <c r="X1009" s="32" t="str">
        <f ca="1">IF(ATALI[[#This Row],[N.B.nota]]="","",ADDRESS(ROW(ATALI[QB]),COLUMN(ATALI[QB]))&amp;":"&amp;ADDRESS(ROW(),COLUMN(ATALI[QB])))</f>
        <v/>
      </c>
      <c r="Y1009" s="46" t="str">
        <f ca="1">IF(ATALI[[#This Row],[//]]="","",HYPERLINK("[../DB.xlsx]DB!e"&amp;MATCH(ATALI[[#This Row],[concat]],[3]!db[NB NOTA_C],0)+1,"&gt;"))</f>
        <v/>
      </c>
      <c r="Z1009" s="32">
        <f ca="1">IF(ATALI[[#This Row],[ID NOTA]]="",INDIRECT(ADDRESS(ROW()-1,COLUMN())),ATALI[[#This Row],[ID NOTA]])</f>
        <v>7</v>
      </c>
    </row>
    <row r="1010" spans="1:26" x14ac:dyDescent="0.25">
      <c r="A1010" s="32"/>
      <c r="B1010" s="29" t="str">
        <f>IF(ATALI[[#This Row],[N_ID]]="","",INDEX(Table1[ID],MATCH(ATALI[[#This Row],[N_ID]],Table1[N_ID],0)))</f>
        <v/>
      </c>
      <c r="C1010" s="29" t="str">
        <f ca="1">IF(ATALI[[#This Row],[//]]="","",HYPERLINK("["&amp;SUBSTITUTE(DIR,"'","")&amp;"]NOTA!D"&amp;ATALI[[#This Row],[//]]+2,"&gt;"))</f>
        <v/>
      </c>
      <c r="D1010" s="29" t="str">
        <f>IF(ATALI[[#This Row],[ID NOTA]]="","",INDEX(Table1[QB],MATCH(ATALI[[#This Row],[ID NOTA]],Table1[ID],0)))</f>
        <v/>
      </c>
      <c r="E101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10" s="29"/>
      <c r="G1010" s="30" t="str">
        <f ca="1">IF(ATALI[[#This Row],[N_ID]]="","",INDEX(INDIRECT($2:$2),ATALI[[#This Row],[//]]))</f>
        <v/>
      </c>
      <c r="H1010" s="30" t="str">
        <f ca="1">IF(ATALI[[#This Row],[N_ID]]="","",INDEX(INDIRECT($2:$2),ATALI[[#This Row],[//]]))</f>
        <v/>
      </c>
      <c r="I1010" s="32" t="str">
        <f ca="1">IF(ATALI[[#This Row],[N_ID]]="","",INDEX(INDIRECT($2:$2),ATALI[[#This Row],[//]]))</f>
        <v/>
      </c>
      <c r="J1010" s="32" t="str">
        <f ca="1">IF(ATALI[[#This Row],[//]]="","",INDEX([3]!db[NB PAJAK],ATALI[[#This Row],[stt]]-1))</f>
        <v/>
      </c>
      <c r="K1010" s="29" t="str">
        <f ca="1">IF(ATALI[[#This Row],[//]]="","",INDEX(INDIRECT($2:$2),ATALI[[#This Row],[//]]))</f>
        <v/>
      </c>
      <c r="L1010" s="29" t="str">
        <f ca="1">IF(ATALI[[#This Row],[//]]="","",INDEX(INDIRECT($2:$2),ATALI[[#This Row],[//]]))</f>
        <v/>
      </c>
      <c r="M1010" s="29" t="str">
        <f ca="1">IF(ATALI[[#This Row],[//]]="","",INDEX(INDIRECT($2:$2),ATALI[[#This Row],[//]]))</f>
        <v/>
      </c>
      <c r="N1010" s="33" t="str">
        <f ca="1">IF(ATALI[[#This Row],[//]]="","",INDEX(INDIRECT($2:$2),ATALI[[#This Row],[//]]))</f>
        <v/>
      </c>
      <c r="O1010" s="44" t="str">
        <f ca="1">IF(ATALI[[#This Row],[//]]="","",INDEX(INDIRECT($2:$2),ATALI[[#This Row],[//]]))</f>
        <v/>
      </c>
      <c r="P1010" s="44" t="str">
        <f ca="1">IF(ATALI[[#This Row],[//]]="","",IF(INDEX(INDIRECT($2:$2),ATALI[[#This Row],[//]])="","",INDEX(INDIRECT($2:$2),ATALI[[#This Row],[//]])))</f>
        <v/>
      </c>
      <c r="Q1010" s="33" t="str">
        <f ca="1">IF(ATALI[[#This Row],[//]]="","",INDEX(INDIRECT($2:$2),ATALI[[#This Row],[//]]))</f>
        <v/>
      </c>
      <c r="R10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1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10" s="45" t="str">
        <f ca="1">IF(ATALI[[#This Row],[//]]="","",IF(INDEX(INDIRECT($2:$2),ATALI[[#This Row],[//]])="","",INDEX(INDIRECT($2:$2),ATALI[[#This Row],[//]])))</f>
        <v/>
      </c>
      <c r="U1010" s="32" t="str">
        <f ca="1">IF(ATALI[[#This Row],[//]]="","",INDEX(INDIRECT($2:$2),ATALI[[#This Row],[//]]))</f>
        <v/>
      </c>
      <c r="V1010" s="32" t="str">
        <f ca="1">LOWER(SUBSTITUTE(SUBSTITUTE(SUBSTITUTE(SUBSTITUTE(SUBSTITUTE(SUBSTITUTE(SUBSTITUTE(ATALI[[#This Row],[N.B.nota]]," ",""),"-",""),"(",""),")",""),".",""),",",""),"/",""))</f>
        <v/>
      </c>
      <c r="W1010" s="32" t="str">
        <f ca="1">IF(ATALI[[#This Row],[concat]]="","",MATCH(ATALI[[#This Row],[concat]],[3]!db[NB NOTA_C],0)+1)</f>
        <v/>
      </c>
      <c r="X1010" s="32" t="str">
        <f ca="1">IF(ATALI[[#This Row],[N.B.nota]]="","",ADDRESS(ROW(ATALI[QB]),COLUMN(ATALI[QB]))&amp;":"&amp;ADDRESS(ROW(),COLUMN(ATALI[QB])))</f>
        <v/>
      </c>
      <c r="Y1010" s="46" t="str">
        <f ca="1">IF(ATALI[[#This Row],[//]]="","",HYPERLINK("[../DB.xlsx]DB!e"&amp;MATCH(ATALI[[#This Row],[concat]],[3]!db[NB NOTA_C],0)+1,"&gt;"))</f>
        <v/>
      </c>
      <c r="Z1010" s="32">
        <f ca="1">IF(ATALI[[#This Row],[ID NOTA]]="",INDIRECT(ADDRESS(ROW()-1,COLUMN())),ATALI[[#This Row],[ID NOTA]])</f>
        <v>7</v>
      </c>
    </row>
    <row r="1011" spans="1:26" x14ac:dyDescent="0.25">
      <c r="A1011" s="32"/>
      <c r="B1011" s="29" t="str">
        <f>IF(ATALI[[#This Row],[N_ID]]="","",INDEX(Table1[ID],MATCH(ATALI[[#This Row],[N_ID]],Table1[N_ID],0)))</f>
        <v/>
      </c>
      <c r="C1011" s="29" t="str">
        <f ca="1">IF(ATALI[[#This Row],[//]]="","",HYPERLINK("["&amp;SUBSTITUTE(DIR,"'","")&amp;"]NOTA!D"&amp;ATALI[[#This Row],[//]]+2,"&gt;"))</f>
        <v/>
      </c>
      <c r="D1011" s="29" t="str">
        <f>IF(ATALI[[#This Row],[ID NOTA]]="","",INDEX(Table1[QB],MATCH(ATALI[[#This Row],[ID NOTA]],Table1[ID],0)))</f>
        <v/>
      </c>
      <c r="E101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11" s="29"/>
      <c r="G1011" s="30" t="str">
        <f ca="1">IF(ATALI[[#This Row],[N_ID]]="","",INDEX(INDIRECT($2:$2),ATALI[[#This Row],[//]]))</f>
        <v/>
      </c>
      <c r="H1011" s="30" t="str">
        <f ca="1">IF(ATALI[[#This Row],[N_ID]]="","",INDEX(INDIRECT($2:$2),ATALI[[#This Row],[//]]))</f>
        <v/>
      </c>
      <c r="I1011" s="32" t="str">
        <f ca="1">IF(ATALI[[#This Row],[N_ID]]="","",INDEX(INDIRECT($2:$2),ATALI[[#This Row],[//]]))</f>
        <v/>
      </c>
      <c r="J1011" s="32" t="str">
        <f ca="1">IF(ATALI[[#This Row],[//]]="","",INDEX([3]!db[NB PAJAK],ATALI[[#This Row],[stt]]-1))</f>
        <v/>
      </c>
      <c r="K1011" s="29" t="str">
        <f ca="1">IF(ATALI[[#This Row],[//]]="","",INDEX(INDIRECT($2:$2),ATALI[[#This Row],[//]]))</f>
        <v/>
      </c>
      <c r="L1011" s="29" t="str">
        <f ca="1">IF(ATALI[[#This Row],[//]]="","",INDEX(INDIRECT($2:$2),ATALI[[#This Row],[//]]))</f>
        <v/>
      </c>
      <c r="M1011" s="29" t="str">
        <f ca="1">IF(ATALI[[#This Row],[//]]="","",INDEX(INDIRECT($2:$2),ATALI[[#This Row],[//]]))</f>
        <v/>
      </c>
      <c r="N1011" s="33" t="str">
        <f ca="1">IF(ATALI[[#This Row],[//]]="","",INDEX(INDIRECT($2:$2),ATALI[[#This Row],[//]]))</f>
        <v/>
      </c>
      <c r="O1011" s="44" t="str">
        <f ca="1">IF(ATALI[[#This Row],[//]]="","",INDEX(INDIRECT($2:$2),ATALI[[#This Row],[//]]))</f>
        <v/>
      </c>
      <c r="P1011" s="44" t="str">
        <f ca="1">IF(ATALI[[#This Row],[//]]="","",IF(INDEX(INDIRECT($2:$2),ATALI[[#This Row],[//]])="","",INDEX(INDIRECT($2:$2),ATALI[[#This Row],[//]])))</f>
        <v/>
      </c>
      <c r="Q1011" s="33" t="str">
        <f ca="1">IF(ATALI[[#This Row],[//]]="","",INDEX(INDIRECT($2:$2),ATALI[[#This Row],[//]]))</f>
        <v/>
      </c>
      <c r="R10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1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11" s="45" t="str">
        <f ca="1">IF(ATALI[[#This Row],[//]]="","",IF(INDEX(INDIRECT($2:$2),ATALI[[#This Row],[//]])="","",INDEX(INDIRECT($2:$2),ATALI[[#This Row],[//]])))</f>
        <v/>
      </c>
      <c r="U1011" s="32" t="str">
        <f ca="1">IF(ATALI[[#This Row],[//]]="","",INDEX(INDIRECT($2:$2),ATALI[[#This Row],[//]]))</f>
        <v/>
      </c>
      <c r="V1011" s="32" t="str">
        <f ca="1">LOWER(SUBSTITUTE(SUBSTITUTE(SUBSTITUTE(SUBSTITUTE(SUBSTITUTE(SUBSTITUTE(SUBSTITUTE(ATALI[[#This Row],[N.B.nota]]," ",""),"-",""),"(",""),")",""),".",""),",",""),"/",""))</f>
        <v/>
      </c>
      <c r="W1011" s="32" t="str">
        <f ca="1">IF(ATALI[[#This Row],[concat]]="","",MATCH(ATALI[[#This Row],[concat]],[3]!db[NB NOTA_C],0)+1)</f>
        <v/>
      </c>
      <c r="X1011" s="32" t="str">
        <f ca="1">IF(ATALI[[#This Row],[N.B.nota]]="","",ADDRESS(ROW(ATALI[QB]),COLUMN(ATALI[QB]))&amp;":"&amp;ADDRESS(ROW(),COLUMN(ATALI[QB])))</f>
        <v/>
      </c>
      <c r="Y1011" s="46" t="str">
        <f ca="1">IF(ATALI[[#This Row],[//]]="","",HYPERLINK("[../DB.xlsx]DB!e"&amp;MATCH(ATALI[[#This Row],[concat]],[3]!db[NB NOTA_C],0)+1,"&gt;"))</f>
        <v/>
      </c>
      <c r="Z1011" s="32">
        <f ca="1">IF(ATALI[[#This Row],[ID NOTA]]="",INDIRECT(ADDRESS(ROW()-1,COLUMN())),ATALI[[#This Row],[ID NOTA]])</f>
        <v>7</v>
      </c>
    </row>
    <row r="1012" spans="1:26" x14ac:dyDescent="0.25">
      <c r="A1012" s="32"/>
      <c r="B1012" s="29" t="str">
        <f>IF(ATALI[[#This Row],[N_ID]]="","",INDEX(Table1[ID],MATCH(ATALI[[#This Row],[N_ID]],Table1[N_ID],0)))</f>
        <v/>
      </c>
      <c r="C1012" s="29" t="str">
        <f ca="1">IF(ATALI[[#This Row],[//]]="","",HYPERLINK("["&amp;SUBSTITUTE(DIR,"'","")&amp;"]NOTA!D"&amp;ATALI[[#This Row],[//]]+2,"&gt;"))</f>
        <v/>
      </c>
      <c r="D1012" s="29" t="str">
        <f>IF(ATALI[[#This Row],[ID NOTA]]="","",INDEX(Table1[QB],MATCH(ATALI[[#This Row],[ID NOTA]],Table1[ID],0)))</f>
        <v/>
      </c>
      <c r="E101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12" s="29"/>
      <c r="G1012" s="30" t="str">
        <f ca="1">IF(ATALI[[#This Row],[N_ID]]="","",INDEX(INDIRECT($2:$2),ATALI[[#This Row],[//]]))</f>
        <v/>
      </c>
      <c r="H1012" s="30" t="str">
        <f ca="1">IF(ATALI[[#This Row],[N_ID]]="","",INDEX(INDIRECT($2:$2),ATALI[[#This Row],[//]]))</f>
        <v/>
      </c>
      <c r="I1012" s="32" t="str">
        <f ca="1">IF(ATALI[[#This Row],[N_ID]]="","",INDEX(INDIRECT($2:$2),ATALI[[#This Row],[//]]))</f>
        <v/>
      </c>
      <c r="J1012" s="32" t="str">
        <f ca="1">IF(ATALI[[#This Row],[//]]="","",INDEX([3]!db[NB PAJAK],ATALI[[#This Row],[stt]]-1))</f>
        <v/>
      </c>
      <c r="K1012" s="29" t="str">
        <f ca="1">IF(ATALI[[#This Row],[//]]="","",INDEX(INDIRECT($2:$2),ATALI[[#This Row],[//]]))</f>
        <v/>
      </c>
      <c r="L1012" s="29" t="str">
        <f ca="1">IF(ATALI[[#This Row],[//]]="","",INDEX(INDIRECT($2:$2),ATALI[[#This Row],[//]]))</f>
        <v/>
      </c>
      <c r="M1012" s="29" t="str">
        <f ca="1">IF(ATALI[[#This Row],[//]]="","",INDEX(INDIRECT($2:$2),ATALI[[#This Row],[//]]))</f>
        <v/>
      </c>
      <c r="N1012" s="33" t="str">
        <f ca="1">IF(ATALI[[#This Row],[//]]="","",INDEX(INDIRECT($2:$2),ATALI[[#This Row],[//]]))</f>
        <v/>
      </c>
      <c r="O1012" s="44" t="str">
        <f ca="1">IF(ATALI[[#This Row],[//]]="","",INDEX(INDIRECT($2:$2),ATALI[[#This Row],[//]]))</f>
        <v/>
      </c>
      <c r="P1012" s="44" t="str">
        <f ca="1">IF(ATALI[[#This Row],[//]]="","",IF(INDEX(INDIRECT($2:$2),ATALI[[#This Row],[//]])="","",INDEX(INDIRECT($2:$2),ATALI[[#This Row],[//]])))</f>
        <v/>
      </c>
      <c r="Q1012" s="33" t="str">
        <f ca="1">IF(ATALI[[#This Row],[//]]="","",INDEX(INDIRECT($2:$2),ATALI[[#This Row],[//]]))</f>
        <v/>
      </c>
      <c r="R10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1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12" s="45" t="str">
        <f ca="1">IF(ATALI[[#This Row],[//]]="","",IF(INDEX(INDIRECT($2:$2),ATALI[[#This Row],[//]])="","",INDEX(INDIRECT($2:$2),ATALI[[#This Row],[//]])))</f>
        <v/>
      </c>
      <c r="U1012" s="32" t="str">
        <f ca="1">IF(ATALI[[#This Row],[//]]="","",INDEX(INDIRECT($2:$2),ATALI[[#This Row],[//]]))</f>
        <v/>
      </c>
      <c r="V1012" s="32" t="str">
        <f ca="1">LOWER(SUBSTITUTE(SUBSTITUTE(SUBSTITUTE(SUBSTITUTE(SUBSTITUTE(SUBSTITUTE(SUBSTITUTE(ATALI[[#This Row],[N.B.nota]]," ",""),"-",""),"(",""),")",""),".",""),",",""),"/",""))</f>
        <v/>
      </c>
      <c r="W1012" s="32" t="str">
        <f ca="1">IF(ATALI[[#This Row],[concat]]="","",MATCH(ATALI[[#This Row],[concat]],[3]!db[NB NOTA_C],0)+1)</f>
        <v/>
      </c>
      <c r="X1012" s="32" t="str">
        <f ca="1">IF(ATALI[[#This Row],[N.B.nota]]="","",ADDRESS(ROW(ATALI[QB]),COLUMN(ATALI[QB]))&amp;":"&amp;ADDRESS(ROW(),COLUMN(ATALI[QB])))</f>
        <v/>
      </c>
      <c r="Y1012" s="46" t="str">
        <f ca="1">IF(ATALI[[#This Row],[//]]="","",HYPERLINK("[../DB.xlsx]DB!e"&amp;MATCH(ATALI[[#This Row],[concat]],[3]!db[NB NOTA_C],0)+1,"&gt;"))</f>
        <v/>
      </c>
      <c r="Z1012" s="32">
        <f ca="1">IF(ATALI[[#This Row],[ID NOTA]]="",INDIRECT(ADDRESS(ROW()-1,COLUMN())),ATALI[[#This Row],[ID NOTA]])</f>
        <v>7</v>
      </c>
    </row>
    <row r="1013" spans="1:26" x14ac:dyDescent="0.25">
      <c r="A1013" s="32"/>
      <c r="B1013" s="29" t="str">
        <f>IF(ATALI[[#This Row],[N_ID]]="","",INDEX(Table1[ID],MATCH(ATALI[[#This Row],[N_ID]],Table1[N_ID],0)))</f>
        <v/>
      </c>
      <c r="C1013" s="29" t="str">
        <f ca="1">IF(ATALI[[#This Row],[//]]="","",HYPERLINK("["&amp;SUBSTITUTE(DIR,"'","")&amp;"]NOTA!D"&amp;ATALI[[#This Row],[//]]+2,"&gt;"))</f>
        <v/>
      </c>
      <c r="D1013" s="29" t="str">
        <f>IF(ATALI[[#This Row],[ID NOTA]]="","",INDEX(Table1[QB],MATCH(ATALI[[#This Row],[ID NOTA]],Table1[ID],0)))</f>
        <v/>
      </c>
      <c r="E101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13" s="29"/>
      <c r="G1013" s="30" t="str">
        <f ca="1">IF(ATALI[[#This Row],[N_ID]]="","",INDEX(INDIRECT($2:$2),ATALI[[#This Row],[//]]))</f>
        <v/>
      </c>
      <c r="H1013" s="30" t="str">
        <f ca="1">IF(ATALI[[#This Row],[N_ID]]="","",INDEX(INDIRECT($2:$2),ATALI[[#This Row],[//]]))</f>
        <v/>
      </c>
      <c r="I1013" s="32" t="str">
        <f ca="1">IF(ATALI[[#This Row],[N_ID]]="","",INDEX(INDIRECT($2:$2),ATALI[[#This Row],[//]]))</f>
        <v/>
      </c>
      <c r="J1013" s="32" t="str">
        <f ca="1">IF(ATALI[[#This Row],[//]]="","",INDEX([3]!db[NB PAJAK],ATALI[[#This Row],[stt]]-1))</f>
        <v/>
      </c>
      <c r="K1013" s="29" t="str">
        <f ca="1">IF(ATALI[[#This Row],[//]]="","",INDEX(INDIRECT($2:$2),ATALI[[#This Row],[//]]))</f>
        <v/>
      </c>
      <c r="L1013" s="29" t="str">
        <f ca="1">IF(ATALI[[#This Row],[//]]="","",INDEX(INDIRECT($2:$2),ATALI[[#This Row],[//]]))</f>
        <v/>
      </c>
      <c r="M1013" s="29" t="str">
        <f ca="1">IF(ATALI[[#This Row],[//]]="","",INDEX(INDIRECT($2:$2),ATALI[[#This Row],[//]]))</f>
        <v/>
      </c>
      <c r="N1013" s="33" t="str">
        <f ca="1">IF(ATALI[[#This Row],[//]]="","",INDEX(INDIRECT($2:$2),ATALI[[#This Row],[//]]))</f>
        <v/>
      </c>
      <c r="O1013" s="44" t="str">
        <f ca="1">IF(ATALI[[#This Row],[//]]="","",INDEX(INDIRECT($2:$2),ATALI[[#This Row],[//]]))</f>
        <v/>
      </c>
      <c r="P1013" s="44" t="str">
        <f ca="1">IF(ATALI[[#This Row],[//]]="","",IF(INDEX(INDIRECT($2:$2),ATALI[[#This Row],[//]])="","",INDEX(INDIRECT($2:$2),ATALI[[#This Row],[//]])))</f>
        <v/>
      </c>
      <c r="Q1013" s="33" t="str">
        <f ca="1">IF(ATALI[[#This Row],[//]]="","",INDEX(INDIRECT($2:$2),ATALI[[#This Row],[//]]))</f>
        <v/>
      </c>
      <c r="R10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1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13" s="45" t="str">
        <f ca="1">IF(ATALI[[#This Row],[//]]="","",IF(INDEX(INDIRECT($2:$2),ATALI[[#This Row],[//]])="","",INDEX(INDIRECT($2:$2),ATALI[[#This Row],[//]])))</f>
        <v/>
      </c>
      <c r="U1013" s="32" t="str">
        <f ca="1">IF(ATALI[[#This Row],[//]]="","",INDEX(INDIRECT($2:$2),ATALI[[#This Row],[//]]))</f>
        <v/>
      </c>
      <c r="V1013" s="32" t="str">
        <f ca="1">LOWER(SUBSTITUTE(SUBSTITUTE(SUBSTITUTE(SUBSTITUTE(SUBSTITUTE(SUBSTITUTE(SUBSTITUTE(ATALI[[#This Row],[N.B.nota]]," ",""),"-",""),"(",""),")",""),".",""),",",""),"/",""))</f>
        <v/>
      </c>
      <c r="W1013" s="32" t="str">
        <f ca="1">IF(ATALI[[#This Row],[concat]]="","",MATCH(ATALI[[#This Row],[concat]],[3]!db[NB NOTA_C],0)+1)</f>
        <v/>
      </c>
      <c r="X1013" s="32" t="str">
        <f ca="1">IF(ATALI[[#This Row],[N.B.nota]]="","",ADDRESS(ROW(ATALI[QB]),COLUMN(ATALI[QB]))&amp;":"&amp;ADDRESS(ROW(),COLUMN(ATALI[QB])))</f>
        <v/>
      </c>
      <c r="Y1013" s="46" t="str">
        <f ca="1">IF(ATALI[[#This Row],[//]]="","",HYPERLINK("[../DB.xlsx]DB!e"&amp;MATCH(ATALI[[#This Row],[concat]],[3]!db[NB NOTA_C],0)+1,"&gt;"))</f>
        <v/>
      </c>
      <c r="Z1013" s="32">
        <f ca="1">IF(ATALI[[#This Row],[ID NOTA]]="",INDIRECT(ADDRESS(ROW()-1,COLUMN())),ATALI[[#This Row],[ID NOTA]])</f>
        <v>7</v>
      </c>
    </row>
    <row r="1014" spans="1:26" x14ac:dyDescent="0.25">
      <c r="A1014" s="32"/>
      <c r="B1014" s="29" t="str">
        <f>IF(ATALI[[#This Row],[N_ID]]="","",INDEX(Table1[ID],MATCH(ATALI[[#This Row],[N_ID]],Table1[N_ID],0)))</f>
        <v/>
      </c>
      <c r="C1014" s="29" t="str">
        <f ca="1">IF(ATALI[[#This Row],[//]]="","",HYPERLINK("["&amp;SUBSTITUTE(DIR,"'","")&amp;"]NOTA!D"&amp;ATALI[[#This Row],[//]]+2,"&gt;"))</f>
        <v/>
      </c>
      <c r="D1014" s="29" t="str">
        <f>IF(ATALI[[#This Row],[ID NOTA]]="","",INDEX(Table1[QB],MATCH(ATALI[[#This Row],[ID NOTA]],Table1[ID],0)))</f>
        <v/>
      </c>
      <c r="E101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14" s="29"/>
      <c r="G1014" s="30" t="str">
        <f ca="1">IF(ATALI[[#This Row],[N_ID]]="","",INDEX(INDIRECT($2:$2),ATALI[[#This Row],[//]]))</f>
        <v/>
      </c>
      <c r="H1014" s="30" t="str">
        <f ca="1">IF(ATALI[[#This Row],[N_ID]]="","",INDEX(INDIRECT($2:$2),ATALI[[#This Row],[//]]))</f>
        <v/>
      </c>
      <c r="I1014" s="32" t="str">
        <f ca="1">IF(ATALI[[#This Row],[N_ID]]="","",INDEX(INDIRECT($2:$2),ATALI[[#This Row],[//]]))</f>
        <v/>
      </c>
      <c r="J1014" s="32" t="str">
        <f ca="1">IF(ATALI[[#This Row],[//]]="","",INDEX([3]!db[NB PAJAK],ATALI[[#This Row],[stt]]-1))</f>
        <v/>
      </c>
      <c r="K1014" s="29" t="str">
        <f ca="1">IF(ATALI[[#This Row],[//]]="","",INDEX(INDIRECT($2:$2),ATALI[[#This Row],[//]]))</f>
        <v/>
      </c>
      <c r="L1014" s="29" t="str">
        <f ca="1">IF(ATALI[[#This Row],[//]]="","",INDEX(INDIRECT($2:$2),ATALI[[#This Row],[//]]))</f>
        <v/>
      </c>
      <c r="M1014" s="29" t="str">
        <f ca="1">IF(ATALI[[#This Row],[//]]="","",INDEX(INDIRECT($2:$2),ATALI[[#This Row],[//]]))</f>
        <v/>
      </c>
      <c r="N1014" s="33" t="str">
        <f ca="1">IF(ATALI[[#This Row],[//]]="","",INDEX(INDIRECT($2:$2),ATALI[[#This Row],[//]]))</f>
        <v/>
      </c>
      <c r="O1014" s="44" t="str">
        <f ca="1">IF(ATALI[[#This Row],[//]]="","",INDEX(INDIRECT($2:$2),ATALI[[#This Row],[//]]))</f>
        <v/>
      </c>
      <c r="P1014" s="44" t="str">
        <f ca="1">IF(ATALI[[#This Row],[//]]="","",IF(INDEX(INDIRECT($2:$2),ATALI[[#This Row],[//]])="","",INDEX(INDIRECT($2:$2),ATALI[[#This Row],[//]])))</f>
        <v/>
      </c>
      <c r="Q1014" s="33" t="str">
        <f ca="1">IF(ATALI[[#This Row],[//]]="","",INDEX(INDIRECT($2:$2),ATALI[[#This Row],[//]]))</f>
        <v/>
      </c>
      <c r="R10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1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14" s="45" t="str">
        <f ca="1">IF(ATALI[[#This Row],[//]]="","",IF(INDEX(INDIRECT($2:$2),ATALI[[#This Row],[//]])="","",INDEX(INDIRECT($2:$2),ATALI[[#This Row],[//]])))</f>
        <v/>
      </c>
      <c r="U1014" s="32" t="str">
        <f ca="1">IF(ATALI[[#This Row],[//]]="","",INDEX(INDIRECT($2:$2),ATALI[[#This Row],[//]]))</f>
        <v/>
      </c>
      <c r="V1014" s="32" t="str">
        <f ca="1">LOWER(SUBSTITUTE(SUBSTITUTE(SUBSTITUTE(SUBSTITUTE(SUBSTITUTE(SUBSTITUTE(SUBSTITUTE(ATALI[[#This Row],[N.B.nota]]," ",""),"-",""),"(",""),")",""),".",""),",",""),"/",""))</f>
        <v/>
      </c>
      <c r="W1014" s="32" t="str">
        <f ca="1">IF(ATALI[[#This Row],[concat]]="","",MATCH(ATALI[[#This Row],[concat]],[3]!db[NB NOTA_C],0)+1)</f>
        <v/>
      </c>
      <c r="X1014" s="32" t="str">
        <f ca="1">IF(ATALI[[#This Row],[N.B.nota]]="","",ADDRESS(ROW(ATALI[QB]),COLUMN(ATALI[QB]))&amp;":"&amp;ADDRESS(ROW(),COLUMN(ATALI[QB])))</f>
        <v/>
      </c>
      <c r="Y1014" s="46" t="str">
        <f ca="1">IF(ATALI[[#This Row],[//]]="","",HYPERLINK("[../DB.xlsx]DB!e"&amp;MATCH(ATALI[[#This Row],[concat]],[3]!db[NB NOTA_C],0)+1,"&gt;"))</f>
        <v/>
      </c>
      <c r="Z1014" s="32">
        <f ca="1">IF(ATALI[[#This Row],[ID NOTA]]="",INDIRECT(ADDRESS(ROW()-1,COLUMN())),ATALI[[#This Row],[ID NOTA]])</f>
        <v>7</v>
      </c>
    </row>
    <row r="1015" spans="1:26" x14ac:dyDescent="0.25">
      <c r="A1015" s="32"/>
      <c r="B1015" s="29" t="str">
        <f>IF(ATALI[[#This Row],[N_ID]]="","",INDEX(Table1[ID],MATCH(ATALI[[#This Row],[N_ID]],Table1[N_ID],0)))</f>
        <v/>
      </c>
      <c r="C1015" s="29" t="str">
        <f ca="1">IF(ATALI[[#This Row],[//]]="","",HYPERLINK("["&amp;SUBSTITUTE(DIR,"'","")&amp;"]NOTA!D"&amp;ATALI[[#This Row],[//]]+2,"&gt;"))</f>
        <v/>
      </c>
      <c r="D1015" s="29" t="str">
        <f>IF(ATALI[[#This Row],[ID NOTA]]="","",INDEX(Table1[QB],MATCH(ATALI[[#This Row],[ID NOTA]],Table1[ID],0)))</f>
        <v/>
      </c>
      <c r="E101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15" s="29"/>
      <c r="G1015" s="30" t="str">
        <f ca="1">IF(ATALI[[#This Row],[N_ID]]="","",INDEX(INDIRECT($2:$2),ATALI[[#This Row],[//]]))</f>
        <v/>
      </c>
      <c r="H1015" s="30" t="str">
        <f ca="1">IF(ATALI[[#This Row],[N_ID]]="","",INDEX(INDIRECT($2:$2),ATALI[[#This Row],[//]]))</f>
        <v/>
      </c>
      <c r="I1015" s="32" t="str">
        <f ca="1">IF(ATALI[[#This Row],[N_ID]]="","",INDEX(INDIRECT($2:$2),ATALI[[#This Row],[//]]))</f>
        <v/>
      </c>
      <c r="J1015" s="32" t="str">
        <f ca="1">IF(ATALI[[#This Row],[//]]="","",INDEX([3]!db[NB PAJAK],ATALI[[#This Row],[stt]]-1))</f>
        <v/>
      </c>
      <c r="K1015" s="29" t="str">
        <f ca="1">IF(ATALI[[#This Row],[//]]="","",INDEX(INDIRECT($2:$2),ATALI[[#This Row],[//]]))</f>
        <v/>
      </c>
      <c r="L1015" s="29" t="str">
        <f ca="1">IF(ATALI[[#This Row],[//]]="","",INDEX(INDIRECT($2:$2),ATALI[[#This Row],[//]]))</f>
        <v/>
      </c>
      <c r="M1015" s="29" t="str">
        <f ca="1">IF(ATALI[[#This Row],[//]]="","",INDEX(INDIRECT($2:$2),ATALI[[#This Row],[//]]))</f>
        <v/>
      </c>
      <c r="N1015" s="33" t="str">
        <f ca="1">IF(ATALI[[#This Row],[//]]="","",INDEX(INDIRECT($2:$2),ATALI[[#This Row],[//]]))</f>
        <v/>
      </c>
      <c r="O1015" s="44" t="str">
        <f ca="1">IF(ATALI[[#This Row],[//]]="","",INDEX(INDIRECT($2:$2),ATALI[[#This Row],[//]]))</f>
        <v/>
      </c>
      <c r="P1015" s="44" t="str">
        <f ca="1">IF(ATALI[[#This Row],[//]]="","",IF(INDEX(INDIRECT($2:$2),ATALI[[#This Row],[//]])="","",INDEX(INDIRECT($2:$2),ATALI[[#This Row],[//]])))</f>
        <v/>
      </c>
      <c r="Q1015" s="33" t="str">
        <f ca="1">IF(ATALI[[#This Row],[//]]="","",INDEX(INDIRECT($2:$2),ATALI[[#This Row],[//]]))</f>
        <v/>
      </c>
      <c r="R10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1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15" s="45" t="str">
        <f ca="1">IF(ATALI[[#This Row],[//]]="","",IF(INDEX(INDIRECT($2:$2),ATALI[[#This Row],[//]])="","",INDEX(INDIRECT($2:$2),ATALI[[#This Row],[//]])))</f>
        <v/>
      </c>
      <c r="U1015" s="32" t="str">
        <f ca="1">IF(ATALI[[#This Row],[//]]="","",INDEX(INDIRECT($2:$2),ATALI[[#This Row],[//]]))</f>
        <v/>
      </c>
      <c r="V1015" s="32" t="str">
        <f ca="1">LOWER(SUBSTITUTE(SUBSTITUTE(SUBSTITUTE(SUBSTITUTE(SUBSTITUTE(SUBSTITUTE(SUBSTITUTE(ATALI[[#This Row],[N.B.nota]]," ",""),"-",""),"(",""),")",""),".",""),",",""),"/",""))</f>
        <v/>
      </c>
      <c r="W1015" s="32" t="str">
        <f ca="1">IF(ATALI[[#This Row],[concat]]="","",MATCH(ATALI[[#This Row],[concat]],[3]!db[NB NOTA_C],0)+1)</f>
        <v/>
      </c>
      <c r="X1015" s="32" t="str">
        <f ca="1">IF(ATALI[[#This Row],[N.B.nota]]="","",ADDRESS(ROW(ATALI[QB]),COLUMN(ATALI[QB]))&amp;":"&amp;ADDRESS(ROW(),COLUMN(ATALI[QB])))</f>
        <v/>
      </c>
      <c r="Y1015" s="46" t="str">
        <f ca="1">IF(ATALI[[#This Row],[//]]="","",HYPERLINK("[../DB.xlsx]DB!e"&amp;MATCH(ATALI[[#This Row],[concat]],[3]!db[NB NOTA_C],0)+1,"&gt;"))</f>
        <v/>
      </c>
      <c r="Z1015" s="32">
        <f ca="1">IF(ATALI[[#This Row],[ID NOTA]]="",INDIRECT(ADDRESS(ROW()-1,COLUMN())),ATALI[[#This Row],[ID NOTA]])</f>
        <v>7</v>
      </c>
    </row>
    <row r="1016" spans="1:26" x14ac:dyDescent="0.25">
      <c r="A1016" s="32"/>
      <c r="B1016" s="29" t="str">
        <f>IF(ATALI[[#This Row],[N_ID]]="","",INDEX(Table1[ID],MATCH(ATALI[[#This Row],[N_ID]],Table1[N_ID],0)))</f>
        <v/>
      </c>
      <c r="C1016" s="29" t="str">
        <f ca="1">IF(ATALI[[#This Row],[//]]="","",HYPERLINK("["&amp;SUBSTITUTE(DIR,"'","")&amp;"]NOTA!D"&amp;ATALI[[#This Row],[//]]+2,"&gt;"))</f>
        <v/>
      </c>
      <c r="D1016" s="29" t="str">
        <f>IF(ATALI[[#This Row],[ID NOTA]]="","",INDEX(Table1[QB],MATCH(ATALI[[#This Row],[ID NOTA]],Table1[ID],0)))</f>
        <v/>
      </c>
      <c r="E101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16" s="29"/>
      <c r="G1016" s="30" t="str">
        <f ca="1">IF(ATALI[[#This Row],[N_ID]]="","",INDEX(INDIRECT($2:$2),ATALI[[#This Row],[//]]))</f>
        <v/>
      </c>
      <c r="H1016" s="30" t="str">
        <f ca="1">IF(ATALI[[#This Row],[N_ID]]="","",INDEX(INDIRECT($2:$2),ATALI[[#This Row],[//]]))</f>
        <v/>
      </c>
      <c r="I1016" s="32" t="str">
        <f ca="1">IF(ATALI[[#This Row],[N_ID]]="","",INDEX(INDIRECT($2:$2),ATALI[[#This Row],[//]]))</f>
        <v/>
      </c>
      <c r="J1016" s="32" t="str">
        <f ca="1">IF(ATALI[[#This Row],[//]]="","",INDEX([3]!db[NB PAJAK],ATALI[[#This Row],[stt]]-1))</f>
        <v/>
      </c>
      <c r="K1016" s="29" t="str">
        <f ca="1">IF(ATALI[[#This Row],[//]]="","",INDEX(INDIRECT($2:$2),ATALI[[#This Row],[//]]))</f>
        <v/>
      </c>
      <c r="L1016" s="29" t="str">
        <f ca="1">IF(ATALI[[#This Row],[//]]="","",INDEX(INDIRECT($2:$2),ATALI[[#This Row],[//]]))</f>
        <v/>
      </c>
      <c r="M1016" s="29" t="str">
        <f ca="1">IF(ATALI[[#This Row],[//]]="","",INDEX(INDIRECT($2:$2),ATALI[[#This Row],[//]]))</f>
        <v/>
      </c>
      <c r="N1016" s="33" t="str">
        <f ca="1">IF(ATALI[[#This Row],[//]]="","",INDEX(INDIRECT($2:$2),ATALI[[#This Row],[//]]))</f>
        <v/>
      </c>
      <c r="O1016" s="44" t="str">
        <f ca="1">IF(ATALI[[#This Row],[//]]="","",INDEX(INDIRECT($2:$2),ATALI[[#This Row],[//]]))</f>
        <v/>
      </c>
      <c r="P1016" s="44" t="str">
        <f ca="1">IF(ATALI[[#This Row],[//]]="","",IF(INDEX(INDIRECT($2:$2),ATALI[[#This Row],[//]])="","",INDEX(INDIRECT($2:$2),ATALI[[#This Row],[//]])))</f>
        <v/>
      </c>
      <c r="Q1016" s="33" t="str">
        <f ca="1">IF(ATALI[[#This Row],[//]]="","",INDEX(INDIRECT($2:$2),ATALI[[#This Row],[//]]))</f>
        <v/>
      </c>
      <c r="R10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1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16" s="45" t="str">
        <f ca="1">IF(ATALI[[#This Row],[//]]="","",IF(INDEX(INDIRECT($2:$2),ATALI[[#This Row],[//]])="","",INDEX(INDIRECT($2:$2),ATALI[[#This Row],[//]])))</f>
        <v/>
      </c>
      <c r="U1016" s="32" t="str">
        <f ca="1">IF(ATALI[[#This Row],[//]]="","",INDEX(INDIRECT($2:$2),ATALI[[#This Row],[//]]))</f>
        <v/>
      </c>
      <c r="V1016" s="32" t="str">
        <f ca="1">LOWER(SUBSTITUTE(SUBSTITUTE(SUBSTITUTE(SUBSTITUTE(SUBSTITUTE(SUBSTITUTE(SUBSTITUTE(ATALI[[#This Row],[N.B.nota]]," ",""),"-",""),"(",""),")",""),".",""),",",""),"/",""))</f>
        <v/>
      </c>
      <c r="W1016" s="32" t="str">
        <f ca="1">IF(ATALI[[#This Row],[concat]]="","",MATCH(ATALI[[#This Row],[concat]],[3]!db[NB NOTA_C],0)+1)</f>
        <v/>
      </c>
      <c r="X1016" s="32" t="str">
        <f ca="1">IF(ATALI[[#This Row],[N.B.nota]]="","",ADDRESS(ROW(ATALI[QB]),COLUMN(ATALI[QB]))&amp;":"&amp;ADDRESS(ROW(),COLUMN(ATALI[QB])))</f>
        <v/>
      </c>
      <c r="Y1016" s="46" t="str">
        <f ca="1">IF(ATALI[[#This Row],[//]]="","",HYPERLINK("[../DB.xlsx]DB!e"&amp;MATCH(ATALI[[#This Row],[concat]],[3]!db[NB NOTA_C],0)+1,"&gt;"))</f>
        <v/>
      </c>
      <c r="Z1016" s="32">
        <f ca="1">IF(ATALI[[#This Row],[ID NOTA]]="",INDIRECT(ADDRESS(ROW()-1,COLUMN())),ATALI[[#This Row],[ID NOTA]])</f>
        <v>7</v>
      </c>
    </row>
    <row r="1017" spans="1:26" x14ac:dyDescent="0.25">
      <c r="A1017" s="32"/>
      <c r="B1017" s="29" t="str">
        <f>IF(ATALI[[#This Row],[N_ID]]="","",INDEX(Table1[ID],MATCH(ATALI[[#This Row],[N_ID]],Table1[N_ID],0)))</f>
        <v/>
      </c>
      <c r="C1017" s="29" t="str">
        <f ca="1">IF(ATALI[[#This Row],[//]]="","",HYPERLINK("["&amp;SUBSTITUTE(DIR,"'","")&amp;"]NOTA!D"&amp;ATALI[[#This Row],[//]]+2,"&gt;"))</f>
        <v/>
      </c>
      <c r="D1017" s="29" t="str">
        <f>IF(ATALI[[#This Row],[ID NOTA]]="","",INDEX(Table1[QB],MATCH(ATALI[[#This Row],[ID NOTA]],Table1[ID],0)))</f>
        <v/>
      </c>
      <c r="E101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17" s="29"/>
      <c r="G1017" s="30" t="str">
        <f ca="1">IF(ATALI[[#This Row],[N_ID]]="","",INDEX(INDIRECT($2:$2),ATALI[[#This Row],[//]]))</f>
        <v/>
      </c>
      <c r="H1017" s="30" t="str">
        <f ca="1">IF(ATALI[[#This Row],[N_ID]]="","",INDEX(INDIRECT($2:$2),ATALI[[#This Row],[//]]))</f>
        <v/>
      </c>
      <c r="I1017" s="32" t="str">
        <f ca="1">IF(ATALI[[#This Row],[N_ID]]="","",INDEX(INDIRECT($2:$2),ATALI[[#This Row],[//]]))</f>
        <v/>
      </c>
      <c r="J1017" s="32" t="str">
        <f ca="1">IF(ATALI[[#This Row],[//]]="","",INDEX([3]!db[NB PAJAK],ATALI[[#This Row],[stt]]-1))</f>
        <v/>
      </c>
      <c r="K1017" s="29" t="str">
        <f ca="1">IF(ATALI[[#This Row],[//]]="","",INDEX(INDIRECT($2:$2),ATALI[[#This Row],[//]]))</f>
        <v/>
      </c>
      <c r="L1017" s="29" t="str">
        <f ca="1">IF(ATALI[[#This Row],[//]]="","",INDEX(INDIRECT($2:$2),ATALI[[#This Row],[//]]))</f>
        <v/>
      </c>
      <c r="M1017" s="29" t="str">
        <f ca="1">IF(ATALI[[#This Row],[//]]="","",INDEX(INDIRECT($2:$2),ATALI[[#This Row],[//]]))</f>
        <v/>
      </c>
      <c r="N1017" s="33" t="str">
        <f ca="1">IF(ATALI[[#This Row],[//]]="","",INDEX(INDIRECT($2:$2),ATALI[[#This Row],[//]]))</f>
        <v/>
      </c>
      <c r="O1017" s="44" t="str">
        <f ca="1">IF(ATALI[[#This Row],[//]]="","",INDEX(INDIRECT($2:$2),ATALI[[#This Row],[//]]))</f>
        <v/>
      </c>
      <c r="P1017" s="44" t="str">
        <f ca="1">IF(ATALI[[#This Row],[//]]="","",IF(INDEX(INDIRECT($2:$2),ATALI[[#This Row],[//]])="","",INDEX(INDIRECT($2:$2),ATALI[[#This Row],[//]])))</f>
        <v/>
      </c>
      <c r="Q1017" s="33" t="str">
        <f ca="1">IF(ATALI[[#This Row],[//]]="","",INDEX(INDIRECT($2:$2),ATALI[[#This Row],[//]]))</f>
        <v/>
      </c>
      <c r="R10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1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17" s="45" t="str">
        <f ca="1">IF(ATALI[[#This Row],[//]]="","",IF(INDEX(INDIRECT($2:$2),ATALI[[#This Row],[//]])="","",INDEX(INDIRECT($2:$2),ATALI[[#This Row],[//]])))</f>
        <v/>
      </c>
      <c r="U1017" s="32" t="str">
        <f ca="1">IF(ATALI[[#This Row],[//]]="","",INDEX(INDIRECT($2:$2),ATALI[[#This Row],[//]]))</f>
        <v/>
      </c>
      <c r="V1017" s="32" t="str">
        <f ca="1">LOWER(SUBSTITUTE(SUBSTITUTE(SUBSTITUTE(SUBSTITUTE(SUBSTITUTE(SUBSTITUTE(SUBSTITUTE(ATALI[[#This Row],[N.B.nota]]," ",""),"-",""),"(",""),")",""),".",""),",",""),"/",""))</f>
        <v/>
      </c>
      <c r="W1017" s="32" t="str">
        <f ca="1">IF(ATALI[[#This Row],[concat]]="","",MATCH(ATALI[[#This Row],[concat]],[3]!db[NB NOTA_C],0)+1)</f>
        <v/>
      </c>
      <c r="X1017" s="32" t="str">
        <f ca="1">IF(ATALI[[#This Row],[N.B.nota]]="","",ADDRESS(ROW(ATALI[QB]),COLUMN(ATALI[QB]))&amp;":"&amp;ADDRESS(ROW(),COLUMN(ATALI[QB])))</f>
        <v/>
      </c>
      <c r="Y1017" s="46" t="str">
        <f ca="1">IF(ATALI[[#This Row],[//]]="","",HYPERLINK("[../DB.xlsx]DB!e"&amp;MATCH(ATALI[[#This Row],[concat]],[3]!db[NB NOTA_C],0)+1,"&gt;"))</f>
        <v/>
      </c>
      <c r="Z1017" s="32">
        <f ca="1">IF(ATALI[[#This Row],[ID NOTA]]="",INDIRECT(ADDRESS(ROW()-1,COLUMN())),ATALI[[#This Row],[ID NOTA]])</f>
        <v>7</v>
      </c>
    </row>
    <row r="1018" spans="1:26" x14ac:dyDescent="0.25">
      <c r="A1018" s="32"/>
      <c r="B1018" s="29" t="str">
        <f>IF(ATALI[[#This Row],[N_ID]]="","",INDEX(Table1[ID],MATCH(ATALI[[#This Row],[N_ID]],Table1[N_ID],0)))</f>
        <v/>
      </c>
      <c r="C1018" s="29" t="str">
        <f ca="1">IF(ATALI[[#This Row],[//]]="","",HYPERLINK("["&amp;SUBSTITUTE(DIR,"'","")&amp;"]NOTA!D"&amp;ATALI[[#This Row],[//]]+2,"&gt;"))</f>
        <v/>
      </c>
      <c r="D1018" s="29" t="str">
        <f>IF(ATALI[[#This Row],[ID NOTA]]="","",INDEX(Table1[QB],MATCH(ATALI[[#This Row],[ID NOTA]],Table1[ID],0)))</f>
        <v/>
      </c>
      <c r="E101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18" s="29"/>
      <c r="G1018" s="30" t="str">
        <f ca="1">IF(ATALI[[#This Row],[N_ID]]="","",INDEX(INDIRECT($2:$2),ATALI[[#This Row],[//]]))</f>
        <v/>
      </c>
      <c r="H1018" s="30" t="str">
        <f ca="1">IF(ATALI[[#This Row],[N_ID]]="","",INDEX(INDIRECT($2:$2),ATALI[[#This Row],[//]]))</f>
        <v/>
      </c>
      <c r="I1018" s="32" t="str">
        <f ca="1">IF(ATALI[[#This Row],[N_ID]]="","",INDEX(INDIRECT($2:$2),ATALI[[#This Row],[//]]))</f>
        <v/>
      </c>
      <c r="J1018" s="32" t="str">
        <f ca="1">IF(ATALI[[#This Row],[//]]="","",INDEX([3]!db[NB PAJAK],ATALI[[#This Row],[stt]]-1))</f>
        <v/>
      </c>
      <c r="K1018" s="29" t="str">
        <f ca="1">IF(ATALI[[#This Row],[//]]="","",INDEX(INDIRECT($2:$2),ATALI[[#This Row],[//]]))</f>
        <v/>
      </c>
      <c r="L1018" s="29" t="str">
        <f ca="1">IF(ATALI[[#This Row],[//]]="","",INDEX(INDIRECT($2:$2),ATALI[[#This Row],[//]]))</f>
        <v/>
      </c>
      <c r="M1018" s="29" t="str">
        <f ca="1">IF(ATALI[[#This Row],[//]]="","",INDEX(INDIRECT($2:$2),ATALI[[#This Row],[//]]))</f>
        <v/>
      </c>
      <c r="N1018" s="33" t="str">
        <f ca="1">IF(ATALI[[#This Row],[//]]="","",INDEX(INDIRECT($2:$2),ATALI[[#This Row],[//]]))</f>
        <v/>
      </c>
      <c r="O1018" s="44" t="str">
        <f ca="1">IF(ATALI[[#This Row],[//]]="","",INDEX(INDIRECT($2:$2),ATALI[[#This Row],[//]]))</f>
        <v/>
      </c>
      <c r="P1018" s="44" t="str">
        <f ca="1">IF(ATALI[[#This Row],[//]]="","",IF(INDEX(INDIRECT($2:$2),ATALI[[#This Row],[//]])="","",INDEX(INDIRECT($2:$2),ATALI[[#This Row],[//]])))</f>
        <v/>
      </c>
      <c r="Q1018" s="33" t="str">
        <f ca="1">IF(ATALI[[#This Row],[//]]="","",INDEX(INDIRECT($2:$2),ATALI[[#This Row],[//]]))</f>
        <v/>
      </c>
      <c r="R10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1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18" s="45" t="str">
        <f ca="1">IF(ATALI[[#This Row],[//]]="","",IF(INDEX(INDIRECT($2:$2),ATALI[[#This Row],[//]])="","",INDEX(INDIRECT($2:$2),ATALI[[#This Row],[//]])))</f>
        <v/>
      </c>
      <c r="U1018" s="32" t="str">
        <f ca="1">IF(ATALI[[#This Row],[//]]="","",INDEX(INDIRECT($2:$2),ATALI[[#This Row],[//]]))</f>
        <v/>
      </c>
      <c r="V1018" s="32" t="str">
        <f ca="1">LOWER(SUBSTITUTE(SUBSTITUTE(SUBSTITUTE(SUBSTITUTE(SUBSTITUTE(SUBSTITUTE(SUBSTITUTE(ATALI[[#This Row],[N.B.nota]]," ",""),"-",""),"(",""),")",""),".",""),",",""),"/",""))</f>
        <v/>
      </c>
      <c r="W1018" s="32" t="str">
        <f ca="1">IF(ATALI[[#This Row],[concat]]="","",MATCH(ATALI[[#This Row],[concat]],[3]!db[NB NOTA_C],0)+1)</f>
        <v/>
      </c>
      <c r="X1018" s="32" t="str">
        <f ca="1">IF(ATALI[[#This Row],[N.B.nota]]="","",ADDRESS(ROW(ATALI[QB]),COLUMN(ATALI[QB]))&amp;":"&amp;ADDRESS(ROW(),COLUMN(ATALI[QB])))</f>
        <v/>
      </c>
      <c r="Y1018" s="46" t="str">
        <f ca="1">IF(ATALI[[#This Row],[//]]="","",HYPERLINK("[../DB.xlsx]DB!e"&amp;MATCH(ATALI[[#This Row],[concat]],[3]!db[NB NOTA_C],0)+1,"&gt;"))</f>
        <v/>
      </c>
      <c r="Z1018" s="32">
        <f ca="1">IF(ATALI[[#This Row],[ID NOTA]]="",INDIRECT(ADDRESS(ROW()-1,COLUMN())),ATALI[[#This Row],[ID NOTA]])</f>
        <v>7</v>
      </c>
    </row>
    <row r="1019" spans="1:26" x14ac:dyDescent="0.25">
      <c r="A1019" s="32"/>
      <c r="B1019" s="29" t="str">
        <f>IF(ATALI[[#This Row],[N_ID]]="","",INDEX(Table1[ID],MATCH(ATALI[[#This Row],[N_ID]],Table1[N_ID],0)))</f>
        <v/>
      </c>
      <c r="C1019" s="29" t="str">
        <f ca="1">IF(ATALI[[#This Row],[//]]="","",HYPERLINK("["&amp;SUBSTITUTE(DIR,"'","")&amp;"]NOTA!D"&amp;ATALI[[#This Row],[//]]+2,"&gt;"))</f>
        <v/>
      </c>
      <c r="D1019" s="29" t="str">
        <f>IF(ATALI[[#This Row],[ID NOTA]]="","",INDEX(Table1[QB],MATCH(ATALI[[#This Row],[ID NOTA]],Table1[ID],0)))</f>
        <v/>
      </c>
      <c r="E101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19" s="29"/>
      <c r="G1019" s="30" t="str">
        <f ca="1">IF(ATALI[[#This Row],[N_ID]]="","",INDEX(INDIRECT($2:$2),ATALI[[#This Row],[//]]))</f>
        <v/>
      </c>
      <c r="H1019" s="30" t="str">
        <f ca="1">IF(ATALI[[#This Row],[N_ID]]="","",INDEX(INDIRECT($2:$2),ATALI[[#This Row],[//]]))</f>
        <v/>
      </c>
      <c r="I1019" s="32" t="str">
        <f ca="1">IF(ATALI[[#This Row],[N_ID]]="","",INDEX(INDIRECT($2:$2),ATALI[[#This Row],[//]]))</f>
        <v/>
      </c>
      <c r="J1019" s="32" t="str">
        <f ca="1">IF(ATALI[[#This Row],[//]]="","",INDEX([3]!db[NB PAJAK],ATALI[[#This Row],[stt]]-1))</f>
        <v/>
      </c>
      <c r="K1019" s="29" t="str">
        <f ca="1">IF(ATALI[[#This Row],[//]]="","",INDEX(INDIRECT($2:$2),ATALI[[#This Row],[//]]))</f>
        <v/>
      </c>
      <c r="L1019" s="29" t="str">
        <f ca="1">IF(ATALI[[#This Row],[//]]="","",INDEX(INDIRECT($2:$2),ATALI[[#This Row],[//]]))</f>
        <v/>
      </c>
      <c r="M1019" s="29" t="str">
        <f ca="1">IF(ATALI[[#This Row],[//]]="","",INDEX(INDIRECT($2:$2),ATALI[[#This Row],[//]]))</f>
        <v/>
      </c>
      <c r="N1019" s="33" t="str">
        <f ca="1">IF(ATALI[[#This Row],[//]]="","",INDEX(INDIRECT($2:$2),ATALI[[#This Row],[//]]))</f>
        <v/>
      </c>
      <c r="O1019" s="44" t="str">
        <f ca="1">IF(ATALI[[#This Row],[//]]="","",INDEX(INDIRECT($2:$2),ATALI[[#This Row],[//]]))</f>
        <v/>
      </c>
      <c r="P1019" s="44" t="str">
        <f ca="1">IF(ATALI[[#This Row],[//]]="","",IF(INDEX(INDIRECT($2:$2),ATALI[[#This Row],[//]])="","",INDEX(INDIRECT($2:$2),ATALI[[#This Row],[//]])))</f>
        <v/>
      </c>
      <c r="Q1019" s="33" t="str">
        <f ca="1">IF(ATALI[[#This Row],[//]]="","",INDEX(INDIRECT($2:$2),ATALI[[#This Row],[//]]))</f>
        <v/>
      </c>
      <c r="R10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1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19" s="45" t="str">
        <f ca="1">IF(ATALI[[#This Row],[//]]="","",IF(INDEX(INDIRECT($2:$2),ATALI[[#This Row],[//]])="","",INDEX(INDIRECT($2:$2),ATALI[[#This Row],[//]])))</f>
        <v/>
      </c>
      <c r="U1019" s="32" t="str">
        <f ca="1">IF(ATALI[[#This Row],[//]]="","",INDEX(INDIRECT($2:$2),ATALI[[#This Row],[//]]))</f>
        <v/>
      </c>
      <c r="V1019" s="32" t="str">
        <f ca="1">LOWER(SUBSTITUTE(SUBSTITUTE(SUBSTITUTE(SUBSTITUTE(SUBSTITUTE(SUBSTITUTE(SUBSTITUTE(ATALI[[#This Row],[N.B.nota]]," ",""),"-",""),"(",""),")",""),".",""),",",""),"/",""))</f>
        <v/>
      </c>
      <c r="W1019" s="32" t="str">
        <f ca="1">IF(ATALI[[#This Row],[concat]]="","",MATCH(ATALI[[#This Row],[concat]],[3]!db[NB NOTA_C],0)+1)</f>
        <v/>
      </c>
      <c r="X1019" s="32" t="str">
        <f ca="1">IF(ATALI[[#This Row],[N.B.nota]]="","",ADDRESS(ROW(ATALI[QB]),COLUMN(ATALI[QB]))&amp;":"&amp;ADDRESS(ROW(),COLUMN(ATALI[QB])))</f>
        <v/>
      </c>
      <c r="Y1019" s="46" t="str">
        <f ca="1">IF(ATALI[[#This Row],[//]]="","",HYPERLINK("[../DB.xlsx]DB!e"&amp;MATCH(ATALI[[#This Row],[concat]],[3]!db[NB NOTA_C],0)+1,"&gt;"))</f>
        <v/>
      </c>
      <c r="Z1019" s="32">
        <f ca="1">IF(ATALI[[#This Row],[ID NOTA]]="",INDIRECT(ADDRESS(ROW()-1,COLUMN())),ATALI[[#This Row],[ID NOTA]])</f>
        <v>7</v>
      </c>
    </row>
    <row r="1020" spans="1:26" x14ac:dyDescent="0.25">
      <c r="A1020" s="32"/>
      <c r="B1020" s="29" t="str">
        <f>IF(ATALI[[#This Row],[N_ID]]="","",INDEX(Table1[ID],MATCH(ATALI[[#This Row],[N_ID]],Table1[N_ID],0)))</f>
        <v/>
      </c>
      <c r="C1020" s="29" t="str">
        <f ca="1">IF(ATALI[[#This Row],[//]]="","",HYPERLINK("["&amp;SUBSTITUTE(DIR,"'","")&amp;"]NOTA!D"&amp;ATALI[[#This Row],[//]]+2,"&gt;"))</f>
        <v/>
      </c>
      <c r="D1020" s="29" t="str">
        <f>IF(ATALI[[#This Row],[ID NOTA]]="","",INDEX(Table1[QB],MATCH(ATALI[[#This Row],[ID NOTA]],Table1[ID],0)))</f>
        <v/>
      </c>
      <c r="E102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20" s="29"/>
      <c r="G1020" s="30" t="str">
        <f ca="1">IF(ATALI[[#This Row],[N_ID]]="","",INDEX(INDIRECT($2:$2),ATALI[[#This Row],[//]]))</f>
        <v/>
      </c>
      <c r="H1020" s="30" t="str">
        <f ca="1">IF(ATALI[[#This Row],[N_ID]]="","",INDEX(INDIRECT($2:$2),ATALI[[#This Row],[//]]))</f>
        <v/>
      </c>
      <c r="I1020" s="32" t="str">
        <f ca="1">IF(ATALI[[#This Row],[N_ID]]="","",INDEX(INDIRECT($2:$2),ATALI[[#This Row],[//]]))</f>
        <v/>
      </c>
      <c r="J1020" s="32" t="str">
        <f ca="1">IF(ATALI[[#This Row],[//]]="","",INDEX([3]!db[NB PAJAK],ATALI[[#This Row],[stt]]-1))</f>
        <v/>
      </c>
      <c r="K1020" s="29" t="str">
        <f ca="1">IF(ATALI[[#This Row],[//]]="","",INDEX(INDIRECT($2:$2),ATALI[[#This Row],[//]]))</f>
        <v/>
      </c>
      <c r="L1020" s="29" t="str">
        <f ca="1">IF(ATALI[[#This Row],[//]]="","",INDEX(INDIRECT($2:$2),ATALI[[#This Row],[//]]))</f>
        <v/>
      </c>
      <c r="M1020" s="29" t="str">
        <f ca="1">IF(ATALI[[#This Row],[//]]="","",INDEX(INDIRECT($2:$2),ATALI[[#This Row],[//]]))</f>
        <v/>
      </c>
      <c r="N1020" s="33" t="str">
        <f ca="1">IF(ATALI[[#This Row],[//]]="","",INDEX(INDIRECT($2:$2),ATALI[[#This Row],[//]]))</f>
        <v/>
      </c>
      <c r="O1020" s="44" t="str">
        <f ca="1">IF(ATALI[[#This Row],[//]]="","",INDEX(INDIRECT($2:$2),ATALI[[#This Row],[//]]))</f>
        <v/>
      </c>
      <c r="P1020" s="44" t="str">
        <f ca="1">IF(ATALI[[#This Row],[//]]="","",IF(INDEX(INDIRECT($2:$2),ATALI[[#This Row],[//]])="","",INDEX(INDIRECT($2:$2),ATALI[[#This Row],[//]])))</f>
        <v/>
      </c>
      <c r="Q1020" s="33" t="str">
        <f ca="1">IF(ATALI[[#This Row],[//]]="","",INDEX(INDIRECT($2:$2),ATALI[[#This Row],[//]]))</f>
        <v/>
      </c>
      <c r="R10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2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20" s="45" t="str">
        <f ca="1">IF(ATALI[[#This Row],[//]]="","",IF(INDEX(INDIRECT($2:$2),ATALI[[#This Row],[//]])="","",INDEX(INDIRECT($2:$2),ATALI[[#This Row],[//]])))</f>
        <v/>
      </c>
      <c r="U1020" s="32" t="str">
        <f ca="1">IF(ATALI[[#This Row],[//]]="","",INDEX(INDIRECT($2:$2),ATALI[[#This Row],[//]]))</f>
        <v/>
      </c>
      <c r="V1020" s="32" t="str">
        <f ca="1">LOWER(SUBSTITUTE(SUBSTITUTE(SUBSTITUTE(SUBSTITUTE(SUBSTITUTE(SUBSTITUTE(SUBSTITUTE(ATALI[[#This Row],[N.B.nota]]," ",""),"-",""),"(",""),")",""),".",""),",",""),"/",""))</f>
        <v/>
      </c>
      <c r="W1020" s="32" t="str">
        <f ca="1">IF(ATALI[[#This Row],[concat]]="","",MATCH(ATALI[[#This Row],[concat]],[3]!db[NB NOTA_C],0)+1)</f>
        <v/>
      </c>
      <c r="X1020" s="32" t="str">
        <f ca="1">IF(ATALI[[#This Row],[N.B.nota]]="","",ADDRESS(ROW(ATALI[QB]),COLUMN(ATALI[QB]))&amp;":"&amp;ADDRESS(ROW(),COLUMN(ATALI[QB])))</f>
        <v/>
      </c>
      <c r="Y1020" s="46" t="str">
        <f ca="1">IF(ATALI[[#This Row],[//]]="","",HYPERLINK("[../DB.xlsx]DB!e"&amp;MATCH(ATALI[[#This Row],[concat]],[3]!db[NB NOTA_C],0)+1,"&gt;"))</f>
        <v/>
      </c>
      <c r="Z1020" s="32">
        <f ca="1">IF(ATALI[[#This Row],[ID NOTA]]="",INDIRECT(ADDRESS(ROW()-1,COLUMN())),ATALI[[#This Row],[ID NOTA]])</f>
        <v>7</v>
      </c>
    </row>
    <row r="1021" spans="1:26" x14ac:dyDescent="0.25">
      <c r="A1021" s="32"/>
      <c r="B1021" s="29" t="str">
        <f>IF(ATALI[[#This Row],[N_ID]]="","",INDEX(Table1[ID],MATCH(ATALI[[#This Row],[N_ID]],Table1[N_ID],0)))</f>
        <v/>
      </c>
      <c r="C1021" s="29" t="str">
        <f ca="1">IF(ATALI[[#This Row],[//]]="","",HYPERLINK("["&amp;SUBSTITUTE(DIR,"'","")&amp;"]NOTA!D"&amp;ATALI[[#This Row],[//]]+2,"&gt;"))</f>
        <v/>
      </c>
      <c r="D1021" s="29" t="str">
        <f>IF(ATALI[[#This Row],[ID NOTA]]="","",INDEX(Table1[QB],MATCH(ATALI[[#This Row],[ID NOTA]],Table1[ID],0)))</f>
        <v/>
      </c>
      <c r="E102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21" s="29"/>
      <c r="G1021" s="30" t="str">
        <f ca="1">IF(ATALI[[#This Row],[N_ID]]="","",INDEX(INDIRECT($2:$2),ATALI[[#This Row],[//]]))</f>
        <v/>
      </c>
      <c r="H1021" s="30" t="str">
        <f ca="1">IF(ATALI[[#This Row],[N_ID]]="","",INDEX(INDIRECT($2:$2),ATALI[[#This Row],[//]]))</f>
        <v/>
      </c>
      <c r="I1021" s="32" t="str">
        <f ca="1">IF(ATALI[[#This Row],[N_ID]]="","",INDEX(INDIRECT($2:$2),ATALI[[#This Row],[//]]))</f>
        <v/>
      </c>
      <c r="J1021" s="32" t="str">
        <f ca="1">IF(ATALI[[#This Row],[//]]="","",INDEX([3]!db[NB PAJAK],ATALI[[#This Row],[stt]]-1))</f>
        <v/>
      </c>
      <c r="K1021" s="29" t="str">
        <f ca="1">IF(ATALI[[#This Row],[//]]="","",INDEX(INDIRECT($2:$2),ATALI[[#This Row],[//]]))</f>
        <v/>
      </c>
      <c r="L1021" s="29" t="str">
        <f ca="1">IF(ATALI[[#This Row],[//]]="","",INDEX(INDIRECT($2:$2),ATALI[[#This Row],[//]]))</f>
        <v/>
      </c>
      <c r="M1021" s="29" t="str">
        <f ca="1">IF(ATALI[[#This Row],[//]]="","",INDEX(INDIRECT($2:$2),ATALI[[#This Row],[//]]))</f>
        <v/>
      </c>
      <c r="N1021" s="33" t="str">
        <f ca="1">IF(ATALI[[#This Row],[//]]="","",INDEX(INDIRECT($2:$2),ATALI[[#This Row],[//]]))</f>
        <v/>
      </c>
      <c r="O1021" s="44" t="str">
        <f ca="1">IF(ATALI[[#This Row],[//]]="","",INDEX(INDIRECT($2:$2),ATALI[[#This Row],[//]]))</f>
        <v/>
      </c>
      <c r="P1021" s="44" t="str">
        <f ca="1">IF(ATALI[[#This Row],[//]]="","",IF(INDEX(INDIRECT($2:$2),ATALI[[#This Row],[//]])="","",INDEX(INDIRECT($2:$2),ATALI[[#This Row],[//]])))</f>
        <v/>
      </c>
      <c r="Q1021" s="33" t="str">
        <f ca="1">IF(ATALI[[#This Row],[//]]="","",INDEX(INDIRECT($2:$2),ATALI[[#This Row],[//]]))</f>
        <v/>
      </c>
      <c r="R10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2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21" s="45" t="str">
        <f ca="1">IF(ATALI[[#This Row],[//]]="","",IF(INDEX(INDIRECT($2:$2),ATALI[[#This Row],[//]])="","",INDEX(INDIRECT($2:$2),ATALI[[#This Row],[//]])))</f>
        <v/>
      </c>
      <c r="U1021" s="32" t="str">
        <f ca="1">IF(ATALI[[#This Row],[//]]="","",INDEX(INDIRECT($2:$2),ATALI[[#This Row],[//]]))</f>
        <v/>
      </c>
      <c r="V1021" s="32" t="str">
        <f ca="1">LOWER(SUBSTITUTE(SUBSTITUTE(SUBSTITUTE(SUBSTITUTE(SUBSTITUTE(SUBSTITUTE(SUBSTITUTE(ATALI[[#This Row],[N.B.nota]]," ",""),"-",""),"(",""),")",""),".",""),",",""),"/",""))</f>
        <v/>
      </c>
      <c r="W1021" s="32" t="str">
        <f ca="1">IF(ATALI[[#This Row],[concat]]="","",MATCH(ATALI[[#This Row],[concat]],[3]!db[NB NOTA_C],0)+1)</f>
        <v/>
      </c>
      <c r="X1021" s="32" t="str">
        <f ca="1">IF(ATALI[[#This Row],[N.B.nota]]="","",ADDRESS(ROW(ATALI[QB]),COLUMN(ATALI[QB]))&amp;":"&amp;ADDRESS(ROW(),COLUMN(ATALI[QB])))</f>
        <v/>
      </c>
      <c r="Y1021" s="46" t="str">
        <f ca="1">IF(ATALI[[#This Row],[//]]="","",HYPERLINK("[../DB.xlsx]DB!e"&amp;MATCH(ATALI[[#This Row],[concat]],[3]!db[NB NOTA_C],0)+1,"&gt;"))</f>
        <v/>
      </c>
      <c r="Z1021" s="32">
        <f ca="1">IF(ATALI[[#This Row],[ID NOTA]]="",INDIRECT(ADDRESS(ROW()-1,COLUMN())),ATALI[[#This Row],[ID NOTA]])</f>
        <v>7</v>
      </c>
    </row>
    <row r="1022" spans="1:26" x14ac:dyDescent="0.25">
      <c r="A1022" s="32"/>
      <c r="B1022" s="29" t="str">
        <f>IF(ATALI[[#This Row],[N_ID]]="","",INDEX(Table1[ID],MATCH(ATALI[[#This Row],[N_ID]],Table1[N_ID],0)))</f>
        <v/>
      </c>
      <c r="C1022" s="29" t="str">
        <f ca="1">IF(ATALI[[#This Row],[//]]="","",HYPERLINK("["&amp;SUBSTITUTE(DIR,"'","")&amp;"]NOTA!D"&amp;ATALI[[#This Row],[//]]+2,"&gt;"))</f>
        <v/>
      </c>
      <c r="D1022" s="29" t="str">
        <f>IF(ATALI[[#This Row],[ID NOTA]]="","",INDEX(Table1[QB],MATCH(ATALI[[#This Row],[ID NOTA]],Table1[ID],0)))</f>
        <v/>
      </c>
      <c r="E102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22" s="29"/>
      <c r="G1022" s="30" t="str">
        <f ca="1">IF(ATALI[[#This Row],[N_ID]]="","",INDEX(INDIRECT($2:$2),ATALI[[#This Row],[//]]))</f>
        <v/>
      </c>
      <c r="H1022" s="30" t="str">
        <f ca="1">IF(ATALI[[#This Row],[N_ID]]="","",INDEX(INDIRECT($2:$2),ATALI[[#This Row],[//]]))</f>
        <v/>
      </c>
      <c r="I1022" s="32" t="str">
        <f ca="1">IF(ATALI[[#This Row],[N_ID]]="","",INDEX(INDIRECT($2:$2),ATALI[[#This Row],[//]]))</f>
        <v/>
      </c>
      <c r="J1022" s="32" t="str">
        <f ca="1">IF(ATALI[[#This Row],[//]]="","",INDEX([3]!db[NB PAJAK],ATALI[[#This Row],[stt]]-1))</f>
        <v/>
      </c>
      <c r="K1022" s="29" t="str">
        <f ca="1">IF(ATALI[[#This Row],[//]]="","",INDEX(INDIRECT($2:$2),ATALI[[#This Row],[//]]))</f>
        <v/>
      </c>
      <c r="L1022" s="29" t="str">
        <f ca="1">IF(ATALI[[#This Row],[//]]="","",INDEX(INDIRECT($2:$2),ATALI[[#This Row],[//]]))</f>
        <v/>
      </c>
      <c r="M1022" s="29" t="str">
        <f ca="1">IF(ATALI[[#This Row],[//]]="","",INDEX(INDIRECT($2:$2),ATALI[[#This Row],[//]]))</f>
        <v/>
      </c>
      <c r="N1022" s="33" t="str">
        <f ca="1">IF(ATALI[[#This Row],[//]]="","",INDEX(INDIRECT($2:$2),ATALI[[#This Row],[//]]))</f>
        <v/>
      </c>
      <c r="O1022" s="44" t="str">
        <f ca="1">IF(ATALI[[#This Row],[//]]="","",INDEX(INDIRECT($2:$2),ATALI[[#This Row],[//]]))</f>
        <v/>
      </c>
      <c r="P1022" s="44" t="str">
        <f ca="1">IF(ATALI[[#This Row],[//]]="","",IF(INDEX(INDIRECT($2:$2),ATALI[[#This Row],[//]])="","",INDEX(INDIRECT($2:$2),ATALI[[#This Row],[//]])))</f>
        <v/>
      </c>
      <c r="Q1022" s="33" t="str">
        <f ca="1">IF(ATALI[[#This Row],[//]]="","",INDEX(INDIRECT($2:$2),ATALI[[#This Row],[//]]))</f>
        <v/>
      </c>
      <c r="R10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2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22" s="45" t="str">
        <f ca="1">IF(ATALI[[#This Row],[//]]="","",IF(INDEX(INDIRECT($2:$2),ATALI[[#This Row],[//]])="","",INDEX(INDIRECT($2:$2),ATALI[[#This Row],[//]])))</f>
        <v/>
      </c>
      <c r="U1022" s="32" t="str">
        <f ca="1">IF(ATALI[[#This Row],[//]]="","",INDEX(INDIRECT($2:$2),ATALI[[#This Row],[//]]))</f>
        <v/>
      </c>
      <c r="V1022" s="32" t="str">
        <f ca="1">LOWER(SUBSTITUTE(SUBSTITUTE(SUBSTITUTE(SUBSTITUTE(SUBSTITUTE(SUBSTITUTE(SUBSTITUTE(ATALI[[#This Row],[N.B.nota]]," ",""),"-",""),"(",""),")",""),".",""),",",""),"/",""))</f>
        <v/>
      </c>
      <c r="W1022" s="32" t="str">
        <f ca="1">IF(ATALI[[#This Row],[concat]]="","",MATCH(ATALI[[#This Row],[concat]],[3]!db[NB NOTA_C],0)+1)</f>
        <v/>
      </c>
      <c r="X1022" s="32" t="str">
        <f ca="1">IF(ATALI[[#This Row],[N.B.nota]]="","",ADDRESS(ROW(ATALI[QB]),COLUMN(ATALI[QB]))&amp;":"&amp;ADDRESS(ROW(),COLUMN(ATALI[QB])))</f>
        <v/>
      </c>
      <c r="Y1022" s="46" t="str">
        <f ca="1">IF(ATALI[[#This Row],[//]]="","",HYPERLINK("[../DB.xlsx]DB!e"&amp;MATCH(ATALI[[#This Row],[concat]],[3]!db[NB NOTA_C],0)+1,"&gt;"))</f>
        <v/>
      </c>
      <c r="Z1022" s="32">
        <f ca="1">IF(ATALI[[#This Row],[ID NOTA]]="",INDIRECT(ADDRESS(ROW()-1,COLUMN())),ATALI[[#This Row],[ID NOTA]])</f>
        <v>7</v>
      </c>
    </row>
    <row r="1023" spans="1:26" x14ac:dyDescent="0.25">
      <c r="A1023" s="32"/>
      <c r="B1023" s="29" t="str">
        <f>IF(ATALI[[#This Row],[N_ID]]="","",INDEX(Table1[ID],MATCH(ATALI[[#This Row],[N_ID]],Table1[N_ID],0)))</f>
        <v/>
      </c>
      <c r="C1023" s="29" t="str">
        <f ca="1">IF(ATALI[[#This Row],[//]]="","",HYPERLINK("["&amp;SUBSTITUTE(DIR,"'","")&amp;"]NOTA!D"&amp;ATALI[[#This Row],[//]]+2,"&gt;"))</f>
        <v/>
      </c>
      <c r="D1023" s="29" t="str">
        <f>IF(ATALI[[#This Row],[ID NOTA]]="","",INDEX(Table1[QB],MATCH(ATALI[[#This Row],[ID NOTA]],Table1[ID],0)))</f>
        <v/>
      </c>
      <c r="E102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23" s="29"/>
      <c r="G1023" s="30" t="str">
        <f ca="1">IF(ATALI[[#This Row],[N_ID]]="","",INDEX(INDIRECT($2:$2),ATALI[[#This Row],[//]]))</f>
        <v/>
      </c>
      <c r="H1023" s="30" t="str">
        <f ca="1">IF(ATALI[[#This Row],[N_ID]]="","",INDEX(INDIRECT($2:$2),ATALI[[#This Row],[//]]))</f>
        <v/>
      </c>
      <c r="I1023" s="32" t="str">
        <f ca="1">IF(ATALI[[#This Row],[N_ID]]="","",INDEX(INDIRECT($2:$2),ATALI[[#This Row],[//]]))</f>
        <v/>
      </c>
      <c r="J1023" s="32" t="str">
        <f ca="1">IF(ATALI[[#This Row],[//]]="","",INDEX([3]!db[NB PAJAK],ATALI[[#This Row],[stt]]-1))</f>
        <v/>
      </c>
      <c r="K1023" s="29" t="str">
        <f ca="1">IF(ATALI[[#This Row],[//]]="","",INDEX(INDIRECT($2:$2),ATALI[[#This Row],[//]]))</f>
        <v/>
      </c>
      <c r="L1023" s="29" t="str">
        <f ca="1">IF(ATALI[[#This Row],[//]]="","",INDEX(INDIRECT($2:$2),ATALI[[#This Row],[//]]))</f>
        <v/>
      </c>
      <c r="M1023" s="29" t="str">
        <f ca="1">IF(ATALI[[#This Row],[//]]="","",INDEX(INDIRECT($2:$2),ATALI[[#This Row],[//]]))</f>
        <v/>
      </c>
      <c r="N1023" s="33" t="str">
        <f ca="1">IF(ATALI[[#This Row],[//]]="","",INDEX(INDIRECT($2:$2),ATALI[[#This Row],[//]]))</f>
        <v/>
      </c>
      <c r="O1023" s="44" t="str">
        <f ca="1">IF(ATALI[[#This Row],[//]]="","",INDEX(INDIRECT($2:$2),ATALI[[#This Row],[//]]))</f>
        <v/>
      </c>
      <c r="P1023" s="44" t="str">
        <f ca="1">IF(ATALI[[#This Row],[//]]="","",IF(INDEX(INDIRECT($2:$2),ATALI[[#This Row],[//]])="","",INDEX(INDIRECT($2:$2),ATALI[[#This Row],[//]])))</f>
        <v/>
      </c>
      <c r="Q1023" s="33" t="str">
        <f ca="1">IF(ATALI[[#This Row],[//]]="","",INDEX(INDIRECT($2:$2),ATALI[[#This Row],[//]]))</f>
        <v/>
      </c>
      <c r="R10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2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23" s="45" t="str">
        <f ca="1">IF(ATALI[[#This Row],[//]]="","",IF(INDEX(INDIRECT($2:$2),ATALI[[#This Row],[//]])="","",INDEX(INDIRECT($2:$2),ATALI[[#This Row],[//]])))</f>
        <v/>
      </c>
      <c r="U1023" s="32" t="str">
        <f ca="1">IF(ATALI[[#This Row],[//]]="","",INDEX(INDIRECT($2:$2),ATALI[[#This Row],[//]]))</f>
        <v/>
      </c>
      <c r="V1023" s="32" t="str">
        <f ca="1">LOWER(SUBSTITUTE(SUBSTITUTE(SUBSTITUTE(SUBSTITUTE(SUBSTITUTE(SUBSTITUTE(SUBSTITUTE(ATALI[[#This Row],[N.B.nota]]," ",""),"-",""),"(",""),")",""),".",""),",",""),"/",""))</f>
        <v/>
      </c>
      <c r="W1023" s="32" t="str">
        <f ca="1">IF(ATALI[[#This Row],[concat]]="","",MATCH(ATALI[[#This Row],[concat]],[3]!db[NB NOTA_C],0)+1)</f>
        <v/>
      </c>
      <c r="X1023" s="32" t="str">
        <f ca="1">IF(ATALI[[#This Row],[N.B.nota]]="","",ADDRESS(ROW(ATALI[QB]),COLUMN(ATALI[QB]))&amp;":"&amp;ADDRESS(ROW(),COLUMN(ATALI[QB])))</f>
        <v/>
      </c>
      <c r="Y1023" s="46" t="str">
        <f ca="1">IF(ATALI[[#This Row],[//]]="","",HYPERLINK("[../DB.xlsx]DB!e"&amp;MATCH(ATALI[[#This Row],[concat]],[3]!db[NB NOTA_C],0)+1,"&gt;"))</f>
        <v/>
      </c>
      <c r="Z1023" s="32">
        <f ca="1">IF(ATALI[[#This Row],[ID NOTA]]="",INDIRECT(ADDRESS(ROW()-1,COLUMN())),ATALI[[#This Row],[ID NOTA]])</f>
        <v>7</v>
      </c>
    </row>
    <row r="1024" spans="1:26" x14ac:dyDescent="0.25">
      <c r="A1024" s="32"/>
      <c r="B1024" s="29" t="str">
        <f>IF(ATALI[[#This Row],[N_ID]]="","",INDEX(Table1[ID],MATCH(ATALI[[#This Row],[N_ID]],Table1[N_ID],0)))</f>
        <v/>
      </c>
      <c r="C1024" s="29" t="str">
        <f ca="1">IF(ATALI[[#This Row],[//]]="","",HYPERLINK("["&amp;SUBSTITUTE(DIR,"'","")&amp;"]NOTA!D"&amp;ATALI[[#This Row],[//]]+2,"&gt;"))</f>
        <v/>
      </c>
      <c r="D1024" s="29" t="str">
        <f>IF(ATALI[[#This Row],[ID NOTA]]="","",INDEX(Table1[QB],MATCH(ATALI[[#This Row],[ID NOTA]],Table1[ID],0)))</f>
        <v/>
      </c>
      <c r="E102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24" s="29"/>
      <c r="G1024" s="30" t="str">
        <f ca="1">IF(ATALI[[#This Row],[N_ID]]="","",INDEX(INDIRECT($2:$2),ATALI[[#This Row],[//]]))</f>
        <v/>
      </c>
      <c r="H1024" s="30" t="str">
        <f ca="1">IF(ATALI[[#This Row],[N_ID]]="","",INDEX(INDIRECT($2:$2),ATALI[[#This Row],[//]]))</f>
        <v/>
      </c>
      <c r="I1024" s="32" t="str">
        <f ca="1">IF(ATALI[[#This Row],[N_ID]]="","",INDEX(INDIRECT($2:$2),ATALI[[#This Row],[//]]))</f>
        <v/>
      </c>
      <c r="J1024" s="32" t="str">
        <f ca="1">IF(ATALI[[#This Row],[//]]="","",INDEX([3]!db[NB PAJAK],ATALI[[#This Row],[stt]]-1))</f>
        <v/>
      </c>
      <c r="K1024" s="29" t="str">
        <f ca="1">IF(ATALI[[#This Row],[//]]="","",INDEX(INDIRECT($2:$2),ATALI[[#This Row],[//]]))</f>
        <v/>
      </c>
      <c r="L1024" s="29" t="str">
        <f ca="1">IF(ATALI[[#This Row],[//]]="","",INDEX(INDIRECT($2:$2),ATALI[[#This Row],[//]]))</f>
        <v/>
      </c>
      <c r="M1024" s="29" t="str">
        <f ca="1">IF(ATALI[[#This Row],[//]]="","",INDEX(INDIRECT($2:$2),ATALI[[#This Row],[//]]))</f>
        <v/>
      </c>
      <c r="N1024" s="33" t="str">
        <f ca="1">IF(ATALI[[#This Row],[//]]="","",INDEX(INDIRECT($2:$2),ATALI[[#This Row],[//]]))</f>
        <v/>
      </c>
      <c r="O1024" s="44" t="str">
        <f ca="1">IF(ATALI[[#This Row],[//]]="","",INDEX(INDIRECT($2:$2),ATALI[[#This Row],[//]]))</f>
        <v/>
      </c>
      <c r="P1024" s="44" t="str">
        <f ca="1">IF(ATALI[[#This Row],[//]]="","",IF(INDEX(INDIRECT($2:$2),ATALI[[#This Row],[//]])="","",INDEX(INDIRECT($2:$2),ATALI[[#This Row],[//]])))</f>
        <v/>
      </c>
      <c r="Q1024" s="33" t="str">
        <f ca="1">IF(ATALI[[#This Row],[//]]="","",INDEX(INDIRECT($2:$2),ATALI[[#This Row],[//]]))</f>
        <v/>
      </c>
      <c r="R10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2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24" s="45" t="str">
        <f ca="1">IF(ATALI[[#This Row],[//]]="","",IF(INDEX(INDIRECT($2:$2),ATALI[[#This Row],[//]])="","",INDEX(INDIRECT($2:$2),ATALI[[#This Row],[//]])))</f>
        <v/>
      </c>
      <c r="U1024" s="32" t="str">
        <f ca="1">IF(ATALI[[#This Row],[//]]="","",INDEX(INDIRECT($2:$2),ATALI[[#This Row],[//]]))</f>
        <v/>
      </c>
      <c r="V1024" s="32" t="str">
        <f ca="1">LOWER(SUBSTITUTE(SUBSTITUTE(SUBSTITUTE(SUBSTITUTE(SUBSTITUTE(SUBSTITUTE(SUBSTITUTE(ATALI[[#This Row],[N.B.nota]]," ",""),"-",""),"(",""),")",""),".",""),",",""),"/",""))</f>
        <v/>
      </c>
      <c r="W1024" s="32" t="str">
        <f ca="1">IF(ATALI[[#This Row],[concat]]="","",MATCH(ATALI[[#This Row],[concat]],[3]!db[NB NOTA_C],0)+1)</f>
        <v/>
      </c>
      <c r="X1024" s="32" t="str">
        <f ca="1">IF(ATALI[[#This Row],[N.B.nota]]="","",ADDRESS(ROW(ATALI[QB]),COLUMN(ATALI[QB]))&amp;":"&amp;ADDRESS(ROW(),COLUMN(ATALI[QB])))</f>
        <v/>
      </c>
      <c r="Y1024" s="46" t="str">
        <f ca="1">IF(ATALI[[#This Row],[//]]="","",HYPERLINK("[../DB.xlsx]DB!e"&amp;MATCH(ATALI[[#This Row],[concat]],[3]!db[NB NOTA_C],0)+1,"&gt;"))</f>
        <v/>
      </c>
      <c r="Z1024" s="32">
        <f ca="1">IF(ATALI[[#This Row],[ID NOTA]]="",INDIRECT(ADDRESS(ROW()-1,COLUMN())),ATALI[[#This Row],[ID NOTA]])</f>
        <v>7</v>
      </c>
    </row>
    <row r="1025" spans="1:26" x14ac:dyDescent="0.25">
      <c r="A1025" s="32"/>
      <c r="B1025" s="29" t="str">
        <f>IF(ATALI[[#This Row],[N_ID]]="","",INDEX(Table1[ID],MATCH(ATALI[[#This Row],[N_ID]],Table1[N_ID],0)))</f>
        <v/>
      </c>
      <c r="C1025" s="29" t="str">
        <f ca="1">IF(ATALI[[#This Row],[//]]="","",HYPERLINK("["&amp;SUBSTITUTE(DIR,"'","")&amp;"]NOTA!D"&amp;ATALI[[#This Row],[//]]+2,"&gt;"))</f>
        <v/>
      </c>
      <c r="D1025" s="29" t="str">
        <f>IF(ATALI[[#This Row],[ID NOTA]]="","",INDEX(Table1[QB],MATCH(ATALI[[#This Row],[ID NOTA]],Table1[ID],0)))</f>
        <v/>
      </c>
      <c r="E102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25" s="29"/>
      <c r="G1025" s="30" t="str">
        <f ca="1">IF(ATALI[[#This Row],[N_ID]]="","",INDEX(INDIRECT($2:$2),ATALI[[#This Row],[//]]))</f>
        <v/>
      </c>
      <c r="H1025" s="30" t="str">
        <f ca="1">IF(ATALI[[#This Row],[N_ID]]="","",INDEX(INDIRECT($2:$2),ATALI[[#This Row],[//]]))</f>
        <v/>
      </c>
      <c r="I1025" s="32" t="str">
        <f ca="1">IF(ATALI[[#This Row],[N_ID]]="","",INDEX(INDIRECT($2:$2),ATALI[[#This Row],[//]]))</f>
        <v/>
      </c>
      <c r="J1025" s="32" t="str">
        <f ca="1">IF(ATALI[[#This Row],[//]]="","",INDEX([3]!db[NB PAJAK],ATALI[[#This Row],[stt]]-1))</f>
        <v/>
      </c>
      <c r="K1025" s="29" t="str">
        <f ca="1">IF(ATALI[[#This Row],[//]]="","",INDEX(INDIRECT($2:$2),ATALI[[#This Row],[//]]))</f>
        <v/>
      </c>
      <c r="L1025" s="29" t="str">
        <f ca="1">IF(ATALI[[#This Row],[//]]="","",INDEX(INDIRECT($2:$2),ATALI[[#This Row],[//]]))</f>
        <v/>
      </c>
      <c r="M1025" s="29" t="str">
        <f ca="1">IF(ATALI[[#This Row],[//]]="","",INDEX(INDIRECT($2:$2),ATALI[[#This Row],[//]]))</f>
        <v/>
      </c>
      <c r="N1025" s="33" t="str">
        <f ca="1">IF(ATALI[[#This Row],[//]]="","",INDEX(INDIRECT($2:$2),ATALI[[#This Row],[//]]))</f>
        <v/>
      </c>
      <c r="O1025" s="44" t="str">
        <f ca="1">IF(ATALI[[#This Row],[//]]="","",INDEX(INDIRECT($2:$2),ATALI[[#This Row],[//]]))</f>
        <v/>
      </c>
      <c r="P1025" s="44" t="str">
        <f ca="1">IF(ATALI[[#This Row],[//]]="","",IF(INDEX(INDIRECT($2:$2),ATALI[[#This Row],[//]])="","",INDEX(INDIRECT($2:$2),ATALI[[#This Row],[//]])))</f>
        <v/>
      </c>
      <c r="Q1025" s="33" t="str">
        <f ca="1">IF(ATALI[[#This Row],[//]]="","",INDEX(INDIRECT($2:$2),ATALI[[#This Row],[//]]))</f>
        <v/>
      </c>
      <c r="R10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2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25" s="45" t="str">
        <f ca="1">IF(ATALI[[#This Row],[//]]="","",IF(INDEX(INDIRECT($2:$2),ATALI[[#This Row],[//]])="","",INDEX(INDIRECT($2:$2),ATALI[[#This Row],[//]])))</f>
        <v/>
      </c>
      <c r="U1025" s="32" t="str">
        <f ca="1">IF(ATALI[[#This Row],[//]]="","",INDEX(INDIRECT($2:$2),ATALI[[#This Row],[//]]))</f>
        <v/>
      </c>
      <c r="V1025" s="32" t="str">
        <f ca="1">LOWER(SUBSTITUTE(SUBSTITUTE(SUBSTITUTE(SUBSTITUTE(SUBSTITUTE(SUBSTITUTE(SUBSTITUTE(ATALI[[#This Row],[N.B.nota]]," ",""),"-",""),"(",""),")",""),".",""),",",""),"/",""))</f>
        <v/>
      </c>
      <c r="W1025" s="32" t="str">
        <f ca="1">IF(ATALI[[#This Row],[concat]]="","",MATCH(ATALI[[#This Row],[concat]],[3]!db[NB NOTA_C],0)+1)</f>
        <v/>
      </c>
      <c r="X1025" s="32" t="str">
        <f ca="1">IF(ATALI[[#This Row],[N.B.nota]]="","",ADDRESS(ROW(ATALI[QB]),COLUMN(ATALI[QB]))&amp;":"&amp;ADDRESS(ROW(),COLUMN(ATALI[QB])))</f>
        <v/>
      </c>
      <c r="Y1025" s="46" t="str">
        <f ca="1">IF(ATALI[[#This Row],[//]]="","",HYPERLINK("[../DB.xlsx]DB!e"&amp;MATCH(ATALI[[#This Row],[concat]],[3]!db[NB NOTA_C],0)+1,"&gt;"))</f>
        <v/>
      </c>
      <c r="Z1025" s="32">
        <f ca="1">IF(ATALI[[#This Row],[ID NOTA]]="",INDIRECT(ADDRESS(ROW()-1,COLUMN())),ATALI[[#This Row],[ID NOTA]])</f>
        <v>7</v>
      </c>
    </row>
    <row r="1026" spans="1:26" x14ac:dyDescent="0.25">
      <c r="A1026" s="32"/>
      <c r="B1026" s="29" t="str">
        <f>IF(ATALI[[#This Row],[N_ID]]="","",INDEX(Table1[ID],MATCH(ATALI[[#This Row],[N_ID]],Table1[N_ID],0)))</f>
        <v/>
      </c>
      <c r="C1026" s="29" t="str">
        <f ca="1">IF(ATALI[[#This Row],[//]]="","",HYPERLINK("["&amp;SUBSTITUTE(DIR,"'","")&amp;"]NOTA!D"&amp;ATALI[[#This Row],[//]]+2,"&gt;"))</f>
        <v/>
      </c>
      <c r="D1026" s="29" t="str">
        <f>IF(ATALI[[#This Row],[ID NOTA]]="","",INDEX(Table1[QB],MATCH(ATALI[[#This Row],[ID NOTA]],Table1[ID],0)))</f>
        <v/>
      </c>
      <c r="E102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26" s="29"/>
      <c r="G1026" s="30" t="str">
        <f ca="1">IF(ATALI[[#This Row],[N_ID]]="","",INDEX(INDIRECT($2:$2),ATALI[[#This Row],[//]]))</f>
        <v/>
      </c>
      <c r="H1026" s="30" t="str">
        <f ca="1">IF(ATALI[[#This Row],[N_ID]]="","",INDEX(INDIRECT($2:$2),ATALI[[#This Row],[//]]))</f>
        <v/>
      </c>
      <c r="I1026" s="32" t="str">
        <f ca="1">IF(ATALI[[#This Row],[N_ID]]="","",INDEX(INDIRECT($2:$2),ATALI[[#This Row],[//]]))</f>
        <v/>
      </c>
      <c r="J1026" s="32" t="str">
        <f ca="1">IF(ATALI[[#This Row],[//]]="","",INDEX([3]!db[NB PAJAK],ATALI[[#This Row],[stt]]-1))</f>
        <v/>
      </c>
      <c r="K1026" s="29" t="str">
        <f ca="1">IF(ATALI[[#This Row],[//]]="","",INDEX(INDIRECT($2:$2),ATALI[[#This Row],[//]]))</f>
        <v/>
      </c>
      <c r="L1026" s="29" t="str">
        <f ca="1">IF(ATALI[[#This Row],[//]]="","",INDEX(INDIRECT($2:$2),ATALI[[#This Row],[//]]))</f>
        <v/>
      </c>
      <c r="M1026" s="29" t="str">
        <f ca="1">IF(ATALI[[#This Row],[//]]="","",INDEX(INDIRECT($2:$2),ATALI[[#This Row],[//]]))</f>
        <v/>
      </c>
      <c r="N1026" s="33" t="str">
        <f ca="1">IF(ATALI[[#This Row],[//]]="","",INDEX(INDIRECT($2:$2),ATALI[[#This Row],[//]]))</f>
        <v/>
      </c>
      <c r="O1026" s="44" t="str">
        <f ca="1">IF(ATALI[[#This Row],[//]]="","",INDEX(INDIRECT($2:$2),ATALI[[#This Row],[//]]))</f>
        <v/>
      </c>
      <c r="P1026" s="44" t="str">
        <f ca="1">IF(ATALI[[#This Row],[//]]="","",IF(INDEX(INDIRECT($2:$2),ATALI[[#This Row],[//]])="","",INDEX(INDIRECT($2:$2),ATALI[[#This Row],[//]])))</f>
        <v/>
      </c>
      <c r="Q1026" s="33" t="str">
        <f ca="1">IF(ATALI[[#This Row],[//]]="","",INDEX(INDIRECT($2:$2),ATALI[[#This Row],[//]]))</f>
        <v/>
      </c>
      <c r="R10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2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26" s="45" t="str">
        <f ca="1">IF(ATALI[[#This Row],[//]]="","",IF(INDEX(INDIRECT($2:$2),ATALI[[#This Row],[//]])="","",INDEX(INDIRECT($2:$2),ATALI[[#This Row],[//]])))</f>
        <v/>
      </c>
      <c r="U1026" s="32" t="str">
        <f ca="1">IF(ATALI[[#This Row],[//]]="","",INDEX(INDIRECT($2:$2),ATALI[[#This Row],[//]]))</f>
        <v/>
      </c>
      <c r="V1026" s="32" t="str">
        <f ca="1">LOWER(SUBSTITUTE(SUBSTITUTE(SUBSTITUTE(SUBSTITUTE(SUBSTITUTE(SUBSTITUTE(SUBSTITUTE(ATALI[[#This Row],[N.B.nota]]," ",""),"-",""),"(",""),")",""),".",""),",",""),"/",""))</f>
        <v/>
      </c>
      <c r="W1026" s="32" t="str">
        <f ca="1">IF(ATALI[[#This Row],[concat]]="","",MATCH(ATALI[[#This Row],[concat]],[3]!db[NB NOTA_C],0)+1)</f>
        <v/>
      </c>
      <c r="X1026" s="32" t="str">
        <f ca="1">IF(ATALI[[#This Row],[N.B.nota]]="","",ADDRESS(ROW(ATALI[QB]),COLUMN(ATALI[QB]))&amp;":"&amp;ADDRESS(ROW(),COLUMN(ATALI[QB])))</f>
        <v/>
      </c>
      <c r="Y1026" s="46" t="str">
        <f ca="1">IF(ATALI[[#This Row],[//]]="","",HYPERLINK("[../DB.xlsx]DB!e"&amp;MATCH(ATALI[[#This Row],[concat]],[3]!db[NB NOTA_C],0)+1,"&gt;"))</f>
        <v/>
      </c>
      <c r="Z1026" s="32">
        <f ca="1">IF(ATALI[[#This Row],[ID NOTA]]="",INDIRECT(ADDRESS(ROW()-1,COLUMN())),ATALI[[#This Row],[ID NOTA]])</f>
        <v>7</v>
      </c>
    </row>
    <row r="1027" spans="1:26" x14ac:dyDescent="0.25">
      <c r="A1027" s="32"/>
      <c r="B1027" s="29" t="str">
        <f>IF(ATALI[[#This Row],[N_ID]]="","",INDEX(Table1[ID],MATCH(ATALI[[#This Row],[N_ID]],Table1[N_ID],0)))</f>
        <v/>
      </c>
      <c r="C1027" s="29" t="str">
        <f ca="1">IF(ATALI[[#This Row],[//]]="","",HYPERLINK("["&amp;SUBSTITUTE(DIR,"'","")&amp;"]NOTA!D"&amp;ATALI[[#This Row],[//]]+2,"&gt;"))</f>
        <v/>
      </c>
      <c r="D1027" s="29" t="str">
        <f>IF(ATALI[[#This Row],[ID NOTA]]="","",INDEX(Table1[QB],MATCH(ATALI[[#This Row],[ID NOTA]],Table1[ID],0)))</f>
        <v/>
      </c>
      <c r="E102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27" s="29"/>
      <c r="G1027" s="30" t="str">
        <f ca="1">IF(ATALI[[#This Row],[N_ID]]="","",INDEX(INDIRECT($2:$2),ATALI[[#This Row],[//]]))</f>
        <v/>
      </c>
      <c r="H1027" s="30" t="str">
        <f ca="1">IF(ATALI[[#This Row],[N_ID]]="","",INDEX(INDIRECT($2:$2),ATALI[[#This Row],[//]]))</f>
        <v/>
      </c>
      <c r="I1027" s="32" t="str">
        <f ca="1">IF(ATALI[[#This Row],[N_ID]]="","",INDEX(INDIRECT($2:$2),ATALI[[#This Row],[//]]))</f>
        <v/>
      </c>
      <c r="J1027" s="32" t="str">
        <f ca="1">IF(ATALI[[#This Row],[//]]="","",INDEX([3]!db[NB PAJAK],ATALI[[#This Row],[stt]]-1))</f>
        <v/>
      </c>
      <c r="K1027" s="29" t="str">
        <f ca="1">IF(ATALI[[#This Row],[//]]="","",INDEX(INDIRECT($2:$2),ATALI[[#This Row],[//]]))</f>
        <v/>
      </c>
      <c r="L1027" s="29" t="str">
        <f ca="1">IF(ATALI[[#This Row],[//]]="","",INDEX(INDIRECT($2:$2),ATALI[[#This Row],[//]]))</f>
        <v/>
      </c>
      <c r="M1027" s="29" t="str">
        <f ca="1">IF(ATALI[[#This Row],[//]]="","",INDEX(INDIRECT($2:$2),ATALI[[#This Row],[//]]))</f>
        <v/>
      </c>
      <c r="N1027" s="33" t="str">
        <f ca="1">IF(ATALI[[#This Row],[//]]="","",INDEX(INDIRECT($2:$2),ATALI[[#This Row],[//]]))</f>
        <v/>
      </c>
      <c r="O1027" s="44" t="str">
        <f ca="1">IF(ATALI[[#This Row],[//]]="","",INDEX(INDIRECT($2:$2),ATALI[[#This Row],[//]]))</f>
        <v/>
      </c>
      <c r="P1027" s="44" t="str">
        <f ca="1">IF(ATALI[[#This Row],[//]]="","",IF(INDEX(INDIRECT($2:$2),ATALI[[#This Row],[//]])="","",INDEX(INDIRECT($2:$2),ATALI[[#This Row],[//]])))</f>
        <v/>
      </c>
      <c r="Q1027" s="33" t="str">
        <f ca="1">IF(ATALI[[#This Row],[//]]="","",INDEX(INDIRECT($2:$2),ATALI[[#This Row],[//]]))</f>
        <v/>
      </c>
      <c r="R10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2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27" s="45" t="str">
        <f ca="1">IF(ATALI[[#This Row],[//]]="","",IF(INDEX(INDIRECT($2:$2),ATALI[[#This Row],[//]])="","",INDEX(INDIRECT($2:$2),ATALI[[#This Row],[//]])))</f>
        <v/>
      </c>
      <c r="U1027" s="32" t="str">
        <f ca="1">IF(ATALI[[#This Row],[//]]="","",INDEX(INDIRECT($2:$2),ATALI[[#This Row],[//]]))</f>
        <v/>
      </c>
      <c r="V1027" s="32" t="str">
        <f ca="1">LOWER(SUBSTITUTE(SUBSTITUTE(SUBSTITUTE(SUBSTITUTE(SUBSTITUTE(SUBSTITUTE(SUBSTITUTE(ATALI[[#This Row],[N.B.nota]]," ",""),"-",""),"(",""),")",""),".",""),",",""),"/",""))</f>
        <v/>
      </c>
      <c r="W1027" s="32" t="str">
        <f ca="1">IF(ATALI[[#This Row],[concat]]="","",MATCH(ATALI[[#This Row],[concat]],[3]!db[NB NOTA_C],0)+1)</f>
        <v/>
      </c>
      <c r="X1027" s="32" t="str">
        <f ca="1">IF(ATALI[[#This Row],[N.B.nota]]="","",ADDRESS(ROW(ATALI[QB]),COLUMN(ATALI[QB]))&amp;":"&amp;ADDRESS(ROW(),COLUMN(ATALI[QB])))</f>
        <v/>
      </c>
      <c r="Y1027" s="46" t="str">
        <f ca="1">IF(ATALI[[#This Row],[//]]="","",HYPERLINK("[../DB.xlsx]DB!e"&amp;MATCH(ATALI[[#This Row],[concat]],[3]!db[NB NOTA_C],0)+1,"&gt;"))</f>
        <v/>
      </c>
      <c r="Z1027" s="32">
        <f ca="1">IF(ATALI[[#This Row],[ID NOTA]]="",INDIRECT(ADDRESS(ROW()-1,COLUMN())),ATALI[[#This Row],[ID NOTA]])</f>
        <v>7</v>
      </c>
    </row>
    <row r="1028" spans="1:26" x14ac:dyDescent="0.25">
      <c r="A1028" s="32"/>
      <c r="B1028" s="29" t="str">
        <f>IF(ATALI[[#This Row],[N_ID]]="","",INDEX(Table1[ID],MATCH(ATALI[[#This Row],[N_ID]],Table1[N_ID],0)))</f>
        <v/>
      </c>
      <c r="C1028" s="29" t="str">
        <f ca="1">IF(ATALI[[#This Row],[//]]="","",HYPERLINK("["&amp;SUBSTITUTE(DIR,"'","")&amp;"]NOTA!D"&amp;ATALI[[#This Row],[//]]+2,"&gt;"))</f>
        <v/>
      </c>
      <c r="D1028" s="29" t="str">
        <f>IF(ATALI[[#This Row],[ID NOTA]]="","",INDEX(Table1[QB],MATCH(ATALI[[#This Row],[ID NOTA]],Table1[ID],0)))</f>
        <v/>
      </c>
      <c r="E102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28" s="29"/>
      <c r="G1028" s="30" t="str">
        <f ca="1">IF(ATALI[[#This Row],[N_ID]]="","",INDEX(INDIRECT($2:$2),ATALI[[#This Row],[//]]))</f>
        <v/>
      </c>
      <c r="H1028" s="30" t="str">
        <f ca="1">IF(ATALI[[#This Row],[N_ID]]="","",INDEX(INDIRECT($2:$2),ATALI[[#This Row],[//]]))</f>
        <v/>
      </c>
      <c r="I1028" s="32" t="str">
        <f ca="1">IF(ATALI[[#This Row],[N_ID]]="","",INDEX(INDIRECT($2:$2),ATALI[[#This Row],[//]]))</f>
        <v/>
      </c>
      <c r="J1028" s="32" t="str">
        <f ca="1">IF(ATALI[[#This Row],[//]]="","",INDEX([3]!db[NB PAJAK],ATALI[[#This Row],[stt]]-1))</f>
        <v/>
      </c>
      <c r="K1028" s="29" t="str">
        <f ca="1">IF(ATALI[[#This Row],[//]]="","",INDEX(INDIRECT($2:$2),ATALI[[#This Row],[//]]))</f>
        <v/>
      </c>
      <c r="L1028" s="29" t="str">
        <f ca="1">IF(ATALI[[#This Row],[//]]="","",INDEX(INDIRECT($2:$2),ATALI[[#This Row],[//]]))</f>
        <v/>
      </c>
      <c r="M1028" s="29" t="str">
        <f ca="1">IF(ATALI[[#This Row],[//]]="","",INDEX(INDIRECT($2:$2),ATALI[[#This Row],[//]]))</f>
        <v/>
      </c>
      <c r="N1028" s="33" t="str">
        <f ca="1">IF(ATALI[[#This Row],[//]]="","",INDEX(INDIRECT($2:$2),ATALI[[#This Row],[//]]))</f>
        <v/>
      </c>
      <c r="O1028" s="44" t="str">
        <f ca="1">IF(ATALI[[#This Row],[//]]="","",INDEX(INDIRECT($2:$2),ATALI[[#This Row],[//]]))</f>
        <v/>
      </c>
      <c r="P1028" s="44" t="str">
        <f ca="1">IF(ATALI[[#This Row],[//]]="","",IF(INDEX(INDIRECT($2:$2),ATALI[[#This Row],[//]])="","",INDEX(INDIRECT($2:$2),ATALI[[#This Row],[//]])))</f>
        <v/>
      </c>
      <c r="Q1028" s="33" t="str">
        <f ca="1">IF(ATALI[[#This Row],[//]]="","",INDEX(INDIRECT($2:$2),ATALI[[#This Row],[//]]))</f>
        <v/>
      </c>
      <c r="R10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2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28" s="45" t="str">
        <f ca="1">IF(ATALI[[#This Row],[//]]="","",IF(INDEX(INDIRECT($2:$2),ATALI[[#This Row],[//]])="","",INDEX(INDIRECT($2:$2),ATALI[[#This Row],[//]])))</f>
        <v/>
      </c>
      <c r="U1028" s="32" t="str">
        <f ca="1">IF(ATALI[[#This Row],[//]]="","",INDEX(INDIRECT($2:$2),ATALI[[#This Row],[//]]))</f>
        <v/>
      </c>
      <c r="V1028" s="32" t="str">
        <f ca="1">LOWER(SUBSTITUTE(SUBSTITUTE(SUBSTITUTE(SUBSTITUTE(SUBSTITUTE(SUBSTITUTE(SUBSTITUTE(ATALI[[#This Row],[N.B.nota]]," ",""),"-",""),"(",""),")",""),".",""),",",""),"/",""))</f>
        <v/>
      </c>
      <c r="W1028" s="32" t="str">
        <f ca="1">IF(ATALI[[#This Row],[concat]]="","",MATCH(ATALI[[#This Row],[concat]],[3]!db[NB NOTA_C],0)+1)</f>
        <v/>
      </c>
      <c r="X1028" s="32" t="str">
        <f ca="1">IF(ATALI[[#This Row],[N.B.nota]]="","",ADDRESS(ROW(ATALI[QB]),COLUMN(ATALI[QB]))&amp;":"&amp;ADDRESS(ROW(),COLUMN(ATALI[QB])))</f>
        <v/>
      </c>
      <c r="Y1028" s="46" t="str">
        <f ca="1">IF(ATALI[[#This Row],[//]]="","",HYPERLINK("[../DB.xlsx]DB!e"&amp;MATCH(ATALI[[#This Row],[concat]],[3]!db[NB NOTA_C],0)+1,"&gt;"))</f>
        <v/>
      </c>
      <c r="Z1028" s="32">
        <f ca="1">IF(ATALI[[#This Row],[ID NOTA]]="",INDIRECT(ADDRESS(ROW()-1,COLUMN())),ATALI[[#This Row],[ID NOTA]])</f>
        <v>7</v>
      </c>
    </row>
    <row r="1029" spans="1:26" x14ac:dyDescent="0.25">
      <c r="A1029" s="32"/>
      <c r="B1029" s="29" t="str">
        <f>IF(ATALI[[#This Row],[N_ID]]="","",INDEX(Table1[ID],MATCH(ATALI[[#This Row],[N_ID]],Table1[N_ID],0)))</f>
        <v/>
      </c>
      <c r="C1029" s="29" t="str">
        <f ca="1">IF(ATALI[[#This Row],[//]]="","",HYPERLINK("["&amp;SUBSTITUTE(DIR,"'","")&amp;"]NOTA!D"&amp;ATALI[[#This Row],[//]]+2,"&gt;"))</f>
        <v/>
      </c>
      <c r="D1029" s="29" t="str">
        <f>IF(ATALI[[#This Row],[ID NOTA]]="","",INDEX(Table1[QB],MATCH(ATALI[[#This Row],[ID NOTA]],Table1[ID],0)))</f>
        <v/>
      </c>
      <c r="E102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29" s="29"/>
      <c r="G1029" s="30" t="str">
        <f ca="1">IF(ATALI[[#This Row],[N_ID]]="","",INDEX(INDIRECT($2:$2),ATALI[[#This Row],[//]]))</f>
        <v/>
      </c>
      <c r="H1029" s="30" t="str">
        <f ca="1">IF(ATALI[[#This Row],[N_ID]]="","",INDEX(INDIRECT($2:$2),ATALI[[#This Row],[//]]))</f>
        <v/>
      </c>
      <c r="I1029" s="32" t="str">
        <f ca="1">IF(ATALI[[#This Row],[N_ID]]="","",INDEX(INDIRECT($2:$2),ATALI[[#This Row],[//]]))</f>
        <v/>
      </c>
      <c r="J1029" s="32" t="str">
        <f ca="1">IF(ATALI[[#This Row],[//]]="","",INDEX([3]!db[NB PAJAK],ATALI[[#This Row],[stt]]-1))</f>
        <v/>
      </c>
      <c r="K1029" s="29" t="str">
        <f ca="1">IF(ATALI[[#This Row],[//]]="","",INDEX(INDIRECT($2:$2),ATALI[[#This Row],[//]]))</f>
        <v/>
      </c>
      <c r="L1029" s="29" t="str">
        <f ca="1">IF(ATALI[[#This Row],[//]]="","",INDEX(INDIRECT($2:$2),ATALI[[#This Row],[//]]))</f>
        <v/>
      </c>
      <c r="M1029" s="29" t="str">
        <f ca="1">IF(ATALI[[#This Row],[//]]="","",INDEX(INDIRECT($2:$2),ATALI[[#This Row],[//]]))</f>
        <v/>
      </c>
      <c r="N1029" s="33" t="str">
        <f ca="1">IF(ATALI[[#This Row],[//]]="","",INDEX(INDIRECT($2:$2),ATALI[[#This Row],[//]]))</f>
        <v/>
      </c>
      <c r="O1029" s="44" t="str">
        <f ca="1">IF(ATALI[[#This Row],[//]]="","",INDEX(INDIRECT($2:$2),ATALI[[#This Row],[//]]))</f>
        <v/>
      </c>
      <c r="P1029" s="44" t="str">
        <f ca="1">IF(ATALI[[#This Row],[//]]="","",IF(INDEX(INDIRECT($2:$2),ATALI[[#This Row],[//]])="","",INDEX(INDIRECT($2:$2),ATALI[[#This Row],[//]])))</f>
        <v/>
      </c>
      <c r="Q1029" s="33" t="str">
        <f ca="1">IF(ATALI[[#This Row],[//]]="","",INDEX(INDIRECT($2:$2),ATALI[[#This Row],[//]]))</f>
        <v/>
      </c>
      <c r="R10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2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29" s="45" t="str">
        <f ca="1">IF(ATALI[[#This Row],[//]]="","",IF(INDEX(INDIRECT($2:$2),ATALI[[#This Row],[//]])="","",INDEX(INDIRECT($2:$2),ATALI[[#This Row],[//]])))</f>
        <v/>
      </c>
      <c r="U1029" s="32" t="str">
        <f ca="1">IF(ATALI[[#This Row],[//]]="","",INDEX(INDIRECT($2:$2),ATALI[[#This Row],[//]]))</f>
        <v/>
      </c>
      <c r="V1029" s="32" t="str">
        <f ca="1">LOWER(SUBSTITUTE(SUBSTITUTE(SUBSTITUTE(SUBSTITUTE(SUBSTITUTE(SUBSTITUTE(SUBSTITUTE(ATALI[[#This Row],[N.B.nota]]," ",""),"-",""),"(",""),")",""),".",""),",",""),"/",""))</f>
        <v/>
      </c>
      <c r="W1029" s="32" t="str">
        <f ca="1">IF(ATALI[[#This Row],[concat]]="","",MATCH(ATALI[[#This Row],[concat]],[3]!db[NB NOTA_C],0)+1)</f>
        <v/>
      </c>
      <c r="X1029" s="32" t="str">
        <f ca="1">IF(ATALI[[#This Row],[N.B.nota]]="","",ADDRESS(ROW(ATALI[QB]),COLUMN(ATALI[QB]))&amp;":"&amp;ADDRESS(ROW(),COLUMN(ATALI[QB])))</f>
        <v/>
      </c>
      <c r="Y1029" s="46" t="str">
        <f ca="1">IF(ATALI[[#This Row],[//]]="","",HYPERLINK("[../DB.xlsx]DB!e"&amp;MATCH(ATALI[[#This Row],[concat]],[3]!db[NB NOTA_C],0)+1,"&gt;"))</f>
        <v/>
      </c>
      <c r="Z1029" s="32">
        <f ca="1">IF(ATALI[[#This Row],[ID NOTA]]="",INDIRECT(ADDRESS(ROW()-1,COLUMN())),ATALI[[#This Row],[ID NOTA]])</f>
        <v>7</v>
      </c>
    </row>
    <row r="1030" spans="1:26" x14ac:dyDescent="0.25">
      <c r="A1030" s="32"/>
      <c r="B1030" s="29" t="str">
        <f>IF(ATALI[[#This Row],[N_ID]]="","",INDEX(Table1[ID],MATCH(ATALI[[#This Row],[N_ID]],Table1[N_ID],0)))</f>
        <v/>
      </c>
      <c r="C1030" s="29" t="str">
        <f ca="1">IF(ATALI[[#This Row],[//]]="","",HYPERLINK("["&amp;SUBSTITUTE(DIR,"'","")&amp;"]NOTA!D"&amp;ATALI[[#This Row],[//]]+2,"&gt;"))</f>
        <v/>
      </c>
      <c r="D1030" s="29" t="str">
        <f>IF(ATALI[[#This Row],[ID NOTA]]="","",INDEX(Table1[QB],MATCH(ATALI[[#This Row],[ID NOTA]],Table1[ID],0)))</f>
        <v/>
      </c>
      <c r="E103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30" s="29"/>
      <c r="G1030" s="30" t="str">
        <f ca="1">IF(ATALI[[#This Row],[N_ID]]="","",INDEX(INDIRECT($2:$2),ATALI[[#This Row],[//]]))</f>
        <v/>
      </c>
      <c r="H1030" s="30" t="str">
        <f ca="1">IF(ATALI[[#This Row],[N_ID]]="","",INDEX(INDIRECT($2:$2),ATALI[[#This Row],[//]]))</f>
        <v/>
      </c>
      <c r="I1030" s="32" t="str">
        <f ca="1">IF(ATALI[[#This Row],[N_ID]]="","",INDEX(INDIRECT($2:$2),ATALI[[#This Row],[//]]))</f>
        <v/>
      </c>
      <c r="J1030" s="32" t="str">
        <f ca="1">IF(ATALI[[#This Row],[//]]="","",INDEX([3]!db[NB PAJAK],ATALI[[#This Row],[stt]]-1))</f>
        <v/>
      </c>
      <c r="K1030" s="29" t="str">
        <f ca="1">IF(ATALI[[#This Row],[//]]="","",INDEX(INDIRECT($2:$2),ATALI[[#This Row],[//]]))</f>
        <v/>
      </c>
      <c r="L1030" s="29" t="str">
        <f ca="1">IF(ATALI[[#This Row],[//]]="","",INDEX(INDIRECT($2:$2),ATALI[[#This Row],[//]]))</f>
        <v/>
      </c>
      <c r="M1030" s="29" t="str">
        <f ca="1">IF(ATALI[[#This Row],[//]]="","",INDEX(INDIRECT($2:$2),ATALI[[#This Row],[//]]))</f>
        <v/>
      </c>
      <c r="N1030" s="33" t="str">
        <f ca="1">IF(ATALI[[#This Row],[//]]="","",INDEX(INDIRECT($2:$2),ATALI[[#This Row],[//]]))</f>
        <v/>
      </c>
      <c r="O1030" s="44" t="str">
        <f ca="1">IF(ATALI[[#This Row],[//]]="","",INDEX(INDIRECT($2:$2),ATALI[[#This Row],[//]]))</f>
        <v/>
      </c>
      <c r="P1030" s="44" t="str">
        <f ca="1">IF(ATALI[[#This Row],[//]]="","",IF(INDEX(INDIRECT($2:$2),ATALI[[#This Row],[//]])="","",INDEX(INDIRECT($2:$2),ATALI[[#This Row],[//]])))</f>
        <v/>
      </c>
      <c r="Q1030" s="33" t="str">
        <f ca="1">IF(ATALI[[#This Row],[//]]="","",INDEX(INDIRECT($2:$2),ATALI[[#This Row],[//]]))</f>
        <v/>
      </c>
      <c r="R10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3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30" s="45" t="str">
        <f ca="1">IF(ATALI[[#This Row],[//]]="","",IF(INDEX(INDIRECT($2:$2),ATALI[[#This Row],[//]])="","",INDEX(INDIRECT($2:$2),ATALI[[#This Row],[//]])))</f>
        <v/>
      </c>
      <c r="U1030" s="32" t="str">
        <f ca="1">IF(ATALI[[#This Row],[//]]="","",INDEX(INDIRECT($2:$2),ATALI[[#This Row],[//]]))</f>
        <v/>
      </c>
      <c r="V1030" s="32" t="str">
        <f ca="1">LOWER(SUBSTITUTE(SUBSTITUTE(SUBSTITUTE(SUBSTITUTE(SUBSTITUTE(SUBSTITUTE(SUBSTITUTE(ATALI[[#This Row],[N.B.nota]]," ",""),"-",""),"(",""),")",""),".",""),",",""),"/",""))</f>
        <v/>
      </c>
      <c r="W1030" s="32" t="str">
        <f ca="1">IF(ATALI[[#This Row],[concat]]="","",MATCH(ATALI[[#This Row],[concat]],[3]!db[NB NOTA_C],0)+1)</f>
        <v/>
      </c>
      <c r="X1030" s="32" t="str">
        <f ca="1">IF(ATALI[[#This Row],[N.B.nota]]="","",ADDRESS(ROW(ATALI[QB]),COLUMN(ATALI[QB]))&amp;":"&amp;ADDRESS(ROW(),COLUMN(ATALI[QB])))</f>
        <v/>
      </c>
      <c r="Y1030" s="46" t="str">
        <f ca="1">IF(ATALI[[#This Row],[//]]="","",HYPERLINK("[../DB.xlsx]DB!e"&amp;MATCH(ATALI[[#This Row],[concat]],[3]!db[NB NOTA_C],0)+1,"&gt;"))</f>
        <v/>
      </c>
      <c r="Z1030" s="32">
        <f ca="1">IF(ATALI[[#This Row],[ID NOTA]]="",INDIRECT(ADDRESS(ROW()-1,COLUMN())),ATALI[[#This Row],[ID NOTA]])</f>
        <v>7</v>
      </c>
    </row>
    <row r="1031" spans="1:26" x14ac:dyDescent="0.25">
      <c r="A1031" s="32"/>
      <c r="B1031" s="29" t="str">
        <f>IF(ATALI[[#This Row],[N_ID]]="","",INDEX(Table1[ID],MATCH(ATALI[[#This Row],[N_ID]],Table1[N_ID],0)))</f>
        <v/>
      </c>
      <c r="C1031" s="29" t="str">
        <f ca="1">IF(ATALI[[#This Row],[//]]="","",HYPERLINK("["&amp;SUBSTITUTE(DIR,"'","")&amp;"]NOTA!D"&amp;ATALI[[#This Row],[//]]+2,"&gt;"))</f>
        <v/>
      </c>
      <c r="D1031" s="29" t="str">
        <f>IF(ATALI[[#This Row],[ID NOTA]]="","",INDEX(Table1[QB],MATCH(ATALI[[#This Row],[ID NOTA]],Table1[ID],0)))</f>
        <v/>
      </c>
      <c r="E103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31" s="29"/>
      <c r="G1031" s="30" t="str">
        <f ca="1">IF(ATALI[[#This Row],[N_ID]]="","",INDEX(INDIRECT($2:$2),ATALI[[#This Row],[//]]))</f>
        <v/>
      </c>
      <c r="H1031" s="30" t="str">
        <f ca="1">IF(ATALI[[#This Row],[N_ID]]="","",INDEX(INDIRECT($2:$2),ATALI[[#This Row],[//]]))</f>
        <v/>
      </c>
      <c r="I1031" s="32" t="str">
        <f ca="1">IF(ATALI[[#This Row],[N_ID]]="","",INDEX(INDIRECT($2:$2),ATALI[[#This Row],[//]]))</f>
        <v/>
      </c>
      <c r="J1031" s="32" t="str">
        <f ca="1">IF(ATALI[[#This Row],[//]]="","",INDEX([3]!db[NB PAJAK],ATALI[[#This Row],[stt]]-1))</f>
        <v/>
      </c>
      <c r="K1031" s="29" t="str">
        <f ca="1">IF(ATALI[[#This Row],[//]]="","",INDEX(INDIRECT($2:$2),ATALI[[#This Row],[//]]))</f>
        <v/>
      </c>
      <c r="L1031" s="29" t="str">
        <f ca="1">IF(ATALI[[#This Row],[//]]="","",INDEX(INDIRECT($2:$2),ATALI[[#This Row],[//]]))</f>
        <v/>
      </c>
      <c r="M1031" s="29" t="str">
        <f ca="1">IF(ATALI[[#This Row],[//]]="","",INDEX(INDIRECT($2:$2),ATALI[[#This Row],[//]]))</f>
        <v/>
      </c>
      <c r="N1031" s="33" t="str">
        <f ca="1">IF(ATALI[[#This Row],[//]]="","",INDEX(INDIRECT($2:$2),ATALI[[#This Row],[//]]))</f>
        <v/>
      </c>
      <c r="O1031" s="44" t="str">
        <f ca="1">IF(ATALI[[#This Row],[//]]="","",INDEX(INDIRECT($2:$2),ATALI[[#This Row],[//]]))</f>
        <v/>
      </c>
      <c r="P1031" s="44" t="str">
        <f ca="1">IF(ATALI[[#This Row],[//]]="","",IF(INDEX(INDIRECT($2:$2),ATALI[[#This Row],[//]])="","",INDEX(INDIRECT($2:$2),ATALI[[#This Row],[//]])))</f>
        <v/>
      </c>
      <c r="Q1031" s="33" t="str">
        <f ca="1">IF(ATALI[[#This Row],[//]]="","",INDEX(INDIRECT($2:$2),ATALI[[#This Row],[//]]))</f>
        <v/>
      </c>
      <c r="R10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3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31" s="45" t="str">
        <f ca="1">IF(ATALI[[#This Row],[//]]="","",IF(INDEX(INDIRECT($2:$2),ATALI[[#This Row],[//]])="","",INDEX(INDIRECT($2:$2),ATALI[[#This Row],[//]])))</f>
        <v/>
      </c>
      <c r="U1031" s="32" t="str">
        <f ca="1">IF(ATALI[[#This Row],[//]]="","",INDEX(INDIRECT($2:$2),ATALI[[#This Row],[//]]))</f>
        <v/>
      </c>
      <c r="V1031" s="32" t="str">
        <f ca="1">LOWER(SUBSTITUTE(SUBSTITUTE(SUBSTITUTE(SUBSTITUTE(SUBSTITUTE(SUBSTITUTE(SUBSTITUTE(ATALI[[#This Row],[N.B.nota]]," ",""),"-",""),"(",""),")",""),".",""),",",""),"/",""))</f>
        <v/>
      </c>
      <c r="W1031" s="32" t="str">
        <f ca="1">IF(ATALI[[#This Row],[concat]]="","",MATCH(ATALI[[#This Row],[concat]],[3]!db[NB NOTA_C],0)+1)</f>
        <v/>
      </c>
      <c r="X1031" s="32" t="str">
        <f ca="1">IF(ATALI[[#This Row],[N.B.nota]]="","",ADDRESS(ROW(ATALI[QB]),COLUMN(ATALI[QB]))&amp;":"&amp;ADDRESS(ROW(),COLUMN(ATALI[QB])))</f>
        <v/>
      </c>
      <c r="Y1031" s="46" t="str">
        <f ca="1">IF(ATALI[[#This Row],[//]]="","",HYPERLINK("[../DB.xlsx]DB!e"&amp;MATCH(ATALI[[#This Row],[concat]],[3]!db[NB NOTA_C],0)+1,"&gt;"))</f>
        <v/>
      </c>
      <c r="Z1031" s="32">
        <f ca="1">IF(ATALI[[#This Row],[ID NOTA]]="",INDIRECT(ADDRESS(ROW()-1,COLUMN())),ATALI[[#This Row],[ID NOTA]])</f>
        <v>7</v>
      </c>
    </row>
    <row r="1032" spans="1:26" x14ac:dyDescent="0.25">
      <c r="A1032" s="32"/>
      <c r="B1032" s="29" t="str">
        <f>IF(ATALI[[#This Row],[N_ID]]="","",INDEX(Table1[ID],MATCH(ATALI[[#This Row],[N_ID]],Table1[N_ID],0)))</f>
        <v/>
      </c>
      <c r="C1032" s="29" t="str">
        <f ca="1">IF(ATALI[[#This Row],[//]]="","",HYPERLINK("["&amp;SUBSTITUTE(DIR,"'","")&amp;"]NOTA!D"&amp;ATALI[[#This Row],[//]]+2,"&gt;"))</f>
        <v/>
      </c>
      <c r="D1032" s="29" t="str">
        <f>IF(ATALI[[#This Row],[ID NOTA]]="","",INDEX(Table1[QB],MATCH(ATALI[[#This Row],[ID NOTA]],Table1[ID],0)))</f>
        <v/>
      </c>
      <c r="E103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32" s="29"/>
      <c r="G1032" s="30" t="str">
        <f ca="1">IF(ATALI[[#This Row],[N_ID]]="","",INDEX(INDIRECT($2:$2),ATALI[[#This Row],[//]]))</f>
        <v/>
      </c>
      <c r="H1032" s="30" t="str">
        <f ca="1">IF(ATALI[[#This Row],[N_ID]]="","",INDEX(INDIRECT($2:$2),ATALI[[#This Row],[//]]))</f>
        <v/>
      </c>
      <c r="I1032" s="32" t="str">
        <f ca="1">IF(ATALI[[#This Row],[N_ID]]="","",INDEX(INDIRECT($2:$2),ATALI[[#This Row],[//]]))</f>
        <v/>
      </c>
      <c r="J1032" s="32" t="str">
        <f ca="1">IF(ATALI[[#This Row],[//]]="","",INDEX([3]!db[NB PAJAK],ATALI[[#This Row],[stt]]-1))</f>
        <v/>
      </c>
      <c r="K1032" s="29" t="str">
        <f ca="1">IF(ATALI[[#This Row],[//]]="","",INDEX(INDIRECT($2:$2),ATALI[[#This Row],[//]]))</f>
        <v/>
      </c>
      <c r="L1032" s="29" t="str">
        <f ca="1">IF(ATALI[[#This Row],[//]]="","",INDEX(INDIRECT($2:$2),ATALI[[#This Row],[//]]))</f>
        <v/>
      </c>
      <c r="M1032" s="29" t="str">
        <f ca="1">IF(ATALI[[#This Row],[//]]="","",INDEX(INDIRECT($2:$2),ATALI[[#This Row],[//]]))</f>
        <v/>
      </c>
      <c r="N1032" s="33" t="str">
        <f ca="1">IF(ATALI[[#This Row],[//]]="","",INDEX(INDIRECT($2:$2),ATALI[[#This Row],[//]]))</f>
        <v/>
      </c>
      <c r="O1032" s="44" t="str">
        <f ca="1">IF(ATALI[[#This Row],[//]]="","",INDEX(INDIRECT($2:$2),ATALI[[#This Row],[//]]))</f>
        <v/>
      </c>
      <c r="P1032" s="44" t="str">
        <f ca="1">IF(ATALI[[#This Row],[//]]="","",IF(INDEX(INDIRECT($2:$2),ATALI[[#This Row],[//]])="","",INDEX(INDIRECT($2:$2),ATALI[[#This Row],[//]])))</f>
        <v/>
      </c>
      <c r="Q1032" s="33" t="str">
        <f ca="1">IF(ATALI[[#This Row],[//]]="","",INDEX(INDIRECT($2:$2),ATALI[[#This Row],[//]]))</f>
        <v/>
      </c>
      <c r="R10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3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32" s="45" t="str">
        <f ca="1">IF(ATALI[[#This Row],[//]]="","",IF(INDEX(INDIRECT($2:$2),ATALI[[#This Row],[//]])="","",INDEX(INDIRECT($2:$2),ATALI[[#This Row],[//]])))</f>
        <v/>
      </c>
      <c r="U1032" s="32" t="str">
        <f ca="1">IF(ATALI[[#This Row],[//]]="","",INDEX(INDIRECT($2:$2),ATALI[[#This Row],[//]]))</f>
        <v/>
      </c>
      <c r="V1032" s="32" t="str">
        <f ca="1">LOWER(SUBSTITUTE(SUBSTITUTE(SUBSTITUTE(SUBSTITUTE(SUBSTITUTE(SUBSTITUTE(SUBSTITUTE(ATALI[[#This Row],[N.B.nota]]," ",""),"-",""),"(",""),")",""),".",""),",",""),"/",""))</f>
        <v/>
      </c>
      <c r="W1032" s="32" t="str">
        <f ca="1">IF(ATALI[[#This Row],[concat]]="","",MATCH(ATALI[[#This Row],[concat]],[3]!db[NB NOTA_C],0)+1)</f>
        <v/>
      </c>
      <c r="X1032" s="32" t="str">
        <f ca="1">IF(ATALI[[#This Row],[N.B.nota]]="","",ADDRESS(ROW(ATALI[QB]),COLUMN(ATALI[QB]))&amp;":"&amp;ADDRESS(ROW(),COLUMN(ATALI[QB])))</f>
        <v/>
      </c>
      <c r="Y1032" s="46" t="str">
        <f ca="1">IF(ATALI[[#This Row],[//]]="","",HYPERLINK("[../DB.xlsx]DB!e"&amp;MATCH(ATALI[[#This Row],[concat]],[3]!db[NB NOTA_C],0)+1,"&gt;"))</f>
        <v/>
      </c>
      <c r="Z1032" s="32">
        <f ca="1">IF(ATALI[[#This Row],[ID NOTA]]="",INDIRECT(ADDRESS(ROW()-1,COLUMN())),ATALI[[#This Row],[ID NOTA]])</f>
        <v>7</v>
      </c>
    </row>
    <row r="1033" spans="1:26" x14ac:dyDescent="0.25">
      <c r="A1033" s="32"/>
      <c r="B1033" s="29" t="str">
        <f>IF(ATALI[[#This Row],[N_ID]]="","",INDEX(Table1[ID],MATCH(ATALI[[#This Row],[N_ID]],Table1[N_ID],0)))</f>
        <v/>
      </c>
      <c r="C1033" s="29" t="str">
        <f ca="1">IF(ATALI[[#This Row],[//]]="","",HYPERLINK("["&amp;SUBSTITUTE(DIR,"'","")&amp;"]NOTA!D"&amp;ATALI[[#This Row],[//]]+2,"&gt;"))</f>
        <v/>
      </c>
      <c r="D1033" s="29" t="str">
        <f>IF(ATALI[[#This Row],[ID NOTA]]="","",INDEX(Table1[QB],MATCH(ATALI[[#This Row],[ID NOTA]],Table1[ID],0)))</f>
        <v/>
      </c>
      <c r="E103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33" s="29"/>
      <c r="G1033" s="30" t="str">
        <f ca="1">IF(ATALI[[#This Row],[N_ID]]="","",INDEX(INDIRECT($2:$2),ATALI[[#This Row],[//]]))</f>
        <v/>
      </c>
      <c r="H1033" s="30" t="str">
        <f ca="1">IF(ATALI[[#This Row],[N_ID]]="","",INDEX(INDIRECT($2:$2),ATALI[[#This Row],[//]]))</f>
        <v/>
      </c>
      <c r="I1033" s="32" t="str">
        <f ca="1">IF(ATALI[[#This Row],[N_ID]]="","",INDEX(INDIRECT($2:$2),ATALI[[#This Row],[//]]))</f>
        <v/>
      </c>
      <c r="J1033" s="32" t="str">
        <f ca="1">IF(ATALI[[#This Row],[//]]="","",INDEX([3]!db[NB PAJAK],ATALI[[#This Row],[stt]]-1))</f>
        <v/>
      </c>
      <c r="K1033" s="29" t="str">
        <f ca="1">IF(ATALI[[#This Row],[//]]="","",INDEX(INDIRECT($2:$2),ATALI[[#This Row],[//]]))</f>
        <v/>
      </c>
      <c r="L1033" s="29" t="str">
        <f ca="1">IF(ATALI[[#This Row],[//]]="","",INDEX(INDIRECT($2:$2),ATALI[[#This Row],[//]]))</f>
        <v/>
      </c>
      <c r="M1033" s="29" t="str">
        <f ca="1">IF(ATALI[[#This Row],[//]]="","",INDEX(INDIRECT($2:$2),ATALI[[#This Row],[//]]))</f>
        <v/>
      </c>
      <c r="N1033" s="33" t="str">
        <f ca="1">IF(ATALI[[#This Row],[//]]="","",INDEX(INDIRECT($2:$2),ATALI[[#This Row],[//]]))</f>
        <v/>
      </c>
      <c r="O1033" s="44" t="str">
        <f ca="1">IF(ATALI[[#This Row],[//]]="","",INDEX(INDIRECT($2:$2),ATALI[[#This Row],[//]]))</f>
        <v/>
      </c>
      <c r="P1033" s="44" t="str">
        <f ca="1">IF(ATALI[[#This Row],[//]]="","",IF(INDEX(INDIRECT($2:$2),ATALI[[#This Row],[//]])="","",INDEX(INDIRECT($2:$2),ATALI[[#This Row],[//]])))</f>
        <v/>
      </c>
      <c r="Q1033" s="33" t="str">
        <f ca="1">IF(ATALI[[#This Row],[//]]="","",INDEX(INDIRECT($2:$2),ATALI[[#This Row],[//]]))</f>
        <v/>
      </c>
      <c r="R10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3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33" s="45" t="str">
        <f ca="1">IF(ATALI[[#This Row],[//]]="","",IF(INDEX(INDIRECT($2:$2),ATALI[[#This Row],[//]])="","",INDEX(INDIRECT($2:$2),ATALI[[#This Row],[//]])))</f>
        <v/>
      </c>
      <c r="U1033" s="32" t="str">
        <f ca="1">IF(ATALI[[#This Row],[//]]="","",INDEX(INDIRECT($2:$2),ATALI[[#This Row],[//]]))</f>
        <v/>
      </c>
      <c r="V1033" s="32" t="str">
        <f ca="1">LOWER(SUBSTITUTE(SUBSTITUTE(SUBSTITUTE(SUBSTITUTE(SUBSTITUTE(SUBSTITUTE(SUBSTITUTE(ATALI[[#This Row],[N.B.nota]]," ",""),"-",""),"(",""),")",""),".",""),",",""),"/",""))</f>
        <v/>
      </c>
      <c r="W1033" s="32" t="str">
        <f ca="1">IF(ATALI[[#This Row],[concat]]="","",MATCH(ATALI[[#This Row],[concat]],[3]!db[NB NOTA_C],0)+1)</f>
        <v/>
      </c>
      <c r="X1033" s="32" t="str">
        <f ca="1">IF(ATALI[[#This Row],[N.B.nota]]="","",ADDRESS(ROW(ATALI[QB]),COLUMN(ATALI[QB]))&amp;":"&amp;ADDRESS(ROW(),COLUMN(ATALI[QB])))</f>
        <v/>
      </c>
      <c r="Y1033" s="46" t="str">
        <f ca="1">IF(ATALI[[#This Row],[//]]="","",HYPERLINK("[../DB.xlsx]DB!e"&amp;MATCH(ATALI[[#This Row],[concat]],[3]!db[NB NOTA_C],0)+1,"&gt;"))</f>
        <v/>
      </c>
      <c r="Z1033" s="32">
        <f ca="1">IF(ATALI[[#This Row],[ID NOTA]]="",INDIRECT(ADDRESS(ROW()-1,COLUMN())),ATALI[[#This Row],[ID NOTA]])</f>
        <v>7</v>
      </c>
    </row>
    <row r="1034" spans="1:26" x14ac:dyDescent="0.25">
      <c r="A1034" s="32"/>
      <c r="B1034" s="29" t="str">
        <f>IF(ATALI[[#This Row],[N_ID]]="","",INDEX(Table1[ID],MATCH(ATALI[[#This Row],[N_ID]],Table1[N_ID],0)))</f>
        <v/>
      </c>
      <c r="C1034" s="29" t="str">
        <f ca="1">IF(ATALI[[#This Row],[//]]="","",HYPERLINK("["&amp;SUBSTITUTE(DIR,"'","")&amp;"]NOTA!D"&amp;ATALI[[#This Row],[//]]+2,"&gt;"))</f>
        <v/>
      </c>
      <c r="D1034" s="29" t="str">
        <f>IF(ATALI[[#This Row],[ID NOTA]]="","",INDEX(Table1[QB],MATCH(ATALI[[#This Row],[ID NOTA]],Table1[ID],0)))</f>
        <v/>
      </c>
      <c r="E103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34" s="29"/>
      <c r="G1034" s="30" t="str">
        <f ca="1">IF(ATALI[[#This Row],[N_ID]]="","",INDEX(INDIRECT($2:$2),ATALI[[#This Row],[//]]))</f>
        <v/>
      </c>
      <c r="H1034" s="30" t="str">
        <f ca="1">IF(ATALI[[#This Row],[N_ID]]="","",INDEX(INDIRECT($2:$2),ATALI[[#This Row],[//]]))</f>
        <v/>
      </c>
      <c r="I1034" s="32" t="str">
        <f ca="1">IF(ATALI[[#This Row],[N_ID]]="","",INDEX(INDIRECT($2:$2),ATALI[[#This Row],[//]]))</f>
        <v/>
      </c>
      <c r="J1034" s="32" t="str">
        <f ca="1">IF(ATALI[[#This Row],[//]]="","",INDEX([3]!db[NB PAJAK],ATALI[[#This Row],[stt]]-1))</f>
        <v/>
      </c>
      <c r="K1034" s="29" t="str">
        <f ca="1">IF(ATALI[[#This Row],[//]]="","",INDEX(INDIRECT($2:$2),ATALI[[#This Row],[//]]))</f>
        <v/>
      </c>
      <c r="L1034" s="29" t="str">
        <f ca="1">IF(ATALI[[#This Row],[//]]="","",INDEX(INDIRECT($2:$2),ATALI[[#This Row],[//]]))</f>
        <v/>
      </c>
      <c r="M1034" s="29" t="str">
        <f ca="1">IF(ATALI[[#This Row],[//]]="","",INDEX(INDIRECT($2:$2),ATALI[[#This Row],[//]]))</f>
        <v/>
      </c>
      <c r="N1034" s="33" t="str">
        <f ca="1">IF(ATALI[[#This Row],[//]]="","",INDEX(INDIRECT($2:$2),ATALI[[#This Row],[//]]))</f>
        <v/>
      </c>
      <c r="O1034" s="44" t="str">
        <f ca="1">IF(ATALI[[#This Row],[//]]="","",INDEX(INDIRECT($2:$2),ATALI[[#This Row],[//]]))</f>
        <v/>
      </c>
      <c r="P1034" s="44" t="str">
        <f ca="1">IF(ATALI[[#This Row],[//]]="","",IF(INDEX(INDIRECT($2:$2),ATALI[[#This Row],[//]])="","",INDEX(INDIRECT($2:$2),ATALI[[#This Row],[//]])))</f>
        <v/>
      </c>
      <c r="Q1034" s="33" t="str">
        <f ca="1">IF(ATALI[[#This Row],[//]]="","",INDEX(INDIRECT($2:$2),ATALI[[#This Row],[//]]))</f>
        <v/>
      </c>
      <c r="R10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3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34" s="45" t="str">
        <f ca="1">IF(ATALI[[#This Row],[//]]="","",IF(INDEX(INDIRECT($2:$2),ATALI[[#This Row],[//]])="","",INDEX(INDIRECT($2:$2),ATALI[[#This Row],[//]])))</f>
        <v/>
      </c>
      <c r="U1034" s="32" t="str">
        <f ca="1">IF(ATALI[[#This Row],[//]]="","",INDEX(INDIRECT($2:$2),ATALI[[#This Row],[//]]))</f>
        <v/>
      </c>
      <c r="V1034" s="32" t="str">
        <f ca="1">LOWER(SUBSTITUTE(SUBSTITUTE(SUBSTITUTE(SUBSTITUTE(SUBSTITUTE(SUBSTITUTE(SUBSTITUTE(ATALI[[#This Row],[N.B.nota]]," ",""),"-",""),"(",""),")",""),".",""),",",""),"/",""))</f>
        <v/>
      </c>
      <c r="W1034" s="32" t="str">
        <f ca="1">IF(ATALI[[#This Row],[concat]]="","",MATCH(ATALI[[#This Row],[concat]],[3]!db[NB NOTA_C],0)+1)</f>
        <v/>
      </c>
      <c r="X1034" s="32" t="str">
        <f ca="1">IF(ATALI[[#This Row],[N.B.nota]]="","",ADDRESS(ROW(ATALI[QB]),COLUMN(ATALI[QB]))&amp;":"&amp;ADDRESS(ROW(),COLUMN(ATALI[QB])))</f>
        <v/>
      </c>
      <c r="Y1034" s="60"/>
      <c r="Z1034" s="32">
        <f ca="1">IF(ATALI[[#This Row],[ID NOTA]]="",INDIRECT(ADDRESS(ROW()-1,COLUMN())),ATALI[[#This Row],[ID NOTA]])</f>
        <v>7</v>
      </c>
    </row>
    <row r="1035" spans="1:26" x14ac:dyDescent="0.25">
      <c r="A1035" s="32"/>
      <c r="B1035" s="29" t="str">
        <f>IF(ATALI[[#This Row],[N_ID]]="","",INDEX(Table1[ID],MATCH(ATALI[[#This Row],[N_ID]],Table1[N_ID],0)))</f>
        <v/>
      </c>
      <c r="C1035" s="29" t="str">
        <f ca="1">IF(ATALI[[#This Row],[//]]="","",HYPERLINK("["&amp;SUBSTITUTE(DIR,"'","")&amp;"]NOTA!D"&amp;ATALI[[#This Row],[//]]+2,"&gt;"))</f>
        <v/>
      </c>
      <c r="D1035" s="29" t="str">
        <f>IF(ATALI[[#This Row],[ID NOTA]]="","",INDEX(Table1[QB],MATCH(ATALI[[#This Row],[ID NOTA]],Table1[ID],0)))</f>
        <v/>
      </c>
      <c r="E103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35" s="29"/>
      <c r="G1035" s="30" t="str">
        <f ca="1">IF(ATALI[[#This Row],[N_ID]]="","",INDEX(INDIRECT($2:$2),ATALI[[#This Row],[//]]))</f>
        <v/>
      </c>
      <c r="H1035" s="30" t="str">
        <f ca="1">IF(ATALI[[#This Row],[N_ID]]="","",INDEX(INDIRECT($2:$2),ATALI[[#This Row],[//]]))</f>
        <v/>
      </c>
      <c r="I1035" s="32" t="str">
        <f ca="1">IF(ATALI[[#This Row],[N_ID]]="","",INDEX(INDIRECT($2:$2),ATALI[[#This Row],[//]]))</f>
        <v/>
      </c>
      <c r="J1035" s="32" t="str">
        <f ca="1">IF(ATALI[[#This Row],[//]]="","",INDEX([3]!db[NB PAJAK],ATALI[[#This Row],[stt]]-1))</f>
        <v/>
      </c>
      <c r="K1035" s="29" t="str">
        <f ca="1">IF(ATALI[[#This Row],[//]]="","",INDEX(INDIRECT($2:$2),ATALI[[#This Row],[//]]))</f>
        <v/>
      </c>
      <c r="L1035" s="29" t="str">
        <f ca="1">IF(ATALI[[#This Row],[//]]="","",INDEX(INDIRECT($2:$2),ATALI[[#This Row],[//]]))</f>
        <v/>
      </c>
      <c r="M1035" s="29" t="str">
        <f ca="1">IF(ATALI[[#This Row],[//]]="","",INDEX(INDIRECT($2:$2),ATALI[[#This Row],[//]]))</f>
        <v/>
      </c>
      <c r="N1035" s="33" t="str">
        <f ca="1">IF(ATALI[[#This Row],[//]]="","",INDEX(INDIRECT($2:$2),ATALI[[#This Row],[//]]))</f>
        <v/>
      </c>
      <c r="O1035" s="44" t="str">
        <f ca="1">IF(ATALI[[#This Row],[//]]="","",INDEX(INDIRECT($2:$2),ATALI[[#This Row],[//]]))</f>
        <v/>
      </c>
      <c r="P1035" s="44" t="str">
        <f ca="1">IF(ATALI[[#This Row],[//]]="","",IF(INDEX(INDIRECT($2:$2),ATALI[[#This Row],[//]])="","",INDEX(INDIRECT($2:$2),ATALI[[#This Row],[//]])))</f>
        <v/>
      </c>
      <c r="Q1035" s="33" t="str">
        <f ca="1">IF(ATALI[[#This Row],[//]]="","",INDEX(INDIRECT($2:$2),ATALI[[#This Row],[//]]))</f>
        <v/>
      </c>
      <c r="R10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3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35" s="61" t="str">
        <f ca="1">IF(ATALI[[#This Row],[//]]="","",IF(INDEX(INDIRECT($2:$2),ATALI[[#This Row],[//]])="","",INDEX(INDIRECT($2:$2),ATALI[[#This Row],[//]])))</f>
        <v/>
      </c>
      <c r="U1035" s="32" t="str">
        <f ca="1">IF(ATALI[[#This Row],[//]]="","",INDEX(INDIRECT($2:$2),ATALI[[#This Row],[//]]))</f>
        <v/>
      </c>
      <c r="V1035" s="32" t="str">
        <f ca="1">LOWER(SUBSTITUTE(SUBSTITUTE(SUBSTITUTE(SUBSTITUTE(SUBSTITUTE(SUBSTITUTE(SUBSTITUTE(ATALI[[#This Row],[N.B.nota]]," ",""),"-",""),"(",""),")",""),".",""),",",""),"/",""))</f>
        <v/>
      </c>
      <c r="W1035" s="32" t="str">
        <f ca="1">IF(ATALI[[#This Row],[concat]]="","",MATCH(ATALI[[#This Row],[concat]],[3]!db[NB NOTA_C],0)+1)</f>
        <v/>
      </c>
      <c r="X1035" s="32" t="str">
        <f ca="1">IF(ATALI[[#This Row],[N.B.nota]]="","",ADDRESS(ROW(ATALI[QB]),COLUMN(ATALI[QB]))&amp;":"&amp;ADDRESS(ROW(),COLUMN(ATALI[QB])))</f>
        <v/>
      </c>
      <c r="Y1035" s="60" t="str">
        <f ca="1">IF(ATALI[[#This Row],[//]]="","",HYPERLINK("[../DB.xlsx]DB!e"&amp;MATCH(ATALI[[#This Row],[concat]],[3]!db[NB NOTA_C],0)+1,"&gt;"))</f>
        <v/>
      </c>
      <c r="Z1035" s="32">
        <f ca="1">IF(ATALI[[#This Row],[ID NOTA]]="",INDIRECT(ADDRESS(ROW()-1,COLUMN())),ATALI[[#This Row],[ID NOTA]])</f>
        <v>7</v>
      </c>
    </row>
    <row r="1036" spans="1:26" x14ac:dyDescent="0.25">
      <c r="A1036" s="32"/>
      <c r="B1036" s="29" t="str">
        <f>IF(ATALI[[#This Row],[N_ID]]="","",INDEX(Table1[ID],MATCH(ATALI[[#This Row],[N_ID]],Table1[N_ID],0)))</f>
        <v/>
      </c>
      <c r="C1036" s="29" t="str">
        <f ca="1">IF(ATALI[[#This Row],[//]]="","",HYPERLINK("["&amp;SUBSTITUTE(DIR,"'","")&amp;"]NOTA!D"&amp;ATALI[[#This Row],[//]]+2,"&gt;"))</f>
        <v/>
      </c>
      <c r="D1036" s="29" t="str">
        <f>IF(ATALI[[#This Row],[ID NOTA]]="","",INDEX(Table1[QB],MATCH(ATALI[[#This Row],[ID NOTA]],Table1[ID],0)))</f>
        <v/>
      </c>
      <c r="E103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36" s="29"/>
      <c r="G1036" s="30" t="str">
        <f ca="1">IF(ATALI[[#This Row],[N_ID]]="","",INDEX(INDIRECT($2:$2),ATALI[[#This Row],[//]]))</f>
        <v/>
      </c>
      <c r="H1036" s="30" t="str">
        <f ca="1">IF(ATALI[[#This Row],[N_ID]]="","",INDEX(INDIRECT($2:$2),ATALI[[#This Row],[//]]))</f>
        <v/>
      </c>
      <c r="I1036" s="32" t="str">
        <f ca="1">IF(ATALI[[#This Row],[N_ID]]="","",INDEX(INDIRECT($2:$2),ATALI[[#This Row],[//]]))</f>
        <v/>
      </c>
      <c r="J1036" s="32" t="str">
        <f ca="1">IF(ATALI[[#This Row],[//]]="","",INDEX([3]!db[NB PAJAK],ATALI[[#This Row],[stt]]-1))</f>
        <v/>
      </c>
      <c r="K1036" s="29" t="str">
        <f ca="1">IF(ATALI[[#This Row],[//]]="","",INDEX(INDIRECT($2:$2),ATALI[[#This Row],[//]]))</f>
        <v/>
      </c>
      <c r="L1036" s="29" t="str">
        <f ca="1">IF(ATALI[[#This Row],[//]]="","",INDEX(INDIRECT($2:$2),ATALI[[#This Row],[//]]))</f>
        <v/>
      </c>
      <c r="M1036" s="29" t="str">
        <f ca="1">IF(ATALI[[#This Row],[//]]="","",INDEX(INDIRECT($2:$2),ATALI[[#This Row],[//]]))</f>
        <v/>
      </c>
      <c r="N1036" s="33" t="str">
        <f ca="1">IF(ATALI[[#This Row],[//]]="","",INDEX(INDIRECT($2:$2),ATALI[[#This Row],[//]]))</f>
        <v/>
      </c>
      <c r="O1036" s="44" t="str">
        <f ca="1">IF(ATALI[[#This Row],[//]]="","",INDEX(INDIRECT($2:$2),ATALI[[#This Row],[//]]))</f>
        <v/>
      </c>
      <c r="P1036" s="44" t="str">
        <f ca="1">IF(ATALI[[#This Row],[//]]="","",IF(INDEX(INDIRECT($2:$2),ATALI[[#This Row],[//]])="","",INDEX(INDIRECT($2:$2),ATALI[[#This Row],[//]])))</f>
        <v/>
      </c>
      <c r="Q1036" s="33" t="str">
        <f ca="1">IF(ATALI[[#This Row],[//]]="","",INDEX(INDIRECT($2:$2),ATALI[[#This Row],[//]]))</f>
        <v/>
      </c>
      <c r="R10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3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36" s="61" t="str">
        <f ca="1">IF(ATALI[[#This Row],[//]]="","",IF(INDEX(INDIRECT($2:$2),ATALI[[#This Row],[//]])="","",INDEX(INDIRECT($2:$2),ATALI[[#This Row],[//]])))</f>
        <v/>
      </c>
      <c r="U1036" s="32" t="str">
        <f ca="1">IF(ATALI[[#This Row],[//]]="","",INDEX(INDIRECT($2:$2),ATALI[[#This Row],[//]]))</f>
        <v/>
      </c>
      <c r="V1036" s="32" t="str">
        <f ca="1">LOWER(SUBSTITUTE(SUBSTITUTE(SUBSTITUTE(SUBSTITUTE(SUBSTITUTE(SUBSTITUTE(SUBSTITUTE(ATALI[[#This Row],[N.B.nota]]," ",""),"-",""),"(",""),")",""),".",""),",",""),"/",""))</f>
        <v/>
      </c>
      <c r="W1036" s="32" t="str">
        <f ca="1">IF(ATALI[[#This Row],[concat]]="","",MATCH(ATALI[[#This Row],[concat]],[3]!db[NB NOTA_C],0)+1)</f>
        <v/>
      </c>
      <c r="X1036" s="32" t="str">
        <f ca="1">IF(ATALI[[#This Row],[N.B.nota]]="","",ADDRESS(ROW(ATALI[QB]),COLUMN(ATALI[QB]))&amp;":"&amp;ADDRESS(ROW(),COLUMN(ATALI[QB])))</f>
        <v/>
      </c>
      <c r="Y1036" s="60" t="str">
        <f ca="1">IF(ATALI[[#This Row],[//]]="","",HYPERLINK("[../DB.xlsx]DB!e"&amp;MATCH(ATALI[[#This Row],[concat]],[3]!db[NB NOTA_C],0)+1,"&gt;"))</f>
        <v/>
      </c>
      <c r="Z1036" s="32">
        <f ca="1">IF(ATALI[[#This Row],[ID NOTA]]="",INDIRECT(ADDRESS(ROW()-1,COLUMN())),ATALI[[#This Row],[ID NOTA]])</f>
        <v>7</v>
      </c>
    </row>
    <row r="1037" spans="1:26" x14ac:dyDescent="0.25">
      <c r="A1037" s="32"/>
      <c r="B1037" s="29" t="str">
        <f>IF(ATALI[[#This Row],[N_ID]]="","",INDEX(Table1[ID],MATCH(ATALI[[#This Row],[N_ID]],Table1[N_ID],0)))</f>
        <v/>
      </c>
      <c r="C1037" s="29" t="str">
        <f ca="1">IF(ATALI[[#This Row],[//]]="","",HYPERLINK("["&amp;SUBSTITUTE(DIR,"'","")&amp;"]NOTA!D"&amp;ATALI[[#This Row],[//]]+2,"&gt;"))</f>
        <v/>
      </c>
      <c r="D1037" s="29" t="str">
        <f>IF(ATALI[[#This Row],[ID NOTA]]="","",INDEX(Table1[QB],MATCH(ATALI[[#This Row],[ID NOTA]],Table1[ID],0)))</f>
        <v/>
      </c>
      <c r="E103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37" s="29"/>
      <c r="G1037" s="30" t="str">
        <f ca="1">IF(ATALI[[#This Row],[N_ID]]="","",INDEX(INDIRECT($2:$2),ATALI[[#This Row],[//]]))</f>
        <v/>
      </c>
      <c r="H1037" s="30" t="str">
        <f ca="1">IF(ATALI[[#This Row],[N_ID]]="","",INDEX(INDIRECT($2:$2),ATALI[[#This Row],[//]]))</f>
        <v/>
      </c>
      <c r="I1037" s="32" t="str">
        <f ca="1">IF(ATALI[[#This Row],[N_ID]]="","",INDEX(INDIRECT($2:$2),ATALI[[#This Row],[//]]))</f>
        <v/>
      </c>
      <c r="J1037" s="32" t="str">
        <f ca="1">IF(ATALI[[#This Row],[//]]="","",INDEX([3]!db[NB PAJAK],ATALI[[#This Row],[stt]]-1))</f>
        <v/>
      </c>
      <c r="K1037" s="29" t="str">
        <f ca="1">IF(ATALI[[#This Row],[//]]="","",INDEX(INDIRECT($2:$2),ATALI[[#This Row],[//]]))</f>
        <v/>
      </c>
      <c r="L1037" s="29" t="str">
        <f ca="1">IF(ATALI[[#This Row],[//]]="","",INDEX(INDIRECT($2:$2),ATALI[[#This Row],[//]]))</f>
        <v/>
      </c>
      <c r="M1037" s="29" t="str">
        <f ca="1">IF(ATALI[[#This Row],[//]]="","",INDEX(INDIRECT($2:$2),ATALI[[#This Row],[//]]))</f>
        <v/>
      </c>
      <c r="N1037" s="33" t="str">
        <f ca="1">IF(ATALI[[#This Row],[//]]="","",INDEX(INDIRECT($2:$2),ATALI[[#This Row],[//]]))</f>
        <v/>
      </c>
      <c r="O1037" s="44" t="str">
        <f ca="1">IF(ATALI[[#This Row],[//]]="","",INDEX(INDIRECT($2:$2),ATALI[[#This Row],[//]]))</f>
        <v/>
      </c>
      <c r="P1037" s="44" t="str">
        <f ca="1">IF(ATALI[[#This Row],[//]]="","",IF(INDEX(INDIRECT($2:$2),ATALI[[#This Row],[//]])="","",INDEX(INDIRECT($2:$2),ATALI[[#This Row],[//]])))</f>
        <v/>
      </c>
      <c r="Q1037" s="33" t="str">
        <f ca="1">IF(ATALI[[#This Row],[//]]="","",INDEX(INDIRECT($2:$2),ATALI[[#This Row],[//]]))</f>
        <v/>
      </c>
      <c r="R10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3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37" s="61" t="str">
        <f ca="1">IF(ATALI[[#This Row],[//]]="","",IF(INDEX(INDIRECT($2:$2),ATALI[[#This Row],[//]])="","",INDEX(INDIRECT($2:$2),ATALI[[#This Row],[//]])))</f>
        <v/>
      </c>
      <c r="U1037" s="32" t="str">
        <f ca="1">IF(ATALI[[#This Row],[//]]="","",INDEX(INDIRECT($2:$2),ATALI[[#This Row],[//]]))</f>
        <v/>
      </c>
      <c r="V1037" s="32" t="str">
        <f ca="1">LOWER(SUBSTITUTE(SUBSTITUTE(SUBSTITUTE(SUBSTITUTE(SUBSTITUTE(SUBSTITUTE(SUBSTITUTE(ATALI[[#This Row],[N.B.nota]]," ",""),"-",""),"(",""),")",""),".",""),",",""),"/",""))</f>
        <v/>
      </c>
      <c r="W1037" s="32" t="str">
        <f ca="1">IF(ATALI[[#This Row],[concat]]="","",MATCH(ATALI[[#This Row],[concat]],[3]!db[NB NOTA_C],0)+1)</f>
        <v/>
      </c>
      <c r="X1037" s="32" t="str">
        <f ca="1">IF(ATALI[[#This Row],[N.B.nota]]="","",ADDRESS(ROW(ATALI[QB]),COLUMN(ATALI[QB]))&amp;":"&amp;ADDRESS(ROW(),COLUMN(ATALI[QB])))</f>
        <v/>
      </c>
      <c r="Y1037" s="60" t="str">
        <f ca="1">IF(ATALI[[#This Row],[//]]="","",HYPERLINK("[../DB.xlsx]DB!e"&amp;MATCH(ATALI[[#This Row],[concat]],[3]!db[NB NOTA_C],0)+1,"&gt;"))</f>
        <v/>
      </c>
      <c r="Z1037" s="32">
        <f ca="1">IF(ATALI[[#This Row],[ID NOTA]]="",INDIRECT(ADDRESS(ROW()-1,COLUMN())),ATALI[[#This Row],[ID NOTA]])</f>
        <v>7</v>
      </c>
    </row>
    <row r="1038" spans="1:26" x14ac:dyDescent="0.25">
      <c r="A1038" s="32"/>
      <c r="B1038" s="29" t="str">
        <f>IF(ATALI[[#This Row],[N_ID]]="","",INDEX(Table1[ID],MATCH(ATALI[[#This Row],[N_ID]],Table1[N_ID],0)))</f>
        <v/>
      </c>
      <c r="C1038" s="29" t="str">
        <f ca="1">IF(ATALI[[#This Row],[//]]="","",HYPERLINK("["&amp;SUBSTITUTE(DIR,"'","")&amp;"]NOTA!D"&amp;ATALI[[#This Row],[//]]+2,"&gt;"))</f>
        <v/>
      </c>
      <c r="D1038" s="29" t="str">
        <f>IF(ATALI[[#This Row],[ID NOTA]]="","",INDEX(Table1[QB],MATCH(ATALI[[#This Row],[ID NOTA]],Table1[ID],0)))</f>
        <v/>
      </c>
      <c r="E103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38" s="29"/>
      <c r="G1038" s="30" t="str">
        <f ca="1">IF(ATALI[[#This Row],[N_ID]]="","",INDEX(INDIRECT($2:$2),ATALI[[#This Row],[//]]))</f>
        <v/>
      </c>
      <c r="H1038" s="30" t="str">
        <f ca="1">IF(ATALI[[#This Row],[N_ID]]="","",INDEX(INDIRECT($2:$2),ATALI[[#This Row],[//]]))</f>
        <v/>
      </c>
      <c r="I1038" s="32" t="str">
        <f ca="1">IF(ATALI[[#This Row],[N_ID]]="","",INDEX(INDIRECT($2:$2),ATALI[[#This Row],[//]]))</f>
        <v/>
      </c>
      <c r="J1038" s="32" t="str">
        <f ca="1">IF(ATALI[[#This Row],[//]]="","",INDEX([3]!db[NB PAJAK],ATALI[[#This Row],[stt]]-1))</f>
        <v/>
      </c>
      <c r="K1038" s="29" t="str">
        <f ca="1">IF(ATALI[[#This Row],[//]]="","",INDEX(INDIRECT($2:$2),ATALI[[#This Row],[//]]))</f>
        <v/>
      </c>
      <c r="L1038" s="29" t="str">
        <f ca="1">IF(ATALI[[#This Row],[//]]="","",INDEX(INDIRECT($2:$2),ATALI[[#This Row],[//]]))</f>
        <v/>
      </c>
      <c r="M1038" s="29" t="str">
        <f ca="1">IF(ATALI[[#This Row],[//]]="","",INDEX(INDIRECT($2:$2),ATALI[[#This Row],[//]]))</f>
        <v/>
      </c>
      <c r="N1038" s="33" t="str">
        <f ca="1">IF(ATALI[[#This Row],[//]]="","",INDEX(INDIRECT($2:$2),ATALI[[#This Row],[//]]))</f>
        <v/>
      </c>
      <c r="O1038" s="44" t="str">
        <f ca="1">IF(ATALI[[#This Row],[//]]="","",INDEX(INDIRECT($2:$2),ATALI[[#This Row],[//]]))</f>
        <v/>
      </c>
      <c r="P1038" s="44" t="str">
        <f ca="1">IF(ATALI[[#This Row],[//]]="","",IF(INDEX(INDIRECT($2:$2),ATALI[[#This Row],[//]])="","",INDEX(INDIRECT($2:$2),ATALI[[#This Row],[//]])))</f>
        <v/>
      </c>
      <c r="Q1038" s="33" t="str">
        <f ca="1">IF(ATALI[[#This Row],[//]]="","",INDEX(INDIRECT($2:$2),ATALI[[#This Row],[//]]))</f>
        <v/>
      </c>
      <c r="R10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3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38" s="61" t="str">
        <f ca="1">IF(ATALI[[#This Row],[//]]="","",IF(INDEX(INDIRECT($2:$2),ATALI[[#This Row],[//]])="","",INDEX(INDIRECT($2:$2),ATALI[[#This Row],[//]])))</f>
        <v/>
      </c>
      <c r="U1038" s="32" t="str">
        <f ca="1">IF(ATALI[[#This Row],[//]]="","",INDEX(INDIRECT($2:$2),ATALI[[#This Row],[//]]))</f>
        <v/>
      </c>
      <c r="V1038" s="32" t="str">
        <f ca="1">LOWER(SUBSTITUTE(SUBSTITUTE(SUBSTITUTE(SUBSTITUTE(SUBSTITUTE(SUBSTITUTE(SUBSTITUTE(ATALI[[#This Row],[N.B.nota]]," ",""),"-",""),"(",""),")",""),".",""),",",""),"/",""))</f>
        <v/>
      </c>
      <c r="W1038" s="32" t="str">
        <f ca="1">IF(ATALI[[#This Row],[concat]]="","",MATCH(ATALI[[#This Row],[concat]],[3]!db[NB NOTA_C],0)+1)</f>
        <v/>
      </c>
      <c r="X1038" s="32" t="str">
        <f ca="1">IF(ATALI[[#This Row],[N.B.nota]]="","",ADDRESS(ROW(ATALI[QB]),COLUMN(ATALI[QB]))&amp;":"&amp;ADDRESS(ROW(),COLUMN(ATALI[QB])))</f>
        <v/>
      </c>
      <c r="Y1038" s="60" t="str">
        <f ca="1">IF(ATALI[[#This Row],[//]]="","",HYPERLINK("[../DB.xlsx]DB!e"&amp;MATCH(ATALI[[#This Row],[concat]],[3]!db[NB NOTA_C],0)+1,"&gt;"))</f>
        <v/>
      </c>
      <c r="Z1038" s="32">
        <f ca="1">IF(ATALI[[#This Row],[ID NOTA]]="",INDIRECT(ADDRESS(ROW()-1,COLUMN())),ATALI[[#This Row],[ID NOTA]])</f>
        <v>7</v>
      </c>
    </row>
    <row r="1039" spans="1:26" x14ac:dyDescent="0.25">
      <c r="A1039" s="32"/>
      <c r="B1039" s="29" t="str">
        <f>IF(ATALI[[#This Row],[N_ID]]="","",INDEX(Table1[ID],MATCH(ATALI[[#This Row],[N_ID]],Table1[N_ID],0)))</f>
        <v/>
      </c>
      <c r="C1039" s="29" t="str">
        <f ca="1">IF(ATALI[[#This Row],[//]]="","",HYPERLINK("["&amp;SUBSTITUTE(DIR,"'","")&amp;"]NOTA!D"&amp;ATALI[[#This Row],[//]]+2,"&gt;"))</f>
        <v/>
      </c>
      <c r="D1039" s="29" t="str">
        <f>IF(ATALI[[#This Row],[ID NOTA]]="","",INDEX(Table1[QB],MATCH(ATALI[[#This Row],[ID NOTA]],Table1[ID],0)))</f>
        <v/>
      </c>
      <c r="E103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39" s="29"/>
      <c r="G1039" s="30" t="str">
        <f ca="1">IF(ATALI[[#This Row],[N_ID]]="","",INDEX(INDIRECT($2:$2),ATALI[[#This Row],[//]]))</f>
        <v/>
      </c>
      <c r="H1039" s="30" t="str">
        <f ca="1">IF(ATALI[[#This Row],[N_ID]]="","",INDEX(INDIRECT($2:$2),ATALI[[#This Row],[//]]))</f>
        <v/>
      </c>
      <c r="I1039" s="32" t="str">
        <f ca="1">IF(ATALI[[#This Row],[N_ID]]="","",INDEX(INDIRECT($2:$2),ATALI[[#This Row],[//]]))</f>
        <v/>
      </c>
      <c r="J1039" s="32" t="str">
        <f ca="1">IF(ATALI[[#This Row],[//]]="","",INDEX([3]!db[NB PAJAK],ATALI[[#This Row],[stt]]-1))</f>
        <v/>
      </c>
      <c r="K1039" s="29" t="str">
        <f ca="1">IF(ATALI[[#This Row],[//]]="","",INDEX(INDIRECT($2:$2),ATALI[[#This Row],[//]]))</f>
        <v/>
      </c>
      <c r="L1039" s="29" t="str">
        <f ca="1">IF(ATALI[[#This Row],[//]]="","",INDEX(INDIRECT($2:$2),ATALI[[#This Row],[//]]))</f>
        <v/>
      </c>
      <c r="M1039" s="29" t="str">
        <f ca="1">IF(ATALI[[#This Row],[//]]="","",INDEX(INDIRECT($2:$2),ATALI[[#This Row],[//]]))</f>
        <v/>
      </c>
      <c r="N1039" s="33" t="str">
        <f ca="1">IF(ATALI[[#This Row],[//]]="","",INDEX(INDIRECT($2:$2),ATALI[[#This Row],[//]]))</f>
        <v/>
      </c>
      <c r="O1039" s="44" t="str">
        <f ca="1">IF(ATALI[[#This Row],[//]]="","",INDEX(INDIRECT($2:$2),ATALI[[#This Row],[//]]))</f>
        <v/>
      </c>
      <c r="P1039" s="44" t="str">
        <f ca="1">IF(ATALI[[#This Row],[//]]="","",IF(INDEX(INDIRECT($2:$2),ATALI[[#This Row],[//]])="","",INDEX(INDIRECT($2:$2),ATALI[[#This Row],[//]])))</f>
        <v/>
      </c>
      <c r="Q1039" s="33" t="str">
        <f ca="1">IF(ATALI[[#This Row],[//]]="","",INDEX(INDIRECT($2:$2),ATALI[[#This Row],[//]]))</f>
        <v/>
      </c>
      <c r="R10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3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39" s="61" t="str">
        <f ca="1">IF(ATALI[[#This Row],[//]]="","",IF(INDEX(INDIRECT($2:$2),ATALI[[#This Row],[//]])="","",INDEX(INDIRECT($2:$2),ATALI[[#This Row],[//]])))</f>
        <v/>
      </c>
      <c r="U1039" s="32" t="str">
        <f ca="1">IF(ATALI[[#This Row],[//]]="","",INDEX(INDIRECT($2:$2),ATALI[[#This Row],[//]]))</f>
        <v/>
      </c>
      <c r="V1039" s="32" t="str">
        <f ca="1">LOWER(SUBSTITUTE(SUBSTITUTE(SUBSTITUTE(SUBSTITUTE(SUBSTITUTE(SUBSTITUTE(SUBSTITUTE(ATALI[[#This Row],[N.B.nota]]," ",""),"-",""),"(",""),")",""),".",""),",",""),"/",""))</f>
        <v/>
      </c>
      <c r="W1039" s="32" t="str">
        <f ca="1">IF(ATALI[[#This Row],[concat]]="","",MATCH(ATALI[[#This Row],[concat]],[3]!db[NB NOTA_C],0)+1)</f>
        <v/>
      </c>
      <c r="X1039" s="32" t="str">
        <f ca="1">IF(ATALI[[#This Row],[N.B.nota]]="","",ADDRESS(ROW(ATALI[QB]),COLUMN(ATALI[QB]))&amp;":"&amp;ADDRESS(ROW(),COLUMN(ATALI[QB])))</f>
        <v/>
      </c>
      <c r="Y1039" s="60" t="str">
        <f ca="1">IF(ATALI[[#This Row],[//]]="","",HYPERLINK("[../DB.xlsx]DB!e"&amp;MATCH(ATALI[[#This Row],[concat]],[3]!db[NB NOTA_C],0)+1,"&gt;"))</f>
        <v/>
      </c>
      <c r="Z1039" s="32">
        <f ca="1">IF(ATALI[[#This Row],[ID NOTA]]="",INDIRECT(ADDRESS(ROW()-1,COLUMN())),ATALI[[#This Row],[ID NOTA]])</f>
        <v>7</v>
      </c>
    </row>
    <row r="1040" spans="1:26" x14ac:dyDescent="0.25">
      <c r="A1040" s="32"/>
      <c r="B1040" s="29" t="str">
        <f>IF(ATALI[[#This Row],[N_ID]]="","",INDEX(Table1[ID],MATCH(ATALI[[#This Row],[N_ID]],Table1[N_ID],0)))</f>
        <v/>
      </c>
      <c r="C1040" s="29" t="str">
        <f ca="1">IF(ATALI[[#This Row],[//]]="","",HYPERLINK("["&amp;SUBSTITUTE(DIR,"'","")&amp;"]NOTA!D"&amp;ATALI[[#This Row],[//]]+2,"&gt;"))</f>
        <v/>
      </c>
      <c r="D1040" s="29" t="str">
        <f>IF(ATALI[[#This Row],[ID NOTA]]="","",INDEX(Table1[QB],MATCH(ATALI[[#This Row],[ID NOTA]],Table1[ID],0)))</f>
        <v/>
      </c>
      <c r="E104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40" s="29"/>
      <c r="G1040" s="30" t="str">
        <f ca="1">IF(ATALI[[#This Row],[N_ID]]="","",INDEX(INDIRECT($2:$2),ATALI[[#This Row],[//]]))</f>
        <v/>
      </c>
      <c r="H1040" s="30" t="str">
        <f ca="1">IF(ATALI[[#This Row],[N_ID]]="","",INDEX(INDIRECT($2:$2),ATALI[[#This Row],[//]]))</f>
        <v/>
      </c>
      <c r="I1040" s="32" t="str">
        <f ca="1">IF(ATALI[[#This Row],[N_ID]]="","",INDEX(INDIRECT($2:$2),ATALI[[#This Row],[//]]))</f>
        <v/>
      </c>
      <c r="J1040" s="32" t="str">
        <f ca="1">IF(ATALI[[#This Row],[//]]="","",INDEX([3]!db[NB PAJAK],ATALI[[#This Row],[stt]]-1))</f>
        <v/>
      </c>
      <c r="K1040" s="29" t="str">
        <f ca="1">IF(ATALI[[#This Row],[//]]="","",INDEX(INDIRECT($2:$2),ATALI[[#This Row],[//]]))</f>
        <v/>
      </c>
      <c r="L1040" s="29" t="str">
        <f ca="1">IF(ATALI[[#This Row],[//]]="","",INDEX(INDIRECT($2:$2),ATALI[[#This Row],[//]]))</f>
        <v/>
      </c>
      <c r="M1040" s="29" t="str">
        <f ca="1">IF(ATALI[[#This Row],[//]]="","",INDEX(INDIRECT($2:$2),ATALI[[#This Row],[//]]))</f>
        <v/>
      </c>
      <c r="N1040" s="33" t="str">
        <f ca="1">IF(ATALI[[#This Row],[//]]="","",INDEX(INDIRECT($2:$2),ATALI[[#This Row],[//]]))</f>
        <v/>
      </c>
      <c r="O1040" s="44" t="str">
        <f ca="1">IF(ATALI[[#This Row],[//]]="","",INDEX(INDIRECT($2:$2),ATALI[[#This Row],[//]]))</f>
        <v/>
      </c>
      <c r="P1040" s="44" t="str">
        <f ca="1">IF(ATALI[[#This Row],[//]]="","",IF(INDEX(INDIRECT($2:$2),ATALI[[#This Row],[//]])="","",INDEX(INDIRECT($2:$2),ATALI[[#This Row],[//]])))</f>
        <v/>
      </c>
      <c r="Q1040" s="33" t="str">
        <f ca="1">IF(ATALI[[#This Row],[//]]="","",INDEX(INDIRECT($2:$2),ATALI[[#This Row],[//]]))</f>
        <v/>
      </c>
      <c r="R10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4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40" s="61" t="str">
        <f ca="1">IF(ATALI[[#This Row],[//]]="","",IF(INDEX(INDIRECT($2:$2),ATALI[[#This Row],[//]])="","",INDEX(INDIRECT($2:$2),ATALI[[#This Row],[//]])))</f>
        <v/>
      </c>
      <c r="U1040" s="32" t="str">
        <f ca="1">IF(ATALI[[#This Row],[//]]="","",INDEX(INDIRECT($2:$2),ATALI[[#This Row],[//]]))</f>
        <v/>
      </c>
      <c r="V1040" s="32" t="str">
        <f ca="1">LOWER(SUBSTITUTE(SUBSTITUTE(SUBSTITUTE(SUBSTITUTE(SUBSTITUTE(SUBSTITUTE(SUBSTITUTE(ATALI[[#This Row],[N.B.nota]]," ",""),"-",""),"(",""),")",""),".",""),",",""),"/",""))</f>
        <v/>
      </c>
      <c r="W1040" s="32" t="str">
        <f ca="1">IF(ATALI[[#This Row],[concat]]="","",MATCH(ATALI[[#This Row],[concat]],[3]!db[NB NOTA_C],0)+1)</f>
        <v/>
      </c>
      <c r="X1040" s="32" t="str">
        <f ca="1">IF(ATALI[[#This Row],[N.B.nota]]="","",ADDRESS(ROW(ATALI[QB]),COLUMN(ATALI[QB]))&amp;":"&amp;ADDRESS(ROW(),COLUMN(ATALI[QB])))</f>
        <v/>
      </c>
      <c r="Y1040" s="60" t="str">
        <f ca="1">IF(ATALI[[#This Row],[//]]="","",HYPERLINK("[../DB.xlsx]DB!e"&amp;MATCH(ATALI[[#This Row],[concat]],[3]!db[NB NOTA_C],0)+1,"&gt;"))</f>
        <v/>
      </c>
      <c r="Z1040" s="32">
        <f ca="1">IF(ATALI[[#This Row],[ID NOTA]]="",INDIRECT(ADDRESS(ROW()-1,COLUMN())),ATALI[[#This Row],[ID NOTA]])</f>
        <v>7</v>
      </c>
    </row>
    <row r="1041" spans="1:26" x14ac:dyDescent="0.25">
      <c r="A1041" s="32"/>
      <c r="B1041" s="29" t="str">
        <f>IF(ATALI[[#This Row],[N_ID]]="","",INDEX(Table1[ID],MATCH(ATALI[[#This Row],[N_ID]],Table1[N_ID],0)))</f>
        <v/>
      </c>
      <c r="C1041" s="29" t="str">
        <f ca="1">IF(ATALI[[#This Row],[//]]="","",HYPERLINK("["&amp;SUBSTITUTE(DIR,"'","")&amp;"]NOTA!D"&amp;ATALI[[#This Row],[//]]+2,"&gt;"))</f>
        <v/>
      </c>
      <c r="D1041" s="29" t="str">
        <f>IF(ATALI[[#This Row],[ID NOTA]]="","",INDEX(Table1[QB],MATCH(ATALI[[#This Row],[ID NOTA]],Table1[ID],0)))</f>
        <v/>
      </c>
      <c r="E104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41" s="29"/>
      <c r="G1041" s="30" t="str">
        <f ca="1">IF(ATALI[[#This Row],[N_ID]]="","",INDEX(INDIRECT($2:$2),ATALI[[#This Row],[//]]))</f>
        <v/>
      </c>
      <c r="H1041" s="30" t="str">
        <f ca="1">IF(ATALI[[#This Row],[N_ID]]="","",INDEX(INDIRECT($2:$2),ATALI[[#This Row],[//]]))</f>
        <v/>
      </c>
      <c r="I1041" s="32" t="str">
        <f ca="1">IF(ATALI[[#This Row],[N_ID]]="","",INDEX(INDIRECT($2:$2),ATALI[[#This Row],[//]]))</f>
        <v/>
      </c>
      <c r="J1041" s="32" t="str">
        <f ca="1">IF(ATALI[[#This Row],[//]]="","",INDEX([3]!db[NB PAJAK],ATALI[[#This Row],[stt]]-1))</f>
        <v/>
      </c>
      <c r="K1041" s="29" t="str">
        <f ca="1">IF(ATALI[[#This Row],[//]]="","",INDEX(INDIRECT($2:$2),ATALI[[#This Row],[//]]))</f>
        <v/>
      </c>
      <c r="L1041" s="29" t="str">
        <f ca="1">IF(ATALI[[#This Row],[//]]="","",INDEX(INDIRECT($2:$2),ATALI[[#This Row],[//]]))</f>
        <v/>
      </c>
      <c r="M1041" s="29" t="str">
        <f ca="1">IF(ATALI[[#This Row],[//]]="","",INDEX(INDIRECT($2:$2),ATALI[[#This Row],[//]]))</f>
        <v/>
      </c>
      <c r="N1041" s="33" t="str">
        <f ca="1">IF(ATALI[[#This Row],[//]]="","",INDEX(INDIRECT($2:$2),ATALI[[#This Row],[//]]))</f>
        <v/>
      </c>
      <c r="O1041" s="44" t="str">
        <f ca="1">IF(ATALI[[#This Row],[//]]="","",INDEX(INDIRECT($2:$2),ATALI[[#This Row],[//]]))</f>
        <v/>
      </c>
      <c r="P1041" s="44" t="str">
        <f ca="1">IF(ATALI[[#This Row],[//]]="","",IF(INDEX(INDIRECT($2:$2),ATALI[[#This Row],[//]])="","",INDEX(INDIRECT($2:$2),ATALI[[#This Row],[//]])))</f>
        <v/>
      </c>
      <c r="Q1041" s="33" t="str">
        <f ca="1">IF(ATALI[[#This Row],[//]]="","",INDEX(INDIRECT($2:$2),ATALI[[#This Row],[//]]))</f>
        <v/>
      </c>
      <c r="R10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4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41" s="61" t="str">
        <f ca="1">IF(ATALI[[#This Row],[//]]="","",IF(INDEX(INDIRECT($2:$2),ATALI[[#This Row],[//]])="","",INDEX(INDIRECT($2:$2),ATALI[[#This Row],[//]])))</f>
        <v/>
      </c>
      <c r="U1041" s="32" t="str">
        <f ca="1">IF(ATALI[[#This Row],[//]]="","",INDEX(INDIRECT($2:$2),ATALI[[#This Row],[//]]))</f>
        <v/>
      </c>
      <c r="V1041" s="32" t="str">
        <f ca="1">LOWER(SUBSTITUTE(SUBSTITUTE(SUBSTITUTE(SUBSTITUTE(SUBSTITUTE(SUBSTITUTE(SUBSTITUTE(ATALI[[#This Row],[N.B.nota]]," ",""),"-",""),"(",""),")",""),".",""),",",""),"/",""))</f>
        <v/>
      </c>
      <c r="W1041" s="32" t="str">
        <f ca="1">IF(ATALI[[#This Row],[concat]]="","",MATCH(ATALI[[#This Row],[concat]],[3]!db[NB NOTA_C],0)+1)</f>
        <v/>
      </c>
      <c r="X1041" s="32" t="str">
        <f ca="1">IF(ATALI[[#This Row],[N.B.nota]]="","",ADDRESS(ROW(ATALI[QB]),COLUMN(ATALI[QB]))&amp;":"&amp;ADDRESS(ROW(),COLUMN(ATALI[QB])))</f>
        <v/>
      </c>
      <c r="Y1041" s="60" t="str">
        <f ca="1">IF(ATALI[[#This Row],[//]]="","",HYPERLINK("[../DB.xlsx]DB!e"&amp;MATCH(ATALI[[#This Row],[concat]],[3]!db[NB NOTA_C],0)+1,"&gt;"))</f>
        <v/>
      </c>
      <c r="Z1041" s="32">
        <f ca="1">IF(ATALI[[#This Row],[ID NOTA]]="",INDIRECT(ADDRESS(ROW()-1,COLUMN())),ATALI[[#This Row],[ID NOTA]])</f>
        <v>7</v>
      </c>
    </row>
    <row r="1042" spans="1:26" x14ac:dyDescent="0.25">
      <c r="A1042" s="32"/>
      <c r="B1042" s="29" t="str">
        <f>IF(ATALI[[#This Row],[N_ID]]="","",INDEX(Table1[ID],MATCH(ATALI[[#This Row],[N_ID]],Table1[N_ID],0)))</f>
        <v/>
      </c>
      <c r="C1042" s="29" t="str">
        <f ca="1">IF(ATALI[[#This Row],[//]]="","",HYPERLINK("["&amp;SUBSTITUTE(DIR,"'","")&amp;"]NOTA!D"&amp;ATALI[[#This Row],[//]]+2,"&gt;"))</f>
        <v/>
      </c>
      <c r="D1042" s="29" t="str">
        <f>IF(ATALI[[#This Row],[ID NOTA]]="","",INDEX(Table1[QB],MATCH(ATALI[[#This Row],[ID NOTA]],Table1[ID],0)))</f>
        <v/>
      </c>
      <c r="E104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42" s="29"/>
      <c r="G1042" s="30" t="str">
        <f ca="1">IF(ATALI[[#This Row],[N_ID]]="","",INDEX(INDIRECT($2:$2),ATALI[[#This Row],[//]]))</f>
        <v/>
      </c>
      <c r="H1042" s="30" t="str">
        <f ca="1">IF(ATALI[[#This Row],[N_ID]]="","",INDEX(INDIRECT($2:$2),ATALI[[#This Row],[//]]))</f>
        <v/>
      </c>
      <c r="I1042" s="32" t="str">
        <f ca="1">IF(ATALI[[#This Row],[N_ID]]="","",INDEX(INDIRECT($2:$2),ATALI[[#This Row],[//]]))</f>
        <v/>
      </c>
      <c r="J1042" s="32" t="str">
        <f ca="1">IF(ATALI[[#This Row],[//]]="","",INDEX([3]!db[NB PAJAK],ATALI[[#This Row],[stt]]-1))</f>
        <v/>
      </c>
      <c r="K1042" s="29" t="str">
        <f ca="1">IF(ATALI[[#This Row],[//]]="","",INDEX(INDIRECT($2:$2),ATALI[[#This Row],[//]]))</f>
        <v/>
      </c>
      <c r="L1042" s="29" t="str">
        <f ca="1">IF(ATALI[[#This Row],[//]]="","",INDEX(INDIRECT($2:$2),ATALI[[#This Row],[//]]))</f>
        <v/>
      </c>
      <c r="M1042" s="29" t="str">
        <f ca="1">IF(ATALI[[#This Row],[//]]="","",INDEX(INDIRECT($2:$2),ATALI[[#This Row],[//]]))</f>
        <v/>
      </c>
      <c r="N1042" s="33" t="str">
        <f ca="1">IF(ATALI[[#This Row],[//]]="","",INDEX(INDIRECT($2:$2),ATALI[[#This Row],[//]]))</f>
        <v/>
      </c>
      <c r="O1042" s="44" t="str">
        <f ca="1">IF(ATALI[[#This Row],[//]]="","",INDEX(INDIRECT($2:$2),ATALI[[#This Row],[//]]))</f>
        <v/>
      </c>
      <c r="P1042" s="44" t="str">
        <f ca="1">IF(ATALI[[#This Row],[//]]="","",IF(INDEX(INDIRECT($2:$2),ATALI[[#This Row],[//]])="","",INDEX(INDIRECT($2:$2),ATALI[[#This Row],[//]])))</f>
        <v/>
      </c>
      <c r="Q1042" s="33" t="str">
        <f ca="1">IF(ATALI[[#This Row],[//]]="","",INDEX(INDIRECT($2:$2),ATALI[[#This Row],[//]]))</f>
        <v/>
      </c>
      <c r="R10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4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42" s="61" t="str">
        <f ca="1">IF(ATALI[[#This Row],[//]]="","",IF(INDEX(INDIRECT($2:$2),ATALI[[#This Row],[//]])="","",INDEX(INDIRECT($2:$2),ATALI[[#This Row],[//]])))</f>
        <v/>
      </c>
      <c r="U1042" s="32" t="str">
        <f ca="1">IF(ATALI[[#This Row],[//]]="","",INDEX(INDIRECT($2:$2),ATALI[[#This Row],[//]]))</f>
        <v/>
      </c>
      <c r="V1042" s="32" t="str">
        <f ca="1">LOWER(SUBSTITUTE(SUBSTITUTE(SUBSTITUTE(SUBSTITUTE(SUBSTITUTE(SUBSTITUTE(SUBSTITUTE(ATALI[[#This Row],[N.B.nota]]," ",""),"-",""),"(",""),")",""),".",""),",",""),"/",""))</f>
        <v/>
      </c>
      <c r="W1042" s="32" t="str">
        <f ca="1">IF(ATALI[[#This Row],[concat]]="","",MATCH(ATALI[[#This Row],[concat]],[3]!db[NB NOTA_C],0)+1)</f>
        <v/>
      </c>
      <c r="X1042" s="32" t="str">
        <f ca="1">IF(ATALI[[#This Row],[N.B.nota]]="","",ADDRESS(ROW(ATALI[QB]),COLUMN(ATALI[QB]))&amp;":"&amp;ADDRESS(ROW(),COLUMN(ATALI[QB])))</f>
        <v/>
      </c>
      <c r="Y1042" s="60" t="str">
        <f ca="1">IF(ATALI[[#This Row],[//]]="","",HYPERLINK("[../DB.xlsx]DB!e"&amp;MATCH(ATALI[[#This Row],[concat]],[3]!db[NB NOTA_C],0)+1,"&gt;"))</f>
        <v/>
      </c>
      <c r="Z1042" s="32">
        <f ca="1">IF(ATALI[[#This Row],[ID NOTA]]="",INDIRECT(ADDRESS(ROW()-1,COLUMN())),ATALI[[#This Row],[ID NOTA]])</f>
        <v>7</v>
      </c>
    </row>
    <row r="1043" spans="1:26" x14ac:dyDescent="0.25">
      <c r="A1043" s="32"/>
      <c r="B1043" s="29" t="str">
        <f>IF(ATALI[[#This Row],[N_ID]]="","",INDEX(Table1[ID],MATCH(ATALI[[#This Row],[N_ID]],Table1[N_ID],0)))</f>
        <v/>
      </c>
      <c r="C1043" s="29" t="str">
        <f ca="1">IF(ATALI[[#This Row],[//]]="","",HYPERLINK("["&amp;SUBSTITUTE(DIR,"'","")&amp;"]NOTA!D"&amp;ATALI[[#This Row],[//]]+2,"&gt;"))</f>
        <v/>
      </c>
      <c r="D1043" s="29" t="str">
        <f>IF(ATALI[[#This Row],[ID NOTA]]="","",INDEX(Table1[QB],MATCH(ATALI[[#This Row],[ID NOTA]],Table1[ID],0)))</f>
        <v/>
      </c>
      <c r="E104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43" s="29"/>
      <c r="G1043" s="30" t="str">
        <f ca="1">IF(ATALI[[#This Row],[N_ID]]="","",INDEX(INDIRECT($2:$2),ATALI[[#This Row],[//]]))</f>
        <v/>
      </c>
      <c r="H1043" s="30" t="str">
        <f ca="1">IF(ATALI[[#This Row],[N_ID]]="","",INDEX(INDIRECT($2:$2),ATALI[[#This Row],[//]]))</f>
        <v/>
      </c>
      <c r="I1043" s="32" t="str">
        <f ca="1">IF(ATALI[[#This Row],[N_ID]]="","",INDEX(INDIRECT($2:$2),ATALI[[#This Row],[//]]))</f>
        <v/>
      </c>
      <c r="J1043" s="32" t="str">
        <f ca="1">IF(ATALI[[#This Row],[//]]="","",INDEX([3]!db[NB PAJAK],ATALI[[#This Row],[stt]]-1))</f>
        <v/>
      </c>
      <c r="K1043" s="29" t="str">
        <f ca="1">IF(ATALI[[#This Row],[//]]="","",INDEX(INDIRECT($2:$2),ATALI[[#This Row],[//]]))</f>
        <v/>
      </c>
      <c r="L1043" s="29" t="str">
        <f ca="1">IF(ATALI[[#This Row],[//]]="","",INDEX(INDIRECT($2:$2),ATALI[[#This Row],[//]]))</f>
        <v/>
      </c>
      <c r="M1043" s="29" t="str">
        <f ca="1">IF(ATALI[[#This Row],[//]]="","",INDEX(INDIRECT($2:$2),ATALI[[#This Row],[//]]))</f>
        <v/>
      </c>
      <c r="N1043" s="33" t="str">
        <f ca="1">IF(ATALI[[#This Row],[//]]="","",INDEX(INDIRECT($2:$2),ATALI[[#This Row],[//]]))</f>
        <v/>
      </c>
      <c r="O1043" s="44" t="str">
        <f ca="1">IF(ATALI[[#This Row],[//]]="","",INDEX(INDIRECT($2:$2),ATALI[[#This Row],[//]]))</f>
        <v/>
      </c>
      <c r="P1043" s="44" t="str">
        <f ca="1">IF(ATALI[[#This Row],[//]]="","",IF(INDEX(INDIRECT($2:$2),ATALI[[#This Row],[//]])="","",INDEX(INDIRECT($2:$2),ATALI[[#This Row],[//]])))</f>
        <v/>
      </c>
      <c r="Q1043" s="33" t="str">
        <f ca="1">IF(ATALI[[#This Row],[//]]="","",INDEX(INDIRECT($2:$2),ATALI[[#This Row],[//]]))</f>
        <v/>
      </c>
      <c r="R10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4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43" s="61" t="str">
        <f ca="1">IF(ATALI[[#This Row],[//]]="","",IF(INDEX(INDIRECT($2:$2),ATALI[[#This Row],[//]])="","",INDEX(INDIRECT($2:$2),ATALI[[#This Row],[//]])))</f>
        <v/>
      </c>
      <c r="U1043" s="32" t="str">
        <f ca="1">IF(ATALI[[#This Row],[//]]="","",INDEX(INDIRECT($2:$2),ATALI[[#This Row],[//]]))</f>
        <v/>
      </c>
      <c r="V1043" s="32" t="str">
        <f ca="1">LOWER(SUBSTITUTE(SUBSTITUTE(SUBSTITUTE(SUBSTITUTE(SUBSTITUTE(SUBSTITUTE(SUBSTITUTE(ATALI[[#This Row],[N.B.nota]]," ",""),"-",""),"(",""),")",""),".",""),",",""),"/",""))</f>
        <v/>
      </c>
      <c r="W1043" s="32" t="str">
        <f ca="1">IF(ATALI[[#This Row],[concat]]="","",MATCH(ATALI[[#This Row],[concat]],[3]!db[NB NOTA_C],0)+1)</f>
        <v/>
      </c>
      <c r="X1043" s="32" t="str">
        <f ca="1">IF(ATALI[[#This Row],[N.B.nota]]="","",ADDRESS(ROW(ATALI[QB]),COLUMN(ATALI[QB]))&amp;":"&amp;ADDRESS(ROW(),COLUMN(ATALI[QB])))</f>
        <v/>
      </c>
      <c r="Y1043" s="60" t="str">
        <f ca="1">IF(ATALI[[#This Row],[//]]="","",HYPERLINK("[../DB.xlsx]DB!e"&amp;MATCH(ATALI[[#This Row],[concat]],[3]!db[NB NOTA_C],0)+1,"&gt;"))</f>
        <v/>
      </c>
      <c r="Z1043" s="32">
        <f ca="1">IF(ATALI[[#This Row],[ID NOTA]]="",INDIRECT(ADDRESS(ROW()-1,COLUMN())),ATALI[[#This Row],[ID NOTA]])</f>
        <v>7</v>
      </c>
    </row>
    <row r="1044" spans="1:26" x14ac:dyDescent="0.25">
      <c r="A1044" s="32"/>
      <c r="B1044" s="29" t="str">
        <f>IF(ATALI[[#This Row],[N_ID]]="","",INDEX(Table1[ID],MATCH(ATALI[[#This Row],[N_ID]],Table1[N_ID],0)))</f>
        <v/>
      </c>
      <c r="C1044" s="29" t="str">
        <f ca="1">IF(ATALI[[#This Row],[//]]="","",HYPERLINK("["&amp;SUBSTITUTE(DIR,"'","")&amp;"]NOTA!D"&amp;ATALI[[#This Row],[//]]+2,"&gt;"))</f>
        <v/>
      </c>
      <c r="D1044" s="29" t="str">
        <f>IF(ATALI[[#This Row],[ID NOTA]]="","",INDEX(Table1[QB],MATCH(ATALI[[#This Row],[ID NOTA]],Table1[ID],0)))</f>
        <v/>
      </c>
      <c r="E104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44" s="29"/>
      <c r="G1044" s="30" t="str">
        <f ca="1">IF(ATALI[[#This Row],[N_ID]]="","",INDEX(INDIRECT($2:$2),ATALI[[#This Row],[//]]))</f>
        <v/>
      </c>
      <c r="H1044" s="30" t="str">
        <f ca="1">IF(ATALI[[#This Row],[N_ID]]="","",INDEX(INDIRECT($2:$2),ATALI[[#This Row],[//]]))</f>
        <v/>
      </c>
      <c r="I1044" s="32" t="str">
        <f ca="1">IF(ATALI[[#This Row],[N_ID]]="","",INDEX(INDIRECT($2:$2),ATALI[[#This Row],[//]]))</f>
        <v/>
      </c>
      <c r="J1044" s="32" t="str">
        <f ca="1">IF(ATALI[[#This Row],[//]]="","",INDEX([3]!db[NB PAJAK],ATALI[[#This Row],[stt]]-1))</f>
        <v/>
      </c>
      <c r="K1044" s="29" t="str">
        <f ca="1">IF(ATALI[[#This Row],[//]]="","",INDEX(INDIRECT($2:$2),ATALI[[#This Row],[//]]))</f>
        <v/>
      </c>
      <c r="L1044" s="29" t="str">
        <f ca="1">IF(ATALI[[#This Row],[//]]="","",INDEX(INDIRECT($2:$2),ATALI[[#This Row],[//]]))</f>
        <v/>
      </c>
      <c r="M1044" s="29" t="str">
        <f ca="1">IF(ATALI[[#This Row],[//]]="","",INDEX(INDIRECT($2:$2),ATALI[[#This Row],[//]]))</f>
        <v/>
      </c>
      <c r="N1044" s="33" t="str">
        <f ca="1">IF(ATALI[[#This Row],[//]]="","",INDEX(INDIRECT($2:$2),ATALI[[#This Row],[//]]))</f>
        <v/>
      </c>
      <c r="O1044" s="44" t="str">
        <f ca="1">IF(ATALI[[#This Row],[//]]="","",INDEX(INDIRECT($2:$2),ATALI[[#This Row],[//]]))</f>
        <v/>
      </c>
      <c r="P1044" s="44" t="str">
        <f ca="1">IF(ATALI[[#This Row],[//]]="","",IF(INDEX(INDIRECT($2:$2),ATALI[[#This Row],[//]])="","",INDEX(INDIRECT($2:$2),ATALI[[#This Row],[//]])))</f>
        <v/>
      </c>
      <c r="Q1044" s="33" t="str">
        <f ca="1">IF(ATALI[[#This Row],[//]]="","",INDEX(INDIRECT($2:$2),ATALI[[#This Row],[//]]))</f>
        <v/>
      </c>
      <c r="R10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4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44" s="61" t="str">
        <f ca="1">IF(ATALI[[#This Row],[//]]="","",IF(INDEX(INDIRECT($2:$2),ATALI[[#This Row],[//]])="","",INDEX(INDIRECT($2:$2),ATALI[[#This Row],[//]])))</f>
        <v/>
      </c>
      <c r="U1044" s="32" t="str">
        <f ca="1">IF(ATALI[[#This Row],[//]]="","",INDEX(INDIRECT($2:$2),ATALI[[#This Row],[//]]))</f>
        <v/>
      </c>
      <c r="V1044" s="32" t="str">
        <f ca="1">LOWER(SUBSTITUTE(SUBSTITUTE(SUBSTITUTE(SUBSTITUTE(SUBSTITUTE(SUBSTITUTE(SUBSTITUTE(ATALI[[#This Row],[N.B.nota]]," ",""),"-",""),"(",""),")",""),".",""),",",""),"/",""))</f>
        <v/>
      </c>
      <c r="W1044" s="32" t="str">
        <f ca="1">IF(ATALI[[#This Row],[concat]]="","",MATCH(ATALI[[#This Row],[concat]],[3]!db[NB NOTA_C],0)+1)</f>
        <v/>
      </c>
      <c r="X1044" s="32" t="str">
        <f ca="1">IF(ATALI[[#This Row],[N.B.nota]]="","",ADDRESS(ROW(ATALI[QB]),COLUMN(ATALI[QB]))&amp;":"&amp;ADDRESS(ROW(),COLUMN(ATALI[QB])))</f>
        <v/>
      </c>
      <c r="Y1044" s="60" t="str">
        <f ca="1">IF(ATALI[[#This Row],[//]]="","",HYPERLINK("[../DB.xlsx]DB!e"&amp;MATCH(ATALI[[#This Row],[concat]],[3]!db[NB NOTA_C],0)+1,"&gt;"))</f>
        <v/>
      </c>
      <c r="Z1044" s="32">
        <f ca="1">IF(ATALI[[#This Row],[ID NOTA]]="",INDIRECT(ADDRESS(ROW()-1,COLUMN())),ATALI[[#This Row],[ID NOTA]])</f>
        <v>7</v>
      </c>
    </row>
    <row r="1045" spans="1:26" x14ac:dyDescent="0.25">
      <c r="A1045" s="32"/>
      <c r="B1045" s="29" t="str">
        <f>IF(ATALI[[#This Row],[N_ID]]="","",INDEX(Table1[ID],MATCH(ATALI[[#This Row],[N_ID]],Table1[N_ID],0)))</f>
        <v/>
      </c>
      <c r="C1045" s="29" t="str">
        <f ca="1">IF(ATALI[[#This Row],[//]]="","",HYPERLINK("["&amp;SUBSTITUTE(DIR,"'","")&amp;"]NOTA!D"&amp;ATALI[[#This Row],[//]]+2,"&gt;"))</f>
        <v/>
      </c>
      <c r="D1045" s="29" t="str">
        <f>IF(ATALI[[#This Row],[ID NOTA]]="","",INDEX(Table1[QB],MATCH(ATALI[[#This Row],[ID NOTA]],Table1[ID],0)))</f>
        <v/>
      </c>
      <c r="E104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45" s="29"/>
      <c r="G1045" s="30" t="str">
        <f ca="1">IF(ATALI[[#This Row],[N_ID]]="","",INDEX(INDIRECT($2:$2),ATALI[[#This Row],[//]]))</f>
        <v/>
      </c>
      <c r="H1045" s="30" t="str">
        <f ca="1">IF(ATALI[[#This Row],[N_ID]]="","",INDEX(INDIRECT($2:$2),ATALI[[#This Row],[//]]))</f>
        <v/>
      </c>
      <c r="I1045" s="32" t="str">
        <f ca="1">IF(ATALI[[#This Row],[N_ID]]="","",INDEX(INDIRECT($2:$2),ATALI[[#This Row],[//]]))</f>
        <v/>
      </c>
      <c r="J1045" s="32" t="str">
        <f ca="1">IF(ATALI[[#This Row],[//]]="","",INDEX([3]!db[NB PAJAK],ATALI[[#This Row],[stt]]-1))</f>
        <v/>
      </c>
      <c r="K1045" s="29" t="str">
        <f ca="1">IF(ATALI[[#This Row],[//]]="","",INDEX(INDIRECT($2:$2),ATALI[[#This Row],[//]]))</f>
        <v/>
      </c>
      <c r="L1045" s="29" t="str">
        <f ca="1">IF(ATALI[[#This Row],[//]]="","",INDEX(INDIRECT($2:$2),ATALI[[#This Row],[//]]))</f>
        <v/>
      </c>
      <c r="M1045" s="29" t="str">
        <f ca="1">IF(ATALI[[#This Row],[//]]="","",INDEX(INDIRECT($2:$2),ATALI[[#This Row],[//]]))</f>
        <v/>
      </c>
      <c r="N1045" s="33" t="str">
        <f ca="1">IF(ATALI[[#This Row],[//]]="","",INDEX(INDIRECT($2:$2),ATALI[[#This Row],[//]]))</f>
        <v/>
      </c>
      <c r="O1045" s="44" t="str">
        <f ca="1">IF(ATALI[[#This Row],[//]]="","",INDEX(INDIRECT($2:$2),ATALI[[#This Row],[//]]))</f>
        <v/>
      </c>
      <c r="P1045" s="44" t="str">
        <f ca="1">IF(ATALI[[#This Row],[//]]="","",IF(INDEX(INDIRECT($2:$2),ATALI[[#This Row],[//]])="","",INDEX(INDIRECT($2:$2),ATALI[[#This Row],[//]])))</f>
        <v/>
      </c>
      <c r="Q1045" s="33" t="str">
        <f ca="1">IF(ATALI[[#This Row],[//]]="","",INDEX(INDIRECT($2:$2),ATALI[[#This Row],[//]]))</f>
        <v/>
      </c>
      <c r="R10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4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45" s="61" t="str">
        <f ca="1">IF(ATALI[[#This Row],[//]]="","",IF(INDEX(INDIRECT($2:$2),ATALI[[#This Row],[//]])="","",INDEX(INDIRECT($2:$2),ATALI[[#This Row],[//]])))</f>
        <v/>
      </c>
      <c r="U1045" s="32" t="str">
        <f ca="1">IF(ATALI[[#This Row],[//]]="","",INDEX(INDIRECT($2:$2),ATALI[[#This Row],[//]]))</f>
        <v/>
      </c>
      <c r="V1045" s="32" t="str">
        <f ca="1">LOWER(SUBSTITUTE(SUBSTITUTE(SUBSTITUTE(SUBSTITUTE(SUBSTITUTE(SUBSTITUTE(SUBSTITUTE(ATALI[[#This Row],[N.B.nota]]," ",""),"-",""),"(",""),")",""),".",""),",",""),"/",""))</f>
        <v/>
      </c>
      <c r="W1045" s="32" t="str">
        <f ca="1">IF(ATALI[[#This Row],[concat]]="","",MATCH(ATALI[[#This Row],[concat]],[3]!db[NB NOTA_C],0)+1)</f>
        <v/>
      </c>
      <c r="X1045" s="32" t="str">
        <f ca="1">IF(ATALI[[#This Row],[N.B.nota]]="","",ADDRESS(ROW(ATALI[QB]),COLUMN(ATALI[QB]))&amp;":"&amp;ADDRESS(ROW(),COLUMN(ATALI[QB])))</f>
        <v/>
      </c>
      <c r="Y1045" s="60" t="str">
        <f ca="1">IF(ATALI[[#This Row],[//]]="","",HYPERLINK("[../DB.xlsx]DB!e"&amp;MATCH(ATALI[[#This Row],[concat]],[3]!db[NB NOTA_C],0)+1,"&gt;"))</f>
        <v/>
      </c>
      <c r="Z1045" s="32">
        <f ca="1">IF(ATALI[[#This Row],[ID NOTA]]="",INDIRECT(ADDRESS(ROW()-1,COLUMN())),ATALI[[#This Row],[ID NOTA]])</f>
        <v>7</v>
      </c>
    </row>
    <row r="1046" spans="1:26" x14ac:dyDescent="0.25">
      <c r="A1046" s="32"/>
      <c r="B1046" s="29" t="str">
        <f>IF(ATALI[[#This Row],[N_ID]]="","",INDEX(Table1[ID],MATCH(ATALI[[#This Row],[N_ID]],Table1[N_ID],0)))</f>
        <v/>
      </c>
      <c r="C1046" s="29" t="str">
        <f ca="1">IF(ATALI[[#This Row],[//]]="","",HYPERLINK("["&amp;SUBSTITUTE(DIR,"'","")&amp;"]NOTA!D"&amp;ATALI[[#This Row],[//]]+2,"&gt;"))</f>
        <v/>
      </c>
      <c r="D1046" s="29" t="str">
        <f>IF(ATALI[[#This Row],[ID NOTA]]="","",INDEX(Table1[QB],MATCH(ATALI[[#This Row],[ID NOTA]],Table1[ID],0)))</f>
        <v/>
      </c>
      <c r="E104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46" s="29"/>
      <c r="G1046" s="30" t="str">
        <f ca="1">IF(ATALI[[#This Row],[N_ID]]="","",INDEX(INDIRECT($2:$2),ATALI[[#This Row],[//]]))</f>
        <v/>
      </c>
      <c r="H1046" s="30" t="str">
        <f ca="1">IF(ATALI[[#This Row],[N_ID]]="","",INDEX(INDIRECT($2:$2),ATALI[[#This Row],[//]]))</f>
        <v/>
      </c>
      <c r="I1046" s="32" t="str">
        <f ca="1">IF(ATALI[[#This Row],[N_ID]]="","",INDEX(INDIRECT($2:$2),ATALI[[#This Row],[//]]))</f>
        <v/>
      </c>
      <c r="J1046" s="32" t="str">
        <f ca="1">IF(ATALI[[#This Row],[//]]="","",INDEX([3]!db[NB PAJAK],ATALI[[#This Row],[stt]]-1))</f>
        <v/>
      </c>
      <c r="K1046" s="29" t="str">
        <f ca="1">IF(ATALI[[#This Row],[//]]="","",INDEX(INDIRECT($2:$2),ATALI[[#This Row],[//]]))</f>
        <v/>
      </c>
      <c r="L1046" s="29" t="str">
        <f ca="1">IF(ATALI[[#This Row],[//]]="","",INDEX(INDIRECT($2:$2),ATALI[[#This Row],[//]]))</f>
        <v/>
      </c>
      <c r="M1046" s="29" t="str">
        <f ca="1">IF(ATALI[[#This Row],[//]]="","",INDEX(INDIRECT($2:$2),ATALI[[#This Row],[//]]))</f>
        <v/>
      </c>
      <c r="N1046" s="33" t="str">
        <f ca="1">IF(ATALI[[#This Row],[//]]="","",INDEX(INDIRECT($2:$2),ATALI[[#This Row],[//]]))</f>
        <v/>
      </c>
      <c r="O1046" s="44" t="str">
        <f ca="1">IF(ATALI[[#This Row],[//]]="","",INDEX(INDIRECT($2:$2),ATALI[[#This Row],[//]]))</f>
        <v/>
      </c>
      <c r="P1046" s="44" t="str">
        <f ca="1">IF(ATALI[[#This Row],[//]]="","",IF(INDEX(INDIRECT($2:$2),ATALI[[#This Row],[//]])="","",INDEX(INDIRECT($2:$2),ATALI[[#This Row],[//]])))</f>
        <v/>
      </c>
      <c r="Q1046" s="33" t="str">
        <f ca="1">IF(ATALI[[#This Row],[//]]="","",INDEX(INDIRECT($2:$2),ATALI[[#This Row],[//]]))</f>
        <v/>
      </c>
      <c r="R10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4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46" s="61" t="str">
        <f ca="1">IF(ATALI[[#This Row],[//]]="","",IF(INDEX(INDIRECT($2:$2),ATALI[[#This Row],[//]])="","",INDEX(INDIRECT($2:$2),ATALI[[#This Row],[//]])))</f>
        <v/>
      </c>
      <c r="U1046" s="32" t="str">
        <f ca="1">IF(ATALI[[#This Row],[//]]="","",INDEX(INDIRECT($2:$2),ATALI[[#This Row],[//]]))</f>
        <v/>
      </c>
      <c r="V1046" s="32" t="str">
        <f ca="1">LOWER(SUBSTITUTE(SUBSTITUTE(SUBSTITUTE(SUBSTITUTE(SUBSTITUTE(SUBSTITUTE(SUBSTITUTE(ATALI[[#This Row],[N.B.nota]]," ",""),"-",""),"(",""),")",""),".",""),",",""),"/",""))</f>
        <v/>
      </c>
      <c r="W1046" s="32" t="str">
        <f ca="1">IF(ATALI[[#This Row],[concat]]="","",MATCH(ATALI[[#This Row],[concat]],[3]!db[NB NOTA_C],0)+1)</f>
        <v/>
      </c>
      <c r="X1046" s="32" t="str">
        <f ca="1">IF(ATALI[[#This Row],[N.B.nota]]="","",ADDRESS(ROW(ATALI[QB]),COLUMN(ATALI[QB]))&amp;":"&amp;ADDRESS(ROW(),COLUMN(ATALI[QB])))</f>
        <v/>
      </c>
      <c r="Y1046" s="60" t="str">
        <f ca="1">IF(ATALI[[#This Row],[//]]="","",HYPERLINK("[../DB.xlsx]DB!e"&amp;MATCH(ATALI[[#This Row],[concat]],[3]!db[NB NOTA_C],0)+1,"&gt;"))</f>
        <v/>
      </c>
      <c r="Z1046" s="32">
        <f ca="1">IF(ATALI[[#This Row],[ID NOTA]]="",INDIRECT(ADDRESS(ROW()-1,COLUMN())),ATALI[[#This Row],[ID NOTA]])</f>
        <v>7</v>
      </c>
    </row>
    <row r="1047" spans="1:26" x14ac:dyDescent="0.25">
      <c r="A1047" s="32"/>
      <c r="B1047" s="29" t="str">
        <f>IF(ATALI[[#This Row],[N_ID]]="","",INDEX(Table1[ID],MATCH(ATALI[[#This Row],[N_ID]],Table1[N_ID],0)))</f>
        <v/>
      </c>
      <c r="C1047" s="29" t="str">
        <f ca="1">IF(ATALI[[#This Row],[//]]="","",HYPERLINK("["&amp;SUBSTITUTE(DIR,"'","")&amp;"]NOTA!D"&amp;ATALI[[#This Row],[//]]+2,"&gt;"))</f>
        <v/>
      </c>
      <c r="D1047" s="29" t="str">
        <f>IF(ATALI[[#This Row],[ID NOTA]]="","",INDEX(Table1[QB],MATCH(ATALI[[#This Row],[ID NOTA]],Table1[ID],0)))</f>
        <v/>
      </c>
      <c r="E104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47" s="29"/>
      <c r="G1047" s="30" t="str">
        <f ca="1">IF(ATALI[[#This Row],[N_ID]]="","",INDEX(INDIRECT($2:$2),ATALI[[#This Row],[//]]))</f>
        <v/>
      </c>
      <c r="H1047" s="30" t="str">
        <f ca="1">IF(ATALI[[#This Row],[N_ID]]="","",INDEX(INDIRECT($2:$2),ATALI[[#This Row],[//]]))</f>
        <v/>
      </c>
      <c r="I1047" s="32" t="str">
        <f ca="1">IF(ATALI[[#This Row],[N_ID]]="","",INDEX(INDIRECT($2:$2),ATALI[[#This Row],[//]]))</f>
        <v/>
      </c>
      <c r="J1047" s="32" t="str">
        <f ca="1">IF(ATALI[[#This Row],[//]]="","",INDEX([3]!db[NB PAJAK],ATALI[[#This Row],[stt]]-1))</f>
        <v/>
      </c>
      <c r="K1047" s="29" t="str">
        <f ca="1">IF(ATALI[[#This Row],[//]]="","",INDEX(INDIRECT($2:$2),ATALI[[#This Row],[//]]))</f>
        <v/>
      </c>
      <c r="L1047" s="29" t="str">
        <f ca="1">IF(ATALI[[#This Row],[//]]="","",INDEX(INDIRECT($2:$2),ATALI[[#This Row],[//]]))</f>
        <v/>
      </c>
      <c r="M1047" s="29" t="str">
        <f ca="1">IF(ATALI[[#This Row],[//]]="","",INDEX(INDIRECT($2:$2),ATALI[[#This Row],[//]]))</f>
        <v/>
      </c>
      <c r="N1047" s="33" t="str">
        <f ca="1">IF(ATALI[[#This Row],[//]]="","",INDEX(INDIRECT($2:$2),ATALI[[#This Row],[//]]))</f>
        <v/>
      </c>
      <c r="O1047" s="44" t="str">
        <f ca="1">IF(ATALI[[#This Row],[//]]="","",INDEX(INDIRECT($2:$2),ATALI[[#This Row],[//]]))</f>
        <v/>
      </c>
      <c r="P1047" s="44" t="str">
        <f ca="1">IF(ATALI[[#This Row],[//]]="","",IF(INDEX(INDIRECT($2:$2),ATALI[[#This Row],[//]])="","",INDEX(INDIRECT($2:$2),ATALI[[#This Row],[//]])))</f>
        <v/>
      </c>
      <c r="Q1047" s="33" t="str">
        <f ca="1">IF(ATALI[[#This Row],[//]]="","",INDEX(INDIRECT($2:$2),ATALI[[#This Row],[//]]))</f>
        <v/>
      </c>
      <c r="R10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4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47" s="61" t="str">
        <f ca="1">IF(ATALI[[#This Row],[//]]="","",IF(INDEX(INDIRECT($2:$2),ATALI[[#This Row],[//]])="","",INDEX(INDIRECT($2:$2),ATALI[[#This Row],[//]])))</f>
        <v/>
      </c>
      <c r="U1047" s="32" t="str">
        <f ca="1">IF(ATALI[[#This Row],[//]]="","",INDEX(INDIRECT($2:$2),ATALI[[#This Row],[//]]))</f>
        <v/>
      </c>
      <c r="V1047" s="32" t="str">
        <f ca="1">LOWER(SUBSTITUTE(SUBSTITUTE(SUBSTITUTE(SUBSTITUTE(SUBSTITUTE(SUBSTITUTE(SUBSTITUTE(ATALI[[#This Row],[N.B.nota]]," ",""),"-",""),"(",""),")",""),".",""),",",""),"/",""))</f>
        <v/>
      </c>
      <c r="W1047" s="32" t="str">
        <f ca="1">IF(ATALI[[#This Row],[concat]]="","",MATCH(ATALI[[#This Row],[concat]],[3]!db[NB NOTA_C],0)+1)</f>
        <v/>
      </c>
      <c r="X1047" s="32" t="str">
        <f ca="1">IF(ATALI[[#This Row],[N.B.nota]]="","",ADDRESS(ROW(ATALI[QB]),COLUMN(ATALI[QB]))&amp;":"&amp;ADDRESS(ROW(),COLUMN(ATALI[QB])))</f>
        <v/>
      </c>
      <c r="Y1047" s="60" t="str">
        <f ca="1">IF(ATALI[[#This Row],[//]]="","",HYPERLINK("[../DB.xlsx]DB!e"&amp;MATCH(ATALI[[#This Row],[concat]],[3]!db[NB NOTA_C],0)+1,"&gt;"))</f>
        <v/>
      </c>
      <c r="Z1047" s="32">
        <f ca="1">IF(ATALI[[#This Row],[ID NOTA]]="",INDIRECT(ADDRESS(ROW()-1,COLUMN())),ATALI[[#This Row],[ID NOTA]])</f>
        <v>7</v>
      </c>
    </row>
    <row r="1048" spans="1:26" x14ac:dyDescent="0.25">
      <c r="A1048" s="32"/>
      <c r="B1048" s="29" t="str">
        <f>IF(ATALI[[#This Row],[N_ID]]="","",INDEX(Table1[ID],MATCH(ATALI[[#This Row],[N_ID]],Table1[N_ID],0)))</f>
        <v/>
      </c>
      <c r="C1048" s="29" t="str">
        <f ca="1">IF(ATALI[[#This Row],[//]]="","",HYPERLINK("["&amp;SUBSTITUTE(DIR,"'","")&amp;"]NOTA!D"&amp;ATALI[[#This Row],[//]]+2,"&gt;"))</f>
        <v/>
      </c>
      <c r="D1048" s="29" t="str">
        <f>IF(ATALI[[#This Row],[ID NOTA]]="","",INDEX(Table1[QB],MATCH(ATALI[[#This Row],[ID NOTA]],Table1[ID],0)))</f>
        <v/>
      </c>
      <c r="E104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48" s="29"/>
      <c r="G1048" s="30" t="str">
        <f ca="1">IF(ATALI[[#This Row],[N_ID]]="","",INDEX(INDIRECT($2:$2),ATALI[[#This Row],[//]]))</f>
        <v/>
      </c>
      <c r="H1048" s="30" t="str">
        <f ca="1">IF(ATALI[[#This Row],[N_ID]]="","",INDEX(INDIRECT($2:$2),ATALI[[#This Row],[//]]))</f>
        <v/>
      </c>
      <c r="I1048" s="32" t="str">
        <f ca="1">IF(ATALI[[#This Row],[N_ID]]="","",INDEX(INDIRECT($2:$2),ATALI[[#This Row],[//]]))</f>
        <v/>
      </c>
      <c r="J1048" s="32" t="str">
        <f ca="1">IF(ATALI[[#This Row],[//]]="","",INDEX([3]!db[NB PAJAK],ATALI[[#This Row],[stt]]-1))</f>
        <v/>
      </c>
      <c r="K1048" s="29" t="str">
        <f ca="1">IF(ATALI[[#This Row],[//]]="","",INDEX(INDIRECT($2:$2),ATALI[[#This Row],[//]]))</f>
        <v/>
      </c>
      <c r="L1048" s="29" t="str">
        <f ca="1">IF(ATALI[[#This Row],[//]]="","",INDEX(INDIRECT($2:$2),ATALI[[#This Row],[//]]))</f>
        <v/>
      </c>
      <c r="M1048" s="29" t="str">
        <f ca="1">IF(ATALI[[#This Row],[//]]="","",INDEX(INDIRECT($2:$2),ATALI[[#This Row],[//]]))</f>
        <v/>
      </c>
      <c r="N1048" s="33" t="str">
        <f ca="1">IF(ATALI[[#This Row],[//]]="","",INDEX(INDIRECT($2:$2),ATALI[[#This Row],[//]]))</f>
        <v/>
      </c>
      <c r="O1048" s="44" t="str">
        <f ca="1">IF(ATALI[[#This Row],[//]]="","",INDEX(INDIRECT($2:$2),ATALI[[#This Row],[//]]))</f>
        <v/>
      </c>
      <c r="P1048" s="44" t="str">
        <f ca="1">IF(ATALI[[#This Row],[//]]="","",IF(INDEX(INDIRECT($2:$2),ATALI[[#This Row],[//]])="","",INDEX(INDIRECT($2:$2),ATALI[[#This Row],[//]])))</f>
        <v/>
      </c>
      <c r="Q1048" s="33" t="str">
        <f ca="1">IF(ATALI[[#This Row],[//]]="","",INDEX(INDIRECT($2:$2),ATALI[[#This Row],[//]]))</f>
        <v/>
      </c>
      <c r="R10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4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48" s="61" t="str">
        <f ca="1">IF(ATALI[[#This Row],[//]]="","",IF(INDEX(INDIRECT($2:$2),ATALI[[#This Row],[//]])="","",INDEX(INDIRECT($2:$2),ATALI[[#This Row],[//]])))</f>
        <v/>
      </c>
      <c r="U1048" s="32" t="str">
        <f ca="1">IF(ATALI[[#This Row],[//]]="","",INDEX(INDIRECT($2:$2),ATALI[[#This Row],[//]]))</f>
        <v/>
      </c>
      <c r="V1048" s="32" t="str">
        <f ca="1">LOWER(SUBSTITUTE(SUBSTITUTE(SUBSTITUTE(SUBSTITUTE(SUBSTITUTE(SUBSTITUTE(SUBSTITUTE(ATALI[[#This Row],[N.B.nota]]," ",""),"-",""),"(",""),")",""),".",""),",",""),"/",""))</f>
        <v/>
      </c>
      <c r="W1048" s="32" t="str">
        <f ca="1">IF(ATALI[[#This Row],[concat]]="","",MATCH(ATALI[[#This Row],[concat]],[3]!db[NB NOTA_C],0)+1)</f>
        <v/>
      </c>
      <c r="X1048" s="32" t="str">
        <f ca="1">IF(ATALI[[#This Row],[N.B.nota]]="","",ADDRESS(ROW(ATALI[QB]),COLUMN(ATALI[QB]))&amp;":"&amp;ADDRESS(ROW(),COLUMN(ATALI[QB])))</f>
        <v/>
      </c>
      <c r="Y1048" s="60" t="str">
        <f ca="1">IF(ATALI[[#This Row],[//]]="","",HYPERLINK("[../DB.xlsx]DB!e"&amp;MATCH(ATALI[[#This Row],[concat]],[3]!db[NB NOTA_C],0)+1,"&gt;"))</f>
        <v/>
      </c>
      <c r="Z1048" s="32">
        <f ca="1">IF(ATALI[[#This Row],[ID NOTA]]="",INDIRECT(ADDRESS(ROW()-1,COLUMN())),ATALI[[#This Row],[ID NOTA]])</f>
        <v>7</v>
      </c>
    </row>
    <row r="1049" spans="1:26" x14ac:dyDescent="0.25">
      <c r="A1049" s="32"/>
      <c r="B1049" s="29" t="str">
        <f>IF(ATALI[[#This Row],[N_ID]]="","",INDEX(Table1[ID],MATCH(ATALI[[#This Row],[N_ID]],Table1[N_ID],0)))</f>
        <v/>
      </c>
      <c r="C1049" s="29" t="str">
        <f ca="1">IF(ATALI[[#This Row],[//]]="","",HYPERLINK("["&amp;SUBSTITUTE(DIR,"'","")&amp;"]NOTA!D"&amp;ATALI[[#This Row],[//]]+2,"&gt;"))</f>
        <v/>
      </c>
      <c r="D1049" s="29" t="str">
        <f>IF(ATALI[[#This Row],[ID NOTA]]="","",INDEX(Table1[QB],MATCH(ATALI[[#This Row],[ID NOTA]],Table1[ID],0)))</f>
        <v/>
      </c>
      <c r="E104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49" s="29"/>
      <c r="G1049" s="30" t="str">
        <f ca="1">IF(ATALI[[#This Row],[N_ID]]="","",INDEX(INDIRECT($2:$2),ATALI[[#This Row],[//]]))</f>
        <v/>
      </c>
      <c r="H1049" s="30" t="str">
        <f ca="1">IF(ATALI[[#This Row],[N_ID]]="","",INDEX(INDIRECT($2:$2),ATALI[[#This Row],[//]]))</f>
        <v/>
      </c>
      <c r="I1049" s="32" t="str">
        <f ca="1">IF(ATALI[[#This Row],[N_ID]]="","",INDEX(INDIRECT($2:$2),ATALI[[#This Row],[//]]))</f>
        <v/>
      </c>
      <c r="J1049" s="32" t="str">
        <f ca="1">IF(ATALI[[#This Row],[//]]="","",INDEX([3]!db[NB PAJAK],ATALI[[#This Row],[stt]]-1))</f>
        <v/>
      </c>
      <c r="K1049" s="29" t="str">
        <f ca="1">IF(ATALI[[#This Row],[//]]="","",INDEX(INDIRECT($2:$2),ATALI[[#This Row],[//]]))</f>
        <v/>
      </c>
      <c r="L1049" s="29" t="str">
        <f ca="1">IF(ATALI[[#This Row],[//]]="","",INDEX(INDIRECT($2:$2),ATALI[[#This Row],[//]]))</f>
        <v/>
      </c>
      <c r="M1049" s="29" t="str">
        <f ca="1">IF(ATALI[[#This Row],[//]]="","",INDEX(INDIRECT($2:$2),ATALI[[#This Row],[//]]))</f>
        <v/>
      </c>
      <c r="N1049" s="33" t="str">
        <f ca="1">IF(ATALI[[#This Row],[//]]="","",INDEX(INDIRECT($2:$2),ATALI[[#This Row],[//]]))</f>
        <v/>
      </c>
      <c r="O1049" s="44" t="str">
        <f ca="1">IF(ATALI[[#This Row],[//]]="","",INDEX(INDIRECT($2:$2),ATALI[[#This Row],[//]]))</f>
        <v/>
      </c>
      <c r="P1049" s="44" t="str">
        <f ca="1">IF(ATALI[[#This Row],[//]]="","",IF(INDEX(INDIRECT($2:$2),ATALI[[#This Row],[//]])="","",INDEX(INDIRECT($2:$2),ATALI[[#This Row],[//]])))</f>
        <v/>
      </c>
      <c r="Q1049" s="33" t="str">
        <f ca="1">IF(ATALI[[#This Row],[//]]="","",INDEX(INDIRECT($2:$2),ATALI[[#This Row],[//]]))</f>
        <v/>
      </c>
      <c r="R10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4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49" s="61" t="str">
        <f ca="1">IF(ATALI[[#This Row],[//]]="","",IF(INDEX(INDIRECT($2:$2),ATALI[[#This Row],[//]])="","",INDEX(INDIRECT($2:$2),ATALI[[#This Row],[//]])))</f>
        <v/>
      </c>
      <c r="U1049" s="32" t="str">
        <f ca="1">IF(ATALI[[#This Row],[//]]="","",INDEX(INDIRECT($2:$2),ATALI[[#This Row],[//]]))</f>
        <v/>
      </c>
      <c r="V1049" s="32" t="str">
        <f ca="1">LOWER(SUBSTITUTE(SUBSTITUTE(SUBSTITUTE(SUBSTITUTE(SUBSTITUTE(SUBSTITUTE(SUBSTITUTE(ATALI[[#This Row],[N.B.nota]]," ",""),"-",""),"(",""),")",""),".",""),",",""),"/",""))</f>
        <v/>
      </c>
      <c r="W1049" s="32" t="str">
        <f ca="1">IF(ATALI[[#This Row],[concat]]="","",MATCH(ATALI[[#This Row],[concat]],[3]!db[NB NOTA_C],0)+1)</f>
        <v/>
      </c>
      <c r="X1049" s="32" t="str">
        <f ca="1">IF(ATALI[[#This Row],[N.B.nota]]="","",ADDRESS(ROW(ATALI[QB]),COLUMN(ATALI[QB]))&amp;":"&amp;ADDRESS(ROW(),COLUMN(ATALI[QB])))</f>
        <v/>
      </c>
      <c r="Y1049" s="60" t="str">
        <f ca="1">IF(ATALI[[#This Row],[//]]="","",HYPERLINK("[../DB.xlsx]DB!e"&amp;MATCH(ATALI[[#This Row],[concat]],[3]!db[NB NOTA_C],0)+1,"&gt;"))</f>
        <v/>
      </c>
      <c r="Z1049" s="32">
        <f ca="1">IF(ATALI[[#This Row],[ID NOTA]]="",INDIRECT(ADDRESS(ROW()-1,COLUMN())),ATALI[[#This Row],[ID NOTA]])</f>
        <v>7</v>
      </c>
    </row>
    <row r="1050" spans="1:26" x14ac:dyDescent="0.25">
      <c r="A1050" s="32"/>
      <c r="B1050" s="29" t="str">
        <f>IF(ATALI[[#This Row],[N_ID]]="","",INDEX(Table1[ID],MATCH(ATALI[[#This Row],[N_ID]],Table1[N_ID],0)))</f>
        <v/>
      </c>
      <c r="C1050" s="29" t="str">
        <f ca="1">IF(ATALI[[#This Row],[//]]="","",HYPERLINK("["&amp;SUBSTITUTE(DIR,"'","")&amp;"]NOTA!D"&amp;ATALI[[#This Row],[//]]+2,"&gt;"))</f>
        <v/>
      </c>
      <c r="D1050" s="29" t="str">
        <f>IF(ATALI[[#This Row],[ID NOTA]]="","",INDEX(Table1[QB],MATCH(ATALI[[#This Row],[ID NOTA]],Table1[ID],0)))</f>
        <v/>
      </c>
      <c r="E1050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50" s="29"/>
      <c r="G1050" s="30" t="str">
        <f ca="1">IF(ATALI[[#This Row],[N_ID]]="","",INDEX(INDIRECT($2:$2),ATALI[[#This Row],[//]]))</f>
        <v/>
      </c>
      <c r="H1050" s="30" t="str">
        <f ca="1">IF(ATALI[[#This Row],[N_ID]]="","",INDEX(INDIRECT($2:$2),ATALI[[#This Row],[//]]))</f>
        <v/>
      </c>
      <c r="I1050" s="32" t="str">
        <f ca="1">IF(ATALI[[#This Row],[N_ID]]="","",INDEX(INDIRECT($2:$2),ATALI[[#This Row],[//]]))</f>
        <v/>
      </c>
      <c r="J1050" s="32" t="str">
        <f ca="1">IF(ATALI[[#This Row],[//]]="","",INDEX([3]!db[NB PAJAK],ATALI[[#This Row],[stt]]-1))</f>
        <v/>
      </c>
      <c r="K1050" s="29" t="str">
        <f ca="1">IF(ATALI[[#This Row],[//]]="","",INDEX(INDIRECT($2:$2),ATALI[[#This Row],[//]]))</f>
        <v/>
      </c>
      <c r="L1050" s="29" t="str">
        <f ca="1">IF(ATALI[[#This Row],[//]]="","",INDEX(INDIRECT($2:$2),ATALI[[#This Row],[//]]))</f>
        <v/>
      </c>
      <c r="M1050" s="29" t="str">
        <f ca="1">IF(ATALI[[#This Row],[//]]="","",INDEX(INDIRECT($2:$2),ATALI[[#This Row],[//]]))</f>
        <v/>
      </c>
      <c r="N1050" s="33" t="str">
        <f ca="1">IF(ATALI[[#This Row],[//]]="","",INDEX(INDIRECT($2:$2),ATALI[[#This Row],[//]]))</f>
        <v/>
      </c>
      <c r="O1050" s="44" t="str">
        <f ca="1">IF(ATALI[[#This Row],[//]]="","",INDEX(INDIRECT($2:$2),ATALI[[#This Row],[//]]))</f>
        <v/>
      </c>
      <c r="P1050" s="44" t="str">
        <f ca="1">IF(ATALI[[#This Row],[//]]="","",IF(INDEX(INDIRECT($2:$2),ATALI[[#This Row],[//]])="","",INDEX(INDIRECT($2:$2),ATALI[[#This Row],[//]])))</f>
        <v/>
      </c>
      <c r="Q1050" s="33" t="str">
        <f ca="1">IF(ATALI[[#This Row],[//]]="","",INDEX(INDIRECT($2:$2),ATALI[[#This Row],[//]]))</f>
        <v/>
      </c>
      <c r="R10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50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50" s="61" t="str">
        <f ca="1">IF(ATALI[[#This Row],[//]]="","",IF(INDEX(INDIRECT($2:$2),ATALI[[#This Row],[//]])="","",INDEX(INDIRECT($2:$2),ATALI[[#This Row],[//]])))</f>
        <v/>
      </c>
      <c r="U1050" s="32" t="str">
        <f ca="1">IF(ATALI[[#This Row],[//]]="","",INDEX(INDIRECT($2:$2),ATALI[[#This Row],[//]]))</f>
        <v/>
      </c>
      <c r="V1050" s="32" t="str">
        <f ca="1">LOWER(SUBSTITUTE(SUBSTITUTE(SUBSTITUTE(SUBSTITUTE(SUBSTITUTE(SUBSTITUTE(SUBSTITUTE(ATALI[[#This Row],[N.B.nota]]," ",""),"-",""),"(",""),")",""),".",""),",",""),"/",""))</f>
        <v/>
      </c>
      <c r="W1050" s="32" t="str">
        <f ca="1">IF(ATALI[[#This Row],[concat]]="","",MATCH(ATALI[[#This Row],[concat]],[3]!db[NB NOTA_C],0)+1)</f>
        <v/>
      </c>
      <c r="X1050" s="32" t="str">
        <f ca="1">IF(ATALI[[#This Row],[N.B.nota]]="","",ADDRESS(ROW(ATALI[QB]),COLUMN(ATALI[QB]))&amp;":"&amp;ADDRESS(ROW(),COLUMN(ATALI[QB])))</f>
        <v/>
      </c>
      <c r="Y1050" s="60" t="str">
        <f ca="1">IF(ATALI[[#This Row],[//]]="","",HYPERLINK("[../DB.xlsx]DB!e"&amp;MATCH(ATALI[[#This Row],[concat]],[3]!db[NB NOTA_C],0)+1,"&gt;"))</f>
        <v/>
      </c>
      <c r="Z1050" s="32">
        <f ca="1">IF(ATALI[[#This Row],[ID NOTA]]="",INDIRECT(ADDRESS(ROW()-1,COLUMN())),ATALI[[#This Row],[ID NOTA]])</f>
        <v>7</v>
      </c>
    </row>
    <row r="1051" spans="1:26" x14ac:dyDescent="0.25">
      <c r="A1051" s="32"/>
      <c r="B1051" s="29" t="str">
        <f>IF(ATALI[[#This Row],[N_ID]]="","",INDEX(Table1[ID],MATCH(ATALI[[#This Row],[N_ID]],Table1[N_ID],0)))</f>
        <v/>
      </c>
      <c r="C1051" s="29" t="str">
        <f ca="1">IF(ATALI[[#This Row],[//]]="","",HYPERLINK("["&amp;SUBSTITUTE(DIR,"'","")&amp;"]NOTA!D"&amp;ATALI[[#This Row],[//]]+2,"&gt;"))</f>
        <v/>
      </c>
      <c r="D1051" s="29" t="str">
        <f>IF(ATALI[[#This Row],[ID NOTA]]="","",INDEX(Table1[QB],MATCH(ATALI[[#This Row],[ID NOTA]],Table1[ID],0)))</f>
        <v/>
      </c>
      <c r="E1051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51" s="29"/>
      <c r="G1051" s="30" t="str">
        <f ca="1">IF(ATALI[[#This Row],[N_ID]]="","",INDEX(INDIRECT($2:$2),ATALI[[#This Row],[//]]))</f>
        <v/>
      </c>
      <c r="H1051" s="30" t="str">
        <f ca="1">IF(ATALI[[#This Row],[N_ID]]="","",INDEX(INDIRECT($2:$2),ATALI[[#This Row],[//]]))</f>
        <v/>
      </c>
      <c r="I1051" s="32" t="str">
        <f ca="1">IF(ATALI[[#This Row],[N_ID]]="","",INDEX(INDIRECT($2:$2),ATALI[[#This Row],[//]]))</f>
        <v/>
      </c>
      <c r="J1051" s="32" t="str">
        <f ca="1">IF(ATALI[[#This Row],[//]]="","",INDEX([3]!db[NB PAJAK],ATALI[[#This Row],[stt]]-1))</f>
        <v/>
      </c>
      <c r="K1051" s="29" t="str">
        <f ca="1">IF(ATALI[[#This Row],[//]]="","",INDEX(INDIRECT($2:$2),ATALI[[#This Row],[//]]))</f>
        <v/>
      </c>
      <c r="L1051" s="29" t="str">
        <f ca="1">IF(ATALI[[#This Row],[//]]="","",INDEX(INDIRECT($2:$2),ATALI[[#This Row],[//]]))</f>
        <v/>
      </c>
      <c r="M1051" s="29" t="str">
        <f ca="1">IF(ATALI[[#This Row],[//]]="","",INDEX(INDIRECT($2:$2),ATALI[[#This Row],[//]]))</f>
        <v/>
      </c>
      <c r="N1051" s="33" t="str">
        <f ca="1">IF(ATALI[[#This Row],[//]]="","",INDEX(INDIRECT($2:$2),ATALI[[#This Row],[//]]))</f>
        <v/>
      </c>
      <c r="O1051" s="44" t="str">
        <f ca="1">IF(ATALI[[#This Row],[//]]="","",INDEX(INDIRECT($2:$2),ATALI[[#This Row],[//]]))</f>
        <v/>
      </c>
      <c r="P1051" s="44" t="str">
        <f ca="1">IF(ATALI[[#This Row],[//]]="","",IF(INDEX(INDIRECT($2:$2),ATALI[[#This Row],[//]])="","",INDEX(INDIRECT($2:$2),ATALI[[#This Row],[//]])))</f>
        <v/>
      </c>
      <c r="Q1051" s="33" t="str">
        <f ca="1">IF(ATALI[[#This Row],[//]]="","",INDEX(INDIRECT($2:$2),ATALI[[#This Row],[//]]))</f>
        <v/>
      </c>
      <c r="R10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51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51" s="61" t="str">
        <f ca="1">IF(ATALI[[#This Row],[//]]="","",IF(INDEX(INDIRECT($2:$2),ATALI[[#This Row],[//]])="","",INDEX(INDIRECT($2:$2),ATALI[[#This Row],[//]])))</f>
        <v/>
      </c>
      <c r="U1051" s="32" t="str">
        <f ca="1">IF(ATALI[[#This Row],[//]]="","",INDEX(INDIRECT($2:$2),ATALI[[#This Row],[//]]))</f>
        <v/>
      </c>
      <c r="V1051" s="32" t="str">
        <f ca="1">LOWER(SUBSTITUTE(SUBSTITUTE(SUBSTITUTE(SUBSTITUTE(SUBSTITUTE(SUBSTITUTE(SUBSTITUTE(ATALI[[#This Row],[N.B.nota]]," ",""),"-",""),"(",""),")",""),".",""),",",""),"/",""))</f>
        <v/>
      </c>
      <c r="W1051" s="32" t="str">
        <f ca="1">IF(ATALI[[#This Row],[concat]]="","",MATCH(ATALI[[#This Row],[concat]],[3]!db[NB NOTA_C],0)+1)</f>
        <v/>
      </c>
      <c r="X1051" s="32" t="str">
        <f ca="1">IF(ATALI[[#This Row],[N.B.nota]]="","",ADDRESS(ROW(ATALI[QB]),COLUMN(ATALI[QB]))&amp;":"&amp;ADDRESS(ROW(),COLUMN(ATALI[QB])))</f>
        <v/>
      </c>
      <c r="Y1051" s="60" t="str">
        <f ca="1">IF(ATALI[[#This Row],[//]]="","",HYPERLINK("[../DB.xlsx]DB!e"&amp;MATCH(ATALI[[#This Row],[concat]],[3]!db[NB NOTA_C],0)+1,"&gt;"))</f>
        <v/>
      </c>
      <c r="Z1051" s="32">
        <f ca="1">IF(ATALI[[#This Row],[ID NOTA]]="",INDIRECT(ADDRESS(ROW()-1,COLUMN())),ATALI[[#This Row],[ID NOTA]])</f>
        <v>7</v>
      </c>
    </row>
    <row r="1052" spans="1:26" x14ac:dyDescent="0.25">
      <c r="A1052" s="32"/>
      <c r="B1052" s="29" t="str">
        <f>IF(ATALI[[#This Row],[N_ID]]="","",INDEX(Table1[ID],MATCH(ATALI[[#This Row],[N_ID]],Table1[N_ID],0)))</f>
        <v/>
      </c>
      <c r="C1052" s="29" t="str">
        <f ca="1">IF(ATALI[[#This Row],[//]]="","",HYPERLINK("["&amp;SUBSTITUTE(DIR,"'","")&amp;"]NOTA!D"&amp;ATALI[[#This Row],[//]]+2,"&gt;"))</f>
        <v/>
      </c>
      <c r="D1052" s="29" t="str">
        <f>IF(ATALI[[#This Row],[ID NOTA]]="","",INDEX(Table1[QB],MATCH(ATALI[[#This Row],[ID NOTA]],Table1[ID],0)))</f>
        <v/>
      </c>
      <c r="E1052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52" s="29"/>
      <c r="G1052" s="30" t="str">
        <f ca="1">IF(ATALI[[#This Row],[N_ID]]="","",INDEX(INDIRECT($2:$2),ATALI[[#This Row],[//]]))</f>
        <v/>
      </c>
      <c r="H1052" s="30" t="str">
        <f ca="1">IF(ATALI[[#This Row],[N_ID]]="","",INDEX(INDIRECT($2:$2),ATALI[[#This Row],[//]]))</f>
        <v/>
      </c>
      <c r="I1052" s="32" t="str">
        <f ca="1">IF(ATALI[[#This Row],[N_ID]]="","",INDEX(INDIRECT($2:$2),ATALI[[#This Row],[//]]))</f>
        <v/>
      </c>
      <c r="J1052" s="32" t="str">
        <f ca="1">IF(ATALI[[#This Row],[//]]="","",INDEX([3]!db[NB PAJAK],ATALI[[#This Row],[stt]]-1))</f>
        <v/>
      </c>
      <c r="K1052" s="29" t="str">
        <f ca="1">IF(ATALI[[#This Row],[//]]="","",INDEX(INDIRECT($2:$2),ATALI[[#This Row],[//]]))</f>
        <v/>
      </c>
      <c r="L1052" s="29" t="str">
        <f ca="1">IF(ATALI[[#This Row],[//]]="","",INDEX(INDIRECT($2:$2),ATALI[[#This Row],[//]]))</f>
        <v/>
      </c>
      <c r="M1052" s="29" t="str">
        <f ca="1">IF(ATALI[[#This Row],[//]]="","",INDEX(INDIRECT($2:$2),ATALI[[#This Row],[//]]))</f>
        <v/>
      </c>
      <c r="N1052" s="33" t="str">
        <f ca="1">IF(ATALI[[#This Row],[//]]="","",INDEX(INDIRECT($2:$2),ATALI[[#This Row],[//]]))</f>
        <v/>
      </c>
      <c r="O1052" s="44" t="str">
        <f ca="1">IF(ATALI[[#This Row],[//]]="","",INDEX(INDIRECT($2:$2),ATALI[[#This Row],[//]]))</f>
        <v/>
      </c>
      <c r="P1052" s="44" t="str">
        <f ca="1">IF(ATALI[[#This Row],[//]]="","",IF(INDEX(INDIRECT($2:$2),ATALI[[#This Row],[//]])="","",INDEX(INDIRECT($2:$2),ATALI[[#This Row],[//]])))</f>
        <v/>
      </c>
      <c r="Q1052" s="33" t="str">
        <f ca="1">IF(ATALI[[#This Row],[//]]="","",INDEX(INDIRECT($2:$2),ATALI[[#This Row],[//]]))</f>
        <v/>
      </c>
      <c r="R10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52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52" s="61" t="str">
        <f ca="1">IF(ATALI[[#This Row],[//]]="","",IF(INDEX(INDIRECT($2:$2),ATALI[[#This Row],[//]])="","",INDEX(INDIRECT($2:$2),ATALI[[#This Row],[//]])))</f>
        <v/>
      </c>
      <c r="U1052" s="32" t="str">
        <f ca="1">IF(ATALI[[#This Row],[//]]="","",INDEX(INDIRECT($2:$2),ATALI[[#This Row],[//]]))</f>
        <v/>
      </c>
      <c r="V1052" s="32" t="str">
        <f ca="1">LOWER(SUBSTITUTE(SUBSTITUTE(SUBSTITUTE(SUBSTITUTE(SUBSTITUTE(SUBSTITUTE(SUBSTITUTE(ATALI[[#This Row],[N.B.nota]]," ",""),"-",""),"(",""),")",""),".",""),",",""),"/",""))</f>
        <v/>
      </c>
      <c r="W1052" s="32" t="str">
        <f ca="1">IF(ATALI[[#This Row],[concat]]="","",MATCH(ATALI[[#This Row],[concat]],[3]!db[NB NOTA_C],0)+1)</f>
        <v/>
      </c>
      <c r="X1052" s="32" t="str">
        <f ca="1">IF(ATALI[[#This Row],[N.B.nota]]="","",ADDRESS(ROW(ATALI[QB]),COLUMN(ATALI[QB]))&amp;":"&amp;ADDRESS(ROW(),COLUMN(ATALI[QB])))</f>
        <v/>
      </c>
      <c r="Y1052" s="60" t="str">
        <f ca="1">IF(ATALI[[#This Row],[//]]="","",HYPERLINK("[../DB.xlsx]DB!e"&amp;MATCH(ATALI[[#This Row],[concat]],[3]!db[NB NOTA_C],0)+1,"&gt;"))</f>
        <v/>
      </c>
      <c r="Z1052" s="32">
        <f ca="1">IF(ATALI[[#This Row],[ID NOTA]]="",INDIRECT(ADDRESS(ROW()-1,COLUMN())),ATALI[[#This Row],[ID NOTA]])</f>
        <v>7</v>
      </c>
    </row>
    <row r="1053" spans="1:26" x14ac:dyDescent="0.25">
      <c r="A1053" s="32"/>
      <c r="B1053" s="29" t="str">
        <f>IF(ATALI[[#This Row],[N_ID]]="","",INDEX(Table1[ID],MATCH(ATALI[[#This Row],[N_ID]],Table1[N_ID],0)))</f>
        <v/>
      </c>
      <c r="C1053" s="29" t="str">
        <f ca="1">IF(ATALI[[#This Row],[//]]="","",HYPERLINK("["&amp;SUBSTITUTE(DIR,"'","")&amp;"]NOTA!D"&amp;ATALI[[#This Row],[//]]+2,"&gt;"))</f>
        <v/>
      </c>
      <c r="D1053" s="29" t="str">
        <f>IF(ATALI[[#This Row],[ID NOTA]]="","",INDEX(Table1[QB],MATCH(ATALI[[#This Row],[ID NOTA]],Table1[ID],0)))</f>
        <v/>
      </c>
      <c r="E1053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53" s="29"/>
      <c r="G1053" s="30" t="str">
        <f ca="1">IF(ATALI[[#This Row],[N_ID]]="","",INDEX(INDIRECT($2:$2),ATALI[[#This Row],[//]]))</f>
        <v/>
      </c>
      <c r="H1053" s="30" t="str">
        <f ca="1">IF(ATALI[[#This Row],[N_ID]]="","",INDEX(INDIRECT($2:$2),ATALI[[#This Row],[//]]))</f>
        <v/>
      </c>
      <c r="I1053" s="32" t="str">
        <f ca="1">IF(ATALI[[#This Row],[N_ID]]="","",INDEX(INDIRECT($2:$2),ATALI[[#This Row],[//]]))</f>
        <v/>
      </c>
      <c r="J1053" s="32" t="str">
        <f ca="1">IF(ATALI[[#This Row],[//]]="","",INDEX([3]!db[NB PAJAK],ATALI[[#This Row],[stt]]-1))</f>
        <v/>
      </c>
      <c r="K1053" s="29" t="str">
        <f ca="1">IF(ATALI[[#This Row],[//]]="","",INDEX(INDIRECT($2:$2),ATALI[[#This Row],[//]]))</f>
        <v/>
      </c>
      <c r="L1053" s="29" t="str">
        <f ca="1">IF(ATALI[[#This Row],[//]]="","",INDEX(INDIRECT($2:$2),ATALI[[#This Row],[//]]))</f>
        <v/>
      </c>
      <c r="M1053" s="29" t="str">
        <f ca="1">IF(ATALI[[#This Row],[//]]="","",INDEX(INDIRECT($2:$2),ATALI[[#This Row],[//]]))</f>
        <v/>
      </c>
      <c r="N1053" s="33" t="str">
        <f ca="1">IF(ATALI[[#This Row],[//]]="","",INDEX(INDIRECT($2:$2),ATALI[[#This Row],[//]]))</f>
        <v/>
      </c>
      <c r="O1053" s="44" t="str">
        <f ca="1">IF(ATALI[[#This Row],[//]]="","",INDEX(INDIRECT($2:$2),ATALI[[#This Row],[//]]))</f>
        <v/>
      </c>
      <c r="P1053" s="44" t="str">
        <f ca="1">IF(ATALI[[#This Row],[//]]="","",IF(INDEX(INDIRECT($2:$2),ATALI[[#This Row],[//]])="","",INDEX(INDIRECT($2:$2),ATALI[[#This Row],[//]])))</f>
        <v/>
      </c>
      <c r="Q1053" s="33" t="str">
        <f ca="1">IF(ATALI[[#This Row],[//]]="","",INDEX(INDIRECT($2:$2),ATALI[[#This Row],[//]]))</f>
        <v/>
      </c>
      <c r="R10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53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53" s="61" t="str">
        <f ca="1">IF(ATALI[[#This Row],[//]]="","",IF(INDEX(INDIRECT($2:$2),ATALI[[#This Row],[//]])="","",INDEX(INDIRECT($2:$2),ATALI[[#This Row],[//]])))</f>
        <v/>
      </c>
      <c r="U1053" s="32" t="str">
        <f ca="1">IF(ATALI[[#This Row],[//]]="","",INDEX(INDIRECT($2:$2),ATALI[[#This Row],[//]]))</f>
        <v/>
      </c>
      <c r="V1053" s="32" t="str">
        <f ca="1">LOWER(SUBSTITUTE(SUBSTITUTE(SUBSTITUTE(SUBSTITUTE(SUBSTITUTE(SUBSTITUTE(SUBSTITUTE(ATALI[[#This Row],[N.B.nota]]," ",""),"-",""),"(",""),")",""),".",""),",",""),"/",""))</f>
        <v/>
      </c>
      <c r="W1053" s="32" t="str">
        <f ca="1">IF(ATALI[[#This Row],[concat]]="","",MATCH(ATALI[[#This Row],[concat]],[3]!db[NB NOTA_C],0)+1)</f>
        <v/>
      </c>
      <c r="X1053" s="32" t="str">
        <f ca="1">IF(ATALI[[#This Row],[N.B.nota]]="","",ADDRESS(ROW(ATALI[QB]),COLUMN(ATALI[QB]))&amp;":"&amp;ADDRESS(ROW(),COLUMN(ATALI[QB])))</f>
        <v/>
      </c>
      <c r="Y1053" s="60" t="str">
        <f ca="1">IF(ATALI[[#This Row],[//]]="","",HYPERLINK("[../DB.xlsx]DB!e"&amp;MATCH(ATALI[[#This Row],[concat]],[3]!db[NB NOTA_C],0)+1,"&gt;"))</f>
        <v/>
      </c>
      <c r="Z1053" s="32">
        <f ca="1">IF(ATALI[[#This Row],[ID NOTA]]="",INDIRECT(ADDRESS(ROW()-1,COLUMN())),ATALI[[#This Row],[ID NOTA]])</f>
        <v>7</v>
      </c>
    </row>
    <row r="1054" spans="1:26" x14ac:dyDescent="0.25">
      <c r="A1054" s="32"/>
      <c r="B1054" s="29" t="str">
        <f>IF(ATALI[[#This Row],[N_ID]]="","",INDEX(Table1[ID],MATCH(ATALI[[#This Row],[N_ID]],Table1[N_ID],0)))</f>
        <v/>
      </c>
      <c r="C1054" s="29" t="str">
        <f ca="1">IF(ATALI[[#This Row],[//]]="","",HYPERLINK("["&amp;SUBSTITUTE(DIR,"'","")&amp;"]NOTA!D"&amp;ATALI[[#This Row],[//]]+2,"&gt;"))</f>
        <v/>
      </c>
      <c r="D1054" s="29" t="str">
        <f>IF(ATALI[[#This Row],[ID NOTA]]="","",INDEX(Table1[QB],MATCH(ATALI[[#This Row],[ID NOTA]],Table1[ID],0)))</f>
        <v/>
      </c>
      <c r="E1054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54" s="29"/>
      <c r="G1054" s="30" t="str">
        <f ca="1">IF(ATALI[[#This Row],[N_ID]]="","",INDEX(INDIRECT($2:$2),ATALI[[#This Row],[//]]))</f>
        <v/>
      </c>
      <c r="H1054" s="30" t="str">
        <f ca="1">IF(ATALI[[#This Row],[N_ID]]="","",INDEX(INDIRECT($2:$2),ATALI[[#This Row],[//]]))</f>
        <v/>
      </c>
      <c r="I1054" s="32" t="str">
        <f ca="1">IF(ATALI[[#This Row],[N_ID]]="","",INDEX(INDIRECT($2:$2),ATALI[[#This Row],[//]]))</f>
        <v/>
      </c>
      <c r="J1054" s="32" t="str">
        <f ca="1">IF(ATALI[[#This Row],[//]]="","",INDEX([3]!db[NB PAJAK],ATALI[[#This Row],[stt]]-1))</f>
        <v/>
      </c>
      <c r="K1054" s="29" t="str">
        <f ca="1">IF(ATALI[[#This Row],[//]]="","",INDEX(INDIRECT($2:$2),ATALI[[#This Row],[//]]))</f>
        <v/>
      </c>
      <c r="L1054" s="29" t="str">
        <f ca="1">IF(ATALI[[#This Row],[//]]="","",INDEX(INDIRECT($2:$2),ATALI[[#This Row],[//]]))</f>
        <v/>
      </c>
      <c r="M1054" s="29" t="str">
        <f ca="1">IF(ATALI[[#This Row],[//]]="","",INDEX(INDIRECT($2:$2),ATALI[[#This Row],[//]]))</f>
        <v/>
      </c>
      <c r="N1054" s="33" t="str">
        <f ca="1">IF(ATALI[[#This Row],[//]]="","",INDEX(INDIRECT($2:$2),ATALI[[#This Row],[//]]))</f>
        <v/>
      </c>
      <c r="O1054" s="44" t="str">
        <f ca="1">IF(ATALI[[#This Row],[//]]="","",INDEX(INDIRECT($2:$2),ATALI[[#This Row],[//]]))</f>
        <v/>
      </c>
      <c r="P1054" s="44" t="str">
        <f ca="1">IF(ATALI[[#This Row],[//]]="","",IF(INDEX(INDIRECT($2:$2),ATALI[[#This Row],[//]])="","",INDEX(INDIRECT($2:$2),ATALI[[#This Row],[//]])))</f>
        <v/>
      </c>
      <c r="Q1054" s="33" t="str">
        <f ca="1">IF(ATALI[[#This Row],[//]]="","",INDEX(INDIRECT($2:$2),ATALI[[#This Row],[//]]))</f>
        <v/>
      </c>
      <c r="R10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54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54" s="61" t="str">
        <f ca="1">IF(ATALI[[#This Row],[//]]="","",IF(INDEX(INDIRECT($2:$2),ATALI[[#This Row],[//]])="","",INDEX(INDIRECT($2:$2),ATALI[[#This Row],[//]])))</f>
        <v/>
      </c>
      <c r="U1054" s="32" t="str">
        <f ca="1">IF(ATALI[[#This Row],[//]]="","",INDEX(INDIRECT($2:$2),ATALI[[#This Row],[//]]))</f>
        <v/>
      </c>
      <c r="V1054" s="32" t="str">
        <f ca="1">LOWER(SUBSTITUTE(SUBSTITUTE(SUBSTITUTE(SUBSTITUTE(SUBSTITUTE(SUBSTITUTE(SUBSTITUTE(ATALI[[#This Row],[N.B.nota]]," ",""),"-",""),"(",""),")",""),".",""),",",""),"/",""))</f>
        <v/>
      </c>
      <c r="W1054" s="32" t="str">
        <f ca="1">IF(ATALI[[#This Row],[concat]]="","",MATCH(ATALI[[#This Row],[concat]],[3]!db[NB NOTA_C],0)+1)</f>
        <v/>
      </c>
      <c r="X1054" s="32" t="str">
        <f ca="1">IF(ATALI[[#This Row],[N.B.nota]]="","",ADDRESS(ROW(ATALI[QB]),COLUMN(ATALI[QB]))&amp;":"&amp;ADDRESS(ROW(),COLUMN(ATALI[QB])))</f>
        <v/>
      </c>
      <c r="Y1054" s="60" t="str">
        <f ca="1">IF(ATALI[[#This Row],[//]]="","",HYPERLINK("[../DB.xlsx]DB!e"&amp;MATCH(ATALI[[#This Row],[concat]],[3]!db[NB NOTA_C],0)+1,"&gt;"))</f>
        <v/>
      </c>
      <c r="Z1054" s="32">
        <f ca="1">IF(ATALI[[#This Row],[ID NOTA]]="",INDIRECT(ADDRESS(ROW()-1,COLUMN())),ATALI[[#This Row],[ID NOTA]])</f>
        <v>7</v>
      </c>
    </row>
    <row r="1055" spans="1:26" x14ac:dyDescent="0.25">
      <c r="A1055" s="32"/>
      <c r="B1055" s="29" t="str">
        <f>IF(ATALI[[#This Row],[N_ID]]="","",INDEX(Table1[ID],MATCH(ATALI[[#This Row],[N_ID]],Table1[N_ID],0)))</f>
        <v/>
      </c>
      <c r="C1055" s="29" t="str">
        <f ca="1">IF(ATALI[[#This Row],[//]]="","",HYPERLINK("["&amp;SUBSTITUTE(DIR,"'","")&amp;"]NOTA!D"&amp;ATALI[[#This Row],[//]]+2,"&gt;"))</f>
        <v/>
      </c>
      <c r="D1055" s="29" t="str">
        <f>IF(ATALI[[#This Row],[ID NOTA]]="","",INDEX(Table1[QB],MATCH(ATALI[[#This Row],[ID NOTA]],Table1[ID],0)))</f>
        <v/>
      </c>
      <c r="E1055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55" s="29"/>
      <c r="G1055" s="30" t="str">
        <f ca="1">IF(ATALI[[#This Row],[N_ID]]="","",INDEX(INDIRECT($2:$2),ATALI[[#This Row],[//]]))</f>
        <v/>
      </c>
      <c r="H1055" s="30" t="str">
        <f ca="1">IF(ATALI[[#This Row],[N_ID]]="","",INDEX(INDIRECT($2:$2),ATALI[[#This Row],[//]]))</f>
        <v/>
      </c>
      <c r="I1055" s="32" t="str">
        <f ca="1">IF(ATALI[[#This Row],[N_ID]]="","",INDEX(INDIRECT($2:$2),ATALI[[#This Row],[//]]))</f>
        <v/>
      </c>
      <c r="J1055" s="32" t="str">
        <f ca="1">IF(ATALI[[#This Row],[//]]="","",INDEX([3]!db[NB PAJAK],ATALI[[#This Row],[stt]]-1))</f>
        <v/>
      </c>
      <c r="K1055" s="29" t="str">
        <f ca="1">IF(ATALI[[#This Row],[//]]="","",INDEX(INDIRECT($2:$2),ATALI[[#This Row],[//]]))</f>
        <v/>
      </c>
      <c r="L1055" s="29" t="str">
        <f ca="1">IF(ATALI[[#This Row],[//]]="","",INDEX(INDIRECT($2:$2),ATALI[[#This Row],[//]]))</f>
        <v/>
      </c>
      <c r="M1055" s="29" t="str">
        <f ca="1">IF(ATALI[[#This Row],[//]]="","",INDEX(INDIRECT($2:$2),ATALI[[#This Row],[//]]))</f>
        <v/>
      </c>
      <c r="N1055" s="33" t="str">
        <f ca="1">IF(ATALI[[#This Row],[//]]="","",INDEX(INDIRECT($2:$2),ATALI[[#This Row],[//]]))</f>
        <v/>
      </c>
      <c r="O1055" s="44" t="str">
        <f ca="1">IF(ATALI[[#This Row],[//]]="","",INDEX(INDIRECT($2:$2),ATALI[[#This Row],[//]]))</f>
        <v/>
      </c>
      <c r="P1055" s="44" t="str">
        <f ca="1">IF(ATALI[[#This Row],[//]]="","",IF(INDEX(INDIRECT($2:$2),ATALI[[#This Row],[//]])="","",INDEX(INDIRECT($2:$2),ATALI[[#This Row],[//]])))</f>
        <v/>
      </c>
      <c r="Q1055" s="33" t="str">
        <f ca="1">IF(ATALI[[#This Row],[//]]="","",INDEX(INDIRECT($2:$2),ATALI[[#This Row],[//]]))</f>
        <v/>
      </c>
      <c r="R10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55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55" s="61" t="str">
        <f ca="1">IF(ATALI[[#This Row],[//]]="","",IF(INDEX(INDIRECT($2:$2),ATALI[[#This Row],[//]])="","",INDEX(INDIRECT($2:$2),ATALI[[#This Row],[//]])))</f>
        <v/>
      </c>
      <c r="U1055" s="32" t="str">
        <f ca="1">IF(ATALI[[#This Row],[//]]="","",INDEX(INDIRECT($2:$2),ATALI[[#This Row],[//]]))</f>
        <v/>
      </c>
      <c r="V1055" s="32" t="str">
        <f ca="1">LOWER(SUBSTITUTE(SUBSTITUTE(SUBSTITUTE(SUBSTITUTE(SUBSTITUTE(SUBSTITUTE(SUBSTITUTE(ATALI[[#This Row],[N.B.nota]]," ",""),"-",""),"(",""),")",""),".",""),",",""),"/",""))</f>
        <v/>
      </c>
      <c r="W1055" s="32" t="str">
        <f ca="1">IF(ATALI[[#This Row],[concat]]="","",MATCH(ATALI[[#This Row],[concat]],[3]!db[NB NOTA_C],0)+1)</f>
        <v/>
      </c>
      <c r="X1055" s="32" t="str">
        <f ca="1">IF(ATALI[[#This Row],[N.B.nota]]="","",ADDRESS(ROW(ATALI[QB]),COLUMN(ATALI[QB]))&amp;":"&amp;ADDRESS(ROW(),COLUMN(ATALI[QB])))</f>
        <v/>
      </c>
      <c r="Y1055" s="60" t="str">
        <f ca="1">IF(ATALI[[#This Row],[//]]="","",HYPERLINK("[../DB.xlsx]DB!e"&amp;MATCH(ATALI[[#This Row],[concat]],[3]!db[NB NOTA_C],0)+1,"&gt;"))</f>
        <v/>
      </c>
      <c r="Z1055" s="32">
        <f ca="1">IF(ATALI[[#This Row],[ID NOTA]]="",INDIRECT(ADDRESS(ROW()-1,COLUMN())),ATALI[[#This Row],[ID NOTA]])</f>
        <v>7</v>
      </c>
    </row>
    <row r="1056" spans="1:26" x14ac:dyDescent="0.25">
      <c r="A1056" s="32"/>
      <c r="B1056" s="29" t="str">
        <f>IF(ATALI[[#This Row],[N_ID]]="","",INDEX(Table1[ID],MATCH(ATALI[[#This Row],[N_ID]],Table1[N_ID],0)))</f>
        <v/>
      </c>
      <c r="C1056" s="29" t="str">
        <f ca="1">IF(ATALI[[#This Row],[//]]="","",HYPERLINK("["&amp;SUBSTITUTE(DIR,"'","")&amp;"]NOTA!D"&amp;ATALI[[#This Row],[//]]+2,"&gt;"))</f>
        <v/>
      </c>
      <c r="D1056" s="29" t="str">
        <f>IF(ATALI[[#This Row],[ID NOTA]]="","",INDEX(Table1[QB],MATCH(ATALI[[#This Row],[ID NOTA]],Table1[ID],0)))</f>
        <v/>
      </c>
      <c r="E1056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56" s="29"/>
      <c r="G1056" s="30" t="str">
        <f ca="1">IF(ATALI[[#This Row],[N_ID]]="","",INDEX(INDIRECT($2:$2),ATALI[[#This Row],[//]]))</f>
        <v/>
      </c>
      <c r="H1056" s="30" t="str">
        <f ca="1">IF(ATALI[[#This Row],[N_ID]]="","",INDEX(INDIRECT($2:$2),ATALI[[#This Row],[//]]))</f>
        <v/>
      </c>
      <c r="I1056" s="32" t="str">
        <f ca="1">IF(ATALI[[#This Row],[N_ID]]="","",INDEX(INDIRECT($2:$2),ATALI[[#This Row],[//]]))</f>
        <v/>
      </c>
      <c r="J1056" s="32" t="str">
        <f ca="1">IF(ATALI[[#This Row],[//]]="","",INDEX([3]!db[NB PAJAK],ATALI[[#This Row],[stt]]-1))</f>
        <v/>
      </c>
      <c r="K1056" s="29" t="str">
        <f ca="1">IF(ATALI[[#This Row],[//]]="","",INDEX(INDIRECT($2:$2),ATALI[[#This Row],[//]]))</f>
        <v/>
      </c>
      <c r="L1056" s="29" t="str">
        <f ca="1">IF(ATALI[[#This Row],[//]]="","",INDEX(INDIRECT($2:$2),ATALI[[#This Row],[//]]))</f>
        <v/>
      </c>
      <c r="M1056" s="29" t="str">
        <f ca="1">IF(ATALI[[#This Row],[//]]="","",INDEX(INDIRECT($2:$2),ATALI[[#This Row],[//]]))</f>
        <v/>
      </c>
      <c r="N1056" s="33" t="str">
        <f ca="1">IF(ATALI[[#This Row],[//]]="","",INDEX(INDIRECT($2:$2),ATALI[[#This Row],[//]]))</f>
        <v/>
      </c>
      <c r="O1056" s="44" t="str">
        <f ca="1">IF(ATALI[[#This Row],[//]]="","",INDEX(INDIRECT($2:$2),ATALI[[#This Row],[//]]))</f>
        <v/>
      </c>
      <c r="P1056" s="44" t="str">
        <f ca="1">IF(ATALI[[#This Row],[//]]="","",IF(INDEX(INDIRECT($2:$2),ATALI[[#This Row],[//]])="","",INDEX(INDIRECT($2:$2),ATALI[[#This Row],[//]])))</f>
        <v/>
      </c>
      <c r="Q1056" s="33" t="str">
        <f ca="1">IF(ATALI[[#This Row],[//]]="","",INDEX(INDIRECT($2:$2),ATALI[[#This Row],[//]]))</f>
        <v/>
      </c>
      <c r="R10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56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56" s="61" t="str">
        <f ca="1">IF(ATALI[[#This Row],[//]]="","",IF(INDEX(INDIRECT($2:$2),ATALI[[#This Row],[//]])="","",INDEX(INDIRECT($2:$2),ATALI[[#This Row],[//]])))</f>
        <v/>
      </c>
      <c r="U1056" s="32" t="str">
        <f ca="1">IF(ATALI[[#This Row],[//]]="","",INDEX(INDIRECT($2:$2),ATALI[[#This Row],[//]]))</f>
        <v/>
      </c>
      <c r="V1056" s="32" t="str">
        <f ca="1">LOWER(SUBSTITUTE(SUBSTITUTE(SUBSTITUTE(SUBSTITUTE(SUBSTITUTE(SUBSTITUTE(SUBSTITUTE(ATALI[[#This Row],[N.B.nota]]," ",""),"-",""),"(",""),")",""),".",""),",",""),"/",""))</f>
        <v/>
      </c>
      <c r="W1056" s="32" t="str">
        <f ca="1">IF(ATALI[[#This Row],[concat]]="","",MATCH(ATALI[[#This Row],[concat]],[3]!db[NB NOTA_C],0)+1)</f>
        <v/>
      </c>
      <c r="X1056" s="32" t="str">
        <f ca="1">IF(ATALI[[#This Row],[N.B.nota]]="","",ADDRESS(ROW(ATALI[QB]),COLUMN(ATALI[QB]))&amp;":"&amp;ADDRESS(ROW(),COLUMN(ATALI[QB])))</f>
        <v/>
      </c>
      <c r="Y1056" s="60" t="str">
        <f ca="1">IF(ATALI[[#This Row],[//]]="","",HYPERLINK("[../DB.xlsx]DB!e"&amp;MATCH(ATALI[[#This Row],[concat]],[3]!db[NB NOTA_C],0)+1,"&gt;"))</f>
        <v/>
      </c>
      <c r="Z1056" s="32">
        <f ca="1">IF(ATALI[[#This Row],[ID NOTA]]="",INDIRECT(ADDRESS(ROW()-1,COLUMN())),ATALI[[#This Row],[ID NOTA]])</f>
        <v>7</v>
      </c>
    </row>
    <row r="1057" spans="1:26" x14ac:dyDescent="0.25">
      <c r="A1057" s="32"/>
      <c r="B1057" s="29" t="str">
        <f>IF(ATALI[[#This Row],[N_ID]]="","",INDEX(Table1[ID],MATCH(ATALI[[#This Row],[N_ID]],Table1[N_ID],0)))</f>
        <v/>
      </c>
      <c r="C1057" s="29" t="str">
        <f ca="1">IF(ATALI[[#This Row],[//]]="","",HYPERLINK("["&amp;SUBSTITUTE(DIR,"'","")&amp;"]NOTA!D"&amp;ATALI[[#This Row],[//]]+2,"&gt;"))</f>
        <v/>
      </c>
      <c r="D1057" s="29" t="str">
        <f>IF(ATALI[[#This Row],[ID NOTA]]="","",INDEX(Table1[QB],MATCH(ATALI[[#This Row],[ID NOTA]],Table1[ID],0)))</f>
        <v/>
      </c>
      <c r="E1057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57" s="29"/>
      <c r="G1057" s="30" t="str">
        <f ca="1">IF(ATALI[[#This Row],[N_ID]]="","",INDEX(INDIRECT($2:$2),ATALI[[#This Row],[//]]))</f>
        <v/>
      </c>
      <c r="H1057" s="30" t="str">
        <f ca="1">IF(ATALI[[#This Row],[N_ID]]="","",INDEX(INDIRECT($2:$2),ATALI[[#This Row],[//]]))</f>
        <v/>
      </c>
      <c r="I1057" s="32" t="str">
        <f ca="1">IF(ATALI[[#This Row],[N_ID]]="","",INDEX(INDIRECT($2:$2),ATALI[[#This Row],[//]]))</f>
        <v/>
      </c>
      <c r="J1057" s="32" t="str">
        <f ca="1">IF(ATALI[[#This Row],[//]]="","",INDEX([3]!db[NB PAJAK],ATALI[[#This Row],[stt]]-1))</f>
        <v/>
      </c>
      <c r="K1057" s="29" t="str">
        <f ca="1">IF(ATALI[[#This Row],[//]]="","",INDEX(INDIRECT($2:$2),ATALI[[#This Row],[//]]))</f>
        <v/>
      </c>
      <c r="L1057" s="29" t="str">
        <f ca="1">IF(ATALI[[#This Row],[//]]="","",INDEX(INDIRECT($2:$2),ATALI[[#This Row],[//]]))</f>
        <v/>
      </c>
      <c r="M1057" s="29" t="str">
        <f ca="1">IF(ATALI[[#This Row],[//]]="","",INDEX(INDIRECT($2:$2),ATALI[[#This Row],[//]]))</f>
        <v/>
      </c>
      <c r="N1057" s="33" t="str">
        <f ca="1">IF(ATALI[[#This Row],[//]]="","",INDEX(INDIRECT($2:$2),ATALI[[#This Row],[//]]))</f>
        <v/>
      </c>
      <c r="O1057" s="44" t="str">
        <f ca="1">IF(ATALI[[#This Row],[//]]="","",INDEX(INDIRECT($2:$2),ATALI[[#This Row],[//]]))</f>
        <v/>
      </c>
      <c r="P1057" s="44" t="str">
        <f ca="1">IF(ATALI[[#This Row],[//]]="","",IF(INDEX(INDIRECT($2:$2),ATALI[[#This Row],[//]])="","",INDEX(INDIRECT($2:$2),ATALI[[#This Row],[//]])))</f>
        <v/>
      </c>
      <c r="Q1057" s="33" t="str">
        <f ca="1">IF(ATALI[[#This Row],[//]]="","",INDEX(INDIRECT($2:$2),ATALI[[#This Row],[//]]))</f>
        <v/>
      </c>
      <c r="R10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57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57" s="61" t="str">
        <f ca="1">IF(ATALI[[#This Row],[//]]="","",IF(INDEX(INDIRECT($2:$2),ATALI[[#This Row],[//]])="","",INDEX(INDIRECT($2:$2),ATALI[[#This Row],[//]])))</f>
        <v/>
      </c>
      <c r="U1057" s="32" t="str">
        <f ca="1">IF(ATALI[[#This Row],[//]]="","",INDEX(INDIRECT($2:$2),ATALI[[#This Row],[//]]))</f>
        <v/>
      </c>
      <c r="V1057" s="32" t="str">
        <f ca="1">LOWER(SUBSTITUTE(SUBSTITUTE(SUBSTITUTE(SUBSTITUTE(SUBSTITUTE(SUBSTITUTE(SUBSTITUTE(ATALI[[#This Row],[N.B.nota]]," ",""),"-",""),"(",""),")",""),".",""),",",""),"/",""))</f>
        <v/>
      </c>
      <c r="W1057" s="32" t="str">
        <f ca="1">IF(ATALI[[#This Row],[concat]]="","",MATCH(ATALI[[#This Row],[concat]],[3]!db[NB NOTA_C],0)+1)</f>
        <v/>
      </c>
      <c r="X1057" s="32" t="str">
        <f ca="1">IF(ATALI[[#This Row],[N.B.nota]]="","",ADDRESS(ROW(ATALI[QB]),COLUMN(ATALI[QB]))&amp;":"&amp;ADDRESS(ROW(),COLUMN(ATALI[QB])))</f>
        <v/>
      </c>
      <c r="Y1057" s="60" t="str">
        <f ca="1">IF(ATALI[[#This Row],[//]]="","",HYPERLINK("[../DB.xlsx]DB!e"&amp;MATCH(ATALI[[#This Row],[concat]],[3]!db[NB NOTA_C],0)+1,"&gt;"))</f>
        <v/>
      </c>
      <c r="Z1057" s="32">
        <f ca="1">IF(ATALI[[#This Row],[ID NOTA]]="",INDIRECT(ADDRESS(ROW()-1,COLUMN())),ATALI[[#This Row],[ID NOTA]])</f>
        <v>7</v>
      </c>
    </row>
    <row r="1058" spans="1:26" x14ac:dyDescent="0.25">
      <c r="A1058" s="32"/>
      <c r="B1058" s="29" t="str">
        <f>IF(ATALI[[#This Row],[N_ID]]="","",INDEX(Table1[ID],MATCH(ATALI[[#This Row],[N_ID]],Table1[N_ID],0)))</f>
        <v/>
      </c>
      <c r="C1058" s="29" t="str">
        <f ca="1">IF(ATALI[[#This Row],[//]]="","",HYPERLINK("["&amp;SUBSTITUTE(DIR,"'","")&amp;"]NOTA!D"&amp;ATALI[[#This Row],[//]]+2,"&gt;"))</f>
        <v/>
      </c>
      <c r="D1058" s="29" t="str">
        <f>IF(ATALI[[#This Row],[ID NOTA]]="","",INDEX(Table1[QB],MATCH(ATALI[[#This Row],[ID NOTA]],Table1[ID],0)))</f>
        <v/>
      </c>
      <c r="E1058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58" s="29"/>
      <c r="G1058" s="30" t="str">
        <f ca="1">IF(ATALI[[#This Row],[N_ID]]="","",INDEX(INDIRECT($2:$2),ATALI[[#This Row],[//]]))</f>
        <v/>
      </c>
      <c r="H1058" s="30" t="str">
        <f ca="1">IF(ATALI[[#This Row],[N_ID]]="","",INDEX(INDIRECT($2:$2),ATALI[[#This Row],[//]]))</f>
        <v/>
      </c>
      <c r="I1058" s="32" t="str">
        <f ca="1">IF(ATALI[[#This Row],[N_ID]]="","",INDEX(INDIRECT($2:$2),ATALI[[#This Row],[//]]))</f>
        <v/>
      </c>
      <c r="J1058" s="32" t="str">
        <f ca="1">IF(ATALI[[#This Row],[//]]="","",INDEX([3]!db[NB PAJAK],ATALI[[#This Row],[stt]]-1))</f>
        <v/>
      </c>
      <c r="K1058" s="29" t="str">
        <f ca="1">IF(ATALI[[#This Row],[//]]="","",INDEX(INDIRECT($2:$2),ATALI[[#This Row],[//]]))</f>
        <v/>
      </c>
      <c r="L1058" s="29" t="str">
        <f ca="1">IF(ATALI[[#This Row],[//]]="","",INDEX(INDIRECT($2:$2),ATALI[[#This Row],[//]]))</f>
        <v/>
      </c>
      <c r="M1058" s="29" t="str">
        <f ca="1">IF(ATALI[[#This Row],[//]]="","",INDEX(INDIRECT($2:$2),ATALI[[#This Row],[//]]))</f>
        <v/>
      </c>
      <c r="N1058" s="33" t="str">
        <f ca="1">IF(ATALI[[#This Row],[//]]="","",INDEX(INDIRECT($2:$2),ATALI[[#This Row],[//]]))</f>
        <v/>
      </c>
      <c r="O1058" s="44" t="str">
        <f ca="1">IF(ATALI[[#This Row],[//]]="","",INDEX(INDIRECT($2:$2),ATALI[[#This Row],[//]]))</f>
        <v/>
      </c>
      <c r="P1058" s="44" t="str">
        <f ca="1">IF(ATALI[[#This Row],[//]]="","",IF(INDEX(INDIRECT($2:$2),ATALI[[#This Row],[//]])="","",INDEX(INDIRECT($2:$2),ATALI[[#This Row],[//]])))</f>
        <v/>
      </c>
      <c r="Q1058" s="33" t="str">
        <f ca="1">IF(ATALI[[#This Row],[//]]="","",INDEX(INDIRECT($2:$2),ATALI[[#This Row],[//]]))</f>
        <v/>
      </c>
      <c r="R10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58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58" s="61" t="str">
        <f ca="1">IF(ATALI[[#This Row],[//]]="","",IF(INDEX(INDIRECT($2:$2),ATALI[[#This Row],[//]])="","",INDEX(INDIRECT($2:$2),ATALI[[#This Row],[//]])))</f>
        <v/>
      </c>
      <c r="U1058" s="32" t="str">
        <f ca="1">IF(ATALI[[#This Row],[//]]="","",INDEX(INDIRECT($2:$2),ATALI[[#This Row],[//]]))</f>
        <v/>
      </c>
      <c r="V1058" s="32" t="str">
        <f ca="1">LOWER(SUBSTITUTE(SUBSTITUTE(SUBSTITUTE(SUBSTITUTE(SUBSTITUTE(SUBSTITUTE(SUBSTITUTE(ATALI[[#This Row],[N.B.nota]]," ",""),"-",""),"(",""),")",""),".",""),",",""),"/",""))</f>
        <v/>
      </c>
      <c r="W1058" s="32" t="str">
        <f ca="1">IF(ATALI[[#This Row],[concat]]="","",MATCH(ATALI[[#This Row],[concat]],[3]!db[NB NOTA_C],0)+1)</f>
        <v/>
      </c>
      <c r="X1058" s="32" t="str">
        <f ca="1">IF(ATALI[[#This Row],[N.B.nota]]="","",ADDRESS(ROW(ATALI[QB]),COLUMN(ATALI[QB]))&amp;":"&amp;ADDRESS(ROW(),COLUMN(ATALI[QB])))</f>
        <v/>
      </c>
      <c r="Y1058" s="60" t="str">
        <f ca="1">IF(ATALI[[#This Row],[//]]="","",HYPERLINK("[../DB.xlsx]DB!e"&amp;MATCH(ATALI[[#This Row],[concat]],[3]!db[NB NOTA_C],0)+1,"&gt;"))</f>
        <v/>
      </c>
      <c r="Z1058" s="32">
        <f ca="1">IF(ATALI[[#This Row],[ID NOTA]]="",INDIRECT(ADDRESS(ROW()-1,COLUMN())),ATALI[[#This Row],[ID NOTA]])</f>
        <v>7</v>
      </c>
    </row>
    <row r="1059" spans="1:26" x14ac:dyDescent="0.25">
      <c r="A1059" s="32"/>
      <c r="B1059" s="29" t="str">
        <f>IF(ATALI[[#This Row],[N_ID]]="","",INDEX(Table1[ID],MATCH(ATALI[[#This Row],[N_ID]],Table1[N_ID],0)))</f>
        <v/>
      </c>
      <c r="C1059" s="29" t="str">
        <f ca="1">IF(ATALI[[#This Row],[//]]="","",HYPERLINK("["&amp;SUBSTITUTE(DIR,"'","")&amp;"]NOTA!D"&amp;ATALI[[#This Row],[//]]+2,"&gt;"))</f>
        <v/>
      </c>
      <c r="D1059" s="29" t="str">
        <f>IF(ATALI[[#This Row],[ID NOTA]]="","",INDEX(Table1[QB],MATCH(ATALI[[#This Row],[ID NOTA]],Table1[ID],0)))</f>
        <v/>
      </c>
      <c r="E1059" s="29" t="str">
        <f ca="1">_xlfn.IFNA(IF(ROW()-1-MATCH(,INDIRECT(ADDRESS(ROW(ATALI[QB]),COLUMN(ATALI[QB]))&amp;":"&amp;ADDRESS(ROW(),COLUMN(ATALI[QB]))),-1)-1&gt;INDEX(ATALI[QB],MATCH(,INDIRECT(ADDRESS(ROW(ATALI[QB]),COLUMN(ATALI[QB]))&amp;":"&amp;ADDRESS(ROW(),COLUMN(ATALI[QB]))),-1)),"",IF(ATALI[[#This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Row],[N_ID]]="",INDIRECT(ADDRESS(ROW()-1,COLUMN(ATALI[//])))+1,MATCH(ATALI[N_ID],INDIRECT($2:$2),0))),"")</f>
        <v/>
      </c>
      <c r="F1059" s="29"/>
      <c r="G1059" s="30" t="str">
        <f ca="1">IF(ATALI[[#This Row],[N_ID]]="","",INDEX(INDIRECT($2:$2),ATALI[[#This Row],[//]]))</f>
        <v/>
      </c>
      <c r="H1059" s="30" t="str">
        <f ca="1">IF(ATALI[[#This Row],[N_ID]]="","",INDEX(INDIRECT($2:$2),ATALI[[#This Row],[//]]))</f>
        <v/>
      </c>
      <c r="I1059" s="32" t="str">
        <f ca="1">IF(ATALI[[#This Row],[N_ID]]="","",INDEX(INDIRECT($2:$2),ATALI[[#This Row],[//]]))</f>
        <v/>
      </c>
      <c r="J1059" s="32" t="str">
        <f ca="1">IF(ATALI[[#This Row],[//]]="","",INDEX([3]!db[NB PAJAK],ATALI[[#This Row],[stt]]-1))</f>
        <v/>
      </c>
      <c r="K1059" s="29" t="str">
        <f ca="1">IF(ATALI[[#This Row],[//]]="","",INDEX(INDIRECT($2:$2),ATALI[[#This Row],[//]]))</f>
        <v/>
      </c>
      <c r="L1059" s="29" t="str">
        <f ca="1">IF(ATALI[[#This Row],[//]]="","",INDEX(INDIRECT($2:$2),ATALI[[#This Row],[//]]))</f>
        <v/>
      </c>
      <c r="M1059" s="29" t="str">
        <f ca="1">IF(ATALI[[#This Row],[//]]="","",INDEX(INDIRECT($2:$2),ATALI[[#This Row],[//]]))</f>
        <v/>
      </c>
      <c r="N1059" s="33" t="str">
        <f ca="1">IF(ATALI[[#This Row],[//]]="","",INDEX(INDIRECT($2:$2),ATALI[[#This Row],[//]]))</f>
        <v/>
      </c>
      <c r="O1059" s="44" t="str">
        <f ca="1">IF(ATALI[[#This Row],[//]]="","",INDEX(INDIRECT($2:$2),ATALI[[#This Row],[//]]))</f>
        <v/>
      </c>
      <c r="P1059" s="44" t="str">
        <f ca="1">IF(ATALI[[#This Row],[//]]="","",IF(INDEX(INDIRECT($2:$2),ATALI[[#This Row],[//]])="","",INDEX(INDIRECT($2:$2),ATALI[[#This Row],[//]])))</f>
        <v/>
      </c>
      <c r="Q1059" s="33" t="str">
        <f ca="1">IF(ATALI[[#This Row],[//]]="","",INDEX(INDIRECT($2:$2),ATALI[[#This Row],[//]]))</f>
        <v/>
      </c>
      <c r="R10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S1059" s="33" t="str">
        <f ca="1">IF(ATALI[[#This Row],[//]]="","",IF(ROW(INDEX(INDIRECT(ATALI[H_DISC]),MATCH(,INDIRECT(ATALI[H_DISC]),-1)))-1=ROW()-INDEX(INDIRECT(ATALI[H_DISC]),MATCH(,INDIRECT(ATALI[H_DISC]),-1)),SUMIF(INDIRECT(DIR&amp;"!NOTA"&amp;"[ID_H]"),ATALI[[#This Row],[ID NOTA_H]],INDIRECT($2:$2)),""))</f>
        <v/>
      </c>
      <c r="T1059" s="45" t="str">
        <f ca="1">IF(ATALI[[#This Row],[//]]="","",IF(INDEX(INDIRECT($2:$2),ATALI[[#This Row],[//]])="","",INDEX(INDIRECT($2:$2),ATALI[[#This Row],[//]])))</f>
        <v/>
      </c>
      <c r="U1059" s="32" t="str">
        <f ca="1">IF(ATALI[[#This Row],[//]]="","",INDEX(INDIRECT($2:$2),ATALI[[#This Row],[//]]))</f>
        <v/>
      </c>
      <c r="V1059" s="32" t="str">
        <f ca="1">LOWER(SUBSTITUTE(SUBSTITUTE(SUBSTITUTE(SUBSTITUTE(SUBSTITUTE(SUBSTITUTE(SUBSTITUTE(ATALI[[#This Row],[N.B.nota]]," ",""),"-",""),"(",""),")",""),".",""),",",""),"/",""))</f>
        <v/>
      </c>
      <c r="W1059" s="32" t="str">
        <f ca="1">IF(ATALI[[#This Row],[concat]]="","",MATCH(ATALI[[#This Row],[concat]],[3]!db[NB NOTA_C],0)+1)</f>
        <v/>
      </c>
      <c r="X1059" s="32" t="str">
        <f ca="1">IF(ATALI[[#This Row],[N.B.nota]]="","",ADDRESS(ROW(ATALI[QB]),COLUMN(ATALI[QB]))&amp;":"&amp;ADDRESS(ROW(),COLUMN(ATALI[QB])))</f>
        <v/>
      </c>
      <c r="Y1059" s="46" t="str">
        <f ca="1">IF(ATALI[[#This Row],[//]]="","",HYPERLINK("[../DB.xlsx]DB!e"&amp;MATCH(ATALI[[#This Row],[concat]],[3]!db[NB NOTA_C],0)+1,"&gt;"))</f>
        <v/>
      </c>
      <c r="Z1059" s="32">
        <f ca="1">IF(ATALI[[#This Row],[ID NOTA]]="",INDIRECT(ADDRESS(ROW()-1,COLUMN())),ATALI[[#This Row],[ID NOTA]])</f>
        <v>7</v>
      </c>
    </row>
  </sheetData>
  <conditionalFormatting sqref="A886:A890">
    <cfRule type="duplicateValues" dxfId="11" priority="3"/>
  </conditionalFormatting>
  <conditionalFormatting sqref="A4:A1059">
    <cfRule type="duplicateValues" dxfId="10" priority="21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900"/>
  <sheetViews>
    <sheetView tabSelected="1" zoomScale="85" zoomScaleNormal="85" workbookViewId="0">
      <selection activeCell="E5" sqref="E5"/>
    </sheetView>
  </sheetViews>
  <sheetFormatPr defaultRowHeight="15" x14ac:dyDescent="0.25"/>
  <cols>
    <col min="1" max="1" width="15.140625" style="31" customWidth="1"/>
    <col min="2" max="4" width="2.140625" style="31" customWidth="1"/>
    <col min="5" max="5" width="3.140625" style="31" customWidth="1"/>
    <col min="6" max="6" width="9.28515625" style="31" customWidth="1"/>
    <col min="7" max="8" width="10.85546875" style="31" customWidth="1"/>
    <col min="9" max="9" width="11.5703125" style="31" customWidth="1"/>
    <col min="10" max="10" width="30.28515625" style="31" customWidth="1"/>
    <col min="11" max="11" width="2.140625" style="31" customWidth="1"/>
    <col min="12" max="12" width="4.140625" style="48" customWidth="1"/>
    <col min="13" max="13" width="4.28515625" style="48" customWidth="1"/>
    <col min="14" max="14" width="9.28515625" style="31" customWidth="1"/>
    <col min="15" max="15" width="7.140625" style="31" customWidth="1"/>
    <col min="16" max="16" width="6.140625" style="31" customWidth="1"/>
    <col min="17" max="17" width="11.7109375" style="31" customWidth="1"/>
    <col min="18" max="18" width="4.7109375" style="31" customWidth="1"/>
    <col min="19" max="19" width="11.7109375" style="31" customWidth="1"/>
    <col min="20" max="20" width="18.140625" style="31" customWidth="1"/>
    <col min="21" max="21" width="30.7109375" style="31" customWidth="1"/>
    <col min="22" max="22" width="24.5703125" style="31" customWidth="1"/>
    <col min="23" max="23" width="4.140625" style="31" customWidth="1"/>
    <col min="24" max="24" width="10.42578125" style="31" customWidth="1"/>
    <col min="25" max="25" width="2.7109375" style="31" customWidth="1"/>
    <col min="26" max="26" width="2.140625" style="31" customWidth="1"/>
    <col min="27" max="16384" width="9.140625" style="31"/>
  </cols>
  <sheetData>
    <row r="1" spans="1:28" x14ac:dyDescent="0.25">
      <c r="C1" s="83"/>
      <c r="E1" s="31" t="str">
        <f>ID_P</f>
        <v>ID_P</v>
      </c>
      <c r="G1" s="31" t="s">
        <v>80</v>
      </c>
      <c r="H1" s="31" t="s">
        <v>76</v>
      </c>
      <c r="I1" s="31" t="s">
        <v>77</v>
      </c>
      <c r="J1" s="31" t="s">
        <v>25</v>
      </c>
      <c r="K1" s="31" t="s">
        <v>26</v>
      </c>
      <c r="L1" s="48" t="s">
        <v>81</v>
      </c>
      <c r="M1" s="48" t="s">
        <v>82</v>
      </c>
      <c r="N1" s="31" t="s">
        <v>83</v>
      </c>
      <c r="O1" s="31" t="s">
        <v>84</v>
      </c>
      <c r="P1" s="31" t="s">
        <v>89</v>
      </c>
      <c r="Q1" s="31" t="s">
        <v>85</v>
      </c>
      <c r="R1" s="31" t="s">
        <v>87</v>
      </c>
      <c r="S1" s="82" t="s">
        <v>88</v>
      </c>
      <c r="T1" s="31" t="s">
        <v>40</v>
      </c>
      <c r="U1" s="31" t="s">
        <v>25</v>
      </c>
    </row>
    <row r="2" spans="1:28" x14ac:dyDescent="0.25">
      <c r="E2" s="31" t="str">
        <f>DIR&amp;"!NOTA"&amp;"["&amp;E1&amp;"]"</f>
        <v>'D:\kerja\BANK EXP\BARU\2023\01 JAN\NOTA.XLSX'!NOTA[ID_P]</v>
      </c>
      <c r="G2" s="31" t="str">
        <f t="shared" ref="G2:U2" si="0">DIR&amp;"!NOTA"&amp;"["&amp;G1&amp;"]"</f>
        <v>'D:\kerja\BANK EXP\BARU\2023\01 JAN\NOTA.XLSX'!NOTA[TGL_H]</v>
      </c>
      <c r="H2" s="31" t="str">
        <f t="shared" si="0"/>
        <v>'D:\kerja\BANK EXP\BARU\2023\01 JAN\NOTA.XLSX'!NOTA[TGL.NOTA]</v>
      </c>
      <c r="I2" s="31" t="str">
        <f t="shared" si="0"/>
        <v>'D:\kerja\BANK EXP\BARU\2023\01 JAN\NOTA.XLSX'!NOTA[NO.NOTA]</v>
      </c>
      <c r="J2" s="31" t="str">
        <f t="shared" si="0"/>
        <v>'D:\kerja\BANK EXP\BARU\2023\01 JAN\NOTA.XLSX'!NOTA[NAMA BARANG]</v>
      </c>
      <c r="K2" s="31" t="str">
        <f t="shared" si="0"/>
        <v>'D:\kerja\BANK EXP\BARU\2023\01 JAN\NOTA.XLSX'!NOTA[C]</v>
      </c>
      <c r="L2" s="31" t="str">
        <f t="shared" si="0"/>
        <v>'D:\kerja\BANK EXP\BARU\2023\01 JAN\NOTA.XLSX'!NOTA[QTY]</v>
      </c>
      <c r="M2" s="31" t="str">
        <f t="shared" si="0"/>
        <v>'D:\kerja\BANK EXP\BARU\2023\01 JAN\NOTA.XLSX'!NOTA[STN]</v>
      </c>
      <c r="N2" s="31" t="str">
        <f t="shared" si="0"/>
        <v>'D:\kerja\BANK EXP\BARU\2023\01 JAN\NOTA.XLSX'!NOTA[HARGA SATUAN]</v>
      </c>
      <c r="O2" s="31" t="str">
        <f t="shared" si="0"/>
        <v>'D:\kerja\BANK EXP\BARU\2023\01 JAN\NOTA.XLSX'!NOTA[DISC 1]</v>
      </c>
      <c r="P2" s="31" t="str">
        <f t="shared" si="0"/>
        <v>'D:\kerja\BANK EXP\BARU\2023\01 JAN\NOTA.XLSX'!NOTA[DISC 2]</v>
      </c>
      <c r="Q2" s="31" t="str">
        <f t="shared" si="0"/>
        <v>'D:\kerja\BANK EXP\BARU\2023\01 JAN\NOTA.XLSX'!NOTA[JUMLAH]</v>
      </c>
      <c r="R2" s="31" t="str">
        <f t="shared" si="0"/>
        <v>'D:\kerja\BANK EXP\BARU\2023\01 JAN\NOTA.XLSX'!NOTA[DISC DLL]</v>
      </c>
      <c r="S2" s="31" t="str">
        <f t="shared" si="0"/>
        <v>'D:\kerja\BANK EXP\BARU\2023\01 JAN\NOTA.XLSX'!NOTA[TOTAL INVOICE]</v>
      </c>
      <c r="T2" s="31" t="str">
        <f t="shared" si="0"/>
        <v>'D:\kerja\BANK EXP\BARU\2023\01 JAN\NOTA.XLSX'!NOTA[KETERANGAN]</v>
      </c>
      <c r="U2" s="31" t="str">
        <f t="shared" si="0"/>
        <v>'D:\kerja\BANK EXP\BARU\2023\01 JAN\NOTA.XLSX'!NOTA[NAMA BARANG]</v>
      </c>
    </row>
    <row r="3" spans="1:28" ht="15" customHeight="1" x14ac:dyDescent="0.25">
      <c r="A3" s="34" t="s">
        <v>0</v>
      </c>
      <c r="B3" s="34" t="s">
        <v>18</v>
      </c>
      <c r="C3" s="34" t="s">
        <v>19</v>
      </c>
      <c r="D3" s="34" t="s">
        <v>2</v>
      </c>
      <c r="E3" s="34" t="s">
        <v>20</v>
      </c>
      <c r="F3" s="34" t="s">
        <v>21</v>
      </c>
      <c r="G3" s="39" t="s">
        <v>22</v>
      </c>
      <c r="H3" s="39" t="s">
        <v>23</v>
      </c>
      <c r="I3" s="34" t="s">
        <v>24</v>
      </c>
      <c r="J3" s="34" t="s">
        <v>25</v>
      </c>
      <c r="K3" s="34" t="s">
        <v>26</v>
      </c>
      <c r="L3" s="34" t="s">
        <v>27</v>
      </c>
      <c r="M3" s="34" t="s">
        <v>28</v>
      </c>
      <c r="N3" s="42" t="s">
        <v>29</v>
      </c>
      <c r="O3" s="49" t="s">
        <v>30</v>
      </c>
      <c r="P3" s="49" t="s">
        <v>31</v>
      </c>
      <c r="Q3" s="42" t="s">
        <v>32</v>
      </c>
      <c r="R3" s="42" t="s">
        <v>33</v>
      </c>
      <c r="S3" s="42" t="s">
        <v>34</v>
      </c>
      <c r="T3" s="42" t="s">
        <v>40</v>
      </c>
      <c r="U3" s="34" t="s">
        <v>35</v>
      </c>
      <c r="V3" s="34" t="s">
        <v>36</v>
      </c>
      <c r="W3" s="34" t="s">
        <v>37</v>
      </c>
      <c r="X3" s="34" t="s">
        <v>38</v>
      </c>
      <c r="Y3" s="34" t="s">
        <v>39</v>
      </c>
      <c r="Z3" s="34" t="s">
        <v>86</v>
      </c>
    </row>
    <row r="4" spans="1:28" x14ac:dyDescent="0.25">
      <c r="A4" s="32"/>
      <c r="B4" s="48" t="str">
        <f>IF(KALINDO[[#This Row],[N_ID]]="","",INDEX(Table1[ID],MATCH(KALINDO[[#This Row],[N_ID]],Table1[N_ID],0)))</f>
        <v/>
      </c>
      <c r="C4" s="48" t="str">
        <f ca="1">IF(KALINDO[[#This Row],[//]]="","",HYPERLINK("[NOTA.xlsx]NOTA!D"&amp;KALINDO[[#This Row],[//]]+2,"&gt;"))</f>
        <v/>
      </c>
      <c r="D4" s="48" t="str">
        <f>IF(KALINDO[[#This Row],[ID NOTA]]="","",INDEX(Table1[QB],MATCH(KALINDO[[#This Row],[ID NOTA]],Table1[ID],0)))</f>
        <v/>
      </c>
      <c r="E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" s="48"/>
      <c r="G4" s="30" t="str">
        <f ca="1">IF(KALINDO[[#This Row],[N_ID]]="","",INDEX(INDIRECT($2:$2),KALINDO[[#This Row],[//]]))</f>
        <v/>
      </c>
      <c r="H4" s="30" t="str">
        <f ca="1">IF(KALINDO[[#This Row],[N_ID]]="","",INDEX(INDIRECT($2:$2),KALINDO[[#This Row],[//]]))</f>
        <v/>
      </c>
      <c r="I4" s="31" t="str">
        <f ca="1">IF(KALINDO[[#This Row],[N_ID]]="","",INDEX(INDIRECT($2:$2),KALINDO[[#This Row],[//]]))</f>
        <v/>
      </c>
      <c r="J4" s="35" t="str">
        <f ca="1">IF(KALINDO[[#This Row],[//]]="","",INDEX([3]!db[NB PAJAK],KALINDO[[#This Row],[stt]]-1))</f>
        <v/>
      </c>
      <c r="K4" s="48" t="str">
        <f ca="1">IF(KALINDO[[#This Row],[//]]="","",INDEX(INDIRECT($2:$2),KALINDO[[#This Row],[//]]))</f>
        <v/>
      </c>
      <c r="L4" s="48" t="str">
        <f ca="1">IF(KALINDO[[#This Row],[//]]="","",INDEX(INDIRECT($2:$2),KALINDO[[#This Row],[//]]))</f>
        <v/>
      </c>
      <c r="M4" s="48" t="str">
        <f ca="1">IF(KALINDO[[#This Row],[//]]="","",INDEX(INDIRECT($2:$2),KALINDO[[#This Row],[//]]))</f>
        <v/>
      </c>
      <c r="N4" s="33" t="str">
        <f ca="1">IF(KALINDO[[#This Row],[//]]="","",INDEX(INDIRECT($2:$2),KALINDO[[#This Row],[//]]))</f>
        <v/>
      </c>
      <c r="O4" s="44" t="str">
        <f ca="1">IF(KALINDO[[#This Row],[//]]="","",INDEX(INDIRECT($2:$2),KALINDO[[#This Row],[//]]))</f>
        <v/>
      </c>
      <c r="P4" s="44" t="str">
        <f ca="1">IF(KALINDO[[#This Row],[//]]="","",IF(INDEX(INDIRECT($2:$2),KALINDO[[#This Row],[//]])="","",INDEX(INDIRECT($2:$2),KALINDO[[#This Row],[//]])))</f>
        <v/>
      </c>
      <c r="Q4" s="33" t="str">
        <f ca="1">IF(KALINDO[[#This Row],[//]]="","",INDEX(INDIRECT($2:$2),KALINDO[[#This Row],[//]]))</f>
        <v/>
      </c>
      <c r="R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" s="45" t="str">
        <f ca="1">IF(KALINDO[[#This Row],[//]]="","",IF(INDEX(INDIRECT($2:$2),KALINDO[[#This Row],[//]])="","",INDEX(INDIRECT($2:$2),KALINDO[[#This Row],[//]])))</f>
        <v/>
      </c>
      <c r="U4" s="35" t="str">
        <f ca="1">IF(KALINDO[[#This Row],[//]]="","",INDEX(INDIRECT($2:$2),KALINDO[[#This Row],[//]]))</f>
        <v/>
      </c>
      <c r="V4" s="31" t="str">
        <f ca="1">LOWER(SUBSTITUTE(SUBSTITUTE(SUBSTITUTE(SUBSTITUTE(SUBSTITUTE(SUBSTITUTE(SUBSTITUTE(KALINDO[[#This Row],[N.B.nota]]," ",""),"-",""),"(",""),")",""),".",""),",",""),"/",""))</f>
        <v/>
      </c>
      <c r="W4" s="31" t="str">
        <f ca="1">IF(KALINDO[[#This Row],[concat]]="","",MATCH(KALINDO[[#This Row],[concat]],[3]!db[NB NOTA_C],0)+1)</f>
        <v/>
      </c>
      <c r="X4" s="31" t="str">
        <f ca="1">IF(KALINDO[[#This Row],[N.B.nota]]="","",ADDRESS(ROW(KALINDO[QB]),COLUMN(KALINDO[QB]))&amp;":"&amp;ADDRESS(ROW(),COLUMN(KALINDO[QB])))</f>
        <v/>
      </c>
      <c r="Y4" s="46" t="str">
        <f ca="1">IF(KALINDO[[#This Row],[//]]="","",HYPERLINK("[../DB.xlsx]DB!e"&amp;MATCH(KALINDO[[#This Row],[concat]],[3]!db[NB NOTA_C],0)+1,"&gt;"))</f>
        <v/>
      </c>
      <c r="Z4" s="32" t="str">
        <f ca="1">IF(KALINDO[[#This Row],[ID NOTA]]="",INDIRECT(ADDRESS(ROW()-1,COLUMN())),KALINDO[[#This Row],[ID NOTA]])</f>
        <v>ID NOTA_H</v>
      </c>
      <c r="AB4" s="83"/>
    </row>
    <row r="5" spans="1:28" x14ac:dyDescent="0.25">
      <c r="A5" s="32"/>
      <c r="B5" s="48" t="str">
        <f>IF(KALINDO[[#This Row],[N_ID]]="","",INDEX(Table1[ID],MATCH(KALINDO[[#This Row],[N_ID]],Table1[N_ID],0)))</f>
        <v/>
      </c>
      <c r="C5" s="48" t="str">
        <f ca="1">IF(KALINDO[[#This Row],[//]]="","",HYPERLINK("[NOTA.xlsx]NOTA!D"&amp;KALINDO[[#This Row],[//]]+2,"&gt;"))</f>
        <v/>
      </c>
      <c r="D5" s="48" t="str">
        <f>IF(KALINDO[[#This Row],[ID NOTA]]="","",INDEX(Table1[QB],MATCH(KALINDO[[#This Row],[ID NOTA]],Table1[ID],0)))</f>
        <v/>
      </c>
      <c r="E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" s="48"/>
      <c r="G5" s="30" t="str">
        <f ca="1">IF(KALINDO[[#This Row],[N_ID]]="","",INDEX(INDIRECT($2:$2),KALINDO[[#This Row],[//]]))</f>
        <v/>
      </c>
      <c r="H5" s="30" t="str">
        <f ca="1">IF(KALINDO[[#This Row],[N_ID]]="","",INDEX(INDIRECT($2:$2),KALINDO[[#This Row],[//]]))</f>
        <v/>
      </c>
      <c r="I5" s="31" t="str">
        <f ca="1">IF(KALINDO[[#This Row],[N_ID]]="","",INDEX(INDIRECT($2:$2),KALINDO[[#This Row],[//]]))</f>
        <v/>
      </c>
      <c r="J5" s="35" t="str">
        <f ca="1">IF(KALINDO[[#This Row],[//]]="","",INDEX([3]!db[NB PAJAK],KALINDO[[#This Row],[stt]]-1))</f>
        <v/>
      </c>
      <c r="K5" s="48" t="str">
        <f ca="1">IF(KALINDO[[#This Row],[//]]="","",INDEX(INDIRECT($2:$2),KALINDO[[#This Row],[//]]))</f>
        <v/>
      </c>
      <c r="L5" s="48" t="str">
        <f ca="1">IF(KALINDO[[#This Row],[//]]="","",INDEX(INDIRECT($2:$2),KALINDO[[#This Row],[//]]))</f>
        <v/>
      </c>
      <c r="M5" s="48" t="str">
        <f ca="1">IF(KALINDO[[#This Row],[//]]="","",INDEX(INDIRECT($2:$2),KALINDO[[#This Row],[//]]))</f>
        <v/>
      </c>
      <c r="N5" s="33" t="str">
        <f ca="1">IF(KALINDO[[#This Row],[//]]="","",INDEX(INDIRECT($2:$2),KALINDO[[#This Row],[//]]))</f>
        <v/>
      </c>
      <c r="O5" s="44" t="str">
        <f ca="1">IF(KALINDO[[#This Row],[//]]="","",INDEX(INDIRECT($2:$2),KALINDO[[#This Row],[//]]))</f>
        <v/>
      </c>
      <c r="P5" s="44" t="str">
        <f ca="1">IF(KALINDO[[#This Row],[//]]="","",IF(INDEX(INDIRECT($2:$2),KALINDO[[#This Row],[//]])="","",INDEX(INDIRECT($2:$2),KALINDO[[#This Row],[//]])))</f>
        <v/>
      </c>
      <c r="Q5" s="33" t="str">
        <f ca="1">IF(KALINDO[[#This Row],[//]]="","",INDEX(INDIRECT($2:$2),KALINDO[[#This Row],[//]]))</f>
        <v/>
      </c>
      <c r="R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" s="45" t="str">
        <f ca="1">IF(KALINDO[[#This Row],[//]]="","",IF(INDEX(INDIRECT($2:$2),KALINDO[[#This Row],[//]])="","",INDEX(INDIRECT($2:$2),KALINDO[[#This Row],[//]])))</f>
        <v/>
      </c>
      <c r="U5" s="31" t="str">
        <f ca="1">IF(KALINDO[[#This Row],[//]]="","",INDEX(INDIRECT($2:$2),KALINDO[[#This Row],[//]]))</f>
        <v/>
      </c>
      <c r="V5" s="31" t="str">
        <f ca="1">LOWER(SUBSTITUTE(SUBSTITUTE(SUBSTITUTE(SUBSTITUTE(SUBSTITUTE(SUBSTITUTE(SUBSTITUTE(KALINDO[[#This Row],[N.B.nota]]," ",""),"-",""),"(",""),")",""),".",""),",",""),"/",""))</f>
        <v/>
      </c>
      <c r="W5" s="31" t="str">
        <f ca="1">IF(KALINDO[[#This Row],[concat]]="","",MATCH(KALINDO[[#This Row],[concat]],[3]!db[NB NOTA_C],0)+1)</f>
        <v/>
      </c>
      <c r="X5" s="31" t="str">
        <f ca="1">IF(KALINDO[[#This Row],[N.B.nota]]="","",ADDRESS(ROW(KALINDO[QB]),COLUMN(KALINDO[QB]))&amp;":"&amp;ADDRESS(ROW(),COLUMN(KALINDO[QB])))</f>
        <v/>
      </c>
      <c r="Y5" s="46" t="str">
        <f ca="1">IF(KALINDO[[#This Row],[//]]="","",HYPERLINK("[../DB.xlsx]DB!e"&amp;MATCH(KALINDO[[#This Row],[concat]],[3]!db[NB NOTA_C],0)+1,"&gt;"))</f>
        <v/>
      </c>
      <c r="Z5" s="32" t="str">
        <f ca="1">IF(KALINDO[[#This Row],[ID NOTA]]="",INDIRECT(ADDRESS(ROW()-1,COLUMN())),KALINDO[[#This Row],[ID NOTA]])</f>
        <v>ID NOTA_H</v>
      </c>
    </row>
    <row r="6" spans="1:28" x14ac:dyDescent="0.25">
      <c r="A6" s="32"/>
      <c r="B6" s="48" t="str">
        <f>IF(KALINDO[[#This Row],[N_ID]]="","",INDEX(Table1[ID],MATCH(KALINDO[[#This Row],[N_ID]],Table1[N_ID],0)))</f>
        <v/>
      </c>
      <c r="C6" s="48" t="str">
        <f ca="1">IF(KALINDO[[#This Row],[//]]="","",HYPERLINK("[NOTA.xlsx]NOTA!D"&amp;KALINDO[[#This Row],[//]]+2,"&gt;"))</f>
        <v/>
      </c>
      <c r="D6" s="48" t="str">
        <f>IF(KALINDO[[#This Row],[ID NOTA]]="","",INDEX(Table1[QB],MATCH(KALINDO[[#This Row],[ID NOTA]],Table1[ID],0)))</f>
        <v/>
      </c>
      <c r="E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" s="48"/>
      <c r="G6" s="30" t="str">
        <f ca="1">IF(KALINDO[[#This Row],[N_ID]]="","",INDEX(INDIRECT($2:$2),KALINDO[[#This Row],[//]]))</f>
        <v/>
      </c>
      <c r="H6" s="30" t="str">
        <f ca="1">IF(KALINDO[[#This Row],[N_ID]]="","",INDEX(INDIRECT($2:$2),KALINDO[[#This Row],[//]]))</f>
        <v/>
      </c>
      <c r="I6" s="31" t="str">
        <f ca="1">IF(KALINDO[[#This Row],[N_ID]]="","",INDEX(INDIRECT($2:$2),KALINDO[[#This Row],[//]]))</f>
        <v/>
      </c>
      <c r="J6" s="35" t="str">
        <f ca="1">IF(KALINDO[[#This Row],[//]]="","",INDEX([3]!db[NB PAJAK],KALINDO[[#This Row],[stt]]-1))</f>
        <v/>
      </c>
      <c r="K6" s="48" t="str">
        <f ca="1">IF(KALINDO[[#This Row],[//]]="","",INDEX(INDIRECT($2:$2),KALINDO[[#This Row],[//]]))</f>
        <v/>
      </c>
      <c r="L6" s="48" t="str">
        <f ca="1">IF(KALINDO[[#This Row],[//]]="","",INDEX(INDIRECT($2:$2),KALINDO[[#This Row],[//]]))</f>
        <v/>
      </c>
      <c r="M6" s="48" t="str">
        <f ca="1">IF(KALINDO[[#This Row],[//]]="","",INDEX(INDIRECT($2:$2),KALINDO[[#This Row],[//]]))</f>
        <v/>
      </c>
      <c r="N6" s="33" t="str">
        <f ca="1">IF(KALINDO[[#This Row],[//]]="","",INDEX(INDIRECT($2:$2),KALINDO[[#This Row],[//]]))</f>
        <v/>
      </c>
      <c r="O6" s="44" t="str">
        <f ca="1">IF(KALINDO[[#This Row],[//]]="","",INDEX(INDIRECT($2:$2),KALINDO[[#This Row],[//]]))</f>
        <v/>
      </c>
      <c r="P6" s="44" t="str">
        <f ca="1">IF(KALINDO[[#This Row],[//]]="","",IF(INDEX(INDIRECT($2:$2),KALINDO[[#This Row],[//]])="","",INDEX(INDIRECT($2:$2),KALINDO[[#This Row],[//]])))</f>
        <v/>
      </c>
      <c r="Q6" s="33" t="str">
        <f ca="1">IF(KALINDO[[#This Row],[//]]="","",INDEX(INDIRECT($2:$2),KALINDO[[#This Row],[//]]))</f>
        <v/>
      </c>
      <c r="R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" s="45" t="str">
        <f ca="1">IF(KALINDO[[#This Row],[//]]="","",IF(INDEX(INDIRECT($2:$2),KALINDO[[#This Row],[//]])="","",INDEX(INDIRECT($2:$2),KALINDO[[#This Row],[//]])))</f>
        <v/>
      </c>
      <c r="U6" s="31" t="str">
        <f ca="1">IF(KALINDO[[#This Row],[//]]="","",INDEX(INDIRECT($2:$2),KALINDO[[#This Row],[//]]))</f>
        <v/>
      </c>
      <c r="V6" s="31" t="str">
        <f ca="1">LOWER(SUBSTITUTE(SUBSTITUTE(SUBSTITUTE(SUBSTITUTE(SUBSTITUTE(SUBSTITUTE(SUBSTITUTE(KALINDO[[#This Row],[N.B.nota]]," ",""),"-",""),"(",""),")",""),".",""),",",""),"/",""))</f>
        <v/>
      </c>
      <c r="W6" s="31" t="str">
        <f ca="1">IF(KALINDO[[#This Row],[concat]]="","",MATCH(KALINDO[[#This Row],[concat]],[3]!db[NB NOTA_C],0)+1)</f>
        <v/>
      </c>
      <c r="X6" s="31" t="str">
        <f ca="1">IF(KALINDO[[#This Row],[N.B.nota]]="","",ADDRESS(ROW(KALINDO[QB]),COLUMN(KALINDO[QB]))&amp;":"&amp;ADDRESS(ROW(),COLUMN(KALINDO[QB])))</f>
        <v/>
      </c>
      <c r="Y6" s="46" t="str">
        <f ca="1">IF(KALINDO[[#This Row],[//]]="","",HYPERLINK("[../DB.xlsx]DB!e"&amp;MATCH(KALINDO[[#This Row],[concat]],[3]!db[NB NOTA_C],0)+1,"&gt;"))</f>
        <v/>
      </c>
      <c r="Z6" s="32" t="str">
        <f ca="1">IF(KALINDO[[#This Row],[ID NOTA]]="",INDIRECT(ADDRESS(ROW()-1,COLUMN())),KALINDO[[#This Row],[ID NOTA]])</f>
        <v>ID NOTA_H</v>
      </c>
    </row>
    <row r="7" spans="1:28" x14ac:dyDescent="0.25">
      <c r="A7" s="32"/>
      <c r="B7" s="48" t="str">
        <f>IF(KALINDO[[#This Row],[N_ID]]="","",INDEX(Table1[ID],MATCH(KALINDO[[#This Row],[N_ID]],Table1[N_ID],0)))</f>
        <v/>
      </c>
      <c r="C7" s="48" t="str">
        <f ca="1">IF(KALINDO[[#This Row],[//]]="","",HYPERLINK("[NOTA.xlsx]NOTA!D"&amp;KALINDO[[#This Row],[//]]+2,"&gt;"))</f>
        <v/>
      </c>
      <c r="D7" s="48" t="str">
        <f>IF(KALINDO[[#This Row],[ID NOTA]]="","",INDEX(Table1[QB],MATCH(KALINDO[[#This Row],[ID NOTA]],Table1[ID],0)))</f>
        <v/>
      </c>
      <c r="E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" s="48"/>
      <c r="G7" s="30" t="str">
        <f ca="1">IF(KALINDO[[#This Row],[N_ID]]="","",INDEX(INDIRECT($2:$2),KALINDO[[#This Row],[//]]))</f>
        <v/>
      </c>
      <c r="H7" s="30" t="str">
        <f ca="1">IF(KALINDO[[#This Row],[N_ID]]="","",INDEX(INDIRECT($2:$2),KALINDO[[#This Row],[//]]))</f>
        <v/>
      </c>
      <c r="I7" s="31" t="str">
        <f ca="1">IF(KALINDO[[#This Row],[N_ID]]="","",INDEX(INDIRECT($2:$2),KALINDO[[#This Row],[//]]))</f>
        <v/>
      </c>
      <c r="J7" s="35" t="str">
        <f ca="1">IF(KALINDO[[#This Row],[//]]="","",INDEX([3]!db[NB PAJAK],KALINDO[[#This Row],[stt]]-1))</f>
        <v/>
      </c>
      <c r="K7" s="48" t="str">
        <f ca="1">IF(KALINDO[[#This Row],[//]]="","",INDEX(INDIRECT($2:$2),KALINDO[[#This Row],[//]]))</f>
        <v/>
      </c>
      <c r="L7" s="48" t="str">
        <f ca="1">IF(KALINDO[[#This Row],[//]]="","",INDEX(INDIRECT($2:$2),KALINDO[[#This Row],[//]]))</f>
        <v/>
      </c>
      <c r="M7" s="48" t="str">
        <f ca="1">IF(KALINDO[[#This Row],[//]]="","",INDEX(INDIRECT($2:$2),KALINDO[[#This Row],[//]]))</f>
        <v/>
      </c>
      <c r="N7" s="33" t="str">
        <f ca="1">IF(KALINDO[[#This Row],[//]]="","",INDEX(INDIRECT($2:$2),KALINDO[[#This Row],[//]]))</f>
        <v/>
      </c>
      <c r="O7" s="44" t="str">
        <f ca="1">IF(KALINDO[[#This Row],[//]]="","",INDEX(INDIRECT($2:$2),KALINDO[[#This Row],[//]]))</f>
        <v/>
      </c>
      <c r="P7" s="44" t="str">
        <f ca="1">IF(KALINDO[[#This Row],[//]]="","",IF(INDEX(INDIRECT($2:$2),KALINDO[[#This Row],[//]])="","",INDEX(INDIRECT($2:$2),KALINDO[[#This Row],[//]])))</f>
        <v/>
      </c>
      <c r="Q7" s="33" t="str">
        <f ca="1">IF(KALINDO[[#This Row],[//]]="","",INDEX(INDIRECT($2:$2),KALINDO[[#This Row],[//]]))</f>
        <v/>
      </c>
      <c r="R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" s="45" t="str">
        <f ca="1">IF(KALINDO[[#This Row],[//]]="","",IF(INDEX(INDIRECT($2:$2),KALINDO[[#This Row],[//]])="","",INDEX(INDIRECT($2:$2),KALINDO[[#This Row],[//]])))</f>
        <v/>
      </c>
      <c r="U7" s="31" t="str">
        <f ca="1">IF(KALINDO[[#This Row],[//]]="","",INDEX(INDIRECT($2:$2),KALINDO[[#This Row],[//]]))</f>
        <v/>
      </c>
      <c r="V7" s="31" t="str">
        <f ca="1">LOWER(SUBSTITUTE(SUBSTITUTE(SUBSTITUTE(SUBSTITUTE(SUBSTITUTE(SUBSTITUTE(SUBSTITUTE(KALINDO[[#This Row],[N.B.nota]]," ",""),"-",""),"(",""),")",""),".",""),",",""),"/",""))</f>
        <v/>
      </c>
      <c r="W7" s="31" t="str">
        <f ca="1">IF(KALINDO[[#This Row],[concat]]="","",MATCH(KALINDO[[#This Row],[concat]],[3]!db[NB NOTA_C],0)+1)</f>
        <v/>
      </c>
      <c r="X7" s="31" t="str">
        <f ca="1">IF(KALINDO[[#This Row],[N.B.nota]]="","",ADDRESS(ROW(KALINDO[QB]),COLUMN(KALINDO[QB]))&amp;":"&amp;ADDRESS(ROW(),COLUMN(KALINDO[QB])))</f>
        <v/>
      </c>
      <c r="Y7" s="46" t="str">
        <f ca="1">IF(KALINDO[[#This Row],[//]]="","",HYPERLINK("[../DB.xlsx]DB!e"&amp;MATCH(KALINDO[[#This Row],[concat]],[3]!db[NB NOTA_C],0)+1,"&gt;"))</f>
        <v/>
      </c>
      <c r="Z7" s="32" t="str">
        <f ca="1">IF(KALINDO[[#This Row],[ID NOTA]]="",INDIRECT(ADDRESS(ROW()-1,COLUMN())),KALINDO[[#This Row],[ID NOTA]])</f>
        <v>ID NOTA_H</v>
      </c>
    </row>
    <row r="8" spans="1:28" x14ac:dyDescent="0.25">
      <c r="A8" s="32"/>
      <c r="B8" s="48" t="str">
        <f>IF(KALINDO[[#This Row],[N_ID]]="","",INDEX(Table1[ID],MATCH(KALINDO[[#This Row],[N_ID]],Table1[N_ID],0)))</f>
        <v/>
      </c>
      <c r="C8" s="48" t="str">
        <f ca="1">IF(KALINDO[[#This Row],[//]]="","",HYPERLINK("[NOTA.xlsx]NOTA!D"&amp;KALINDO[[#This Row],[//]]+2,"&gt;"))</f>
        <v/>
      </c>
      <c r="D8" s="48" t="str">
        <f>IF(KALINDO[[#This Row],[ID NOTA]]="","",INDEX(Table1[QB],MATCH(KALINDO[[#This Row],[ID NOTA]],Table1[ID],0)))</f>
        <v/>
      </c>
      <c r="E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" s="48"/>
      <c r="G8" s="30" t="str">
        <f ca="1">IF(KALINDO[[#This Row],[N_ID]]="","",INDEX(INDIRECT($2:$2),KALINDO[[#This Row],[//]]))</f>
        <v/>
      </c>
      <c r="H8" s="30" t="str">
        <f ca="1">IF(KALINDO[[#This Row],[N_ID]]="","",INDEX(INDIRECT($2:$2),KALINDO[[#This Row],[//]]))</f>
        <v/>
      </c>
      <c r="I8" s="31" t="str">
        <f ca="1">IF(KALINDO[[#This Row],[N_ID]]="","",INDEX(INDIRECT($2:$2),KALINDO[[#This Row],[//]]))</f>
        <v/>
      </c>
      <c r="J8" s="35" t="str">
        <f ca="1">IF(KALINDO[[#This Row],[//]]="","",INDEX([3]!db[NB PAJAK],KALINDO[[#This Row],[stt]]-1))</f>
        <v/>
      </c>
      <c r="K8" s="48" t="str">
        <f ca="1">IF(KALINDO[[#This Row],[//]]="","",INDEX(INDIRECT($2:$2),KALINDO[[#This Row],[//]]))</f>
        <v/>
      </c>
      <c r="L8" s="48" t="str">
        <f ca="1">IF(KALINDO[[#This Row],[//]]="","",INDEX(INDIRECT($2:$2),KALINDO[[#This Row],[//]]))</f>
        <v/>
      </c>
      <c r="M8" s="48" t="str">
        <f ca="1">IF(KALINDO[[#This Row],[//]]="","",INDEX(INDIRECT($2:$2),KALINDO[[#This Row],[//]]))</f>
        <v/>
      </c>
      <c r="N8" s="33" t="str">
        <f ca="1">IF(KALINDO[[#This Row],[//]]="","",INDEX(INDIRECT($2:$2),KALINDO[[#This Row],[//]]))</f>
        <v/>
      </c>
      <c r="O8" s="44" t="str">
        <f ca="1">IF(KALINDO[[#This Row],[//]]="","",INDEX(INDIRECT($2:$2),KALINDO[[#This Row],[//]]))</f>
        <v/>
      </c>
      <c r="P8" s="44" t="str">
        <f ca="1">IF(KALINDO[[#This Row],[//]]="","",IF(INDEX(INDIRECT($2:$2),KALINDO[[#This Row],[//]])="","",INDEX(INDIRECT($2:$2),KALINDO[[#This Row],[//]])))</f>
        <v/>
      </c>
      <c r="Q8" s="33" t="str">
        <f ca="1">IF(KALINDO[[#This Row],[//]]="","",INDEX(INDIRECT($2:$2),KALINDO[[#This Row],[//]]))</f>
        <v/>
      </c>
      <c r="R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" s="45" t="str">
        <f ca="1">IF(KALINDO[[#This Row],[//]]="","",IF(INDEX(INDIRECT($2:$2),KALINDO[[#This Row],[//]])="","",INDEX(INDIRECT($2:$2),KALINDO[[#This Row],[//]])))</f>
        <v/>
      </c>
      <c r="U8" s="31" t="str">
        <f ca="1">IF(KALINDO[[#This Row],[//]]="","",INDEX(INDIRECT($2:$2),KALINDO[[#This Row],[//]]))</f>
        <v/>
      </c>
      <c r="V8" s="31" t="str">
        <f ca="1">LOWER(SUBSTITUTE(SUBSTITUTE(SUBSTITUTE(SUBSTITUTE(SUBSTITUTE(SUBSTITUTE(SUBSTITUTE(KALINDO[[#This Row],[N.B.nota]]," ",""),"-",""),"(",""),")",""),".",""),",",""),"/",""))</f>
        <v/>
      </c>
      <c r="W8" s="31" t="str">
        <f ca="1">IF(KALINDO[[#This Row],[concat]]="","",MATCH(KALINDO[[#This Row],[concat]],[3]!db[NB NOTA_C],0)+1)</f>
        <v/>
      </c>
      <c r="X8" s="31" t="str">
        <f ca="1">IF(KALINDO[[#This Row],[N.B.nota]]="","",ADDRESS(ROW(KALINDO[QB]),COLUMN(KALINDO[QB]))&amp;":"&amp;ADDRESS(ROW(),COLUMN(KALINDO[QB])))</f>
        <v/>
      </c>
      <c r="Y8" s="46" t="str">
        <f ca="1">IF(KALINDO[[#This Row],[//]]="","",HYPERLINK("[../DB.xlsx]DB!e"&amp;MATCH(KALINDO[[#This Row],[concat]],[3]!db[NB NOTA_C],0)+1,"&gt;"))</f>
        <v/>
      </c>
      <c r="Z8" s="32" t="str">
        <f ca="1">IF(KALINDO[[#This Row],[ID NOTA]]="",INDIRECT(ADDRESS(ROW()-1,COLUMN())),KALINDO[[#This Row],[ID NOTA]])</f>
        <v>ID NOTA_H</v>
      </c>
    </row>
    <row r="9" spans="1:28" x14ac:dyDescent="0.25">
      <c r="A9" s="32"/>
      <c r="B9" s="48" t="str">
        <f>IF(KALINDO[[#This Row],[N_ID]]="","",INDEX(Table1[ID],MATCH(KALINDO[[#This Row],[N_ID]],Table1[N_ID],0)))</f>
        <v/>
      </c>
      <c r="C9" s="48" t="str">
        <f ca="1">IF(KALINDO[[#This Row],[//]]="","",HYPERLINK("[NOTA.xlsx]NOTA!D"&amp;KALINDO[[#This Row],[//]]+2,"&gt;"))</f>
        <v/>
      </c>
      <c r="D9" s="48" t="str">
        <f>IF(KALINDO[[#This Row],[ID NOTA]]="","",INDEX(Table1[QB],MATCH(KALINDO[[#This Row],[ID NOTA]],Table1[ID],0)))</f>
        <v/>
      </c>
      <c r="E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9" s="48"/>
      <c r="G9" s="30" t="str">
        <f ca="1">IF(KALINDO[[#This Row],[N_ID]]="","",INDEX(INDIRECT($2:$2),KALINDO[[#This Row],[//]]))</f>
        <v/>
      </c>
      <c r="H9" s="30" t="str">
        <f ca="1">IF(KALINDO[[#This Row],[N_ID]]="","",INDEX(INDIRECT($2:$2),KALINDO[[#This Row],[//]]))</f>
        <v/>
      </c>
      <c r="I9" s="31" t="str">
        <f ca="1">IF(KALINDO[[#This Row],[N_ID]]="","",INDEX(INDIRECT($2:$2),KALINDO[[#This Row],[//]]))</f>
        <v/>
      </c>
      <c r="J9" s="35" t="str">
        <f ca="1">IF(KALINDO[[#This Row],[//]]="","",INDEX([3]!db[NB PAJAK],KALINDO[[#This Row],[stt]]-1))</f>
        <v/>
      </c>
      <c r="K9" s="48" t="str">
        <f ca="1">IF(KALINDO[[#This Row],[//]]="","",INDEX(INDIRECT($2:$2),KALINDO[[#This Row],[//]]))</f>
        <v/>
      </c>
      <c r="L9" s="48" t="str">
        <f ca="1">IF(KALINDO[[#This Row],[//]]="","",INDEX(INDIRECT($2:$2),KALINDO[[#This Row],[//]]))</f>
        <v/>
      </c>
      <c r="M9" s="48" t="str">
        <f ca="1">IF(KALINDO[[#This Row],[//]]="","",INDEX(INDIRECT($2:$2),KALINDO[[#This Row],[//]]))</f>
        <v/>
      </c>
      <c r="N9" s="33" t="str">
        <f ca="1">IF(KALINDO[[#This Row],[//]]="","",INDEX(INDIRECT($2:$2),KALINDO[[#This Row],[//]]))</f>
        <v/>
      </c>
      <c r="O9" s="44" t="str">
        <f ca="1">IF(KALINDO[[#This Row],[//]]="","",INDEX(INDIRECT($2:$2),KALINDO[[#This Row],[//]]))</f>
        <v/>
      </c>
      <c r="P9" s="44" t="str">
        <f ca="1">IF(KALINDO[[#This Row],[//]]="","",IF(INDEX(INDIRECT($2:$2),KALINDO[[#This Row],[//]])="","",INDEX(INDIRECT($2:$2),KALINDO[[#This Row],[//]])))</f>
        <v/>
      </c>
      <c r="Q9" s="33" t="str">
        <f ca="1">IF(KALINDO[[#This Row],[//]]="","",INDEX(INDIRECT($2:$2),KALINDO[[#This Row],[//]]))</f>
        <v/>
      </c>
      <c r="R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9" s="45" t="str">
        <f ca="1">IF(KALINDO[[#This Row],[//]]="","",IF(INDEX(INDIRECT($2:$2),KALINDO[[#This Row],[//]])="","",INDEX(INDIRECT($2:$2),KALINDO[[#This Row],[//]])))</f>
        <v/>
      </c>
      <c r="U9" s="31" t="str">
        <f ca="1">IF(KALINDO[[#This Row],[//]]="","",INDEX(INDIRECT($2:$2),KALINDO[[#This Row],[//]]))</f>
        <v/>
      </c>
      <c r="V9" s="31" t="str">
        <f ca="1">LOWER(SUBSTITUTE(SUBSTITUTE(SUBSTITUTE(SUBSTITUTE(SUBSTITUTE(SUBSTITUTE(SUBSTITUTE(KALINDO[[#This Row],[N.B.nota]]," ",""),"-",""),"(",""),")",""),".",""),",",""),"/",""))</f>
        <v/>
      </c>
      <c r="W9" s="31" t="str">
        <f ca="1">IF(KALINDO[[#This Row],[concat]]="","",MATCH(KALINDO[[#This Row],[concat]],[3]!db[NB NOTA_C],0)+1)</f>
        <v/>
      </c>
      <c r="X9" s="31" t="str">
        <f ca="1">IF(KALINDO[[#This Row],[N.B.nota]]="","",ADDRESS(ROW(KALINDO[QB]),COLUMN(KALINDO[QB]))&amp;":"&amp;ADDRESS(ROW(),COLUMN(KALINDO[QB])))</f>
        <v/>
      </c>
      <c r="Y9" s="46" t="str">
        <f ca="1">IF(KALINDO[[#This Row],[//]]="","",HYPERLINK("[../DB.xlsx]DB!e"&amp;MATCH(KALINDO[[#This Row],[concat]],[3]!db[NB NOTA_C],0)+1,"&gt;"))</f>
        <v/>
      </c>
      <c r="Z9" s="32" t="str">
        <f ca="1">IF(KALINDO[[#This Row],[ID NOTA]]="",INDIRECT(ADDRESS(ROW()-1,COLUMN())),KALINDO[[#This Row],[ID NOTA]])</f>
        <v>ID NOTA_H</v>
      </c>
    </row>
    <row r="10" spans="1:28" x14ac:dyDescent="0.25">
      <c r="A10" s="32"/>
      <c r="B10" s="48" t="str">
        <f>IF(KALINDO[[#This Row],[N_ID]]="","",INDEX(Table1[ID],MATCH(KALINDO[[#This Row],[N_ID]],Table1[N_ID],0)))</f>
        <v/>
      </c>
      <c r="C10" s="48" t="str">
        <f ca="1">IF(KALINDO[[#This Row],[//]]="","",HYPERLINK("[NOTA.xlsx]NOTA!D"&amp;KALINDO[[#This Row],[//]]+2,"&gt;"))</f>
        <v/>
      </c>
      <c r="D10" s="48" t="str">
        <f>IF(KALINDO[[#This Row],[ID NOTA]]="","",INDEX(Table1[QB],MATCH(KALINDO[[#This Row],[ID NOTA]],Table1[ID],0)))</f>
        <v/>
      </c>
      <c r="E1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0" s="48"/>
      <c r="G10" s="30" t="str">
        <f ca="1">IF(KALINDO[[#This Row],[N_ID]]="","",INDEX(INDIRECT($2:$2),KALINDO[[#This Row],[//]]))</f>
        <v/>
      </c>
      <c r="H10" s="30" t="str">
        <f ca="1">IF(KALINDO[[#This Row],[N_ID]]="","",INDEX(INDIRECT($2:$2),KALINDO[[#This Row],[//]]))</f>
        <v/>
      </c>
      <c r="I10" s="31" t="str">
        <f ca="1">IF(KALINDO[[#This Row],[N_ID]]="","",INDEX(INDIRECT($2:$2),KALINDO[[#This Row],[//]]))</f>
        <v/>
      </c>
      <c r="J10" s="35" t="str">
        <f ca="1">IF(KALINDO[[#This Row],[//]]="","",INDEX([3]!db[NB PAJAK],KALINDO[[#This Row],[stt]]-1))</f>
        <v/>
      </c>
      <c r="K10" s="48" t="str">
        <f ca="1">IF(KALINDO[[#This Row],[//]]="","",INDEX(INDIRECT($2:$2),KALINDO[[#This Row],[//]]))</f>
        <v/>
      </c>
      <c r="L10" s="48" t="str">
        <f ca="1">IF(KALINDO[[#This Row],[//]]="","",INDEX(INDIRECT($2:$2),KALINDO[[#This Row],[//]]))</f>
        <v/>
      </c>
      <c r="M10" s="48" t="str">
        <f ca="1">IF(KALINDO[[#This Row],[//]]="","",INDEX(INDIRECT($2:$2),KALINDO[[#This Row],[//]]))</f>
        <v/>
      </c>
      <c r="N10" s="33" t="str">
        <f ca="1">IF(KALINDO[[#This Row],[//]]="","",INDEX(INDIRECT($2:$2),KALINDO[[#This Row],[//]]))</f>
        <v/>
      </c>
      <c r="O10" s="44" t="str">
        <f ca="1">IF(KALINDO[[#This Row],[//]]="","",INDEX(INDIRECT($2:$2),KALINDO[[#This Row],[//]]))</f>
        <v/>
      </c>
      <c r="P10" s="44" t="str">
        <f ca="1">IF(KALINDO[[#This Row],[//]]="","",IF(INDEX(INDIRECT($2:$2),KALINDO[[#This Row],[//]])="","",INDEX(INDIRECT($2:$2),KALINDO[[#This Row],[//]])))</f>
        <v/>
      </c>
      <c r="Q10" s="33" t="str">
        <f ca="1">IF(KALINDO[[#This Row],[//]]="","",INDEX(INDIRECT($2:$2),KALINDO[[#This Row],[//]]))</f>
        <v/>
      </c>
      <c r="R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0" s="45" t="str">
        <f ca="1">IF(KALINDO[[#This Row],[//]]="","",IF(INDEX(INDIRECT($2:$2),KALINDO[[#This Row],[//]])="","",INDEX(INDIRECT($2:$2),KALINDO[[#This Row],[//]])))</f>
        <v/>
      </c>
      <c r="U10" s="31" t="str">
        <f ca="1">IF(KALINDO[[#This Row],[//]]="","",INDEX(INDIRECT($2:$2),KALINDO[[#This Row],[//]]))</f>
        <v/>
      </c>
      <c r="V10" s="31" t="str">
        <f ca="1">LOWER(SUBSTITUTE(SUBSTITUTE(SUBSTITUTE(SUBSTITUTE(SUBSTITUTE(SUBSTITUTE(SUBSTITUTE(KALINDO[[#This Row],[N.B.nota]]," ",""),"-",""),"(",""),")",""),".",""),",",""),"/",""))</f>
        <v/>
      </c>
      <c r="W10" s="31" t="str">
        <f ca="1">IF(KALINDO[[#This Row],[concat]]="","",MATCH(KALINDO[[#This Row],[concat]],[3]!db[NB NOTA_C],0)+1)</f>
        <v/>
      </c>
      <c r="X10" s="31" t="str">
        <f ca="1">IF(KALINDO[[#This Row],[N.B.nota]]="","",ADDRESS(ROW(KALINDO[QB]),COLUMN(KALINDO[QB]))&amp;":"&amp;ADDRESS(ROW(),COLUMN(KALINDO[QB])))</f>
        <v/>
      </c>
      <c r="Y10" s="46" t="str">
        <f ca="1">IF(KALINDO[[#This Row],[//]]="","",HYPERLINK("[../DB.xlsx]DB!e"&amp;MATCH(KALINDO[[#This Row],[concat]],[3]!db[NB NOTA_C],0)+1,"&gt;"))</f>
        <v/>
      </c>
      <c r="Z10" s="32" t="str">
        <f ca="1">IF(KALINDO[[#This Row],[ID NOTA]]="",INDIRECT(ADDRESS(ROW()-1,COLUMN())),KALINDO[[#This Row],[ID NOTA]])</f>
        <v>ID NOTA_H</v>
      </c>
    </row>
    <row r="11" spans="1:28" x14ac:dyDescent="0.25">
      <c r="A11" s="32"/>
      <c r="B11" s="48" t="str">
        <f>IF(KALINDO[[#This Row],[N_ID]]="","",INDEX(Table1[ID],MATCH(KALINDO[[#This Row],[N_ID]],Table1[N_ID],0)))</f>
        <v/>
      </c>
      <c r="C11" s="48" t="str">
        <f ca="1">IF(KALINDO[[#This Row],[//]]="","",HYPERLINK("[NOTA.xlsx]NOTA!D"&amp;KALINDO[[#This Row],[//]]+2,"&gt;"))</f>
        <v/>
      </c>
      <c r="D11" s="48" t="str">
        <f>IF(KALINDO[[#This Row],[ID NOTA]]="","",INDEX(Table1[QB],MATCH(KALINDO[[#This Row],[ID NOTA]],Table1[ID],0)))</f>
        <v/>
      </c>
      <c r="E1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1" s="48"/>
      <c r="G11" s="30" t="str">
        <f ca="1">IF(KALINDO[[#This Row],[N_ID]]="","",INDEX(INDIRECT($2:$2),KALINDO[[#This Row],[//]]))</f>
        <v/>
      </c>
      <c r="H11" s="30" t="str">
        <f ca="1">IF(KALINDO[[#This Row],[N_ID]]="","",INDEX(INDIRECT($2:$2),KALINDO[[#This Row],[//]]))</f>
        <v/>
      </c>
      <c r="I11" s="31" t="str">
        <f ca="1">IF(KALINDO[[#This Row],[N_ID]]="","",INDEX(INDIRECT($2:$2),KALINDO[[#This Row],[//]]))</f>
        <v/>
      </c>
      <c r="J11" s="35" t="str">
        <f ca="1">IF(KALINDO[[#This Row],[//]]="","",INDEX([3]!db[NB PAJAK],KALINDO[[#This Row],[stt]]-1))</f>
        <v/>
      </c>
      <c r="K11" s="48" t="str">
        <f ca="1">IF(KALINDO[[#This Row],[//]]="","",INDEX(INDIRECT($2:$2),KALINDO[[#This Row],[//]]))</f>
        <v/>
      </c>
      <c r="L11" s="48" t="str">
        <f ca="1">IF(KALINDO[[#This Row],[//]]="","",INDEX(INDIRECT($2:$2),KALINDO[[#This Row],[//]]))</f>
        <v/>
      </c>
      <c r="M11" s="48" t="str">
        <f ca="1">IF(KALINDO[[#This Row],[//]]="","",INDEX(INDIRECT($2:$2),KALINDO[[#This Row],[//]]))</f>
        <v/>
      </c>
      <c r="N11" s="33" t="str">
        <f ca="1">IF(KALINDO[[#This Row],[//]]="","",INDEX(INDIRECT($2:$2),KALINDO[[#This Row],[//]]))</f>
        <v/>
      </c>
      <c r="O11" s="44" t="str">
        <f ca="1">IF(KALINDO[[#This Row],[//]]="","",INDEX(INDIRECT($2:$2),KALINDO[[#This Row],[//]]))</f>
        <v/>
      </c>
      <c r="P11" s="44" t="str">
        <f ca="1">IF(KALINDO[[#This Row],[//]]="","",IF(INDEX(INDIRECT($2:$2),KALINDO[[#This Row],[//]])="","",INDEX(INDIRECT($2:$2),KALINDO[[#This Row],[//]])))</f>
        <v/>
      </c>
      <c r="Q11" s="33" t="str">
        <f ca="1">IF(KALINDO[[#This Row],[//]]="","",INDEX(INDIRECT($2:$2),KALINDO[[#This Row],[//]]))</f>
        <v/>
      </c>
      <c r="R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1" s="45" t="str">
        <f ca="1">IF(KALINDO[[#This Row],[//]]="","",IF(INDEX(INDIRECT($2:$2),KALINDO[[#This Row],[//]])="","",INDEX(INDIRECT($2:$2),KALINDO[[#This Row],[//]])))</f>
        <v/>
      </c>
      <c r="U11" s="31" t="str">
        <f ca="1">IF(KALINDO[[#This Row],[//]]="","",INDEX(INDIRECT($2:$2),KALINDO[[#This Row],[//]]))</f>
        <v/>
      </c>
      <c r="V11" s="31" t="str">
        <f ca="1">LOWER(SUBSTITUTE(SUBSTITUTE(SUBSTITUTE(SUBSTITUTE(SUBSTITUTE(SUBSTITUTE(SUBSTITUTE(KALINDO[[#This Row],[N.B.nota]]," ",""),"-",""),"(",""),")",""),".",""),",",""),"/",""))</f>
        <v/>
      </c>
      <c r="W11" s="31" t="str">
        <f ca="1">IF(KALINDO[[#This Row],[concat]]="","",MATCH(KALINDO[[#This Row],[concat]],[3]!db[NB NOTA_C],0)+1)</f>
        <v/>
      </c>
      <c r="X11" s="31" t="str">
        <f ca="1">IF(KALINDO[[#This Row],[N.B.nota]]="","",ADDRESS(ROW(KALINDO[QB]),COLUMN(KALINDO[QB]))&amp;":"&amp;ADDRESS(ROW(),COLUMN(KALINDO[QB])))</f>
        <v/>
      </c>
      <c r="Y11" s="46" t="str">
        <f ca="1">IF(KALINDO[[#This Row],[//]]="","",HYPERLINK("[../DB.xlsx]DB!e"&amp;MATCH(KALINDO[[#This Row],[concat]],[3]!db[NB NOTA_C],0)+1,"&gt;"))</f>
        <v/>
      </c>
      <c r="Z11" s="32" t="str">
        <f ca="1">IF(KALINDO[[#This Row],[ID NOTA]]="",INDIRECT(ADDRESS(ROW()-1,COLUMN())),KALINDO[[#This Row],[ID NOTA]])</f>
        <v>ID NOTA_H</v>
      </c>
    </row>
    <row r="12" spans="1:28" x14ac:dyDescent="0.25">
      <c r="A12" s="32"/>
      <c r="B12" s="48" t="str">
        <f>IF(KALINDO[[#This Row],[N_ID]]="","",INDEX(Table1[ID],MATCH(KALINDO[[#This Row],[N_ID]],Table1[N_ID],0)))</f>
        <v/>
      </c>
      <c r="C12" s="48" t="str">
        <f ca="1">IF(KALINDO[[#This Row],[//]]="","",HYPERLINK("[NOTA.xlsx]NOTA!D"&amp;KALINDO[[#This Row],[//]]+2,"&gt;"))</f>
        <v/>
      </c>
      <c r="D12" s="48" t="str">
        <f>IF(KALINDO[[#This Row],[ID NOTA]]="","",INDEX(Table1[QB],MATCH(KALINDO[[#This Row],[ID NOTA]],Table1[ID],0)))</f>
        <v/>
      </c>
      <c r="E1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2" s="48"/>
      <c r="G12" s="30" t="str">
        <f ca="1">IF(KALINDO[[#This Row],[N_ID]]="","",INDEX(INDIRECT($2:$2),KALINDO[[#This Row],[//]]))</f>
        <v/>
      </c>
      <c r="H12" s="30" t="str">
        <f ca="1">IF(KALINDO[[#This Row],[N_ID]]="","",INDEX(INDIRECT($2:$2),KALINDO[[#This Row],[//]]))</f>
        <v/>
      </c>
      <c r="I12" s="31" t="str">
        <f ca="1">IF(KALINDO[[#This Row],[N_ID]]="","",INDEX(INDIRECT($2:$2),KALINDO[[#This Row],[//]]))</f>
        <v/>
      </c>
      <c r="J12" s="35" t="str">
        <f ca="1">IF(KALINDO[[#This Row],[//]]="","",INDEX([3]!db[NB PAJAK],KALINDO[[#This Row],[stt]]-1))</f>
        <v/>
      </c>
      <c r="K12" s="48" t="str">
        <f ca="1">IF(KALINDO[[#This Row],[//]]="","",INDEX(INDIRECT($2:$2),KALINDO[[#This Row],[//]]))</f>
        <v/>
      </c>
      <c r="L12" s="48" t="str">
        <f ca="1">IF(KALINDO[[#This Row],[//]]="","",INDEX(INDIRECT($2:$2),KALINDO[[#This Row],[//]]))</f>
        <v/>
      </c>
      <c r="M12" s="48" t="str">
        <f ca="1">IF(KALINDO[[#This Row],[//]]="","",INDEX(INDIRECT($2:$2),KALINDO[[#This Row],[//]]))</f>
        <v/>
      </c>
      <c r="N12" s="33" t="str">
        <f ca="1">IF(KALINDO[[#This Row],[//]]="","",INDEX(INDIRECT($2:$2),KALINDO[[#This Row],[//]]))</f>
        <v/>
      </c>
      <c r="O12" s="44" t="str">
        <f ca="1">IF(KALINDO[[#This Row],[//]]="","",INDEX(INDIRECT($2:$2),KALINDO[[#This Row],[//]]))</f>
        <v/>
      </c>
      <c r="P12" s="44" t="str">
        <f ca="1">IF(KALINDO[[#This Row],[//]]="","",IF(INDEX(INDIRECT($2:$2),KALINDO[[#This Row],[//]])="","",INDEX(INDIRECT($2:$2),KALINDO[[#This Row],[//]])))</f>
        <v/>
      </c>
      <c r="Q12" s="33" t="str">
        <f ca="1">IF(KALINDO[[#This Row],[//]]="","",INDEX(INDIRECT($2:$2),KALINDO[[#This Row],[//]]))</f>
        <v/>
      </c>
      <c r="R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2" s="45" t="str">
        <f ca="1">IF(KALINDO[[#This Row],[//]]="","",IF(INDEX(INDIRECT($2:$2),KALINDO[[#This Row],[//]])="","",INDEX(INDIRECT($2:$2),KALINDO[[#This Row],[//]])))</f>
        <v/>
      </c>
      <c r="U12" s="31" t="str">
        <f ca="1">IF(KALINDO[[#This Row],[//]]="","",INDEX(INDIRECT($2:$2),KALINDO[[#This Row],[//]]))</f>
        <v/>
      </c>
      <c r="V12" s="31" t="str">
        <f ca="1">LOWER(SUBSTITUTE(SUBSTITUTE(SUBSTITUTE(SUBSTITUTE(SUBSTITUTE(SUBSTITUTE(SUBSTITUTE(KALINDO[[#This Row],[N.B.nota]]," ",""),"-",""),"(",""),")",""),".",""),",",""),"/",""))</f>
        <v/>
      </c>
      <c r="W12" s="31" t="str">
        <f ca="1">IF(KALINDO[[#This Row],[concat]]="","",MATCH(KALINDO[[#This Row],[concat]],[3]!db[NB NOTA_C],0)+1)</f>
        <v/>
      </c>
      <c r="X12" s="31" t="str">
        <f ca="1">IF(KALINDO[[#This Row],[N.B.nota]]="","",ADDRESS(ROW(KALINDO[QB]),COLUMN(KALINDO[QB]))&amp;":"&amp;ADDRESS(ROW(),COLUMN(KALINDO[QB])))</f>
        <v/>
      </c>
      <c r="Y12" s="46" t="str">
        <f ca="1">IF(KALINDO[[#This Row],[//]]="","",HYPERLINK("[../DB.xlsx]DB!e"&amp;MATCH(KALINDO[[#This Row],[concat]],[3]!db[NB NOTA_C],0)+1,"&gt;"))</f>
        <v/>
      </c>
      <c r="Z12" s="32" t="str">
        <f ca="1">IF(KALINDO[[#This Row],[ID NOTA]]="",INDIRECT(ADDRESS(ROW()-1,COLUMN())),KALINDO[[#This Row],[ID NOTA]])</f>
        <v>ID NOTA_H</v>
      </c>
    </row>
    <row r="13" spans="1:28" x14ac:dyDescent="0.25">
      <c r="A13" s="32"/>
      <c r="B13" s="48" t="str">
        <f>IF(KALINDO[[#This Row],[N_ID]]="","",INDEX(Table1[ID],MATCH(KALINDO[[#This Row],[N_ID]],Table1[N_ID],0)))</f>
        <v/>
      </c>
      <c r="C13" s="48" t="str">
        <f ca="1">IF(KALINDO[[#This Row],[//]]="","",HYPERLINK("[NOTA.xlsx]NOTA!D"&amp;KALINDO[[#This Row],[//]]+2,"&gt;"))</f>
        <v/>
      </c>
      <c r="D13" s="48" t="str">
        <f>IF(KALINDO[[#This Row],[ID NOTA]]="","",INDEX(Table1[QB],MATCH(KALINDO[[#This Row],[ID NOTA]],Table1[ID],0)))</f>
        <v/>
      </c>
      <c r="E1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3" s="48"/>
      <c r="G13" s="30" t="str">
        <f ca="1">IF(KALINDO[[#This Row],[N_ID]]="","",INDEX(INDIRECT($2:$2),KALINDO[[#This Row],[//]]))</f>
        <v/>
      </c>
      <c r="H13" s="30" t="str">
        <f ca="1">IF(KALINDO[[#This Row],[N_ID]]="","",INDEX(INDIRECT($2:$2),KALINDO[[#This Row],[//]]))</f>
        <v/>
      </c>
      <c r="I13" s="31" t="str">
        <f ca="1">IF(KALINDO[[#This Row],[N_ID]]="","",INDEX(INDIRECT($2:$2),KALINDO[[#This Row],[//]]))</f>
        <v/>
      </c>
      <c r="J13" s="35" t="str">
        <f ca="1">IF(KALINDO[[#This Row],[//]]="","",INDEX([3]!db[NB PAJAK],KALINDO[[#This Row],[stt]]-1))</f>
        <v/>
      </c>
      <c r="K13" s="48" t="str">
        <f ca="1">IF(KALINDO[[#This Row],[//]]="","",INDEX(INDIRECT($2:$2),KALINDO[[#This Row],[//]]))</f>
        <v/>
      </c>
      <c r="L13" s="48" t="str">
        <f ca="1">IF(KALINDO[[#This Row],[//]]="","",INDEX(INDIRECT($2:$2),KALINDO[[#This Row],[//]]))</f>
        <v/>
      </c>
      <c r="M13" s="48" t="str">
        <f ca="1">IF(KALINDO[[#This Row],[//]]="","",INDEX(INDIRECT($2:$2),KALINDO[[#This Row],[//]]))</f>
        <v/>
      </c>
      <c r="N13" s="33" t="str">
        <f ca="1">IF(KALINDO[[#This Row],[//]]="","",INDEX(INDIRECT($2:$2),KALINDO[[#This Row],[//]]))</f>
        <v/>
      </c>
      <c r="O13" s="44" t="str">
        <f ca="1">IF(KALINDO[[#This Row],[//]]="","",INDEX(INDIRECT($2:$2),KALINDO[[#This Row],[//]]))</f>
        <v/>
      </c>
      <c r="P13" s="44" t="str">
        <f ca="1">IF(KALINDO[[#This Row],[//]]="","",IF(INDEX(INDIRECT($2:$2),KALINDO[[#This Row],[//]])="","",INDEX(INDIRECT($2:$2),KALINDO[[#This Row],[//]])))</f>
        <v/>
      </c>
      <c r="Q13" s="33" t="str">
        <f ca="1">IF(KALINDO[[#This Row],[//]]="","",INDEX(INDIRECT($2:$2),KALINDO[[#This Row],[//]]))</f>
        <v/>
      </c>
      <c r="R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3" s="45" t="str">
        <f ca="1">IF(KALINDO[[#This Row],[//]]="","",IF(INDEX(INDIRECT($2:$2),KALINDO[[#This Row],[//]])="","",INDEX(INDIRECT($2:$2),KALINDO[[#This Row],[//]])))</f>
        <v/>
      </c>
      <c r="U13" s="31" t="str">
        <f ca="1">IF(KALINDO[[#This Row],[//]]="","",INDEX(INDIRECT($2:$2),KALINDO[[#This Row],[//]]))</f>
        <v/>
      </c>
      <c r="V13" s="31" t="str">
        <f ca="1">LOWER(SUBSTITUTE(SUBSTITUTE(SUBSTITUTE(SUBSTITUTE(SUBSTITUTE(SUBSTITUTE(SUBSTITUTE(KALINDO[[#This Row],[N.B.nota]]," ",""),"-",""),"(",""),")",""),".",""),",",""),"/",""))</f>
        <v/>
      </c>
      <c r="W13" s="31" t="str">
        <f ca="1">IF(KALINDO[[#This Row],[concat]]="","",MATCH(KALINDO[[#This Row],[concat]],[3]!db[NB NOTA_C],0)+1)</f>
        <v/>
      </c>
      <c r="X13" s="31" t="str">
        <f ca="1">IF(KALINDO[[#This Row],[N.B.nota]]="","",ADDRESS(ROW(KALINDO[QB]),COLUMN(KALINDO[QB]))&amp;":"&amp;ADDRESS(ROW(),COLUMN(KALINDO[QB])))</f>
        <v/>
      </c>
      <c r="Y13" s="46" t="str">
        <f ca="1">IF(KALINDO[[#This Row],[//]]="","",HYPERLINK("[../DB.xlsx]DB!e"&amp;MATCH(KALINDO[[#This Row],[concat]],[3]!db[NB NOTA_C],0)+1,"&gt;"))</f>
        <v/>
      </c>
      <c r="Z13" s="32" t="str">
        <f ca="1">IF(KALINDO[[#This Row],[ID NOTA]]="",INDIRECT(ADDRESS(ROW()-1,COLUMN())),KALINDO[[#This Row],[ID NOTA]])</f>
        <v>ID NOTA_H</v>
      </c>
    </row>
    <row r="14" spans="1:28" x14ac:dyDescent="0.25">
      <c r="A14" s="32"/>
      <c r="B14" s="48" t="str">
        <f>IF(KALINDO[[#This Row],[N_ID]]="","",INDEX(Table1[ID],MATCH(KALINDO[[#This Row],[N_ID]],Table1[N_ID],0)))</f>
        <v/>
      </c>
      <c r="C14" s="48" t="str">
        <f ca="1">IF(KALINDO[[#This Row],[//]]="","",HYPERLINK("[NOTA.xlsx]NOTA!D"&amp;KALINDO[[#This Row],[//]]+2,"&gt;"))</f>
        <v/>
      </c>
      <c r="D14" s="48" t="str">
        <f>IF(KALINDO[[#This Row],[ID NOTA]]="","",INDEX(Table1[QB],MATCH(KALINDO[[#This Row],[ID NOTA]],Table1[ID],0)))</f>
        <v/>
      </c>
      <c r="E1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4" s="48"/>
      <c r="G14" s="30" t="str">
        <f ca="1">IF(KALINDO[[#This Row],[N_ID]]="","",INDEX(INDIRECT($2:$2),KALINDO[[#This Row],[//]]))</f>
        <v/>
      </c>
      <c r="H14" s="30" t="str">
        <f ca="1">IF(KALINDO[[#This Row],[N_ID]]="","",INDEX(INDIRECT($2:$2),KALINDO[[#This Row],[//]]))</f>
        <v/>
      </c>
      <c r="I14" s="31" t="str">
        <f ca="1">IF(KALINDO[[#This Row],[N_ID]]="","",INDEX(INDIRECT($2:$2),KALINDO[[#This Row],[//]]))</f>
        <v/>
      </c>
      <c r="J14" s="35" t="str">
        <f ca="1">IF(KALINDO[[#This Row],[//]]="","",INDEX([3]!db[NB PAJAK],KALINDO[[#This Row],[stt]]-1))</f>
        <v/>
      </c>
      <c r="K14" s="48" t="str">
        <f ca="1">IF(KALINDO[[#This Row],[//]]="","",INDEX(INDIRECT($2:$2),KALINDO[[#This Row],[//]]))</f>
        <v/>
      </c>
      <c r="L14" s="48" t="str">
        <f ca="1">IF(KALINDO[[#This Row],[//]]="","",INDEX(INDIRECT($2:$2),KALINDO[[#This Row],[//]]))</f>
        <v/>
      </c>
      <c r="M14" s="48" t="str">
        <f ca="1">IF(KALINDO[[#This Row],[//]]="","",INDEX(INDIRECT($2:$2),KALINDO[[#This Row],[//]]))</f>
        <v/>
      </c>
      <c r="N14" s="33" t="str">
        <f ca="1">IF(KALINDO[[#This Row],[//]]="","",INDEX(INDIRECT($2:$2),KALINDO[[#This Row],[//]]))</f>
        <v/>
      </c>
      <c r="O14" s="44" t="str">
        <f ca="1">IF(KALINDO[[#This Row],[//]]="","",INDEX(INDIRECT($2:$2),KALINDO[[#This Row],[//]]))</f>
        <v/>
      </c>
      <c r="P14" s="44" t="str">
        <f ca="1">IF(KALINDO[[#This Row],[//]]="","",IF(INDEX(INDIRECT($2:$2),KALINDO[[#This Row],[//]])="","",INDEX(INDIRECT($2:$2),KALINDO[[#This Row],[//]])))</f>
        <v/>
      </c>
      <c r="Q14" s="33" t="str">
        <f ca="1">IF(KALINDO[[#This Row],[//]]="","",INDEX(INDIRECT($2:$2),KALINDO[[#This Row],[//]]))</f>
        <v/>
      </c>
      <c r="R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4" s="45" t="str">
        <f ca="1">IF(KALINDO[[#This Row],[//]]="","",IF(INDEX(INDIRECT($2:$2),KALINDO[[#This Row],[//]])="","",INDEX(INDIRECT($2:$2),KALINDO[[#This Row],[//]])))</f>
        <v/>
      </c>
      <c r="U14" s="31" t="str">
        <f ca="1">IF(KALINDO[[#This Row],[//]]="","",INDEX(INDIRECT($2:$2),KALINDO[[#This Row],[//]]))</f>
        <v/>
      </c>
      <c r="V14" s="31" t="str">
        <f ca="1">LOWER(SUBSTITUTE(SUBSTITUTE(SUBSTITUTE(SUBSTITUTE(SUBSTITUTE(SUBSTITUTE(SUBSTITUTE(KALINDO[[#This Row],[N.B.nota]]," ",""),"-",""),"(",""),")",""),".",""),",",""),"/",""))</f>
        <v/>
      </c>
      <c r="W14" s="31" t="str">
        <f ca="1">IF(KALINDO[[#This Row],[concat]]="","",MATCH(KALINDO[[#This Row],[concat]],[3]!db[NB NOTA_C],0)+1)</f>
        <v/>
      </c>
      <c r="X14" s="31" t="str">
        <f ca="1">IF(KALINDO[[#This Row],[N.B.nota]]="","",ADDRESS(ROW(KALINDO[QB]),COLUMN(KALINDO[QB]))&amp;":"&amp;ADDRESS(ROW(),COLUMN(KALINDO[QB])))</f>
        <v/>
      </c>
      <c r="Y14" s="46" t="str">
        <f ca="1">IF(KALINDO[[#This Row],[//]]="","",HYPERLINK("[../DB.xlsx]DB!e"&amp;MATCH(KALINDO[[#This Row],[concat]],[3]!db[NB NOTA_C],0)+1,"&gt;"))</f>
        <v/>
      </c>
      <c r="Z14" s="32" t="str">
        <f ca="1">IF(KALINDO[[#This Row],[ID NOTA]]="",INDIRECT(ADDRESS(ROW()-1,COLUMN())),KALINDO[[#This Row],[ID NOTA]])</f>
        <v>ID NOTA_H</v>
      </c>
    </row>
    <row r="15" spans="1:28" x14ac:dyDescent="0.25">
      <c r="A15" s="32"/>
      <c r="B15" s="48" t="str">
        <f>IF(KALINDO[[#This Row],[N_ID]]="","",INDEX(Table1[ID],MATCH(KALINDO[[#This Row],[N_ID]],Table1[N_ID],0)))</f>
        <v/>
      </c>
      <c r="C15" s="48" t="str">
        <f ca="1">IF(KALINDO[[#This Row],[//]]="","",HYPERLINK("[NOTA.xlsx]NOTA!D"&amp;KALINDO[[#This Row],[//]]+2,"&gt;"))</f>
        <v/>
      </c>
      <c r="D15" s="48" t="str">
        <f>IF(KALINDO[[#This Row],[ID NOTA]]="","",INDEX(Table1[QB],MATCH(KALINDO[[#This Row],[ID NOTA]],Table1[ID],0)))</f>
        <v/>
      </c>
      <c r="E1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5" s="48"/>
      <c r="G15" s="30" t="str">
        <f ca="1">IF(KALINDO[[#This Row],[N_ID]]="","",INDEX(INDIRECT($2:$2),KALINDO[[#This Row],[//]]))</f>
        <v/>
      </c>
      <c r="H15" s="30" t="str">
        <f ca="1">IF(KALINDO[[#This Row],[N_ID]]="","",INDEX(INDIRECT($2:$2),KALINDO[[#This Row],[//]]))</f>
        <v/>
      </c>
      <c r="I15" s="31" t="str">
        <f ca="1">IF(KALINDO[[#This Row],[N_ID]]="","",INDEX(INDIRECT($2:$2),KALINDO[[#This Row],[//]]))</f>
        <v/>
      </c>
      <c r="J15" s="35" t="str">
        <f ca="1">IF(KALINDO[[#This Row],[//]]="","",INDEX([3]!db[NB PAJAK],KALINDO[[#This Row],[stt]]-1))</f>
        <v/>
      </c>
      <c r="K15" s="48" t="str">
        <f ca="1">IF(KALINDO[[#This Row],[//]]="","",INDEX(INDIRECT($2:$2),KALINDO[[#This Row],[//]]))</f>
        <v/>
      </c>
      <c r="L15" s="48" t="str">
        <f ca="1">IF(KALINDO[[#This Row],[//]]="","",INDEX(INDIRECT($2:$2),KALINDO[[#This Row],[//]]))</f>
        <v/>
      </c>
      <c r="M15" s="48" t="str">
        <f ca="1">IF(KALINDO[[#This Row],[//]]="","",INDEX(INDIRECT($2:$2),KALINDO[[#This Row],[//]]))</f>
        <v/>
      </c>
      <c r="N15" s="33" t="str">
        <f ca="1">IF(KALINDO[[#This Row],[//]]="","",INDEX(INDIRECT($2:$2),KALINDO[[#This Row],[//]]))</f>
        <v/>
      </c>
      <c r="O15" s="44" t="str">
        <f ca="1">IF(KALINDO[[#This Row],[//]]="","",INDEX(INDIRECT($2:$2),KALINDO[[#This Row],[//]]))</f>
        <v/>
      </c>
      <c r="P15" s="44" t="str">
        <f ca="1">IF(KALINDO[[#This Row],[//]]="","",IF(INDEX(INDIRECT($2:$2),KALINDO[[#This Row],[//]])="","",INDEX(INDIRECT($2:$2),KALINDO[[#This Row],[//]])))</f>
        <v/>
      </c>
      <c r="Q15" s="33" t="str">
        <f ca="1">IF(KALINDO[[#This Row],[//]]="","",INDEX(INDIRECT($2:$2),KALINDO[[#This Row],[//]]))</f>
        <v/>
      </c>
      <c r="R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5" s="45" t="str">
        <f ca="1">IF(KALINDO[[#This Row],[//]]="","",IF(INDEX(INDIRECT($2:$2),KALINDO[[#This Row],[//]])="","",INDEX(INDIRECT($2:$2),KALINDO[[#This Row],[//]])))</f>
        <v/>
      </c>
      <c r="U15" s="31" t="str">
        <f ca="1">IF(KALINDO[[#This Row],[//]]="","",INDEX(INDIRECT($2:$2),KALINDO[[#This Row],[//]]))</f>
        <v/>
      </c>
      <c r="V15" s="31" t="str">
        <f ca="1">LOWER(SUBSTITUTE(SUBSTITUTE(SUBSTITUTE(SUBSTITUTE(SUBSTITUTE(SUBSTITUTE(SUBSTITUTE(KALINDO[[#This Row],[N.B.nota]]," ",""),"-",""),"(",""),")",""),".",""),",",""),"/",""))</f>
        <v/>
      </c>
      <c r="W15" s="31" t="str">
        <f ca="1">IF(KALINDO[[#This Row],[concat]]="","",MATCH(KALINDO[[#This Row],[concat]],[3]!db[NB NOTA_C],0)+1)</f>
        <v/>
      </c>
      <c r="X15" s="31" t="str">
        <f ca="1">IF(KALINDO[[#This Row],[N.B.nota]]="","",ADDRESS(ROW(KALINDO[QB]),COLUMN(KALINDO[QB]))&amp;":"&amp;ADDRESS(ROW(),COLUMN(KALINDO[QB])))</f>
        <v/>
      </c>
      <c r="Y15" s="46" t="str">
        <f ca="1">IF(KALINDO[[#This Row],[//]]="","",HYPERLINK("[../DB.xlsx]DB!e"&amp;MATCH(KALINDO[[#This Row],[concat]],[3]!db[NB NOTA_C],0)+1,"&gt;"))</f>
        <v/>
      </c>
      <c r="Z15" s="32" t="str">
        <f ca="1">IF(KALINDO[[#This Row],[ID NOTA]]="",INDIRECT(ADDRESS(ROW()-1,COLUMN())),KALINDO[[#This Row],[ID NOTA]])</f>
        <v>ID NOTA_H</v>
      </c>
    </row>
    <row r="16" spans="1:28" x14ac:dyDescent="0.25">
      <c r="A16" s="32"/>
      <c r="B16" s="48" t="str">
        <f>IF(KALINDO[[#This Row],[N_ID]]="","",INDEX(Table1[ID],MATCH(KALINDO[[#This Row],[N_ID]],Table1[N_ID],0)))</f>
        <v/>
      </c>
      <c r="C16" s="48" t="str">
        <f ca="1">IF(KALINDO[[#This Row],[//]]="","",HYPERLINK("[NOTA.xlsx]NOTA!D"&amp;KALINDO[[#This Row],[//]]+2,"&gt;"))</f>
        <v/>
      </c>
      <c r="D16" s="48" t="str">
        <f>IF(KALINDO[[#This Row],[ID NOTA]]="","",INDEX(Table1[QB],MATCH(KALINDO[[#This Row],[ID NOTA]],Table1[ID],0)))</f>
        <v/>
      </c>
      <c r="E1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6" s="48"/>
      <c r="G16" s="30" t="str">
        <f ca="1">IF(KALINDO[[#This Row],[N_ID]]="","",INDEX(INDIRECT($2:$2),KALINDO[[#This Row],[//]]))</f>
        <v/>
      </c>
      <c r="H16" s="30" t="str">
        <f ca="1">IF(KALINDO[[#This Row],[N_ID]]="","",INDEX(INDIRECT($2:$2),KALINDO[[#This Row],[//]]))</f>
        <v/>
      </c>
      <c r="I16" s="31" t="str">
        <f ca="1">IF(KALINDO[[#This Row],[N_ID]]="","",INDEX(INDIRECT($2:$2),KALINDO[[#This Row],[//]]))</f>
        <v/>
      </c>
      <c r="J16" s="35" t="str">
        <f ca="1">IF(KALINDO[[#This Row],[//]]="","",INDEX([3]!db[NB PAJAK],KALINDO[[#This Row],[stt]]-1))</f>
        <v/>
      </c>
      <c r="K16" s="48" t="str">
        <f ca="1">IF(KALINDO[[#This Row],[//]]="","",INDEX(INDIRECT($2:$2),KALINDO[[#This Row],[//]]))</f>
        <v/>
      </c>
      <c r="L16" s="48" t="str">
        <f ca="1">IF(KALINDO[[#This Row],[//]]="","",INDEX(INDIRECT($2:$2),KALINDO[[#This Row],[//]]))</f>
        <v/>
      </c>
      <c r="M16" s="48" t="str">
        <f ca="1">IF(KALINDO[[#This Row],[//]]="","",INDEX(INDIRECT($2:$2),KALINDO[[#This Row],[//]]))</f>
        <v/>
      </c>
      <c r="N16" s="33" t="str">
        <f ca="1">IF(KALINDO[[#This Row],[//]]="","",INDEX(INDIRECT($2:$2),KALINDO[[#This Row],[//]]))</f>
        <v/>
      </c>
      <c r="O16" s="44" t="str">
        <f ca="1">IF(KALINDO[[#This Row],[//]]="","",INDEX(INDIRECT($2:$2),KALINDO[[#This Row],[//]]))</f>
        <v/>
      </c>
      <c r="P16" s="44" t="str">
        <f ca="1">IF(KALINDO[[#This Row],[//]]="","",IF(INDEX(INDIRECT($2:$2),KALINDO[[#This Row],[//]])="","",INDEX(INDIRECT($2:$2),KALINDO[[#This Row],[//]])))</f>
        <v/>
      </c>
      <c r="Q16" s="33" t="str">
        <f ca="1">IF(KALINDO[[#This Row],[//]]="","",INDEX(INDIRECT($2:$2),KALINDO[[#This Row],[//]]))</f>
        <v/>
      </c>
      <c r="R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6" s="45" t="str">
        <f ca="1">IF(KALINDO[[#This Row],[//]]="","",IF(INDEX(INDIRECT($2:$2),KALINDO[[#This Row],[//]])="","",INDEX(INDIRECT($2:$2),KALINDO[[#This Row],[//]])))</f>
        <v/>
      </c>
      <c r="U16" s="31" t="str">
        <f ca="1">IF(KALINDO[[#This Row],[//]]="","",INDEX(INDIRECT($2:$2),KALINDO[[#This Row],[//]]))</f>
        <v/>
      </c>
      <c r="V16" s="31" t="str">
        <f ca="1">LOWER(SUBSTITUTE(SUBSTITUTE(SUBSTITUTE(SUBSTITUTE(SUBSTITUTE(SUBSTITUTE(SUBSTITUTE(KALINDO[[#This Row],[N.B.nota]]," ",""),"-",""),"(",""),")",""),".",""),",",""),"/",""))</f>
        <v/>
      </c>
      <c r="W16" s="31" t="str">
        <f ca="1">IF(KALINDO[[#This Row],[concat]]="","",MATCH(KALINDO[[#This Row],[concat]],[3]!db[NB NOTA_C],0)+1)</f>
        <v/>
      </c>
      <c r="X16" s="31" t="str">
        <f ca="1">IF(KALINDO[[#This Row],[N.B.nota]]="","",ADDRESS(ROW(KALINDO[QB]),COLUMN(KALINDO[QB]))&amp;":"&amp;ADDRESS(ROW(),COLUMN(KALINDO[QB])))</f>
        <v/>
      </c>
      <c r="Y16" s="46" t="str">
        <f ca="1">IF(KALINDO[[#This Row],[//]]="","",HYPERLINK("[../DB.xlsx]DB!e"&amp;MATCH(KALINDO[[#This Row],[concat]],[3]!db[NB NOTA_C],0)+1,"&gt;"))</f>
        <v/>
      </c>
      <c r="Z16" s="32" t="str">
        <f ca="1">IF(KALINDO[[#This Row],[ID NOTA]]="",INDIRECT(ADDRESS(ROW()-1,COLUMN())),KALINDO[[#This Row],[ID NOTA]])</f>
        <v>ID NOTA_H</v>
      </c>
    </row>
    <row r="17" spans="1:26" x14ac:dyDescent="0.25">
      <c r="A17" s="32"/>
      <c r="B17" s="48" t="str">
        <f>IF(KALINDO[[#This Row],[N_ID]]="","",INDEX(Table1[ID],MATCH(KALINDO[[#This Row],[N_ID]],Table1[N_ID],0)))</f>
        <v/>
      </c>
      <c r="C17" s="48" t="str">
        <f ca="1">IF(KALINDO[[#This Row],[//]]="","",HYPERLINK("[NOTA.xlsx]NOTA!D"&amp;KALINDO[[#This Row],[//]]+2,"&gt;"))</f>
        <v/>
      </c>
      <c r="D17" s="48" t="str">
        <f>IF(KALINDO[[#This Row],[ID NOTA]]="","",INDEX(Table1[QB],MATCH(KALINDO[[#This Row],[ID NOTA]],Table1[ID],0)))</f>
        <v/>
      </c>
      <c r="E1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7" s="48"/>
      <c r="G17" s="30" t="str">
        <f ca="1">IF(KALINDO[[#This Row],[N_ID]]="","",INDEX(INDIRECT($2:$2),KALINDO[[#This Row],[//]]))</f>
        <v/>
      </c>
      <c r="H17" s="30" t="str">
        <f ca="1">IF(KALINDO[[#This Row],[N_ID]]="","",INDEX(INDIRECT($2:$2),KALINDO[[#This Row],[//]]))</f>
        <v/>
      </c>
      <c r="I17" s="31" t="str">
        <f ca="1">IF(KALINDO[[#This Row],[N_ID]]="","",INDEX(INDIRECT($2:$2),KALINDO[[#This Row],[//]]))</f>
        <v/>
      </c>
      <c r="J17" s="35" t="str">
        <f ca="1">IF(KALINDO[[#This Row],[//]]="","",INDEX([3]!db[NB PAJAK],KALINDO[[#This Row],[stt]]-1))</f>
        <v/>
      </c>
      <c r="K17" s="48" t="str">
        <f ca="1">IF(KALINDO[[#This Row],[//]]="","",INDEX(INDIRECT($2:$2),KALINDO[[#This Row],[//]]))</f>
        <v/>
      </c>
      <c r="L17" s="48" t="str">
        <f ca="1">IF(KALINDO[[#This Row],[//]]="","",INDEX(INDIRECT($2:$2),KALINDO[[#This Row],[//]]))</f>
        <v/>
      </c>
      <c r="M17" s="48" t="str">
        <f ca="1">IF(KALINDO[[#This Row],[//]]="","",INDEX(INDIRECT($2:$2),KALINDO[[#This Row],[//]]))</f>
        <v/>
      </c>
      <c r="N17" s="33" t="str">
        <f ca="1">IF(KALINDO[[#This Row],[//]]="","",INDEX(INDIRECT($2:$2),KALINDO[[#This Row],[//]]))</f>
        <v/>
      </c>
      <c r="O17" s="44" t="str">
        <f ca="1">IF(KALINDO[[#This Row],[//]]="","",INDEX(INDIRECT($2:$2),KALINDO[[#This Row],[//]]))</f>
        <v/>
      </c>
      <c r="P17" s="44" t="str">
        <f ca="1">IF(KALINDO[[#This Row],[//]]="","",IF(INDEX(INDIRECT($2:$2),KALINDO[[#This Row],[//]])="","",INDEX(INDIRECT($2:$2),KALINDO[[#This Row],[//]])))</f>
        <v/>
      </c>
      <c r="Q17" s="33" t="str">
        <f ca="1">IF(KALINDO[[#This Row],[//]]="","",INDEX(INDIRECT($2:$2),KALINDO[[#This Row],[//]]))</f>
        <v/>
      </c>
      <c r="R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7" s="45" t="str">
        <f ca="1">IF(KALINDO[[#This Row],[//]]="","",IF(INDEX(INDIRECT($2:$2),KALINDO[[#This Row],[//]])="","",INDEX(INDIRECT($2:$2),KALINDO[[#This Row],[//]])))</f>
        <v/>
      </c>
      <c r="U17" s="31" t="str">
        <f ca="1">IF(KALINDO[[#This Row],[//]]="","",INDEX(INDIRECT($2:$2),KALINDO[[#This Row],[//]]))</f>
        <v/>
      </c>
      <c r="V17" s="31" t="str">
        <f ca="1">LOWER(SUBSTITUTE(SUBSTITUTE(SUBSTITUTE(SUBSTITUTE(SUBSTITUTE(SUBSTITUTE(SUBSTITUTE(KALINDO[[#This Row],[N.B.nota]]," ",""),"-",""),"(",""),")",""),".",""),",",""),"/",""))</f>
        <v/>
      </c>
      <c r="W17" s="31" t="str">
        <f ca="1">IF(KALINDO[[#This Row],[concat]]="","",MATCH(KALINDO[[#This Row],[concat]],[3]!db[NB NOTA_C],0)+1)</f>
        <v/>
      </c>
      <c r="X17" s="31" t="str">
        <f ca="1">IF(KALINDO[[#This Row],[N.B.nota]]="","",ADDRESS(ROW(KALINDO[QB]),COLUMN(KALINDO[QB]))&amp;":"&amp;ADDRESS(ROW(),COLUMN(KALINDO[QB])))</f>
        <v/>
      </c>
      <c r="Y17" s="46" t="str">
        <f ca="1">IF(KALINDO[[#This Row],[//]]="","",HYPERLINK("[../DB.xlsx]DB!e"&amp;MATCH(KALINDO[[#This Row],[concat]],[3]!db[NB NOTA_C],0)+1,"&gt;"))</f>
        <v/>
      </c>
      <c r="Z17" s="32" t="str">
        <f ca="1">IF(KALINDO[[#This Row],[ID NOTA]]="",INDIRECT(ADDRESS(ROW()-1,COLUMN())),KALINDO[[#This Row],[ID NOTA]])</f>
        <v>ID NOTA_H</v>
      </c>
    </row>
    <row r="18" spans="1:26" x14ac:dyDescent="0.25">
      <c r="A18" s="32"/>
      <c r="B18" s="48" t="str">
        <f>IF(KALINDO[[#This Row],[N_ID]]="","",INDEX(Table1[ID],MATCH(KALINDO[[#This Row],[N_ID]],Table1[N_ID],0)))</f>
        <v/>
      </c>
      <c r="C18" s="48" t="str">
        <f ca="1">IF(KALINDO[[#This Row],[//]]="","",HYPERLINK("[NOTA.xlsx]NOTA!D"&amp;KALINDO[[#This Row],[//]]+2,"&gt;"))</f>
        <v/>
      </c>
      <c r="D18" s="48" t="str">
        <f>IF(KALINDO[[#This Row],[ID NOTA]]="","",INDEX(Table1[QB],MATCH(KALINDO[[#This Row],[ID NOTA]],Table1[ID],0)))</f>
        <v/>
      </c>
      <c r="E1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8" s="48"/>
      <c r="G18" s="30" t="str">
        <f ca="1">IF(KALINDO[[#This Row],[N_ID]]="","",INDEX(INDIRECT($2:$2),KALINDO[[#This Row],[//]]))</f>
        <v/>
      </c>
      <c r="H18" s="30" t="str">
        <f ca="1">IF(KALINDO[[#This Row],[N_ID]]="","",INDEX(INDIRECT($2:$2),KALINDO[[#This Row],[//]]))</f>
        <v/>
      </c>
      <c r="I18" s="31" t="str">
        <f ca="1">IF(KALINDO[[#This Row],[N_ID]]="","",INDEX(INDIRECT($2:$2),KALINDO[[#This Row],[//]]))</f>
        <v/>
      </c>
      <c r="J18" s="35" t="str">
        <f ca="1">IF(KALINDO[[#This Row],[//]]="","",INDEX([3]!db[NB PAJAK],KALINDO[[#This Row],[stt]]-1))</f>
        <v/>
      </c>
      <c r="K18" s="48" t="str">
        <f ca="1">IF(KALINDO[[#This Row],[//]]="","",INDEX(INDIRECT($2:$2),KALINDO[[#This Row],[//]]))</f>
        <v/>
      </c>
      <c r="L18" s="48" t="str">
        <f ca="1">IF(KALINDO[[#This Row],[//]]="","",INDEX(INDIRECT($2:$2),KALINDO[[#This Row],[//]]))</f>
        <v/>
      </c>
      <c r="M18" s="48" t="str">
        <f ca="1">IF(KALINDO[[#This Row],[//]]="","",INDEX(INDIRECT($2:$2),KALINDO[[#This Row],[//]]))</f>
        <v/>
      </c>
      <c r="N18" s="33" t="str">
        <f ca="1">IF(KALINDO[[#This Row],[//]]="","",INDEX(INDIRECT($2:$2),KALINDO[[#This Row],[//]]))</f>
        <v/>
      </c>
      <c r="O18" s="44" t="str">
        <f ca="1">IF(KALINDO[[#This Row],[//]]="","",INDEX(INDIRECT($2:$2),KALINDO[[#This Row],[//]]))</f>
        <v/>
      </c>
      <c r="P18" s="44" t="str">
        <f ca="1">IF(KALINDO[[#This Row],[//]]="","",IF(INDEX(INDIRECT($2:$2),KALINDO[[#This Row],[//]])="","",INDEX(INDIRECT($2:$2),KALINDO[[#This Row],[//]])))</f>
        <v/>
      </c>
      <c r="Q18" s="33" t="str">
        <f ca="1">IF(KALINDO[[#This Row],[//]]="","",INDEX(INDIRECT($2:$2),KALINDO[[#This Row],[//]]))</f>
        <v/>
      </c>
      <c r="R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8" s="45" t="str">
        <f ca="1">IF(KALINDO[[#This Row],[//]]="","",IF(INDEX(INDIRECT($2:$2),KALINDO[[#This Row],[//]])="","",INDEX(INDIRECT($2:$2),KALINDO[[#This Row],[//]])))</f>
        <v/>
      </c>
      <c r="U18" s="31" t="str">
        <f ca="1">IF(KALINDO[[#This Row],[//]]="","",INDEX(INDIRECT($2:$2),KALINDO[[#This Row],[//]]))</f>
        <v/>
      </c>
      <c r="V18" s="31" t="str">
        <f ca="1">LOWER(SUBSTITUTE(SUBSTITUTE(SUBSTITUTE(SUBSTITUTE(SUBSTITUTE(SUBSTITUTE(SUBSTITUTE(KALINDO[[#This Row],[N.B.nota]]," ",""),"-",""),"(",""),")",""),".",""),",",""),"/",""))</f>
        <v/>
      </c>
      <c r="W18" s="31" t="str">
        <f ca="1">IF(KALINDO[[#This Row],[concat]]="","",MATCH(KALINDO[[#This Row],[concat]],[3]!db[NB NOTA_C],0)+1)</f>
        <v/>
      </c>
      <c r="X18" s="31" t="str">
        <f ca="1">IF(KALINDO[[#This Row],[N.B.nota]]="","",ADDRESS(ROW(KALINDO[QB]),COLUMN(KALINDO[QB]))&amp;":"&amp;ADDRESS(ROW(),COLUMN(KALINDO[QB])))</f>
        <v/>
      </c>
      <c r="Y18" s="46" t="str">
        <f ca="1">IF(KALINDO[[#This Row],[//]]="","",HYPERLINK("[../DB.xlsx]DB!e"&amp;MATCH(KALINDO[[#This Row],[concat]],[3]!db[NB NOTA_C],0)+1,"&gt;"))</f>
        <v/>
      </c>
      <c r="Z18" s="32" t="str">
        <f ca="1">IF(KALINDO[[#This Row],[ID NOTA]]="",INDIRECT(ADDRESS(ROW()-1,COLUMN())),KALINDO[[#This Row],[ID NOTA]])</f>
        <v>ID NOTA_H</v>
      </c>
    </row>
    <row r="19" spans="1:26" x14ac:dyDescent="0.25">
      <c r="A19" s="32"/>
      <c r="B19" s="48" t="str">
        <f>IF(KALINDO[[#This Row],[N_ID]]="","",INDEX(Table1[ID],MATCH(KALINDO[[#This Row],[N_ID]],Table1[N_ID],0)))</f>
        <v/>
      </c>
      <c r="C19" s="48" t="str">
        <f ca="1">IF(KALINDO[[#This Row],[//]]="","",HYPERLINK("[NOTA.xlsx]NOTA!D"&amp;KALINDO[[#This Row],[//]]+2,"&gt;"))</f>
        <v/>
      </c>
      <c r="D19" s="48" t="str">
        <f>IF(KALINDO[[#This Row],[ID NOTA]]="","",INDEX(Table1[QB],MATCH(KALINDO[[#This Row],[ID NOTA]],Table1[ID],0)))</f>
        <v/>
      </c>
      <c r="E1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9" s="48"/>
      <c r="G19" s="30" t="str">
        <f ca="1">IF(KALINDO[[#This Row],[N_ID]]="","",INDEX(INDIRECT($2:$2),KALINDO[[#This Row],[//]]))</f>
        <v/>
      </c>
      <c r="H19" s="30" t="str">
        <f ca="1">IF(KALINDO[[#This Row],[N_ID]]="","",INDEX(INDIRECT($2:$2),KALINDO[[#This Row],[//]]))</f>
        <v/>
      </c>
      <c r="I19" s="31" t="str">
        <f ca="1">IF(KALINDO[[#This Row],[N_ID]]="","",INDEX(INDIRECT($2:$2),KALINDO[[#This Row],[//]]))</f>
        <v/>
      </c>
      <c r="J19" s="35" t="str">
        <f ca="1">IF(KALINDO[[#This Row],[//]]="","",INDEX([3]!db[NB PAJAK],KALINDO[[#This Row],[stt]]-1))</f>
        <v/>
      </c>
      <c r="K19" s="48" t="str">
        <f ca="1">IF(KALINDO[[#This Row],[//]]="","",INDEX(INDIRECT($2:$2),KALINDO[[#This Row],[//]]))</f>
        <v/>
      </c>
      <c r="L19" s="48" t="str">
        <f ca="1">IF(KALINDO[[#This Row],[//]]="","",INDEX(INDIRECT($2:$2),KALINDO[[#This Row],[//]]))</f>
        <v/>
      </c>
      <c r="M19" s="48" t="str">
        <f ca="1">IF(KALINDO[[#This Row],[//]]="","",INDEX(INDIRECT($2:$2),KALINDO[[#This Row],[//]]))</f>
        <v/>
      </c>
      <c r="N19" s="33" t="str">
        <f ca="1">IF(KALINDO[[#This Row],[//]]="","",INDEX(INDIRECT($2:$2),KALINDO[[#This Row],[//]]))</f>
        <v/>
      </c>
      <c r="O19" s="44" t="str">
        <f ca="1">IF(KALINDO[[#This Row],[//]]="","",INDEX(INDIRECT($2:$2),KALINDO[[#This Row],[//]]))</f>
        <v/>
      </c>
      <c r="P19" s="44" t="str">
        <f ca="1">IF(KALINDO[[#This Row],[//]]="","",IF(INDEX(INDIRECT($2:$2),KALINDO[[#This Row],[//]])="","",INDEX(INDIRECT($2:$2),KALINDO[[#This Row],[//]])))</f>
        <v/>
      </c>
      <c r="Q19" s="33" t="str">
        <f ca="1">IF(KALINDO[[#This Row],[//]]="","",INDEX(INDIRECT($2:$2),KALINDO[[#This Row],[//]]))</f>
        <v/>
      </c>
      <c r="R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9" s="45" t="str">
        <f ca="1">IF(KALINDO[[#This Row],[//]]="","",IF(INDEX(INDIRECT($2:$2),KALINDO[[#This Row],[//]])="","",INDEX(INDIRECT($2:$2),KALINDO[[#This Row],[//]])))</f>
        <v/>
      </c>
      <c r="U19" s="31" t="str">
        <f ca="1">IF(KALINDO[[#This Row],[//]]="","",INDEX(INDIRECT($2:$2),KALINDO[[#This Row],[//]]))</f>
        <v/>
      </c>
      <c r="V19" s="31" t="str">
        <f ca="1">LOWER(SUBSTITUTE(SUBSTITUTE(SUBSTITUTE(SUBSTITUTE(SUBSTITUTE(SUBSTITUTE(SUBSTITUTE(KALINDO[[#This Row],[N.B.nota]]," ",""),"-",""),"(",""),")",""),".",""),",",""),"/",""))</f>
        <v/>
      </c>
      <c r="W19" s="31" t="str">
        <f ca="1">IF(KALINDO[[#This Row],[concat]]="","",MATCH(KALINDO[[#This Row],[concat]],[3]!db[NB NOTA_C],0)+1)</f>
        <v/>
      </c>
      <c r="X19" s="31" t="str">
        <f ca="1">IF(KALINDO[[#This Row],[N.B.nota]]="","",ADDRESS(ROW(KALINDO[QB]),COLUMN(KALINDO[QB]))&amp;":"&amp;ADDRESS(ROW(),COLUMN(KALINDO[QB])))</f>
        <v/>
      </c>
      <c r="Y19" s="46" t="str">
        <f ca="1">IF(KALINDO[[#This Row],[//]]="","",HYPERLINK("[../DB.xlsx]DB!e"&amp;MATCH(KALINDO[[#This Row],[concat]],[3]!db[NB NOTA_C],0)+1,"&gt;"))</f>
        <v/>
      </c>
      <c r="Z19" s="32" t="str">
        <f ca="1">IF(KALINDO[[#This Row],[ID NOTA]]="",INDIRECT(ADDRESS(ROW()-1,COLUMN())),KALINDO[[#This Row],[ID NOTA]])</f>
        <v>ID NOTA_H</v>
      </c>
    </row>
    <row r="20" spans="1:26" x14ac:dyDescent="0.25">
      <c r="A20" s="32"/>
      <c r="B20" s="48" t="str">
        <f>IF(KALINDO[[#This Row],[N_ID]]="","",INDEX(Table1[ID],MATCH(KALINDO[[#This Row],[N_ID]],Table1[N_ID],0)))</f>
        <v/>
      </c>
      <c r="C20" s="48" t="str">
        <f ca="1">IF(KALINDO[[#This Row],[//]]="","",HYPERLINK("[NOTA.xlsx]NOTA!D"&amp;KALINDO[[#This Row],[//]]+2,"&gt;"))</f>
        <v/>
      </c>
      <c r="D20" s="48" t="str">
        <f>IF(KALINDO[[#This Row],[ID NOTA]]="","",INDEX(Table1[QB],MATCH(KALINDO[[#This Row],[ID NOTA]],Table1[ID],0)))</f>
        <v/>
      </c>
      <c r="E2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0" s="48"/>
      <c r="G20" s="30" t="str">
        <f ca="1">IF(KALINDO[[#This Row],[N_ID]]="","",INDEX(INDIRECT($2:$2),KALINDO[[#This Row],[//]]))</f>
        <v/>
      </c>
      <c r="H20" s="30" t="str">
        <f ca="1">IF(KALINDO[[#This Row],[N_ID]]="","",INDEX(INDIRECT($2:$2),KALINDO[[#This Row],[//]]))</f>
        <v/>
      </c>
      <c r="I20" s="31" t="str">
        <f ca="1">IF(KALINDO[[#This Row],[N_ID]]="","",INDEX(INDIRECT($2:$2),KALINDO[[#This Row],[//]]))</f>
        <v/>
      </c>
      <c r="J20" s="35" t="str">
        <f ca="1">IF(KALINDO[[#This Row],[//]]="","",INDEX([3]!db[NB PAJAK],KALINDO[[#This Row],[stt]]-1))</f>
        <v/>
      </c>
      <c r="K20" s="48" t="str">
        <f ca="1">IF(KALINDO[[#This Row],[//]]="","",INDEX(INDIRECT($2:$2),KALINDO[[#This Row],[//]]))</f>
        <v/>
      </c>
      <c r="L20" s="48" t="str">
        <f ca="1">IF(KALINDO[[#This Row],[//]]="","",INDEX(INDIRECT($2:$2),KALINDO[[#This Row],[//]]))</f>
        <v/>
      </c>
      <c r="M20" s="48" t="str">
        <f ca="1">IF(KALINDO[[#This Row],[//]]="","",INDEX(INDIRECT($2:$2),KALINDO[[#This Row],[//]]))</f>
        <v/>
      </c>
      <c r="N20" s="33" t="str">
        <f ca="1">IF(KALINDO[[#This Row],[//]]="","",INDEX(INDIRECT($2:$2),KALINDO[[#This Row],[//]]))</f>
        <v/>
      </c>
      <c r="O20" s="44" t="str">
        <f ca="1">IF(KALINDO[[#This Row],[//]]="","",INDEX(INDIRECT($2:$2),KALINDO[[#This Row],[//]]))</f>
        <v/>
      </c>
      <c r="P20" s="44" t="str">
        <f ca="1">IF(KALINDO[[#This Row],[//]]="","",IF(INDEX(INDIRECT($2:$2),KALINDO[[#This Row],[//]])="","",INDEX(INDIRECT($2:$2),KALINDO[[#This Row],[//]])))</f>
        <v/>
      </c>
      <c r="Q20" s="33" t="str">
        <f ca="1">IF(KALINDO[[#This Row],[//]]="","",INDEX(INDIRECT($2:$2),KALINDO[[#This Row],[//]]))</f>
        <v/>
      </c>
      <c r="R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0" s="45" t="str">
        <f ca="1">IF(KALINDO[[#This Row],[//]]="","",IF(INDEX(INDIRECT($2:$2),KALINDO[[#This Row],[//]])="","",INDEX(INDIRECT($2:$2),KALINDO[[#This Row],[//]])))</f>
        <v/>
      </c>
      <c r="U20" s="31" t="str">
        <f ca="1">IF(KALINDO[[#This Row],[//]]="","",INDEX(INDIRECT($2:$2),KALINDO[[#This Row],[//]]))</f>
        <v/>
      </c>
      <c r="V20" s="31" t="str">
        <f ca="1">LOWER(SUBSTITUTE(SUBSTITUTE(SUBSTITUTE(SUBSTITUTE(SUBSTITUTE(SUBSTITUTE(SUBSTITUTE(KALINDO[[#This Row],[N.B.nota]]," ",""),"-",""),"(",""),")",""),".",""),",",""),"/",""))</f>
        <v/>
      </c>
      <c r="W20" s="31" t="str">
        <f ca="1">IF(KALINDO[[#This Row],[concat]]="","",MATCH(KALINDO[[#This Row],[concat]],[3]!db[NB NOTA_C],0)+1)</f>
        <v/>
      </c>
      <c r="X20" s="31" t="str">
        <f ca="1">IF(KALINDO[[#This Row],[N.B.nota]]="","",ADDRESS(ROW(KALINDO[QB]),COLUMN(KALINDO[QB]))&amp;":"&amp;ADDRESS(ROW(),COLUMN(KALINDO[QB])))</f>
        <v/>
      </c>
      <c r="Y20" s="46" t="str">
        <f ca="1">IF(KALINDO[[#This Row],[//]]="","",HYPERLINK("[../DB.xlsx]DB!e"&amp;MATCH(KALINDO[[#This Row],[concat]],[3]!db[NB NOTA_C],0)+1,"&gt;"))</f>
        <v/>
      </c>
      <c r="Z20" s="32" t="str">
        <f ca="1">IF(KALINDO[[#This Row],[ID NOTA]]="",INDIRECT(ADDRESS(ROW()-1,COLUMN())),KALINDO[[#This Row],[ID NOTA]])</f>
        <v>ID NOTA_H</v>
      </c>
    </row>
    <row r="21" spans="1:26" x14ac:dyDescent="0.25">
      <c r="A21" s="32"/>
      <c r="B21" s="48" t="str">
        <f>IF(KALINDO[[#This Row],[N_ID]]="","",INDEX(Table1[ID],MATCH(KALINDO[[#This Row],[N_ID]],Table1[N_ID],0)))</f>
        <v/>
      </c>
      <c r="C21" s="48" t="str">
        <f ca="1">IF(KALINDO[[#This Row],[//]]="","",HYPERLINK("[NOTA.xlsx]NOTA!D"&amp;KALINDO[[#This Row],[//]]+2,"&gt;"))</f>
        <v/>
      </c>
      <c r="D21" s="48" t="str">
        <f>IF(KALINDO[[#This Row],[ID NOTA]]="","",INDEX(Table1[QB],MATCH(KALINDO[[#This Row],[ID NOTA]],Table1[ID],0)))</f>
        <v/>
      </c>
      <c r="E2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1" s="48"/>
      <c r="G21" s="30" t="str">
        <f ca="1">IF(KALINDO[[#This Row],[N_ID]]="","",INDEX(INDIRECT($2:$2),KALINDO[[#This Row],[//]]))</f>
        <v/>
      </c>
      <c r="H21" s="30" t="str">
        <f ca="1">IF(KALINDO[[#This Row],[N_ID]]="","",INDEX(INDIRECT($2:$2),KALINDO[[#This Row],[//]]))</f>
        <v/>
      </c>
      <c r="I21" s="31" t="str">
        <f ca="1">IF(KALINDO[[#This Row],[N_ID]]="","",INDEX(INDIRECT($2:$2),KALINDO[[#This Row],[//]]))</f>
        <v/>
      </c>
      <c r="J21" s="35" t="str">
        <f ca="1">IF(KALINDO[[#This Row],[//]]="","",INDEX([3]!db[NB PAJAK],KALINDO[[#This Row],[stt]]-1))</f>
        <v/>
      </c>
      <c r="K21" s="48" t="str">
        <f ca="1">IF(KALINDO[[#This Row],[//]]="","",INDEX(INDIRECT($2:$2),KALINDO[[#This Row],[//]]))</f>
        <v/>
      </c>
      <c r="L21" s="48" t="str">
        <f ca="1">IF(KALINDO[[#This Row],[//]]="","",INDEX(INDIRECT($2:$2),KALINDO[[#This Row],[//]]))</f>
        <v/>
      </c>
      <c r="M21" s="48" t="str">
        <f ca="1">IF(KALINDO[[#This Row],[//]]="","",INDEX(INDIRECT($2:$2),KALINDO[[#This Row],[//]]))</f>
        <v/>
      </c>
      <c r="N21" s="33" t="str">
        <f ca="1">IF(KALINDO[[#This Row],[//]]="","",INDEX(INDIRECT($2:$2),KALINDO[[#This Row],[//]]))</f>
        <v/>
      </c>
      <c r="O21" s="44" t="str">
        <f ca="1">IF(KALINDO[[#This Row],[//]]="","",INDEX(INDIRECT($2:$2),KALINDO[[#This Row],[//]]))</f>
        <v/>
      </c>
      <c r="P21" s="44" t="str">
        <f ca="1">IF(KALINDO[[#This Row],[//]]="","",IF(INDEX(INDIRECT($2:$2),KALINDO[[#This Row],[//]])="","",INDEX(INDIRECT($2:$2),KALINDO[[#This Row],[//]])))</f>
        <v/>
      </c>
      <c r="Q21" s="33" t="str">
        <f ca="1">IF(KALINDO[[#This Row],[//]]="","",INDEX(INDIRECT($2:$2),KALINDO[[#This Row],[//]]))</f>
        <v/>
      </c>
      <c r="R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1" s="45" t="str">
        <f ca="1">IF(KALINDO[[#This Row],[//]]="","",IF(INDEX(INDIRECT($2:$2),KALINDO[[#This Row],[//]])="","",INDEX(INDIRECT($2:$2),KALINDO[[#This Row],[//]])))</f>
        <v/>
      </c>
      <c r="U21" s="31" t="str">
        <f ca="1">IF(KALINDO[[#This Row],[//]]="","",INDEX(INDIRECT($2:$2),KALINDO[[#This Row],[//]]))</f>
        <v/>
      </c>
      <c r="V21" s="31" t="str">
        <f ca="1">LOWER(SUBSTITUTE(SUBSTITUTE(SUBSTITUTE(SUBSTITUTE(SUBSTITUTE(SUBSTITUTE(SUBSTITUTE(KALINDO[[#This Row],[N.B.nota]]," ",""),"-",""),"(",""),")",""),".",""),",",""),"/",""))</f>
        <v/>
      </c>
      <c r="W21" s="31" t="str">
        <f ca="1">IF(KALINDO[[#This Row],[concat]]="","",MATCH(KALINDO[[#This Row],[concat]],[3]!db[NB NOTA_C],0)+1)</f>
        <v/>
      </c>
      <c r="X21" s="31" t="str">
        <f ca="1">IF(KALINDO[[#This Row],[N.B.nota]]="","",ADDRESS(ROW(KALINDO[QB]),COLUMN(KALINDO[QB]))&amp;":"&amp;ADDRESS(ROW(),COLUMN(KALINDO[QB])))</f>
        <v/>
      </c>
      <c r="Y21" s="46" t="str">
        <f ca="1">IF(KALINDO[[#This Row],[//]]="","",HYPERLINK("[../DB.xlsx]DB!e"&amp;MATCH(KALINDO[[#This Row],[concat]],[3]!db[NB NOTA_C],0)+1,"&gt;"))</f>
        <v/>
      </c>
      <c r="Z21" s="32" t="str">
        <f ca="1">IF(KALINDO[[#This Row],[ID NOTA]]="",INDIRECT(ADDRESS(ROW()-1,COLUMN())),KALINDO[[#This Row],[ID NOTA]])</f>
        <v>ID NOTA_H</v>
      </c>
    </row>
    <row r="22" spans="1:26" x14ac:dyDescent="0.25">
      <c r="A22" s="32"/>
      <c r="B22" s="48" t="str">
        <f>IF(KALINDO[[#This Row],[N_ID]]="","",INDEX(Table1[ID],MATCH(KALINDO[[#This Row],[N_ID]],Table1[N_ID],0)))</f>
        <v/>
      </c>
      <c r="C22" s="48" t="str">
        <f ca="1">IF(KALINDO[[#This Row],[//]]="","",HYPERLINK("[NOTA.xlsx]NOTA!D"&amp;KALINDO[[#This Row],[//]]+2,"&gt;"))</f>
        <v/>
      </c>
      <c r="D22" s="48" t="str">
        <f>IF(KALINDO[[#This Row],[ID NOTA]]="","",INDEX(Table1[QB],MATCH(KALINDO[[#This Row],[ID NOTA]],Table1[ID],0)))</f>
        <v/>
      </c>
      <c r="E2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2" s="48"/>
      <c r="G22" s="30" t="str">
        <f ca="1">IF(KALINDO[[#This Row],[N_ID]]="","",INDEX(INDIRECT($2:$2),KALINDO[[#This Row],[//]]))</f>
        <v/>
      </c>
      <c r="H22" s="30" t="str">
        <f ca="1">IF(KALINDO[[#This Row],[N_ID]]="","",INDEX(INDIRECT($2:$2),KALINDO[[#This Row],[//]]))</f>
        <v/>
      </c>
      <c r="I22" s="31" t="str">
        <f ca="1">IF(KALINDO[[#This Row],[N_ID]]="","",INDEX(INDIRECT($2:$2),KALINDO[[#This Row],[//]]))</f>
        <v/>
      </c>
      <c r="J22" s="35" t="str">
        <f ca="1">IF(KALINDO[[#This Row],[//]]="","",INDEX([3]!db[NB PAJAK],KALINDO[[#This Row],[stt]]-1))</f>
        <v/>
      </c>
      <c r="K22" s="48" t="str">
        <f ca="1">IF(KALINDO[[#This Row],[//]]="","",INDEX(INDIRECT($2:$2),KALINDO[[#This Row],[//]]))</f>
        <v/>
      </c>
      <c r="L22" s="48" t="str">
        <f ca="1">IF(KALINDO[[#This Row],[//]]="","",INDEX(INDIRECT($2:$2),KALINDO[[#This Row],[//]]))</f>
        <v/>
      </c>
      <c r="M22" s="48" t="str">
        <f ca="1">IF(KALINDO[[#This Row],[//]]="","",INDEX(INDIRECT($2:$2),KALINDO[[#This Row],[//]]))</f>
        <v/>
      </c>
      <c r="N22" s="33" t="str">
        <f ca="1">IF(KALINDO[[#This Row],[//]]="","",INDEX(INDIRECT($2:$2),KALINDO[[#This Row],[//]]))</f>
        <v/>
      </c>
      <c r="O22" s="44" t="str">
        <f ca="1">IF(KALINDO[[#This Row],[//]]="","",INDEX(INDIRECT($2:$2),KALINDO[[#This Row],[//]]))</f>
        <v/>
      </c>
      <c r="P22" s="44" t="str">
        <f ca="1">IF(KALINDO[[#This Row],[//]]="","",IF(INDEX(INDIRECT($2:$2),KALINDO[[#This Row],[//]])="","",INDEX(INDIRECT($2:$2),KALINDO[[#This Row],[//]])))</f>
        <v/>
      </c>
      <c r="Q22" s="33" t="str">
        <f ca="1">IF(KALINDO[[#This Row],[//]]="","",INDEX(INDIRECT($2:$2),KALINDO[[#This Row],[//]]))</f>
        <v/>
      </c>
      <c r="R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2" s="45" t="str">
        <f ca="1">IF(KALINDO[[#This Row],[//]]="","",IF(INDEX(INDIRECT($2:$2),KALINDO[[#This Row],[//]])="","",INDEX(INDIRECT($2:$2),KALINDO[[#This Row],[//]])))</f>
        <v/>
      </c>
      <c r="U22" s="31" t="str">
        <f ca="1">IF(KALINDO[[#This Row],[//]]="","",INDEX(INDIRECT($2:$2),KALINDO[[#This Row],[//]]))</f>
        <v/>
      </c>
      <c r="V22" s="31" t="str">
        <f ca="1">LOWER(SUBSTITUTE(SUBSTITUTE(SUBSTITUTE(SUBSTITUTE(SUBSTITUTE(SUBSTITUTE(SUBSTITUTE(KALINDO[[#This Row],[N.B.nota]]," ",""),"-",""),"(",""),")",""),".",""),",",""),"/",""))</f>
        <v/>
      </c>
      <c r="W22" s="31" t="str">
        <f ca="1">IF(KALINDO[[#This Row],[concat]]="","",MATCH(KALINDO[[#This Row],[concat]],[3]!db[NB NOTA_C],0)+1)</f>
        <v/>
      </c>
      <c r="X22" s="31" t="str">
        <f ca="1">IF(KALINDO[[#This Row],[N.B.nota]]="","",ADDRESS(ROW(KALINDO[QB]),COLUMN(KALINDO[QB]))&amp;":"&amp;ADDRESS(ROW(),COLUMN(KALINDO[QB])))</f>
        <v/>
      </c>
      <c r="Y22" s="46" t="str">
        <f ca="1">IF(KALINDO[[#This Row],[//]]="","",HYPERLINK("[../DB.xlsx]DB!e"&amp;MATCH(KALINDO[[#This Row],[concat]],[3]!db[NB NOTA_C],0)+1,"&gt;"))</f>
        <v/>
      </c>
      <c r="Z22" s="32" t="str">
        <f ca="1">IF(KALINDO[[#This Row],[ID NOTA]]="",INDIRECT(ADDRESS(ROW()-1,COLUMN())),KALINDO[[#This Row],[ID NOTA]])</f>
        <v>ID NOTA_H</v>
      </c>
    </row>
    <row r="23" spans="1:26" x14ac:dyDescent="0.25">
      <c r="A23" s="32"/>
      <c r="B23" s="48" t="str">
        <f>IF(KALINDO[[#This Row],[N_ID]]="","",INDEX(Table1[ID],MATCH(KALINDO[[#This Row],[N_ID]],Table1[N_ID],0)))</f>
        <v/>
      </c>
      <c r="C23" s="48" t="str">
        <f ca="1">IF(KALINDO[[#This Row],[//]]="","",HYPERLINK("[NOTA.xlsx]NOTA!D"&amp;KALINDO[[#This Row],[//]]+2,"&gt;"))</f>
        <v/>
      </c>
      <c r="D23" s="48" t="str">
        <f>IF(KALINDO[[#This Row],[ID NOTA]]="","",INDEX(Table1[QB],MATCH(KALINDO[[#This Row],[ID NOTA]],Table1[ID],0)))</f>
        <v/>
      </c>
      <c r="E2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3" s="48"/>
      <c r="G23" s="30" t="str">
        <f ca="1">IF(KALINDO[[#This Row],[N_ID]]="","",INDEX(INDIRECT($2:$2),KALINDO[[#This Row],[//]]))</f>
        <v/>
      </c>
      <c r="H23" s="30" t="str">
        <f ca="1">IF(KALINDO[[#This Row],[N_ID]]="","",INDEX(INDIRECT($2:$2),KALINDO[[#This Row],[//]]))</f>
        <v/>
      </c>
      <c r="I23" s="31" t="str">
        <f ca="1">IF(KALINDO[[#This Row],[N_ID]]="","",INDEX(INDIRECT($2:$2),KALINDO[[#This Row],[//]]))</f>
        <v/>
      </c>
      <c r="J23" s="35" t="str">
        <f ca="1">IF(KALINDO[[#This Row],[//]]="","",INDEX([3]!db[NB PAJAK],KALINDO[[#This Row],[stt]]-1))</f>
        <v/>
      </c>
      <c r="K23" s="48" t="str">
        <f ca="1">IF(KALINDO[[#This Row],[//]]="","",INDEX(INDIRECT($2:$2),KALINDO[[#This Row],[//]]))</f>
        <v/>
      </c>
      <c r="L23" s="48" t="str">
        <f ca="1">IF(KALINDO[[#This Row],[//]]="","",INDEX(INDIRECT($2:$2),KALINDO[[#This Row],[//]]))</f>
        <v/>
      </c>
      <c r="M23" s="48" t="str">
        <f ca="1">IF(KALINDO[[#This Row],[//]]="","",INDEX(INDIRECT($2:$2),KALINDO[[#This Row],[//]]))</f>
        <v/>
      </c>
      <c r="N23" s="33" t="str">
        <f ca="1">IF(KALINDO[[#This Row],[//]]="","",INDEX(INDIRECT($2:$2),KALINDO[[#This Row],[//]]))</f>
        <v/>
      </c>
      <c r="O23" s="44" t="str">
        <f ca="1">IF(KALINDO[[#This Row],[//]]="","",INDEX(INDIRECT($2:$2),KALINDO[[#This Row],[//]]))</f>
        <v/>
      </c>
      <c r="P23" s="44" t="str">
        <f ca="1">IF(KALINDO[[#This Row],[//]]="","",IF(INDEX(INDIRECT($2:$2),KALINDO[[#This Row],[//]])="","",INDEX(INDIRECT($2:$2),KALINDO[[#This Row],[//]])))</f>
        <v/>
      </c>
      <c r="Q23" s="33" t="str">
        <f ca="1">IF(KALINDO[[#This Row],[//]]="","",INDEX(INDIRECT($2:$2),KALINDO[[#This Row],[//]]))</f>
        <v/>
      </c>
      <c r="R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3" s="45" t="str">
        <f ca="1">IF(KALINDO[[#This Row],[//]]="","",IF(INDEX(INDIRECT($2:$2),KALINDO[[#This Row],[//]])="","",INDEX(INDIRECT($2:$2),KALINDO[[#This Row],[//]])))</f>
        <v/>
      </c>
      <c r="U23" s="31" t="str">
        <f ca="1">IF(KALINDO[[#This Row],[//]]="","",INDEX(INDIRECT($2:$2),KALINDO[[#This Row],[//]]))</f>
        <v/>
      </c>
      <c r="V23" s="31" t="str">
        <f ca="1">LOWER(SUBSTITUTE(SUBSTITUTE(SUBSTITUTE(SUBSTITUTE(SUBSTITUTE(SUBSTITUTE(SUBSTITUTE(KALINDO[[#This Row],[N.B.nota]]," ",""),"-",""),"(",""),")",""),".",""),",",""),"/",""))</f>
        <v/>
      </c>
      <c r="W23" s="31" t="str">
        <f ca="1">IF(KALINDO[[#This Row],[concat]]="","",MATCH(KALINDO[[#This Row],[concat]],[3]!db[NB NOTA_C],0)+1)</f>
        <v/>
      </c>
      <c r="X23" s="31" t="str">
        <f ca="1">IF(KALINDO[[#This Row],[N.B.nota]]="","",ADDRESS(ROW(KALINDO[QB]),COLUMN(KALINDO[QB]))&amp;":"&amp;ADDRESS(ROW(),COLUMN(KALINDO[QB])))</f>
        <v/>
      </c>
      <c r="Y23" s="46" t="str">
        <f ca="1">IF(KALINDO[[#This Row],[//]]="","",HYPERLINK("[../DB.xlsx]DB!e"&amp;MATCH(KALINDO[[#This Row],[concat]],[3]!db[NB NOTA_C],0)+1,"&gt;"))</f>
        <v/>
      </c>
      <c r="Z23" s="32" t="str">
        <f ca="1">IF(KALINDO[[#This Row],[ID NOTA]]="",INDIRECT(ADDRESS(ROW()-1,COLUMN())),KALINDO[[#This Row],[ID NOTA]])</f>
        <v>ID NOTA_H</v>
      </c>
    </row>
    <row r="24" spans="1:26" x14ac:dyDescent="0.25">
      <c r="A24" s="32"/>
      <c r="B24" s="48" t="str">
        <f>IF(KALINDO[[#This Row],[N_ID]]="","",INDEX(Table1[ID],MATCH(KALINDO[[#This Row],[N_ID]],Table1[N_ID],0)))</f>
        <v/>
      </c>
      <c r="C24" s="48" t="str">
        <f ca="1">IF(KALINDO[[#This Row],[//]]="","",HYPERLINK("[NOTA.xlsx]NOTA!D"&amp;KALINDO[[#This Row],[//]]+2,"&gt;"))</f>
        <v/>
      </c>
      <c r="D24" s="48" t="str">
        <f>IF(KALINDO[[#This Row],[ID NOTA]]="","",INDEX(Table1[QB],MATCH(KALINDO[[#This Row],[ID NOTA]],Table1[ID],0)))</f>
        <v/>
      </c>
      <c r="E2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4" s="48"/>
      <c r="G24" s="30" t="str">
        <f ca="1">IF(KALINDO[[#This Row],[N_ID]]="","",INDEX(INDIRECT($2:$2),KALINDO[[#This Row],[//]]))</f>
        <v/>
      </c>
      <c r="H24" s="30" t="str">
        <f ca="1">IF(KALINDO[[#This Row],[N_ID]]="","",INDEX(INDIRECT($2:$2),KALINDO[[#This Row],[//]]))</f>
        <v/>
      </c>
      <c r="I24" s="31" t="str">
        <f ca="1">IF(KALINDO[[#This Row],[N_ID]]="","",INDEX(INDIRECT($2:$2),KALINDO[[#This Row],[//]]))</f>
        <v/>
      </c>
      <c r="J24" s="35" t="str">
        <f ca="1">IF(KALINDO[[#This Row],[//]]="","",INDEX([3]!db[NB PAJAK],KALINDO[[#This Row],[stt]]-1))</f>
        <v/>
      </c>
      <c r="K24" s="48" t="str">
        <f ca="1">IF(KALINDO[[#This Row],[//]]="","",INDEX(INDIRECT($2:$2),KALINDO[[#This Row],[//]]))</f>
        <v/>
      </c>
      <c r="L24" s="48" t="str">
        <f ca="1">IF(KALINDO[[#This Row],[//]]="","",INDEX(INDIRECT($2:$2),KALINDO[[#This Row],[//]]))</f>
        <v/>
      </c>
      <c r="M24" s="48" t="str">
        <f ca="1">IF(KALINDO[[#This Row],[//]]="","",INDEX(INDIRECT($2:$2),KALINDO[[#This Row],[//]]))</f>
        <v/>
      </c>
      <c r="N24" s="33" t="str">
        <f ca="1">IF(KALINDO[[#This Row],[//]]="","",INDEX(INDIRECT($2:$2),KALINDO[[#This Row],[//]]))</f>
        <v/>
      </c>
      <c r="O24" s="44" t="str">
        <f ca="1">IF(KALINDO[[#This Row],[//]]="","",INDEX(INDIRECT($2:$2),KALINDO[[#This Row],[//]]))</f>
        <v/>
      </c>
      <c r="P24" s="44" t="str">
        <f ca="1">IF(KALINDO[[#This Row],[//]]="","",IF(INDEX(INDIRECT($2:$2),KALINDO[[#This Row],[//]])="","",INDEX(INDIRECT($2:$2),KALINDO[[#This Row],[//]])))</f>
        <v/>
      </c>
      <c r="Q24" s="33" t="str">
        <f ca="1">IF(KALINDO[[#This Row],[//]]="","",INDEX(INDIRECT($2:$2),KALINDO[[#This Row],[//]]))</f>
        <v/>
      </c>
      <c r="R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4" s="45" t="str">
        <f ca="1">IF(KALINDO[[#This Row],[//]]="","",IF(INDEX(INDIRECT($2:$2),KALINDO[[#This Row],[//]])="","",INDEX(INDIRECT($2:$2),KALINDO[[#This Row],[//]])))</f>
        <v/>
      </c>
      <c r="U24" s="31" t="str">
        <f ca="1">IF(KALINDO[[#This Row],[//]]="","",INDEX(INDIRECT($2:$2),KALINDO[[#This Row],[//]]))</f>
        <v/>
      </c>
      <c r="V24" s="31" t="str">
        <f ca="1">LOWER(SUBSTITUTE(SUBSTITUTE(SUBSTITUTE(SUBSTITUTE(SUBSTITUTE(SUBSTITUTE(SUBSTITUTE(KALINDO[[#This Row],[N.B.nota]]," ",""),"-",""),"(",""),")",""),".",""),",",""),"/",""))</f>
        <v/>
      </c>
      <c r="W24" s="31" t="str">
        <f ca="1">IF(KALINDO[[#This Row],[concat]]="","",MATCH(KALINDO[[#This Row],[concat]],[3]!db[NB NOTA_C],0)+1)</f>
        <v/>
      </c>
      <c r="X24" s="31" t="str">
        <f ca="1">IF(KALINDO[[#This Row],[N.B.nota]]="","",ADDRESS(ROW(KALINDO[QB]),COLUMN(KALINDO[QB]))&amp;":"&amp;ADDRESS(ROW(),COLUMN(KALINDO[QB])))</f>
        <v/>
      </c>
      <c r="Y24" s="46" t="str">
        <f ca="1">IF(KALINDO[[#This Row],[//]]="","",HYPERLINK("[../DB.xlsx]DB!e"&amp;MATCH(KALINDO[[#This Row],[concat]],[3]!db[NB NOTA_C],0)+1,"&gt;"))</f>
        <v/>
      </c>
      <c r="Z24" s="32" t="str">
        <f ca="1">IF(KALINDO[[#This Row],[ID NOTA]]="",INDIRECT(ADDRESS(ROW()-1,COLUMN())),KALINDO[[#This Row],[ID NOTA]])</f>
        <v>ID NOTA_H</v>
      </c>
    </row>
    <row r="25" spans="1:26" x14ac:dyDescent="0.25">
      <c r="A25" s="32"/>
      <c r="B25" s="48" t="str">
        <f>IF(KALINDO[[#This Row],[N_ID]]="","",INDEX(Table1[ID],MATCH(KALINDO[[#This Row],[N_ID]],Table1[N_ID],0)))</f>
        <v/>
      </c>
      <c r="C25" s="48" t="str">
        <f ca="1">IF(KALINDO[[#This Row],[//]]="","",HYPERLINK("[NOTA.xlsx]NOTA!D"&amp;KALINDO[[#This Row],[//]]+2,"&gt;"))</f>
        <v/>
      </c>
      <c r="D25" s="48" t="str">
        <f>IF(KALINDO[[#This Row],[ID NOTA]]="","",INDEX(Table1[QB],MATCH(KALINDO[[#This Row],[ID NOTA]],Table1[ID],0)))</f>
        <v/>
      </c>
      <c r="E2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5" s="48"/>
      <c r="G25" s="30" t="str">
        <f ca="1">IF(KALINDO[[#This Row],[N_ID]]="","",INDEX(INDIRECT($2:$2),KALINDO[[#This Row],[//]]))</f>
        <v/>
      </c>
      <c r="H25" s="30" t="str">
        <f ca="1">IF(KALINDO[[#This Row],[N_ID]]="","",INDEX(INDIRECT($2:$2),KALINDO[[#This Row],[//]]))</f>
        <v/>
      </c>
      <c r="I25" s="31" t="str">
        <f ca="1">IF(KALINDO[[#This Row],[N_ID]]="","",INDEX(INDIRECT($2:$2),KALINDO[[#This Row],[//]]))</f>
        <v/>
      </c>
      <c r="J25" s="35" t="str">
        <f ca="1">IF(KALINDO[[#This Row],[//]]="","",INDEX([3]!db[NB PAJAK],KALINDO[[#This Row],[stt]]-1))</f>
        <v/>
      </c>
      <c r="K25" s="48" t="str">
        <f ca="1">IF(KALINDO[[#This Row],[//]]="","",INDEX(INDIRECT($2:$2),KALINDO[[#This Row],[//]]))</f>
        <v/>
      </c>
      <c r="L25" s="48" t="str">
        <f ca="1">IF(KALINDO[[#This Row],[//]]="","",INDEX(INDIRECT($2:$2),KALINDO[[#This Row],[//]]))</f>
        <v/>
      </c>
      <c r="M25" s="48" t="str">
        <f ca="1">IF(KALINDO[[#This Row],[//]]="","",INDEX(INDIRECT($2:$2),KALINDO[[#This Row],[//]]))</f>
        <v/>
      </c>
      <c r="N25" s="33" t="str">
        <f ca="1">IF(KALINDO[[#This Row],[//]]="","",INDEX(INDIRECT($2:$2),KALINDO[[#This Row],[//]]))</f>
        <v/>
      </c>
      <c r="O25" s="44" t="str">
        <f ca="1">IF(KALINDO[[#This Row],[//]]="","",INDEX(INDIRECT($2:$2),KALINDO[[#This Row],[//]]))</f>
        <v/>
      </c>
      <c r="P25" s="44" t="str">
        <f ca="1">IF(KALINDO[[#This Row],[//]]="","",IF(INDEX(INDIRECT($2:$2),KALINDO[[#This Row],[//]])="","",INDEX(INDIRECT($2:$2),KALINDO[[#This Row],[//]])))</f>
        <v/>
      </c>
      <c r="Q25" s="33" t="str">
        <f ca="1">IF(KALINDO[[#This Row],[//]]="","",INDEX(INDIRECT($2:$2),KALINDO[[#This Row],[//]]))</f>
        <v/>
      </c>
      <c r="R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5" s="45" t="str">
        <f ca="1">IF(KALINDO[[#This Row],[//]]="","",IF(INDEX(INDIRECT($2:$2),KALINDO[[#This Row],[//]])="","",INDEX(INDIRECT($2:$2),KALINDO[[#This Row],[//]])))</f>
        <v/>
      </c>
      <c r="U25" s="31" t="str">
        <f ca="1">IF(KALINDO[[#This Row],[//]]="","",INDEX(INDIRECT($2:$2),KALINDO[[#This Row],[//]]))</f>
        <v/>
      </c>
      <c r="V25" s="31" t="str">
        <f ca="1">LOWER(SUBSTITUTE(SUBSTITUTE(SUBSTITUTE(SUBSTITUTE(SUBSTITUTE(SUBSTITUTE(SUBSTITUTE(KALINDO[[#This Row],[N.B.nota]]," ",""),"-",""),"(",""),")",""),".",""),",",""),"/",""))</f>
        <v/>
      </c>
      <c r="W25" s="31" t="str">
        <f ca="1">IF(KALINDO[[#This Row],[concat]]="","",MATCH(KALINDO[[#This Row],[concat]],[3]!db[NB NOTA_C],0)+1)</f>
        <v/>
      </c>
      <c r="X25" s="31" t="str">
        <f ca="1">IF(KALINDO[[#This Row],[N.B.nota]]="","",ADDRESS(ROW(KALINDO[QB]),COLUMN(KALINDO[QB]))&amp;":"&amp;ADDRESS(ROW(),COLUMN(KALINDO[QB])))</f>
        <v/>
      </c>
      <c r="Y25" s="46" t="str">
        <f ca="1">IF(KALINDO[[#This Row],[//]]="","",HYPERLINK("[../DB.xlsx]DB!e"&amp;MATCH(KALINDO[[#This Row],[concat]],[3]!db[NB NOTA_C],0)+1,"&gt;"))</f>
        <v/>
      </c>
      <c r="Z25" s="32" t="str">
        <f ca="1">IF(KALINDO[[#This Row],[ID NOTA]]="",INDIRECT(ADDRESS(ROW()-1,COLUMN())),KALINDO[[#This Row],[ID NOTA]])</f>
        <v>ID NOTA_H</v>
      </c>
    </row>
    <row r="26" spans="1:26" x14ac:dyDescent="0.25">
      <c r="A26" s="32"/>
      <c r="B26" s="48" t="str">
        <f>IF(KALINDO[[#This Row],[N_ID]]="","",INDEX(Table1[ID],MATCH(KALINDO[[#This Row],[N_ID]],Table1[N_ID],0)))</f>
        <v/>
      </c>
      <c r="C26" s="48" t="str">
        <f ca="1">IF(KALINDO[[#This Row],[//]]="","",HYPERLINK("[NOTA.xlsx]NOTA!D"&amp;KALINDO[[#This Row],[//]]+2,"&gt;"))</f>
        <v/>
      </c>
      <c r="D26" s="48" t="str">
        <f>IF(KALINDO[[#This Row],[ID NOTA]]="","",INDEX(Table1[QB],MATCH(KALINDO[[#This Row],[ID NOTA]],Table1[ID],0)))</f>
        <v/>
      </c>
      <c r="E2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6" s="48"/>
      <c r="G26" s="30" t="str">
        <f ca="1">IF(KALINDO[[#This Row],[N_ID]]="","",INDEX(INDIRECT($2:$2),KALINDO[[#This Row],[//]]))</f>
        <v/>
      </c>
      <c r="H26" s="30" t="str">
        <f ca="1">IF(KALINDO[[#This Row],[N_ID]]="","",INDEX(INDIRECT($2:$2),KALINDO[[#This Row],[//]]))</f>
        <v/>
      </c>
      <c r="I26" s="31" t="str">
        <f ca="1">IF(KALINDO[[#This Row],[N_ID]]="","",INDEX(INDIRECT($2:$2),KALINDO[[#This Row],[//]]))</f>
        <v/>
      </c>
      <c r="J26" s="35" t="str">
        <f ca="1">IF(KALINDO[[#This Row],[//]]="","",INDEX([3]!db[NB PAJAK],KALINDO[[#This Row],[stt]]-1))</f>
        <v/>
      </c>
      <c r="K26" s="48" t="str">
        <f ca="1">IF(KALINDO[[#This Row],[//]]="","",INDEX(INDIRECT($2:$2),KALINDO[[#This Row],[//]]))</f>
        <v/>
      </c>
      <c r="L26" s="48" t="str">
        <f ca="1">IF(KALINDO[[#This Row],[//]]="","",INDEX(INDIRECT($2:$2),KALINDO[[#This Row],[//]]))</f>
        <v/>
      </c>
      <c r="M26" s="48" t="str">
        <f ca="1">IF(KALINDO[[#This Row],[//]]="","",INDEX(INDIRECT($2:$2),KALINDO[[#This Row],[//]]))</f>
        <v/>
      </c>
      <c r="N26" s="33" t="str">
        <f ca="1">IF(KALINDO[[#This Row],[//]]="","",INDEX(INDIRECT($2:$2),KALINDO[[#This Row],[//]]))</f>
        <v/>
      </c>
      <c r="O26" s="44" t="str">
        <f ca="1">IF(KALINDO[[#This Row],[//]]="","",INDEX(INDIRECT($2:$2),KALINDO[[#This Row],[//]]))</f>
        <v/>
      </c>
      <c r="P26" s="44" t="str">
        <f ca="1">IF(KALINDO[[#This Row],[//]]="","",IF(INDEX(INDIRECT($2:$2),KALINDO[[#This Row],[//]])="","",INDEX(INDIRECT($2:$2),KALINDO[[#This Row],[//]])))</f>
        <v/>
      </c>
      <c r="Q26" s="33" t="str">
        <f ca="1">IF(KALINDO[[#This Row],[//]]="","",INDEX(INDIRECT($2:$2),KALINDO[[#This Row],[//]]))</f>
        <v/>
      </c>
      <c r="R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6" s="45" t="str">
        <f ca="1">IF(KALINDO[[#This Row],[//]]="","",IF(INDEX(INDIRECT($2:$2),KALINDO[[#This Row],[//]])="","",INDEX(INDIRECT($2:$2),KALINDO[[#This Row],[//]])))</f>
        <v/>
      </c>
      <c r="U26" s="31" t="str">
        <f ca="1">IF(KALINDO[[#This Row],[//]]="","",INDEX(INDIRECT($2:$2),KALINDO[[#This Row],[//]]))</f>
        <v/>
      </c>
      <c r="V26" s="31" t="str">
        <f ca="1">LOWER(SUBSTITUTE(SUBSTITUTE(SUBSTITUTE(SUBSTITUTE(SUBSTITUTE(SUBSTITUTE(SUBSTITUTE(KALINDO[[#This Row],[N.B.nota]]," ",""),"-",""),"(",""),")",""),".",""),",",""),"/",""))</f>
        <v/>
      </c>
      <c r="W26" s="31" t="str">
        <f ca="1">IF(KALINDO[[#This Row],[concat]]="","",MATCH(KALINDO[[#This Row],[concat]],[3]!db[NB NOTA_C],0)+1)</f>
        <v/>
      </c>
      <c r="X26" s="31" t="str">
        <f ca="1">IF(KALINDO[[#This Row],[N.B.nota]]="","",ADDRESS(ROW(KALINDO[QB]),COLUMN(KALINDO[QB]))&amp;":"&amp;ADDRESS(ROW(),COLUMN(KALINDO[QB])))</f>
        <v/>
      </c>
      <c r="Y26" s="46" t="str">
        <f ca="1">IF(KALINDO[[#This Row],[//]]="","",HYPERLINK("[../DB.xlsx]DB!e"&amp;MATCH(KALINDO[[#This Row],[concat]],[3]!db[NB NOTA_C],0)+1,"&gt;"))</f>
        <v/>
      </c>
      <c r="Z26" s="32" t="str">
        <f ca="1">IF(KALINDO[[#This Row],[ID NOTA]]="",INDIRECT(ADDRESS(ROW()-1,COLUMN())),KALINDO[[#This Row],[ID NOTA]])</f>
        <v>ID NOTA_H</v>
      </c>
    </row>
    <row r="27" spans="1:26" x14ac:dyDescent="0.25">
      <c r="A27" s="32"/>
      <c r="B27" s="48" t="str">
        <f>IF(KALINDO[[#This Row],[N_ID]]="","",INDEX(Table1[ID],MATCH(KALINDO[[#This Row],[N_ID]],Table1[N_ID],0)))</f>
        <v/>
      </c>
      <c r="C27" s="48" t="str">
        <f ca="1">IF(KALINDO[[#This Row],[//]]="","",HYPERLINK("[NOTA.xlsx]NOTA!D"&amp;KALINDO[[#This Row],[//]]+2,"&gt;"))</f>
        <v/>
      </c>
      <c r="D27" s="48" t="str">
        <f>IF(KALINDO[[#This Row],[ID NOTA]]="","",INDEX(Table1[QB],MATCH(KALINDO[[#This Row],[ID NOTA]],Table1[ID],0)))</f>
        <v/>
      </c>
      <c r="E2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7" s="48"/>
      <c r="G27" s="30" t="str">
        <f ca="1">IF(KALINDO[[#This Row],[N_ID]]="","",INDEX(INDIRECT($2:$2),KALINDO[[#This Row],[//]]))</f>
        <v/>
      </c>
      <c r="H27" s="30" t="str">
        <f ca="1">IF(KALINDO[[#This Row],[N_ID]]="","",INDEX(INDIRECT($2:$2),KALINDO[[#This Row],[//]]))</f>
        <v/>
      </c>
      <c r="I27" s="31" t="str">
        <f ca="1">IF(KALINDO[[#This Row],[N_ID]]="","",INDEX(INDIRECT($2:$2),KALINDO[[#This Row],[//]]))</f>
        <v/>
      </c>
      <c r="J27" s="35" t="str">
        <f ca="1">IF(KALINDO[[#This Row],[//]]="","",INDEX([3]!db[NB PAJAK],KALINDO[[#This Row],[stt]]-1))</f>
        <v/>
      </c>
      <c r="K27" s="48" t="str">
        <f ca="1">IF(KALINDO[[#This Row],[//]]="","",INDEX(INDIRECT($2:$2),KALINDO[[#This Row],[//]]))</f>
        <v/>
      </c>
      <c r="L27" s="48" t="str">
        <f ca="1">IF(KALINDO[[#This Row],[//]]="","",INDEX(INDIRECT($2:$2),KALINDO[[#This Row],[//]]))</f>
        <v/>
      </c>
      <c r="M27" s="48" t="str">
        <f ca="1">IF(KALINDO[[#This Row],[//]]="","",INDEX(INDIRECT($2:$2),KALINDO[[#This Row],[//]]))</f>
        <v/>
      </c>
      <c r="N27" s="33" t="str">
        <f ca="1">IF(KALINDO[[#This Row],[//]]="","",INDEX(INDIRECT($2:$2),KALINDO[[#This Row],[//]]))</f>
        <v/>
      </c>
      <c r="O27" s="44" t="str">
        <f ca="1">IF(KALINDO[[#This Row],[//]]="","",INDEX(INDIRECT($2:$2),KALINDO[[#This Row],[//]]))</f>
        <v/>
      </c>
      <c r="P27" s="44" t="str">
        <f ca="1">IF(KALINDO[[#This Row],[//]]="","",IF(INDEX(INDIRECT($2:$2),KALINDO[[#This Row],[//]])="","",INDEX(INDIRECT($2:$2),KALINDO[[#This Row],[//]])))</f>
        <v/>
      </c>
      <c r="Q27" s="33" t="str">
        <f ca="1">IF(KALINDO[[#This Row],[//]]="","",INDEX(INDIRECT($2:$2),KALINDO[[#This Row],[//]]))</f>
        <v/>
      </c>
      <c r="R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7" s="45" t="str">
        <f ca="1">IF(KALINDO[[#This Row],[//]]="","",IF(INDEX(INDIRECT($2:$2),KALINDO[[#This Row],[//]])="","",INDEX(INDIRECT($2:$2),KALINDO[[#This Row],[//]])))</f>
        <v/>
      </c>
      <c r="U27" s="31" t="str">
        <f ca="1">IF(KALINDO[[#This Row],[//]]="","",INDEX(INDIRECT($2:$2),KALINDO[[#This Row],[//]]))</f>
        <v/>
      </c>
      <c r="V27" s="31" t="str">
        <f ca="1">LOWER(SUBSTITUTE(SUBSTITUTE(SUBSTITUTE(SUBSTITUTE(SUBSTITUTE(SUBSTITUTE(SUBSTITUTE(KALINDO[[#This Row],[N.B.nota]]," ",""),"-",""),"(",""),")",""),".",""),",",""),"/",""))</f>
        <v/>
      </c>
      <c r="W27" s="31" t="str">
        <f ca="1">IF(KALINDO[[#This Row],[concat]]="","",MATCH(KALINDO[[#This Row],[concat]],[3]!db[NB NOTA_C],0)+1)</f>
        <v/>
      </c>
      <c r="X27" s="31" t="str">
        <f ca="1">IF(KALINDO[[#This Row],[N.B.nota]]="","",ADDRESS(ROW(KALINDO[QB]),COLUMN(KALINDO[QB]))&amp;":"&amp;ADDRESS(ROW(),COLUMN(KALINDO[QB])))</f>
        <v/>
      </c>
      <c r="Y27" s="46" t="str">
        <f ca="1">IF(KALINDO[[#This Row],[//]]="","",HYPERLINK("[../DB.xlsx]DB!e"&amp;MATCH(KALINDO[[#This Row],[concat]],[3]!db[NB NOTA_C],0)+1,"&gt;"))</f>
        <v/>
      </c>
      <c r="Z27" s="32" t="str">
        <f ca="1">IF(KALINDO[[#This Row],[ID NOTA]]="",INDIRECT(ADDRESS(ROW()-1,COLUMN())),KALINDO[[#This Row],[ID NOTA]])</f>
        <v>ID NOTA_H</v>
      </c>
    </row>
    <row r="28" spans="1:26" x14ac:dyDescent="0.25">
      <c r="A28" s="32"/>
      <c r="B28" s="48" t="str">
        <f>IF(KALINDO[[#This Row],[N_ID]]="","",INDEX(Table1[ID],MATCH(KALINDO[[#This Row],[N_ID]],Table1[N_ID],0)))</f>
        <v/>
      </c>
      <c r="C28" s="48" t="str">
        <f ca="1">IF(KALINDO[[#This Row],[//]]="","",HYPERLINK("[NOTA.xlsx]NOTA!D"&amp;KALINDO[[#This Row],[//]]+2,"&gt;"))</f>
        <v/>
      </c>
      <c r="D28" s="48" t="str">
        <f>IF(KALINDO[[#This Row],[ID NOTA]]="","",INDEX(Table1[QB],MATCH(KALINDO[[#This Row],[ID NOTA]],Table1[ID],0)))</f>
        <v/>
      </c>
      <c r="E2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8" s="48"/>
      <c r="G28" s="30" t="str">
        <f ca="1">IF(KALINDO[[#This Row],[N_ID]]="","",INDEX(INDIRECT($2:$2),KALINDO[[#This Row],[//]]))</f>
        <v/>
      </c>
      <c r="H28" s="30" t="str">
        <f ca="1">IF(KALINDO[[#This Row],[N_ID]]="","",INDEX(INDIRECT($2:$2),KALINDO[[#This Row],[//]]))</f>
        <v/>
      </c>
      <c r="I28" s="31" t="str">
        <f ca="1">IF(KALINDO[[#This Row],[N_ID]]="","",INDEX(INDIRECT($2:$2),KALINDO[[#This Row],[//]]))</f>
        <v/>
      </c>
      <c r="J28" s="35" t="str">
        <f ca="1">IF(KALINDO[[#This Row],[//]]="","",INDEX([3]!db[NB PAJAK],KALINDO[[#This Row],[stt]]-1))</f>
        <v/>
      </c>
      <c r="K28" s="48" t="str">
        <f ca="1">IF(KALINDO[[#This Row],[//]]="","",INDEX(INDIRECT($2:$2),KALINDO[[#This Row],[//]]))</f>
        <v/>
      </c>
      <c r="L28" s="48" t="str">
        <f ca="1">IF(KALINDO[[#This Row],[//]]="","",INDEX(INDIRECT($2:$2),KALINDO[[#This Row],[//]]))</f>
        <v/>
      </c>
      <c r="M28" s="48" t="str">
        <f ca="1">IF(KALINDO[[#This Row],[//]]="","",INDEX(INDIRECT($2:$2),KALINDO[[#This Row],[//]]))</f>
        <v/>
      </c>
      <c r="N28" s="33" t="str">
        <f ca="1">IF(KALINDO[[#This Row],[//]]="","",INDEX(INDIRECT($2:$2),KALINDO[[#This Row],[//]]))</f>
        <v/>
      </c>
      <c r="O28" s="44" t="str">
        <f ca="1">IF(KALINDO[[#This Row],[//]]="","",INDEX(INDIRECT($2:$2),KALINDO[[#This Row],[//]]))</f>
        <v/>
      </c>
      <c r="P28" s="44" t="str">
        <f ca="1">IF(KALINDO[[#This Row],[//]]="","",IF(INDEX(INDIRECT($2:$2),KALINDO[[#This Row],[//]])="","",INDEX(INDIRECT($2:$2),KALINDO[[#This Row],[//]])))</f>
        <v/>
      </c>
      <c r="Q28" s="33" t="str">
        <f ca="1">IF(KALINDO[[#This Row],[//]]="","",INDEX(INDIRECT($2:$2),KALINDO[[#This Row],[//]]))</f>
        <v/>
      </c>
      <c r="R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8" s="45" t="str">
        <f ca="1">IF(KALINDO[[#This Row],[//]]="","",IF(INDEX(INDIRECT($2:$2),KALINDO[[#This Row],[//]])="","",INDEX(INDIRECT($2:$2),KALINDO[[#This Row],[//]])))</f>
        <v/>
      </c>
      <c r="U28" s="31" t="str">
        <f ca="1">IF(KALINDO[[#This Row],[//]]="","",INDEX(INDIRECT($2:$2),KALINDO[[#This Row],[//]]))</f>
        <v/>
      </c>
      <c r="V28" s="31" t="str">
        <f ca="1">LOWER(SUBSTITUTE(SUBSTITUTE(SUBSTITUTE(SUBSTITUTE(SUBSTITUTE(SUBSTITUTE(SUBSTITUTE(KALINDO[[#This Row],[N.B.nota]]," ",""),"-",""),"(",""),")",""),".",""),",",""),"/",""))</f>
        <v/>
      </c>
      <c r="W28" s="31" t="str">
        <f ca="1">IF(KALINDO[[#This Row],[concat]]="","",MATCH(KALINDO[[#This Row],[concat]],[3]!db[NB NOTA_C],0)+1)</f>
        <v/>
      </c>
      <c r="X28" s="31" t="str">
        <f ca="1">IF(KALINDO[[#This Row],[N.B.nota]]="","",ADDRESS(ROW(KALINDO[QB]),COLUMN(KALINDO[QB]))&amp;":"&amp;ADDRESS(ROW(),COLUMN(KALINDO[QB])))</f>
        <v/>
      </c>
      <c r="Y28" s="46" t="str">
        <f ca="1">IF(KALINDO[[#This Row],[//]]="","",HYPERLINK("[../DB.xlsx]DB!e"&amp;MATCH(KALINDO[[#This Row],[concat]],[3]!db[NB NOTA_C],0)+1,"&gt;"))</f>
        <v/>
      </c>
      <c r="Z28" s="32" t="str">
        <f ca="1">IF(KALINDO[[#This Row],[ID NOTA]]="",INDIRECT(ADDRESS(ROW()-1,COLUMN())),KALINDO[[#This Row],[ID NOTA]])</f>
        <v>ID NOTA_H</v>
      </c>
    </row>
    <row r="29" spans="1:26" x14ac:dyDescent="0.25">
      <c r="A29" s="32"/>
      <c r="B29" s="48" t="str">
        <f>IF(KALINDO[[#This Row],[N_ID]]="","",INDEX(Table1[ID],MATCH(KALINDO[[#This Row],[N_ID]],Table1[N_ID],0)))</f>
        <v/>
      </c>
      <c r="C29" s="48" t="str">
        <f ca="1">IF(KALINDO[[#This Row],[//]]="","",HYPERLINK("[NOTA.xlsx]NOTA!D"&amp;KALINDO[[#This Row],[//]]+2,"&gt;"))</f>
        <v/>
      </c>
      <c r="D29" s="48" t="str">
        <f>IF(KALINDO[[#This Row],[ID NOTA]]="","",INDEX(Table1[QB],MATCH(KALINDO[[#This Row],[ID NOTA]],Table1[ID],0)))</f>
        <v/>
      </c>
      <c r="E2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9" s="48"/>
      <c r="G29" s="30" t="str">
        <f ca="1">IF(KALINDO[[#This Row],[N_ID]]="","",INDEX(INDIRECT($2:$2),KALINDO[[#This Row],[//]]))</f>
        <v/>
      </c>
      <c r="H29" s="30" t="str">
        <f ca="1">IF(KALINDO[[#This Row],[N_ID]]="","",INDEX(INDIRECT($2:$2),KALINDO[[#This Row],[//]]))</f>
        <v/>
      </c>
      <c r="I29" s="31" t="str">
        <f ca="1">IF(KALINDO[[#This Row],[N_ID]]="","",INDEX(INDIRECT($2:$2),KALINDO[[#This Row],[//]]))</f>
        <v/>
      </c>
      <c r="J29" s="35" t="str">
        <f ca="1">IF(KALINDO[[#This Row],[//]]="","",INDEX([3]!db[NB PAJAK],KALINDO[[#This Row],[stt]]-1))</f>
        <v/>
      </c>
      <c r="K29" s="48" t="str">
        <f ca="1">IF(KALINDO[[#This Row],[//]]="","",INDEX(INDIRECT($2:$2),KALINDO[[#This Row],[//]]))</f>
        <v/>
      </c>
      <c r="L29" s="48" t="str">
        <f ca="1">IF(KALINDO[[#This Row],[//]]="","",INDEX(INDIRECT($2:$2),KALINDO[[#This Row],[//]]))</f>
        <v/>
      </c>
      <c r="M29" s="48" t="str">
        <f ca="1">IF(KALINDO[[#This Row],[//]]="","",INDEX(INDIRECT($2:$2),KALINDO[[#This Row],[//]]))</f>
        <v/>
      </c>
      <c r="N29" s="33" t="str">
        <f ca="1">IF(KALINDO[[#This Row],[//]]="","",INDEX(INDIRECT($2:$2),KALINDO[[#This Row],[//]]))</f>
        <v/>
      </c>
      <c r="O29" s="44" t="str">
        <f ca="1">IF(KALINDO[[#This Row],[//]]="","",INDEX(INDIRECT($2:$2),KALINDO[[#This Row],[//]]))</f>
        <v/>
      </c>
      <c r="P29" s="44" t="str">
        <f ca="1">IF(KALINDO[[#This Row],[//]]="","",IF(INDEX(INDIRECT($2:$2),KALINDO[[#This Row],[//]])="","",INDEX(INDIRECT($2:$2),KALINDO[[#This Row],[//]])))</f>
        <v/>
      </c>
      <c r="Q29" s="33" t="str">
        <f ca="1">IF(KALINDO[[#This Row],[//]]="","",INDEX(INDIRECT($2:$2),KALINDO[[#This Row],[//]]))</f>
        <v/>
      </c>
      <c r="R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9" s="45" t="str">
        <f ca="1">IF(KALINDO[[#This Row],[//]]="","",IF(INDEX(INDIRECT($2:$2),KALINDO[[#This Row],[//]])="","",INDEX(INDIRECT($2:$2),KALINDO[[#This Row],[//]])))</f>
        <v/>
      </c>
      <c r="U29" s="31" t="str">
        <f ca="1">IF(KALINDO[[#This Row],[//]]="","",INDEX(INDIRECT($2:$2),KALINDO[[#This Row],[//]]))</f>
        <v/>
      </c>
      <c r="V29" s="31" t="str">
        <f ca="1">LOWER(SUBSTITUTE(SUBSTITUTE(SUBSTITUTE(SUBSTITUTE(SUBSTITUTE(SUBSTITUTE(SUBSTITUTE(KALINDO[[#This Row],[N.B.nota]]," ",""),"-",""),"(",""),")",""),".",""),",",""),"/",""))</f>
        <v/>
      </c>
      <c r="W29" s="31" t="str">
        <f ca="1">IF(KALINDO[[#This Row],[concat]]="","",MATCH(KALINDO[[#This Row],[concat]],[3]!db[NB NOTA_C],0)+1)</f>
        <v/>
      </c>
      <c r="X29" s="31" t="str">
        <f ca="1">IF(KALINDO[[#This Row],[N.B.nota]]="","",ADDRESS(ROW(KALINDO[QB]),COLUMN(KALINDO[QB]))&amp;":"&amp;ADDRESS(ROW(),COLUMN(KALINDO[QB])))</f>
        <v/>
      </c>
      <c r="Y29" s="46" t="str">
        <f ca="1">IF(KALINDO[[#This Row],[//]]="","",HYPERLINK("[../DB.xlsx]DB!e"&amp;MATCH(KALINDO[[#This Row],[concat]],[3]!db[NB NOTA_C],0)+1,"&gt;"))</f>
        <v/>
      </c>
      <c r="Z29" s="32" t="str">
        <f ca="1">IF(KALINDO[[#This Row],[ID NOTA]]="",INDIRECT(ADDRESS(ROW()-1,COLUMN())),KALINDO[[#This Row],[ID NOTA]])</f>
        <v>ID NOTA_H</v>
      </c>
    </row>
    <row r="30" spans="1:26" x14ac:dyDescent="0.25">
      <c r="A30" s="32"/>
      <c r="B30" s="48" t="str">
        <f>IF(KALINDO[[#This Row],[N_ID]]="","",INDEX(Table1[ID],MATCH(KALINDO[[#This Row],[N_ID]],Table1[N_ID],0)))</f>
        <v/>
      </c>
      <c r="C30" s="48" t="str">
        <f ca="1">IF(KALINDO[[#This Row],[//]]="","",HYPERLINK("[NOTA.xlsx]NOTA!D"&amp;KALINDO[[#This Row],[//]]+2,"&gt;"))</f>
        <v/>
      </c>
      <c r="D30" s="48" t="str">
        <f>IF(KALINDO[[#This Row],[ID NOTA]]="","",INDEX(Table1[QB],MATCH(KALINDO[[#This Row],[ID NOTA]],Table1[ID],0)))</f>
        <v/>
      </c>
      <c r="E3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0" s="48"/>
      <c r="G30" s="30" t="str">
        <f ca="1">IF(KALINDO[[#This Row],[N_ID]]="","",INDEX(INDIRECT($2:$2),KALINDO[[#This Row],[//]]))</f>
        <v/>
      </c>
      <c r="H30" s="30" t="str">
        <f ca="1">IF(KALINDO[[#This Row],[N_ID]]="","",INDEX(INDIRECT($2:$2),KALINDO[[#This Row],[//]]))</f>
        <v/>
      </c>
      <c r="I30" s="31" t="str">
        <f ca="1">IF(KALINDO[[#This Row],[N_ID]]="","",INDEX(INDIRECT($2:$2),KALINDO[[#This Row],[//]]))</f>
        <v/>
      </c>
      <c r="J30" s="35" t="str">
        <f ca="1">IF(KALINDO[[#This Row],[//]]="","",INDEX([3]!db[NB PAJAK],KALINDO[[#This Row],[stt]]-1))</f>
        <v/>
      </c>
      <c r="K30" s="48" t="str">
        <f ca="1">IF(KALINDO[[#This Row],[//]]="","",INDEX(INDIRECT($2:$2),KALINDO[[#This Row],[//]]))</f>
        <v/>
      </c>
      <c r="L30" s="48" t="str">
        <f ca="1">IF(KALINDO[[#This Row],[//]]="","",INDEX(INDIRECT($2:$2),KALINDO[[#This Row],[//]]))</f>
        <v/>
      </c>
      <c r="M30" s="48" t="str">
        <f ca="1">IF(KALINDO[[#This Row],[//]]="","",INDEX(INDIRECT($2:$2),KALINDO[[#This Row],[//]]))</f>
        <v/>
      </c>
      <c r="N30" s="33" t="str">
        <f ca="1">IF(KALINDO[[#This Row],[//]]="","",INDEX(INDIRECT($2:$2),KALINDO[[#This Row],[//]]))</f>
        <v/>
      </c>
      <c r="O30" s="44" t="str">
        <f ca="1">IF(KALINDO[[#This Row],[//]]="","",INDEX(INDIRECT($2:$2),KALINDO[[#This Row],[//]]))</f>
        <v/>
      </c>
      <c r="P30" s="44" t="str">
        <f ca="1">IF(KALINDO[[#This Row],[//]]="","",IF(INDEX(INDIRECT($2:$2),KALINDO[[#This Row],[//]])="","",INDEX(INDIRECT($2:$2),KALINDO[[#This Row],[//]])))</f>
        <v/>
      </c>
      <c r="Q30" s="33" t="str">
        <f ca="1">IF(KALINDO[[#This Row],[//]]="","",INDEX(INDIRECT($2:$2),KALINDO[[#This Row],[//]]))</f>
        <v/>
      </c>
      <c r="R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0" s="45" t="str">
        <f ca="1">IF(KALINDO[[#This Row],[//]]="","",IF(INDEX(INDIRECT($2:$2),KALINDO[[#This Row],[//]])="","",INDEX(INDIRECT($2:$2),KALINDO[[#This Row],[//]])))</f>
        <v/>
      </c>
      <c r="U30" s="31" t="str">
        <f ca="1">IF(KALINDO[[#This Row],[//]]="","",INDEX(INDIRECT($2:$2),KALINDO[[#This Row],[//]]))</f>
        <v/>
      </c>
      <c r="V30" s="31" t="str">
        <f ca="1">LOWER(SUBSTITUTE(SUBSTITUTE(SUBSTITUTE(SUBSTITUTE(SUBSTITUTE(SUBSTITUTE(SUBSTITUTE(KALINDO[[#This Row],[N.B.nota]]," ",""),"-",""),"(",""),")",""),".",""),",",""),"/",""))</f>
        <v/>
      </c>
      <c r="W30" s="31" t="str">
        <f ca="1">IF(KALINDO[[#This Row],[concat]]="","",MATCH(KALINDO[[#This Row],[concat]],[3]!db[NB NOTA_C],0)+1)</f>
        <v/>
      </c>
      <c r="X30" s="31" t="str">
        <f ca="1">IF(KALINDO[[#This Row],[N.B.nota]]="","",ADDRESS(ROW(KALINDO[QB]),COLUMN(KALINDO[QB]))&amp;":"&amp;ADDRESS(ROW(),COLUMN(KALINDO[QB])))</f>
        <v/>
      </c>
      <c r="Y30" s="46" t="str">
        <f ca="1">IF(KALINDO[[#This Row],[//]]="","",HYPERLINK("[../DB.xlsx]DB!e"&amp;MATCH(KALINDO[[#This Row],[concat]],[3]!db[NB NOTA_C],0)+1,"&gt;"))</f>
        <v/>
      </c>
      <c r="Z30" s="32" t="str">
        <f ca="1">IF(KALINDO[[#This Row],[ID NOTA]]="",INDIRECT(ADDRESS(ROW()-1,COLUMN())),KALINDO[[#This Row],[ID NOTA]])</f>
        <v>ID NOTA_H</v>
      </c>
    </row>
    <row r="31" spans="1:26" x14ac:dyDescent="0.25">
      <c r="A31" s="32"/>
      <c r="B31" s="48" t="str">
        <f>IF(KALINDO[[#This Row],[N_ID]]="","",INDEX(Table1[ID],MATCH(KALINDO[[#This Row],[N_ID]],Table1[N_ID],0)))</f>
        <v/>
      </c>
      <c r="C31" s="48" t="str">
        <f ca="1">IF(KALINDO[[#This Row],[//]]="","",HYPERLINK("[NOTA.xlsx]NOTA!D"&amp;KALINDO[[#This Row],[//]]+2,"&gt;"))</f>
        <v/>
      </c>
      <c r="D31" s="48" t="str">
        <f>IF(KALINDO[[#This Row],[ID NOTA]]="","",INDEX(Table1[QB],MATCH(KALINDO[[#This Row],[ID NOTA]],Table1[ID],0)))</f>
        <v/>
      </c>
      <c r="E3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1" s="48"/>
      <c r="G31" s="30" t="str">
        <f ca="1">IF(KALINDO[[#This Row],[N_ID]]="","",INDEX(INDIRECT($2:$2),KALINDO[[#This Row],[//]]))</f>
        <v/>
      </c>
      <c r="H31" s="30" t="str">
        <f ca="1">IF(KALINDO[[#This Row],[N_ID]]="","",INDEX(INDIRECT($2:$2),KALINDO[[#This Row],[//]]))</f>
        <v/>
      </c>
      <c r="I31" s="31" t="str">
        <f ca="1">IF(KALINDO[[#This Row],[N_ID]]="","",INDEX(INDIRECT($2:$2),KALINDO[[#This Row],[//]]))</f>
        <v/>
      </c>
      <c r="J31" s="35" t="str">
        <f ca="1">IF(KALINDO[[#This Row],[//]]="","",INDEX([3]!db[NB PAJAK],KALINDO[[#This Row],[stt]]-1))</f>
        <v/>
      </c>
      <c r="K31" s="48" t="str">
        <f ca="1">IF(KALINDO[[#This Row],[//]]="","",INDEX(INDIRECT($2:$2),KALINDO[[#This Row],[//]]))</f>
        <v/>
      </c>
      <c r="L31" s="48" t="str">
        <f ca="1">IF(KALINDO[[#This Row],[//]]="","",INDEX(INDIRECT($2:$2),KALINDO[[#This Row],[//]]))</f>
        <v/>
      </c>
      <c r="M31" s="48" t="str">
        <f ca="1">IF(KALINDO[[#This Row],[//]]="","",INDEX(INDIRECT($2:$2),KALINDO[[#This Row],[//]]))</f>
        <v/>
      </c>
      <c r="N31" s="33" t="str">
        <f ca="1">IF(KALINDO[[#This Row],[//]]="","",INDEX(INDIRECT($2:$2),KALINDO[[#This Row],[//]]))</f>
        <v/>
      </c>
      <c r="O31" s="44" t="str">
        <f ca="1">IF(KALINDO[[#This Row],[//]]="","",INDEX(INDIRECT($2:$2),KALINDO[[#This Row],[//]]))</f>
        <v/>
      </c>
      <c r="P31" s="44" t="str">
        <f ca="1">IF(KALINDO[[#This Row],[//]]="","",IF(INDEX(INDIRECT($2:$2),KALINDO[[#This Row],[//]])="","",INDEX(INDIRECT($2:$2),KALINDO[[#This Row],[//]])))</f>
        <v/>
      </c>
      <c r="Q31" s="33" t="str">
        <f ca="1">IF(KALINDO[[#This Row],[//]]="","",INDEX(INDIRECT($2:$2),KALINDO[[#This Row],[//]]))</f>
        <v/>
      </c>
      <c r="R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1" s="45" t="str">
        <f ca="1">IF(KALINDO[[#This Row],[//]]="","",IF(INDEX(INDIRECT($2:$2),KALINDO[[#This Row],[//]])="","",INDEX(INDIRECT($2:$2),KALINDO[[#This Row],[//]])))</f>
        <v/>
      </c>
      <c r="U31" s="31" t="str">
        <f ca="1">IF(KALINDO[[#This Row],[//]]="","",INDEX(INDIRECT($2:$2),KALINDO[[#This Row],[//]]))</f>
        <v/>
      </c>
      <c r="V31" s="31" t="str">
        <f ca="1">LOWER(SUBSTITUTE(SUBSTITUTE(SUBSTITUTE(SUBSTITUTE(SUBSTITUTE(SUBSTITUTE(SUBSTITUTE(KALINDO[[#This Row],[N.B.nota]]," ",""),"-",""),"(",""),")",""),".",""),",",""),"/",""))</f>
        <v/>
      </c>
      <c r="W31" s="31" t="str">
        <f ca="1">IF(KALINDO[[#This Row],[concat]]="","",MATCH(KALINDO[[#This Row],[concat]],[3]!db[NB NOTA_C],0)+1)</f>
        <v/>
      </c>
      <c r="X31" s="31" t="str">
        <f ca="1">IF(KALINDO[[#This Row],[N.B.nota]]="","",ADDRESS(ROW(KALINDO[QB]),COLUMN(KALINDO[QB]))&amp;":"&amp;ADDRESS(ROW(),COLUMN(KALINDO[QB])))</f>
        <v/>
      </c>
      <c r="Y31" s="46" t="str">
        <f ca="1">IF(KALINDO[[#This Row],[//]]="","",HYPERLINK("[../DB.xlsx]DB!e"&amp;MATCH(KALINDO[[#This Row],[concat]],[3]!db[NB NOTA_C],0)+1,"&gt;"))</f>
        <v/>
      </c>
      <c r="Z31" s="32" t="str">
        <f ca="1">IF(KALINDO[[#This Row],[ID NOTA]]="",INDIRECT(ADDRESS(ROW()-1,COLUMN())),KALINDO[[#This Row],[ID NOTA]])</f>
        <v>ID NOTA_H</v>
      </c>
    </row>
    <row r="32" spans="1:26" x14ac:dyDescent="0.25">
      <c r="A32" s="32"/>
      <c r="B32" s="48" t="str">
        <f>IF(KALINDO[[#This Row],[N_ID]]="","",INDEX(Table1[ID],MATCH(KALINDO[[#This Row],[N_ID]],Table1[N_ID],0)))</f>
        <v/>
      </c>
      <c r="C32" s="48" t="str">
        <f ca="1">IF(KALINDO[[#This Row],[//]]="","",HYPERLINK("[NOTA.xlsx]NOTA!D"&amp;KALINDO[[#This Row],[//]]+2,"&gt;"))</f>
        <v/>
      </c>
      <c r="D32" s="48" t="str">
        <f>IF(KALINDO[[#This Row],[ID NOTA]]="","",INDEX(Table1[QB],MATCH(KALINDO[[#This Row],[ID NOTA]],Table1[ID],0)))</f>
        <v/>
      </c>
      <c r="E3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2" s="48"/>
      <c r="G32" s="30" t="str">
        <f ca="1">IF(KALINDO[[#This Row],[N_ID]]="","",INDEX(INDIRECT($2:$2),KALINDO[[#This Row],[//]]))</f>
        <v/>
      </c>
      <c r="H32" s="30" t="str">
        <f ca="1">IF(KALINDO[[#This Row],[N_ID]]="","",INDEX(INDIRECT($2:$2),KALINDO[[#This Row],[//]]))</f>
        <v/>
      </c>
      <c r="I32" s="31" t="str">
        <f ca="1">IF(KALINDO[[#This Row],[N_ID]]="","",INDEX(INDIRECT($2:$2),KALINDO[[#This Row],[//]]))</f>
        <v/>
      </c>
      <c r="J32" s="35" t="str">
        <f ca="1">IF(KALINDO[[#This Row],[//]]="","",INDEX([3]!db[NB PAJAK],KALINDO[[#This Row],[stt]]-1))</f>
        <v/>
      </c>
      <c r="K32" s="48" t="str">
        <f ca="1">IF(KALINDO[[#This Row],[//]]="","",INDEX(INDIRECT($2:$2),KALINDO[[#This Row],[//]]))</f>
        <v/>
      </c>
      <c r="L32" s="48" t="str">
        <f ca="1">IF(KALINDO[[#This Row],[//]]="","",INDEX(INDIRECT($2:$2),KALINDO[[#This Row],[//]]))</f>
        <v/>
      </c>
      <c r="M32" s="48" t="str">
        <f ca="1">IF(KALINDO[[#This Row],[//]]="","",INDEX(INDIRECT($2:$2),KALINDO[[#This Row],[//]]))</f>
        <v/>
      </c>
      <c r="N32" s="33" t="str">
        <f ca="1">IF(KALINDO[[#This Row],[//]]="","",INDEX(INDIRECT($2:$2),KALINDO[[#This Row],[//]]))</f>
        <v/>
      </c>
      <c r="O32" s="44" t="str">
        <f ca="1">IF(KALINDO[[#This Row],[//]]="","",INDEX(INDIRECT($2:$2),KALINDO[[#This Row],[//]]))</f>
        <v/>
      </c>
      <c r="P32" s="44" t="str">
        <f ca="1">IF(KALINDO[[#This Row],[//]]="","",IF(INDEX(INDIRECT($2:$2),KALINDO[[#This Row],[//]])="","",INDEX(INDIRECT($2:$2),KALINDO[[#This Row],[//]])))</f>
        <v/>
      </c>
      <c r="Q32" s="33" t="str">
        <f ca="1">IF(KALINDO[[#This Row],[//]]="","",INDEX(INDIRECT($2:$2),KALINDO[[#This Row],[//]]))</f>
        <v/>
      </c>
      <c r="R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2" s="45" t="str">
        <f ca="1">IF(KALINDO[[#This Row],[//]]="","",IF(INDEX(INDIRECT($2:$2),KALINDO[[#This Row],[//]])="","",INDEX(INDIRECT($2:$2),KALINDO[[#This Row],[//]])))</f>
        <v/>
      </c>
      <c r="U32" s="31" t="str">
        <f ca="1">IF(KALINDO[[#This Row],[//]]="","",INDEX(INDIRECT($2:$2),KALINDO[[#This Row],[//]]))</f>
        <v/>
      </c>
      <c r="V32" s="31" t="str">
        <f ca="1">LOWER(SUBSTITUTE(SUBSTITUTE(SUBSTITUTE(SUBSTITUTE(SUBSTITUTE(SUBSTITUTE(SUBSTITUTE(KALINDO[[#This Row],[N.B.nota]]," ",""),"-",""),"(",""),")",""),".",""),",",""),"/",""))</f>
        <v/>
      </c>
      <c r="W32" s="31" t="str">
        <f ca="1">IF(KALINDO[[#This Row],[concat]]="","",MATCH(KALINDO[[#This Row],[concat]],[3]!db[NB NOTA_C],0)+1)</f>
        <v/>
      </c>
      <c r="X32" s="31" t="str">
        <f ca="1">IF(KALINDO[[#This Row],[N.B.nota]]="","",ADDRESS(ROW(KALINDO[QB]),COLUMN(KALINDO[QB]))&amp;":"&amp;ADDRESS(ROW(),COLUMN(KALINDO[QB])))</f>
        <v/>
      </c>
      <c r="Y32" s="46" t="str">
        <f ca="1">IF(KALINDO[[#This Row],[//]]="","",HYPERLINK("[../DB.xlsx]DB!e"&amp;MATCH(KALINDO[[#This Row],[concat]],[3]!db[NB NOTA_C],0)+1,"&gt;"))</f>
        <v/>
      </c>
      <c r="Z32" s="32" t="str">
        <f ca="1">IF(KALINDO[[#This Row],[ID NOTA]]="",INDIRECT(ADDRESS(ROW()-1,COLUMN())),KALINDO[[#This Row],[ID NOTA]])</f>
        <v>ID NOTA_H</v>
      </c>
    </row>
    <row r="33" spans="1:26" x14ac:dyDescent="0.25">
      <c r="A33" s="32"/>
      <c r="B33" s="48" t="str">
        <f>IF(KALINDO[[#This Row],[N_ID]]="","",INDEX(Table1[ID],MATCH(KALINDO[[#This Row],[N_ID]],Table1[N_ID],0)))</f>
        <v/>
      </c>
      <c r="C33" s="48" t="str">
        <f ca="1">IF(KALINDO[[#This Row],[//]]="","",HYPERLINK("[NOTA.xlsx]NOTA!D"&amp;KALINDO[[#This Row],[//]]+2,"&gt;"))</f>
        <v/>
      </c>
      <c r="D33" s="48" t="str">
        <f>IF(KALINDO[[#This Row],[ID NOTA]]="","",INDEX(Table1[QB],MATCH(KALINDO[[#This Row],[ID NOTA]],Table1[ID],0)))</f>
        <v/>
      </c>
      <c r="E3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3" s="48"/>
      <c r="G33" s="30" t="str">
        <f ca="1">IF(KALINDO[[#This Row],[N_ID]]="","",INDEX(INDIRECT($2:$2),KALINDO[[#This Row],[//]]))</f>
        <v/>
      </c>
      <c r="H33" s="30" t="str">
        <f ca="1">IF(KALINDO[[#This Row],[N_ID]]="","",INDEX(INDIRECT($2:$2),KALINDO[[#This Row],[//]]))</f>
        <v/>
      </c>
      <c r="I33" s="31" t="str">
        <f ca="1">IF(KALINDO[[#This Row],[N_ID]]="","",INDEX(INDIRECT($2:$2),KALINDO[[#This Row],[//]]))</f>
        <v/>
      </c>
      <c r="J33" s="35" t="str">
        <f ca="1">IF(KALINDO[[#This Row],[//]]="","",INDEX([3]!db[NB PAJAK],KALINDO[[#This Row],[stt]]-1))</f>
        <v/>
      </c>
      <c r="K33" s="48" t="str">
        <f ca="1">IF(KALINDO[[#This Row],[//]]="","",INDEX(INDIRECT($2:$2),KALINDO[[#This Row],[//]]))</f>
        <v/>
      </c>
      <c r="L33" s="48" t="str">
        <f ca="1">IF(KALINDO[[#This Row],[//]]="","",INDEX(INDIRECT($2:$2),KALINDO[[#This Row],[//]]))</f>
        <v/>
      </c>
      <c r="M33" s="48" t="str">
        <f ca="1">IF(KALINDO[[#This Row],[//]]="","",INDEX(INDIRECT($2:$2),KALINDO[[#This Row],[//]]))</f>
        <v/>
      </c>
      <c r="N33" s="33" t="str">
        <f ca="1">IF(KALINDO[[#This Row],[//]]="","",INDEX(INDIRECT($2:$2),KALINDO[[#This Row],[//]]))</f>
        <v/>
      </c>
      <c r="O33" s="44" t="str">
        <f ca="1">IF(KALINDO[[#This Row],[//]]="","",INDEX(INDIRECT($2:$2),KALINDO[[#This Row],[//]]))</f>
        <v/>
      </c>
      <c r="P33" s="44" t="str">
        <f ca="1">IF(KALINDO[[#This Row],[//]]="","",IF(INDEX(INDIRECT($2:$2),KALINDO[[#This Row],[//]])="","",INDEX(INDIRECT($2:$2),KALINDO[[#This Row],[//]])))</f>
        <v/>
      </c>
      <c r="Q33" s="33" t="str">
        <f ca="1">IF(KALINDO[[#This Row],[//]]="","",INDEX(INDIRECT($2:$2),KALINDO[[#This Row],[//]]))</f>
        <v/>
      </c>
      <c r="R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3" s="45" t="str">
        <f ca="1">IF(KALINDO[[#This Row],[//]]="","",IF(INDEX(INDIRECT($2:$2),KALINDO[[#This Row],[//]])="","",INDEX(INDIRECT($2:$2),KALINDO[[#This Row],[//]])))</f>
        <v/>
      </c>
      <c r="U33" s="31" t="str">
        <f ca="1">IF(KALINDO[[#This Row],[//]]="","",INDEX(INDIRECT($2:$2),KALINDO[[#This Row],[//]]))</f>
        <v/>
      </c>
      <c r="V33" s="31" t="str">
        <f ca="1">LOWER(SUBSTITUTE(SUBSTITUTE(SUBSTITUTE(SUBSTITUTE(SUBSTITUTE(SUBSTITUTE(SUBSTITUTE(KALINDO[[#This Row],[N.B.nota]]," ",""),"-",""),"(",""),")",""),".",""),",",""),"/",""))</f>
        <v/>
      </c>
      <c r="W33" s="31" t="str">
        <f ca="1">IF(KALINDO[[#This Row],[concat]]="","",MATCH(KALINDO[[#This Row],[concat]],[3]!db[NB NOTA_C],0)+1)</f>
        <v/>
      </c>
      <c r="X33" s="31" t="str">
        <f ca="1">IF(KALINDO[[#This Row],[N.B.nota]]="","",ADDRESS(ROW(KALINDO[QB]),COLUMN(KALINDO[QB]))&amp;":"&amp;ADDRESS(ROW(),COLUMN(KALINDO[QB])))</f>
        <v/>
      </c>
      <c r="Y33" s="46" t="str">
        <f ca="1">IF(KALINDO[[#This Row],[//]]="","",HYPERLINK("[../DB.xlsx]DB!e"&amp;MATCH(KALINDO[[#This Row],[concat]],[3]!db[NB NOTA_C],0)+1,"&gt;"))</f>
        <v/>
      </c>
      <c r="Z33" s="32" t="str">
        <f ca="1">IF(KALINDO[[#This Row],[ID NOTA]]="",INDIRECT(ADDRESS(ROW()-1,COLUMN())),KALINDO[[#This Row],[ID NOTA]])</f>
        <v>ID NOTA_H</v>
      </c>
    </row>
    <row r="34" spans="1:26" x14ac:dyDescent="0.25">
      <c r="A34" s="32"/>
      <c r="B34" s="48" t="str">
        <f>IF(KALINDO[[#This Row],[N_ID]]="","",INDEX(Table1[ID],MATCH(KALINDO[[#This Row],[N_ID]],Table1[N_ID],0)))</f>
        <v/>
      </c>
      <c r="C34" s="48" t="str">
        <f ca="1">IF(KALINDO[[#This Row],[//]]="","",HYPERLINK("[NOTA.xlsx]NOTA!D"&amp;KALINDO[[#This Row],[//]]+2,"&gt;"))</f>
        <v/>
      </c>
      <c r="D34" s="48" t="str">
        <f>IF(KALINDO[[#This Row],[ID NOTA]]="","",INDEX(Table1[QB],MATCH(KALINDO[[#This Row],[ID NOTA]],Table1[ID],0)))</f>
        <v/>
      </c>
      <c r="E3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4" s="48"/>
      <c r="G34" s="30" t="str">
        <f ca="1">IF(KALINDO[[#This Row],[N_ID]]="","",INDEX(INDIRECT($2:$2),KALINDO[[#This Row],[//]]))</f>
        <v/>
      </c>
      <c r="H34" s="30" t="str">
        <f ca="1">IF(KALINDO[[#This Row],[N_ID]]="","",INDEX(INDIRECT($2:$2),KALINDO[[#This Row],[//]]))</f>
        <v/>
      </c>
      <c r="I34" s="31" t="str">
        <f ca="1">IF(KALINDO[[#This Row],[N_ID]]="","",INDEX(INDIRECT($2:$2),KALINDO[[#This Row],[//]]))</f>
        <v/>
      </c>
      <c r="J34" s="35" t="str">
        <f ca="1">IF(KALINDO[[#This Row],[//]]="","",INDEX([3]!db[NB PAJAK],KALINDO[[#This Row],[stt]]-1))</f>
        <v/>
      </c>
      <c r="K34" s="48" t="str">
        <f ca="1">IF(KALINDO[[#This Row],[//]]="","",INDEX(INDIRECT($2:$2),KALINDO[[#This Row],[//]]))</f>
        <v/>
      </c>
      <c r="L34" s="48" t="str">
        <f ca="1">IF(KALINDO[[#This Row],[//]]="","",INDEX(INDIRECT($2:$2),KALINDO[[#This Row],[//]]))</f>
        <v/>
      </c>
      <c r="M34" s="48" t="str">
        <f ca="1">IF(KALINDO[[#This Row],[//]]="","",INDEX(INDIRECT($2:$2),KALINDO[[#This Row],[//]]))</f>
        <v/>
      </c>
      <c r="N34" s="33" t="str">
        <f ca="1">IF(KALINDO[[#This Row],[//]]="","",INDEX(INDIRECT($2:$2),KALINDO[[#This Row],[//]]))</f>
        <v/>
      </c>
      <c r="O34" s="44" t="str">
        <f ca="1">IF(KALINDO[[#This Row],[//]]="","",INDEX(INDIRECT($2:$2),KALINDO[[#This Row],[//]]))</f>
        <v/>
      </c>
      <c r="P34" s="44" t="str">
        <f ca="1">IF(KALINDO[[#This Row],[//]]="","",IF(INDEX(INDIRECT($2:$2),KALINDO[[#This Row],[//]])="","",INDEX(INDIRECT($2:$2),KALINDO[[#This Row],[//]])))</f>
        <v/>
      </c>
      <c r="Q34" s="33" t="str">
        <f ca="1">IF(KALINDO[[#This Row],[//]]="","",INDEX(INDIRECT($2:$2),KALINDO[[#This Row],[//]]))</f>
        <v/>
      </c>
      <c r="R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4" s="45" t="str">
        <f ca="1">IF(KALINDO[[#This Row],[//]]="","",IF(INDEX(INDIRECT($2:$2),KALINDO[[#This Row],[//]])="","",INDEX(INDIRECT($2:$2),KALINDO[[#This Row],[//]])))</f>
        <v/>
      </c>
      <c r="U34" s="31" t="str">
        <f ca="1">IF(KALINDO[[#This Row],[//]]="","",INDEX(INDIRECT($2:$2),KALINDO[[#This Row],[//]]))</f>
        <v/>
      </c>
      <c r="V34" s="31" t="str">
        <f ca="1">LOWER(SUBSTITUTE(SUBSTITUTE(SUBSTITUTE(SUBSTITUTE(SUBSTITUTE(SUBSTITUTE(SUBSTITUTE(KALINDO[[#This Row],[N.B.nota]]," ",""),"-",""),"(",""),")",""),".",""),",",""),"/",""))</f>
        <v/>
      </c>
      <c r="W34" s="31" t="str">
        <f ca="1">IF(KALINDO[[#This Row],[concat]]="","",MATCH(KALINDO[[#This Row],[concat]],[3]!db[NB NOTA_C],0)+1)</f>
        <v/>
      </c>
      <c r="X34" s="31" t="str">
        <f ca="1">IF(KALINDO[[#This Row],[N.B.nota]]="","",ADDRESS(ROW(KALINDO[QB]),COLUMN(KALINDO[QB]))&amp;":"&amp;ADDRESS(ROW(),COLUMN(KALINDO[QB])))</f>
        <v/>
      </c>
      <c r="Y34" s="46" t="str">
        <f ca="1">IF(KALINDO[[#This Row],[//]]="","",HYPERLINK("[../DB.xlsx]DB!e"&amp;MATCH(KALINDO[[#This Row],[concat]],[3]!db[NB NOTA_C],0)+1,"&gt;"))</f>
        <v/>
      </c>
      <c r="Z34" s="32" t="str">
        <f ca="1">IF(KALINDO[[#This Row],[ID NOTA]]="",INDIRECT(ADDRESS(ROW()-1,COLUMN())),KALINDO[[#This Row],[ID NOTA]])</f>
        <v>ID NOTA_H</v>
      </c>
    </row>
    <row r="35" spans="1:26" x14ac:dyDescent="0.25">
      <c r="A35" s="32"/>
      <c r="B35" s="48" t="str">
        <f>IF(KALINDO[[#This Row],[N_ID]]="","",INDEX(Table1[ID],MATCH(KALINDO[[#This Row],[N_ID]],Table1[N_ID],0)))</f>
        <v/>
      </c>
      <c r="C35" s="48" t="str">
        <f ca="1">IF(KALINDO[[#This Row],[//]]="","",HYPERLINK("[NOTA.xlsx]NOTA!D"&amp;KALINDO[[#This Row],[//]]+2,"&gt;"))</f>
        <v/>
      </c>
      <c r="D35" s="48" t="str">
        <f>IF(KALINDO[[#This Row],[ID NOTA]]="","",INDEX(Table1[QB],MATCH(KALINDO[[#This Row],[ID NOTA]],Table1[ID],0)))</f>
        <v/>
      </c>
      <c r="E3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5" s="48"/>
      <c r="G35" s="30" t="str">
        <f ca="1">IF(KALINDO[[#This Row],[N_ID]]="","",INDEX(INDIRECT($2:$2),KALINDO[[#This Row],[//]]))</f>
        <v/>
      </c>
      <c r="H35" s="30" t="str">
        <f ca="1">IF(KALINDO[[#This Row],[N_ID]]="","",INDEX(INDIRECT($2:$2),KALINDO[[#This Row],[//]]))</f>
        <v/>
      </c>
      <c r="I35" s="31" t="str">
        <f ca="1">IF(KALINDO[[#This Row],[N_ID]]="","",INDEX(INDIRECT($2:$2),KALINDO[[#This Row],[//]]))</f>
        <v/>
      </c>
      <c r="J35" s="35" t="str">
        <f ca="1">IF(KALINDO[[#This Row],[//]]="","",INDEX([3]!db[NB PAJAK],KALINDO[[#This Row],[stt]]-1))</f>
        <v/>
      </c>
      <c r="K35" s="48" t="str">
        <f ca="1">IF(KALINDO[[#This Row],[//]]="","",INDEX(INDIRECT($2:$2),KALINDO[[#This Row],[//]]))</f>
        <v/>
      </c>
      <c r="L35" s="48" t="str">
        <f ca="1">IF(KALINDO[[#This Row],[//]]="","",INDEX(INDIRECT($2:$2),KALINDO[[#This Row],[//]]))</f>
        <v/>
      </c>
      <c r="M35" s="48" t="str">
        <f ca="1">IF(KALINDO[[#This Row],[//]]="","",INDEX(INDIRECT($2:$2),KALINDO[[#This Row],[//]]))</f>
        <v/>
      </c>
      <c r="N35" s="33" t="str">
        <f ca="1">IF(KALINDO[[#This Row],[//]]="","",INDEX(INDIRECT($2:$2),KALINDO[[#This Row],[//]]))</f>
        <v/>
      </c>
      <c r="O35" s="44" t="str">
        <f ca="1">IF(KALINDO[[#This Row],[//]]="","",INDEX(INDIRECT($2:$2),KALINDO[[#This Row],[//]]))</f>
        <v/>
      </c>
      <c r="P35" s="44" t="str">
        <f ca="1">IF(KALINDO[[#This Row],[//]]="","",IF(INDEX(INDIRECT($2:$2),KALINDO[[#This Row],[//]])="","",INDEX(INDIRECT($2:$2),KALINDO[[#This Row],[//]])))</f>
        <v/>
      </c>
      <c r="Q35" s="33" t="str">
        <f ca="1">IF(KALINDO[[#This Row],[//]]="","",INDEX(INDIRECT($2:$2),KALINDO[[#This Row],[//]]))</f>
        <v/>
      </c>
      <c r="R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5" s="45" t="str">
        <f ca="1">IF(KALINDO[[#This Row],[//]]="","",IF(INDEX(INDIRECT($2:$2),KALINDO[[#This Row],[//]])="","",INDEX(INDIRECT($2:$2),KALINDO[[#This Row],[//]])))</f>
        <v/>
      </c>
      <c r="U35" s="31" t="str">
        <f ca="1">IF(KALINDO[[#This Row],[//]]="","",INDEX(INDIRECT($2:$2),KALINDO[[#This Row],[//]]))</f>
        <v/>
      </c>
      <c r="V35" s="31" t="str">
        <f ca="1">LOWER(SUBSTITUTE(SUBSTITUTE(SUBSTITUTE(SUBSTITUTE(SUBSTITUTE(SUBSTITUTE(SUBSTITUTE(KALINDO[[#This Row],[N.B.nota]]," ",""),"-",""),"(",""),")",""),".",""),",",""),"/",""))</f>
        <v/>
      </c>
      <c r="W35" s="31" t="str">
        <f ca="1">IF(KALINDO[[#This Row],[concat]]="","",MATCH(KALINDO[[#This Row],[concat]],[3]!db[NB NOTA_C],0)+1)</f>
        <v/>
      </c>
      <c r="X35" s="31" t="str">
        <f ca="1">IF(KALINDO[[#This Row],[N.B.nota]]="","",ADDRESS(ROW(KALINDO[QB]),COLUMN(KALINDO[QB]))&amp;":"&amp;ADDRESS(ROW(),COLUMN(KALINDO[QB])))</f>
        <v/>
      </c>
      <c r="Y35" s="46" t="str">
        <f ca="1">IF(KALINDO[[#This Row],[//]]="","",HYPERLINK("[../DB.xlsx]DB!e"&amp;MATCH(KALINDO[[#This Row],[concat]],[3]!db[NB NOTA_C],0)+1,"&gt;"))</f>
        <v/>
      </c>
      <c r="Z35" s="32" t="str">
        <f ca="1">IF(KALINDO[[#This Row],[ID NOTA]]="",INDIRECT(ADDRESS(ROW()-1,COLUMN())),KALINDO[[#This Row],[ID NOTA]])</f>
        <v>ID NOTA_H</v>
      </c>
    </row>
    <row r="36" spans="1:26" x14ac:dyDescent="0.25">
      <c r="A36" s="32"/>
      <c r="B36" s="48" t="str">
        <f>IF(KALINDO[[#This Row],[N_ID]]="","",INDEX(Table1[ID],MATCH(KALINDO[[#This Row],[N_ID]],Table1[N_ID],0)))</f>
        <v/>
      </c>
      <c r="C36" s="48" t="str">
        <f ca="1">IF(KALINDO[[#This Row],[//]]="","",HYPERLINK("[NOTA.xlsx]NOTA!D"&amp;KALINDO[[#This Row],[//]]+2,"&gt;"))</f>
        <v/>
      </c>
      <c r="D36" s="48" t="str">
        <f>IF(KALINDO[[#This Row],[ID NOTA]]="","",INDEX(Table1[QB],MATCH(KALINDO[[#This Row],[ID NOTA]],Table1[ID],0)))</f>
        <v/>
      </c>
      <c r="E3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6" s="48"/>
      <c r="G36" s="30" t="str">
        <f ca="1">IF(KALINDO[[#This Row],[N_ID]]="","",INDEX(INDIRECT($2:$2),KALINDO[[#This Row],[//]]))</f>
        <v/>
      </c>
      <c r="H36" s="30" t="str">
        <f ca="1">IF(KALINDO[[#This Row],[N_ID]]="","",INDEX(INDIRECT($2:$2),KALINDO[[#This Row],[//]]))</f>
        <v/>
      </c>
      <c r="I36" s="31" t="str">
        <f ca="1">IF(KALINDO[[#This Row],[N_ID]]="","",INDEX(INDIRECT($2:$2),KALINDO[[#This Row],[//]]))</f>
        <v/>
      </c>
      <c r="J36" s="35" t="str">
        <f ca="1">IF(KALINDO[[#This Row],[//]]="","",INDEX([3]!db[NB PAJAK],KALINDO[[#This Row],[stt]]-1))</f>
        <v/>
      </c>
      <c r="K36" s="48" t="str">
        <f ca="1">IF(KALINDO[[#This Row],[//]]="","",INDEX(INDIRECT($2:$2),KALINDO[[#This Row],[//]]))</f>
        <v/>
      </c>
      <c r="L36" s="48" t="str">
        <f ca="1">IF(KALINDO[[#This Row],[//]]="","",INDEX(INDIRECT($2:$2),KALINDO[[#This Row],[//]]))</f>
        <v/>
      </c>
      <c r="M36" s="48" t="str">
        <f ca="1">IF(KALINDO[[#This Row],[//]]="","",INDEX(INDIRECT($2:$2),KALINDO[[#This Row],[//]]))</f>
        <v/>
      </c>
      <c r="N36" s="33" t="str">
        <f ca="1">IF(KALINDO[[#This Row],[//]]="","",INDEX(INDIRECT($2:$2),KALINDO[[#This Row],[//]]))</f>
        <v/>
      </c>
      <c r="O36" s="44" t="str">
        <f ca="1">IF(KALINDO[[#This Row],[//]]="","",INDEX(INDIRECT($2:$2),KALINDO[[#This Row],[//]]))</f>
        <v/>
      </c>
      <c r="P36" s="44" t="str">
        <f ca="1">IF(KALINDO[[#This Row],[//]]="","",IF(INDEX(INDIRECT($2:$2),KALINDO[[#This Row],[//]])="","",INDEX(INDIRECT($2:$2),KALINDO[[#This Row],[//]])))</f>
        <v/>
      </c>
      <c r="Q36" s="33" t="str">
        <f ca="1">IF(KALINDO[[#This Row],[//]]="","",INDEX(INDIRECT($2:$2),KALINDO[[#This Row],[//]]))</f>
        <v/>
      </c>
      <c r="R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6" s="45" t="str">
        <f ca="1">IF(KALINDO[[#This Row],[//]]="","",IF(INDEX(INDIRECT($2:$2),KALINDO[[#This Row],[//]])="","",INDEX(INDIRECT($2:$2),KALINDO[[#This Row],[//]])))</f>
        <v/>
      </c>
      <c r="U36" s="31" t="str">
        <f ca="1">IF(KALINDO[[#This Row],[//]]="","",INDEX(INDIRECT($2:$2),KALINDO[[#This Row],[//]]))</f>
        <v/>
      </c>
      <c r="V36" s="31" t="str">
        <f ca="1">LOWER(SUBSTITUTE(SUBSTITUTE(SUBSTITUTE(SUBSTITUTE(SUBSTITUTE(SUBSTITUTE(SUBSTITUTE(KALINDO[[#This Row],[N.B.nota]]," ",""),"-",""),"(",""),")",""),".",""),",",""),"/",""))</f>
        <v/>
      </c>
      <c r="W36" s="31" t="str">
        <f ca="1">IF(KALINDO[[#This Row],[concat]]="","",MATCH(KALINDO[[#This Row],[concat]],[3]!db[NB NOTA_C],0)+1)</f>
        <v/>
      </c>
      <c r="X36" s="31" t="str">
        <f ca="1">IF(KALINDO[[#This Row],[N.B.nota]]="","",ADDRESS(ROW(KALINDO[QB]),COLUMN(KALINDO[QB]))&amp;":"&amp;ADDRESS(ROW(),COLUMN(KALINDO[QB])))</f>
        <v/>
      </c>
      <c r="Y36" s="46" t="str">
        <f ca="1">IF(KALINDO[[#This Row],[//]]="","",HYPERLINK("[../DB.xlsx]DB!e"&amp;MATCH(KALINDO[[#This Row],[concat]],[3]!db[NB NOTA_C],0)+1,"&gt;"))</f>
        <v/>
      </c>
      <c r="Z36" s="32" t="str">
        <f ca="1">IF(KALINDO[[#This Row],[ID NOTA]]="",INDIRECT(ADDRESS(ROW()-1,COLUMN())),KALINDO[[#This Row],[ID NOTA]])</f>
        <v>ID NOTA_H</v>
      </c>
    </row>
    <row r="37" spans="1:26" x14ac:dyDescent="0.25">
      <c r="A37" s="32"/>
      <c r="B37" s="48" t="str">
        <f>IF(KALINDO[[#This Row],[N_ID]]="","",INDEX(Table1[ID],MATCH(KALINDO[[#This Row],[N_ID]],Table1[N_ID],0)))</f>
        <v/>
      </c>
      <c r="C37" s="48" t="str">
        <f ca="1">IF(KALINDO[[#This Row],[//]]="","",HYPERLINK("[NOTA.xlsx]NOTA!D"&amp;KALINDO[[#This Row],[//]]+2,"&gt;"))</f>
        <v/>
      </c>
      <c r="D37" s="48" t="str">
        <f>IF(KALINDO[[#This Row],[ID NOTA]]="","",INDEX(Table1[QB],MATCH(KALINDO[[#This Row],[ID NOTA]],Table1[ID],0)))</f>
        <v/>
      </c>
      <c r="E3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7" s="48"/>
      <c r="G37" s="30" t="str">
        <f ca="1">IF(KALINDO[[#This Row],[N_ID]]="","",INDEX(INDIRECT($2:$2),KALINDO[[#This Row],[//]]))</f>
        <v/>
      </c>
      <c r="H37" s="30" t="str">
        <f ca="1">IF(KALINDO[[#This Row],[N_ID]]="","",INDEX(INDIRECT($2:$2),KALINDO[[#This Row],[//]]))</f>
        <v/>
      </c>
      <c r="I37" s="31" t="str">
        <f ca="1">IF(KALINDO[[#This Row],[N_ID]]="","",INDEX(INDIRECT($2:$2),KALINDO[[#This Row],[//]]))</f>
        <v/>
      </c>
      <c r="J37" s="35" t="str">
        <f ca="1">IF(KALINDO[[#This Row],[//]]="","",INDEX([3]!db[NB PAJAK],KALINDO[[#This Row],[stt]]-1))</f>
        <v/>
      </c>
      <c r="K37" s="48" t="str">
        <f ca="1">IF(KALINDO[[#This Row],[//]]="","",INDEX(INDIRECT($2:$2),KALINDO[[#This Row],[//]]))</f>
        <v/>
      </c>
      <c r="L37" s="48" t="str">
        <f ca="1">IF(KALINDO[[#This Row],[//]]="","",INDEX(INDIRECT($2:$2),KALINDO[[#This Row],[//]]))</f>
        <v/>
      </c>
      <c r="M37" s="48" t="str">
        <f ca="1">IF(KALINDO[[#This Row],[//]]="","",INDEX(INDIRECT($2:$2),KALINDO[[#This Row],[//]]))</f>
        <v/>
      </c>
      <c r="N37" s="33" t="str">
        <f ca="1">IF(KALINDO[[#This Row],[//]]="","",INDEX(INDIRECT($2:$2),KALINDO[[#This Row],[//]]))</f>
        <v/>
      </c>
      <c r="O37" s="44" t="str">
        <f ca="1">IF(KALINDO[[#This Row],[//]]="","",INDEX(INDIRECT($2:$2),KALINDO[[#This Row],[//]]))</f>
        <v/>
      </c>
      <c r="P37" s="44" t="str">
        <f ca="1">IF(KALINDO[[#This Row],[//]]="","",IF(INDEX(INDIRECT($2:$2),KALINDO[[#This Row],[//]])="","",INDEX(INDIRECT($2:$2),KALINDO[[#This Row],[//]])))</f>
        <v/>
      </c>
      <c r="Q37" s="33" t="str">
        <f ca="1">IF(KALINDO[[#This Row],[//]]="","",INDEX(INDIRECT($2:$2),KALINDO[[#This Row],[//]]))</f>
        <v/>
      </c>
      <c r="R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7" s="45" t="str">
        <f ca="1">IF(KALINDO[[#This Row],[//]]="","",IF(INDEX(INDIRECT($2:$2),KALINDO[[#This Row],[//]])="","",INDEX(INDIRECT($2:$2),KALINDO[[#This Row],[//]])))</f>
        <v/>
      </c>
      <c r="U37" s="31" t="str">
        <f ca="1">IF(KALINDO[[#This Row],[//]]="","",INDEX(INDIRECT($2:$2),KALINDO[[#This Row],[//]]))</f>
        <v/>
      </c>
      <c r="V37" s="31" t="str">
        <f ca="1">LOWER(SUBSTITUTE(SUBSTITUTE(SUBSTITUTE(SUBSTITUTE(SUBSTITUTE(SUBSTITUTE(SUBSTITUTE(KALINDO[[#This Row],[N.B.nota]]," ",""),"-",""),"(",""),")",""),".",""),",",""),"/",""))</f>
        <v/>
      </c>
      <c r="W37" s="31" t="str">
        <f ca="1">IF(KALINDO[[#This Row],[concat]]="","",MATCH(KALINDO[[#This Row],[concat]],[3]!db[NB NOTA_C],0)+1)</f>
        <v/>
      </c>
      <c r="X37" s="31" t="str">
        <f ca="1">IF(KALINDO[[#This Row],[N.B.nota]]="","",ADDRESS(ROW(KALINDO[QB]),COLUMN(KALINDO[QB]))&amp;":"&amp;ADDRESS(ROW(),COLUMN(KALINDO[QB])))</f>
        <v/>
      </c>
      <c r="Y37" s="46" t="str">
        <f ca="1">IF(KALINDO[[#This Row],[//]]="","",HYPERLINK("[../DB.xlsx]DB!e"&amp;MATCH(KALINDO[[#This Row],[concat]],[3]!db[NB NOTA_C],0)+1,"&gt;"))</f>
        <v/>
      </c>
      <c r="Z37" s="32" t="str">
        <f ca="1">IF(KALINDO[[#This Row],[ID NOTA]]="",INDIRECT(ADDRESS(ROW()-1,COLUMN())),KALINDO[[#This Row],[ID NOTA]])</f>
        <v>ID NOTA_H</v>
      </c>
    </row>
    <row r="38" spans="1:26" x14ac:dyDescent="0.25">
      <c r="A38" s="32"/>
      <c r="B38" s="48" t="str">
        <f>IF(KALINDO[[#This Row],[N_ID]]="","",INDEX(Table1[ID],MATCH(KALINDO[[#This Row],[N_ID]],Table1[N_ID],0)))</f>
        <v/>
      </c>
      <c r="C38" s="48" t="str">
        <f ca="1">IF(KALINDO[[#This Row],[//]]="","",HYPERLINK("[NOTA.xlsx]NOTA!D"&amp;KALINDO[[#This Row],[//]]+2,"&gt;"))</f>
        <v/>
      </c>
      <c r="D38" s="48" t="str">
        <f>IF(KALINDO[[#This Row],[ID NOTA]]="","",INDEX(Table1[QB],MATCH(KALINDO[[#This Row],[ID NOTA]],Table1[ID],0)))</f>
        <v/>
      </c>
      <c r="E3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8" s="48"/>
      <c r="G38" s="30" t="str">
        <f ca="1">IF(KALINDO[[#This Row],[N_ID]]="","",INDEX(INDIRECT($2:$2),KALINDO[[#This Row],[//]]))</f>
        <v/>
      </c>
      <c r="H38" s="30" t="str">
        <f ca="1">IF(KALINDO[[#This Row],[N_ID]]="","",INDEX(INDIRECT($2:$2),KALINDO[[#This Row],[//]]))</f>
        <v/>
      </c>
      <c r="I38" s="31" t="str">
        <f ca="1">IF(KALINDO[[#This Row],[N_ID]]="","",INDEX(INDIRECT($2:$2),KALINDO[[#This Row],[//]]))</f>
        <v/>
      </c>
      <c r="J38" s="35" t="str">
        <f ca="1">IF(KALINDO[[#This Row],[//]]="","",INDEX([3]!db[NB PAJAK],KALINDO[[#This Row],[stt]]-1))</f>
        <v/>
      </c>
      <c r="K38" s="48" t="str">
        <f ca="1">IF(KALINDO[[#This Row],[//]]="","",INDEX(INDIRECT($2:$2),KALINDO[[#This Row],[//]]))</f>
        <v/>
      </c>
      <c r="L38" s="48" t="str">
        <f ca="1">IF(KALINDO[[#This Row],[//]]="","",INDEX(INDIRECT($2:$2),KALINDO[[#This Row],[//]]))</f>
        <v/>
      </c>
      <c r="M38" s="48" t="str">
        <f ca="1">IF(KALINDO[[#This Row],[//]]="","",INDEX(INDIRECT($2:$2),KALINDO[[#This Row],[//]]))</f>
        <v/>
      </c>
      <c r="N38" s="33" t="str">
        <f ca="1">IF(KALINDO[[#This Row],[//]]="","",INDEX(INDIRECT($2:$2),KALINDO[[#This Row],[//]]))</f>
        <v/>
      </c>
      <c r="O38" s="44" t="str">
        <f ca="1">IF(KALINDO[[#This Row],[//]]="","",INDEX(INDIRECT($2:$2),KALINDO[[#This Row],[//]]))</f>
        <v/>
      </c>
      <c r="P38" s="44" t="str">
        <f ca="1">IF(KALINDO[[#This Row],[//]]="","",IF(INDEX(INDIRECT($2:$2),KALINDO[[#This Row],[//]])="","",INDEX(INDIRECT($2:$2),KALINDO[[#This Row],[//]])))</f>
        <v/>
      </c>
      <c r="Q38" s="33" t="str">
        <f ca="1">IF(KALINDO[[#This Row],[//]]="","",INDEX(INDIRECT($2:$2),KALINDO[[#This Row],[//]]))</f>
        <v/>
      </c>
      <c r="R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8" s="45" t="str">
        <f ca="1">IF(KALINDO[[#This Row],[//]]="","",IF(INDEX(INDIRECT($2:$2),KALINDO[[#This Row],[//]])="","",INDEX(INDIRECT($2:$2),KALINDO[[#This Row],[//]])))</f>
        <v/>
      </c>
      <c r="U38" s="31" t="str">
        <f ca="1">IF(KALINDO[[#This Row],[//]]="","",INDEX(INDIRECT($2:$2),KALINDO[[#This Row],[//]]))</f>
        <v/>
      </c>
      <c r="V38" s="31" t="str">
        <f ca="1">LOWER(SUBSTITUTE(SUBSTITUTE(SUBSTITUTE(SUBSTITUTE(SUBSTITUTE(SUBSTITUTE(SUBSTITUTE(KALINDO[[#This Row],[N.B.nota]]," ",""),"-",""),"(",""),")",""),".",""),",",""),"/",""))</f>
        <v/>
      </c>
      <c r="W38" s="31" t="str">
        <f ca="1">IF(KALINDO[[#This Row],[concat]]="","",MATCH(KALINDO[[#This Row],[concat]],[3]!db[NB NOTA_C],0)+1)</f>
        <v/>
      </c>
      <c r="X38" s="31" t="str">
        <f ca="1">IF(KALINDO[[#This Row],[N.B.nota]]="","",ADDRESS(ROW(KALINDO[QB]),COLUMN(KALINDO[QB]))&amp;":"&amp;ADDRESS(ROW(),COLUMN(KALINDO[QB])))</f>
        <v/>
      </c>
      <c r="Y38" s="46" t="str">
        <f ca="1">IF(KALINDO[[#This Row],[//]]="","",HYPERLINK("[../DB.xlsx]DB!e"&amp;MATCH(KALINDO[[#This Row],[concat]],[3]!db[NB NOTA_C],0)+1,"&gt;"))</f>
        <v/>
      </c>
      <c r="Z38" s="32" t="str">
        <f ca="1">IF(KALINDO[[#This Row],[ID NOTA]]="",INDIRECT(ADDRESS(ROW()-1,COLUMN())),KALINDO[[#This Row],[ID NOTA]])</f>
        <v>ID NOTA_H</v>
      </c>
    </row>
    <row r="39" spans="1:26" x14ac:dyDescent="0.25">
      <c r="A39" s="32"/>
      <c r="B39" s="48" t="str">
        <f>IF(KALINDO[[#This Row],[N_ID]]="","",INDEX(Table1[ID],MATCH(KALINDO[[#This Row],[N_ID]],Table1[N_ID],0)))</f>
        <v/>
      </c>
      <c r="C39" s="48" t="str">
        <f ca="1">IF(KALINDO[[#This Row],[//]]="","",HYPERLINK("[NOTA.xlsx]NOTA!D"&amp;KALINDO[[#This Row],[//]]+2,"&gt;"))</f>
        <v/>
      </c>
      <c r="D39" s="48" t="str">
        <f>IF(KALINDO[[#This Row],[ID NOTA]]="","",INDEX(Table1[QB],MATCH(KALINDO[[#This Row],[ID NOTA]],Table1[ID],0)))</f>
        <v/>
      </c>
      <c r="E3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9" s="48"/>
      <c r="G39" s="30" t="str">
        <f ca="1">IF(KALINDO[[#This Row],[N_ID]]="","",INDEX(INDIRECT($2:$2),KALINDO[[#This Row],[//]]))</f>
        <v/>
      </c>
      <c r="H39" s="30" t="str">
        <f ca="1">IF(KALINDO[[#This Row],[N_ID]]="","",INDEX(INDIRECT($2:$2),KALINDO[[#This Row],[//]]))</f>
        <v/>
      </c>
      <c r="I39" s="31" t="str">
        <f ca="1">IF(KALINDO[[#This Row],[N_ID]]="","",INDEX(INDIRECT($2:$2),KALINDO[[#This Row],[//]]))</f>
        <v/>
      </c>
      <c r="J39" s="35" t="str">
        <f ca="1">IF(KALINDO[[#This Row],[//]]="","",INDEX([3]!db[NB PAJAK],KALINDO[[#This Row],[stt]]-1))</f>
        <v/>
      </c>
      <c r="K39" s="48" t="str">
        <f ca="1">IF(KALINDO[[#This Row],[//]]="","",INDEX(INDIRECT($2:$2),KALINDO[[#This Row],[//]]))</f>
        <v/>
      </c>
      <c r="L39" s="48" t="str">
        <f ca="1">IF(KALINDO[[#This Row],[//]]="","",INDEX(INDIRECT($2:$2),KALINDO[[#This Row],[//]]))</f>
        <v/>
      </c>
      <c r="M39" s="48" t="str">
        <f ca="1">IF(KALINDO[[#This Row],[//]]="","",INDEX(INDIRECT($2:$2),KALINDO[[#This Row],[//]]))</f>
        <v/>
      </c>
      <c r="N39" s="33" t="str">
        <f ca="1">IF(KALINDO[[#This Row],[//]]="","",INDEX(INDIRECT($2:$2),KALINDO[[#This Row],[//]]))</f>
        <v/>
      </c>
      <c r="O39" s="44" t="str">
        <f ca="1">IF(KALINDO[[#This Row],[//]]="","",INDEX(INDIRECT($2:$2),KALINDO[[#This Row],[//]]))</f>
        <v/>
      </c>
      <c r="P39" s="44" t="str">
        <f ca="1">IF(KALINDO[[#This Row],[//]]="","",IF(INDEX(INDIRECT($2:$2),KALINDO[[#This Row],[//]])="","",INDEX(INDIRECT($2:$2),KALINDO[[#This Row],[//]])))</f>
        <v/>
      </c>
      <c r="Q39" s="33" t="str">
        <f ca="1">IF(KALINDO[[#This Row],[//]]="","",INDEX(INDIRECT($2:$2),KALINDO[[#This Row],[//]]))</f>
        <v/>
      </c>
      <c r="R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9" s="45" t="str">
        <f ca="1">IF(KALINDO[[#This Row],[//]]="","",IF(INDEX(INDIRECT($2:$2),KALINDO[[#This Row],[//]])="","",INDEX(INDIRECT($2:$2),KALINDO[[#This Row],[//]])))</f>
        <v/>
      </c>
      <c r="U39" s="31" t="str">
        <f ca="1">IF(KALINDO[[#This Row],[//]]="","",INDEX(INDIRECT($2:$2),KALINDO[[#This Row],[//]]))</f>
        <v/>
      </c>
      <c r="V39" s="31" t="str">
        <f ca="1">LOWER(SUBSTITUTE(SUBSTITUTE(SUBSTITUTE(SUBSTITUTE(SUBSTITUTE(SUBSTITUTE(SUBSTITUTE(KALINDO[[#This Row],[N.B.nota]]," ",""),"-",""),"(",""),")",""),".",""),",",""),"/",""))</f>
        <v/>
      </c>
      <c r="W39" s="31" t="str">
        <f ca="1">IF(KALINDO[[#This Row],[concat]]="","",MATCH(KALINDO[[#This Row],[concat]],[3]!db[NB NOTA_C],0)+1)</f>
        <v/>
      </c>
      <c r="X39" s="31" t="str">
        <f ca="1">IF(KALINDO[[#This Row],[N.B.nota]]="","",ADDRESS(ROW(KALINDO[QB]),COLUMN(KALINDO[QB]))&amp;":"&amp;ADDRESS(ROW(),COLUMN(KALINDO[QB])))</f>
        <v/>
      </c>
      <c r="Y39" s="46" t="str">
        <f ca="1">IF(KALINDO[[#This Row],[//]]="","",HYPERLINK("[../DB.xlsx]DB!e"&amp;MATCH(KALINDO[[#This Row],[concat]],[3]!db[NB NOTA_C],0)+1,"&gt;"))</f>
        <v/>
      </c>
      <c r="Z39" s="32" t="str">
        <f ca="1">IF(KALINDO[[#This Row],[ID NOTA]]="",INDIRECT(ADDRESS(ROW()-1,COLUMN())),KALINDO[[#This Row],[ID NOTA]])</f>
        <v>ID NOTA_H</v>
      </c>
    </row>
    <row r="40" spans="1:26" x14ac:dyDescent="0.25">
      <c r="A40" s="32"/>
      <c r="B40" s="48" t="str">
        <f>IF(KALINDO[[#This Row],[N_ID]]="","",INDEX(Table1[ID],MATCH(KALINDO[[#This Row],[N_ID]],Table1[N_ID],0)))</f>
        <v/>
      </c>
      <c r="C40" s="48" t="str">
        <f ca="1">IF(KALINDO[[#This Row],[//]]="","",HYPERLINK("[NOTA.xlsx]NOTA!D"&amp;KALINDO[[#This Row],[//]]+2,"&gt;"))</f>
        <v/>
      </c>
      <c r="D40" s="48" t="str">
        <f>IF(KALINDO[[#This Row],[ID NOTA]]="","",INDEX(Table1[QB],MATCH(KALINDO[[#This Row],[ID NOTA]],Table1[ID],0)))</f>
        <v/>
      </c>
      <c r="E4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0" s="48"/>
      <c r="G40" s="30" t="str">
        <f ca="1">IF(KALINDO[[#This Row],[N_ID]]="","",INDEX(INDIRECT($2:$2),KALINDO[[#This Row],[//]]))</f>
        <v/>
      </c>
      <c r="H40" s="30" t="str">
        <f ca="1">IF(KALINDO[[#This Row],[N_ID]]="","",INDEX(INDIRECT($2:$2),KALINDO[[#This Row],[//]]))</f>
        <v/>
      </c>
      <c r="I40" s="31" t="str">
        <f ca="1">IF(KALINDO[[#This Row],[N_ID]]="","",INDEX(INDIRECT($2:$2),KALINDO[[#This Row],[//]]))</f>
        <v/>
      </c>
      <c r="J40" s="35" t="str">
        <f ca="1">IF(KALINDO[[#This Row],[//]]="","",INDEX([3]!db[NB PAJAK],KALINDO[[#This Row],[stt]]-1))</f>
        <v/>
      </c>
      <c r="K40" s="48" t="str">
        <f ca="1">IF(KALINDO[[#This Row],[//]]="","",INDEX(INDIRECT($2:$2),KALINDO[[#This Row],[//]]))</f>
        <v/>
      </c>
      <c r="L40" s="48" t="str">
        <f ca="1">IF(KALINDO[[#This Row],[//]]="","",INDEX(INDIRECT($2:$2),KALINDO[[#This Row],[//]]))</f>
        <v/>
      </c>
      <c r="M40" s="48" t="str">
        <f ca="1">IF(KALINDO[[#This Row],[//]]="","",INDEX(INDIRECT($2:$2),KALINDO[[#This Row],[//]]))</f>
        <v/>
      </c>
      <c r="N40" s="33" t="str">
        <f ca="1">IF(KALINDO[[#This Row],[//]]="","",INDEX(INDIRECT($2:$2),KALINDO[[#This Row],[//]]))</f>
        <v/>
      </c>
      <c r="O40" s="44" t="str">
        <f ca="1">IF(KALINDO[[#This Row],[//]]="","",INDEX(INDIRECT($2:$2),KALINDO[[#This Row],[//]]))</f>
        <v/>
      </c>
      <c r="P40" s="44" t="str">
        <f ca="1">IF(KALINDO[[#This Row],[//]]="","",IF(INDEX(INDIRECT($2:$2),KALINDO[[#This Row],[//]])="","",INDEX(INDIRECT($2:$2),KALINDO[[#This Row],[//]])))</f>
        <v/>
      </c>
      <c r="Q40" s="33" t="str">
        <f ca="1">IF(KALINDO[[#This Row],[//]]="","",INDEX(INDIRECT($2:$2),KALINDO[[#This Row],[//]]))</f>
        <v/>
      </c>
      <c r="R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0" s="45" t="str">
        <f ca="1">IF(KALINDO[[#This Row],[//]]="","",IF(INDEX(INDIRECT($2:$2),KALINDO[[#This Row],[//]])="","",INDEX(INDIRECT($2:$2),KALINDO[[#This Row],[//]])))</f>
        <v/>
      </c>
      <c r="U40" s="31" t="str">
        <f ca="1">IF(KALINDO[[#This Row],[//]]="","",INDEX(INDIRECT($2:$2),KALINDO[[#This Row],[//]]))</f>
        <v/>
      </c>
      <c r="V40" s="31" t="str">
        <f ca="1">LOWER(SUBSTITUTE(SUBSTITUTE(SUBSTITUTE(SUBSTITUTE(SUBSTITUTE(SUBSTITUTE(SUBSTITUTE(KALINDO[[#This Row],[N.B.nota]]," ",""),"-",""),"(",""),")",""),".",""),",",""),"/",""))</f>
        <v/>
      </c>
      <c r="W40" s="31" t="str">
        <f ca="1">IF(KALINDO[[#This Row],[concat]]="","",MATCH(KALINDO[[#This Row],[concat]],[3]!db[NB NOTA_C],0)+1)</f>
        <v/>
      </c>
      <c r="X40" s="31" t="str">
        <f ca="1">IF(KALINDO[[#This Row],[N.B.nota]]="","",ADDRESS(ROW(KALINDO[QB]),COLUMN(KALINDO[QB]))&amp;":"&amp;ADDRESS(ROW(),COLUMN(KALINDO[QB])))</f>
        <v/>
      </c>
      <c r="Y40" s="46" t="str">
        <f ca="1">IF(KALINDO[[#This Row],[//]]="","",HYPERLINK("[../DB.xlsx]DB!e"&amp;MATCH(KALINDO[[#This Row],[concat]],[3]!db[NB NOTA_C],0)+1,"&gt;"))</f>
        <v/>
      </c>
      <c r="Z40" s="32" t="str">
        <f ca="1">IF(KALINDO[[#This Row],[ID NOTA]]="",INDIRECT(ADDRESS(ROW()-1,COLUMN())),KALINDO[[#This Row],[ID NOTA]])</f>
        <v>ID NOTA_H</v>
      </c>
    </row>
    <row r="41" spans="1:26" x14ac:dyDescent="0.25">
      <c r="A41" s="32"/>
      <c r="B41" s="48" t="str">
        <f>IF(KALINDO[[#This Row],[N_ID]]="","",INDEX(Table1[ID],MATCH(KALINDO[[#This Row],[N_ID]],Table1[N_ID],0)))</f>
        <v/>
      </c>
      <c r="C41" s="48" t="str">
        <f ca="1">IF(KALINDO[[#This Row],[//]]="","",HYPERLINK("[NOTA.xlsx]NOTA!D"&amp;KALINDO[[#This Row],[//]]+2,"&gt;"))</f>
        <v/>
      </c>
      <c r="D41" s="48" t="str">
        <f>IF(KALINDO[[#This Row],[ID NOTA]]="","",INDEX(Table1[QB],MATCH(KALINDO[[#This Row],[ID NOTA]],Table1[ID],0)))</f>
        <v/>
      </c>
      <c r="E4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1" s="48"/>
      <c r="G41" s="30" t="str">
        <f ca="1">IF(KALINDO[[#This Row],[N_ID]]="","",INDEX(INDIRECT($2:$2),KALINDO[[#This Row],[//]]))</f>
        <v/>
      </c>
      <c r="H41" s="30" t="str">
        <f ca="1">IF(KALINDO[[#This Row],[N_ID]]="","",INDEX(INDIRECT($2:$2),KALINDO[[#This Row],[//]]))</f>
        <v/>
      </c>
      <c r="I41" s="31" t="str">
        <f ca="1">IF(KALINDO[[#This Row],[N_ID]]="","",INDEX(INDIRECT($2:$2),KALINDO[[#This Row],[//]]))</f>
        <v/>
      </c>
      <c r="J41" s="35" t="str">
        <f ca="1">IF(KALINDO[[#This Row],[//]]="","",INDEX([3]!db[NB PAJAK],KALINDO[[#This Row],[stt]]-1))</f>
        <v/>
      </c>
      <c r="K41" s="48" t="str">
        <f ca="1">IF(KALINDO[[#This Row],[//]]="","",INDEX(INDIRECT($2:$2),KALINDO[[#This Row],[//]]))</f>
        <v/>
      </c>
      <c r="L41" s="48" t="str">
        <f ca="1">IF(KALINDO[[#This Row],[//]]="","",INDEX(INDIRECT($2:$2),KALINDO[[#This Row],[//]]))</f>
        <v/>
      </c>
      <c r="M41" s="48" t="str">
        <f ca="1">IF(KALINDO[[#This Row],[//]]="","",INDEX(INDIRECT($2:$2),KALINDO[[#This Row],[//]]))</f>
        <v/>
      </c>
      <c r="N41" s="33" t="str">
        <f ca="1">IF(KALINDO[[#This Row],[//]]="","",INDEX(INDIRECT($2:$2),KALINDO[[#This Row],[//]]))</f>
        <v/>
      </c>
      <c r="O41" s="44" t="str">
        <f ca="1">IF(KALINDO[[#This Row],[//]]="","",INDEX(INDIRECT($2:$2),KALINDO[[#This Row],[//]]))</f>
        <v/>
      </c>
      <c r="P41" s="44" t="str">
        <f ca="1">IF(KALINDO[[#This Row],[//]]="","",IF(INDEX(INDIRECT($2:$2),KALINDO[[#This Row],[//]])="","",INDEX(INDIRECT($2:$2),KALINDO[[#This Row],[//]])))</f>
        <v/>
      </c>
      <c r="Q41" s="33" t="str">
        <f ca="1">IF(KALINDO[[#This Row],[//]]="","",INDEX(INDIRECT($2:$2),KALINDO[[#This Row],[//]]))</f>
        <v/>
      </c>
      <c r="R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1" s="45" t="str">
        <f ca="1">IF(KALINDO[[#This Row],[//]]="","",IF(INDEX(INDIRECT($2:$2),KALINDO[[#This Row],[//]])="","",INDEX(INDIRECT($2:$2),KALINDO[[#This Row],[//]])))</f>
        <v/>
      </c>
      <c r="U41" s="31" t="str">
        <f ca="1">IF(KALINDO[[#This Row],[//]]="","",INDEX(INDIRECT($2:$2),KALINDO[[#This Row],[//]]))</f>
        <v/>
      </c>
      <c r="V41" s="31" t="str">
        <f ca="1">LOWER(SUBSTITUTE(SUBSTITUTE(SUBSTITUTE(SUBSTITUTE(SUBSTITUTE(SUBSTITUTE(SUBSTITUTE(KALINDO[[#This Row],[N.B.nota]]," ",""),"-",""),"(",""),")",""),".",""),",",""),"/",""))</f>
        <v/>
      </c>
      <c r="W41" s="31" t="str">
        <f ca="1">IF(KALINDO[[#This Row],[concat]]="","",MATCH(KALINDO[[#This Row],[concat]],[3]!db[NB NOTA_C],0)+1)</f>
        <v/>
      </c>
      <c r="X41" s="31" t="str">
        <f ca="1">IF(KALINDO[[#This Row],[N.B.nota]]="","",ADDRESS(ROW(KALINDO[QB]),COLUMN(KALINDO[QB]))&amp;":"&amp;ADDRESS(ROW(),COLUMN(KALINDO[QB])))</f>
        <v/>
      </c>
      <c r="Y41" s="46" t="str">
        <f ca="1">IF(KALINDO[[#This Row],[//]]="","",HYPERLINK("[../DB.xlsx]DB!e"&amp;MATCH(KALINDO[[#This Row],[concat]],[3]!db[NB NOTA_C],0)+1,"&gt;"))</f>
        <v/>
      </c>
      <c r="Z41" s="32" t="str">
        <f ca="1">IF(KALINDO[[#This Row],[ID NOTA]]="",INDIRECT(ADDRESS(ROW()-1,COLUMN())),KALINDO[[#This Row],[ID NOTA]])</f>
        <v>ID NOTA_H</v>
      </c>
    </row>
    <row r="42" spans="1:26" x14ac:dyDescent="0.25">
      <c r="A42" s="32"/>
      <c r="B42" s="48" t="str">
        <f>IF(KALINDO[[#This Row],[N_ID]]="","",INDEX(Table1[ID],MATCH(KALINDO[[#This Row],[N_ID]],Table1[N_ID],0)))</f>
        <v/>
      </c>
      <c r="C42" s="48" t="str">
        <f ca="1">IF(KALINDO[[#This Row],[//]]="","",HYPERLINK("[NOTA.xlsx]NOTA!D"&amp;KALINDO[[#This Row],[//]]+2,"&gt;"))</f>
        <v/>
      </c>
      <c r="D42" s="48" t="str">
        <f>IF(KALINDO[[#This Row],[ID NOTA]]="","",INDEX(Table1[QB],MATCH(KALINDO[[#This Row],[ID NOTA]],Table1[ID],0)))</f>
        <v/>
      </c>
      <c r="E4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2" s="48"/>
      <c r="G42" s="30" t="str">
        <f ca="1">IF(KALINDO[[#This Row],[N_ID]]="","",INDEX(INDIRECT($2:$2),KALINDO[[#This Row],[//]]))</f>
        <v/>
      </c>
      <c r="H42" s="30" t="str">
        <f ca="1">IF(KALINDO[[#This Row],[N_ID]]="","",INDEX(INDIRECT($2:$2),KALINDO[[#This Row],[//]]))</f>
        <v/>
      </c>
      <c r="I42" s="31" t="str">
        <f ca="1">IF(KALINDO[[#This Row],[N_ID]]="","",INDEX(INDIRECT($2:$2),KALINDO[[#This Row],[//]]))</f>
        <v/>
      </c>
      <c r="J42" s="35" t="str">
        <f ca="1">IF(KALINDO[[#This Row],[//]]="","",INDEX([3]!db[NB PAJAK],KALINDO[[#This Row],[stt]]-1))</f>
        <v/>
      </c>
      <c r="K42" s="48" t="str">
        <f ca="1">IF(KALINDO[[#This Row],[//]]="","",INDEX(INDIRECT($2:$2),KALINDO[[#This Row],[//]]))</f>
        <v/>
      </c>
      <c r="L42" s="48" t="str">
        <f ca="1">IF(KALINDO[[#This Row],[//]]="","",INDEX(INDIRECT($2:$2),KALINDO[[#This Row],[//]]))</f>
        <v/>
      </c>
      <c r="M42" s="48" t="str">
        <f ca="1">IF(KALINDO[[#This Row],[//]]="","",INDEX(INDIRECT($2:$2),KALINDO[[#This Row],[//]]))</f>
        <v/>
      </c>
      <c r="N42" s="33" t="str">
        <f ca="1">IF(KALINDO[[#This Row],[//]]="","",INDEX(INDIRECT($2:$2),KALINDO[[#This Row],[//]]))</f>
        <v/>
      </c>
      <c r="O42" s="44" t="str">
        <f ca="1">IF(KALINDO[[#This Row],[//]]="","",INDEX(INDIRECT($2:$2),KALINDO[[#This Row],[//]]))</f>
        <v/>
      </c>
      <c r="P42" s="44" t="str">
        <f ca="1">IF(KALINDO[[#This Row],[//]]="","",IF(INDEX(INDIRECT($2:$2),KALINDO[[#This Row],[//]])="","",INDEX(INDIRECT($2:$2),KALINDO[[#This Row],[//]])))</f>
        <v/>
      </c>
      <c r="Q42" s="33" t="str">
        <f ca="1">IF(KALINDO[[#This Row],[//]]="","",INDEX(INDIRECT($2:$2),KALINDO[[#This Row],[//]]))</f>
        <v/>
      </c>
      <c r="R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2" s="45" t="str">
        <f ca="1">IF(KALINDO[[#This Row],[//]]="","",IF(INDEX(INDIRECT($2:$2),KALINDO[[#This Row],[//]])="","",INDEX(INDIRECT($2:$2),KALINDO[[#This Row],[//]])))</f>
        <v/>
      </c>
      <c r="U42" s="31" t="str">
        <f ca="1">IF(KALINDO[[#This Row],[//]]="","",INDEX(INDIRECT($2:$2),KALINDO[[#This Row],[//]]))</f>
        <v/>
      </c>
      <c r="V42" s="31" t="str">
        <f ca="1">LOWER(SUBSTITUTE(SUBSTITUTE(SUBSTITUTE(SUBSTITUTE(SUBSTITUTE(SUBSTITUTE(SUBSTITUTE(KALINDO[[#This Row],[N.B.nota]]," ",""),"-",""),"(",""),")",""),".",""),",",""),"/",""))</f>
        <v/>
      </c>
      <c r="W42" s="31" t="str">
        <f ca="1">IF(KALINDO[[#This Row],[concat]]="","",MATCH(KALINDO[[#This Row],[concat]],[3]!db[NB NOTA_C],0)+1)</f>
        <v/>
      </c>
      <c r="X42" s="31" t="str">
        <f ca="1">IF(KALINDO[[#This Row],[N.B.nota]]="","",ADDRESS(ROW(KALINDO[QB]),COLUMN(KALINDO[QB]))&amp;":"&amp;ADDRESS(ROW(),COLUMN(KALINDO[QB])))</f>
        <v/>
      </c>
      <c r="Y42" s="46" t="str">
        <f ca="1">IF(KALINDO[[#This Row],[//]]="","",HYPERLINK("[../DB.xlsx]DB!e"&amp;MATCH(KALINDO[[#This Row],[concat]],[3]!db[NB NOTA_C],0)+1,"&gt;"))</f>
        <v/>
      </c>
      <c r="Z42" s="32" t="str">
        <f ca="1">IF(KALINDO[[#This Row],[ID NOTA]]="",INDIRECT(ADDRESS(ROW()-1,COLUMN())),KALINDO[[#This Row],[ID NOTA]])</f>
        <v>ID NOTA_H</v>
      </c>
    </row>
    <row r="43" spans="1:26" x14ac:dyDescent="0.25">
      <c r="A43" s="32"/>
      <c r="B43" s="48" t="str">
        <f>IF(KALINDO[[#This Row],[N_ID]]="","",INDEX(Table1[ID],MATCH(KALINDO[[#This Row],[N_ID]],Table1[N_ID],0)))</f>
        <v/>
      </c>
      <c r="C43" s="48" t="str">
        <f ca="1">IF(KALINDO[[#This Row],[//]]="","",HYPERLINK("[NOTA.xlsx]NOTA!D"&amp;KALINDO[[#This Row],[//]]+2,"&gt;"))</f>
        <v/>
      </c>
      <c r="D43" s="48" t="str">
        <f>IF(KALINDO[[#This Row],[ID NOTA]]="","",INDEX(Table1[QB],MATCH(KALINDO[[#This Row],[ID NOTA]],Table1[ID],0)))</f>
        <v/>
      </c>
      <c r="E4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3" s="48"/>
      <c r="G43" s="30" t="str">
        <f ca="1">IF(KALINDO[[#This Row],[N_ID]]="","",INDEX(INDIRECT($2:$2),KALINDO[[#This Row],[//]]))</f>
        <v/>
      </c>
      <c r="H43" s="30" t="str">
        <f ca="1">IF(KALINDO[[#This Row],[N_ID]]="","",INDEX(INDIRECT($2:$2),KALINDO[[#This Row],[//]]))</f>
        <v/>
      </c>
      <c r="I43" s="31" t="str">
        <f ca="1">IF(KALINDO[[#This Row],[N_ID]]="","",INDEX(INDIRECT($2:$2),KALINDO[[#This Row],[//]]))</f>
        <v/>
      </c>
      <c r="J43" s="35" t="str">
        <f ca="1">IF(KALINDO[[#This Row],[//]]="","",INDEX([3]!db[NB PAJAK],KALINDO[[#This Row],[stt]]-1))</f>
        <v/>
      </c>
      <c r="K43" s="48" t="str">
        <f ca="1">IF(KALINDO[[#This Row],[//]]="","",INDEX(INDIRECT($2:$2),KALINDO[[#This Row],[//]]))</f>
        <v/>
      </c>
      <c r="L43" s="48" t="str">
        <f ca="1">IF(KALINDO[[#This Row],[//]]="","",INDEX(INDIRECT($2:$2),KALINDO[[#This Row],[//]]))</f>
        <v/>
      </c>
      <c r="M43" s="48" t="str">
        <f ca="1">IF(KALINDO[[#This Row],[//]]="","",INDEX(INDIRECT($2:$2),KALINDO[[#This Row],[//]]))</f>
        <v/>
      </c>
      <c r="N43" s="33" t="str">
        <f ca="1">IF(KALINDO[[#This Row],[//]]="","",INDEX(INDIRECT($2:$2),KALINDO[[#This Row],[//]]))</f>
        <v/>
      </c>
      <c r="O43" s="44" t="str">
        <f ca="1">IF(KALINDO[[#This Row],[//]]="","",INDEX(INDIRECT($2:$2),KALINDO[[#This Row],[//]]))</f>
        <v/>
      </c>
      <c r="P43" s="44" t="str">
        <f ca="1">IF(KALINDO[[#This Row],[//]]="","",IF(INDEX(INDIRECT($2:$2),KALINDO[[#This Row],[//]])="","",INDEX(INDIRECT($2:$2),KALINDO[[#This Row],[//]])))</f>
        <v/>
      </c>
      <c r="Q43" s="33" t="str">
        <f ca="1">IF(KALINDO[[#This Row],[//]]="","",INDEX(INDIRECT($2:$2),KALINDO[[#This Row],[//]]))</f>
        <v/>
      </c>
      <c r="R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3" s="45" t="str">
        <f ca="1">IF(KALINDO[[#This Row],[//]]="","",IF(INDEX(INDIRECT($2:$2),KALINDO[[#This Row],[//]])="","",INDEX(INDIRECT($2:$2),KALINDO[[#This Row],[//]])))</f>
        <v/>
      </c>
      <c r="U43" s="31" t="str">
        <f ca="1">IF(KALINDO[[#This Row],[//]]="","",INDEX(INDIRECT($2:$2),KALINDO[[#This Row],[//]]))</f>
        <v/>
      </c>
      <c r="V43" s="31" t="str">
        <f ca="1">LOWER(SUBSTITUTE(SUBSTITUTE(SUBSTITUTE(SUBSTITUTE(SUBSTITUTE(SUBSTITUTE(SUBSTITUTE(KALINDO[[#This Row],[N.B.nota]]," ",""),"-",""),"(",""),")",""),".",""),",",""),"/",""))</f>
        <v/>
      </c>
      <c r="W43" s="31" t="str">
        <f ca="1">IF(KALINDO[[#This Row],[concat]]="","",MATCH(KALINDO[[#This Row],[concat]],[3]!db[NB NOTA_C],0)+1)</f>
        <v/>
      </c>
      <c r="X43" s="31" t="str">
        <f ca="1">IF(KALINDO[[#This Row],[N.B.nota]]="","",ADDRESS(ROW(KALINDO[QB]),COLUMN(KALINDO[QB]))&amp;":"&amp;ADDRESS(ROW(),COLUMN(KALINDO[QB])))</f>
        <v/>
      </c>
      <c r="Y43" s="46" t="str">
        <f ca="1">IF(KALINDO[[#This Row],[//]]="","",HYPERLINK("[../DB.xlsx]DB!e"&amp;MATCH(KALINDO[[#This Row],[concat]],[3]!db[NB NOTA_C],0)+1,"&gt;"))</f>
        <v/>
      </c>
      <c r="Z43" s="32" t="str">
        <f ca="1">IF(KALINDO[[#This Row],[ID NOTA]]="",INDIRECT(ADDRESS(ROW()-1,COLUMN())),KALINDO[[#This Row],[ID NOTA]])</f>
        <v>ID NOTA_H</v>
      </c>
    </row>
    <row r="44" spans="1:26" x14ac:dyDescent="0.25">
      <c r="A44" s="32"/>
      <c r="B44" s="48" t="str">
        <f>IF(KALINDO[[#This Row],[N_ID]]="","",INDEX(Table1[ID],MATCH(KALINDO[[#This Row],[N_ID]],Table1[N_ID],0)))</f>
        <v/>
      </c>
      <c r="C44" s="48" t="str">
        <f ca="1">IF(KALINDO[[#This Row],[//]]="","",HYPERLINK("[NOTA.xlsx]NOTA!D"&amp;KALINDO[[#This Row],[//]]+2,"&gt;"))</f>
        <v/>
      </c>
      <c r="D44" s="48" t="str">
        <f>IF(KALINDO[[#This Row],[ID NOTA]]="","",INDEX(Table1[QB],MATCH(KALINDO[[#This Row],[ID NOTA]],Table1[ID],0)))</f>
        <v/>
      </c>
      <c r="E4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4" s="48"/>
      <c r="G44" s="30" t="str">
        <f ca="1">IF(KALINDO[[#This Row],[N_ID]]="","",INDEX(INDIRECT($2:$2),KALINDO[[#This Row],[//]]))</f>
        <v/>
      </c>
      <c r="H44" s="30" t="str">
        <f ca="1">IF(KALINDO[[#This Row],[N_ID]]="","",INDEX(INDIRECT($2:$2),KALINDO[[#This Row],[//]]))</f>
        <v/>
      </c>
      <c r="I44" s="31" t="str">
        <f ca="1">IF(KALINDO[[#This Row],[N_ID]]="","",INDEX(INDIRECT($2:$2),KALINDO[[#This Row],[//]]))</f>
        <v/>
      </c>
      <c r="J44" s="35" t="str">
        <f ca="1">IF(KALINDO[[#This Row],[//]]="","",INDEX([3]!db[NB PAJAK],KALINDO[[#This Row],[stt]]-1))</f>
        <v/>
      </c>
      <c r="K44" s="48" t="str">
        <f ca="1">IF(KALINDO[[#This Row],[//]]="","",INDEX(INDIRECT($2:$2),KALINDO[[#This Row],[//]]))</f>
        <v/>
      </c>
      <c r="L44" s="48" t="str">
        <f ca="1">IF(KALINDO[[#This Row],[//]]="","",INDEX(INDIRECT($2:$2),KALINDO[[#This Row],[//]]))</f>
        <v/>
      </c>
      <c r="M44" s="48" t="str">
        <f ca="1">IF(KALINDO[[#This Row],[//]]="","",INDEX(INDIRECT($2:$2),KALINDO[[#This Row],[//]]))</f>
        <v/>
      </c>
      <c r="N44" s="33" t="str">
        <f ca="1">IF(KALINDO[[#This Row],[//]]="","",INDEX(INDIRECT($2:$2),KALINDO[[#This Row],[//]]))</f>
        <v/>
      </c>
      <c r="O44" s="44" t="str">
        <f ca="1">IF(KALINDO[[#This Row],[//]]="","",INDEX(INDIRECT($2:$2),KALINDO[[#This Row],[//]]))</f>
        <v/>
      </c>
      <c r="P44" s="44" t="str">
        <f ca="1">IF(KALINDO[[#This Row],[//]]="","",IF(INDEX(INDIRECT($2:$2),KALINDO[[#This Row],[//]])="","",INDEX(INDIRECT($2:$2),KALINDO[[#This Row],[//]])))</f>
        <v/>
      </c>
      <c r="Q44" s="33" t="str">
        <f ca="1">IF(KALINDO[[#This Row],[//]]="","",INDEX(INDIRECT($2:$2),KALINDO[[#This Row],[//]]))</f>
        <v/>
      </c>
      <c r="R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4" s="45" t="str">
        <f ca="1">IF(KALINDO[[#This Row],[//]]="","",IF(INDEX(INDIRECT($2:$2),KALINDO[[#This Row],[//]])="","",INDEX(INDIRECT($2:$2),KALINDO[[#This Row],[//]])))</f>
        <v/>
      </c>
      <c r="U44" s="31" t="str">
        <f ca="1">IF(KALINDO[[#This Row],[//]]="","",INDEX(INDIRECT($2:$2),KALINDO[[#This Row],[//]]))</f>
        <v/>
      </c>
      <c r="V44" s="31" t="str">
        <f ca="1">LOWER(SUBSTITUTE(SUBSTITUTE(SUBSTITUTE(SUBSTITUTE(SUBSTITUTE(SUBSTITUTE(SUBSTITUTE(KALINDO[[#This Row],[N.B.nota]]," ",""),"-",""),"(",""),")",""),".",""),",",""),"/",""))</f>
        <v/>
      </c>
      <c r="W44" s="31" t="str">
        <f ca="1">IF(KALINDO[[#This Row],[concat]]="","",MATCH(KALINDO[[#This Row],[concat]],[3]!db[NB NOTA_C],0)+1)</f>
        <v/>
      </c>
      <c r="X44" s="31" t="str">
        <f ca="1">IF(KALINDO[[#This Row],[N.B.nota]]="","",ADDRESS(ROW(KALINDO[QB]),COLUMN(KALINDO[QB]))&amp;":"&amp;ADDRESS(ROW(),COLUMN(KALINDO[QB])))</f>
        <v/>
      </c>
      <c r="Y44" s="46" t="str">
        <f ca="1">IF(KALINDO[[#This Row],[//]]="","",HYPERLINK("[../DB.xlsx]DB!e"&amp;MATCH(KALINDO[[#This Row],[concat]],[3]!db[NB NOTA_C],0)+1,"&gt;"))</f>
        <v/>
      </c>
      <c r="Z44" s="32" t="str">
        <f ca="1">IF(KALINDO[[#This Row],[ID NOTA]]="",INDIRECT(ADDRESS(ROW()-1,COLUMN())),KALINDO[[#This Row],[ID NOTA]])</f>
        <v>ID NOTA_H</v>
      </c>
    </row>
    <row r="45" spans="1:26" x14ac:dyDescent="0.25">
      <c r="A45" s="32"/>
      <c r="B45" s="48" t="str">
        <f>IF(KALINDO[[#This Row],[N_ID]]="","",INDEX(Table1[ID],MATCH(KALINDO[[#This Row],[N_ID]],Table1[N_ID],0)))</f>
        <v/>
      </c>
      <c r="C45" s="48" t="str">
        <f ca="1">IF(KALINDO[[#This Row],[//]]="","",HYPERLINK("[NOTA.xlsx]NOTA!D"&amp;KALINDO[[#This Row],[//]]+2,"&gt;"))</f>
        <v/>
      </c>
      <c r="D45" s="48" t="str">
        <f>IF(KALINDO[[#This Row],[ID NOTA]]="","",INDEX(Table1[QB],MATCH(KALINDO[[#This Row],[ID NOTA]],Table1[ID],0)))</f>
        <v/>
      </c>
      <c r="E4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5" s="48"/>
      <c r="G45" s="30" t="str">
        <f ca="1">IF(KALINDO[[#This Row],[N_ID]]="","",INDEX(INDIRECT($2:$2),KALINDO[[#This Row],[//]]))</f>
        <v/>
      </c>
      <c r="H45" s="30" t="str">
        <f ca="1">IF(KALINDO[[#This Row],[N_ID]]="","",INDEX(INDIRECT($2:$2),KALINDO[[#This Row],[//]]))</f>
        <v/>
      </c>
      <c r="I45" s="31" t="str">
        <f ca="1">IF(KALINDO[[#This Row],[N_ID]]="","",INDEX(INDIRECT($2:$2),KALINDO[[#This Row],[//]]))</f>
        <v/>
      </c>
      <c r="J45" s="35" t="str">
        <f ca="1">IF(KALINDO[[#This Row],[//]]="","",INDEX([3]!db[NB PAJAK],KALINDO[[#This Row],[stt]]-1))</f>
        <v/>
      </c>
      <c r="K45" s="48" t="str">
        <f ca="1">IF(KALINDO[[#This Row],[//]]="","",INDEX(INDIRECT($2:$2),KALINDO[[#This Row],[//]]))</f>
        <v/>
      </c>
      <c r="L45" s="48" t="str">
        <f ca="1">IF(KALINDO[[#This Row],[//]]="","",INDEX(INDIRECT($2:$2),KALINDO[[#This Row],[//]]))</f>
        <v/>
      </c>
      <c r="M45" s="48" t="str">
        <f ca="1">IF(KALINDO[[#This Row],[//]]="","",INDEX(INDIRECT($2:$2),KALINDO[[#This Row],[//]]))</f>
        <v/>
      </c>
      <c r="N45" s="33" t="str">
        <f ca="1">IF(KALINDO[[#This Row],[//]]="","",INDEX(INDIRECT($2:$2),KALINDO[[#This Row],[//]]))</f>
        <v/>
      </c>
      <c r="O45" s="44" t="str">
        <f ca="1">IF(KALINDO[[#This Row],[//]]="","",INDEX(INDIRECT($2:$2),KALINDO[[#This Row],[//]]))</f>
        <v/>
      </c>
      <c r="P45" s="44" t="str">
        <f ca="1">IF(KALINDO[[#This Row],[//]]="","",IF(INDEX(INDIRECT($2:$2),KALINDO[[#This Row],[//]])="","",INDEX(INDIRECT($2:$2),KALINDO[[#This Row],[//]])))</f>
        <v/>
      </c>
      <c r="Q45" s="33" t="str">
        <f ca="1">IF(KALINDO[[#This Row],[//]]="","",INDEX(INDIRECT($2:$2),KALINDO[[#This Row],[//]]))</f>
        <v/>
      </c>
      <c r="R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5" s="45" t="str">
        <f ca="1">IF(KALINDO[[#This Row],[//]]="","",IF(INDEX(INDIRECT($2:$2),KALINDO[[#This Row],[//]])="","",INDEX(INDIRECT($2:$2),KALINDO[[#This Row],[//]])))</f>
        <v/>
      </c>
      <c r="U45" s="31" t="str">
        <f ca="1">IF(KALINDO[[#This Row],[//]]="","",INDEX(INDIRECT($2:$2),KALINDO[[#This Row],[//]]))</f>
        <v/>
      </c>
      <c r="V45" s="31" t="str">
        <f ca="1">LOWER(SUBSTITUTE(SUBSTITUTE(SUBSTITUTE(SUBSTITUTE(SUBSTITUTE(SUBSTITUTE(SUBSTITUTE(KALINDO[[#This Row],[N.B.nota]]," ",""),"-",""),"(",""),")",""),".",""),",",""),"/",""))</f>
        <v/>
      </c>
      <c r="W45" s="31" t="str">
        <f ca="1">IF(KALINDO[[#This Row],[concat]]="","",MATCH(KALINDO[[#This Row],[concat]],[3]!db[NB NOTA_C],0)+1)</f>
        <v/>
      </c>
      <c r="X45" s="31" t="str">
        <f ca="1">IF(KALINDO[[#This Row],[N.B.nota]]="","",ADDRESS(ROW(KALINDO[QB]),COLUMN(KALINDO[QB]))&amp;":"&amp;ADDRESS(ROW(),COLUMN(KALINDO[QB])))</f>
        <v/>
      </c>
      <c r="Y45" s="46" t="str">
        <f ca="1">IF(KALINDO[[#This Row],[//]]="","",HYPERLINK("[../DB.xlsx]DB!e"&amp;MATCH(KALINDO[[#This Row],[concat]],[3]!db[NB NOTA_C],0)+1,"&gt;"))</f>
        <v/>
      </c>
      <c r="Z45" s="32" t="str">
        <f ca="1">IF(KALINDO[[#This Row],[ID NOTA]]="",INDIRECT(ADDRESS(ROW()-1,COLUMN())),KALINDO[[#This Row],[ID NOTA]])</f>
        <v>ID NOTA_H</v>
      </c>
    </row>
    <row r="46" spans="1:26" x14ac:dyDescent="0.25">
      <c r="A46" s="32"/>
      <c r="B46" s="48" t="str">
        <f>IF(KALINDO[[#This Row],[N_ID]]="","",INDEX(Table1[ID],MATCH(KALINDO[[#This Row],[N_ID]],Table1[N_ID],0)))</f>
        <v/>
      </c>
      <c r="C46" s="48" t="str">
        <f ca="1">IF(KALINDO[[#This Row],[//]]="","",HYPERLINK("[NOTA.xlsx]NOTA!D"&amp;KALINDO[[#This Row],[//]]+2,"&gt;"))</f>
        <v/>
      </c>
      <c r="D46" s="48" t="str">
        <f>IF(KALINDO[[#This Row],[ID NOTA]]="","",INDEX(Table1[QB],MATCH(KALINDO[[#This Row],[ID NOTA]],Table1[ID],0)))</f>
        <v/>
      </c>
      <c r="E4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6" s="48"/>
      <c r="G46" s="30" t="str">
        <f ca="1">IF(KALINDO[[#This Row],[N_ID]]="","",INDEX(INDIRECT($2:$2),KALINDO[[#This Row],[//]]))</f>
        <v/>
      </c>
      <c r="H46" s="30" t="str">
        <f ca="1">IF(KALINDO[[#This Row],[N_ID]]="","",INDEX(INDIRECT($2:$2),KALINDO[[#This Row],[//]]))</f>
        <v/>
      </c>
      <c r="I46" s="31" t="str">
        <f ca="1">IF(KALINDO[[#This Row],[N_ID]]="","",INDEX(INDIRECT($2:$2),KALINDO[[#This Row],[//]]))</f>
        <v/>
      </c>
      <c r="J46" s="35" t="str">
        <f ca="1">IF(KALINDO[[#This Row],[//]]="","",INDEX([3]!db[NB PAJAK],KALINDO[[#This Row],[stt]]-1))</f>
        <v/>
      </c>
      <c r="K46" s="48" t="str">
        <f ca="1">IF(KALINDO[[#This Row],[//]]="","",INDEX(INDIRECT($2:$2),KALINDO[[#This Row],[//]]))</f>
        <v/>
      </c>
      <c r="L46" s="48" t="str">
        <f ca="1">IF(KALINDO[[#This Row],[//]]="","",INDEX(INDIRECT($2:$2),KALINDO[[#This Row],[//]]))</f>
        <v/>
      </c>
      <c r="M46" s="48" t="str">
        <f ca="1">IF(KALINDO[[#This Row],[//]]="","",INDEX(INDIRECT($2:$2),KALINDO[[#This Row],[//]]))</f>
        <v/>
      </c>
      <c r="N46" s="33" t="str">
        <f ca="1">IF(KALINDO[[#This Row],[//]]="","",INDEX(INDIRECT($2:$2),KALINDO[[#This Row],[//]]))</f>
        <v/>
      </c>
      <c r="O46" s="44" t="str">
        <f ca="1">IF(KALINDO[[#This Row],[//]]="","",INDEX(INDIRECT($2:$2),KALINDO[[#This Row],[//]]))</f>
        <v/>
      </c>
      <c r="P46" s="44" t="str">
        <f ca="1">IF(KALINDO[[#This Row],[//]]="","",IF(INDEX(INDIRECT($2:$2),KALINDO[[#This Row],[//]])="","",INDEX(INDIRECT($2:$2),KALINDO[[#This Row],[//]])))</f>
        <v/>
      </c>
      <c r="Q46" s="33" t="str">
        <f ca="1">IF(KALINDO[[#This Row],[//]]="","",INDEX(INDIRECT($2:$2),KALINDO[[#This Row],[//]]))</f>
        <v/>
      </c>
      <c r="R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6" s="45" t="str">
        <f ca="1">IF(KALINDO[[#This Row],[//]]="","",IF(INDEX(INDIRECT($2:$2),KALINDO[[#This Row],[//]])="","",INDEX(INDIRECT($2:$2),KALINDO[[#This Row],[//]])))</f>
        <v/>
      </c>
      <c r="U46" s="31" t="str">
        <f ca="1">IF(KALINDO[[#This Row],[//]]="","",INDEX(INDIRECT($2:$2),KALINDO[[#This Row],[//]]))</f>
        <v/>
      </c>
      <c r="V46" s="31" t="str">
        <f ca="1">LOWER(SUBSTITUTE(SUBSTITUTE(SUBSTITUTE(SUBSTITUTE(SUBSTITUTE(SUBSTITUTE(SUBSTITUTE(KALINDO[[#This Row],[N.B.nota]]," ",""),"-",""),"(",""),")",""),".",""),",",""),"/",""))</f>
        <v/>
      </c>
      <c r="W46" s="31" t="str">
        <f ca="1">IF(KALINDO[[#This Row],[concat]]="","",MATCH(KALINDO[[#This Row],[concat]],[3]!db[NB NOTA_C],0)+1)</f>
        <v/>
      </c>
      <c r="X46" s="31" t="str">
        <f ca="1">IF(KALINDO[[#This Row],[N.B.nota]]="","",ADDRESS(ROW(KALINDO[QB]),COLUMN(KALINDO[QB]))&amp;":"&amp;ADDRESS(ROW(),COLUMN(KALINDO[QB])))</f>
        <v/>
      </c>
      <c r="Y46" s="46" t="str">
        <f ca="1">IF(KALINDO[[#This Row],[//]]="","",HYPERLINK("[../DB.xlsx]DB!e"&amp;MATCH(KALINDO[[#This Row],[concat]],[3]!db[NB NOTA_C],0)+1,"&gt;"))</f>
        <v/>
      </c>
      <c r="Z46" s="32" t="str">
        <f ca="1">IF(KALINDO[[#This Row],[ID NOTA]]="",INDIRECT(ADDRESS(ROW()-1,COLUMN())),KALINDO[[#This Row],[ID NOTA]])</f>
        <v>ID NOTA_H</v>
      </c>
    </row>
    <row r="47" spans="1:26" x14ac:dyDescent="0.25">
      <c r="A47" s="32"/>
      <c r="B47" s="48" t="str">
        <f>IF(KALINDO[[#This Row],[N_ID]]="","",INDEX(Table1[ID],MATCH(KALINDO[[#This Row],[N_ID]],Table1[N_ID],0)))</f>
        <v/>
      </c>
      <c r="C47" s="48" t="str">
        <f ca="1">IF(KALINDO[[#This Row],[//]]="","",HYPERLINK("[NOTA.xlsx]NOTA!D"&amp;KALINDO[[#This Row],[//]]+2,"&gt;"))</f>
        <v/>
      </c>
      <c r="D47" s="48" t="str">
        <f>IF(KALINDO[[#This Row],[ID NOTA]]="","",INDEX(Table1[QB],MATCH(KALINDO[[#This Row],[ID NOTA]],Table1[ID],0)))</f>
        <v/>
      </c>
      <c r="E4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7" s="48"/>
      <c r="G47" s="30" t="str">
        <f ca="1">IF(KALINDO[[#This Row],[N_ID]]="","",INDEX(INDIRECT($2:$2),KALINDO[[#This Row],[//]]))</f>
        <v/>
      </c>
      <c r="H47" s="30" t="str">
        <f ca="1">IF(KALINDO[[#This Row],[N_ID]]="","",INDEX(INDIRECT($2:$2),KALINDO[[#This Row],[//]]))</f>
        <v/>
      </c>
      <c r="I47" s="31" t="str">
        <f ca="1">IF(KALINDO[[#This Row],[N_ID]]="","",INDEX(INDIRECT($2:$2),KALINDO[[#This Row],[//]]))</f>
        <v/>
      </c>
      <c r="J47" s="35" t="str">
        <f ca="1">IF(KALINDO[[#This Row],[//]]="","",INDEX([3]!db[NB PAJAK],KALINDO[[#This Row],[stt]]-1))</f>
        <v/>
      </c>
      <c r="K47" s="48" t="str">
        <f ca="1">IF(KALINDO[[#This Row],[//]]="","",INDEX(INDIRECT($2:$2),KALINDO[[#This Row],[//]]))</f>
        <v/>
      </c>
      <c r="L47" s="48" t="str">
        <f ca="1">IF(KALINDO[[#This Row],[//]]="","",INDEX(INDIRECT($2:$2),KALINDO[[#This Row],[//]]))</f>
        <v/>
      </c>
      <c r="M47" s="48" t="str">
        <f ca="1">IF(KALINDO[[#This Row],[//]]="","",INDEX(INDIRECT($2:$2),KALINDO[[#This Row],[//]]))</f>
        <v/>
      </c>
      <c r="N47" s="33" t="str">
        <f ca="1">IF(KALINDO[[#This Row],[//]]="","",INDEX(INDIRECT($2:$2),KALINDO[[#This Row],[//]]))</f>
        <v/>
      </c>
      <c r="O47" s="44" t="str">
        <f ca="1">IF(KALINDO[[#This Row],[//]]="","",INDEX(INDIRECT($2:$2),KALINDO[[#This Row],[//]]))</f>
        <v/>
      </c>
      <c r="P47" s="44" t="str">
        <f ca="1">IF(KALINDO[[#This Row],[//]]="","",IF(INDEX(INDIRECT($2:$2),KALINDO[[#This Row],[//]])="","",INDEX(INDIRECT($2:$2),KALINDO[[#This Row],[//]])))</f>
        <v/>
      </c>
      <c r="Q47" s="33" t="str">
        <f ca="1">IF(KALINDO[[#This Row],[//]]="","",INDEX(INDIRECT($2:$2),KALINDO[[#This Row],[//]]))</f>
        <v/>
      </c>
      <c r="R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7" s="45" t="str">
        <f ca="1">IF(KALINDO[[#This Row],[//]]="","",IF(INDEX(INDIRECT($2:$2),KALINDO[[#This Row],[//]])="","",INDEX(INDIRECT($2:$2),KALINDO[[#This Row],[//]])))</f>
        <v/>
      </c>
      <c r="U47" s="31" t="str">
        <f ca="1">IF(KALINDO[[#This Row],[//]]="","",INDEX(INDIRECT($2:$2),KALINDO[[#This Row],[//]]))</f>
        <v/>
      </c>
      <c r="V47" s="31" t="str">
        <f ca="1">LOWER(SUBSTITUTE(SUBSTITUTE(SUBSTITUTE(SUBSTITUTE(SUBSTITUTE(SUBSTITUTE(SUBSTITUTE(KALINDO[[#This Row],[N.B.nota]]," ",""),"-",""),"(",""),")",""),".",""),",",""),"/",""))</f>
        <v/>
      </c>
      <c r="W47" s="31" t="str">
        <f ca="1">IF(KALINDO[[#This Row],[concat]]="","",MATCH(KALINDO[[#This Row],[concat]],[3]!db[NB NOTA_C],0)+1)</f>
        <v/>
      </c>
      <c r="X47" s="31" t="str">
        <f ca="1">IF(KALINDO[[#This Row],[N.B.nota]]="","",ADDRESS(ROW(KALINDO[QB]),COLUMN(KALINDO[QB]))&amp;":"&amp;ADDRESS(ROW(),COLUMN(KALINDO[QB])))</f>
        <v/>
      </c>
      <c r="Y47" s="46" t="str">
        <f ca="1">IF(KALINDO[[#This Row],[//]]="","",HYPERLINK("[../DB.xlsx]DB!e"&amp;MATCH(KALINDO[[#This Row],[concat]],[3]!db[NB NOTA_C],0)+1,"&gt;"))</f>
        <v/>
      </c>
      <c r="Z47" s="32" t="str">
        <f ca="1">IF(KALINDO[[#This Row],[ID NOTA]]="",INDIRECT(ADDRESS(ROW()-1,COLUMN())),KALINDO[[#This Row],[ID NOTA]])</f>
        <v>ID NOTA_H</v>
      </c>
    </row>
    <row r="48" spans="1:26" x14ac:dyDescent="0.25">
      <c r="A48" s="32"/>
      <c r="B48" s="48" t="str">
        <f>IF(KALINDO[[#This Row],[N_ID]]="","",INDEX(Table1[ID],MATCH(KALINDO[[#This Row],[N_ID]],Table1[N_ID],0)))</f>
        <v/>
      </c>
      <c r="C48" s="48" t="str">
        <f ca="1">IF(KALINDO[[#This Row],[//]]="","",HYPERLINK("[NOTA.xlsx]NOTA!D"&amp;KALINDO[[#This Row],[//]]+2,"&gt;"))</f>
        <v/>
      </c>
      <c r="D48" s="48" t="str">
        <f>IF(KALINDO[[#This Row],[ID NOTA]]="","",INDEX(Table1[QB],MATCH(KALINDO[[#This Row],[ID NOTA]],Table1[ID],0)))</f>
        <v/>
      </c>
      <c r="E4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8" s="48"/>
      <c r="G48" s="30" t="str">
        <f ca="1">IF(KALINDO[[#This Row],[N_ID]]="","",INDEX(INDIRECT($2:$2),KALINDO[[#This Row],[//]]))</f>
        <v/>
      </c>
      <c r="H48" s="30" t="str">
        <f ca="1">IF(KALINDO[[#This Row],[N_ID]]="","",INDEX(INDIRECT($2:$2),KALINDO[[#This Row],[//]]))</f>
        <v/>
      </c>
      <c r="I48" s="31" t="str">
        <f ca="1">IF(KALINDO[[#This Row],[N_ID]]="","",INDEX(INDIRECT($2:$2),KALINDO[[#This Row],[//]]))</f>
        <v/>
      </c>
      <c r="J48" s="35" t="str">
        <f ca="1">IF(KALINDO[[#This Row],[//]]="","",INDEX([3]!db[NB PAJAK],KALINDO[[#This Row],[stt]]-1))</f>
        <v/>
      </c>
      <c r="K48" s="48" t="str">
        <f ca="1">IF(KALINDO[[#This Row],[//]]="","",INDEX(INDIRECT($2:$2),KALINDO[[#This Row],[//]]))</f>
        <v/>
      </c>
      <c r="L48" s="48" t="str">
        <f ca="1">IF(KALINDO[[#This Row],[//]]="","",INDEX(INDIRECT($2:$2),KALINDO[[#This Row],[//]]))</f>
        <v/>
      </c>
      <c r="M48" s="48" t="str">
        <f ca="1">IF(KALINDO[[#This Row],[//]]="","",INDEX(INDIRECT($2:$2),KALINDO[[#This Row],[//]]))</f>
        <v/>
      </c>
      <c r="N48" s="33" t="str">
        <f ca="1">IF(KALINDO[[#This Row],[//]]="","",INDEX(INDIRECT($2:$2),KALINDO[[#This Row],[//]]))</f>
        <v/>
      </c>
      <c r="O48" s="44" t="str">
        <f ca="1">IF(KALINDO[[#This Row],[//]]="","",INDEX(INDIRECT($2:$2),KALINDO[[#This Row],[//]]))</f>
        <v/>
      </c>
      <c r="P48" s="44" t="str">
        <f ca="1">IF(KALINDO[[#This Row],[//]]="","",IF(INDEX(INDIRECT($2:$2),KALINDO[[#This Row],[//]])="","",INDEX(INDIRECT($2:$2),KALINDO[[#This Row],[//]])))</f>
        <v/>
      </c>
      <c r="Q48" s="33" t="str">
        <f ca="1">IF(KALINDO[[#This Row],[//]]="","",INDEX(INDIRECT($2:$2),KALINDO[[#This Row],[//]]))</f>
        <v/>
      </c>
      <c r="R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8" s="45" t="str">
        <f ca="1">IF(KALINDO[[#This Row],[//]]="","",IF(INDEX(INDIRECT($2:$2),KALINDO[[#This Row],[//]])="","",INDEX(INDIRECT($2:$2),KALINDO[[#This Row],[//]])))</f>
        <v/>
      </c>
      <c r="U48" s="31" t="str">
        <f ca="1">IF(KALINDO[[#This Row],[//]]="","",INDEX(INDIRECT($2:$2),KALINDO[[#This Row],[//]]))</f>
        <v/>
      </c>
      <c r="V48" s="31" t="str">
        <f ca="1">LOWER(SUBSTITUTE(SUBSTITUTE(SUBSTITUTE(SUBSTITUTE(SUBSTITUTE(SUBSTITUTE(SUBSTITUTE(KALINDO[[#This Row],[N.B.nota]]," ",""),"-",""),"(",""),")",""),".",""),",",""),"/",""))</f>
        <v/>
      </c>
      <c r="W48" s="31" t="str">
        <f ca="1">IF(KALINDO[[#This Row],[concat]]="","",MATCH(KALINDO[[#This Row],[concat]],[3]!db[NB NOTA_C],0)+1)</f>
        <v/>
      </c>
      <c r="X48" s="31" t="str">
        <f ca="1">IF(KALINDO[[#This Row],[N.B.nota]]="","",ADDRESS(ROW(KALINDO[QB]),COLUMN(KALINDO[QB]))&amp;":"&amp;ADDRESS(ROW(),COLUMN(KALINDO[QB])))</f>
        <v/>
      </c>
      <c r="Y48" s="46" t="str">
        <f ca="1">IF(KALINDO[[#This Row],[//]]="","",HYPERLINK("[../DB.xlsx]DB!e"&amp;MATCH(KALINDO[[#This Row],[concat]],[3]!db[NB NOTA_C],0)+1,"&gt;"))</f>
        <v/>
      </c>
      <c r="Z48" s="32" t="str">
        <f ca="1">IF(KALINDO[[#This Row],[ID NOTA]]="",INDIRECT(ADDRESS(ROW()-1,COLUMN())),KALINDO[[#This Row],[ID NOTA]])</f>
        <v>ID NOTA_H</v>
      </c>
    </row>
    <row r="49" spans="1:26" x14ac:dyDescent="0.25">
      <c r="A49" s="32"/>
      <c r="B49" s="48" t="str">
        <f>IF(KALINDO[[#This Row],[N_ID]]="","",INDEX(Table1[ID],MATCH(KALINDO[[#This Row],[N_ID]],Table1[N_ID],0)))</f>
        <v/>
      </c>
      <c r="C49" s="48" t="str">
        <f ca="1">IF(KALINDO[[#This Row],[//]]="","",HYPERLINK("[NOTA.xlsx]NOTA!D"&amp;KALINDO[[#This Row],[//]]+2,"&gt;"))</f>
        <v/>
      </c>
      <c r="D49" s="48" t="str">
        <f>IF(KALINDO[[#This Row],[ID NOTA]]="","",INDEX(Table1[QB],MATCH(KALINDO[[#This Row],[ID NOTA]],Table1[ID],0)))</f>
        <v/>
      </c>
      <c r="E4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9" s="48"/>
      <c r="G49" s="30" t="str">
        <f ca="1">IF(KALINDO[[#This Row],[N_ID]]="","",INDEX(INDIRECT($2:$2),KALINDO[[#This Row],[//]]))</f>
        <v/>
      </c>
      <c r="H49" s="30" t="str">
        <f ca="1">IF(KALINDO[[#This Row],[N_ID]]="","",INDEX(INDIRECT($2:$2),KALINDO[[#This Row],[//]]))</f>
        <v/>
      </c>
      <c r="I49" s="31" t="str">
        <f ca="1">IF(KALINDO[[#This Row],[N_ID]]="","",INDEX(INDIRECT($2:$2),KALINDO[[#This Row],[//]]))</f>
        <v/>
      </c>
      <c r="J49" s="35" t="str">
        <f ca="1">IF(KALINDO[[#This Row],[//]]="","",INDEX([3]!db[NB PAJAK],KALINDO[[#This Row],[stt]]-1))</f>
        <v/>
      </c>
      <c r="K49" s="48" t="str">
        <f ca="1">IF(KALINDO[[#This Row],[//]]="","",INDEX(INDIRECT($2:$2),KALINDO[[#This Row],[//]]))</f>
        <v/>
      </c>
      <c r="L49" s="48" t="str">
        <f ca="1">IF(KALINDO[[#This Row],[//]]="","",INDEX(INDIRECT($2:$2),KALINDO[[#This Row],[//]]))</f>
        <v/>
      </c>
      <c r="M49" s="48" t="str">
        <f ca="1">IF(KALINDO[[#This Row],[//]]="","",INDEX(INDIRECT($2:$2),KALINDO[[#This Row],[//]]))</f>
        <v/>
      </c>
      <c r="N49" s="33" t="str">
        <f ca="1">IF(KALINDO[[#This Row],[//]]="","",INDEX(INDIRECT($2:$2),KALINDO[[#This Row],[//]]))</f>
        <v/>
      </c>
      <c r="O49" s="44" t="str">
        <f ca="1">IF(KALINDO[[#This Row],[//]]="","",INDEX(INDIRECT($2:$2),KALINDO[[#This Row],[//]]))</f>
        <v/>
      </c>
      <c r="P49" s="44" t="str">
        <f ca="1">IF(KALINDO[[#This Row],[//]]="","",IF(INDEX(INDIRECT($2:$2),KALINDO[[#This Row],[//]])="","",INDEX(INDIRECT($2:$2),KALINDO[[#This Row],[//]])))</f>
        <v/>
      </c>
      <c r="Q49" s="33" t="str">
        <f ca="1">IF(KALINDO[[#This Row],[//]]="","",INDEX(INDIRECT($2:$2),KALINDO[[#This Row],[//]]))</f>
        <v/>
      </c>
      <c r="R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9" s="45" t="str">
        <f ca="1">IF(KALINDO[[#This Row],[//]]="","",IF(INDEX(INDIRECT($2:$2),KALINDO[[#This Row],[//]])="","",INDEX(INDIRECT($2:$2),KALINDO[[#This Row],[//]])))</f>
        <v/>
      </c>
      <c r="U49" s="31" t="str">
        <f ca="1">IF(KALINDO[[#This Row],[//]]="","",INDEX(INDIRECT($2:$2),KALINDO[[#This Row],[//]]))</f>
        <v/>
      </c>
      <c r="V49" s="31" t="str">
        <f ca="1">LOWER(SUBSTITUTE(SUBSTITUTE(SUBSTITUTE(SUBSTITUTE(SUBSTITUTE(SUBSTITUTE(SUBSTITUTE(KALINDO[[#This Row],[N.B.nota]]," ",""),"-",""),"(",""),")",""),".",""),",",""),"/",""))</f>
        <v/>
      </c>
      <c r="W49" s="31" t="str">
        <f ca="1">IF(KALINDO[[#This Row],[concat]]="","",MATCH(KALINDO[[#This Row],[concat]],[3]!db[NB NOTA_C],0)+1)</f>
        <v/>
      </c>
      <c r="X49" s="31" t="str">
        <f ca="1">IF(KALINDO[[#This Row],[N.B.nota]]="","",ADDRESS(ROW(KALINDO[QB]),COLUMN(KALINDO[QB]))&amp;":"&amp;ADDRESS(ROW(),COLUMN(KALINDO[QB])))</f>
        <v/>
      </c>
      <c r="Y49" s="46" t="str">
        <f ca="1">IF(KALINDO[[#This Row],[//]]="","",HYPERLINK("[../DB.xlsx]DB!e"&amp;MATCH(KALINDO[[#This Row],[concat]],[3]!db[NB NOTA_C],0)+1,"&gt;"))</f>
        <v/>
      </c>
      <c r="Z49" s="32" t="str">
        <f ca="1">IF(KALINDO[[#This Row],[ID NOTA]]="",INDIRECT(ADDRESS(ROW()-1,COLUMN())),KALINDO[[#This Row],[ID NOTA]])</f>
        <v>ID NOTA_H</v>
      </c>
    </row>
    <row r="50" spans="1:26" x14ac:dyDescent="0.25">
      <c r="A50" s="32"/>
      <c r="B50" s="48" t="str">
        <f>IF(KALINDO[[#This Row],[N_ID]]="","",INDEX(Table1[ID],MATCH(KALINDO[[#This Row],[N_ID]],Table1[N_ID],0)))</f>
        <v/>
      </c>
      <c r="C50" s="48" t="str">
        <f ca="1">IF(KALINDO[[#This Row],[//]]="","",HYPERLINK("[NOTA.xlsx]NOTA!D"&amp;KALINDO[[#This Row],[//]]+2,"&gt;"))</f>
        <v/>
      </c>
      <c r="D50" s="48" t="str">
        <f>IF(KALINDO[[#This Row],[ID NOTA]]="","",INDEX(Table1[QB],MATCH(KALINDO[[#This Row],[ID NOTA]],Table1[ID],0)))</f>
        <v/>
      </c>
      <c r="E5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0" s="48"/>
      <c r="G50" s="30" t="str">
        <f ca="1">IF(KALINDO[[#This Row],[N_ID]]="","",INDEX(INDIRECT($2:$2),KALINDO[[#This Row],[//]]))</f>
        <v/>
      </c>
      <c r="H50" s="30" t="str">
        <f ca="1">IF(KALINDO[[#This Row],[N_ID]]="","",INDEX(INDIRECT($2:$2),KALINDO[[#This Row],[//]]))</f>
        <v/>
      </c>
      <c r="I50" s="31" t="str">
        <f ca="1">IF(KALINDO[[#This Row],[N_ID]]="","",INDEX(INDIRECT($2:$2),KALINDO[[#This Row],[//]]))</f>
        <v/>
      </c>
      <c r="J50" s="35" t="str">
        <f ca="1">IF(KALINDO[[#This Row],[//]]="","",INDEX([3]!db[NB PAJAK],KALINDO[[#This Row],[stt]]-1))</f>
        <v/>
      </c>
      <c r="K50" s="48" t="str">
        <f ca="1">IF(KALINDO[[#This Row],[//]]="","",INDEX(INDIRECT($2:$2),KALINDO[[#This Row],[//]]))</f>
        <v/>
      </c>
      <c r="L50" s="48" t="str">
        <f ca="1">IF(KALINDO[[#This Row],[//]]="","",INDEX(INDIRECT($2:$2),KALINDO[[#This Row],[//]]))</f>
        <v/>
      </c>
      <c r="M50" s="48" t="str">
        <f ca="1">IF(KALINDO[[#This Row],[//]]="","",INDEX(INDIRECT($2:$2),KALINDO[[#This Row],[//]]))</f>
        <v/>
      </c>
      <c r="N50" s="33" t="str">
        <f ca="1">IF(KALINDO[[#This Row],[//]]="","",INDEX(INDIRECT($2:$2),KALINDO[[#This Row],[//]]))</f>
        <v/>
      </c>
      <c r="O50" s="44" t="str">
        <f ca="1">IF(KALINDO[[#This Row],[//]]="","",INDEX(INDIRECT($2:$2),KALINDO[[#This Row],[//]]))</f>
        <v/>
      </c>
      <c r="P50" s="44" t="str">
        <f ca="1">IF(KALINDO[[#This Row],[//]]="","",IF(INDEX(INDIRECT($2:$2),KALINDO[[#This Row],[//]])="","",INDEX(INDIRECT($2:$2),KALINDO[[#This Row],[//]])))</f>
        <v/>
      </c>
      <c r="Q50" s="33" t="str">
        <f ca="1">IF(KALINDO[[#This Row],[//]]="","",INDEX(INDIRECT($2:$2),KALINDO[[#This Row],[//]]))</f>
        <v/>
      </c>
      <c r="R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0" s="45" t="str">
        <f ca="1">IF(KALINDO[[#This Row],[//]]="","",IF(INDEX(INDIRECT($2:$2),KALINDO[[#This Row],[//]])="","",INDEX(INDIRECT($2:$2),KALINDO[[#This Row],[//]])))</f>
        <v/>
      </c>
      <c r="U50" s="31" t="str">
        <f ca="1">IF(KALINDO[[#This Row],[//]]="","",INDEX(INDIRECT($2:$2),KALINDO[[#This Row],[//]]))</f>
        <v/>
      </c>
      <c r="V50" s="31" t="str">
        <f ca="1">LOWER(SUBSTITUTE(SUBSTITUTE(SUBSTITUTE(SUBSTITUTE(SUBSTITUTE(SUBSTITUTE(SUBSTITUTE(KALINDO[[#This Row],[N.B.nota]]," ",""),"-",""),"(",""),")",""),".",""),",",""),"/",""))</f>
        <v/>
      </c>
      <c r="W50" s="31" t="str">
        <f ca="1">IF(KALINDO[[#This Row],[concat]]="","",MATCH(KALINDO[[#This Row],[concat]],[3]!db[NB NOTA_C],0)+1)</f>
        <v/>
      </c>
      <c r="X50" s="31" t="str">
        <f ca="1">IF(KALINDO[[#This Row],[N.B.nota]]="","",ADDRESS(ROW(KALINDO[QB]),COLUMN(KALINDO[QB]))&amp;":"&amp;ADDRESS(ROW(),COLUMN(KALINDO[QB])))</f>
        <v/>
      </c>
      <c r="Y50" s="46" t="str">
        <f ca="1">IF(KALINDO[[#This Row],[//]]="","",HYPERLINK("[../DB.xlsx]DB!e"&amp;MATCH(KALINDO[[#This Row],[concat]],[3]!db[NB NOTA_C],0)+1,"&gt;"))</f>
        <v/>
      </c>
      <c r="Z50" s="32" t="str">
        <f ca="1">IF(KALINDO[[#This Row],[ID NOTA]]="",INDIRECT(ADDRESS(ROW()-1,COLUMN())),KALINDO[[#This Row],[ID NOTA]])</f>
        <v>ID NOTA_H</v>
      </c>
    </row>
    <row r="51" spans="1:26" x14ac:dyDescent="0.25">
      <c r="A51" s="32"/>
      <c r="B51" s="48" t="str">
        <f>IF(KALINDO[[#This Row],[N_ID]]="","",INDEX(Table1[ID],MATCH(KALINDO[[#This Row],[N_ID]],Table1[N_ID],0)))</f>
        <v/>
      </c>
      <c r="C51" s="48" t="str">
        <f ca="1">IF(KALINDO[[#This Row],[//]]="","",HYPERLINK("[NOTA.xlsx]NOTA!D"&amp;KALINDO[[#This Row],[//]]+2,"&gt;"))</f>
        <v/>
      </c>
      <c r="D51" s="48" t="str">
        <f>IF(KALINDO[[#This Row],[ID NOTA]]="","",INDEX(Table1[QB],MATCH(KALINDO[[#This Row],[ID NOTA]],Table1[ID],0)))</f>
        <v/>
      </c>
      <c r="E5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1" s="48"/>
      <c r="G51" s="30" t="str">
        <f ca="1">IF(KALINDO[[#This Row],[N_ID]]="","",INDEX(INDIRECT($2:$2),KALINDO[[#This Row],[//]]))</f>
        <v/>
      </c>
      <c r="H51" s="30" t="str">
        <f ca="1">IF(KALINDO[[#This Row],[N_ID]]="","",INDEX(INDIRECT($2:$2),KALINDO[[#This Row],[//]]))</f>
        <v/>
      </c>
      <c r="I51" s="31" t="str">
        <f ca="1">IF(KALINDO[[#This Row],[N_ID]]="","",INDEX(INDIRECT($2:$2),KALINDO[[#This Row],[//]]))</f>
        <v/>
      </c>
      <c r="J51" s="35" t="str">
        <f ca="1">IF(KALINDO[[#This Row],[//]]="","",INDEX([3]!db[NB PAJAK],KALINDO[[#This Row],[stt]]-1))</f>
        <v/>
      </c>
      <c r="K51" s="48" t="str">
        <f ca="1">IF(KALINDO[[#This Row],[//]]="","",INDEX(INDIRECT($2:$2),KALINDO[[#This Row],[//]]))</f>
        <v/>
      </c>
      <c r="L51" s="48" t="str">
        <f ca="1">IF(KALINDO[[#This Row],[//]]="","",INDEX(INDIRECT($2:$2),KALINDO[[#This Row],[//]]))</f>
        <v/>
      </c>
      <c r="M51" s="48" t="str">
        <f ca="1">IF(KALINDO[[#This Row],[//]]="","",INDEX(INDIRECT($2:$2),KALINDO[[#This Row],[//]]))</f>
        <v/>
      </c>
      <c r="N51" s="33" t="str">
        <f ca="1">IF(KALINDO[[#This Row],[//]]="","",INDEX(INDIRECT($2:$2),KALINDO[[#This Row],[//]]))</f>
        <v/>
      </c>
      <c r="O51" s="44" t="str">
        <f ca="1">IF(KALINDO[[#This Row],[//]]="","",INDEX(INDIRECT($2:$2),KALINDO[[#This Row],[//]]))</f>
        <v/>
      </c>
      <c r="P51" s="44" t="str">
        <f ca="1">IF(KALINDO[[#This Row],[//]]="","",IF(INDEX(INDIRECT($2:$2),KALINDO[[#This Row],[//]])="","",INDEX(INDIRECT($2:$2),KALINDO[[#This Row],[//]])))</f>
        <v/>
      </c>
      <c r="Q51" s="33" t="str">
        <f ca="1">IF(KALINDO[[#This Row],[//]]="","",INDEX(INDIRECT($2:$2),KALINDO[[#This Row],[//]]))</f>
        <v/>
      </c>
      <c r="R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1" s="45" t="str">
        <f ca="1">IF(KALINDO[[#This Row],[//]]="","",IF(INDEX(INDIRECT($2:$2),KALINDO[[#This Row],[//]])="","",INDEX(INDIRECT($2:$2),KALINDO[[#This Row],[//]])))</f>
        <v/>
      </c>
      <c r="U51" s="31" t="str">
        <f ca="1">IF(KALINDO[[#This Row],[//]]="","",INDEX(INDIRECT($2:$2),KALINDO[[#This Row],[//]]))</f>
        <v/>
      </c>
      <c r="V51" s="31" t="str">
        <f ca="1">LOWER(SUBSTITUTE(SUBSTITUTE(SUBSTITUTE(SUBSTITUTE(SUBSTITUTE(SUBSTITUTE(SUBSTITUTE(KALINDO[[#This Row],[N.B.nota]]," ",""),"-",""),"(",""),")",""),".",""),",",""),"/",""))</f>
        <v/>
      </c>
      <c r="W51" s="31" t="str">
        <f ca="1">IF(KALINDO[[#This Row],[concat]]="","",MATCH(KALINDO[[#This Row],[concat]],[3]!db[NB NOTA_C],0)+1)</f>
        <v/>
      </c>
      <c r="X51" s="31" t="str">
        <f ca="1">IF(KALINDO[[#This Row],[N.B.nota]]="","",ADDRESS(ROW(KALINDO[QB]),COLUMN(KALINDO[QB]))&amp;":"&amp;ADDRESS(ROW(),COLUMN(KALINDO[QB])))</f>
        <v/>
      </c>
      <c r="Y51" s="46" t="str">
        <f ca="1">IF(KALINDO[[#This Row],[//]]="","",HYPERLINK("[../DB.xlsx]DB!e"&amp;MATCH(KALINDO[[#This Row],[concat]],[3]!db[NB NOTA_C],0)+1,"&gt;"))</f>
        <v/>
      </c>
      <c r="Z51" s="32" t="str">
        <f ca="1">IF(KALINDO[[#This Row],[ID NOTA]]="",INDIRECT(ADDRESS(ROW()-1,COLUMN())),KALINDO[[#This Row],[ID NOTA]])</f>
        <v>ID NOTA_H</v>
      </c>
    </row>
    <row r="52" spans="1:26" x14ac:dyDescent="0.25">
      <c r="A52" s="32"/>
      <c r="B52" s="48" t="str">
        <f>IF(KALINDO[[#This Row],[N_ID]]="","",INDEX(Table1[ID],MATCH(KALINDO[[#This Row],[N_ID]],Table1[N_ID],0)))</f>
        <v/>
      </c>
      <c r="C52" s="48" t="str">
        <f ca="1">IF(KALINDO[[#This Row],[//]]="","",HYPERLINK("[NOTA.xlsx]NOTA!D"&amp;KALINDO[[#This Row],[//]]+2,"&gt;"))</f>
        <v/>
      </c>
      <c r="D52" s="48" t="str">
        <f>IF(KALINDO[[#This Row],[ID NOTA]]="","",INDEX(Table1[QB],MATCH(KALINDO[[#This Row],[ID NOTA]],Table1[ID],0)))</f>
        <v/>
      </c>
      <c r="E5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2" s="48"/>
      <c r="G52" s="30" t="str">
        <f ca="1">IF(KALINDO[[#This Row],[N_ID]]="","",INDEX(INDIRECT($2:$2),KALINDO[[#This Row],[//]]))</f>
        <v/>
      </c>
      <c r="H52" s="30" t="str">
        <f ca="1">IF(KALINDO[[#This Row],[N_ID]]="","",INDEX(INDIRECT($2:$2),KALINDO[[#This Row],[//]]))</f>
        <v/>
      </c>
      <c r="I52" s="31" t="str">
        <f ca="1">IF(KALINDO[[#This Row],[N_ID]]="","",INDEX(INDIRECT($2:$2),KALINDO[[#This Row],[//]]))</f>
        <v/>
      </c>
      <c r="J52" s="35" t="str">
        <f ca="1">IF(KALINDO[[#This Row],[//]]="","",INDEX([3]!db[NB PAJAK],KALINDO[[#This Row],[stt]]-1))</f>
        <v/>
      </c>
      <c r="K52" s="48" t="str">
        <f ca="1">IF(KALINDO[[#This Row],[//]]="","",INDEX(INDIRECT($2:$2),KALINDO[[#This Row],[//]]))</f>
        <v/>
      </c>
      <c r="L52" s="48" t="str">
        <f ca="1">IF(KALINDO[[#This Row],[//]]="","",INDEX(INDIRECT($2:$2),KALINDO[[#This Row],[//]]))</f>
        <v/>
      </c>
      <c r="M52" s="48" t="str">
        <f ca="1">IF(KALINDO[[#This Row],[//]]="","",INDEX(INDIRECT($2:$2),KALINDO[[#This Row],[//]]))</f>
        <v/>
      </c>
      <c r="N52" s="33" t="str">
        <f ca="1">IF(KALINDO[[#This Row],[//]]="","",INDEX(INDIRECT($2:$2),KALINDO[[#This Row],[//]]))</f>
        <v/>
      </c>
      <c r="O52" s="44" t="str">
        <f ca="1">IF(KALINDO[[#This Row],[//]]="","",INDEX(INDIRECT($2:$2),KALINDO[[#This Row],[//]]))</f>
        <v/>
      </c>
      <c r="P52" s="44" t="str">
        <f ca="1">IF(KALINDO[[#This Row],[//]]="","",IF(INDEX(INDIRECT($2:$2),KALINDO[[#This Row],[//]])="","",INDEX(INDIRECT($2:$2),KALINDO[[#This Row],[//]])))</f>
        <v/>
      </c>
      <c r="Q52" s="33" t="str">
        <f ca="1">IF(KALINDO[[#This Row],[//]]="","",INDEX(INDIRECT($2:$2),KALINDO[[#This Row],[//]]))</f>
        <v/>
      </c>
      <c r="R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2" s="45" t="str">
        <f ca="1">IF(KALINDO[[#This Row],[//]]="","",IF(INDEX(INDIRECT($2:$2),KALINDO[[#This Row],[//]])="","",INDEX(INDIRECT($2:$2),KALINDO[[#This Row],[//]])))</f>
        <v/>
      </c>
      <c r="U52" s="31" t="str">
        <f ca="1">IF(KALINDO[[#This Row],[//]]="","",INDEX(INDIRECT($2:$2),KALINDO[[#This Row],[//]]))</f>
        <v/>
      </c>
      <c r="V52" s="31" t="str">
        <f ca="1">LOWER(SUBSTITUTE(SUBSTITUTE(SUBSTITUTE(SUBSTITUTE(SUBSTITUTE(SUBSTITUTE(SUBSTITUTE(KALINDO[[#This Row],[N.B.nota]]," ",""),"-",""),"(",""),")",""),".",""),",",""),"/",""))</f>
        <v/>
      </c>
      <c r="W52" s="31" t="str">
        <f ca="1">IF(KALINDO[[#This Row],[concat]]="","",MATCH(KALINDO[[#This Row],[concat]],[3]!db[NB NOTA_C],0)+1)</f>
        <v/>
      </c>
      <c r="X52" s="31" t="str">
        <f ca="1">IF(KALINDO[[#This Row],[N.B.nota]]="","",ADDRESS(ROW(KALINDO[QB]),COLUMN(KALINDO[QB]))&amp;":"&amp;ADDRESS(ROW(),COLUMN(KALINDO[QB])))</f>
        <v/>
      </c>
      <c r="Y52" s="46" t="str">
        <f ca="1">IF(KALINDO[[#This Row],[//]]="","",HYPERLINK("[../DB.xlsx]DB!e"&amp;MATCH(KALINDO[[#This Row],[concat]],[3]!db[NB NOTA_C],0)+1,"&gt;"))</f>
        <v/>
      </c>
      <c r="Z52" s="32" t="str">
        <f ca="1">IF(KALINDO[[#This Row],[ID NOTA]]="",INDIRECT(ADDRESS(ROW()-1,COLUMN())),KALINDO[[#This Row],[ID NOTA]])</f>
        <v>ID NOTA_H</v>
      </c>
    </row>
    <row r="53" spans="1:26" x14ac:dyDescent="0.25">
      <c r="A53" s="32"/>
      <c r="B53" s="48" t="str">
        <f>IF(KALINDO[[#This Row],[N_ID]]="","",INDEX(Table1[ID],MATCH(KALINDO[[#This Row],[N_ID]],Table1[N_ID],0)))</f>
        <v/>
      </c>
      <c r="C53" s="48" t="str">
        <f ca="1">IF(KALINDO[[#This Row],[//]]="","",HYPERLINK("[NOTA.xlsx]NOTA!D"&amp;KALINDO[[#This Row],[//]]+2,"&gt;"))</f>
        <v/>
      </c>
      <c r="D53" s="48" t="str">
        <f>IF(KALINDO[[#This Row],[ID NOTA]]="","",INDEX(Table1[QB],MATCH(KALINDO[[#This Row],[ID NOTA]],Table1[ID],0)))</f>
        <v/>
      </c>
      <c r="E5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3" s="48"/>
      <c r="G53" s="30" t="str">
        <f ca="1">IF(KALINDO[[#This Row],[N_ID]]="","",INDEX(INDIRECT($2:$2),KALINDO[[#This Row],[//]]))</f>
        <v/>
      </c>
      <c r="H53" s="30" t="str">
        <f ca="1">IF(KALINDO[[#This Row],[N_ID]]="","",INDEX(INDIRECT($2:$2),KALINDO[[#This Row],[//]]))</f>
        <v/>
      </c>
      <c r="I53" s="31" t="str">
        <f ca="1">IF(KALINDO[[#This Row],[N_ID]]="","",INDEX(INDIRECT($2:$2),KALINDO[[#This Row],[//]]))</f>
        <v/>
      </c>
      <c r="J53" s="35" t="str">
        <f ca="1">IF(KALINDO[[#This Row],[//]]="","",INDEX([3]!db[NB PAJAK],KALINDO[[#This Row],[stt]]-1))</f>
        <v/>
      </c>
      <c r="K53" s="48" t="str">
        <f ca="1">IF(KALINDO[[#This Row],[//]]="","",INDEX(INDIRECT($2:$2),KALINDO[[#This Row],[//]]))</f>
        <v/>
      </c>
      <c r="L53" s="48" t="str">
        <f ca="1">IF(KALINDO[[#This Row],[//]]="","",INDEX(INDIRECT($2:$2),KALINDO[[#This Row],[//]]))</f>
        <v/>
      </c>
      <c r="M53" s="48" t="str">
        <f ca="1">IF(KALINDO[[#This Row],[//]]="","",INDEX(INDIRECT($2:$2),KALINDO[[#This Row],[//]]))</f>
        <v/>
      </c>
      <c r="N53" s="33" t="str">
        <f ca="1">IF(KALINDO[[#This Row],[//]]="","",INDEX(INDIRECT($2:$2),KALINDO[[#This Row],[//]]))</f>
        <v/>
      </c>
      <c r="O53" s="44" t="str">
        <f ca="1">IF(KALINDO[[#This Row],[//]]="","",INDEX(INDIRECT($2:$2),KALINDO[[#This Row],[//]]))</f>
        <v/>
      </c>
      <c r="P53" s="44" t="str">
        <f ca="1">IF(KALINDO[[#This Row],[//]]="","",IF(INDEX(INDIRECT($2:$2),KALINDO[[#This Row],[//]])="","",INDEX(INDIRECT($2:$2),KALINDO[[#This Row],[//]])))</f>
        <v/>
      </c>
      <c r="Q53" s="33" t="str">
        <f ca="1">IF(KALINDO[[#This Row],[//]]="","",INDEX(INDIRECT($2:$2),KALINDO[[#This Row],[//]]))</f>
        <v/>
      </c>
      <c r="R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3" s="45" t="str">
        <f ca="1">IF(KALINDO[[#This Row],[//]]="","",IF(INDEX(INDIRECT($2:$2),KALINDO[[#This Row],[//]])="","",INDEX(INDIRECT($2:$2),KALINDO[[#This Row],[//]])))</f>
        <v/>
      </c>
      <c r="U53" s="31" t="str">
        <f ca="1">IF(KALINDO[[#This Row],[//]]="","",INDEX(INDIRECT($2:$2),KALINDO[[#This Row],[//]]))</f>
        <v/>
      </c>
      <c r="V53" s="31" t="str">
        <f ca="1">LOWER(SUBSTITUTE(SUBSTITUTE(SUBSTITUTE(SUBSTITUTE(SUBSTITUTE(SUBSTITUTE(SUBSTITUTE(KALINDO[[#This Row],[N.B.nota]]," ",""),"-",""),"(",""),")",""),".",""),",",""),"/",""))</f>
        <v/>
      </c>
      <c r="W53" s="31" t="str">
        <f ca="1">IF(KALINDO[[#This Row],[concat]]="","",MATCH(KALINDO[[#This Row],[concat]],[3]!db[NB NOTA_C],0)+1)</f>
        <v/>
      </c>
      <c r="X53" s="31" t="str">
        <f ca="1">IF(KALINDO[[#This Row],[N.B.nota]]="","",ADDRESS(ROW(KALINDO[QB]),COLUMN(KALINDO[QB]))&amp;":"&amp;ADDRESS(ROW(),COLUMN(KALINDO[QB])))</f>
        <v/>
      </c>
      <c r="Y53" s="46" t="str">
        <f ca="1">IF(KALINDO[[#This Row],[//]]="","",HYPERLINK("[../DB.xlsx]DB!e"&amp;MATCH(KALINDO[[#This Row],[concat]],[3]!db[NB NOTA_C],0)+1,"&gt;"))</f>
        <v/>
      </c>
      <c r="Z53" s="32" t="str">
        <f ca="1">IF(KALINDO[[#This Row],[ID NOTA]]="",INDIRECT(ADDRESS(ROW()-1,COLUMN())),KALINDO[[#This Row],[ID NOTA]])</f>
        <v>ID NOTA_H</v>
      </c>
    </row>
    <row r="54" spans="1:26" x14ac:dyDescent="0.25">
      <c r="A54" s="32"/>
      <c r="B54" s="48" t="str">
        <f>IF(KALINDO[[#This Row],[N_ID]]="","",INDEX(Table1[ID],MATCH(KALINDO[[#This Row],[N_ID]],Table1[N_ID],0)))</f>
        <v/>
      </c>
      <c r="C54" s="48" t="str">
        <f ca="1">IF(KALINDO[[#This Row],[//]]="","",HYPERLINK("[NOTA.xlsx]NOTA!D"&amp;KALINDO[[#This Row],[//]]+2,"&gt;"))</f>
        <v/>
      </c>
      <c r="D54" s="48" t="str">
        <f>IF(KALINDO[[#This Row],[ID NOTA]]="","",INDEX(Table1[QB],MATCH(KALINDO[[#This Row],[ID NOTA]],Table1[ID],0)))</f>
        <v/>
      </c>
      <c r="E5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4" s="48"/>
      <c r="G54" s="30" t="str">
        <f ca="1">IF(KALINDO[[#This Row],[N_ID]]="","",INDEX(INDIRECT($2:$2),KALINDO[[#This Row],[//]]))</f>
        <v/>
      </c>
      <c r="H54" s="30" t="str">
        <f ca="1">IF(KALINDO[[#This Row],[N_ID]]="","",INDEX(INDIRECT($2:$2),KALINDO[[#This Row],[//]]))</f>
        <v/>
      </c>
      <c r="I54" s="31" t="str">
        <f ca="1">IF(KALINDO[[#This Row],[N_ID]]="","",INDEX(INDIRECT($2:$2),KALINDO[[#This Row],[//]]))</f>
        <v/>
      </c>
      <c r="J54" s="35" t="str">
        <f ca="1">IF(KALINDO[[#This Row],[//]]="","",INDEX([3]!db[NB PAJAK],KALINDO[[#This Row],[stt]]-1))</f>
        <v/>
      </c>
      <c r="K54" s="48" t="str">
        <f ca="1">IF(KALINDO[[#This Row],[//]]="","",INDEX(INDIRECT($2:$2),KALINDO[[#This Row],[//]]))</f>
        <v/>
      </c>
      <c r="L54" s="48" t="str">
        <f ca="1">IF(KALINDO[[#This Row],[//]]="","",INDEX(INDIRECT($2:$2),KALINDO[[#This Row],[//]]))</f>
        <v/>
      </c>
      <c r="M54" s="48" t="str">
        <f ca="1">IF(KALINDO[[#This Row],[//]]="","",INDEX(INDIRECT($2:$2),KALINDO[[#This Row],[//]]))</f>
        <v/>
      </c>
      <c r="N54" s="33" t="str">
        <f ca="1">IF(KALINDO[[#This Row],[//]]="","",INDEX(INDIRECT($2:$2),KALINDO[[#This Row],[//]]))</f>
        <v/>
      </c>
      <c r="O54" s="44" t="str">
        <f ca="1">IF(KALINDO[[#This Row],[//]]="","",INDEX(INDIRECT($2:$2),KALINDO[[#This Row],[//]]))</f>
        <v/>
      </c>
      <c r="P54" s="44" t="str">
        <f ca="1">IF(KALINDO[[#This Row],[//]]="","",IF(INDEX(INDIRECT($2:$2),KALINDO[[#This Row],[//]])="","",INDEX(INDIRECT($2:$2),KALINDO[[#This Row],[//]])))</f>
        <v/>
      </c>
      <c r="Q54" s="33" t="str">
        <f ca="1">IF(KALINDO[[#This Row],[//]]="","",INDEX(INDIRECT($2:$2),KALINDO[[#This Row],[//]]))</f>
        <v/>
      </c>
      <c r="R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4" s="45" t="str">
        <f ca="1">IF(KALINDO[[#This Row],[//]]="","",IF(INDEX(INDIRECT($2:$2),KALINDO[[#This Row],[//]])="","",INDEX(INDIRECT($2:$2),KALINDO[[#This Row],[//]])))</f>
        <v/>
      </c>
      <c r="U54" s="31" t="str">
        <f ca="1">IF(KALINDO[[#This Row],[//]]="","",INDEX(INDIRECT($2:$2),KALINDO[[#This Row],[//]]))</f>
        <v/>
      </c>
      <c r="V54" s="31" t="str">
        <f ca="1">LOWER(SUBSTITUTE(SUBSTITUTE(SUBSTITUTE(SUBSTITUTE(SUBSTITUTE(SUBSTITUTE(SUBSTITUTE(KALINDO[[#This Row],[N.B.nota]]," ",""),"-",""),"(",""),")",""),".",""),",",""),"/",""))</f>
        <v/>
      </c>
      <c r="W54" s="31" t="str">
        <f ca="1">IF(KALINDO[[#This Row],[concat]]="","",MATCH(KALINDO[[#This Row],[concat]],[3]!db[NB NOTA_C],0)+1)</f>
        <v/>
      </c>
      <c r="X54" s="31" t="str">
        <f ca="1">IF(KALINDO[[#This Row],[N.B.nota]]="","",ADDRESS(ROW(KALINDO[QB]),COLUMN(KALINDO[QB]))&amp;":"&amp;ADDRESS(ROW(),COLUMN(KALINDO[QB])))</f>
        <v/>
      </c>
      <c r="Y54" s="46" t="str">
        <f ca="1">IF(KALINDO[[#This Row],[//]]="","",HYPERLINK("[../DB.xlsx]DB!e"&amp;MATCH(KALINDO[[#This Row],[concat]],[3]!db[NB NOTA_C],0)+1,"&gt;"))</f>
        <v/>
      </c>
      <c r="Z54" s="32" t="str">
        <f ca="1">IF(KALINDO[[#This Row],[ID NOTA]]="",INDIRECT(ADDRESS(ROW()-1,COLUMN())),KALINDO[[#This Row],[ID NOTA]])</f>
        <v>ID NOTA_H</v>
      </c>
    </row>
    <row r="55" spans="1:26" x14ac:dyDescent="0.25">
      <c r="A55" s="32"/>
      <c r="B55" s="48" t="str">
        <f>IF(KALINDO[[#This Row],[N_ID]]="","",INDEX(Table1[ID],MATCH(KALINDO[[#This Row],[N_ID]],Table1[N_ID],0)))</f>
        <v/>
      </c>
      <c r="C55" s="48" t="str">
        <f ca="1">IF(KALINDO[[#This Row],[//]]="","",HYPERLINK("[NOTA.xlsx]NOTA!D"&amp;KALINDO[[#This Row],[//]]+2,"&gt;"))</f>
        <v/>
      </c>
      <c r="D55" s="48" t="str">
        <f>IF(KALINDO[[#This Row],[ID NOTA]]="","",INDEX(Table1[QB],MATCH(KALINDO[[#This Row],[ID NOTA]],Table1[ID],0)))</f>
        <v/>
      </c>
      <c r="E5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5" s="48"/>
      <c r="G55" s="30" t="str">
        <f ca="1">IF(KALINDO[[#This Row],[N_ID]]="","",INDEX(INDIRECT($2:$2),KALINDO[[#This Row],[//]]))</f>
        <v/>
      </c>
      <c r="H55" s="30" t="str">
        <f ca="1">IF(KALINDO[[#This Row],[N_ID]]="","",INDEX(INDIRECT($2:$2),KALINDO[[#This Row],[//]]))</f>
        <v/>
      </c>
      <c r="I55" s="31" t="str">
        <f ca="1">IF(KALINDO[[#This Row],[N_ID]]="","",INDEX(INDIRECT($2:$2),KALINDO[[#This Row],[//]]))</f>
        <v/>
      </c>
      <c r="J55" s="35" t="str">
        <f ca="1">IF(KALINDO[[#This Row],[//]]="","",INDEX([3]!db[NB PAJAK],KALINDO[[#This Row],[stt]]-1))</f>
        <v/>
      </c>
      <c r="K55" s="48" t="str">
        <f ca="1">IF(KALINDO[[#This Row],[//]]="","",INDEX(INDIRECT($2:$2),KALINDO[[#This Row],[//]]))</f>
        <v/>
      </c>
      <c r="L55" s="48" t="str">
        <f ca="1">IF(KALINDO[[#This Row],[//]]="","",INDEX(INDIRECT($2:$2),KALINDO[[#This Row],[//]]))</f>
        <v/>
      </c>
      <c r="M55" s="48" t="str">
        <f ca="1">IF(KALINDO[[#This Row],[//]]="","",INDEX(INDIRECT($2:$2),KALINDO[[#This Row],[//]]))</f>
        <v/>
      </c>
      <c r="N55" s="33" t="str">
        <f ca="1">IF(KALINDO[[#This Row],[//]]="","",INDEX(INDIRECT($2:$2),KALINDO[[#This Row],[//]]))</f>
        <v/>
      </c>
      <c r="O55" s="44" t="str">
        <f ca="1">IF(KALINDO[[#This Row],[//]]="","",INDEX(INDIRECT($2:$2),KALINDO[[#This Row],[//]]))</f>
        <v/>
      </c>
      <c r="P55" s="44" t="str">
        <f ca="1">IF(KALINDO[[#This Row],[//]]="","",IF(INDEX(INDIRECT($2:$2),KALINDO[[#This Row],[//]])="","",INDEX(INDIRECT($2:$2),KALINDO[[#This Row],[//]])))</f>
        <v/>
      </c>
      <c r="Q55" s="33" t="str">
        <f ca="1">IF(KALINDO[[#This Row],[//]]="","",INDEX(INDIRECT($2:$2),KALINDO[[#This Row],[//]]))</f>
        <v/>
      </c>
      <c r="R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5" s="45" t="str">
        <f ca="1">IF(KALINDO[[#This Row],[//]]="","",IF(INDEX(INDIRECT($2:$2),KALINDO[[#This Row],[//]])="","",INDEX(INDIRECT($2:$2),KALINDO[[#This Row],[//]])))</f>
        <v/>
      </c>
      <c r="U55" s="31" t="str">
        <f ca="1">IF(KALINDO[[#This Row],[//]]="","",INDEX(INDIRECT($2:$2),KALINDO[[#This Row],[//]]))</f>
        <v/>
      </c>
      <c r="V55" s="31" t="str">
        <f ca="1">LOWER(SUBSTITUTE(SUBSTITUTE(SUBSTITUTE(SUBSTITUTE(SUBSTITUTE(SUBSTITUTE(SUBSTITUTE(KALINDO[[#This Row],[N.B.nota]]," ",""),"-",""),"(",""),")",""),".",""),",",""),"/",""))</f>
        <v/>
      </c>
      <c r="W55" s="31" t="str">
        <f ca="1">IF(KALINDO[[#This Row],[concat]]="","",MATCH(KALINDO[[#This Row],[concat]],[3]!db[NB NOTA_C],0)+1)</f>
        <v/>
      </c>
      <c r="X55" s="31" t="str">
        <f ca="1">IF(KALINDO[[#This Row],[N.B.nota]]="","",ADDRESS(ROW(KALINDO[QB]),COLUMN(KALINDO[QB]))&amp;":"&amp;ADDRESS(ROW(),COLUMN(KALINDO[QB])))</f>
        <v/>
      </c>
      <c r="Y55" s="46" t="str">
        <f ca="1">IF(KALINDO[[#This Row],[//]]="","",HYPERLINK("[../DB.xlsx]DB!e"&amp;MATCH(KALINDO[[#This Row],[concat]],[3]!db[NB NOTA_C],0)+1,"&gt;"))</f>
        <v/>
      </c>
      <c r="Z55" s="32" t="str">
        <f ca="1">IF(KALINDO[[#This Row],[ID NOTA]]="",INDIRECT(ADDRESS(ROW()-1,COLUMN())),KALINDO[[#This Row],[ID NOTA]])</f>
        <v>ID NOTA_H</v>
      </c>
    </row>
    <row r="56" spans="1:26" x14ac:dyDescent="0.25">
      <c r="A56" s="32"/>
      <c r="B56" s="48" t="str">
        <f>IF(KALINDO[[#This Row],[N_ID]]="","",INDEX(Table1[ID],MATCH(KALINDO[[#This Row],[N_ID]],Table1[N_ID],0)))</f>
        <v/>
      </c>
      <c r="C56" s="48" t="str">
        <f ca="1">IF(KALINDO[[#This Row],[//]]="","",HYPERLINK("[NOTA.xlsx]NOTA!D"&amp;KALINDO[[#This Row],[//]]+2,"&gt;"))</f>
        <v/>
      </c>
      <c r="D56" s="48" t="str">
        <f>IF(KALINDO[[#This Row],[ID NOTA]]="","",INDEX(Table1[QB],MATCH(KALINDO[[#This Row],[ID NOTA]],Table1[ID],0)))</f>
        <v/>
      </c>
      <c r="E5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6" s="48"/>
      <c r="G56" s="30" t="str">
        <f ca="1">IF(KALINDO[[#This Row],[N_ID]]="","",INDEX(INDIRECT($2:$2),KALINDO[[#This Row],[//]]))</f>
        <v/>
      </c>
      <c r="H56" s="30" t="str">
        <f ca="1">IF(KALINDO[[#This Row],[N_ID]]="","",INDEX(INDIRECT($2:$2),KALINDO[[#This Row],[//]]))</f>
        <v/>
      </c>
      <c r="I56" s="31" t="str">
        <f ca="1">IF(KALINDO[[#This Row],[N_ID]]="","",INDEX(INDIRECT($2:$2),KALINDO[[#This Row],[//]]))</f>
        <v/>
      </c>
      <c r="J56" s="35" t="str">
        <f ca="1">IF(KALINDO[[#This Row],[//]]="","",INDEX([3]!db[NB PAJAK],KALINDO[[#This Row],[stt]]-1))</f>
        <v/>
      </c>
      <c r="K56" s="48" t="str">
        <f ca="1">IF(KALINDO[[#This Row],[//]]="","",INDEX(INDIRECT($2:$2),KALINDO[[#This Row],[//]]))</f>
        <v/>
      </c>
      <c r="L56" s="48" t="str">
        <f ca="1">IF(KALINDO[[#This Row],[//]]="","",INDEX(INDIRECT($2:$2),KALINDO[[#This Row],[//]]))</f>
        <v/>
      </c>
      <c r="M56" s="48" t="str">
        <f ca="1">IF(KALINDO[[#This Row],[//]]="","",INDEX(INDIRECT($2:$2),KALINDO[[#This Row],[//]]))</f>
        <v/>
      </c>
      <c r="N56" s="33" t="str">
        <f ca="1">IF(KALINDO[[#This Row],[//]]="","",INDEX(INDIRECT($2:$2),KALINDO[[#This Row],[//]]))</f>
        <v/>
      </c>
      <c r="O56" s="44" t="str">
        <f ca="1">IF(KALINDO[[#This Row],[//]]="","",INDEX(INDIRECT($2:$2),KALINDO[[#This Row],[//]]))</f>
        <v/>
      </c>
      <c r="P56" s="44" t="str">
        <f ca="1">IF(KALINDO[[#This Row],[//]]="","",IF(INDEX(INDIRECT($2:$2),KALINDO[[#This Row],[//]])="","",INDEX(INDIRECT($2:$2),KALINDO[[#This Row],[//]])))</f>
        <v/>
      </c>
      <c r="Q56" s="33" t="str">
        <f ca="1">IF(KALINDO[[#This Row],[//]]="","",INDEX(INDIRECT($2:$2),KALINDO[[#This Row],[//]]))</f>
        <v/>
      </c>
      <c r="R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6" s="45" t="str">
        <f ca="1">IF(KALINDO[[#This Row],[//]]="","",IF(INDEX(INDIRECT($2:$2),KALINDO[[#This Row],[//]])="","",INDEX(INDIRECT($2:$2),KALINDO[[#This Row],[//]])))</f>
        <v/>
      </c>
      <c r="U56" s="31" t="str">
        <f ca="1">IF(KALINDO[[#This Row],[//]]="","",INDEX(INDIRECT($2:$2),KALINDO[[#This Row],[//]]))</f>
        <v/>
      </c>
      <c r="V56" s="31" t="str">
        <f ca="1">LOWER(SUBSTITUTE(SUBSTITUTE(SUBSTITUTE(SUBSTITUTE(SUBSTITUTE(SUBSTITUTE(SUBSTITUTE(KALINDO[[#This Row],[N.B.nota]]," ",""),"-",""),"(",""),")",""),".",""),",",""),"/",""))</f>
        <v/>
      </c>
      <c r="W56" s="31" t="str">
        <f ca="1">IF(KALINDO[[#This Row],[concat]]="","",MATCH(KALINDO[[#This Row],[concat]],[3]!db[NB NOTA_C],0)+1)</f>
        <v/>
      </c>
      <c r="X56" s="31" t="str">
        <f ca="1">IF(KALINDO[[#This Row],[N.B.nota]]="","",ADDRESS(ROW(KALINDO[QB]),COLUMN(KALINDO[QB]))&amp;":"&amp;ADDRESS(ROW(),COLUMN(KALINDO[QB])))</f>
        <v/>
      </c>
      <c r="Y56" s="46" t="str">
        <f ca="1">IF(KALINDO[[#This Row],[//]]="","",HYPERLINK("[../DB.xlsx]DB!e"&amp;MATCH(KALINDO[[#This Row],[concat]],[3]!db[NB NOTA_C],0)+1,"&gt;"))</f>
        <v/>
      </c>
      <c r="Z56" s="32" t="str">
        <f ca="1">IF(KALINDO[[#This Row],[ID NOTA]]="",INDIRECT(ADDRESS(ROW()-1,COLUMN())),KALINDO[[#This Row],[ID NOTA]])</f>
        <v>ID NOTA_H</v>
      </c>
    </row>
    <row r="57" spans="1:26" x14ac:dyDescent="0.25">
      <c r="A57" s="32"/>
      <c r="B57" s="48" t="str">
        <f>IF(KALINDO[[#This Row],[N_ID]]="","",INDEX(Table1[ID],MATCH(KALINDO[[#This Row],[N_ID]],Table1[N_ID],0)))</f>
        <v/>
      </c>
      <c r="C57" s="48" t="str">
        <f ca="1">IF(KALINDO[[#This Row],[//]]="","",HYPERLINK("[NOTA.xlsx]NOTA!D"&amp;KALINDO[[#This Row],[//]]+2,"&gt;"))</f>
        <v/>
      </c>
      <c r="D57" s="48" t="str">
        <f>IF(KALINDO[[#This Row],[ID NOTA]]="","",INDEX(Table1[QB],MATCH(KALINDO[[#This Row],[ID NOTA]],Table1[ID],0)))</f>
        <v/>
      </c>
      <c r="E5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7" s="48"/>
      <c r="G57" s="30" t="str">
        <f ca="1">IF(KALINDO[[#This Row],[N_ID]]="","",INDEX(INDIRECT($2:$2),KALINDO[[#This Row],[//]]))</f>
        <v/>
      </c>
      <c r="H57" s="30" t="str">
        <f ca="1">IF(KALINDO[[#This Row],[N_ID]]="","",INDEX(INDIRECT($2:$2),KALINDO[[#This Row],[//]]))</f>
        <v/>
      </c>
      <c r="I57" s="31" t="str">
        <f ca="1">IF(KALINDO[[#This Row],[N_ID]]="","",INDEX(INDIRECT($2:$2),KALINDO[[#This Row],[//]]))</f>
        <v/>
      </c>
      <c r="J57" s="35" t="str">
        <f ca="1">IF(KALINDO[[#This Row],[//]]="","",INDEX([3]!db[NB PAJAK],KALINDO[[#This Row],[stt]]-1))</f>
        <v/>
      </c>
      <c r="K57" s="48" t="str">
        <f ca="1">IF(KALINDO[[#This Row],[//]]="","",INDEX(INDIRECT($2:$2),KALINDO[[#This Row],[//]]))</f>
        <v/>
      </c>
      <c r="L57" s="48" t="str">
        <f ca="1">IF(KALINDO[[#This Row],[//]]="","",INDEX(INDIRECT($2:$2),KALINDO[[#This Row],[//]]))</f>
        <v/>
      </c>
      <c r="M57" s="48" t="str">
        <f ca="1">IF(KALINDO[[#This Row],[//]]="","",INDEX(INDIRECT($2:$2),KALINDO[[#This Row],[//]]))</f>
        <v/>
      </c>
      <c r="N57" s="33" t="str">
        <f ca="1">IF(KALINDO[[#This Row],[//]]="","",INDEX(INDIRECT($2:$2),KALINDO[[#This Row],[//]]))</f>
        <v/>
      </c>
      <c r="O57" s="44" t="str">
        <f ca="1">IF(KALINDO[[#This Row],[//]]="","",INDEX(INDIRECT($2:$2),KALINDO[[#This Row],[//]]))</f>
        <v/>
      </c>
      <c r="P57" s="44" t="str">
        <f ca="1">IF(KALINDO[[#This Row],[//]]="","",IF(INDEX(INDIRECT($2:$2),KALINDO[[#This Row],[//]])="","",INDEX(INDIRECT($2:$2),KALINDO[[#This Row],[//]])))</f>
        <v/>
      </c>
      <c r="Q57" s="33" t="str">
        <f ca="1">IF(KALINDO[[#This Row],[//]]="","",INDEX(INDIRECT($2:$2),KALINDO[[#This Row],[//]]))</f>
        <v/>
      </c>
      <c r="R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7" s="45" t="str">
        <f ca="1">IF(KALINDO[[#This Row],[//]]="","",IF(INDEX(INDIRECT($2:$2),KALINDO[[#This Row],[//]])="","",INDEX(INDIRECT($2:$2),KALINDO[[#This Row],[//]])))</f>
        <v/>
      </c>
      <c r="U57" s="31" t="str">
        <f ca="1">IF(KALINDO[[#This Row],[//]]="","",INDEX(INDIRECT($2:$2),KALINDO[[#This Row],[//]]))</f>
        <v/>
      </c>
      <c r="V57" s="31" t="str">
        <f ca="1">LOWER(SUBSTITUTE(SUBSTITUTE(SUBSTITUTE(SUBSTITUTE(SUBSTITUTE(SUBSTITUTE(SUBSTITUTE(KALINDO[[#This Row],[N.B.nota]]," ",""),"-",""),"(",""),")",""),".",""),",",""),"/",""))</f>
        <v/>
      </c>
      <c r="W57" s="31" t="str">
        <f ca="1">IF(KALINDO[[#This Row],[concat]]="","",MATCH(KALINDO[[#This Row],[concat]],[3]!db[NB NOTA_C],0)+1)</f>
        <v/>
      </c>
      <c r="X57" s="31" t="str">
        <f ca="1">IF(KALINDO[[#This Row],[N.B.nota]]="","",ADDRESS(ROW(KALINDO[QB]),COLUMN(KALINDO[QB]))&amp;":"&amp;ADDRESS(ROW(),COLUMN(KALINDO[QB])))</f>
        <v/>
      </c>
      <c r="Y57" s="46" t="str">
        <f ca="1">IF(KALINDO[[#This Row],[//]]="","",HYPERLINK("[../DB.xlsx]DB!e"&amp;MATCH(KALINDO[[#This Row],[concat]],[3]!db[NB NOTA_C],0)+1,"&gt;"))</f>
        <v/>
      </c>
      <c r="Z57" s="32" t="str">
        <f ca="1">IF(KALINDO[[#This Row],[ID NOTA]]="",INDIRECT(ADDRESS(ROW()-1,COLUMN())),KALINDO[[#This Row],[ID NOTA]])</f>
        <v>ID NOTA_H</v>
      </c>
    </row>
    <row r="58" spans="1:26" x14ac:dyDescent="0.25">
      <c r="A58" s="32"/>
      <c r="B58" s="48" t="str">
        <f>IF(KALINDO[[#This Row],[N_ID]]="","",INDEX(Table1[ID],MATCH(KALINDO[[#This Row],[N_ID]],Table1[N_ID],0)))</f>
        <v/>
      </c>
      <c r="C58" s="48" t="str">
        <f ca="1">IF(KALINDO[[#This Row],[//]]="","",HYPERLINK("[NOTA.xlsx]NOTA!D"&amp;KALINDO[[#This Row],[//]]+2,"&gt;"))</f>
        <v/>
      </c>
      <c r="D58" s="48" t="str">
        <f>IF(KALINDO[[#This Row],[ID NOTA]]="","",INDEX(Table1[QB],MATCH(KALINDO[[#This Row],[ID NOTA]],Table1[ID],0)))</f>
        <v/>
      </c>
      <c r="E5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8" s="48"/>
      <c r="G58" s="30" t="str">
        <f ca="1">IF(KALINDO[[#This Row],[N_ID]]="","",INDEX(INDIRECT($2:$2),KALINDO[[#This Row],[//]]))</f>
        <v/>
      </c>
      <c r="H58" s="30" t="str">
        <f ca="1">IF(KALINDO[[#This Row],[N_ID]]="","",INDEX(INDIRECT($2:$2),KALINDO[[#This Row],[//]]))</f>
        <v/>
      </c>
      <c r="I58" s="31" t="str">
        <f ca="1">IF(KALINDO[[#This Row],[N_ID]]="","",INDEX(INDIRECT($2:$2),KALINDO[[#This Row],[//]]))</f>
        <v/>
      </c>
      <c r="J58" s="35" t="str">
        <f ca="1">IF(KALINDO[[#This Row],[//]]="","",INDEX([3]!db[NB PAJAK],KALINDO[[#This Row],[stt]]-1))</f>
        <v/>
      </c>
      <c r="K58" s="48" t="str">
        <f ca="1">IF(KALINDO[[#This Row],[//]]="","",INDEX(INDIRECT($2:$2),KALINDO[[#This Row],[//]]))</f>
        <v/>
      </c>
      <c r="L58" s="48" t="str">
        <f ca="1">IF(KALINDO[[#This Row],[//]]="","",INDEX(INDIRECT($2:$2),KALINDO[[#This Row],[//]]))</f>
        <v/>
      </c>
      <c r="M58" s="48" t="str">
        <f ca="1">IF(KALINDO[[#This Row],[//]]="","",INDEX(INDIRECT($2:$2),KALINDO[[#This Row],[//]]))</f>
        <v/>
      </c>
      <c r="N58" s="33" t="str">
        <f ca="1">IF(KALINDO[[#This Row],[//]]="","",INDEX(INDIRECT($2:$2),KALINDO[[#This Row],[//]]))</f>
        <v/>
      </c>
      <c r="O58" s="44" t="str">
        <f ca="1">IF(KALINDO[[#This Row],[//]]="","",INDEX(INDIRECT($2:$2),KALINDO[[#This Row],[//]]))</f>
        <v/>
      </c>
      <c r="P58" s="44" t="str">
        <f ca="1">IF(KALINDO[[#This Row],[//]]="","",IF(INDEX(INDIRECT($2:$2),KALINDO[[#This Row],[//]])="","",INDEX(INDIRECT($2:$2),KALINDO[[#This Row],[//]])))</f>
        <v/>
      </c>
      <c r="Q58" s="33" t="str">
        <f ca="1">IF(KALINDO[[#This Row],[//]]="","",INDEX(INDIRECT($2:$2),KALINDO[[#This Row],[//]]))</f>
        <v/>
      </c>
      <c r="R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8" s="45" t="str">
        <f ca="1">IF(KALINDO[[#This Row],[//]]="","",IF(INDEX(INDIRECT($2:$2),KALINDO[[#This Row],[//]])="","",INDEX(INDIRECT($2:$2),KALINDO[[#This Row],[//]])))</f>
        <v/>
      </c>
      <c r="U58" s="31" t="str">
        <f ca="1">IF(KALINDO[[#This Row],[//]]="","",INDEX(INDIRECT($2:$2),KALINDO[[#This Row],[//]]))</f>
        <v/>
      </c>
      <c r="V58" s="31" t="str">
        <f ca="1">LOWER(SUBSTITUTE(SUBSTITUTE(SUBSTITUTE(SUBSTITUTE(SUBSTITUTE(SUBSTITUTE(SUBSTITUTE(KALINDO[[#This Row],[N.B.nota]]," ",""),"-",""),"(",""),")",""),".",""),",",""),"/",""))</f>
        <v/>
      </c>
      <c r="W58" s="31" t="str">
        <f ca="1">IF(KALINDO[[#This Row],[concat]]="","",MATCH(KALINDO[[#This Row],[concat]],[3]!db[NB NOTA_C],0)+1)</f>
        <v/>
      </c>
      <c r="X58" s="31" t="str">
        <f ca="1">IF(KALINDO[[#This Row],[N.B.nota]]="","",ADDRESS(ROW(KALINDO[QB]),COLUMN(KALINDO[QB]))&amp;":"&amp;ADDRESS(ROW(),COLUMN(KALINDO[QB])))</f>
        <v/>
      </c>
      <c r="Y58" s="46" t="str">
        <f ca="1">IF(KALINDO[[#This Row],[//]]="","",HYPERLINK("[../DB.xlsx]DB!e"&amp;MATCH(KALINDO[[#This Row],[concat]],[3]!db[NB NOTA_C],0)+1,"&gt;"))</f>
        <v/>
      </c>
      <c r="Z58" s="32" t="str">
        <f ca="1">IF(KALINDO[[#This Row],[ID NOTA]]="",INDIRECT(ADDRESS(ROW()-1,COLUMN())),KALINDO[[#This Row],[ID NOTA]])</f>
        <v>ID NOTA_H</v>
      </c>
    </row>
    <row r="59" spans="1:26" x14ac:dyDescent="0.25">
      <c r="A59" s="32"/>
      <c r="B59" s="48" t="str">
        <f>IF(KALINDO[[#This Row],[N_ID]]="","",INDEX(Table1[ID],MATCH(KALINDO[[#This Row],[N_ID]],Table1[N_ID],0)))</f>
        <v/>
      </c>
      <c r="C59" s="48" t="str">
        <f ca="1">IF(KALINDO[[#This Row],[//]]="","",HYPERLINK("[NOTA.xlsx]NOTA!D"&amp;KALINDO[[#This Row],[//]]+2,"&gt;"))</f>
        <v/>
      </c>
      <c r="D59" s="48" t="str">
        <f>IF(KALINDO[[#This Row],[ID NOTA]]="","",INDEX(Table1[QB],MATCH(KALINDO[[#This Row],[ID NOTA]],Table1[ID],0)))</f>
        <v/>
      </c>
      <c r="E5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9" s="48"/>
      <c r="G59" s="30" t="str">
        <f ca="1">IF(KALINDO[[#This Row],[N_ID]]="","",INDEX(INDIRECT($2:$2),KALINDO[[#This Row],[//]]))</f>
        <v/>
      </c>
      <c r="H59" s="30" t="str">
        <f ca="1">IF(KALINDO[[#This Row],[N_ID]]="","",INDEX(INDIRECT($2:$2),KALINDO[[#This Row],[//]]))</f>
        <v/>
      </c>
      <c r="I59" s="31" t="str">
        <f ca="1">IF(KALINDO[[#This Row],[N_ID]]="","",INDEX(INDIRECT($2:$2),KALINDO[[#This Row],[//]]))</f>
        <v/>
      </c>
      <c r="J59" s="35" t="str">
        <f ca="1">IF(KALINDO[[#This Row],[//]]="","",INDEX([3]!db[NB PAJAK],KALINDO[[#This Row],[stt]]-1))</f>
        <v/>
      </c>
      <c r="K59" s="48" t="str">
        <f ca="1">IF(KALINDO[[#This Row],[//]]="","",INDEX(INDIRECT($2:$2),KALINDO[[#This Row],[//]]))</f>
        <v/>
      </c>
      <c r="L59" s="48" t="str">
        <f ca="1">IF(KALINDO[[#This Row],[//]]="","",INDEX(INDIRECT($2:$2),KALINDO[[#This Row],[//]]))</f>
        <v/>
      </c>
      <c r="M59" s="48" t="str">
        <f ca="1">IF(KALINDO[[#This Row],[//]]="","",INDEX(INDIRECT($2:$2),KALINDO[[#This Row],[//]]))</f>
        <v/>
      </c>
      <c r="N59" s="33" t="str">
        <f ca="1">IF(KALINDO[[#This Row],[//]]="","",INDEX(INDIRECT($2:$2),KALINDO[[#This Row],[//]]))</f>
        <v/>
      </c>
      <c r="O59" s="44" t="str">
        <f ca="1">IF(KALINDO[[#This Row],[//]]="","",INDEX(INDIRECT($2:$2),KALINDO[[#This Row],[//]]))</f>
        <v/>
      </c>
      <c r="P59" s="44" t="str">
        <f ca="1">IF(KALINDO[[#This Row],[//]]="","",IF(INDEX(INDIRECT($2:$2),KALINDO[[#This Row],[//]])="","",INDEX(INDIRECT($2:$2),KALINDO[[#This Row],[//]])))</f>
        <v/>
      </c>
      <c r="Q59" s="33" t="str">
        <f ca="1">IF(KALINDO[[#This Row],[//]]="","",INDEX(INDIRECT($2:$2),KALINDO[[#This Row],[//]]))</f>
        <v/>
      </c>
      <c r="R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9" s="45" t="str">
        <f ca="1">IF(KALINDO[[#This Row],[//]]="","",IF(INDEX(INDIRECT($2:$2),KALINDO[[#This Row],[//]])="","",INDEX(INDIRECT($2:$2),KALINDO[[#This Row],[//]])))</f>
        <v/>
      </c>
      <c r="U59" s="31" t="str">
        <f ca="1">IF(KALINDO[[#This Row],[//]]="","",INDEX(INDIRECT($2:$2),KALINDO[[#This Row],[//]]))</f>
        <v/>
      </c>
      <c r="V59" s="31" t="str">
        <f ca="1">LOWER(SUBSTITUTE(SUBSTITUTE(SUBSTITUTE(SUBSTITUTE(SUBSTITUTE(SUBSTITUTE(SUBSTITUTE(KALINDO[[#This Row],[N.B.nota]]," ",""),"-",""),"(",""),")",""),".",""),",",""),"/",""))</f>
        <v/>
      </c>
      <c r="W59" s="31" t="str">
        <f ca="1">IF(KALINDO[[#This Row],[concat]]="","",MATCH(KALINDO[[#This Row],[concat]],[3]!db[NB NOTA_C],0)+1)</f>
        <v/>
      </c>
      <c r="X59" s="31" t="str">
        <f ca="1">IF(KALINDO[[#This Row],[N.B.nota]]="","",ADDRESS(ROW(KALINDO[QB]),COLUMN(KALINDO[QB]))&amp;":"&amp;ADDRESS(ROW(),COLUMN(KALINDO[QB])))</f>
        <v/>
      </c>
      <c r="Y59" s="46" t="str">
        <f ca="1">IF(KALINDO[[#This Row],[//]]="","",HYPERLINK("[../DB.xlsx]DB!e"&amp;MATCH(KALINDO[[#This Row],[concat]],[3]!db[NB NOTA_C],0)+1,"&gt;"))</f>
        <v/>
      </c>
      <c r="Z59" s="32" t="str">
        <f ca="1">IF(KALINDO[[#This Row],[ID NOTA]]="",INDIRECT(ADDRESS(ROW()-1,COLUMN())),KALINDO[[#This Row],[ID NOTA]])</f>
        <v>ID NOTA_H</v>
      </c>
    </row>
    <row r="60" spans="1:26" x14ac:dyDescent="0.25">
      <c r="A60" s="32"/>
      <c r="B60" s="48" t="str">
        <f>IF(KALINDO[[#This Row],[N_ID]]="","",INDEX(Table1[ID],MATCH(KALINDO[[#This Row],[N_ID]],Table1[N_ID],0)))</f>
        <v/>
      </c>
      <c r="C60" s="48" t="str">
        <f ca="1">IF(KALINDO[[#This Row],[//]]="","",HYPERLINK("[NOTA.xlsx]NOTA!D"&amp;KALINDO[[#This Row],[//]]+2,"&gt;"))</f>
        <v/>
      </c>
      <c r="D60" s="48" t="str">
        <f>IF(KALINDO[[#This Row],[ID NOTA]]="","",INDEX(Table1[QB],MATCH(KALINDO[[#This Row],[ID NOTA]],Table1[ID],0)))</f>
        <v/>
      </c>
      <c r="E6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0" s="48"/>
      <c r="G60" s="30" t="str">
        <f ca="1">IF(KALINDO[[#This Row],[N_ID]]="","",INDEX(INDIRECT($2:$2),KALINDO[[#This Row],[//]]))</f>
        <v/>
      </c>
      <c r="H60" s="30" t="str">
        <f ca="1">IF(KALINDO[[#This Row],[N_ID]]="","",INDEX(INDIRECT($2:$2),KALINDO[[#This Row],[//]]))</f>
        <v/>
      </c>
      <c r="I60" s="31" t="str">
        <f ca="1">IF(KALINDO[[#This Row],[N_ID]]="","",INDEX(INDIRECT($2:$2),KALINDO[[#This Row],[//]]))</f>
        <v/>
      </c>
      <c r="J60" s="35" t="str">
        <f ca="1">IF(KALINDO[[#This Row],[//]]="","",INDEX([3]!db[NB PAJAK],KALINDO[[#This Row],[stt]]-1))</f>
        <v/>
      </c>
      <c r="K60" s="48" t="str">
        <f ca="1">IF(KALINDO[[#This Row],[//]]="","",INDEX(INDIRECT($2:$2),KALINDO[[#This Row],[//]]))</f>
        <v/>
      </c>
      <c r="L60" s="48" t="str">
        <f ca="1">IF(KALINDO[[#This Row],[//]]="","",INDEX(INDIRECT($2:$2),KALINDO[[#This Row],[//]]))</f>
        <v/>
      </c>
      <c r="M60" s="48" t="str">
        <f ca="1">IF(KALINDO[[#This Row],[//]]="","",INDEX(INDIRECT($2:$2),KALINDO[[#This Row],[//]]))</f>
        <v/>
      </c>
      <c r="N60" s="33" t="str">
        <f ca="1">IF(KALINDO[[#This Row],[//]]="","",INDEX(INDIRECT($2:$2),KALINDO[[#This Row],[//]]))</f>
        <v/>
      </c>
      <c r="O60" s="44" t="str">
        <f ca="1">IF(KALINDO[[#This Row],[//]]="","",INDEX(INDIRECT($2:$2),KALINDO[[#This Row],[//]]))</f>
        <v/>
      </c>
      <c r="P60" s="44" t="str">
        <f ca="1">IF(KALINDO[[#This Row],[//]]="","",IF(INDEX(INDIRECT($2:$2),KALINDO[[#This Row],[//]])="","",INDEX(INDIRECT($2:$2),KALINDO[[#This Row],[//]])))</f>
        <v/>
      </c>
      <c r="Q60" s="33" t="str">
        <f ca="1">IF(KALINDO[[#This Row],[//]]="","",INDEX(INDIRECT($2:$2),KALINDO[[#This Row],[//]]))</f>
        <v/>
      </c>
      <c r="R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0" s="45" t="str">
        <f ca="1">IF(KALINDO[[#This Row],[//]]="","",IF(INDEX(INDIRECT($2:$2),KALINDO[[#This Row],[//]])="","",INDEX(INDIRECT($2:$2),KALINDO[[#This Row],[//]])))</f>
        <v/>
      </c>
      <c r="U60" s="31" t="str">
        <f ca="1">IF(KALINDO[[#This Row],[//]]="","",INDEX(INDIRECT($2:$2),KALINDO[[#This Row],[//]]))</f>
        <v/>
      </c>
      <c r="V60" s="31" t="str">
        <f ca="1">LOWER(SUBSTITUTE(SUBSTITUTE(SUBSTITUTE(SUBSTITUTE(SUBSTITUTE(SUBSTITUTE(SUBSTITUTE(KALINDO[[#This Row],[N.B.nota]]," ",""),"-",""),"(",""),")",""),".",""),",",""),"/",""))</f>
        <v/>
      </c>
      <c r="W60" s="31" t="str">
        <f ca="1">IF(KALINDO[[#This Row],[concat]]="","",MATCH(KALINDO[[#This Row],[concat]],[3]!db[NB NOTA_C],0)+1)</f>
        <v/>
      </c>
      <c r="X60" s="31" t="str">
        <f ca="1">IF(KALINDO[[#This Row],[N.B.nota]]="","",ADDRESS(ROW(KALINDO[QB]),COLUMN(KALINDO[QB]))&amp;":"&amp;ADDRESS(ROW(),COLUMN(KALINDO[QB])))</f>
        <v/>
      </c>
      <c r="Y60" s="46" t="str">
        <f ca="1">IF(KALINDO[[#This Row],[//]]="","",HYPERLINK("[../DB.xlsx]DB!e"&amp;MATCH(KALINDO[[#This Row],[concat]],[3]!db[NB NOTA_C],0)+1,"&gt;"))</f>
        <v/>
      </c>
      <c r="Z60" s="32" t="str">
        <f ca="1">IF(KALINDO[[#This Row],[ID NOTA]]="",INDIRECT(ADDRESS(ROW()-1,COLUMN())),KALINDO[[#This Row],[ID NOTA]])</f>
        <v>ID NOTA_H</v>
      </c>
    </row>
    <row r="61" spans="1:26" x14ac:dyDescent="0.25">
      <c r="A61" s="32"/>
      <c r="B61" s="48" t="str">
        <f>IF(KALINDO[[#This Row],[N_ID]]="","",INDEX(Table1[ID],MATCH(KALINDO[[#This Row],[N_ID]],Table1[N_ID],0)))</f>
        <v/>
      </c>
      <c r="C61" s="48" t="str">
        <f ca="1">IF(KALINDO[[#This Row],[//]]="","",HYPERLINK("[NOTA.xlsx]NOTA!D"&amp;KALINDO[[#This Row],[//]]+2,"&gt;"))</f>
        <v/>
      </c>
      <c r="D61" s="48" t="str">
        <f>IF(KALINDO[[#This Row],[ID NOTA]]="","",INDEX(Table1[QB],MATCH(KALINDO[[#This Row],[ID NOTA]],Table1[ID],0)))</f>
        <v/>
      </c>
      <c r="E6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1" s="48"/>
      <c r="G61" s="30" t="str">
        <f ca="1">IF(KALINDO[[#This Row],[N_ID]]="","",INDEX(INDIRECT($2:$2),KALINDO[[#This Row],[//]]))</f>
        <v/>
      </c>
      <c r="H61" s="30" t="str">
        <f ca="1">IF(KALINDO[[#This Row],[N_ID]]="","",INDEX(INDIRECT($2:$2),KALINDO[[#This Row],[//]]))</f>
        <v/>
      </c>
      <c r="I61" s="31" t="str">
        <f ca="1">IF(KALINDO[[#This Row],[N_ID]]="","",INDEX(INDIRECT($2:$2),KALINDO[[#This Row],[//]]))</f>
        <v/>
      </c>
      <c r="J61" s="31" t="str">
        <f ca="1">IF(KALINDO[[#This Row],[//]]="","",INDEX([3]!db[NB PAJAK],KALINDO[[#This Row],[stt]]-1))</f>
        <v/>
      </c>
      <c r="K61" s="48" t="str">
        <f ca="1">IF(KALINDO[[#This Row],[//]]="","",INDEX(INDIRECT($2:$2),KALINDO[[#This Row],[//]]))</f>
        <v/>
      </c>
      <c r="L61" s="48" t="str">
        <f ca="1">IF(KALINDO[[#This Row],[//]]="","",INDEX(INDIRECT($2:$2),KALINDO[[#This Row],[//]]))</f>
        <v/>
      </c>
      <c r="M61" s="48" t="str">
        <f ca="1">IF(KALINDO[[#This Row],[//]]="","",INDEX(INDIRECT($2:$2),KALINDO[[#This Row],[//]]))</f>
        <v/>
      </c>
      <c r="N61" s="33" t="str">
        <f ca="1">IF(KALINDO[[#This Row],[//]]="","",INDEX(INDIRECT($2:$2),KALINDO[[#This Row],[//]]))</f>
        <v/>
      </c>
      <c r="O61" s="44" t="str">
        <f ca="1">IF(KALINDO[[#This Row],[//]]="","",INDEX(INDIRECT($2:$2),KALINDO[[#This Row],[//]]))</f>
        <v/>
      </c>
      <c r="P61" s="44" t="str">
        <f ca="1">IF(KALINDO[[#This Row],[//]]="","",IF(INDEX(INDIRECT($2:$2),KALINDO[[#This Row],[//]])="","",INDEX(INDIRECT($2:$2),KALINDO[[#This Row],[//]])))</f>
        <v/>
      </c>
      <c r="Q61" s="33" t="str">
        <f ca="1">IF(KALINDO[[#This Row],[//]]="","",INDEX(INDIRECT($2:$2),KALINDO[[#This Row],[//]]))</f>
        <v/>
      </c>
      <c r="R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1" s="45" t="str">
        <f ca="1">IF(KALINDO[[#This Row],[//]]="","",IF(INDEX(INDIRECT($2:$2),KALINDO[[#This Row],[//]])="","",INDEX(INDIRECT($2:$2),KALINDO[[#This Row],[//]])))</f>
        <v/>
      </c>
      <c r="U61" s="31" t="str">
        <f ca="1">IF(KALINDO[[#This Row],[//]]="","",INDEX(INDIRECT($2:$2),KALINDO[[#This Row],[//]]))</f>
        <v/>
      </c>
      <c r="V61" s="31" t="str">
        <f ca="1">LOWER(SUBSTITUTE(SUBSTITUTE(SUBSTITUTE(SUBSTITUTE(SUBSTITUTE(SUBSTITUTE(SUBSTITUTE(KALINDO[[#This Row],[N.B.nota]]," ",""),"-",""),"(",""),")",""),".",""),",",""),"/",""))</f>
        <v/>
      </c>
      <c r="W61" s="31" t="str">
        <f ca="1">IF(KALINDO[[#This Row],[concat]]="","",MATCH(KALINDO[[#This Row],[concat]],[3]!db[NB NOTA_C],0)+1)</f>
        <v/>
      </c>
      <c r="X61" s="31" t="str">
        <f ca="1">IF(KALINDO[[#This Row],[N.B.nota]]="","",ADDRESS(ROW(KALINDO[QB]),COLUMN(KALINDO[QB]))&amp;":"&amp;ADDRESS(ROW(),COLUMN(KALINDO[QB])))</f>
        <v/>
      </c>
      <c r="Y61" s="46" t="str">
        <f ca="1">IF(KALINDO[[#This Row],[//]]="","",HYPERLINK("[../DB.xlsx]DB!e"&amp;MATCH(KALINDO[[#This Row],[concat]],[3]!db[NB NOTA_C],0)+1,"&gt;"))</f>
        <v/>
      </c>
      <c r="Z61" s="32" t="str">
        <f ca="1">IF(KALINDO[[#This Row],[ID NOTA]]="",INDIRECT(ADDRESS(ROW()-1,COLUMN())),KALINDO[[#This Row],[ID NOTA]])</f>
        <v>ID NOTA_H</v>
      </c>
    </row>
    <row r="62" spans="1:26" x14ac:dyDescent="0.25">
      <c r="A62" s="32"/>
      <c r="B62" s="48" t="str">
        <f>IF(KALINDO[[#This Row],[N_ID]]="","",INDEX(Table1[ID],MATCH(KALINDO[[#This Row],[N_ID]],Table1[N_ID],0)))</f>
        <v/>
      </c>
      <c r="C62" s="48" t="str">
        <f ca="1">IF(KALINDO[[#This Row],[//]]="","",HYPERLINK("[NOTA.xlsx]NOTA!D"&amp;KALINDO[[#This Row],[//]]+2,"&gt;"))</f>
        <v/>
      </c>
      <c r="D62" s="48" t="str">
        <f>IF(KALINDO[[#This Row],[ID NOTA]]="","",INDEX(Table1[QB],MATCH(KALINDO[[#This Row],[ID NOTA]],Table1[ID],0)))</f>
        <v/>
      </c>
      <c r="E6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2" s="48"/>
      <c r="G62" s="30" t="str">
        <f ca="1">IF(KALINDO[[#This Row],[N_ID]]="","",INDEX(INDIRECT($2:$2),KALINDO[[#This Row],[//]]))</f>
        <v/>
      </c>
      <c r="H62" s="30" t="str">
        <f ca="1">IF(KALINDO[[#This Row],[N_ID]]="","",INDEX(INDIRECT($2:$2),KALINDO[[#This Row],[//]]))</f>
        <v/>
      </c>
      <c r="I62" s="31" t="str">
        <f ca="1">IF(KALINDO[[#This Row],[N_ID]]="","",INDEX(INDIRECT($2:$2),KALINDO[[#This Row],[//]]))</f>
        <v/>
      </c>
      <c r="J62" s="31" t="str">
        <f ca="1">IF(KALINDO[[#This Row],[//]]="","",INDEX([3]!db[NB PAJAK],KALINDO[[#This Row],[stt]]-1))</f>
        <v/>
      </c>
      <c r="K62" s="48" t="str">
        <f ca="1">IF(KALINDO[[#This Row],[//]]="","",INDEX(INDIRECT($2:$2),KALINDO[[#This Row],[//]]))</f>
        <v/>
      </c>
      <c r="L62" s="48" t="str">
        <f ca="1">IF(KALINDO[[#This Row],[//]]="","",INDEX(INDIRECT($2:$2),KALINDO[[#This Row],[//]]))</f>
        <v/>
      </c>
      <c r="M62" s="48" t="str">
        <f ca="1">IF(KALINDO[[#This Row],[//]]="","",INDEX(INDIRECT($2:$2),KALINDO[[#This Row],[//]]))</f>
        <v/>
      </c>
      <c r="N62" s="33" t="str">
        <f ca="1">IF(KALINDO[[#This Row],[//]]="","",INDEX(INDIRECT($2:$2),KALINDO[[#This Row],[//]]))</f>
        <v/>
      </c>
      <c r="O62" s="44" t="str">
        <f ca="1">IF(KALINDO[[#This Row],[//]]="","",INDEX(INDIRECT($2:$2),KALINDO[[#This Row],[//]]))</f>
        <v/>
      </c>
      <c r="P62" s="44" t="str">
        <f ca="1">IF(KALINDO[[#This Row],[//]]="","",IF(INDEX(INDIRECT($2:$2),KALINDO[[#This Row],[//]])="","",INDEX(INDIRECT($2:$2),KALINDO[[#This Row],[//]])))</f>
        <v/>
      </c>
      <c r="Q62" s="33" t="str">
        <f ca="1">IF(KALINDO[[#This Row],[//]]="","",INDEX(INDIRECT($2:$2),KALINDO[[#This Row],[//]]))</f>
        <v/>
      </c>
      <c r="R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2" s="45" t="str">
        <f ca="1">IF(KALINDO[[#This Row],[//]]="","",IF(INDEX(INDIRECT($2:$2),KALINDO[[#This Row],[//]])="","",INDEX(INDIRECT($2:$2),KALINDO[[#This Row],[//]])))</f>
        <v/>
      </c>
      <c r="U62" s="31" t="str">
        <f ca="1">IF(KALINDO[[#This Row],[//]]="","",INDEX(INDIRECT($2:$2),KALINDO[[#This Row],[//]]))</f>
        <v/>
      </c>
      <c r="V62" s="31" t="str">
        <f ca="1">LOWER(SUBSTITUTE(SUBSTITUTE(SUBSTITUTE(SUBSTITUTE(SUBSTITUTE(SUBSTITUTE(SUBSTITUTE(KALINDO[[#This Row],[N.B.nota]]," ",""),"-",""),"(",""),")",""),".",""),",",""),"/",""))</f>
        <v/>
      </c>
      <c r="W62" s="31" t="str">
        <f ca="1">IF(KALINDO[[#This Row],[concat]]="","",MATCH(KALINDO[[#This Row],[concat]],[3]!db[NB NOTA_C],0)+1)</f>
        <v/>
      </c>
      <c r="X62" s="31" t="str">
        <f ca="1">IF(KALINDO[[#This Row],[N.B.nota]]="","",ADDRESS(ROW(KALINDO[QB]),COLUMN(KALINDO[QB]))&amp;":"&amp;ADDRESS(ROW(),COLUMN(KALINDO[QB])))</f>
        <v/>
      </c>
      <c r="Y62" s="46" t="str">
        <f ca="1">IF(KALINDO[[#This Row],[//]]="","",HYPERLINK("[../DB.xlsx]DB!e"&amp;MATCH(KALINDO[[#This Row],[concat]],[3]!db[NB NOTA_C],0)+1,"&gt;"))</f>
        <v/>
      </c>
      <c r="Z62" s="32" t="str">
        <f ca="1">IF(KALINDO[[#This Row],[ID NOTA]]="",INDIRECT(ADDRESS(ROW()-1,COLUMN())),KALINDO[[#This Row],[ID NOTA]])</f>
        <v>ID NOTA_H</v>
      </c>
    </row>
    <row r="63" spans="1:26" x14ac:dyDescent="0.25">
      <c r="A63" s="32"/>
      <c r="B63" s="48" t="str">
        <f>IF(KALINDO[[#This Row],[N_ID]]="","",INDEX(Table1[ID],MATCH(KALINDO[[#This Row],[N_ID]],Table1[N_ID],0)))</f>
        <v/>
      </c>
      <c r="C63" s="48" t="str">
        <f ca="1">IF(KALINDO[[#This Row],[//]]="","",HYPERLINK("[NOTA.xlsx]NOTA!D"&amp;KALINDO[[#This Row],[//]]+2,"&gt;"))</f>
        <v/>
      </c>
      <c r="D63" s="48" t="str">
        <f>IF(KALINDO[[#This Row],[ID NOTA]]="","",INDEX(Table1[QB],MATCH(KALINDO[[#This Row],[ID NOTA]],Table1[ID],0)))</f>
        <v/>
      </c>
      <c r="E6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3" s="48"/>
      <c r="G63" s="30" t="str">
        <f ca="1">IF(KALINDO[[#This Row],[N_ID]]="","",INDEX(INDIRECT($2:$2),KALINDO[[#This Row],[//]]))</f>
        <v/>
      </c>
      <c r="H63" s="30" t="str">
        <f ca="1">IF(KALINDO[[#This Row],[N_ID]]="","",INDEX(INDIRECT($2:$2),KALINDO[[#This Row],[//]]))</f>
        <v/>
      </c>
      <c r="I63" s="31" t="str">
        <f ca="1">IF(KALINDO[[#This Row],[N_ID]]="","",INDEX(INDIRECT($2:$2),KALINDO[[#This Row],[//]]))</f>
        <v/>
      </c>
      <c r="J63" s="31" t="str">
        <f ca="1">IF(KALINDO[[#This Row],[//]]="","",INDEX([3]!db[NB PAJAK],KALINDO[[#This Row],[stt]]-1))</f>
        <v/>
      </c>
      <c r="K63" s="48" t="str">
        <f ca="1">IF(KALINDO[[#This Row],[//]]="","",INDEX(INDIRECT($2:$2),KALINDO[[#This Row],[//]]))</f>
        <v/>
      </c>
      <c r="L63" s="48" t="str">
        <f ca="1">IF(KALINDO[[#This Row],[//]]="","",INDEX(INDIRECT($2:$2),KALINDO[[#This Row],[//]]))</f>
        <v/>
      </c>
      <c r="M63" s="48" t="str">
        <f ca="1">IF(KALINDO[[#This Row],[//]]="","",INDEX(INDIRECT($2:$2),KALINDO[[#This Row],[//]]))</f>
        <v/>
      </c>
      <c r="N63" s="33" t="str">
        <f ca="1">IF(KALINDO[[#This Row],[//]]="","",INDEX(INDIRECT($2:$2),KALINDO[[#This Row],[//]]))</f>
        <v/>
      </c>
      <c r="O63" s="44" t="str">
        <f ca="1">IF(KALINDO[[#This Row],[//]]="","",INDEX(INDIRECT($2:$2),KALINDO[[#This Row],[//]]))</f>
        <v/>
      </c>
      <c r="P63" s="44" t="str">
        <f ca="1">IF(KALINDO[[#This Row],[//]]="","",IF(INDEX(INDIRECT($2:$2),KALINDO[[#This Row],[//]])="","",INDEX(INDIRECT($2:$2),KALINDO[[#This Row],[//]])))</f>
        <v/>
      </c>
      <c r="Q63" s="33" t="str">
        <f ca="1">IF(KALINDO[[#This Row],[//]]="","",INDEX(INDIRECT($2:$2),KALINDO[[#This Row],[//]]))</f>
        <v/>
      </c>
      <c r="R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3" s="45" t="str">
        <f ca="1">IF(KALINDO[[#This Row],[//]]="","",IF(INDEX(INDIRECT($2:$2),KALINDO[[#This Row],[//]])="","",INDEX(INDIRECT($2:$2),KALINDO[[#This Row],[//]])))</f>
        <v/>
      </c>
      <c r="U63" s="31" t="str">
        <f ca="1">IF(KALINDO[[#This Row],[//]]="","",INDEX(INDIRECT($2:$2),KALINDO[[#This Row],[//]]))</f>
        <v/>
      </c>
      <c r="V63" s="31" t="str">
        <f ca="1">LOWER(SUBSTITUTE(SUBSTITUTE(SUBSTITUTE(SUBSTITUTE(SUBSTITUTE(SUBSTITUTE(SUBSTITUTE(KALINDO[[#This Row],[N.B.nota]]," ",""),"-",""),"(",""),")",""),".",""),",",""),"/",""))</f>
        <v/>
      </c>
      <c r="W63" s="31" t="str">
        <f ca="1">IF(KALINDO[[#This Row],[concat]]="","",MATCH(KALINDO[[#This Row],[concat]],[3]!db[NB NOTA_C],0)+1)</f>
        <v/>
      </c>
      <c r="X63" s="31" t="str">
        <f ca="1">IF(KALINDO[[#This Row],[N.B.nota]]="","",ADDRESS(ROW(KALINDO[QB]),COLUMN(KALINDO[QB]))&amp;":"&amp;ADDRESS(ROW(),COLUMN(KALINDO[QB])))</f>
        <v/>
      </c>
      <c r="Y63" s="46" t="str">
        <f ca="1">IF(KALINDO[[#This Row],[//]]="","",HYPERLINK("[../DB.xlsx]DB!e"&amp;MATCH(KALINDO[[#This Row],[concat]],[3]!db[NB NOTA_C],0)+1,"&gt;"))</f>
        <v/>
      </c>
      <c r="Z63" s="32" t="str">
        <f ca="1">IF(KALINDO[[#This Row],[ID NOTA]]="",INDIRECT(ADDRESS(ROW()-1,COLUMN())),KALINDO[[#This Row],[ID NOTA]])</f>
        <v>ID NOTA_H</v>
      </c>
    </row>
    <row r="64" spans="1:26" x14ac:dyDescent="0.25">
      <c r="A64" s="32"/>
      <c r="B64" s="48" t="str">
        <f>IF(KALINDO[[#This Row],[N_ID]]="","",INDEX(Table1[ID],MATCH(KALINDO[[#This Row],[N_ID]],Table1[N_ID],0)))</f>
        <v/>
      </c>
      <c r="C64" s="48" t="str">
        <f ca="1">IF(KALINDO[[#This Row],[//]]="","",HYPERLINK("[NOTA.xlsx]NOTA!D"&amp;KALINDO[[#This Row],[//]]+2,"&gt;"))</f>
        <v/>
      </c>
      <c r="D64" s="48" t="str">
        <f>IF(KALINDO[[#This Row],[ID NOTA]]="","",INDEX(Table1[QB],MATCH(KALINDO[[#This Row],[ID NOTA]],Table1[ID],0)))</f>
        <v/>
      </c>
      <c r="E6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4" s="48"/>
      <c r="G64" s="30" t="str">
        <f ca="1">IF(KALINDO[[#This Row],[N_ID]]="","",INDEX(INDIRECT($2:$2),KALINDO[[#This Row],[//]]))</f>
        <v/>
      </c>
      <c r="H64" s="30" t="str">
        <f ca="1">IF(KALINDO[[#This Row],[N_ID]]="","",INDEX(INDIRECT($2:$2),KALINDO[[#This Row],[//]]))</f>
        <v/>
      </c>
      <c r="I64" s="31" t="str">
        <f ca="1">IF(KALINDO[[#This Row],[N_ID]]="","",INDEX(INDIRECT($2:$2),KALINDO[[#This Row],[//]]))</f>
        <v/>
      </c>
      <c r="J64" s="31" t="str">
        <f ca="1">IF(KALINDO[[#This Row],[//]]="","",INDEX([3]!db[NB PAJAK],KALINDO[[#This Row],[stt]]-1))</f>
        <v/>
      </c>
      <c r="K64" s="48" t="str">
        <f ca="1">IF(KALINDO[[#This Row],[//]]="","",INDEX(INDIRECT($2:$2),KALINDO[[#This Row],[//]]))</f>
        <v/>
      </c>
      <c r="L64" s="48" t="str">
        <f ca="1">IF(KALINDO[[#This Row],[//]]="","",INDEX(INDIRECT($2:$2),KALINDO[[#This Row],[//]]))</f>
        <v/>
      </c>
      <c r="M64" s="48" t="str">
        <f ca="1">IF(KALINDO[[#This Row],[//]]="","",INDEX(INDIRECT($2:$2),KALINDO[[#This Row],[//]]))</f>
        <v/>
      </c>
      <c r="N64" s="33" t="str">
        <f ca="1">IF(KALINDO[[#This Row],[//]]="","",INDEX(INDIRECT($2:$2),KALINDO[[#This Row],[//]]))</f>
        <v/>
      </c>
      <c r="O64" s="44" t="str">
        <f ca="1">IF(KALINDO[[#This Row],[//]]="","",INDEX(INDIRECT($2:$2),KALINDO[[#This Row],[//]]))</f>
        <v/>
      </c>
      <c r="P64" s="44" t="str">
        <f ca="1">IF(KALINDO[[#This Row],[//]]="","",IF(INDEX(INDIRECT($2:$2),KALINDO[[#This Row],[//]])="","",INDEX(INDIRECT($2:$2),KALINDO[[#This Row],[//]])))</f>
        <v/>
      </c>
      <c r="Q64" s="33" t="str">
        <f ca="1">IF(KALINDO[[#This Row],[//]]="","",INDEX(INDIRECT($2:$2),KALINDO[[#This Row],[//]]))</f>
        <v/>
      </c>
      <c r="R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4" s="45" t="str">
        <f ca="1">IF(KALINDO[[#This Row],[//]]="","",IF(INDEX(INDIRECT($2:$2),KALINDO[[#This Row],[//]])="","",INDEX(INDIRECT($2:$2),KALINDO[[#This Row],[//]])))</f>
        <v/>
      </c>
      <c r="U64" s="31" t="str">
        <f ca="1">IF(KALINDO[[#This Row],[//]]="","",INDEX(INDIRECT($2:$2),KALINDO[[#This Row],[//]]))</f>
        <v/>
      </c>
      <c r="V64" s="31" t="str">
        <f ca="1">LOWER(SUBSTITUTE(SUBSTITUTE(SUBSTITUTE(SUBSTITUTE(SUBSTITUTE(SUBSTITUTE(SUBSTITUTE(KALINDO[[#This Row],[N.B.nota]]," ",""),"-",""),"(",""),")",""),".",""),",",""),"/",""))</f>
        <v/>
      </c>
      <c r="W64" s="31" t="str">
        <f ca="1">IF(KALINDO[[#This Row],[concat]]="","",MATCH(KALINDO[[#This Row],[concat]],[3]!db[NB NOTA_C],0)+1)</f>
        <v/>
      </c>
      <c r="X64" s="31" t="str">
        <f ca="1">IF(KALINDO[[#This Row],[N.B.nota]]="","",ADDRESS(ROW(KALINDO[QB]),COLUMN(KALINDO[QB]))&amp;":"&amp;ADDRESS(ROW(),COLUMN(KALINDO[QB])))</f>
        <v/>
      </c>
      <c r="Y64" s="46" t="str">
        <f ca="1">IF(KALINDO[[#This Row],[//]]="","",HYPERLINK("[../DB.xlsx]DB!e"&amp;MATCH(KALINDO[[#This Row],[concat]],[3]!db[NB NOTA_C],0)+1,"&gt;"))</f>
        <v/>
      </c>
      <c r="Z64" s="32" t="str">
        <f ca="1">IF(KALINDO[[#This Row],[ID NOTA]]="",INDIRECT(ADDRESS(ROW()-1,COLUMN())),KALINDO[[#This Row],[ID NOTA]])</f>
        <v>ID NOTA_H</v>
      </c>
    </row>
    <row r="65" spans="1:26" x14ac:dyDescent="0.25">
      <c r="A65" s="32"/>
      <c r="B65" s="48" t="str">
        <f>IF(KALINDO[[#This Row],[N_ID]]="","",INDEX(Table1[ID],MATCH(KALINDO[[#This Row],[N_ID]],Table1[N_ID],0)))</f>
        <v/>
      </c>
      <c r="C65" s="48" t="str">
        <f ca="1">IF(KALINDO[[#This Row],[//]]="","",HYPERLINK("[NOTA.xlsx]NOTA!D"&amp;KALINDO[[#This Row],[//]]+2,"&gt;"))</f>
        <v/>
      </c>
      <c r="D65" s="48" t="str">
        <f>IF(KALINDO[[#This Row],[ID NOTA]]="","",INDEX(Table1[QB],MATCH(KALINDO[[#This Row],[ID NOTA]],Table1[ID],0)))</f>
        <v/>
      </c>
      <c r="E6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5" s="48"/>
      <c r="G65" s="30" t="str">
        <f ca="1">IF(KALINDO[[#This Row],[N_ID]]="","",INDEX(INDIRECT($2:$2),KALINDO[[#This Row],[//]]))</f>
        <v/>
      </c>
      <c r="H65" s="30" t="str">
        <f ca="1">IF(KALINDO[[#This Row],[N_ID]]="","",INDEX(INDIRECT($2:$2),KALINDO[[#This Row],[//]]))</f>
        <v/>
      </c>
      <c r="I65" s="31" t="str">
        <f ca="1">IF(KALINDO[[#This Row],[N_ID]]="","",INDEX(INDIRECT($2:$2),KALINDO[[#This Row],[//]]))</f>
        <v/>
      </c>
      <c r="J65" s="31" t="str">
        <f ca="1">IF(KALINDO[[#This Row],[//]]="","",INDEX([3]!db[NB PAJAK],KALINDO[[#This Row],[stt]]-1))</f>
        <v/>
      </c>
      <c r="K65" s="48" t="str">
        <f ca="1">IF(KALINDO[[#This Row],[//]]="","",INDEX(INDIRECT($2:$2),KALINDO[[#This Row],[//]]))</f>
        <v/>
      </c>
      <c r="L65" s="48" t="str">
        <f ca="1">IF(KALINDO[[#This Row],[//]]="","",INDEX(INDIRECT($2:$2),KALINDO[[#This Row],[//]]))</f>
        <v/>
      </c>
      <c r="M65" s="48" t="str">
        <f ca="1">IF(KALINDO[[#This Row],[//]]="","",INDEX(INDIRECT($2:$2),KALINDO[[#This Row],[//]]))</f>
        <v/>
      </c>
      <c r="N65" s="33" t="str">
        <f ca="1">IF(KALINDO[[#This Row],[//]]="","",INDEX(INDIRECT($2:$2),KALINDO[[#This Row],[//]]))</f>
        <v/>
      </c>
      <c r="O65" s="44" t="str">
        <f ca="1">IF(KALINDO[[#This Row],[//]]="","",INDEX(INDIRECT($2:$2),KALINDO[[#This Row],[//]]))</f>
        <v/>
      </c>
      <c r="P65" s="44" t="str">
        <f ca="1">IF(KALINDO[[#This Row],[//]]="","",IF(INDEX(INDIRECT($2:$2),KALINDO[[#This Row],[//]])="","",INDEX(INDIRECT($2:$2),KALINDO[[#This Row],[//]])))</f>
        <v/>
      </c>
      <c r="Q65" s="33" t="str">
        <f ca="1">IF(KALINDO[[#This Row],[//]]="","",INDEX(INDIRECT($2:$2),KALINDO[[#This Row],[//]]))</f>
        <v/>
      </c>
      <c r="R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5" s="45" t="str">
        <f ca="1">IF(KALINDO[[#This Row],[//]]="","",IF(INDEX(INDIRECT($2:$2),KALINDO[[#This Row],[//]])="","",INDEX(INDIRECT($2:$2),KALINDO[[#This Row],[//]])))</f>
        <v/>
      </c>
      <c r="U65" s="31" t="str">
        <f ca="1">IF(KALINDO[[#This Row],[//]]="","",INDEX(INDIRECT($2:$2),KALINDO[[#This Row],[//]]))</f>
        <v/>
      </c>
      <c r="V65" s="31" t="str">
        <f ca="1">LOWER(SUBSTITUTE(SUBSTITUTE(SUBSTITUTE(SUBSTITUTE(SUBSTITUTE(SUBSTITUTE(SUBSTITUTE(KALINDO[[#This Row],[N.B.nota]]," ",""),"-",""),"(",""),")",""),".",""),",",""),"/",""))</f>
        <v/>
      </c>
      <c r="W65" s="31" t="str">
        <f ca="1">IF(KALINDO[[#This Row],[concat]]="","",MATCH(KALINDO[[#This Row],[concat]],[3]!db[NB NOTA_C],0)+1)</f>
        <v/>
      </c>
      <c r="X65" s="31" t="str">
        <f ca="1">IF(KALINDO[[#This Row],[N.B.nota]]="","",ADDRESS(ROW(KALINDO[QB]),COLUMN(KALINDO[QB]))&amp;":"&amp;ADDRESS(ROW(),COLUMN(KALINDO[QB])))</f>
        <v/>
      </c>
      <c r="Y65" s="46" t="str">
        <f ca="1">IF(KALINDO[[#This Row],[//]]="","",HYPERLINK("[../DB.xlsx]DB!e"&amp;MATCH(KALINDO[[#This Row],[concat]],[3]!db[NB NOTA_C],0)+1,"&gt;"))</f>
        <v/>
      </c>
      <c r="Z65" s="32" t="str">
        <f ca="1">IF(KALINDO[[#This Row],[ID NOTA]]="",INDIRECT(ADDRESS(ROW()-1,COLUMN())),KALINDO[[#This Row],[ID NOTA]])</f>
        <v>ID NOTA_H</v>
      </c>
    </row>
    <row r="66" spans="1:26" x14ac:dyDescent="0.25">
      <c r="A66" s="32"/>
      <c r="B66" s="48" t="str">
        <f>IF(KALINDO[[#This Row],[N_ID]]="","",INDEX(Table1[ID],MATCH(KALINDO[[#This Row],[N_ID]],Table1[N_ID],0)))</f>
        <v/>
      </c>
      <c r="C66" s="48" t="str">
        <f ca="1">IF(KALINDO[[#This Row],[//]]="","",HYPERLINK("[NOTA.xlsx]NOTA!D"&amp;KALINDO[[#This Row],[//]]+2,"&gt;"))</f>
        <v/>
      </c>
      <c r="D66" s="48" t="str">
        <f>IF(KALINDO[[#This Row],[ID NOTA]]="","",INDEX(Table1[QB],MATCH(KALINDO[[#This Row],[ID NOTA]],Table1[ID],0)))</f>
        <v/>
      </c>
      <c r="E6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6" s="48"/>
      <c r="G66" s="30" t="str">
        <f ca="1">IF(KALINDO[[#This Row],[N_ID]]="","",INDEX(INDIRECT($2:$2),KALINDO[[#This Row],[//]]))</f>
        <v/>
      </c>
      <c r="H66" s="30" t="str">
        <f ca="1">IF(KALINDO[[#This Row],[N_ID]]="","",INDEX(INDIRECT($2:$2),KALINDO[[#This Row],[//]]))</f>
        <v/>
      </c>
      <c r="I66" s="31" t="str">
        <f ca="1">IF(KALINDO[[#This Row],[N_ID]]="","",INDEX(INDIRECT($2:$2),KALINDO[[#This Row],[//]]))</f>
        <v/>
      </c>
      <c r="J66" s="31" t="str">
        <f ca="1">IF(KALINDO[[#This Row],[//]]="","",INDEX([3]!db[NB PAJAK],KALINDO[[#This Row],[stt]]-1))</f>
        <v/>
      </c>
      <c r="K66" s="48" t="str">
        <f ca="1">IF(KALINDO[[#This Row],[//]]="","",INDEX(INDIRECT($2:$2),KALINDO[[#This Row],[//]]))</f>
        <v/>
      </c>
      <c r="L66" s="48" t="str">
        <f ca="1">IF(KALINDO[[#This Row],[//]]="","",INDEX(INDIRECT($2:$2),KALINDO[[#This Row],[//]]))</f>
        <v/>
      </c>
      <c r="M66" s="48" t="str">
        <f ca="1">IF(KALINDO[[#This Row],[//]]="","",INDEX(INDIRECT($2:$2),KALINDO[[#This Row],[//]]))</f>
        <v/>
      </c>
      <c r="N66" s="33" t="str">
        <f ca="1">IF(KALINDO[[#This Row],[//]]="","",INDEX(INDIRECT($2:$2),KALINDO[[#This Row],[//]]))</f>
        <v/>
      </c>
      <c r="O66" s="44" t="str">
        <f ca="1">IF(KALINDO[[#This Row],[//]]="","",INDEX(INDIRECT($2:$2),KALINDO[[#This Row],[//]]))</f>
        <v/>
      </c>
      <c r="P66" s="44" t="str">
        <f ca="1">IF(KALINDO[[#This Row],[//]]="","",IF(INDEX(INDIRECT($2:$2),KALINDO[[#This Row],[//]])="","",INDEX(INDIRECT($2:$2),KALINDO[[#This Row],[//]])))</f>
        <v/>
      </c>
      <c r="Q66" s="33" t="str">
        <f ca="1">IF(KALINDO[[#This Row],[//]]="","",INDEX(INDIRECT($2:$2),KALINDO[[#This Row],[//]]))</f>
        <v/>
      </c>
      <c r="R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6" s="45" t="str">
        <f ca="1">IF(KALINDO[[#This Row],[//]]="","",IF(INDEX(INDIRECT($2:$2),KALINDO[[#This Row],[//]])="","",INDEX(INDIRECT($2:$2),KALINDO[[#This Row],[//]])))</f>
        <v/>
      </c>
      <c r="U66" s="31" t="str">
        <f ca="1">IF(KALINDO[[#This Row],[//]]="","",INDEX(INDIRECT($2:$2),KALINDO[[#This Row],[//]]))</f>
        <v/>
      </c>
      <c r="V66" s="31" t="str">
        <f ca="1">LOWER(SUBSTITUTE(SUBSTITUTE(SUBSTITUTE(SUBSTITUTE(SUBSTITUTE(SUBSTITUTE(SUBSTITUTE(KALINDO[[#This Row],[N.B.nota]]," ",""),"-",""),"(",""),")",""),".",""),",",""),"/",""))</f>
        <v/>
      </c>
      <c r="W66" s="31" t="str">
        <f ca="1">IF(KALINDO[[#This Row],[concat]]="","",MATCH(KALINDO[[#This Row],[concat]],[3]!db[NB NOTA_C],0)+1)</f>
        <v/>
      </c>
      <c r="X66" s="31" t="str">
        <f ca="1">IF(KALINDO[[#This Row],[N.B.nota]]="","",ADDRESS(ROW(KALINDO[QB]),COLUMN(KALINDO[QB]))&amp;":"&amp;ADDRESS(ROW(),COLUMN(KALINDO[QB])))</f>
        <v/>
      </c>
      <c r="Y66" s="46" t="str">
        <f ca="1">IF(KALINDO[[#This Row],[//]]="","",HYPERLINK("[../DB.xlsx]DB!e"&amp;MATCH(KALINDO[[#This Row],[concat]],[3]!db[NB NOTA_C],0)+1,"&gt;"))</f>
        <v/>
      </c>
      <c r="Z66" s="32" t="str">
        <f ca="1">IF(KALINDO[[#This Row],[ID NOTA]]="",INDIRECT(ADDRESS(ROW()-1,COLUMN())),KALINDO[[#This Row],[ID NOTA]])</f>
        <v>ID NOTA_H</v>
      </c>
    </row>
    <row r="67" spans="1:26" x14ac:dyDescent="0.25">
      <c r="A67" s="32"/>
      <c r="B67" s="48" t="str">
        <f>IF(KALINDO[[#This Row],[N_ID]]="","",INDEX(Table1[ID],MATCH(KALINDO[[#This Row],[N_ID]],Table1[N_ID],0)))</f>
        <v/>
      </c>
      <c r="C67" s="48" t="str">
        <f ca="1">IF(KALINDO[[#This Row],[//]]="","",HYPERLINK("[NOTA.xlsx]NOTA!D"&amp;KALINDO[[#This Row],[//]]+2,"&gt;"))</f>
        <v/>
      </c>
      <c r="D67" s="48" t="str">
        <f>IF(KALINDO[[#This Row],[ID NOTA]]="","",INDEX(Table1[QB],MATCH(KALINDO[[#This Row],[ID NOTA]],Table1[ID],0)))</f>
        <v/>
      </c>
      <c r="E6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7" s="48"/>
      <c r="G67" s="30" t="str">
        <f ca="1">IF(KALINDO[[#This Row],[N_ID]]="","",INDEX(INDIRECT($2:$2),KALINDO[[#This Row],[//]]))</f>
        <v/>
      </c>
      <c r="H67" s="30" t="str">
        <f ca="1">IF(KALINDO[[#This Row],[N_ID]]="","",INDEX(INDIRECT($2:$2),KALINDO[[#This Row],[//]]))</f>
        <v/>
      </c>
      <c r="I67" s="31" t="str">
        <f ca="1">IF(KALINDO[[#This Row],[N_ID]]="","",INDEX(INDIRECT($2:$2),KALINDO[[#This Row],[//]]))</f>
        <v/>
      </c>
      <c r="J67" s="31" t="str">
        <f ca="1">IF(KALINDO[[#This Row],[//]]="","",INDEX([3]!db[NB PAJAK],KALINDO[[#This Row],[stt]]-1))</f>
        <v/>
      </c>
      <c r="K67" s="48" t="str">
        <f ca="1">IF(KALINDO[[#This Row],[//]]="","",INDEX(INDIRECT($2:$2),KALINDO[[#This Row],[//]]))</f>
        <v/>
      </c>
      <c r="L67" s="48" t="str">
        <f ca="1">IF(KALINDO[[#This Row],[//]]="","",INDEX(INDIRECT($2:$2),KALINDO[[#This Row],[//]]))</f>
        <v/>
      </c>
      <c r="M67" s="48" t="str">
        <f ca="1">IF(KALINDO[[#This Row],[//]]="","",INDEX(INDIRECT($2:$2),KALINDO[[#This Row],[//]]))</f>
        <v/>
      </c>
      <c r="N67" s="33" t="str">
        <f ca="1">IF(KALINDO[[#This Row],[//]]="","",INDEX(INDIRECT($2:$2),KALINDO[[#This Row],[//]]))</f>
        <v/>
      </c>
      <c r="O67" s="44" t="str">
        <f ca="1">IF(KALINDO[[#This Row],[//]]="","",INDEX(INDIRECT($2:$2),KALINDO[[#This Row],[//]]))</f>
        <v/>
      </c>
      <c r="P67" s="44" t="str">
        <f ca="1">IF(KALINDO[[#This Row],[//]]="","",IF(INDEX(INDIRECT($2:$2),KALINDO[[#This Row],[//]])="","",INDEX(INDIRECT($2:$2),KALINDO[[#This Row],[//]])))</f>
        <v/>
      </c>
      <c r="Q67" s="33" t="str">
        <f ca="1">IF(KALINDO[[#This Row],[//]]="","",INDEX(INDIRECT($2:$2),KALINDO[[#This Row],[//]]))</f>
        <v/>
      </c>
      <c r="R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7" s="45" t="str">
        <f ca="1">IF(KALINDO[[#This Row],[//]]="","",IF(INDEX(INDIRECT($2:$2),KALINDO[[#This Row],[//]])="","",INDEX(INDIRECT($2:$2),KALINDO[[#This Row],[//]])))</f>
        <v/>
      </c>
      <c r="U67" s="31" t="str">
        <f ca="1">IF(KALINDO[[#This Row],[//]]="","",INDEX(INDIRECT($2:$2),KALINDO[[#This Row],[//]]))</f>
        <v/>
      </c>
      <c r="V67" s="31" t="str">
        <f ca="1">LOWER(SUBSTITUTE(SUBSTITUTE(SUBSTITUTE(SUBSTITUTE(SUBSTITUTE(SUBSTITUTE(SUBSTITUTE(KALINDO[[#This Row],[N.B.nota]]," ",""),"-",""),"(",""),")",""),".",""),",",""),"/",""))</f>
        <v/>
      </c>
      <c r="W67" s="31" t="str">
        <f ca="1">IF(KALINDO[[#This Row],[concat]]="","",MATCH(KALINDO[[#This Row],[concat]],[3]!db[NB NOTA_C],0)+1)</f>
        <v/>
      </c>
      <c r="X67" s="31" t="str">
        <f ca="1">IF(KALINDO[[#This Row],[N.B.nota]]="","",ADDRESS(ROW(KALINDO[QB]),COLUMN(KALINDO[QB]))&amp;":"&amp;ADDRESS(ROW(),COLUMN(KALINDO[QB])))</f>
        <v/>
      </c>
      <c r="Y67" s="46" t="str">
        <f ca="1">IF(KALINDO[[#This Row],[//]]="","",HYPERLINK("[../DB.xlsx]DB!e"&amp;MATCH(KALINDO[[#This Row],[concat]],[3]!db[NB NOTA_C],0)+1,"&gt;"))</f>
        <v/>
      </c>
      <c r="Z67" s="32" t="str">
        <f ca="1">IF(KALINDO[[#This Row],[ID NOTA]]="",INDIRECT(ADDRESS(ROW()-1,COLUMN())),KALINDO[[#This Row],[ID NOTA]])</f>
        <v>ID NOTA_H</v>
      </c>
    </row>
    <row r="68" spans="1:26" x14ac:dyDescent="0.25">
      <c r="A68" s="32"/>
      <c r="B68" s="48" t="str">
        <f>IF(KALINDO[[#This Row],[N_ID]]="","",INDEX(Table1[ID],MATCH(KALINDO[[#This Row],[N_ID]],Table1[N_ID],0)))</f>
        <v/>
      </c>
      <c r="C68" s="48" t="str">
        <f ca="1">IF(KALINDO[[#This Row],[//]]="","",HYPERLINK("[NOTA.xlsx]NOTA!D"&amp;KALINDO[[#This Row],[//]]+2,"&gt;"))</f>
        <v/>
      </c>
      <c r="D68" s="48" t="str">
        <f>IF(KALINDO[[#This Row],[ID NOTA]]="","",INDEX(Table1[QB],MATCH(KALINDO[[#This Row],[ID NOTA]],Table1[ID],0)))</f>
        <v/>
      </c>
      <c r="E6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8" s="48"/>
      <c r="G68" s="30" t="str">
        <f ca="1">IF(KALINDO[[#This Row],[N_ID]]="","",INDEX(INDIRECT($2:$2),KALINDO[[#This Row],[//]]))</f>
        <v/>
      </c>
      <c r="H68" s="30" t="str">
        <f ca="1">IF(KALINDO[[#This Row],[N_ID]]="","",INDEX(INDIRECT($2:$2),KALINDO[[#This Row],[//]]))</f>
        <v/>
      </c>
      <c r="I68" s="31" t="str">
        <f ca="1">IF(KALINDO[[#This Row],[N_ID]]="","",INDEX(INDIRECT($2:$2),KALINDO[[#This Row],[//]]))</f>
        <v/>
      </c>
      <c r="J68" s="31" t="str">
        <f ca="1">IF(KALINDO[[#This Row],[//]]="","",INDEX([3]!db[NB PAJAK],KALINDO[[#This Row],[stt]]-1))</f>
        <v/>
      </c>
      <c r="K68" s="48" t="str">
        <f ca="1">IF(KALINDO[[#This Row],[//]]="","",INDEX(INDIRECT($2:$2),KALINDO[[#This Row],[//]]))</f>
        <v/>
      </c>
      <c r="L68" s="48" t="str">
        <f ca="1">IF(KALINDO[[#This Row],[//]]="","",INDEX(INDIRECT($2:$2),KALINDO[[#This Row],[//]]))</f>
        <v/>
      </c>
      <c r="M68" s="48" t="str">
        <f ca="1">IF(KALINDO[[#This Row],[//]]="","",INDEX(INDIRECT($2:$2),KALINDO[[#This Row],[//]]))</f>
        <v/>
      </c>
      <c r="N68" s="33" t="str">
        <f ca="1">IF(KALINDO[[#This Row],[//]]="","",INDEX(INDIRECT($2:$2),KALINDO[[#This Row],[//]]))</f>
        <v/>
      </c>
      <c r="O68" s="44" t="str">
        <f ca="1">IF(KALINDO[[#This Row],[//]]="","",INDEX(INDIRECT($2:$2),KALINDO[[#This Row],[//]]))</f>
        <v/>
      </c>
      <c r="P68" s="44" t="str">
        <f ca="1">IF(KALINDO[[#This Row],[//]]="","",IF(INDEX(INDIRECT($2:$2),KALINDO[[#This Row],[//]])="","",INDEX(INDIRECT($2:$2),KALINDO[[#This Row],[//]])))</f>
        <v/>
      </c>
      <c r="Q68" s="33" t="str">
        <f ca="1">IF(KALINDO[[#This Row],[//]]="","",INDEX(INDIRECT($2:$2),KALINDO[[#This Row],[//]]))</f>
        <v/>
      </c>
      <c r="R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8" s="45" t="str">
        <f ca="1">IF(KALINDO[[#This Row],[//]]="","",IF(INDEX(INDIRECT($2:$2),KALINDO[[#This Row],[//]])="","",INDEX(INDIRECT($2:$2),KALINDO[[#This Row],[//]])))</f>
        <v/>
      </c>
      <c r="U68" s="31" t="str">
        <f ca="1">IF(KALINDO[[#This Row],[//]]="","",INDEX(INDIRECT($2:$2),KALINDO[[#This Row],[//]]))</f>
        <v/>
      </c>
      <c r="V68" s="31" t="str">
        <f ca="1">LOWER(SUBSTITUTE(SUBSTITUTE(SUBSTITUTE(SUBSTITUTE(SUBSTITUTE(SUBSTITUTE(SUBSTITUTE(KALINDO[[#This Row],[N.B.nota]]," ",""),"-",""),"(",""),")",""),".",""),",",""),"/",""))</f>
        <v/>
      </c>
      <c r="W68" s="31" t="str">
        <f ca="1">IF(KALINDO[[#This Row],[concat]]="","",MATCH(KALINDO[[#This Row],[concat]],[3]!db[NB NOTA_C],0)+1)</f>
        <v/>
      </c>
      <c r="X68" s="31" t="str">
        <f ca="1">IF(KALINDO[[#This Row],[N.B.nota]]="","",ADDRESS(ROW(KALINDO[QB]),COLUMN(KALINDO[QB]))&amp;":"&amp;ADDRESS(ROW(),COLUMN(KALINDO[QB])))</f>
        <v/>
      </c>
      <c r="Y68" s="46" t="str">
        <f ca="1">IF(KALINDO[[#This Row],[//]]="","",HYPERLINK("[../DB.xlsx]DB!e"&amp;MATCH(KALINDO[[#This Row],[concat]],[3]!db[NB NOTA_C],0)+1,"&gt;"))</f>
        <v/>
      </c>
      <c r="Z68" s="32" t="str">
        <f ca="1">IF(KALINDO[[#This Row],[ID NOTA]]="",INDIRECT(ADDRESS(ROW()-1,COLUMN())),KALINDO[[#This Row],[ID NOTA]])</f>
        <v>ID NOTA_H</v>
      </c>
    </row>
    <row r="69" spans="1:26" x14ac:dyDescent="0.25">
      <c r="A69" s="32"/>
      <c r="B69" s="48" t="str">
        <f>IF(KALINDO[[#This Row],[N_ID]]="","",INDEX(Table1[ID],MATCH(KALINDO[[#This Row],[N_ID]],Table1[N_ID],0)))</f>
        <v/>
      </c>
      <c r="C69" s="48" t="str">
        <f ca="1">IF(KALINDO[[#This Row],[//]]="","",HYPERLINK("[NOTA.xlsx]NOTA!D"&amp;KALINDO[[#This Row],[//]]+2,"&gt;"))</f>
        <v/>
      </c>
      <c r="D69" s="48" t="str">
        <f>IF(KALINDO[[#This Row],[ID NOTA]]="","",INDEX(Table1[QB],MATCH(KALINDO[[#This Row],[ID NOTA]],Table1[ID],0)))</f>
        <v/>
      </c>
      <c r="E6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9" s="48"/>
      <c r="G69" s="30" t="str">
        <f ca="1">IF(KALINDO[[#This Row],[N_ID]]="","",INDEX(INDIRECT($2:$2),KALINDO[[#This Row],[//]]))</f>
        <v/>
      </c>
      <c r="H69" s="30" t="str">
        <f ca="1">IF(KALINDO[[#This Row],[N_ID]]="","",INDEX(INDIRECT($2:$2),KALINDO[[#This Row],[//]]))</f>
        <v/>
      </c>
      <c r="I69" s="31" t="str">
        <f ca="1">IF(KALINDO[[#This Row],[N_ID]]="","",INDEX(INDIRECT($2:$2),KALINDO[[#This Row],[//]]))</f>
        <v/>
      </c>
      <c r="J69" s="31" t="str">
        <f ca="1">IF(KALINDO[[#This Row],[//]]="","",INDEX([3]!db[NB PAJAK],KALINDO[[#This Row],[stt]]-1))</f>
        <v/>
      </c>
      <c r="K69" s="48" t="str">
        <f ca="1">IF(KALINDO[[#This Row],[//]]="","",INDEX(INDIRECT($2:$2),KALINDO[[#This Row],[//]]))</f>
        <v/>
      </c>
      <c r="L69" s="48" t="str">
        <f ca="1">IF(KALINDO[[#This Row],[//]]="","",INDEX(INDIRECT($2:$2),KALINDO[[#This Row],[//]]))</f>
        <v/>
      </c>
      <c r="M69" s="48" t="str">
        <f ca="1">IF(KALINDO[[#This Row],[//]]="","",INDEX(INDIRECT($2:$2),KALINDO[[#This Row],[//]]))</f>
        <v/>
      </c>
      <c r="N69" s="33" t="str">
        <f ca="1">IF(KALINDO[[#This Row],[//]]="","",INDEX(INDIRECT($2:$2),KALINDO[[#This Row],[//]]))</f>
        <v/>
      </c>
      <c r="O69" s="44" t="str">
        <f ca="1">IF(KALINDO[[#This Row],[//]]="","",INDEX(INDIRECT($2:$2),KALINDO[[#This Row],[//]]))</f>
        <v/>
      </c>
      <c r="P69" s="44" t="str">
        <f ca="1">IF(KALINDO[[#This Row],[//]]="","",IF(INDEX(INDIRECT($2:$2),KALINDO[[#This Row],[//]])="","",INDEX(INDIRECT($2:$2),KALINDO[[#This Row],[//]])))</f>
        <v/>
      </c>
      <c r="Q69" s="33" t="str">
        <f ca="1">IF(KALINDO[[#This Row],[//]]="","",INDEX(INDIRECT($2:$2),KALINDO[[#This Row],[//]]))</f>
        <v/>
      </c>
      <c r="R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9" s="45" t="str">
        <f ca="1">IF(KALINDO[[#This Row],[//]]="","",IF(INDEX(INDIRECT($2:$2),KALINDO[[#This Row],[//]])="","",INDEX(INDIRECT($2:$2),KALINDO[[#This Row],[//]])))</f>
        <v/>
      </c>
      <c r="U69" s="31" t="str">
        <f ca="1">IF(KALINDO[[#This Row],[//]]="","",INDEX(INDIRECT($2:$2),KALINDO[[#This Row],[//]]))</f>
        <v/>
      </c>
      <c r="V69" s="31" t="str">
        <f ca="1">LOWER(SUBSTITUTE(SUBSTITUTE(SUBSTITUTE(SUBSTITUTE(SUBSTITUTE(SUBSTITUTE(SUBSTITUTE(KALINDO[[#This Row],[N.B.nota]]," ",""),"-",""),"(",""),")",""),".",""),",",""),"/",""))</f>
        <v/>
      </c>
      <c r="W69" s="31" t="str">
        <f ca="1">IF(KALINDO[[#This Row],[concat]]="","",MATCH(KALINDO[[#This Row],[concat]],[3]!db[NB NOTA_C],0)+1)</f>
        <v/>
      </c>
      <c r="X69" s="31" t="str">
        <f ca="1">IF(KALINDO[[#This Row],[N.B.nota]]="","",ADDRESS(ROW(KALINDO[QB]),COLUMN(KALINDO[QB]))&amp;":"&amp;ADDRESS(ROW(),COLUMN(KALINDO[QB])))</f>
        <v/>
      </c>
      <c r="Y69" s="46" t="str">
        <f ca="1">IF(KALINDO[[#This Row],[//]]="","",HYPERLINK("[../DB.xlsx]DB!e"&amp;MATCH(KALINDO[[#This Row],[concat]],[3]!db[NB NOTA_C],0)+1,"&gt;"))</f>
        <v/>
      </c>
      <c r="Z69" s="32" t="str">
        <f ca="1">IF(KALINDO[[#This Row],[ID NOTA]]="",INDIRECT(ADDRESS(ROW()-1,COLUMN())),KALINDO[[#This Row],[ID NOTA]])</f>
        <v>ID NOTA_H</v>
      </c>
    </row>
    <row r="70" spans="1:26" x14ac:dyDescent="0.25">
      <c r="A70" s="32"/>
      <c r="B70" s="48" t="str">
        <f>IF(KALINDO[[#This Row],[N_ID]]="","",INDEX(Table1[ID],MATCH(KALINDO[[#This Row],[N_ID]],Table1[N_ID],0)))</f>
        <v/>
      </c>
      <c r="C70" s="48" t="str">
        <f ca="1">IF(KALINDO[[#This Row],[//]]="","",HYPERLINK("[NOTA.xlsx]NOTA!D"&amp;KALINDO[[#This Row],[//]]+2,"&gt;"))</f>
        <v/>
      </c>
      <c r="D70" s="48" t="str">
        <f>IF(KALINDO[[#This Row],[ID NOTA]]="","",INDEX(Table1[QB],MATCH(KALINDO[[#This Row],[ID NOTA]],Table1[ID],0)))</f>
        <v/>
      </c>
      <c r="E7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0" s="48"/>
      <c r="G70" s="30" t="str">
        <f ca="1">IF(KALINDO[[#This Row],[N_ID]]="","",INDEX(INDIRECT($2:$2),KALINDO[[#This Row],[//]]))</f>
        <v/>
      </c>
      <c r="H70" s="30" t="str">
        <f ca="1">IF(KALINDO[[#This Row],[N_ID]]="","",INDEX(INDIRECT($2:$2),KALINDO[[#This Row],[//]]))</f>
        <v/>
      </c>
      <c r="I70" s="31" t="str">
        <f ca="1">IF(KALINDO[[#This Row],[N_ID]]="","",INDEX(INDIRECT($2:$2),KALINDO[[#This Row],[//]]))</f>
        <v/>
      </c>
      <c r="J70" s="31" t="str">
        <f ca="1">IF(KALINDO[[#This Row],[//]]="","",INDEX([3]!db[NB PAJAK],KALINDO[[#This Row],[stt]]-1))</f>
        <v/>
      </c>
      <c r="K70" s="48" t="str">
        <f ca="1">IF(KALINDO[[#This Row],[//]]="","",INDEX(INDIRECT($2:$2),KALINDO[[#This Row],[//]]))</f>
        <v/>
      </c>
      <c r="L70" s="48" t="str">
        <f ca="1">IF(KALINDO[[#This Row],[//]]="","",INDEX(INDIRECT($2:$2),KALINDO[[#This Row],[//]]))</f>
        <v/>
      </c>
      <c r="M70" s="48" t="str">
        <f ca="1">IF(KALINDO[[#This Row],[//]]="","",INDEX(INDIRECT($2:$2),KALINDO[[#This Row],[//]]))</f>
        <v/>
      </c>
      <c r="N70" s="33" t="str">
        <f ca="1">IF(KALINDO[[#This Row],[//]]="","",INDEX(INDIRECT($2:$2),KALINDO[[#This Row],[//]]))</f>
        <v/>
      </c>
      <c r="O70" s="44" t="str">
        <f ca="1">IF(KALINDO[[#This Row],[//]]="","",INDEX(INDIRECT($2:$2),KALINDO[[#This Row],[//]]))</f>
        <v/>
      </c>
      <c r="P70" s="44" t="str">
        <f ca="1">IF(KALINDO[[#This Row],[//]]="","",IF(INDEX(INDIRECT($2:$2),KALINDO[[#This Row],[//]])="","",INDEX(INDIRECT($2:$2),KALINDO[[#This Row],[//]])))</f>
        <v/>
      </c>
      <c r="Q70" s="33" t="str">
        <f ca="1">IF(KALINDO[[#This Row],[//]]="","",INDEX(INDIRECT($2:$2),KALINDO[[#This Row],[//]]))</f>
        <v/>
      </c>
      <c r="R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0" s="45" t="str">
        <f ca="1">IF(KALINDO[[#This Row],[//]]="","",IF(INDEX(INDIRECT($2:$2),KALINDO[[#This Row],[//]])="","",INDEX(INDIRECT($2:$2),KALINDO[[#This Row],[//]])))</f>
        <v/>
      </c>
      <c r="U70" s="31" t="str">
        <f ca="1">IF(KALINDO[[#This Row],[//]]="","",INDEX(INDIRECT($2:$2),KALINDO[[#This Row],[//]]))</f>
        <v/>
      </c>
      <c r="V70" s="31" t="str">
        <f ca="1">LOWER(SUBSTITUTE(SUBSTITUTE(SUBSTITUTE(SUBSTITUTE(SUBSTITUTE(SUBSTITUTE(SUBSTITUTE(KALINDO[[#This Row],[N.B.nota]]," ",""),"-",""),"(",""),")",""),".",""),",",""),"/",""))</f>
        <v/>
      </c>
      <c r="W70" s="31" t="str">
        <f ca="1">IF(KALINDO[[#This Row],[concat]]="","",MATCH(KALINDO[[#This Row],[concat]],[3]!db[NB NOTA_C],0)+1)</f>
        <v/>
      </c>
      <c r="X70" s="31" t="str">
        <f ca="1">IF(KALINDO[[#This Row],[N.B.nota]]="","",ADDRESS(ROW(KALINDO[QB]),COLUMN(KALINDO[QB]))&amp;":"&amp;ADDRESS(ROW(),COLUMN(KALINDO[QB])))</f>
        <v/>
      </c>
      <c r="Y70" s="46" t="str">
        <f ca="1">IF(KALINDO[[#This Row],[//]]="","",HYPERLINK("[../DB.xlsx]DB!e"&amp;MATCH(KALINDO[[#This Row],[concat]],[3]!db[NB NOTA_C],0)+1,"&gt;"))</f>
        <v/>
      </c>
      <c r="Z70" s="32" t="str">
        <f ca="1">IF(KALINDO[[#This Row],[ID NOTA]]="",INDIRECT(ADDRESS(ROW()-1,COLUMN())),KALINDO[[#This Row],[ID NOTA]])</f>
        <v>ID NOTA_H</v>
      </c>
    </row>
    <row r="71" spans="1:26" x14ac:dyDescent="0.25">
      <c r="A71" s="32"/>
      <c r="B71" s="48" t="str">
        <f>IF(KALINDO[[#This Row],[N_ID]]="","",INDEX(Table1[ID],MATCH(KALINDO[[#This Row],[N_ID]],Table1[N_ID],0)))</f>
        <v/>
      </c>
      <c r="C71" s="48" t="str">
        <f ca="1">IF(KALINDO[[#This Row],[//]]="","",HYPERLINK("[NOTA.xlsx]NOTA!D"&amp;KALINDO[[#This Row],[//]]+2,"&gt;"))</f>
        <v/>
      </c>
      <c r="D71" s="48" t="str">
        <f>IF(KALINDO[[#This Row],[ID NOTA]]="","",INDEX(Table1[QB],MATCH(KALINDO[[#This Row],[ID NOTA]],Table1[ID],0)))</f>
        <v/>
      </c>
      <c r="E7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1" s="48"/>
      <c r="G71" s="30" t="str">
        <f ca="1">IF(KALINDO[[#This Row],[N_ID]]="","",INDEX(INDIRECT($2:$2),KALINDO[[#This Row],[//]]))</f>
        <v/>
      </c>
      <c r="H71" s="30" t="str">
        <f ca="1">IF(KALINDO[[#This Row],[N_ID]]="","",INDEX(INDIRECT($2:$2),KALINDO[[#This Row],[//]]))</f>
        <v/>
      </c>
      <c r="I71" s="31" t="str">
        <f ca="1">IF(KALINDO[[#This Row],[N_ID]]="","",INDEX(INDIRECT($2:$2),KALINDO[[#This Row],[//]]))</f>
        <v/>
      </c>
      <c r="J71" s="31" t="str">
        <f ca="1">IF(KALINDO[[#This Row],[//]]="","",INDEX([3]!db[NB PAJAK],KALINDO[[#This Row],[stt]]-1))</f>
        <v/>
      </c>
      <c r="K71" s="48" t="str">
        <f ca="1">IF(KALINDO[[#This Row],[//]]="","",INDEX(INDIRECT($2:$2),KALINDO[[#This Row],[//]]))</f>
        <v/>
      </c>
      <c r="L71" s="48" t="str">
        <f ca="1">IF(KALINDO[[#This Row],[//]]="","",INDEX(INDIRECT($2:$2),KALINDO[[#This Row],[//]]))</f>
        <v/>
      </c>
      <c r="M71" s="48" t="str">
        <f ca="1">IF(KALINDO[[#This Row],[//]]="","",INDEX(INDIRECT($2:$2),KALINDO[[#This Row],[//]]))</f>
        <v/>
      </c>
      <c r="N71" s="33" t="str">
        <f ca="1">IF(KALINDO[[#This Row],[//]]="","",INDEX(INDIRECT($2:$2),KALINDO[[#This Row],[//]]))</f>
        <v/>
      </c>
      <c r="O71" s="44" t="str">
        <f ca="1">IF(KALINDO[[#This Row],[//]]="","",INDEX(INDIRECT($2:$2),KALINDO[[#This Row],[//]]))</f>
        <v/>
      </c>
      <c r="P71" s="44" t="str">
        <f ca="1">IF(KALINDO[[#This Row],[//]]="","",IF(INDEX(INDIRECT($2:$2),KALINDO[[#This Row],[//]])="","",INDEX(INDIRECT($2:$2),KALINDO[[#This Row],[//]])))</f>
        <v/>
      </c>
      <c r="Q71" s="33" t="str">
        <f ca="1">IF(KALINDO[[#This Row],[//]]="","",INDEX(INDIRECT($2:$2),KALINDO[[#This Row],[//]]))</f>
        <v/>
      </c>
      <c r="R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1" s="45" t="str">
        <f ca="1">IF(KALINDO[[#This Row],[//]]="","",IF(INDEX(INDIRECT($2:$2),KALINDO[[#This Row],[//]])="","",INDEX(INDIRECT($2:$2),KALINDO[[#This Row],[//]])))</f>
        <v/>
      </c>
      <c r="U71" s="31" t="str">
        <f ca="1">IF(KALINDO[[#This Row],[//]]="","",INDEX(INDIRECT($2:$2),KALINDO[[#This Row],[//]]))</f>
        <v/>
      </c>
      <c r="V71" s="31" t="str">
        <f ca="1">LOWER(SUBSTITUTE(SUBSTITUTE(SUBSTITUTE(SUBSTITUTE(SUBSTITUTE(SUBSTITUTE(SUBSTITUTE(KALINDO[[#This Row],[N.B.nota]]," ",""),"-",""),"(",""),")",""),".",""),",",""),"/",""))</f>
        <v/>
      </c>
      <c r="W71" s="31" t="str">
        <f ca="1">IF(KALINDO[[#This Row],[concat]]="","",MATCH(KALINDO[[#This Row],[concat]],[3]!db[NB NOTA_C],0)+1)</f>
        <v/>
      </c>
      <c r="X71" s="31" t="str">
        <f ca="1">IF(KALINDO[[#This Row],[N.B.nota]]="","",ADDRESS(ROW(KALINDO[QB]),COLUMN(KALINDO[QB]))&amp;":"&amp;ADDRESS(ROW(),COLUMN(KALINDO[QB])))</f>
        <v/>
      </c>
      <c r="Y71" s="46" t="str">
        <f ca="1">IF(KALINDO[[#This Row],[//]]="","",HYPERLINK("[../DB.xlsx]DB!e"&amp;MATCH(KALINDO[[#This Row],[concat]],[3]!db[NB NOTA_C],0)+1,"&gt;"))</f>
        <v/>
      </c>
      <c r="Z71" s="32" t="str">
        <f ca="1">IF(KALINDO[[#This Row],[ID NOTA]]="",INDIRECT(ADDRESS(ROW()-1,COLUMN())),KALINDO[[#This Row],[ID NOTA]])</f>
        <v>ID NOTA_H</v>
      </c>
    </row>
    <row r="72" spans="1:26" x14ac:dyDescent="0.25">
      <c r="A72" s="32"/>
      <c r="B72" s="48" t="str">
        <f>IF(KALINDO[[#This Row],[N_ID]]="","",INDEX(Table1[ID],MATCH(KALINDO[[#This Row],[N_ID]],Table1[N_ID],0)))</f>
        <v/>
      </c>
      <c r="C72" s="48" t="str">
        <f ca="1">IF(KALINDO[[#This Row],[//]]="","",HYPERLINK("[NOTA.xlsx]NOTA!D"&amp;KALINDO[[#This Row],[//]]+2,"&gt;"))</f>
        <v/>
      </c>
      <c r="D72" s="48" t="str">
        <f>IF(KALINDO[[#This Row],[ID NOTA]]="","",INDEX(Table1[QB],MATCH(KALINDO[[#This Row],[ID NOTA]],Table1[ID],0)))</f>
        <v/>
      </c>
      <c r="E7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2" s="48"/>
      <c r="G72" s="30" t="str">
        <f ca="1">IF(KALINDO[[#This Row],[N_ID]]="","",INDEX(INDIRECT($2:$2),KALINDO[[#This Row],[//]]))</f>
        <v/>
      </c>
      <c r="H72" s="30" t="str">
        <f ca="1">IF(KALINDO[[#This Row],[N_ID]]="","",INDEX(INDIRECT($2:$2),KALINDO[[#This Row],[//]]))</f>
        <v/>
      </c>
      <c r="I72" s="31" t="str">
        <f ca="1">IF(KALINDO[[#This Row],[N_ID]]="","",INDEX(INDIRECT($2:$2),KALINDO[[#This Row],[//]]))</f>
        <v/>
      </c>
      <c r="J72" s="31" t="str">
        <f ca="1">IF(KALINDO[[#This Row],[//]]="","",INDEX([3]!db[NB PAJAK],KALINDO[[#This Row],[stt]]-1))</f>
        <v/>
      </c>
      <c r="K72" s="48" t="str">
        <f ca="1">IF(KALINDO[[#This Row],[//]]="","",INDEX(INDIRECT($2:$2),KALINDO[[#This Row],[//]]))</f>
        <v/>
      </c>
      <c r="L72" s="48" t="str">
        <f ca="1">IF(KALINDO[[#This Row],[//]]="","",INDEX(INDIRECT($2:$2),KALINDO[[#This Row],[//]]))</f>
        <v/>
      </c>
      <c r="M72" s="48" t="str">
        <f ca="1">IF(KALINDO[[#This Row],[//]]="","",INDEX(INDIRECT($2:$2),KALINDO[[#This Row],[//]]))</f>
        <v/>
      </c>
      <c r="N72" s="33" t="str">
        <f ca="1">IF(KALINDO[[#This Row],[//]]="","",INDEX(INDIRECT($2:$2),KALINDO[[#This Row],[//]]))</f>
        <v/>
      </c>
      <c r="O72" s="44" t="str">
        <f ca="1">IF(KALINDO[[#This Row],[//]]="","",INDEX(INDIRECT($2:$2),KALINDO[[#This Row],[//]]))</f>
        <v/>
      </c>
      <c r="P72" s="44" t="str">
        <f ca="1">IF(KALINDO[[#This Row],[//]]="","",IF(INDEX(INDIRECT($2:$2),KALINDO[[#This Row],[//]])="","",INDEX(INDIRECT($2:$2),KALINDO[[#This Row],[//]])))</f>
        <v/>
      </c>
      <c r="Q72" s="33" t="str">
        <f ca="1">IF(KALINDO[[#This Row],[//]]="","",INDEX(INDIRECT($2:$2),KALINDO[[#This Row],[//]]))</f>
        <v/>
      </c>
      <c r="R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2" s="45" t="str">
        <f ca="1">IF(KALINDO[[#This Row],[//]]="","",IF(INDEX(INDIRECT($2:$2),KALINDO[[#This Row],[//]])="","",INDEX(INDIRECT($2:$2),KALINDO[[#This Row],[//]])))</f>
        <v/>
      </c>
      <c r="U72" s="31" t="str">
        <f ca="1">IF(KALINDO[[#This Row],[//]]="","",INDEX(INDIRECT($2:$2),KALINDO[[#This Row],[//]]))</f>
        <v/>
      </c>
      <c r="V72" s="31" t="str">
        <f ca="1">LOWER(SUBSTITUTE(SUBSTITUTE(SUBSTITUTE(SUBSTITUTE(SUBSTITUTE(SUBSTITUTE(SUBSTITUTE(KALINDO[[#This Row],[N.B.nota]]," ",""),"-",""),"(",""),")",""),".",""),",",""),"/",""))</f>
        <v/>
      </c>
      <c r="W72" s="31" t="str">
        <f ca="1">IF(KALINDO[[#This Row],[concat]]="","",MATCH(KALINDO[[#This Row],[concat]],[3]!db[NB NOTA_C],0)+1)</f>
        <v/>
      </c>
      <c r="X72" s="31" t="str">
        <f ca="1">IF(KALINDO[[#This Row],[N.B.nota]]="","",ADDRESS(ROW(KALINDO[QB]),COLUMN(KALINDO[QB]))&amp;":"&amp;ADDRESS(ROW(),COLUMN(KALINDO[QB])))</f>
        <v/>
      </c>
      <c r="Y72" s="46" t="str">
        <f ca="1">IF(KALINDO[[#This Row],[//]]="","",HYPERLINK("[../DB.xlsx]DB!e"&amp;MATCH(KALINDO[[#This Row],[concat]],[3]!db[NB NOTA_C],0)+1,"&gt;"))</f>
        <v/>
      </c>
      <c r="Z72" s="32" t="str">
        <f ca="1">IF(KALINDO[[#This Row],[ID NOTA]]="",INDIRECT(ADDRESS(ROW()-1,COLUMN())),KALINDO[[#This Row],[ID NOTA]])</f>
        <v>ID NOTA_H</v>
      </c>
    </row>
    <row r="73" spans="1:26" x14ac:dyDescent="0.25">
      <c r="A73" s="32"/>
      <c r="B73" s="48" t="str">
        <f>IF(KALINDO[[#This Row],[N_ID]]="","",INDEX(Table1[ID],MATCH(KALINDO[[#This Row],[N_ID]],Table1[N_ID],0)))</f>
        <v/>
      </c>
      <c r="C73" s="48" t="str">
        <f ca="1">IF(KALINDO[[#This Row],[//]]="","",HYPERLINK("[NOTA.xlsx]NOTA!D"&amp;KALINDO[[#This Row],[//]]+2,"&gt;"))</f>
        <v/>
      </c>
      <c r="D73" s="48" t="str">
        <f>IF(KALINDO[[#This Row],[ID NOTA]]="","",INDEX(Table1[QB],MATCH(KALINDO[[#This Row],[ID NOTA]],Table1[ID],0)))</f>
        <v/>
      </c>
      <c r="E7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3" s="48"/>
      <c r="G73" s="30" t="str">
        <f ca="1">IF(KALINDO[[#This Row],[N_ID]]="","",INDEX(INDIRECT($2:$2),KALINDO[[#This Row],[//]]))</f>
        <v/>
      </c>
      <c r="H73" s="30" t="str">
        <f ca="1">IF(KALINDO[[#This Row],[N_ID]]="","",INDEX(INDIRECT($2:$2),KALINDO[[#This Row],[//]]))</f>
        <v/>
      </c>
      <c r="I73" s="31" t="str">
        <f ca="1">IF(KALINDO[[#This Row],[N_ID]]="","",INDEX(INDIRECT($2:$2),KALINDO[[#This Row],[//]]))</f>
        <v/>
      </c>
      <c r="J73" s="31" t="str">
        <f ca="1">IF(KALINDO[[#This Row],[//]]="","",INDEX([3]!db[NB PAJAK],KALINDO[[#This Row],[stt]]-1))</f>
        <v/>
      </c>
      <c r="K73" s="48" t="str">
        <f ca="1">IF(KALINDO[[#This Row],[//]]="","",INDEX(INDIRECT($2:$2),KALINDO[[#This Row],[//]]))</f>
        <v/>
      </c>
      <c r="L73" s="48" t="str">
        <f ca="1">IF(KALINDO[[#This Row],[//]]="","",INDEX(INDIRECT($2:$2),KALINDO[[#This Row],[//]]))</f>
        <v/>
      </c>
      <c r="M73" s="48" t="str">
        <f ca="1">IF(KALINDO[[#This Row],[//]]="","",INDEX(INDIRECT($2:$2),KALINDO[[#This Row],[//]]))</f>
        <v/>
      </c>
      <c r="N73" s="33" t="str">
        <f ca="1">IF(KALINDO[[#This Row],[//]]="","",INDEX(INDIRECT($2:$2),KALINDO[[#This Row],[//]]))</f>
        <v/>
      </c>
      <c r="O73" s="44" t="str">
        <f ca="1">IF(KALINDO[[#This Row],[//]]="","",INDEX(INDIRECT($2:$2),KALINDO[[#This Row],[//]]))</f>
        <v/>
      </c>
      <c r="P73" s="44" t="str">
        <f ca="1">IF(KALINDO[[#This Row],[//]]="","",IF(INDEX(INDIRECT($2:$2),KALINDO[[#This Row],[//]])="","",INDEX(INDIRECT($2:$2),KALINDO[[#This Row],[//]])))</f>
        <v/>
      </c>
      <c r="Q73" s="33" t="str">
        <f ca="1">IF(KALINDO[[#This Row],[//]]="","",INDEX(INDIRECT($2:$2),KALINDO[[#This Row],[//]]))</f>
        <v/>
      </c>
      <c r="R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3" s="45" t="str">
        <f ca="1">IF(KALINDO[[#This Row],[//]]="","",IF(INDEX(INDIRECT($2:$2),KALINDO[[#This Row],[//]])="","",INDEX(INDIRECT($2:$2),KALINDO[[#This Row],[//]])))</f>
        <v/>
      </c>
      <c r="U73" s="31" t="str">
        <f ca="1">IF(KALINDO[[#This Row],[//]]="","",INDEX(INDIRECT($2:$2),KALINDO[[#This Row],[//]]))</f>
        <v/>
      </c>
      <c r="V73" s="31" t="str">
        <f ca="1">LOWER(SUBSTITUTE(SUBSTITUTE(SUBSTITUTE(SUBSTITUTE(SUBSTITUTE(SUBSTITUTE(SUBSTITUTE(KALINDO[[#This Row],[N.B.nota]]," ",""),"-",""),"(",""),")",""),".",""),",",""),"/",""))</f>
        <v/>
      </c>
      <c r="W73" s="31" t="str">
        <f ca="1">IF(KALINDO[[#This Row],[concat]]="","",MATCH(KALINDO[[#This Row],[concat]],[3]!db[NB NOTA_C],0)+1)</f>
        <v/>
      </c>
      <c r="X73" s="31" t="str">
        <f ca="1">IF(KALINDO[[#This Row],[N.B.nota]]="","",ADDRESS(ROW(KALINDO[QB]),COLUMN(KALINDO[QB]))&amp;":"&amp;ADDRESS(ROW(),COLUMN(KALINDO[QB])))</f>
        <v/>
      </c>
      <c r="Y73" s="46" t="str">
        <f ca="1">IF(KALINDO[[#This Row],[//]]="","",HYPERLINK("[../DB.xlsx]DB!e"&amp;MATCH(KALINDO[[#This Row],[concat]],[3]!db[NB NOTA_C],0)+1,"&gt;"))</f>
        <v/>
      </c>
      <c r="Z73" s="32" t="str">
        <f ca="1">IF(KALINDO[[#This Row],[ID NOTA]]="",INDIRECT(ADDRESS(ROW()-1,COLUMN())),KALINDO[[#This Row],[ID NOTA]])</f>
        <v>ID NOTA_H</v>
      </c>
    </row>
    <row r="74" spans="1:26" x14ac:dyDescent="0.25">
      <c r="A74" s="32"/>
      <c r="B74" s="48" t="str">
        <f>IF(KALINDO[[#This Row],[N_ID]]="","",INDEX(Table1[ID],MATCH(KALINDO[[#This Row],[N_ID]],Table1[N_ID],0)))</f>
        <v/>
      </c>
      <c r="C74" s="48" t="str">
        <f ca="1">IF(KALINDO[[#This Row],[//]]="","",HYPERLINK("[NOTA.xlsx]NOTA!D"&amp;KALINDO[[#This Row],[//]]+2,"&gt;"))</f>
        <v/>
      </c>
      <c r="D74" s="48" t="str">
        <f>IF(KALINDO[[#This Row],[ID NOTA]]="","",INDEX(Table1[QB],MATCH(KALINDO[[#This Row],[ID NOTA]],Table1[ID],0)))</f>
        <v/>
      </c>
      <c r="E7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4" s="48"/>
      <c r="G74" s="30" t="str">
        <f ca="1">IF(KALINDO[[#This Row],[N_ID]]="","",INDEX(INDIRECT($2:$2),KALINDO[[#This Row],[//]]))</f>
        <v/>
      </c>
      <c r="H74" s="30" t="str">
        <f ca="1">IF(KALINDO[[#This Row],[N_ID]]="","",INDEX(INDIRECT($2:$2),KALINDO[[#This Row],[//]]))</f>
        <v/>
      </c>
      <c r="I74" s="31" t="str">
        <f ca="1">IF(KALINDO[[#This Row],[N_ID]]="","",INDEX(INDIRECT($2:$2),KALINDO[[#This Row],[//]]))</f>
        <v/>
      </c>
      <c r="J74" s="31" t="str">
        <f ca="1">IF(KALINDO[[#This Row],[//]]="","",INDEX([3]!db[NB PAJAK],KALINDO[[#This Row],[stt]]-1))</f>
        <v/>
      </c>
      <c r="K74" s="48" t="str">
        <f ca="1">IF(KALINDO[[#This Row],[//]]="","",INDEX(INDIRECT($2:$2),KALINDO[[#This Row],[//]]))</f>
        <v/>
      </c>
      <c r="L74" s="48" t="str">
        <f ca="1">IF(KALINDO[[#This Row],[//]]="","",INDEX(INDIRECT($2:$2),KALINDO[[#This Row],[//]]))</f>
        <v/>
      </c>
      <c r="M74" s="48" t="str">
        <f ca="1">IF(KALINDO[[#This Row],[//]]="","",INDEX(INDIRECT($2:$2),KALINDO[[#This Row],[//]]))</f>
        <v/>
      </c>
      <c r="N74" s="33" t="str">
        <f ca="1">IF(KALINDO[[#This Row],[//]]="","",INDEX(INDIRECT($2:$2),KALINDO[[#This Row],[//]]))</f>
        <v/>
      </c>
      <c r="O74" s="44" t="str">
        <f ca="1">IF(KALINDO[[#This Row],[//]]="","",INDEX(INDIRECT($2:$2),KALINDO[[#This Row],[//]]))</f>
        <v/>
      </c>
      <c r="P74" s="44" t="str">
        <f ca="1">IF(KALINDO[[#This Row],[//]]="","",IF(INDEX(INDIRECT($2:$2),KALINDO[[#This Row],[//]])="","",INDEX(INDIRECT($2:$2),KALINDO[[#This Row],[//]])))</f>
        <v/>
      </c>
      <c r="Q74" s="33" t="str">
        <f ca="1">IF(KALINDO[[#This Row],[//]]="","",INDEX(INDIRECT($2:$2),KALINDO[[#This Row],[//]]))</f>
        <v/>
      </c>
      <c r="R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4" s="45" t="str">
        <f ca="1">IF(KALINDO[[#This Row],[//]]="","",IF(INDEX(INDIRECT($2:$2),KALINDO[[#This Row],[//]])="","",INDEX(INDIRECT($2:$2),KALINDO[[#This Row],[//]])))</f>
        <v/>
      </c>
      <c r="U74" s="31" t="str">
        <f ca="1">IF(KALINDO[[#This Row],[//]]="","",INDEX(INDIRECT($2:$2),KALINDO[[#This Row],[//]]))</f>
        <v/>
      </c>
      <c r="V74" s="31" t="str">
        <f ca="1">LOWER(SUBSTITUTE(SUBSTITUTE(SUBSTITUTE(SUBSTITUTE(SUBSTITUTE(SUBSTITUTE(SUBSTITUTE(KALINDO[[#This Row],[N.B.nota]]," ",""),"-",""),"(",""),")",""),".",""),",",""),"/",""))</f>
        <v/>
      </c>
      <c r="W74" s="31" t="str">
        <f ca="1">IF(KALINDO[[#This Row],[concat]]="","",MATCH(KALINDO[[#This Row],[concat]],[3]!db[NB NOTA_C],0)+1)</f>
        <v/>
      </c>
      <c r="X74" s="31" t="str">
        <f ca="1">IF(KALINDO[[#This Row],[N.B.nota]]="","",ADDRESS(ROW(KALINDO[QB]),COLUMN(KALINDO[QB]))&amp;":"&amp;ADDRESS(ROW(),COLUMN(KALINDO[QB])))</f>
        <v/>
      </c>
      <c r="Y74" s="46" t="str">
        <f ca="1">IF(KALINDO[[#This Row],[//]]="","",HYPERLINK("[../DB.xlsx]DB!e"&amp;MATCH(KALINDO[[#This Row],[concat]],[3]!db[NB NOTA_C],0)+1,"&gt;"))</f>
        <v/>
      </c>
      <c r="Z74" s="32" t="str">
        <f ca="1">IF(KALINDO[[#This Row],[ID NOTA]]="",INDIRECT(ADDRESS(ROW()-1,COLUMN())),KALINDO[[#This Row],[ID NOTA]])</f>
        <v>ID NOTA_H</v>
      </c>
    </row>
    <row r="75" spans="1:26" x14ac:dyDescent="0.25">
      <c r="A75" s="32"/>
      <c r="B75" s="48" t="str">
        <f>IF(KALINDO[[#This Row],[N_ID]]="","",INDEX(Table1[ID],MATCH(KALINDO[[#This Row],[N_ID]],Table1[N_ID],0)))</f>
        <v/>
      </c>
      <c r="C75" s="48" t="str">
        <f ca="1">IF(KALINDO[[#This Row],[//]]="","",HYPERLINK("[NOTA.xlsx]NOTA!D"&amp;KALINDO[[#This Row],[//]]+2,"&gt;"))</f>
        <v/>
      </c>
      <c r="D75" s="48" t="str">
        <f>IF(KALINDO[[#This Row],[ID NOTA]]="","",INDEX(Table1[QB],MATCH(KALINDO[[#This Row],[ID NOTA]],Table1[ID],0)))</f>
        <v/>
      </c>
      <c r="E7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5" s="48"/>
      <c r="G75" s="30" t="str">
        <f ca="1">IF(KALINDO[[#This Row],[N_ID]]="","",INDEX(INDIRECT($2:$2),KALINDO[[#This Row],[//]]))</f>
        <v/>
      </c>
      <c r="H75" s="30" t="str">
        <f ca="1">IF(KALINDO[[#This Row],[N_ID]]="","",INDEX(INDIRECT($2:$2),KALINDO[[#This Row],[//]]))</f>
        <v/>
      </c>
      <c r="I75" s="31" t="str">
        <f ca="1">IF(KALINDO[[#This Row],[N_ID]]="","",INDEX(INDIRECT($2:$2),KALINDO[[#This Row],[//]]))</f>
        <v/>
      </c>
      <c r="J75" s="31" t="str">
        <f ca="1">IF(KALINDO[[#This Row],[//]]="","",INDEX([3]!db[NB PAJAK],KALINDO[[#This Row],[stt]]-1))</f>
        <v/>
      </c>
      <c r="K75" s="48" t="str">
        <f ca="1">IF(KALINDO[[#This Row],[//]]="","",INDEX(INDIRECT($2:$2),KALINDO[[#This Row],[//]]))</f>
        <v/>
      </c>
      <c r="L75" s="48" t="str">
        <f ca="1">IF(KALINDO[[#This Row],[//]]="","",INDEX(INDIRECT($2:$2),KALINDO[[#This Row],[//]]))</f>
        <v/>
      </c>
      <c r="M75" s="48" t="str">
        <f ca="1">IF(KALINDO[[#This Row],[//]]="","",INDEX(INDIRECT($2:$2),KALINDO[[#This Row],[//]]))</f>
        <v/>
      </c>
      <c r="N75" s="33" t="str">
        <f ca="1">IF(KALINDO[[#This Row],[//]]="","",INDEX(INDIRECT($2:$2),KALINDO[[#This Row],[//]]))</f>
        <v/>
      </c>
      <c r="O75" s="44" t="str">
        <f ca="1">IF(KALINDO[[#This Row],[//]]="","",INDEX(INDIRECT($2:$2),KALINDO[[#This Row],[//]]))</f>
        <v/>
      </c>
      <c r="P75" s="44" t="str">
        <f ca="1">IF(KALINDO[[#This Row],[//]]="","",IF(INDEX(INDIRECT($2:$2),KALINDO[[#This Row],[//]])="","",INDEX(INDIRECT($2:$2),KALINDO[[#This Row],[//]])))</f>
        <v/>
      </c>
      <c r="Q75" s="33" t="str">
        <f ca="1">IF(KALINDO[[#This Row],[//]]="","",INDEX(INDIRECT($2:$2),KALINDO[[#This Row],[//]]))</f>
        <v/>
      </c>
      <c r="R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5" s="45" t="str">
        <f ca="1">IF(KALINDO[[#This Row],[//]]="","",IF(INDEX(INDIRECT($2:$2),KALINDO[[#This Row],[//]])="","",INDEX(INDIRECT($2:$2),KALINDO[[#This Row],[//]])))</f>
        <v/>
      </c>
      <c r="U75" s="31" t="str">
        <f ca="1">IF(KALINDO[[#This Row],[//]]="","",INDEX(INDIRECT($2:$2),KALINDO[[#This Row],[//]]))</f>
        <v/>
      </c>
      <c r="V75" s="31" t="str">
        <f ca="1">LOWER(SUBSTITUTE(SUBSTITUTE(SUBSTITUTE(SUBSTITUTE(SUBSTITUTE(SUBSTITUTE(SUBSTITUTE(KALINDO[[#This Row],[N.B.nota]]," ",""),"-",""),"(",""),")",""),".",""),",",""),"/",""))</f>
        <v/>
      </c>
      <c r="W75" s="31" t="str">
        <f ca="1">IF(KALINDO[[#This Row],[concat]]="","",MATCH(KALINDO[[#This Row],[concat]],[3]!db[NB NOTA_C],0)+1)</f>
        <v/>
      </c>
      <c r="X75" s="31" t="str">
        <f ca="1">IF(KALINDO[[#This Row],[N.B.nota]]="","",ADDRESS(ROW(KALINDO[QB]),COLUMN(KALINDO[QB]))&amp;":"&amp;ADDRESS(ROW(),COLUMN(KALINDO[QB])))</f>
        <v/>
      </c>
      <c r="Y75" s="46" t="str">
        <f ca="1">IF(KALINDO[[#This Row],[//]]="","",HYPERLINK("[../DB.xlsx]DB!e"&amp;MATCH(KALINDO[[#This Row],[concat]],[3]!db[NB NOTA_C],0)+1,"&gt;"))</f>
        <v/>
      </c>
      <c r="Z75" s="32" t="str">
        <f ca="1">IF(KALINDO[[#This Row],[ID NOTA]]="",INDIRECT(ADDRESS(ROW()-1,COLUMN())),KALINDO[[#This Row],[ID NOTA]])</f>
        <v>ID NOTA_H</v>
      </c>
    </row>
    <row r="76" spans="1:26" x14ac:dyDescent="0.25">
      <c r="A76" s="32"/>
      <c r="B76" s="48" t="str">
        <f>IF(KALINDO[[#This Row],[N_ID]]="","",INDEX(Table1[ID],MATCH(KALINDO[[#This Row],[N_ID]],Table1[N_ID],0)))</f>
        <v/>
      </c>
      <c r="C76" s="48" t="str">
        <f ca="1">IF(KALINDO[[#This Row],[//]]="","",HYPERLINK("[NOTA.xlsx]NOTA!D"&amp;KALINDO[[#This Row],[//]]+2,"&gt;"))</f>
        <v/>
      </c>
      <c r="D76" s="48" t="str">
        <f>IF(KALINDO[[#This Row],[ID NOTA]]="","",INDEX(Table1[QB],MATCH(KALINDO[[#This Row],[ID NOTA]],Table1[ID],0)))</f>
        <v/>
      </c>
      <c r="E7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6" s="48"/>
      <c r="G76" s="30" t="str">
        <f ca="1">IF(KALINDO[[#This Row],[N_ID]]="","",INDEX(INDIRECT($2:$2),KALINDO[[#This Row],[//]]))</f>
        <v/>
      </c>
      <c r="H76" s="30" t="str">
        <f ca="1">IF(KALINDO[[#This Row],[N_ID]]="","",INDEX(INDIRECT($2:$2),KALINDO[[#This Row],[//]]))</f>
        <v/>
      </c>
      <c r="I76" s="31" t="str">
        <f ca="1">IF(KALINDO[[#This Row],[N_ID]]="","",INDEX(INDIRECT($2:$2),KALINDO[[#This Row],[//]]))</f>
        <v/>
      </c>
      <c r="J76" s="31" t="str">
        <f ca="1">IF(KALINDO[[#This Row],[//]]="","",INDEX([3]!db[NB PAJAK],KALINDO[[#This Row],[stt]]-1))</f>
        <v/>
      </c>
      <c r="K76" s="48" t="str">
        <f ca="1">IF(KALINDO[[#This Row],[//]]="","",INDEX(INDIRECT($2:$2),KALINDO[[#This Row],[//]]))</f>
        <v/>
      </c>
      <c r="L76" s="48" t="str">
        <f ca="1">IF(KALINDO[[#This Row],[//]]="","",INDEX(INDIRECT($2:$2),KALINDO[[#This Row],[//]]))</f>
        <v/>
      </c>
      <c r="M76" s="48" t="str">
        <f ca="1">IF(KALINDO[[#This Row],[//]]="","",INDEX(INDIRECT($2:$2),KALINDO[[#This Row],[//]]))</f>
        <v/>
      </c>
      <c r="N76" s="33" t="str">
        <f ca="1">IF(KALINDO[[#This Row],[//]]="","",INDEX(INDIRECT($2:$2),KALINDO[[#This Row],[//]]))</f>
        <v/>
      </c>
      <c r="O76" s="44" t="str">
        <f ca="1">IF(KALINDO[[#This Row],[//]]="","",INDEX(INDIRECT($2:$2),KALINDO[[#This Row],[//]]))</f>
        <v/>
      </c>
      <c r="P76" s="44" t="str">
        <f ca="1">IF(KALINDO[[#This Row],[//]]="","",IF(INDEX(INDIRECT($2:$2),KALINDO[[#This Row],[//]])="","",INDEX(INDIRECT($2:$2),KALINDO[[#This Row],[//]])))</f>
        <v/>
      </c>
      <c r="Q76" s="33" t="str">
        <f ca="1">IF(KALINDO[[#This Row],[//]]="","",INDEX(INDIRECT($2:$2),KALINDO[[#This Row],[//]]))</f>
        <v/>
      </c>
      <c r="R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6" s="45" t="str">
        <f ca="1">IF(KALINDO[[#This Row],[//]]="","",IF(INDEX(INDIRECT($2:$2),KALINDO[[#This Row],[//]])="","",INDEX(INDIRECT($2:$2),KALINDO[[#This Row],[//]])))</f>
        <v/>
      </c>
      <c r="U76" s="31" t="str">
        <f ca="1">IF(KALINDO[[#This Row],[//]]="","",INDEX(INDIRECT($2:$2),KALINDO[[#This Row],[//]]))</f>
        <v/>
      </c>
      <c r="V76" s="31" t="str">
        <f ca="1">LOWER(SUBSTITUTE(SUBSTITUTE(SUBSTITUTE(SUBSTITUTE(SUBSTITUTE(SUBSTITUTE(SUBSTITUTE(KALINDO[[#This Row],[N.B.nota]]," ",""),"-",""),"(",""),")",""),".",""),",",""),"/",""))</f>
        <v/>
      </c>
      <c r="W76" s="31" t="str">
        <f ca="1">IF(KALINDO[[#This Row],[concat]]="","",MATCH(KALINDO[[#This Row],[concat]],[3]!db[NB NOTA_C],0)+1)</f>
        <v/>
      </c>
      <c r="X76" s="31" t="str">
        <f ca="1">IF(KALINDO[[#This Row],[N.B.nota]]="","",ADDRESS(ROW(KALINDO[QB]),COLUMN(KALINDO[QB]))&amp;":"&amp;ADDRESS(ROW(),COLUMN(KALINDO[QB])))</f>
        <v/>
      </c>
      <c r="Y76" s="46" t="str">
        <f ca="1">IF(KALINDO[[#This Row],[//]]="","",HYPERLINK("[../DB.xlsx]DB!e"&amp;MATCH(KALINDO[[#This Row],[concat]],[3]!db[NB NOTA_C],0)+1,"&gt;"))</f>
        <v/>
      </c>
      <c r="Z76" s="32" t="str">
        <f ca="1">IF(KALINDO[[#This Row],[ID NOTA]]="",INDIRECT(ADDRESS(ROW()-1,COLUMN())),KALINDO[[#This Row],[ID NOTA]])</f>
        <v>ID NOTA_H</v>
      </c>
    </row>
    <row r="77" spans="1:26" x14ac:dyDescent="0.25">
      <c r="A77" s="32"/>
      <c r="B77" s="48" t="str">
        <f>IF(KALINDO[[#This Row],[N_ID]]="","",INDEX(Table1[ID],MATCH(KALINDO[[#This Row],[N_ID]],Table1[N_ID],0)))</f>
        <v/>
      </c>
      <c r="C77" s="48" t="str">
        <f ca="1">IF(KALINDO[[#This Row],[//]]="","",HYPERLINK("[NOTA.xlsx]NOTA!D"&amp;KALINDO[[#This Row],[//]]+2,"&gt;"))</f>
        <v/>
      </c>
      <c r="D77" s="48" t="str">
        <f>IF(KALINDO[[#This Row],[ID NOTA]]="","",INDEX(Table1[QB],MATCH(KALINDO[[#This Row],[ID NOTA]],Table1[ID],0)))</f>
        <v/>
      </c>
      <c r="E7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7" s="48"/>
      <c r="G77" s="30" t="str">
        <f ca="1">IF(KALINDO[[#This Row],[N_ID]]="","",INDEX(INDIRECT($2:$2),KALINDO[[#This Row],[//]]))</f>
        <v/>
      </c>
      <c r="H77" s="30" t="str">
        <f ca="1">IF(KALINDO[[#This Row],[N_ID]]="","",INDEX(INDIRECT($2:$2),KALINDO[[#This Row],[//]]))</f>
        <v/>
      </c>
      <c r="I77" s="31" t="str">
        <f ca="1">IF(KALINDO[[#This Row],[N_ID]]="","",INDEX(INDIRECT($2:$2),KALINDO[[#This Row],[//]]))</f>
        <v/>
      </c>
      <c r="J77" s="31" t="str">
        <f ca="1">IF(KALINDO[[#This Row],[//]]="","",INDEX([3]!db[NB PAJAK],KALINDO[[#This Row],[stt]]-1))</f>
        <v/>
      </c>
      <c r="K77" s="48" t="str">
        <f ca="1">IF(KALINDO[[#This Row],[//]]="","",INDEX(INDIRECT($2:$2),KALINDO[[#This Row],[//]]))</f>
        <v/>
      </c>
      <c r="L77" s="48" t="str">
        <f ca="1">IF(KALINDO[[#This Row],[//]]="","",INDEX(INDIRECT($2:$2),KALINDO[[#This Row],[//]]))</f>
        <v/>
      </c>
      <c r="M77" s="48" t="str">
        <f ca="1">IF(KALINDO[[#This Row],[//]]="","",INDEX(INDIRECT($2:$2),KALINDO[[#This Row],[//]]))</f>
        <v/>
      </c>
      <c r="N77" s="33" t="str">
        <f ca="1">IF(KALINDO[[#This Row],[//]]="","",INDEX(INDIRECT($2:$2),KALINDO[[#This Row],[//]]))</f>
        <v/>
      </c>
      <c r="O77" s="44" t="str">
        <f ca="1">IF(KALINDO[[#This Row],[//]]="","",INDEX(INDIRECT($2:$2),KALINDO[[#This Row],[//]]))</f>
        <v/>
      </c>
      <c r="P77" s="44" t="str">
        <f ca="1">IF(KALINDO[[#This Row],[//]]="","",IF(INDEX(INDIRECT($2:$2),KALINDO[[#This Row],[//]])="","",INDEX(INDIRECT($2:$2),KALINDO[[#This Row],[//]])))</f>
        <v/>
      </c>
      <c r="Q77" s="33" t="str">
        <f ca="1">IF(KALINDO[[#This Row],[//]]="","",INDEX(INDIRECT($2:$2),KALINDO[[#This Row],[//]]))</f>
        <v/>
      </c>
      <c r="R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7" s="45" t="str">
        <f ca="1">IF(KALINDO[[#This Row],[//]]="","",IF(INDEX(INDIRECT($2:$2),KALINDO[[#This Row],[//]])="","",INDEX(INDIRECT($2:$2),KALINDO[[#This Row],[//]])))</f>
        <v/>
      </c>
      <c r="U77" s="31" t="str">
        <f ca="1">IF(KALINDO[[#This Row],[//]]="","",INDEX(INDIRECT($2:$2),KALINDO[[#This Row],[//]]))</f>
        <v/>
      </c>
      <c r="V77" s="31" t="str">
        <f ca="1">LOWER(SUBSTITUTE(SUBSTITUTE(SUBSTITUTE(SUBSTITUTE(SUBSTITUTE(SUBSTITUTE(SUBSTITUTE(KALINDO[[#This Row],[N.B.nota]]," ",""),"-",""),"(",""),")",""),".",""),",",""),"/",""))</f>
        <v/>
      </c>
      <c r="W77" s="31" t="str">
        <f ca="1">IF(KALINDO[[#This Row],[concat]]="","",MATCH(KALINDO[[#This Row],[concat]],[3]!db[NB NOTA_C],0)+1)</f>
        <v/>
      </c>
      <c r="X77" s="31" t="str">
        <f ca="1">IF(KALINDO[[#This Row],[N.B.nota]]="","",ADDRESS(ROW(KALINDO[QB]),COLUMN(KALINDO[QB]))&amp;":"&amp;ADDRESS(ROW(),COLUMN(KALINDO[QB])))</f>
        <v/>
      </c>
      <c r="Y77" s="46" t="str">
        <f ca="1">IF(KALINDO[[#This Row],[//]]="","",HYPERLINK("[../DB.xlsx]DB!e"&amp;MATCH(KALINDO[[#This Row],[concat]],[3]!db[NB NOTA_C],0)+1,"&gt;"))</f>
        <v/>
      </c>
      <c r="Z77" s="32" t="str">
        <f ca="1">IF(KALINDO[[#This Row],[ID NOTA]]="",INDIRECT(ADDRESS(ROW()-1,COLUMN())),KALINDO[[#This Row],[ID NOTA]])</f>
        <v>ID NOTA_H</v>
      </c>
    </row>
    <row r="78" spans="1:26" x14ac:dyDescent="0.25">
      <c r="A78" s="32"/>
      <c r="B78" s="48" t="str">
        <f>IF(KALINDO[[#This Row],[N_ID]]="","",INDEX(Table1[ID],MATCH(KALINDO[[#This Row],[N_ID]],Table1[N_ID],0)))</f>
        <v/>
      </c>
      <c r="C78" s="48" t="str">
        <f ca="1">IF(KALINDO[[#This Row],[//]]="","",HYPERLINK("[NOTA.xlsx]NOTA!D"&amp;KALINDO[[#This Row],[//]]+2,"&gt;"))</f>
        <v/>
      </c>
      <c r="D78" s="48" t="str">
        <f>IF(KALINDO[[#This Row],[ID NOTA]]="","",INDEX(Table1[QB],MATCH(KALINDO[[#This Row],[ID NOTA]],Table1[ID],0)))</f>
        <v/>
      </c>
      <c r="E7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8" s="48"/>
      <c r="G78" s="30" t="str">
        <f ca="1">IF(KALINDO[[#This Row],[N_ID]]="","",INDEX(INDIRECT($2:$2),KALINDO[[#This Row],[//]]))</f>
        <v/>
      </c>
      <c r="H78" s="30" t="str">
        <f ca="1">IF(KALINDO[[#This Row],[N_ID]]="","",INDEX(INDIRECT($2:$2),KALINDO[[#This Row],[//]]))</f>
        <v/>
      </c>
      <c r="I78" s="31" t="str">
        <f ca="1">IF(KALINDO[[#This Row],[N_ID]]="","",INDEX(INDIRECT($2:$2),KALINDO[[#This Row],[//]]))</f>
        <v/>
      </c>
      <c r="J78" s="31" t="str">
        <f ca="1">IF(KALINDO[[#This Row],[//]]="","",INDEX([3]!db[NB PAJAK],KALINDO[[#This Row],[stt]]-1))</f>
        <v/>
      </c>
      <c r="K78" s="48" t="str">
        <f ca="1">IF(KALINDO[[#This Row],[//]]="","",INDEX(INDIRECT($2:$2),KALINDO[[#This Row],[//]]))</f>
        <v/>
      </c>
      <c r="L78" s="48" t="str">
        <f ca="1">IF(KALINDO[[#This Row],[//]]="","",INDEX(INDIRECT($2:$2),KALINDO[[#This Row],[//]]))</f>
        <v/>
      </c>
      <c r="M78" s="48" t="str">
        <f ca="1">IF(KALINDO[[#This Row],[//]]="","",INDEX(INDIRECT($2:$2),KALINDO[[#This Row],[//]]))</f>
        <v/>
      </c>
      <c r="N78" s="33" t="str">
        <f ca="1">IF(KALINDO[[#This Row],[//]]="","",INDEX(INDIRECT($2:$2),KALINDO[[#This Row],[//]]))</f>
        <v/>
      </c>
      <c r="O78" s="44" t="str">
        <f ca="1">IF(KALINDO[[#This Row],[//]]="","",INDEX(INDIRECT($2:$2),KALINDO[[#This Row],[//]]))</f>
        <v/>
      </c>
      <c r="P78" s="44" t="str">
        <f ca="1">IF(KALINDO[[#This Row],[//]]="","",IF(INDEX(INDIRECT($2:$2),KALINDO[[#This Row],[//]])="","",INDEX(INDIRECT($2:$2),KALINDO[[#This Row],[//]])))</f>
        <v/>
      </c>
      <c r="Q78" s="33" t="str">
        <f ca="1">IF(KALINDO[[#This Row],[//]]="","",INDEX(INDIRECT($2:$2),KALINDO[[#This Row],[//]]))</f>
        <v/>
      </c>
      <c r="R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8" s="45" t="str">
        <f ca="1">IF(KALINDO[[#This Row],[//]]="","",IF(INDEX(INDIRECT($2:$2),KALINDO[[#This Row],[//]])="","",INDEX(INDIRECT($2:$2),KALINDO[[#This Row],[//]])))</f>
        <v/>
      </c>
      <c r="U78" s="31" t="str">
        <f ca="1">IF(KALINDO[[#This Row],[//]]="","",INDEX(INDIRECT($2:$2),KALINDO[[#This Row],[//]]))</f>
        <v/>
      </c>
      <c r="V78" s="31" t="str">
        <f ca="1">LOWER(SUBSTITUTE(SUBSTITUTE(SUBSTITUTE(SUBSTITUTE(SUBSTITUTE(SUBSTITUTE(SUBSTITUTE(KALINDO[[#This Row],[N.B.nota]]," ",""),"-",""),"(",""),")",""),".",""),",",""),"/",""))</f>
        <v/>
      </c>
      <c r="W78" s="31" t="str">
        <f ca="1">IF(KALINDO[[#This Row],[concat]]="","",MATCH(KALINDO[[#This Row],[concat]],[3]!db[NB NOTA_C],0)+1)</f>
        <v/>
      </c>
      <c r="X78" s="31" t="str">
        <f ca="1">IF(KALINDO[[#This Row],[N.B.nota]]="","",ADDRESS(ROW(KALINDO[QB]),COLUMN(KALINDO[QB]))&amp;":"&amp;ADDRESS(ROW(),COLUMN(KALINDO[QB])))</f>
        <v/>
      </c>
      <c r="Y78" s="46" t="str">
        <f ca="1">IF(KALINDO[[#This Row],[//]]="","",HYPERLINK("[../DB.xlsx]DB!e"&amp;MATCH(KALINDO[[#This Row],[concat]],[3]!db[NB NOTA_C],0)+1,"&gt;"))</f>
        <v/>
      </c>
      <c r="Z78" s="32" t="str">
        <f ca="1">IF(KALINDO[[#This Row],[ID NOTA]]="",INDIRECT(ADDRESS(ROW()-1,COLUMN())),KALINDO[[#This Row],[ID NOTA]])</f>
        <v>ID NOTA_H</v>
      </c>
    </row>
    <row r="79" spans="1:26" x14ac:dyDescent="0.25">
      <c r="A79" s="32"/>
      <c r="B79" s="48" t="str">
        <f>IF(KALINDO[[#This Row],[N_ID]]="","",INDEX(Table1[ID],MATCH(KALINDO[[#This Row],[N_ID]],Table1[N_ID],0)))</f>
        <v/>
      </c>
      <c r="C79" s="48" t="str">
        <f ca="1">IF(KALINDO[[#This Row],[//]]="","",HYPERLINK("[NOTA.xlsx]NOTA!D"&amp;KALINDO[[#This Row],[//]]+2,"&gt;"))</f>
        <v/>
      </c>
      <c r="D79" s="48" t="str">
        <f>IF(KALINDO[[#This Row],[ID NOTA]]="","",INDEX(Table1[QB],MATCH(KALINDO[[#This Row],[ID NOTA]],Table1[ID],0)))</f>
        <v/>
      </c>
      <c r="E7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9" s="48"/>
      <c r="G79" s="30" t="str">
        <f ca="1">IF(KALINDO[[#This Row],[N_ID]]="","",INDEX(INDIRECT($2:$2),KALINDO[[#This Row],[//]]))</f>
        <v/>
      </c>
      <c r="H79" s="30" t="str">
        <f ca="1">IF(KALINDO[[#This Row],[N_ID]]="","",INDEX(INDIRECT($2:$2),KALINDO[[#This Row],[//]]))</f>
        <v/>
      </c>
      <c r="I79" s="31" t="str">
        <f ca="1">IF(KALINDO[[#This Row],[N_ID]]="","",INDEX(INDIRECT($2:$2),KALINDO[[#This Row],[//]]))</f>
        <v/>
      </c>
      <c r="J79" s="31" t="str">
        <f ca="1">IF(KALINDO[[#This Row],[//]]="","",INDEX([3]!db[NB PAJAK],KALINDO[[#This Row],[stt]]-1))</f>
        <v/>
      </c>
      <c r="K79" s="48" t="str">
        <f ca="1">IF(KALINDO[[#This Row],[//]]="","",INDEX(INDIRECT($2:$2),KALINDO[[#This Row],[//]]))</f>
        <v/>
      </c>
      <c r="L79" s="48" t="str">
        <f ca="1">IF(KALINDO[[#This Row],[//]]="","",INDEX(INDIRECT($2:$2),KALINDO[[#This Row],[//]]))</f>
        <v/>
      </c>
      <c r="M79" s="48" t="str">
        <f ca="1">IF(KALINDO[[#This Row],[//]]="","",INDEX(INDIRECT($2:$2),KALINDO[[#This Row],[//]]))</f>
        <v/>
      </c>
      <c r="N79" s="33" t="str">
        <f ca="1">IF(KALINDO[[#This Row],[//]]="","",INDEX(INDIRECT($2:$2),KALINDO[[#This Row],[//]]))</f>
        <v/>
      </c>
      <c r="O79" s="44" t="str">
        <f ca="1">IF(KALINDO[[#This Row],[//]]="","",INDEX(INDIRECT($2:$2),KALINDO[[#This Row],[//]]))</f>
        <v/>
      </c>
      <c r="P79" s="44" t="str">
        <f ca="1">IF(KALINDO[[#This Row],[//]]="","",IF(INDEX(INDIRECT($2:$2),KALINDO[[#This Row],[//]])="","",INDEX(INDIRECT($2:$2),KALINDO[[#This Row],[//]])))</f>
        <v/>
      </c>
      <c r="Q79" s="33" t="str">
        <f ca="1">IF(KALINDO[[#This Row],[//]]="","",INDEX(INDIRECT($2:$2),KALINDO[[#This Row],[//]]))</f>
        <v/>
      </c>
      <c r="R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9" s="45" t="str">
        <f ca="1">IF(KALINDO[[#This Row],[//]]="","",IF(INDEX(INDIRECT($2:$2),KALINDO[[#This Row],[//]])="","",INDEX(INDIRECT($2:$2),KALINDO[[#This Row],[//]])))</f>
        <v/>
      </c>
      <c r="U79" s="31" t="str">
        <f ca="1">IF(KALINDO[[#This Row],[//]]="","",INDEX(INDIRECT($2:$2),KALINDO[[#This Row],[//]]))</f>
        <v/>
      </c>
      <c r="V79" s="31" t="str">
        <f ca="1">LOWER(SUBSTITUTE(SUBSTITUTE(SUBSTITUTE(SUBSTITUTE(SUBSTITUTE(SUBSTITUTE(SUBSTITUTE(KALINDO[[#This Row],[N.B.nota]]," ",""),"-",""),"(",""),")",""),".",""),",",""),"/",""))</f>
        <v/>
      </c>
      <c r="W79" s="31" t="str">
        <f ca="1">IF(KALINDO[[#This Row],[concat]]="","",MATCH(KALINDO[[#This Row],[concat]],[3]!db[NB NOTA_C],0)+1)</f>
        <v/>
      </c>
      <c r="X79" s="31" t="str">
        <f ca="1">IF(KALINDO[[#This Row],[N.B.nota]]="","",ADDRESS(ROW(KALINDO[QB]),COLUMN(KALINDO[QB]))&amp;":"&amp;ADDRESS(ROW(),COLUMN(KALINDO[QB])))</f>
        <v/>
      </c>
      <c r="Y79" s="46" t="str">
        <f ca="1">IF(KALINDO[[#This Row],[//]]="","",HYPERLINK("[../DB.xlsx]DB!e"&amp;MATCH(KALINDO[[#This Row],[concat]],[3]!db[NB NOTA_C],0)+1,"&gt;"))</f>
        <v/>
      </c>
      <c r="Z79" s="32" t="str">
        <f ca="1">IF(KALINDO[[#This Row],[ID NOTA]]="",INDIRECT(ADDRESS(ROW()-1,COLUMN())),KALINDO[[#This Row],[ID NOTA]])</f>
        <v>ID NOTA_H</v>
      </c>
    </row>
    <row r="80" spans="1:26" x14ac:dyDescent="0.25">
      <c r="A80" s="32"/>
      <c r="B80" s="48" t="str">
        <f>IF(KALINDO[[#This Row],[N_ID]]="","",INDEX(Table1[ID],MATCH(KALINDO[[#This Row],[N_ID]],Table1[N_ID],0)))</f>
        <v/>
      </c>
      <c r="C80" s="48" t="str">
        <f ca="1">IF(KALINDO[[#This Row],[//]]="","",HYPERLINK("[NOTA.xlsx]NOTA!D"&amp;KALINDO[[#This Row],[//]]+2,"&gt;"))</f>
        <v/>
      </c>
      <c r="D80" s="48" t="str">
        <f>IF(KALINDO[[#This Row],[ID NOTA]]="","",INDEX(Table1[QB],MATCH(KALINDO[[#This Row],[ID NOTA]],Table1[ID],0)))</f>
        <v/>
      </c>
      <c r="E8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0" s="48"/>
      <c r="G80" s="30" t="str">
        <f ca="1">IF(KALINDO[[#This Row],[N_ID]]="","",INDEX(INDIRECT($2:$2),KALINDO[[#This Row],[//]]))</f>
        <v/>
      </c>
      <c r="H80" s="30" t="str">
        <f ca="1">IF(KALINDO[[#This Row],[N_ID]]="","",INDEX(INDIRECT($2:$2),KALINDO[[#This Row],[//]]))</f>
        <v/>
      </c>
      <c r="I80" s="31" t="str">
        <f ca="1">IF(KALINDO[[#This Row],[N_ID]]="","",INDEX(INDIRECT($2:$2),KALINDO[[#This Row],[//]]))</f>
        <v/>
      </c>
      <c r="J80" s="31" t="str">
        <f ca="1">IF(KALINDO[[#This Row],[//]]="","",INDEX([3]!db[NB PAJAK],KALINDO[[#This Row],[stt]]-1))</f>
        <v/>
      </c>
      <c r="K80" s="48" t="str">
        <f ca="1">IF(KALINDO[[#This Row],[//]]="","",INDEX(INDIRECT($2:$2),KALINDO[[#This Row],[//]]))</f>
        <v/>
      </c>
      <c r="L80" s="48" t="str">
        <f ca="1">IF(KALINDO[[#This Row],[//]]="","",INDEX(INDIRECT($2:$2),KALINDO[[#This Row],[//]]))</f>
        <v/>
      </c>
      <c r="M80" s="48" t="str">
        <f ca="1">IF(KALINDO[[#This Row],[//]]="","",INDEX(INDIRECT($2:$2),KALINDO[[#This Row],[//]]))</f>
        <v/>
      </c>
      <c r="N80" s="33" t="str">
        <f ca="1">IF(KALINDO[[#This Row],[//]]="","",INDEX(INDIRECT($2:$2),KALINDO[[#This Row],[//]]))</f>
        <v/>
      </c>
      <c r="O80" s="44" t="str">
        <f ca="1">IF(KALINDO[[#This Row],[//]]="","",INDEX(INDIRECT($2:$2),KALINDO[[#This Row],[//]]))</f>
        <v/>
      </c>
      <c r="P80" s="44" t="str">
        <f ca="1">IF(KALINDO[[#This Row],[//]]="","",IF(INDEX(INDIRECT($2:$2),KALINDO[[#This Row],[//]])="","",INDEX(INDIRECT($2:$2),KALINDO[[#This Row],[//]])))</f>
        <v/>
      </c>
      <c r="Q80" s="33" t="str">
        <f ca="1">IF(KALINDO[[#This Row],[//]]="","",INDEX(INDIRECT($2:$2),KALINDO[[#This Row],[//]]))</f>
        <v/>
      </c>
      <c r="R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0" s="45" t="str">
        <f ca="1">IF(KALINDO[[#This Row],[//]]="","",IF(INDEX(INDIRECT($2:$2),KALINDO[[#This Row],[//]])="","",INDEX(INDIRECT($2:$2),KALINDO[[#This Row],[//]])))</f>
        <v/>
      </c>
      <c r="U80" s="31" t="str">
        <f ca="1">IF(KALINDO[[#This Row],[//]]="","",INDEX(INDIRECT($2:$2),KALINDO[[#This Row],[//]]))</f>
        <v/>
      </c>
      <c r="V80" s="31" t="str">
        <f ca="1">LOWER(SUBSTITUTE(SUBSTITUTE(SUBSTITUTE(SUBSTITUTE(SUBSTITUTE(SUBSTITUTE(SUBSTITUTE(KALINDO[[#This Row],[N.B.nota]]," ",""),"-",""),"(",""),")",""),".",""),",",""),"/",""))</f>
        <v/>
      </c>
      <c r="W80" s="31" t="str">
        <f ca="1">IF(KALINDO[[#This Row],[concat]]="","",MATCH(KALINDO[[#This Row],[concat]],[3]!db[NB NOTA_C],0)+1)</f>
        <v/>
      </c>
      <c r="X80" s="31" t="str">
        <f ca="1">IF(KALINDO[[#This Row],[N.B.nota]]="","",ADDRESS(ROW(KALINDO[QB]),COLUMN(KALINDO[QB]))&amp;":"&amp;ADDRESS(ROW(),COLUMN(KALINDO[QB])))</f>
        <v/>
      </c>
      <c r="Y80" s="46" t="str">
        <f ca="1">IF(KALINDO[[#This Row],[//]]="","",HYPERLINK("[../DB.xlsx]DB!e"&amp;MATCH(KALINDO[[#This Row],[concat]],[3]!db[NB NOTA_C],0)+1,"&gt;"))</f>
        <v/>
      </c>
      <c r="Z80" s="32" t="str">
        <f ca="1">IF(KALINDO[[#This Row],[ID NOTA]]="",INDIRECT(ADDRESS(ROW()-1,COLUMN())),KALINDO[[#This Row],[ID NOTA]])</f>
        <v>ID NOTA_H</v>
      </c>
    </row>
    <row r="81" spans="1:26" x14ac:dyDescent="0.25">
      <c r="A81" s="32"/>
      <c r="B81" s="48" t="str">
        <f>IF(KALINDO[[#This Row],[N_ID]]="","",INDEX(Table1[ID],MATCH(KALINDO[[#This Row],[N_ID]],Table1[N_ID],0)))</f>
        <v/>
      </c>
      <c r="C81" s="48" t="str">
        <f ca="1">IF(KALINDO[[#This Row],[//]]="","",HYPERLINK("[NOTA.xlsx]NOTA!D"&amp;KALINDO[[#This Row],[//]]+2,"&gt;"))</f>
        <v/>
      </c>
      <c r="D81" s="48" t="str">
        <f>IF(KALINDO[[#This Row],[ID NOTA]]="","",INDEX(Table1[QB],MATCH(KALINDO[[#This Row],[ID NOTA]],Table1[ID],0)))</f>
        <v/>
      </c>
      <c r="E8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1" s="48"/>
      <c r="G81" s="30" t="str">
        <f ca="1">IF(KALINDO[[#This Row],[N_ID]]="","",INDEX(INDIRECT($2:$2),KALINDO[[#This Row],[//]]))</f>
        <v/>
      </c>
      <c r="H81" s="30" t="str">
        <f ca="1">IF(KALINDO[[#This Row],[N_ID]]="","",INDEX(INDIRECT($2:$2),KALINDO[[#This Row],[//]]))</f>
        <v/>
      </c>
      <c r="I81" s="31" t="str">
        <f ca="1">IF(KALINDO[[#This Row],[N_ID]]="","",INDEX(INDIRECT($2:$2),KALINDO[[#This Row],[//]]))</f>
        <v/>
      </c>
      <c r="J81" s="31" t="str">
        <f ca="1">IF(KALINDO[[#This Row],[//]]="","",INDEX([3]!db[NB PAJAK],KALINDO[[#This Row],[stt]]-1))</f>
        <v/>
      </c>
      <c r="K81" s="48" t="str">
        <f ca="1">IF(KALINDO[[#This Row],[//]]="","",INDEX(INDIRECT($2:$2),KALINDO[[#This Row],[//]]))</f>
        <v/>
      </c>
      <c r="L81" s="48" t="str">
        <f ca="1">IF(KALINDO[[#This Row],[//]]="","",INDEX(INDIRECT($2:$2),KALINDO[[#This Row],[//]]))</f>
        <v/>
      </c>
      <c r="M81" s="48" t="str">
        <f ca="1">IF(KALINDO[[#This Row],[//]]="","",INDEX(INDIRECT($2:$2),KALINDO[[#This Row],[//]]))</f>
        <v/>
      </c>
      <c r="N81" s="33" t="str">
        <f ca="1">IF(KALINDO[[#This Row],[//]]="","",INDEX(INDIRECT($2:$2),KALINDO[[#This Row],[//]]))</f>
        <v/>
      </c>
      <c r="O81" s="44" t="str">
        <f ca="1">IF(KALINDO[[#This Row],[//]]="","",INDEX(INDIRECT($2:$2),KALINDO[[#This Row],[//]]))</f>
        <v/>
      </c>
      <c r="P81" s="44" t="str">
        <f ca="1">IF(KALINDO[[#This Row],[//]]="","",IF(INDEX(INDIRECT($2:$2),KALINDO[[#This Row],[//]])="","",INDEX(INDIRECT($2:$2),KALINDO[[#This Row],[//]])))</f>
        <v/>
      </c>
      <c r="Q81" s="33" t="str">
        <f ca="1">IF(KALINDO[[#This Row],[//]]="","",INDEX(INDIRECT($2:$2),KALINDO[[#This Row],[//]]))</f>
        <v/>
      </c>
      <c r="R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1" s="45" t="str">
        <f ca="1">IF(KALINDO[[#This Row],[//]]="","",IF(INDEX(INDIRECT($2:$2),KALINDO[[#This Row],[//]])="","",INDEX(INDIRECT($2:$2),KALINDO[[#This Row],[//]])))</f>
        <v/>
      </c>
      <c r="U81" s="31" t="str">
        <f ca="1">IF(KALINDO[[#This Row],[//]]="","",INDEX(INDIRECT($2:$2),KALINDO[[#This Row],[//]]))</f>
        <v/>
      </c>
      <c r="V81" s="31" t="str">
        <f ca="1">LOWER(SUBSTITUTE(SUBSTITUTE(SUBSTITUTE(SUBSTITUTE(SUBSTITUTE(SUBSTITUTE(SUBSTITUTE(KALINDO[[#This Row],[N.B.nota]]," ",""),"-",""),"(",""),")",""),".",""),",",""),"/",""))</f>
        <v/>
      </c>
      <c r="W81" s="31" t="str">
        <f ca="1">IF(KALINDO[[#This Row],[concat]]="","",MATCH(KALINDO[[#This Row],[concat]],[3]!db[NB NOTA_C],0)+1)</f>
        <v/>
      </c>
      <c r="X81" s="31" t="str">
        <f ca="1">IF(KALINDO[[#This Row],[N.B.nota]]="","",ADDRESS(ROW(KALINDO[QB]),COLUMN(KALINDO[QB]))&amp;":"&amp;ADDRESS(ROW(),COLUMN(KALINDO[QB])))</f>
        <v/>
      </c>
      <c r="Y81" s="46" t="str">
        <f ca="1">IF(KALINDO[[#This Row],[//]]="","",HYPERLINK("[../DB.xlsx]DB!e"&amp;MATCH(KALINDO[[#This Row],[concat]],[3]!db[NB NOTA_C],0)+1,"&gt;"))</f>
        <v/>
      </c>
      <c r="Z81" s="32" t="str">
        <f ca="1">IF(KALINDO[[#This Row],[ID NOTA]]="",INDIRECT(ADDRESS(ROW()-1,COLUMN())),KALINDO[[#This Row],[ID NOTA]])</f>
        <v>ID NOTA_H</v>
      </c>
    </row>
    <row r="82" spans="1:26" x14ac:dyDescent="0.25">
      <c r="A82" s="32"/>
      <c r="B82" s="48" t="str">
        <f>IF(KALINDO[[#This Row],[N_ID]]="","",INDEX(Table1[ID],MATCH(KALINDO[[#This Row],[N_ID]],Table1[N_ID],0)))</f>
        <v/>
      </c>
      <c r="C82" s="48" t="str">
        <f ca="1">IF(KALINDO[[#This Row],[//]]="","",HYPERLINK("[NOTA.xlsx]NOTA!D"&amp;KALINDO[[#This Row],[//]]+2,"&gt;"))</f>
        <v/>
      </c>
      <c r="D82" s="48" t="str">
        <f>IF(KALINDO[[#This Row],[ID NOTA]]="","",INDEX(Table1[QB],MATCH(KALINDO[[#This Row],[ID NOTA]],Table1[ID],0)))</f>
        <v/>
      </c>
      <c r="E8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2" s="48"/>
      <c r="G82" s="30" t="str">
        <f ca="1">IF(KALINDO[[#This Row],[N_ID]]="","",INDEX(INDIRECT($2:$2),KALINDO[[#This Row],[//]]))</f>
        <v/>
      </c>
      <c r="H82" s="30" t="str">
        <f ca="1">IF(KALINDO[[#This Row],[N_ID]]="","",INDEX(INDIRECT($2:$2),KALINDO[[#This Row],[//]]))</f>
        <v/>
      </c>
      <c r="I82" s="31" t="str">
        <f ca="1">IF(KALINDO[[#This Row],[N_ID]]="","",INDEX(INDIRECT($2:$2),KALINDO[[#This Row],[//]]))</f>
        <v/>
      </c>
      <c r="J82" s="31" t="str">
        <f ca="1">IF(KALINDO[[#This Row],[//]]="","",INDEX([3]!db[NB PAJAK],KALINDO[[#This Row],[stt]]-1))</f>
        <v/>
      </c>
      <c r="K82" s="48" t="str">
        <f ca="1">IF(KALINDO[[#This Row],[//]]="","",INDEX(INDIRECT($2:$2),KALINDO[[#This Row],[//]]))</f>
        <v/>
      </c>
      <c r="L82" s="48" t="str">
        <f ca="1">IF(KALINDO[[#This Row],[//]]="","",INDEX(INDIRECT($2:$2),KALINDO[[#This Row],[//]]))</f>
        <v/>
      </c>
      <c r="M82" s="48" t="str">
        <f ca="1">IF(KALINDO[[#This Row],[//]]="","",INDEX(INDIRECT($2:$2),KALINDO[[#This Row],[//]]))</f>
        <v/>
      </c>
      <c r="N82" s="33" t="str">
        <f ca="1">IF(KALINDO[[#This Row],[//]]="","",INDEX(INDIRECT($2:$2),KALINDO[[#This Row],[//]]))</f>
        <v/>
      </c>
      <c r="O82" s="44" t="str">
        <f ca="1">IF(KALINDO[[#This Row],[//]]="","",INDEX(INDIRECT($2:$2),KALINDO[[#This Row],[//]]))</f>
        <v/>
      </c>
      <c r="P82" s="44" t="str">
        <f ca="1">IF(KALINDO[[#This Row],[//]]="","",IF(INDEX(INDIRECT($2:$2),KALINDO[[#This Row],[//]])="","",INDEX(INDIRECT($2:$2),KALINDO[[#This Row],[//]])))</f>
        <v/>
      </c>
      <c r="Q82" s="33" t="str">
        <f ca="1">IF(KALINDO[[#This Row],[//]]="","",INDEX(INDIRECT($2:$2),KALINDO[[#This Row],[//]]))</f>
        <v/>
      </c>
      <c r="R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2" s="45" t="str">
        <f ca="1">IF(KALINDO[[#This Row],[//]]="","",IF(INDEX(INDIRECT($2:$2),KALINDO[[#This Row],[//]])="","",INDEX(INDIRECT($2:$2),KALINDO[[#This Row],[//]])))</f>
        <v/>
      </c>
      <c r="U82" s="31" t="str">
        <f ca="1">IF(KALINDO[[#This Row],[//]]="","",INDEX(INDIRECT($2:$2),KALINDO[[#This Row],[//]]))</f>
        <v/>
      </c>
      <c r="V82" s="31" t="str">
        <f ca="1">LOWER(SUBSTITUTE(SUBSTITUTE(SUBSTITUTE(SUBSTITUTE(SUBSTITUTE(SUBSTITUTE(SUBSTITUTE(KALINDO[[#This Row],[N.B.nota]]," ",""),"-",""),"(",""),")",""),".",""),",",""),"/",""))</f>
        <v/>
      </c>
      <c r="W82" s="31" t="str">
        <f ca="1">IF(KALINDO[[#This Row],[concat]]="","",MATCH(KALINDO[[#This Row],[concat]],[3]!db[NB NOTA_C],0)+1)</f>
        <v/>
      </c>
      <c r="X82" s="31" t="str">
        <f ca="1">IF(KALINDO[[#This Row],[N.B.nota]]="","",ADDRESS(ROW(KALINDO[QB]),COLUMN(KALINDO[QB]))&amp;":"&amp;ADDRESS(ROW(),COLUMN(KALINDO[QB])))</f>
        <v/>
      </c>
      <c r="Y82" s="46" t="str">
        <f ca="1">IF(KALINDO[[#This Row],[//]]="","",HYPERLINK("[../DB.xlsx]DB!e"&amp;MATCH(KALINDO[[#This Row],[concat]],[3]!db[NB NOTA_C],0)+1,"&gt;"))</f>
        <v/>
      </c>
      <c r="Z82" s="32" t="str">
        <f ca="1">IF(KALINDO[[#This Row],[ID NOTA]]="",INDIRECT(ADDRESS(ROW()-1,COLUMN())),KALINDO[[#This Row],[ID NOTA]])</f>
        <v>ID NOTA_H</v>
      </c>
    </row>
    <row r="83" spans="1:26" x14ac:dyDescent="0.25">
      <c r="A83" s="32"/>
      <c r="B83" s="48" t="str">
        <f>IF(KALINDO[[#This Row],[N_ID]]="","",INDEX(Table1[ID],MATCH(KALINDO[[#This Row],[N_ID]],Table1[N_ID],0)))</f>
        <v/>
      </c>
      <c r="C83" s="48" t="str">
        <f ca="1">IF(KALINDO[[#This Row],[//]]="","",HYPERLINK("[NOTA.xlsx]NOTA!D"&amp;KALINDO[[#This Row],[//]]+2,"&gt;"))</f>
        <v/>
      </c>
      <c r="D83" s="48" t="str">
        <f>IF(KALINDO[[#This Row],[ID NOTA]]="","",INDEX(Table1[QB],MATCH(KALINDO[[#This Row],[ID NOTA]],Table1[ID],0)))</f>
        <v/>
      </c>
      <c r="E8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3" s="48"/>
      <c r="G83" s="30" t="str">
        <f ca="1">IF(KALINDO[[#This Row],[N_ID]]="","",INDEX(INDIRECT($2:$2),KALINDO[[#This Row],[//]]))</f>
        <v/>
      </c>
      <c r="H83" s="30" t="str">
        <f ca="1">IF(KALINDO[[#This Row],[N_ID]]="","",INDEX(INDIRECT($2:$2),KALINDO[[#This Row],[//]]))</f>
        <v/>
      </c>
      <c r="I83" s="31" t="str">
        <f ca="1">IF(KALINDO[[#This Row],[N_ID]]="","",INDEX(INDIRECT($2:$2),KALINDO[[#This Row],[//]]))</f>
        <v/>
      </c>
      <c r="J83" s="31" t="str">
        <f ca="1">IF(KALINDO[[#This Row],[//]]="","",INDEX([3]!db[NB PAJAK],KALINDO[[#This Row],[stt]]-1))</f>
        <v/>
      </c>
      <c r="K83" s="48" t="str">
        <f ca="1">IF(KALINDO[[#This Row],[//]]="","",INDEX(INDIRECT($2:$2),KALINDO[[#This Row],[//]]))</f>
        <v/>
      </c>
      <c r="L83" s="48" t="str">
        <f ca="1">IF(KALINDO[[#This Row],[//]]="","",INDEX(INDIRECT($2:$2),KALINDO[[#This Row],[//]]))</f>
        <v/>
      </c>
      <c r="M83" s="48" t="str">
        <f ca="1">IF(KALINDO[[#This Row],[//]]="","",INDEX(INDIRECT($2:$2),KALINDO[[#This Row],[//]]))</f>
        <v/>
      </c>
      <c r="N83" s="33" t="str">
        <f ca="1">IF(KALINDO[[#This Row],[//]]="","",INDEX(INDIRECT($2:$2),KALINDO[[#This Row],[//]]))</f>
        <v/>
      </c>
      <c r="O83" s="44" t="str">
        <f ca="1">IF(KALINDO[[#This Row],[//]]="","",INDEX(INDIRECT($2:$2),KALINDO[[#This Row],[//]]))</f>
        <v/>
      </c>
      <c r="P83" s="44" t="str">
        <f ca="1">IF(KALINDO[[#This Row],[//]]="","",IF(INDEX(INDIRECT($2:$2),KALINDO[[#This Row],[//]])="","",INDEX(INDIRECT($2:$2),KALINDO[[#This Row],[//]])))</f>
        <v/>
      </c>
      <c r="Q83" s="33" t="str">
        <f ca="1">IF(KALINDO[[#This Row],[//]]="","",INDEX(INDIRECT($2:$2),KALINDO[[#This Row],[//]]))</f>
        <v/>
      </c>
      <c r="R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3" s="45" t="str">
        <f ca="1">IF(KALINDO[[#This Row],[//]]="","",IF(INDEX(INDIRECT($2:$2),KALINDO[[#This Row],[//]])="","",INDEX(INDIRECT($2:$2),KALINDO[[#This Row],[//]])))</f>
        <v/>
      </c>
      <c r="U83" s="31" t="str">
        <f ca="1">IF(KALINDO[[#This Row],[//]]="","",INDEX(INDIRECT($2:$2),KALINDO[[#This Row],[//]]))</f>
        <v/>
      </c>
      <c r="V83" s="31" t="str">
        <f ca="1">LOWER(SUBSTITUTE(SUBSTITUTE(SUBSTITUTE(SUBSTITUTE(SUBSTITUTE(SUBSTITUTE(SUBSTITUTE(KALINDO[[#This Row],[N.B.nota]]," ",""),"-",""),"(",""),")",""),".",""),",",""),"/",""))</f>
        <v/>
      </c>
      <c r="W83" s="31" t="str">
        <f ca="1">IF(KALINDO[[#This Row],[concat]]="","",MATCH(KALINDO[[#This Row],[concat]],[3]!db[NB NOTA_C],0)+1)</f>
        <v/>
      </c>
      <c r="X83" s="31" t="str">
        <f ca="1">IF(KALINDO[[#This Row],[N.B.nota]]="","",ADDRESS(ROW(KALINDO[QB]),COLUMN(KALINDO[QB]))&amp;":"&amp;ADDRESS(ROW(),COLUMN(KALINDO[QB])))</f>
        <v/>
      </c>
      <c r="Y83" s="46" t="str">
        <f ca="1">IF(KALINDO[[#This Row],[//]]="","",HYPERLINK("[../DB.xlsx]DB!e"&amp;MATCH(KALINDO[[#This Row],[concat]],[3]!db[NB NOTA_C],0)+1,"&gt;"))</f>
        <v/>
      </c>
      <c r="Z83" s="32" t="str">
        <f ca="1">IF(KALINDO[[#This Row],[ID NOTA]]="",INDIRECT(ADDRESS(ROW()-1,COLUMN())),KALINDO[[#This Row],[ID NOTA]])</f>
        <v>ID NOTA_H</v>
      </c>
    </row>
    <row r="84" spans="1:26" x14ac:dyDescent="0.25">
      <c r="A84" s="32"/>
      <c r="B84" s="48" t="str">
        <f>IF(KALINDO[[#This Row],[N_ID]]="","",INDEX(Table1[ID],MATCH(KALINDO[[#This Row],[N_ID]],Table1[N_ID],0)))</f>
        <v/>
      </c>
      <c r="C84" s="48" t="str">
        <f ca="1">IF(KALINDO[[#This Row],[//]]="","",HYPERLINK("[NOTA.xlsx]NOTA!D"&amp;KALINDO[[#This Row],[//]]+2,"&gt;"))</f>
        <v/>
      </c>
      <c r="D84" s="48" t="str">
        <f>IF(KALINDO[[#This Row],[ID NOTA]]="","",INDEX(Table1[QB],MATCH(KALINDO[[#This Row],[ID NOTA]],Table1[ID],0)))</f>
        <v/>
      </c>
      <c r="E8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4" s="48"/>
      <c r="G84" s="30" t="str">
        <f ca="1">IF(KALINDO[[#This Row],[N_ID]]="","",INDEX(INDIRECT($2:$2),KALINDO[[#This Row],[//]]))</f>
        <v/>
      </c>
      <c r="H84" s="30" t="str">
        <f ca="1">IF(KALINDO[[#This Row],[N_ID]]="","",INDEX(INDIRECT($2:$2),KALINDO[[#This Row],[//]]))</f>
        <v/>
      </c>
      <c r="I84" s="31" t="str">
        <f ca="1">IF(KALINDO[[#This Row],[N_ID]]="","",INDEX(INDIRECT($2:$2),KALINDO[[#This Row],[//]]))</f>
        <v/>
      </c>
      <c r="J84" s="31" t="str">
        <f ca="1">IF(KALINDO[[#This Row],[//]]="","",INDEX([3]!db[NB PAJAK],KALINDO[[#This Row],[stt]]-1))</f>
        <v/>
      </c>
      <c r="K84" s="48" t="str">
        <f ca="1">IF(KALINDO[[#This Row],[//]]="","",INDEX(INDIRECT($2:$2),KALINDO[[#This Row],[//]]))</f>
        <v/>
      </c>
      <c r="L84" s="48" t="str">
        <f ca="1">IF(KALINDO[[#This Row],[//]]="","",INDEX(INDIRECT($2:$2),KALINDO[[#This Row],[//]]))</f>
        <v/>
      </c>
      <c r="M84" s="48" t="str">
        <f ca="1">IF(KALINDO[[#This Row],[//]]="","",INDEX(INDIRECT($2:$2),KALINDO[[#This Row],[//]]))</f>
        <v/>
      </c>
      <c r="N84" s="33" t="str">
        <f ca="1">IF(KALINDO[[#This Row],[//]]="","",INDEX(INDIRECT($2:$2),KALINDO[[#This Row],[//]]))</f>
        <v/>
      </c>
      <c r="O84" s="44" t="str">
        <f ca="1">IF(KALINDO[[#This Row],[//]]="","",INDEX(INDIRECT($2:$2),KALINDO[[#This Row],[//]]))</f>
        <v/>
      </c>
      <c r="P84" s="44" t="str">
        <f ca="1">IF(KALINDO[[#This Row],[//]]="","",IF(INDEX(INDIRECT($2:$2),KALINDO[[#This Row],[//]])="","",INDEX(INDIRECT($2:$2),KALINDO[[#This Row],[//]])))</f>
        <v/>
      </c>
      <c r="Q84" s="33" t="str">
        <f ca="1">IF(KALINDO[[#This Row],[//]]="","",INDEX(INDIRECT($2:$2),KALINDO[[#This Row],[//]]))</f>
        <v/>
      </c>
      <c r="R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4" s="45" t="str">
        <f ca="1">IF(KALINDO[[#This Row],[//]]="","",IF(INDEX(INDIRECT($2:$2),KALINDO[[#This Row],[//]])="","",INDEX(INDIRECT($2:$2),KALINDO[[#This Row],[//]])))</f>
        <v/>
      </c>
      <c r="U84" s="31" t="str">
        <f ca="1">IF(KALINDO[[#This Row],[//]]="","",INDEX(INDIRECT($2:$2),KALINDO[[#This Row],[//]]))</f>
        <v/>
      </c>
      <c r="V84" s="31" t="str">
        <f ca="1">LOWER(SUBSTITUTE(SUBSTITUTE(SUBSTITUTE(SUBSTITUTE(SUBSTITUTE(SUBSTITUTE(SUBSTITUTE(KALINDO[[#This Row],[N.B.nota]]," ",""),"-",""),"(",""),")",""),".",""),",",""),"/",""))</f>
        <v/>
      </c>
      <c r="W84" s="31" t="str">
        <f ca="1">IF(KALINDO[[#This Row],[concat]]="","",MATCH(KALINDO[[#This Row],[concat]],[3]!db[NB NOTA_C],0)+1)</f>
        <v/>
      </c>
      <c r="X84" s="31" t="str">
        <f ca="1">IF(KALINDO[[#This Row],[N.B.nota]]="","",ADDRESS(ROW(KALINDO[QB]),COLUMN(KALINDO[QB]))&amp;":"&amp;ADDRESS(ROW(),COLUMN(KALINDO[QB])))</f>
        <v/>
      </c>
      <c r="Y84" s="46" t="str">
        <f ca="1">IF(KALINDO[[#This Row],[//]]="","",HYPERLINK("[../DB.xlsx]DB!e"&amp;MATCH(KALINDO[[#This Row],[concat]],[3]!db[NB NOTA_C],0)+1,"&gt;"))</f>
        <v/>
      </c>
      <c r="Z84" s="32" t="str">
        <f ca="1">IF(KALINDO[[#This Row],[ID NOTA]]="",INDIRECT(ADDRESS(ROW()-1,COLUMN())),KALINDO[[#This Row],[ID NOTA]])</f>
        <v>ID NOTA_H</v>
      </c>
    </row>
    <row r="85" spans="1:26" x14ac:dyDescent="0.25">
      <c r="A85" s="32"/>
      <c r="B85" s="48" t="str">
        <f>IF(KALINDO[[#This Row],[N_ID]]="","",INDEX(Table1[ID],MATCH(KALINDO[[#This Row],[N_ID]],Table1[N_ID],0)))</f>
        <v/>
      </c>
      <c r="C85" s="48" t="str">
        <f ca="1">IF(KALINDO[[#This Row],[//]]="","",HYPERLINK("[NOTA.xlsx]NOTA!D"&amp;KALINDO[[#This Row],[//]]+2,"&gt;"))</f>
        <v/>
      </c>
      <c r="D85" s="48" t="str">
        <f>IF(KALINDO[[#This Row],[ID NOTA]]="","",INDEX(Table1[QB],MATCH(KALINDO[[#This Row],[ID NOTA]],Table1[ID],0)))</f>
        <v/>
      </c>
      <c r="E8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5" s="48"/>
      <c r="G85" s="30" t="str">
        <f ca="1">IF(KALINDO[[#This Row],[N_ID]]="","",INDEX(INDIRECT($2:$2),KALINDO[[#This Row],[//]]))</f>
        <v/>
      </c>
      <c r="H85" s="30" t="str">
        <f ca="1">IF(KALINDO[[#This Row],[N_ID]]="","",INDEX(INDIRECT($2:$2),KALINDO[[#This Row],[//]]))</f>
        <v/>
      </c>
      <c r="I85" s="31" t="str">
        <f ca="1">IF(KALINDO[[#This Row],[N_ID]]="","",INDEX(INDIRECT($2:$2),KALINDO[[#This Row],[//]]))</f>
        <v/>
      </c>
      <c r="J85" s="31" t="str">
        <f ca="1">IF(KALINDO[[#This Row],[//]]="","",INDEX([3]!db[NB PAJAK],KALINDO[[#This Row],[stt]]-1))</f>
        <v/>
      </c>
      <c r="K85" s="48" t="str">
        <f ca="1">IF(KALINDO[[#This Row],[//]]="","",INDEX(INDIRECT($2:$2),KALINDO[[#This Row],[//]]))</f>
        <v/>
      </c>
      <c r="L85" s="48" t="str">
        <f ca="1">IF(KALINDO[[#This Row],[//]]="","",INDEX(INDIRECT($2:$2),KALINDO[[#This Row],[//]]))</f>
        <v/>
      </c>
      <c r="M85" s="48" t="str">
        <f ca="1">IF(KALINDO[[#This Row],[//]]="","",INDEX(INDIRECT($2:$2),KALINDO[[#This Row],[//]]))</f>
        <v/>
      </c>
      <c r="N85" s="33" t="str">
        <f ca="1">IF(KALINDO[[#This Row],[//]]="","",INDEX(INDIRECT($2:$2),KALINDO[[#This Row],[//]]))</f>
        <v/>
      </c>
      <c r="O85" s="44" t="str">
        <f ca="1">IF(KALINDO[[#This Row],[//]]="","",INDEX(INDIRECT($2:$2),KALINDO[[#This Row],[//]]))</f>
        <v/>
      </c>
      <c r="P85" s="44" t="str">
        <f ca="1">IF(KALINDO[[#This Row],[//]]="","",IF(INDEX(INDIRECT($2:$2),KALINDO[[#This Row],[//]])="","",INDEX(INDIRECT($2:$2),KALINDO[[#This Row],[//]])))</f>
        <v/>
      </c>
      <c r="Q85" s="33" t="str">
        <f ca="1">IF(KALINDO[[#This Row],[//]]="","",INDEX(INDIRECT($2:$2),KALINDO[[#This Row],[//]]))</f>
        <v/>
      </c>
      <c r="R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5" s="45" t="str">
        <f ca="1">IF(KALINDO[[#This Row],[//]]="","",IF(INDEX(INDIRECT($2:$2),KALINDO[[#This Row],[//]])="","",INDEX(INDIRECT($2:$2),KALINDO[[#This Row],[//]])))</f>
        <v/>
      </c>
      <c r="U85" s="31" t="str">
        <f ca="1">IF(KALINDO[[#This Row],[//]]="","",INDEX(INDIRECT($2:$2),KALINDO[[#This Row],[//]]))</f>
        <v/>
      </c>
      <c r="V85" s="31" t="str">
        <f ca="1">LOWER(SUBSTITUTE(SUBSTITUTE(SUBSTITUTE(SUBSTITUTE(SUBSTITUTE(SUBSTITUTE(SUBSTITUTE(KALINDO[[#This Row],[N.B.nota]]," ",""),"-",""),"(",""),")",""),".",""),",",""),"/",""))</f>
        <v/>
      </c>
      <c r="W85" s="31" t="str">
        <f ca="1">IF(KALINDO[[#This Row],[concat]]="","",MATCH(KALINDO[[#This Row],[concat]],[3]!db[NB NOTA_C],0)+1)</f>
        <v/>
      </c>
      <c r="X85" s="31" t="str">
        <f ca="1">IF(KALINDO[[#This Row],[N.B.nota]]="","",ADDRESS(ROW(KALINDO[QB]),COLUMN(KALINDO[QB]))&amp;":"&amp;ADDRESS(ROW(),COLUMN(KALINDO[QB])))</f>
        <v/>
      </c>
      <c r="Y85" s="46" t="str">
        <f ca="1">IF(KALINDO[[#This Row],[//]]="","",HYPERLINK("[../DB.xlsx]DB!e"&amp;MATCH(KALINDO[[#This Row],[concat]],[3]!db[NB NOTA_C],0)+1,"&gt;"))</f>
        <v/>
      </c>
      <c r="Z85" s="32" t="str">
        <f ca="1">IF(KALINDO[[#This Row],[ID NOTA]]="",INDIRECT(ADDRESS(ROW()-1,COLUMN())),KALINDO[[#This Row],[ID NOTA]])</f>
        <v>ID NOTA_H</v>
      </c>
    </row>
    <row r="86" spans="1:26" x14ac:dyDescent="0.25">
      <c r="A86" s="32"/>
      <c r="B86" s="48" t="str">
        <f>IF(KALINDO[[#This Row],[N_ID]]="","",INDEX(Table1[ID],MATCH(KALINDO[[#This Row],[N_ID]],Table1[N_ID],0)))</f>
        <v/>
      </c>
      <c r="C86" s="48" t="str">
        <f ca="1">IF(KALINDO[[#This Row],[//]]="","",HYPERLINK("[NOTA.xlsx]NOTA!D"&amp;KALINDO[[#This Row],[//]]+2,"&gt;"))</f>
        <v/>
      </c>
      <c r="D86" s="48" t="str">
        <f>IF(KALINDO[[#This Row],[ID NOTA]]="","",INDEX(Table1[QB],MATCH(KALINDO[[#This Row],[ID NOTA]],Table1[ID],0)))</f>
        <v/>
      </c>
      <c r="E8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6" s="48"/>
      <c r="G86" s="30" t="str">
        <f ca="1">IF(KALINDO[[#This Row],[N_ID]]="","",INDEX(INDIRECT($2:$2),KALINDO[[#This Row],[//]]))</f>
        <v/>
      </c>
      <c r="H86" s="30" t="str">
        <f ca="1">IF(KALINDO[[#This Row],[N_ID]]="","",INDEX(INDIRECT($2:$2),KALINDO[[#This Row],[//]]))</f>
        <v/>
      </c>
      <c r="I86" s="31" t="str">
        <f ca="1">IF(KALINDO[[#This Row],[N_ID]]="","",INDEX(INDIRECT($2:$2),KALINDO[[#This Row],[//]]))</f>
        <v/>
      </c>
      <c r="J86" s="31" t="str">
        <f ca="1">IF(KALINDO[[#This Row],[//]]="","",INDEX([3]!db[NB PAJAK],KALINDO[[#This Row],[stt]]-1))</f>
        <v/>
      </c>
      <c r="K86" s="48" t="str">
        <f ca="1">IF(KALINDO[[#This Row],[//]]="","",INDEX(INDIRECT($2:$2),KALINDO[[#This Row],[//]]))</f>
        <v/>
      </c>
      <c r="L86" s="48" t="str">
        <f ca="1">IF(KALINDO[[#This Row],[//]]="","",INDEX(INDIRECT($2:$2),KALINDO[[#This Row],[//]]))</f>
        <v/>
      </c>
      <c r="M86" s="48" t="str">
        <f ca="1">IF(KALINDO[[#This Row],[//]]="","",INDEX(INDIRECT($2:$2),KALINDO[[#This Row],[//]]))</f>
        <v/>
      </c>
      <c r="N86" s="33" t="str">
        <f ca="1">IF(KALINDO[[#This Row],[//]]="","",INDEX(INDIRECT($2:$2),KALINDO[[#This Row],[//]]))</f>
        <v/>
      </c>
      <c r="O86" s="44" t="str">
        <f ca="1">IF(KALINDO[[#This Row],[//]]="","",INDEX(INDIRECT($2:$2),KALINDO[[#This Row],[//]]))</f>
        <v/>
      </c>
      <c r="P86" s="44" t="str">
        <f ca="1">IF(KALINDO[[#This Row],[//]]="","",IF(INDEX(INDIRECT($2:$2),KALINDO[[#This Row],[//]])="","",INDEX(INDIRECT($2:$2),KALINDO[[#This Row],[//]])))</f>
        <v/>
      </c>
      <c r="Q86" s="33" t="str">
        <f ca="1">IF(KALINDO[[#This Row],[//]]="","",INDEX(INDIRECT($2:$2),KALINDO[[#This Row],[//]]))</f>
        <v/>
      </c>
      <c r="R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6" s="45" t="str">
        <f ca="1">IF(KALINDO[[#This Row],[//]]="","",IF(INDEX(INDIRECT($2:$2),KALINDO[[#This Row],[//]])="","",INDEX(INDIRECT($2:$2),KALINDO[[#This Row],[//]])))</f>
        <v/>
      </c>
      <c r="U86" s="31" t="str">
        <f ca="1">IF(KALINDO[[#This Row],[//]]="","",INDEX(INDIRECT($2:$2),KALINDO[[#This Row],[//]]))</f>
        <v/>
      </c>
      <c r="V86" s="31" t="str">
        <f ca="1">LOWER(SUBSTITUTE(SUBSTITUTE(SUBSTITUTE(SUBSTITUTE(SUBSTITUTE(SUBSTITUTE(SUBSTITUTE(KALINDO[[#This Row],[N.B.nota]]," ",""),"-",""),"(",""),")",""),".",""),",",""),"/",""))</f>
        <v/>
      </c>
      <c r="W86" s="31" t="str">
        <f ca="1">IF(KALINDO[[#This Row],[concat]]="","",MATCH(KALINDO[[#This Row],[concat]],[3]!db[NB NOTA_C],0)+1)</f>
        <v/>
      </c>
      <c r="X86" s="31" t="str">
        <f ca="1">IF(KALINDO[[#This Row],[N.B.nota]]="","",ADDRESS(ROW(KALINDO[QB]),COLUMN(KALINDO[QB]))&amp;":"&amp;ADDRESS(ROW(),COLUMN(KALINDO[QB])))</f>
        <v/>
      </c>
      <c r="Y86" s="46" t="str">
        <f ca="1">IF(KALINDO[[#This Row],[//]]="","",HYPERLINK("[../DB.xlsx]DB!e"&amp;MATCH(KALINDO[[#This Row],[concat]],[3]!db[NB NOTA_C],0)+1,"&gt;"))</f>
        <v/>
      </c>
      <c r="Z86" s="32" t="str">
        <f ca="1">IF(KALINDO[[#This Row],[ID NOTA]]="",INDIRECT(ADDRESS(ROW()-1,COLUMN())),KALINDO[[#This Row],[ID NOTA]])</f>
        <v>ID NOTA_H</v>
      </c>
    </row>
    <row r="87" spans="1:26" x14ac:dyDescent="0.25">
      <c r="A87" s="32"/>
      <c r="B87" s="48" t="str">
        <f>IF(KALINDO[[#This Row],[N_ID]]="","",INDEX(Table1[ID],MATCH(KALINDO[[#This Row],[N_ID]],Table1[N_ID],0)))</f>
        <v/>
      </c>
      <c r="C87" s="48" t="str">
        <f ca="1">IF(KALINDO[[#This Row],[//]]="","",HYPERLINK("[NOTA.xlsx]NOTA!D"&amp;KALINDO[[#This Row],[//]]+2,"&gt;"))</f>
        <v/>
      </c>
      <c r="D87" s="48" t="str">
        <f>IF(KALINDO[[#This Row],[ID NOTA]]="","",INDEX(Table1[QB],MATCH(KALINDO[[#This Row],[ID NOTA]],Table1[ID],0)))</f>
        <v/>
      </c>
      <c r="E8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7" s="48"/>
      <c r="G87" s="30" t="str">
        <f ca="1">IF(KALINDO[[#This Row],[N_ID]]="","",INDEX(INDIRECT($2:$2),KALINDO[[#This Row],[//]]))</f>
        <v/>
      </c>
      <c r="H87" s="30" t="str">
        <f ca="1">IF(KALINDO[[#This Row],[N_ID]]="","",INDEX(INDIRECT($2:$2),KALINDO[[#This Row],[//]]))</f>
        <v/>
      </c>
      <c r="I87" s="31" t="str">
        <f ca="1">IF(KALINDO[[#This Row],[N_ID]]="","",INDEX(INDIRECT($2:$2),KALINDO[[#This Row],[//]]))</f>
        <v/>
      </c>
      <c r="J87" s="31" t="str">
        <f ca="1">IF(KALINDO[[#This Row],[//]]="","",INDEX([3]!db[NB PAJAK],KALINDO[[#This Row],[stt]]-1))</f>
        <v/>
      </c>
      <c r="K87" s="48" t="str">
        <f ca="1">IF(KALINDO[[#This Row],[//]]="","",INDEX(INDIRECT($2:$2),KALINDO[[#This Row],[//]]))</f>
        <v/>
      </c>
      <c r="L87" s="48" t="str">
        <f ca="1">IF(KALINDO[[#This Row],[//]]="","",INDEX(INDIRECT($2:$2),KALINDO[[#This Row],[//]]))</f>
        <v/>
      </c>
      <c r="M87" s="48" t="str">
        <f ca="1">IF(KALINDO[[#This Row],[//]]="","",INDEX(INDIRECT($2:$2),KALINDO[[#This Row],[//]]))</f>
        <v/>
      </c>
      <c r="N87" s="33" t="str">
        <f ca="1">IF(KALINDO[[#This Row],[//]]="","",INDEX(INDIRECT($2:$2),KALINDO[[#This Row],[//]]))</f>
        <v/>
      </c>
      <c r="O87" s="44" t="str">
        <f ca="1">IF(KALINDO[[#This Row],[//]]="","",INDEX(INDIRECT($2:$2),KALINDO[[#This Row],[//]]))</f>
        <v/>
      </c>
      <c r="P87" s="44" t="str">
        <f ca="1">IF(KALINDO[[#This Row],[//]]="","",IF(INDEX(INDIRECT($2:$2),KALINDO[[#This Row],[//]])="","",INDEX(INDIRECT($2:$2),KALINDO[[#This Row],[//]])))</f>
        <v/>
      </c>
      <c r="Q87" s="33" t="str">
        <f ca="1">IF(KALINDO[[#This Row],[//]]="","",INDEX(INDIRECT($2:$2),KALINDO[[#This Row],[//]]))</f>
        <v/>
      </c>
      <c r="R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7" s="45" t="str">
        <f ca="1">IF(KALINDO[[#This Row],[//]]="","",IF(INDEX(INDIRECT($2:$2),KALINDO[[#This Row],[//]])="","",INDEX(INDIRECT($2:$2),KALINDO[[#This Row],[//]])))</f>
        <v/>
      </c>
      <c r="U87" s="31" t="str">
        <f ca="1">IF(KALINDO[[#This Row],[//]]="","",INDEX(INDIRECT($2:$2),KALINDO[[#This Row],[//]]))</f>
        <v/>
      </c>
      <c r="V87" s="31" t="str">
        <f ca="1">LOWER(SUBSTITUTE(SUBSTITUTE(SUBSTITUTE(SUBSTITUTE(SUBSTITUTE(SUBSTITUTE(SUBSTITUTE(KALINDO[[#This Row],[N.B.nota]]," ",""),"-",""),"(",""),")",""),".",""),",",""),"/",""))</f>
        <v/>
      </c>
      <c r="W87" s="31" t="str">
        <f ca="1">IF(KALINDO[[#This Row],[concat]]="","",MATCH(KALINDO[[#This Row],[concat]],[3]!db[NB NOTA_C],0)+1)</f>
        <v/>
      </c>
      <c r="X87" s="31" t="str">
        <f ca="1">IF(KALINDO[[#This Row],[N.B.nota]]="","",ADDRESS(ROW(KALINDO[QB]),COLUMN(KALINDO[QB]))&amp;":"&amp;ADDRESS(ROW(),COLUMN(KALINDO[QB])))</f>
        <v/>
      </c>
      <c r="Y87" s="46" t="str">
        <f ca="1">IF(KALINDO[[#This Row],[//]]="","",HYPERLINK("[../DB.xlsx]DB!e"&amp;MATCH(KALINDO[[#This Row],[concat]],[3]!db[NB NOTA_C],0)+1,"&gt;"))</f>
        <v/>
      </c>
      <c r="Z87" s="32" t="str">
        <f ca="1">IF(KALINDO[[#This Row],[ID NOTA]]="",INDIRECT(ADDRESS(ROW()-1,COLUMN())),KALINDO[[#This Row],[ID NOTA]])</f>
        <v>ID NOTA_H</v>
      </c>
    </row>
    <row r="88" spans="1:26" x14ac:dyDescent="0.25">
      <c r="A88" s="32"/>
      <c r="B88" s="48" t="str">
        <f>IF(KALINDO[[#This Row],[N_ID]]="","",INDEX(Table1[ID],MATCH(KALINDO[[#This Row],[N_ID]],Table1[N_ID],0)))</f>
        <v/>
      </c>
      <c r="C88" s="48" t="str">
        <f ca="1">IF(KALINDO[[#This Row],[//]]="","",HYPERLINK("[NOTA.xlsx]NOTA!D"&amp;KALINDO[[#This Row],[//]]+2,"&gt;"))</f>
        <v/>
      </c>
      <c r="D88" s="48" t="str">
        <f>IF(KALINDO[[#This Row],[ID NOTA]]="","",INDEX(Table1[QB],MATCH(KALINDO[[#This Row],[ID NOTA]],Table1[ID],0)))</f>
        <v/>
      </c>
      <c r="E8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8" s="48"/>
      <c r="G88" s="30" t="str">
        <f ca="1">IF(KALINDO[[#This Row],[N_ID]]="","",INDEX(INDIRECT($2:$2),KALINDO[[#This Row],[//]]))</f>
        <v/>
      </c>
      <c r="H88" s="30" t="str">
        <f ca="1">IF(KALINDO[[#This Row],[N_ID]]="","",INDEX(INDIRECT($2:$2),KALINDO[[#This Row],[//]]))</f>
        <v/>
      </c>
      <c r="I88" s="31" t="str">
        <f ca="1">IF(KALINDO[[#This Row],[N_ID]]="","",INDEX(INDIRECT($2:$2),KALINDO[[#This Row],[//]]))</f>
        <v/>
      </c>
      <c r="J88" s="31" t="str">
        <f ca="1">IF(KALINDO[[#This Row],[//]]="","",INDEX([3]!db[NB PAJAK],KALINDO[[#This Row],[stt]]-1))</f>
        <v/>
      </c>
      <c r="K88" s="48" t="str">
        <f ca="1">IF(KALINDO[[#This Row],[//]]="","",INDEX(INDIRECT($2:$2),KALINDO[[#This Row],[//]]))</f>
        <v/>
      </c>
      <c r="L88" s="48" t="str">
        <f ca="1">IF(KALINDO[[#This Row],[//]]="","",INDEX(INDIRECT($2:$2),KALINDO[[#This Row],[//]]))</f>
        <v/>
      </c>
      <c r="M88" s="48" t="str">
        <f ca="1">IF(KALINDO[[#This Row],[//]]="","",INDEX(INDIRECT($2:$2),KALINDO[[#This Row],[//]]))</f>
        <v/>
      </c>
      <c r="N88" s="33" t="str">
        <f ca="1">IF(KALINDO[[#This Row],[//]]="","",INDEX(INDIRECT($2:$2),KALINDO[[#This Row],[//]]))</f>
        <v/>
      </c>
      <c r="O88" s="44" t="str">
        <f ca="1">IF(KALINDO[[#This Row],[//]]="","",INDEX(INDIRECT($2:$2),KALINDO[[#This Row],[//]]))</f>
        <v/>
      </c>
      <c r="P88" s="44" t="str">
        <f ca="1">IF(KALINDO[[#This Row],[//]]="","",IF(INDEX(INDIRECT($2:$2),KALINDO[[#This Row],[//]])="","",INDEX(INDIRECT($2:$2),KALINDO[[#This Row],[//]])))</f>
        <v/>
      </c>
      <c r="Q88" s="33" t="str">
        <f ca="1">IF(KALINDO[[#This Row],[//]]="","",INDEX(INDIRECT($2:$2),KALINDO[[#This Row],[//]]))</f>
        <v/>
      </c>
      <c r="R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8" s="45" t="str">
        <f ca="1">IF(KALINDO[[#This Row],[//]]="","",IF(INDEX(INDIRECT($2:$2),KALINDO[[#This Row],[//]])="","",INDEX(INDIRECT($2:$2),KALINDO[[#This Row],[//]])))</f>
        <v/>
      </c>
      <c r="U88" s="31" t="str">
        <f ca="1">IF(KALINDO[[#This Row],[//]]="","",INDEX(INDIRECT($2:$2),KALINDO[[#This Row],[//]]))</f>
        <v/>
      </c>
      <c r="V88" s="31" t="str">
        <f ca="1">LOWER(SUBSTITUTE(SUBSTITUTE(SUBSTITUTE(SUBSTITUTE(SUBSTITUTE(SUBSTITUTE(SUBSTITUTE(KALINDO[[#This Row],[N.B.nota]]," ",""),"-",""),"(",""),")",""),".",""),",",""),"/",""))</f>
        <v/>
      </c>
      <c r="W88" s="31" t="str">
        <f ca="1">IF(KALINDO[[#This Row],[concat]]="","",MATCH(KALINDO[[#This Row],[concat]],[3]!db[NB NOTA_C],0)+1)</f>
        <v/>
      </c>
      <c r="X88" s="31" t="str">
        <f ca="1">IF(KALINDO[[#This Row],[N.B.nota]]="","",ADDRESS(ROW(KALINDO[QB]),COLUMN(KALINDO[QB]))&amp;":"&amp;ADDRESS(ROW(),COLUMN(KALINDO[QB])))</f>
        <v/>
      </c>
      <c r="Y88" s="46" t="str">
        <f ca="1">IF(KALINDO[[#This Row],[//]]="","",HYPERLINK("[../DB.xlsx]DB!e"&amp;MATCH(KALINDO[[#This Row],[concat]],[3]!db[NB NOTA_C],0)+1,"&gt;"))</f>
        <v/>
      </c>
      <c r="Z88" s="32" t="str">
        <f ca="1">IF(KALINDO[[#This Row],[ID NOTA]]="",INDIRECT(ADDRESS(ROW()-1,COLUMN())),KALINDO[[#This Row],[ID NOTA]])</f>
        <v>ID NOTA_H</v>
      </c>
    </row>
    <row r="89" spans="1:26" x14ac:dyDescent="0.25">
      <c r="A89" s="32"/>
      <c r="B89" s="48" t="str">
        <f>IF(KALINDO[[#This Row],[N_ID]]="","",INDEX(Table1[ID],MATCH(KALINDO[[#This Row],[N_ID]],Table1[N_ID],0)))</f>
        <v/>
      </c>
      <c r="C89" s="48" t="str">
        <f ca="1">IF(KALINDO[[#This Row],[//]]="","",HYPERLINK("[NOTA.xlsx]NOTA!D"&amp;KALINDO[[#This Row],[//]]+2,"&gt;"))</f>
        <v/>
      </c>
      <c r="D89" s="48" t="str">
        <f>IF(KALINDO[[#This Row],[ID NOTA]]="","",INDEX(Table1[QB],MATCH(KALINDO[[#This Row],[ID NOTA]],Table1[ID],0)))</f>
        <v/>
      </c>
      <c r="E8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9" s="48"/>
      <c r="G89" s="30" t="str">
        <f ca="1">IF(KALINDO[[#This Row],[N_ID]]="","",INDEX(INDIRECT($2:$2),KALINDO[[#This Row],[//]]))</f>
        <v/>
      </c>
      <c r="H89" s="30" t="str">
        <f ca="1">IF(KALINDO[[#This Row],[N_ID]]="","",INDEX(INDIRECT($2:$2),KALINDO[[#This Row],[//]]))</f>
        <v/>
      </c>
      <c r="I89" s="31" t="str">
        <f ca="1">IF(KALINDO[[#This Row],[N_ID]]="","",INDEX(INDIRECT($2:$2),KALINDO[[#This Row],[//]]))</f>
        <v/>
      </c>
      <c r="J89" s="31" t="str">
        <f ca="1">IF(KALINDO[[#This Row],[//]]="","",INDEX([3]!db[NB PAJAK],KALINDO[[#This Row],[stt]]-1))</f>
        <v/>
      </c>
      <c r="K89" s="48" t="str">
        <f ca="1">IF(KALINDO[[#This Row],[//]]="","",INDEX(INDIRECT($2:$2),KALINDO[[#This Row],[//]]))</f>
        <v/>
      </c>
      <c r="L89" s="48" t="str">
        <f ca="1">IF(KALINDO[[#This Row],[//]]="","",INDEX(INDIRECT($2:$2),KALINDO[[#This Row],[//]]))</f>
        <v/>
      </c>
      <c r="M89" s="48" t="str">
        <f ca="1">IF(KALINDO[[#This Row],[//]]="","",INDEX(INDIRECT($2:$2),KALINDO[[#This Row],[//]]))</f>
        <v/>
      </c>
      <c r="N89" s="33" t="str">
        <f ca="1">IF(KALINDO[[#This Row],[//]]="","",INDEX(INDIRECT($2:$2),KALINDO[[#This Row],[//]]))</f>
        <v/>
      </c>
      <c r="O89" s="44" t="str">
        <f ca="1">IF(KALINDO[[#This Row],[//]]="","",INDEX(INDIRECT($2:$2),KALINDO[[#This Row],[//]]))</f>
        <v/>
      </c>
      <c r="P89" s="44" t="str">
        <f ca="1">IF(KALINDO[[#This Row],[//]]="","",IF(INDEX(INDIRECT($2:$2),KALINDO[[#This Row],[//]])="","",INDEX(INDIRECT($2:$2),KALINDO[[#This Row],[//]])))</f>
        <v/>
      </c>
      <c r="Q89" s="33" t="str">
        <f ca="1">IF(KALINDO[[#This Row],[//]]="","",INDEX(INDIRECT($2:$2),KALINDO[[#This Row],[//]]))</f>
        <v/>
      </c>
      <c r="R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9" s="45" t="str">
        <f ca="1">IF(KALINDO[[#This Row],[//]]="","",IF(INDEX(INDIRECT($2:$2),KALINDO[[#This Row],[//]])="","",INDEX(INDIRECT($2:$2),KALINDO[[#This Row],[//]])))</f>
        <v/>
      </c>
      <c r="U89" s="31" t="str">
        <f ca="1">IF(KALINDO[[#This Row],[//]]="","",INDEX(INDIRECT($2:$2),KALINDO[[#This Row],[//]]))</f>
        <v/>
      </c>
      <c r="V89" s="31" t="str">
        <f ca="1">LOWER(SUBSTITUTE(SUBSTITUTE(SUBSTITUTE(SUBSTITUTE(SUBSTITUTE(SUBSTITUTE(SUBSTITUTE(KALINDO[[#This Row],[N.B.nota]]," ",""),"-",""),"(",""),")",""),".",""),",",""),"/",""))</f>
        <v/>
      </c>
      <c r="W89" s="31" t="str">
        <f ca="1">IF(KALINDO[[#This Row],[concat]]="","",MATCH(KALINDO[[#This Row],[concat]],[3]!db[NB NOTA_C],0)+1)</f>
        <v/>
      </c>
      <c r="X89" s="31" t="str">
        <f ca="1">IF(KALINDO[[#This Row],[N.B.nota]]="","",ADDRESS(ROW(KALINDO[QB]),COLUMN(KALINDO[QB]))&amp;":"&amp;ADDRESS(ROW(),COLUMN(KALINDO[QB])))</f>
        <v/>
      </c>
      <c r="Y89" s="46" t="str">
        <f ca="1">IF(KALINDO[[#This Row],[//]]="","",HYPERLINK("[../DB.xlsx]DB!e"&amp;MATCH(KALINDO[[#This Row],[concat]],[3]!db[NB NOTA_C],0)+1,"&gt;"))</f>
        <v/>
      </c>
      <c r="Z89" s="32" t="str">
        <f ca="1">IF(KALINDO[[#This Row],[ID NOTA]]="",INDIRECT(ADDRESS(ROW()-1,COLUMN())),KALINDO[[#This Row],[ID NOTA]])</f>
        <v>ID NOTA_H</v>
      </c>
    </row>
    <row r="90" spans="1:26" x14ac:dyDescent="0.25">
      <c r="A90" s="32"/>
      <c r="B90" s="48" t="str">
        <f>IF(KALINDO[[#This Row],[N_ID]]="","",INDEX(Table1[ID],MATCH(KALINDO[[#This Row],[N_ID]],Table1[N_ID],0)))</f>
        <v/>
      </c>
      <c r="C90" s="48" t="str">
        <f ca="1">IF(KALINDO[[#This Row],[//]]="","",HYPERLINK("[NOTA.xlsx]NOTA!D"&amp;KALINDO[[#This Row],[//]]+2,"&gt;"))</f>
        <v/>
      </c>
      <c r="D90" s="48" t="str">
        <f>IF(KALINDO[[#This Row],[ID NOTA]]="","",INDEX(Table1[QB],MATCH(KALINDO[[#This Row],[ID NOTA]],Table1[ID],0)))</f>
        <v/>
      </c>
      <c r="E9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90" s="48"/>
      <c r="G90" s="30" t="str">
        <f ca="1">IF(KALINDO[[#This Row],[N_ID]]="","",INDEX(INDIRECT($2:$2),KALINDO[[#This Row],[//]]))</f>
        <v/>
      </c>
      <c r="H90" s="30" t="str">
        <f ca="1">IF(KALINDO[[#This Row],[N_ID]]="","",INDEX(INDIRECT($2:$2),KALINDO[[#This Row],[//]]))</f>
        <v/>
      </c>
      <c r="I90" s="31" t="str">
        <f ca="1">IF(KALINDO[[#This Row],[N_ID]]="","",INDEX(INDIRECT($2:$2),KALINDO[[#This Row],[//]]))</f>
        <v/>
      </c>
      <c r="J90" s="31" t="str">
        <f ca="1">IF(KALINDO[[#This Row],[//]]="","",INDEX([3]!db[NB PAJAK],KALINDO[[#This Row],[stt]]-1))</f>
        <v/>
      </c>
      <c r="K90" s="48" t="str">
        <f ca="1">IF(KALINDO[[#This Row],[//]]="","",INDEX(INDIRECT($2:$2),KALINDO[[#This Row],[//]]))</f>
        <v/>
      </c>
      <c r="L90" s="48" t="str">
        <f ca="1">IF(KALINDO[[#This Row],[//]]="","",INDEX(INDIRECT($2:$2),KALINDO[[#This Row],[//]]))</f>
        <v/>
      </c>
      <c r="M90" s="48" t="str">
        <f ca="1">IF(KALINDO[[#This Row],[//]]="","",INDEX(INDIRECT($2:$2),KALINDO[[#This Row],[//]]))</f>
        <v/>
      </c>
      <c r="N90" s="33" t="str">
        <f ca="1">IF(KALINDO[[#This Row],[//]]="","",INDEX(INDIRECT($2:$2),KALINDO[[#This Row],[//]]))</f>
        <v/>
      </c>
      <c r="O90" s="44" t="str">
        <f ca="1">IF(KALINDO[[#This Row],[//]]="","",INDEX(INDIRECT($2:$2),KALINDO[[#This Row],[//]]))</f>
        <v/>
      </c>
      <c r="P90" s="44" t="str">
        <f ca="1">IF(KALINDO[[#This Row],[//]]="","",IF(INDEX(INDIRECT($2:$2),KALINDO[[#This Row],[//]])="","",INDEX(INDIRECT($2:$2),KALINDO[[#This Row],[//]])))</f>
        <v/>
      </c>
      <c r="Q90" s="33" t="str">
        <f ca="1">IF(KALINDO[[#This Row],[//]]="","",INDEX(INDIRECT($2:$2),KALINDO[[#This Row],[//]]))</f>
        <v/>
      </c>
      <c r="R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90" s="45" t="str">
        <f ca="1">IF(KALINDO[[#This Row],[//]]="","",IF(INDEX(INDIRECT($2:$2),KALINDO[[#This Row],[//]])="","",INDEX(INDIRECT($2:$2),KALINDO[[#This Row],[//]])))</f>
        <v/>
      </c>
      <c r="U90" s="31" t="str">
        <f ca="1">IF(KALINDO[[#This Row],[//]]="","",INDEX(INDIRECT($2:$2),KALINDO[[#This Row],[//]]))</f>
        <v/>
      </c>
      <c r="V90" s="31" t="str">
        <f ca="1">LOWER(SUBSTITUTE(SUBSTITUTE(SUBSTITUTE(SUBSTITUTE(SUBSTITUTE(SUBSTITUTE(SUBSTITUTE(KALINDO[[#This Row],[N.B.nota]]," ",""),"-",""),"(",""),")",""),".",""),",",""),"/",""))</f>
        <v/>
      </c>
      <c r="W90" s="31" t="str">
        <f ca="1">IF(KALINDO[[#This Row],[concat]]="","",MATCH(KALINDO[[#This Row],[concat]],[3]!db[NB NOTA_C],0)+1)</f>
        <v/>
      </c>
      <c r="X90" s="31" t="str">
        <f ca="1">IF(KALINDO[[#This Row],[N.B.nota]]="","",ADDRESS(ROW(KALINDO[QB]),COLUMN(KALINDO[QB]))&amp;":"&amp;ADDRESS(ROW(),COLUMN(KALINDO[QB])))</f>
        <v/>
      </c>
      <c r="Y90" s="46" t="str">
        <f ca="1">IF(KALINDO[[#This Row],[//]]="","",HYPERLINK("[../DB.xlsx]DB!e"&amp;MATCH(KALINDO[[#This Row],[concat]],[3]!db[NB NOTA_C],0)+1,"&gt;"))</f>
        <v/>
      </c>
      <c r="Z90" s="32" t="str">
        <f ca="1">IF(KALINDO[[#This Row],[ID NOTA]]="",INDIRECT(ADDRESS(ROW()-1,COLUMN())),KALINDO[[#This Row],[ID NOTA]])</f>
        <v>ID NOTA_H</v>
      </c>
    </row>
    <row r="91" spans="1:26" x14ac:dyDescent="0.25">
      <c r="A91" s="32"/>
      <c r="B91" s="48" t="str">
        <f>IF(KALINDO[[#This Row],[N_ID]]="","",INDEX(Table1[ID],MATCH(KALINDO[[#This Row],[N_ID]],Table1[N_ID],0)))</f>
        <v/>
      </c>
      <c r="C91" s="48" t="str">
        <f ca="1">IF(KALINDO[[#This Row],[//]]="","",HYPERLINK("[NOTA.xlsx]NOTA!D"&amp;KALINDO[[#This Row],[//]]+2,"&gt;"))</f>
        <v/>
      </c>
      <c r="D91" s="48" t="str">
        <f>IF(KALINDO[[#This Row],[ID NOTA]]="","",INDEX(Table1[QB],MATCH(KALINDO[[#This Row],[ID NOTA]],Table1[ID],0)))</f>
        <v/>
      </c>
      <c r="E9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91" s="48"/>
      <c r="G91" s="30" t="str">
        <f ca="1">IF(KALINDO[[#This Row],[N_ID]]="","",INDEX(INDIRECT($2:$2),KALINDO[[#This Row],[//]]))</f>
        <v/>
      </c>
      <c r="H91" s="30" t="str">
        <f ca="1">IF(KALINDO[[#This Row],[N_ID]]="","",INDEX(INDIRECT($2:$2),KALINDO[[#This Row],[//]]))</f>
        <v/>
      </c>
      <c r="I91" s="31" t="str">
        <f ca="1">IF(KALINDO[[#This Row],[N_ID]]="","",INDEX(INDIRECT($2:$2),KALINDO[[#This Row],[//]]))</f>
        <v/>
      </c>
      <c r="J91" s="31" t="str">
        <f ca="1">IF(KALINDO[[#This Row],[//]]="","",INDEX([3]!db[NB PAJAK],KALINDO[[#This Row],[stt]]-1))</f>
        <v/>
      </c>
      <c r="K91" s="48" t="str">
        <f ca="1">IF(KALINDO[[#This Row],[//]]="","",INDEX(INDIRECT($2:$2),KALINDO[[#This Row],[//]]))</f>
        <v/>
      </c>
      <c r="L91" s="48" t="str">
        <f ca="1">IF(KALINDO[[#This Row],[//]]="","",INDEX(INDIRECT($2:$2),KALINDO[[#This Row],[//]]))</f>
        <v/>
      </c>
      <c r="M91" s="48" t="str">
        <f ca="1">IF(KALINDO[[#This Row],[//]]="","",INDEX(INDIRECT($2:$2),KALINDO[[#This Row],[//]]))</f>
        <v/>
      </c>
      <c r="N91" s="33" t="str">
        <f ca="1">IF(KALINDO[[#This Row],[//]]="","",INDEX(INDIRECT($2:$2),KALINDO[[#This Row],[//]]))</f>
        <v/>
      </c>
      <c r="O91" s="44" t="str">
        <f ca="1">IF(KALINDO[[#This Row],[//]]="","",INDEX(INDIRECT($2:$2),KALINDO[[#This Row],[//]]))</f>
        <v/>
      </c>
      <c r="P91" s="44" t="str">
        <f ca="1">IF(KALINDO[[#This Row],[//]]="","",IF(INDEX(INDIRECT($2:$2),KALINDO[[#This Row],[//]])="","",INDEX(INDIRECT($2:$2),KALINDO[[#This Row],[//]])))</f>
        <v/>
      </c>
      <c r="Q91" s="33" t="str">
        <f ca="1">IF(KALINDO[[#This Row],[//]]="","",INDEX(INDIRECT($2:$2),KALINDO[[#This Row],[//]]))</f>
        <v/>
      </c>
      <c r="R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91" s="45" t="str">
        <f ca="1">IF(KALINDO[[#This Row],[//]]="","",IF(INDEX(INDIRECT($2:$2),KALINDO[[#This Row],[//]])="","",INDEX(INDIRECT($2:$2),KALINDO[[#This Row],[//]])))</f>
        <v/>
      </c>
      <c r="U91" s="31" t="str">
        <f ca="1">IF(KALINDO[[#This Row],[//]]="","",INDEX(INDIRECT($2:$2),KALINDO[[#This Row],[//]]))</f>
        <v/>
      </c>
      <c r="V91" s="31" t="str">
        <f ca="1">LOWER(SUBSTITUTE(SUBSTITUTE(SUBSTITUTE(SUBSTITUTE(SUBSTITUTE(SUBSTITUTE(SUBSTITUTE(KALINDO[[#This Row],[N.B.nota]]," ",""),"-",""),"(",""),")",""),".",""),",",""),"/",""))</f>
        <v/>
      </c>
      <c r="W91" s="31" t="str">
        <f ca="1">IF(KALINDO[[#This Row],[concat]]="","",MATCH(KALINDO[[#This Row],[concat]],[3]!db[NB NOTA_C],0)+1)</f>
        <v/>
      </c>
      <c r="X91" s="31" t="str">
        <f ca="1">IF(KALINDO[[#This Row],[N.B.nota]]="","",ADDRESS(ROW(KALINDO[QB]),COLUMN(KALINDO[QB]))&amp;":"&amp;ADDRESS(ROW(),COLUMN(KALINDO[QB])))</f>
        <v/>
      </c>
      <c r="Y91" s="46" t="str">
        <f ca="1">IF(KALINDO[[#This Row],[//]]="","",HYPERLINK("[../DB.xlsx]DB!e"&amp;MATCH(KALINDO[[#This Row],[concat]],[3]!db[NB NOTA_C],0)+1,"&gt;"))</f>
        <v/>
      </c>
      <c r="Z91" s="32" t="str">
        <f ca="1">IF(KALINDO[[#This Row],[ID NOTA]]="",INDIRECT(ADDRESS(ROW()-1,COLUMN())),KALINDO[[#This Row],[ID NOTA]])</f>
        <v>ID NOTA_H</v>
      </c>
    </row>
    <row r="92" spans="1:26" x14ac:dyDescent="0.25">
      <c r="A92" s="32"/>
      <c r="B92" s="48" t="str">
        <f>IF(KALINDO[[#This Row],[N_ID]]="","",INDEX(Table1[ID],MATCH(KALINDO[[#This Row],[N_ID]],Table1[N_ID],0)))</f>
        <v/>
      </c>
      <c r="C92" s="48" t="str">
        <f ca="1">IF(KALINDO[[#This Row],[//]]="","",HYPERLINK("[NOTA.xlsx]NOTA!D"&amp;KALINDO[[#This Row],[//]]+2,"&gt;"))</f>
        <v/>
      </c>
      <c r="D92" s="48" t="str">
        <f>IF(KALINDO[[#This Row],[ID NOTA]]="","",INDEX(Table1[QB],MATCH(KALINDO[[#This Row],[ID NOTA]],Table1[ID],0)))</f>
        <v/>
      </c>
      <c r="E9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92" s="48"/>
      <c r="G92" s="30" t="str">
        <f ca="1">IF(KALINDO[[#This Row],[N_ID]]="","",INDEX(INDIRECT($2:$2),KALINDO[[#This Row],[//]]))</f>
        <v/>
      </c>
      <c r="H92" s="30" t="str">
        <f ca="1">IF(KALINDO[[#This Row],[N_ID]]="","",INDEX(INDIRECT($2:$2),KALINDO[[#This Row],[//]]))</f>
        <v/>
      </c>
      <c r="I92" s="31" t="str">
        <f ca="1">IF(KALINDO[[#This Row],[N_ID]]="","",INDEX(INDIRECT($2:$2),KALINDO[[#This Row],[//]]))</f>
        <v/>
      </c>
      <c r="J92" s="31" t="str">
        <f ca="1">IF(KALINDO[[#This Row],[//]]="","",INDEX([3]!db[NB PAJAK],KALINDO[[#This Row],[stt]]-1))</f>
        <v/>
      </c>
      <c r="K92" s="48" t="str">
        <f ca="1">IF(KALINDO[[#This Row],[//]]="","",INDEX(INDIRECT($2:$2),KALINDO[[#This Row],[//]]))</f>
        <v/>
      </c>
      <c r="L92" s="48" t="str">
        <f ca="1">IF(KALINDO[[#This Row],[//]]="","",INDEX(INDIRECT($2:$2),KALINDO[[#This Row],[//]]))</f>
        <v/>
      </c>
      <c r="M92" s="48" t="str">
        <f ca="1">IF(KALINDO[[#This Row],[//]]="","",INDEX(INDIRECT($2:$2),KALINDO[[#This Row],[//]]))</f>
        <v/>
      </c>
      <c r="N92" s="33" t="str">
        <f ca="1">IF(KALINDO[[#This Row],[//]]="","",INDEX(INDIRECT($2:$2),KALINDO[[#This Row],[//]]))</f>
        <v/>
      </c>
      <c r="O92" s="44" t="str">
        <f ca="1">IF(KALINDO[[#This Row],[//]]="","",INDEX(INDIRECT($2:$2),KALINDO[[#This Row],[//]]))</f>
        <v/>
      </c>
      <c r="P92" s="44" t="str">
        <f ca="1">IF(KALINDO[[#This Row],[//]]="","",IF(INDEX(INDIRECT($2:$2),KALINDO[[#This Row],[//]])="","",INDEX(INDIRECT($2:$2),KALINDO[[#This Row],[//]])))</f>
        <v/>
      </c>
      <c r="Q92" s="33" t="str">
        <f ca="1">IF(KALINDO[[#This Row],[//]]="","",INDEX(INDIRECT($2:$2),KALINDO[[#This Row],[//]]))</f>
        <v/>
      </c>
      <c r="R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92" s="45" t="str">
        <f ca="1">IF(KALINDO[[#This Row],[//]]="","",IF(INDEX(INDIRECT($2:$2),KALINDO[[#This Row],[//]])="","",INDEX(INDIRECT($2:$2),KALINDO[[#This Row],[//]])))</f>
        <v/>
      </c>
      <c r="U92" s="31" t="str">
        <f ca="1">IF(KALINDO[[#This Row],[//]]="","",INDEX(INDIRECT($2:$2),KALINDO[[#This Row],[//]]))</f>
        <v/>
      </c>
      <c r="V92" s="31" t="str">
        <f ca="1">LOWER(SUBSTITUTE(SUBSTITUTE(SUBSTITUTE(SUBSTITUTE(SUBSTITUTE(SUBSTITUTE(SUBSTITUTE(KALINDO[[#This Row],[N.B.nota]]," ",""),"-",""),"(",""),")",""),".",""),",",""),"/",""))</f>
        <v/>
      </c>
      <c r="W92" s="31" t="str">
        <f ca="1">IF(KALINDO[[#This Row],[concat]]="","",MATCH(KALINDO[[#This Row],[concat]],[3]!db[NB NOTA_C],0)+1)</f>
        <v/>
      </c>
      <c r="X92" s="31" t="str">
        <f ca="1">IF(KALINDO[[#This Row],[N.B.nota]]="","",ADDRESS(ROW(KALINDO[QB]),COLUMN(KALINDO[QB]))&amp;":"&amp;ADDRESS(ROW(),COLUMN(KALINDO[QB])))</f>
        <v/>
      </c>
      <c r="Y92" s="46" t="str">
        <f ca="1">IF(KALINDO[[#This Row],[//]]="","",HYPERLINK("[../DB.xlsx]DB!e"&amp;MATCH(KALINDO[[#This Row],[concat]],[3]!db[NB NOTA_C],0)+1,"&gt;"))</f>
        <v/>
      </c>
      <c r="Z92" s="32" t="str">
        <f ca="1">IF(KALINDO[[#This Row],[ID NOTA]]="",INDIRECT(ADDRESS(ROW()-1,COLUMN())),KALINDO[[#This Row],[ID NOTA]])</f>
        <v>ID NOTA_H</v>
      </c>
    </row>
    <row r="93" spans="1:26" x14ac:dyDescent="0.25">
      <c r="A93" s="32"/>
      <c r="B93" s="48" t="str">
        <f>IF(KALINDO[[#This Row],[N_ID]]="","",INDEX(Table1[ID],MATCH(KALINDO[[#This Row],[N_ID]],Table1[N_ID],0)))</f>
        <v/>
      </c>
      <c r="C93" s="48" t="str">
        <f ca="1">IF(KALINDO[[#This Row],[//]]="","",HYPERLINK("[NOTA.xlsx]NOTA!D"&amp;KALINDO[[#This Row],[//]]+2,"&gt;"))</f>
        <v/>
      </c>
      <c r="D93" s="48" t="str">
        <f>IF(KALINDO[[#This Row],[ID NOTA]]="","",INDEX(Table1[QB],MATCH(KALINDO[[#This Row],[ID NOTA]],Table1[ID],0)))</f>
        <v/>
      </c>
      <c r="E9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93" s="48"/>
      <c r="G93" s="30" t="str">
        <f ca="1">IF(KALINDO[[#This Row],[N_ID]]="","",INDEX(INDIRECT($2:$2),KALINDO[[#This Row],[//]]))</f>
        <v/>
      </c>
      <c r="H93" s="30" t="str">
        <f ca="1">IF(KALINDO[[#This Row],[N_ID]]="","",INDEX(INDIRECT($2:$2),KALINDO[[#This Row],[//]]))</f>
        <v/>
      </c>
      <c r="I93" s="31" t="str">
        <f ca="1">IF(KALINDO[[#This Row],[N_ID]]="","",INDEX(INDIRECT($2:$2),KALINDO[[#This Row],[//]]))</f>
        <v/>
      </c>
      <c r="J93" s="31" t="str">
        <f ca="1">IF(KALINDO[[#This Row],[//]]="","",INDEX([3]!db[NB PAJAK],KALINDO[[#This Row],[stt]]-1))</f>
        <v/>
      </c>
      <c r="K93" s="48" t="str">
        <f ca="1">IF(KALINDO[[#This Row],[//]]="","",INDEX(INDIRECT($2:$2),KALINDO[[#This Row],[//]]))</f>
        <v/>
      </c>
      <c r="L93" s="48" t="str">
        <f ca="1">IF(KALINDO[[#This Row],[//]]="","",INDEX(INDIRECT($2:$2),KALINDO[[#This Row],[//]]))</f>
        <v/>
      </c>
      <c r="M93" s="48" t="str">
        <f ca="1">IF(KALINDO[[#This Row],[//]]="","",INDEX(INDIRECT($2:$2),KALINDO[[#This Row],[//]]))</f>
        <v/>
      </c>
      <c r="N93" s="33" t="str">
        <f ca="1">IF(KALINDO[[#This Row],[//]]="","",INDEX(INDIRECT($2:$2),KALINDO[[#This Row],[//]]))</f>
        <v/>
      </c>
      <c r="O93" s="44" t="str">
        <f ca="1">IF(KALINDO[[#This Row],[//]]="","",INDEX(INDIRECT($2:$2),KALINDO[[#This Row],[//]]))</f>
        <v/>
      </c>
      <c r="P93" s="44" t="str">
        <f ca="1">IF(KALINDO[[#This Row],[//]]="","",IF(INDEX(INDIRECT($2:$2),KALINDO[[#This Row],[//]])="","",INDEX(INDIRECT($2:$2),KALINDO[[#This Row],[//]])))</f>
        <v/>
      </c>
      <c r="Q93" s="33" t="str">
        <f ca="1">IF(KALINDO[[#This Row],[//]]="","",INDEX(INDIRECT($2:$2),KALINDO[[#This Row],[//]]))</f>
        <v/>
      </c>
      <c r="R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93" s="45" t="str">
        <f ca="1">IF(KALINDO[[#This Row],[//]]="","",IF(INDEX(INDIRECT($2:$2),KALINDO[[#This Row],[//]])="","",INDEX(INDIRECT($2:$2),KALINDO[[#This Row],[//]])))</f>
        <v/>
      </c>
      <c r="U93" s="31" t="str">
        <f ca="1">IF(KALINDO[[#This Row],[//]]="","",INDEX(INDIRECT($2:$2),KALINDO[[#This Row],[//]]))</f>
        <v/>
      </c>
      <c r="V93" s="31" t="str">
        <f ca="1">LOWER(SUBSTITUTE(SUBSTITUTE(SUBSTITUTE(SUBSTITUTE(SUBSTITUTE(SUBSTITUTE(SUBSTITUTE(KALINDO[[#This Row],[N.B.nota]]," ",""),"-",""),"(",""),")",""),".",""),",",""),"/",""))</f>
        <v/>
      </c>
      <c r="W93" s="31" t="str">
        <f ca="1">IF(KALINDO[[#This Row],[concat]]="","",MATCH(KALINDO[[#This Row],[concat]],[3]!db[NB NOTA_C],0)+1)</f>
        <v/>
      </c>
      <c r="X93" s="31" t="str">
        <f ca="1">IF(KALINDO[[#This Row],[N.B.nota]]="","",ADDRESS(ROW(KALINDO[QB]),COLUMN(KALINDO[QB]))&amp;":"&amp;ADDRESS(ROW(),COLUMN(KALINDO[QB])))</f>
        <v/>
      </c>
      <c r="Y93" s="46" t="str">
        <f ca="1">IF(KALINDO[[#This Row],[//]]="","",HYPERLINK("[../DB.xlsx]DB!e"&amp;MATCH(KALINDO[[#This Row],[concat]],[3]!db[NB NOTA_C],0)+1,"&gt;"))</f>
        <v/>
      </c>
      <c r="Z93" s="32" t="str">
        <f ca="1">IF(KALINDO[[#This Row],[ID NOTA]]="",INDIRECT(ADDRESS(ROW()-1,COLUMN())),KALINDO[[#This Row],[ID NOTA]])</f>
        <v>ID NOTA_H</v>
      </c>
    </row>
    <row r="94" spans="1:26" x14ac:dyDescent="0.25">
      <c r="A94" s="32"/>
      <c r="B94" s="48" t="str">
        <f>IF(KALINDO[[#This Row],[N_ID]]="","",INDEX(Table1[ID],MATCH(KALINDO[[#This Row],[N_ID]],Table1[N_ID],0)))</f>
        <v/>
      </c>
      <c r="C94" s="48" t="str">
        <f ca="1">IF(KALINDO[[#This Row],[//]]="","",HYPERLINK("[NOTA.xlsx]NOTA!D"&amp;KALINDO[[#This Row],[//]]+2,"&gt;"))</f>
        <v/>
      </c>
      <c r="D94" s="48" t="str">
        <f>IF(KALINDO[[#This Row],[ID NOTA]]="","",INDEX(Table1[QB],MATCH(KALINDO[[#This Row],[ID NOTA]],Table1[ID],0)))</f>
        <v/>
      </c>
      <c r="E9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94" s="48"/>
      <c r="G94" s="30" t="str">
        <f ca="1">IF(KALINDO[[#This Row],[N_ID]]="","",INDEX(INDIRECT($2:$2),KALINDO[[#This Row],[//]]))</f>
        <v/>
      </c>
      <c r="H94" s="30" t="str">
        <f ca="1">IF(KALINDO[[#This Row],[N_ID]]="","",INDEX(INDIRECT($2:$2),KALINDO[[#This Row],[//]]))</f>
        <v/>
      </c>
      <c r="I94" s="31" t="str">
        <f ca="1">IF(KALINDO[[#This Row],[N_ID]]="","",INDEX(INDIRECT($2:$2),KALINDO[[#This Row],[//]]))</f>
        <v/>
      </c>
      <c r="J94" s="31" t="str">
        <f ca="1">IF(KALINDO[[#This Row],[//]]="","",INDEX([3]!db[NB PAJAK],KALINDO[[#This Row],[stt]]-1))</f>
        <v/>
      </c>
      <c r="K94" s="48" t="str">
        <f ca="1">IF(KALINDO[[#This Row],[//]]="","",INDEX(INDIRECT($2:$2),KALINDO[[#This Row],[//]]))</f>
        <v/>
      </c>
      <c r="L94" s="48" t="str">
        <f ca="1">IF(KALINDO[[#This Row],[//]]="","",INDEX(INDIRECT($2:$2),KALINDO[[#This Row],[//]]))</f>
        <v/>
      </c>
      <c r="M94" s="48" t="str">
        <f ca="1">IF(KALINDO[[#This Row],[//]]="","",INDEX(INDIRECT($2:$2),KALINDO[[#This Row],[//]]))</f>
        <v/>
      </c>
      <c r="N94" s="33" t="str">
        <f ca="1">IF(KALINDO[[#This Row],[//]]="","",INDEX(INDIRECT($2:$2),KALINDO[[#This Row],[//]]))</f>
        <v/>
      </c>
      <c r="O94" s="44" t="str">
        <f ca="1">IF(KALINDO[[#This Row],[//]]="","",INDEX(INDIRECT($2:$2),KALINDO[[#This Row],[//]]))</f>
        <v/>
      </c>
      <c r="P94" s="44" t="str">
        <f ca="1">IF(KALINDO[[#This Row],[//]]="","",IF(INDEX(INDIRECT($2:$2),KALINDO[[#This Row],[//]])="","",INDEX(INDIRECT($2:$2),KALINDO[[#This Row],[//]])))</f>
        <v/>
      </c>
      <c r="Q94" s="33" t="str">
        <f ca="1">IF(KALINDO[[#This Row],[//]]="","",INDEX(INDIRECT($2:$2),KALINDO[[#This Row],[//]]))</f>
        <v/>
      </c>
      <c r="R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94" s="45" t="str">
        <f ca="1">IF(KALINDO[[#This Row],[//]]="","",IF(INDEX(INDIRECT($2:$2),KALINDO[[#This Row],[//]])="","",INDEX(INDIRECT($2:$2),KALINDO[[#This Row],[//]])))</f>
        <v/>
      </c>
      <c r="U94" s="31" t="str">
        <f ca="1">IF(KALINDO[[#This Row],[//]]="","",INDEX(INDIRECT($2:$2),KALINDO[[#This Row],[//]]))</f>
        <v/>
      </c>
      <c r="V94" s="31" t="str">
        <f ca="1">LOWER(SUBSTITUTE(SUBSTITUTE(SUBSTITUTE(SUBSTITUTE(SUBSTITUTE(SUBSTITUTE(SUBSTITUTE(KALINDO[[#This Row],[N.B.nota]]," ",""),"-",""),"(",""),")",""),".",""),",",""),"/",""))</f>
        <v/>
      </c>
      <c r="W94" s="31" t="str">
        <f ca="1">IF(KALINDO[[#This Row],[concat]]="","",MATCH(KALINDO[[#This Row],[concat]],[3]!db[NB NOTA_C],0)+1)</f>
        <v/>
      </c>
      <c r="X94" s="31" t="str">
        <f ca="1">IF(KALINDO[[#This Row],[N.B.nota]]="","",ADDRESS(ROW(KALINDO[QB]),COLUMN(KALINDO[QB]))&amp;":"&amp;ADDRESS(ROW(),COLUMN(KALINDO[QB])))</f>
        <v/>
      </c>
      <c r="Y94" s="46" t="str">
        <f ca="1">IF(KALINDO[[#This Row],[//]]="","",HYPERLINK("[../DB.xlsx]DB!e"&amp;MATCH(KALINDO[[#This Row],[concat]],[3]!db[NB NOTA_C],0)+1,"&gt;"))</f>
        <v/>
      </c>
      <c r="Z94" s="32" t="str">
        <f ca="1">IF(KALINDO[[#This Row],[ID NOTA]]="",INDIRECT(ADDRESS(ROW()-1,COLUMN())),KALINDO[[#This Row],[ID NOTA]])</f>
        <v>ID NOTA_H</v>
      </c>
    </row>
    <row r="95" spans="1:26" x14ac:dyDescent="0.25">
      <c r="A95" s="32"/>
      <c r="B95" s="48" t="str">
        <f>IF(KALINDO[[#This Row],[N_ID]]="","",INDEX(Table1[ID],MATCH(KALINDO[[#This Row],[N_ID]],Table1[N_ID],0)))</f>
        <v/>
      </c>
      <c r="C95" s="48" t="str">
        <f ca="1">IF(KALINDO[[#This Row],[//]]="","",HYPERLINK("[NOTA.xlsx]NOTA!D"&amp;KALINDO[[#This Row],[//]]+2,"&gt;"))</f>
        <v/>
      </c>
      <c r="D95" s="48" t="str">
        <f>IF(KALINDO[[#This Row],[ID NOTA]]="","",INDEX(Table1[QB],MATCH(KALINDO[[#This Row],[ID NOTA]],Table1[ID],0)))</f>
        <v/>
      </c>
      <c r="E9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95" s="48"/>
      <c r="G95" s="30" t="str">
        <f ca="1">IF(KALINDO[[#This Row],[N_ID]]="","",INDEX(INDIRECT($2:$2),KALINDO[[#This Row],[//]]))</f>
        <v/>
      </c>
      <c r="H95" s="30" t="str">
        <f ca="1">IF(KALINDO[[#This Row],[N_ID]]="","",INDEX(INDIRECT($2:$2),KALINDO[[#This Row],[//]]))</f>
        <v/>
      </c>
      <c r="I95" s="31" t="str">
        <f ca="1">IF(KALINDO[[#This Row],[N_ID]]="","",INDEX(INDIRECT($2:$2),KALINDO[[#This Row],[//]]))</f>
        <v/>
      </c>
      <c r="J95" s="31" t="str">
        <f ca="1">IF(KALINDO[[#This Row],[//]]="","",INDEX([3]!db[NB PAJAK],KALINDO[[#This Row],[stt]]-1))</f>
        <v/>
      </c>
      <c r="K95" s="48" t="str">
        <f ca="1">IF(KALINDO[[#This Row],[//]]="","",INDEX(INDIRECT($2:$2),KALINDO[[#This Row],[//]]))</f>
        <v/>
      </c>
      <c r="L95" s="48" t="str">
        <f ca="1">IF(KALINDO[[#This Row],[//]]="","",INDEX(INDIRECT($2:$2),KALINDO[[#This Row],[//]]))</f>
        <v/>
      </c>
      <c r="M95" s="48" t="str">
        <f ca="1">IF(KALINDO[[#This Row],[//]]="","",INDEX(INDIRECT($2:$2),KALINDO[[#This Row],[//]]))</f>
        <v/>
      </c>
      <c r="N95" s="33" t="str">
        <f ca="1">IF(KALINDO[[#This Row],[//]]="","",INDEX(INDIRECT($2:$2),KALINDO[[#This Row],[//]]))</f>
        <v/>
      </c>
      <c r="O95" s="44" t="str">
        <f ca="1">IF(KALINDO[[#This Row],[//]]="","",INDEX(INDIRECT($2:$2),KALINDO[[#This Row],[//]]))</f>
        <v/>
      </c>
      <c r="P95" s="44" t="str">
        <f ca="1">IF(KALINDO[[#This Row],[//]]="","",IF(INDEX(INDIRECT($2:$2),KALINDO[[#This Row],[//]])="","",INDEX(INDIRECT($2:$2),KALINDO[[#This Row],[//]])))</f>
        <v/>
      </c>
      <c r="Q95" s="33" t="str">
        <f ca="1">IF(KALINDO[[#This Row],[//]]="","",INDEX(INDIRECT($2:$2),KALINDO[[#This Row],[//]]))</f>
        <v/>
      </c>
      <c r="R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95" s="45" t="str">
        <f ca="1">IF(KALINDO[[#This Row],[//]]="","",IF(INDEX(INDIRECT($2:$2),KALINDO[[#This Row],[//]])="","",INDEX(INDIRECT($2:$2),KALINDO[[#This Row],[//]])))</f>
        <v/>
      </c>
      <c r="U95" s="31" t="str">
        <f ca="1">IF(KALINDO[[#This Row],[//]]="","",INDEX(INDIRECT($2:$2),KALINDO[[#This Row],[//]]))</f>
        <v/>
      </c>
      <c r="V95" s="31" t="str">
        <f ca="1">LOWER(SUBSTITUTE(SUBSTITUTE(SUBSTITUTE(SUBSTITUTE(SUBSTITUTE(SUBSTITUTE(SUBSTITUTE(KALINDO[[#This Row],[N.B.nota]]," ",""),"-",""),"(",""),")",""),".",""),",",""),"/",""))</f>
        <v/>
      </c>
      <c r="W95" s="31" t="str">
        <f ca="1">IF(KALINDO[[#This Row],[concat]]="","",MATCH(KALINDO[[#This Row],[concat]],[3]!db[NB NOTA_C],0)+1)</f>
        <v/>
      </c>
      <c r="X95" s="31" t="str">
        <f ca="1">IF(KALINDO[[#This Row],[N.B.nota]]="","",ADDRESS(ROW(KALINDO[QB]),COLUMN(KALINDO[QB]))&amp;":"&amp;ADDRESS(ROW(),COLUMN(KALINDO[QB])))</f>
        <v/>
      </c>
      <c r="Y95" s="46" t="str">
        <f ca="1">IF(KALINDO[[#This Row],[//]]="","",HYPERLINK("[../DB.xlsx]DB!e"&amp;MATCH(KALINDO[[#This Row],[concat]],[3]!db[NB NOTA_C],0)+1,"&gt;"))</f>
        <v/>
      </c>
      <c r="Z95" s="32" t="str">
        <f ca="1">IF(KALINDO[[#This Row],[ID NOTA]]="",INDIRECT(ADDRESS(ROW()-1,COLUMN())),KALINDO[[#This Row],[ID NOTA]])</f>
        <v>ID NOTA_H</v>
      </c>
    </row>
    <row r="96" spans="1:26" x14ac:dyDescent="0.25">
      <c r="A96" s="32"/>
      <c r="B96" s="48" t="str">
        <f>IF(KALINDO[[#This Row],[N_ID]]="","",INDEX(Table1[ID],MATCH(KALINDO[[#This Row],[N_ID]],Table1[N_ID],0)))</f>
        <v/>
      </c>
      <c r="C96" s="48" t="str">
        <f ca="1">IF(KALINDO[[#This Row],[//]]="","",HYPERLINK("[NOTA.xlsx]NOTA!D"&amp;KALINDO[[#This Row],[//]]+2,"&gt;"))</f>
        <v/>
      </c>
      <c r="D96" s="48" t="str">
        <f>IF(KALINDO[[#This Row],[ID NOTA]]="","",INDEX(Table1[QB],MATCH(KALINDO[[#This Row],[ID NOTA]],Table1[ID],0)))</f>
        <v/>
      </c>
      <c r="E9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96" s="48"/>
      <c r="G96" s="30" t="str">
        <f ca="1">IF(KALINDO[[#This Row],[N_ID]]="","",INDEX(INDIRECT($2:$2),KALINDO[[#This Row],[//]]))</f>
        <v/>
      </c>
      <c r="H96" s="30" t="str">
        <f ca="1">IF(KALINDO[[#This Row],[N_ID]]="","",INDEX(INDIRECT($2:$2),KALINDO[[#This Row],[//]]))</f>
        <v/>
      </c>
      <c r="I96" s="31" t="str">
        <f ca="1">IF(KALINDO[[#This Row],[N_ID]]="","",INDEX(INDIRECT($2:$2),KALINDO[[#This Row],[//]]))</f>
        <v/>
      </c>
      <c r="J96" s="31" t="str">
        <f ca="1">IF(KALINDO[[#This Row],[//]]="","",INDEX([3]!db[NB PAJAK],KALINDO[[#This Row],[stt]]-1))</f>
        <v/>
      </c>
      <c r="K96" s="48" t="str">
        <f ca="1">IF(KALINDO[[#This Row],[//]]="","",INDEX(INDIRECT($2:$2),KALINDO[[#This Row],[//]]))</f>
        <v/>
      </c>
      <c r="L96" s="48" t="str">
        <f ca="1">IF(KALINDO[[#This Row],[//]]="","",INDEX(INDIRECT($2:$2),KALINDO[[#This Row],[//]]))</f>
        <v/>
      </c>
      <c r="M96" s="48" t="str">
        <f ca="1">IF(KALINDO[[#This Row],[//]]="","",INDEX(INDIRECT($2:$2),KALINDO[[#This Row],[//]]))</f>
        <v/>
      </c>
      <c r="N96" s="33" t="str">
        <f ca="1">IF(KALINDO[[#This Row],[//]]="","",INDEX(INDIRECT($2:$2),KALINDO[[#This Row],[//]]))</f>
        <v/>
      </c>
      <c r="O96" s="44" t="str">
        <f ca="1">IF(KALINDO[[#This Row],[//]]="","",INDEX(INDIRECT($2:$2),KALINDO[[#This Row],[//]]))</f>
        <v/>
      </c>
      <c r="P96" s="44" t="str">
        <f ca="1">IF(KALINDO[[#This Row],[//]]="","",IF(INDEX(INDIRECT($2:$2),KALINDO[[#This Row],[//]])="","",INDEX(INDIRECT($2:$2),KALINDO[[#This Row],[//]])))</f>
        <v/>
      </c>
      <c r="Q96" s="33" t="str">
        <f ca="1">IF(KALINDO[[#This Row],[//]]="","",INDEX(INDIRECT($2:$2),KALINDO[[#This Row],[//]]))</f>
        <v/>
      </c>
      <c r="R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96" s="45" t="str">
        <f ca="1">IF(KALINDO[[#This Row],[//]]="","",IF(INDEX(INDIRECT($2:$2),KALINDO[[#This Row],[//]])="","",INDEX(INDIRECT($2:$2),KALINDO[[#This Row],[//]])))</f>
        <v/>
      </c>
      <c r="U96" s="31" t="str">
        <f ca="1">IF(KALINDO[[#This Row],[//]]="","",INDEX(INDIRECT($2:$2),KALINDO[[#This Row],[//]]))</f>
        <v/>
      </c>
      <c r="V96" s="31" t="str">
        <f ca="1">LOWER(SUBSTITUTE(SUBSTITUTE(SUBSTITUTE(SUBSTITUTE(SUBSTITUTE(SUBSTITUTE(SUBSTITUTE(KALINDO[[#This Row],[N.B.nota]]," ",""),"-",""),"(",""),")",""),".",""),",",""),"/",""))</f>
        <v/>
      </c>
      <c r="W96" s="31" t="str">
        <f ca="1">IF(KALINDO[[#This Row],[concat]]="","",MATCH(KALINDO[[#This Row],[concat]],[3]!db[NB NOTA_C],0)+1)</f>
        <v/>
      </c>
      <c r="X96" s="31" t="str">
        <f ca="1">IF(KALINDO[[#This Row],[N.B.nota]]="","",ADDRESS(ROW(KALINDO[QB]),COLUMN(KALINDO[QB]))&amp;":"&amp;ADDRESS(ROW(),COLUMN(KALINDO[QB])))</f>
        <v/>
      </c>
      <c r="Y96" s="46" t="str">
        <f ca="1">IF(KALINDO[[#This Row],[//]]="","",HYPERLINK("[../DB.xlsx]DB!e"&amp;MATCH(KALINDO[[#This Row],[concat]],[3]!db[NB NOTA_C],0)+1,"&gt;"))</f>
        <v/>
      </c>
      <c r="Z96" s="32" t="str">
        <f ca="1">IF(KALINDO[[#This Row],[ID NOTA]]="",INDIRECT(ADDRESS(ROW()-1,COLUMN())),KALINDO[[#This Row],[ID NOTA]])</f>
        <v>ID NOTA_H</v>
      </c>
    </row>
    <row r="97" spans="1:26" x14ac:dyDescent="0.25">
      <c r="A97" s="32"/>
      <c r="B97" s="48" t="str">
        <f>IF(KALINDO[[#This Row],[N_ID]]="","",INDEX(Table1[ID],MATCH(KALINDO[[#This Row],[N_ID]],Table1[N_ID],0)))</f>
        <v/>
      </c>
      <c r="C97" s="48" t="str">
        <f ca="1">IF(KALINDO[[#This Row],[//]]="","",HYPERLINK("[NOTA.xlsx]NOTA!D"&amp;KALINDO[[#This Row],[//]]+2,"&gt;"))</f>
        <v/>
      </c>
      <c r="D97" s="48" t="str">
        <f>IF(KALINDO[[#This Row],[ID NOTA]]="","",INDEX(Table1[QB],MATCH(KALINDO[[#This Row],[ID NOTA]],Table1[ID],0)))</f>
        <v/>
      </c>
      <c r="E9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97" s="48"/>
      <c r="G97" s="30" t="str">
        <f ca="1">IF(KALINDO[[#This Row],[N_ID]]="","",INDEX(INDIRECT($2:$2),KALINDO[[#This Row],[//]]))</f>
        <v/>
      </c>
      <c r="H97" s="30" t="str">
        <f ca="1">IF(KALINDO[[#This Row],[N_ID]]="","",INDEX(INDIRECT($2:$2),KALINDO[[#This Row],[//]]))</f>
        <v/>
      </c>
      <c r="I97" s="31" t="str">
        <f ca="1">IF(KALINDO[[#This Row],[N_ID]]="","",INDEX(INDIRECT($2:$2),KALINDO[[#This Row],[//]]))</f>
        <v/>
      </c>
      <c r="J97" s="31" t="str">
        <f ca="1">IF(KALINDO[[#This Row],[//]]="","",INDEX([3]!db[NB PAJAK],KALINDO[[#This Row],[stt]]-1))</f>
        <v/>
      </c>
      <c r="K97" s="48" t="str">
        <f ca="1">IF(KALINDO[[#This Row],[//]]="","",INDEX(INDIRECT($2:$2),KALINDO[[#This Row],[//]]))</f>
        <v/>
      </c>
      <c r="L97" s="48" t="str">
        <f ca="1">IF(KALINDO[[#This Row],[//]]="","",INDEX(INDIRECT($2:$2),KALINDO[[#This Row],[//]]))</f>
        <v/>
      </c>
      <c r="M97" s="48" t="str">
        <f ca="1">IF(KALINDO[[#This Row],[//]]="","",INDEX(INDIRECT($2:$2),KALINDO[[#This Row],[//]]))</f>
        <v/>
      </c>
      <c r="N97" s="33" t="str">
        <f ca="1">IF(KALINDO[[#This Row],[//]]="","",INDEX(INDIRECT($2:$2),KALINDO[[#This Row],[//]]))</f>
        <v/>
      </c>
      <c r="O97" s="44" t="str">
        <f ca="1">IF(KALINDO[[#This Row],[//]]="","",INDEX(INDIRECT($2:$2),KALINDO[[#This Row],[//]]))</f>
        <v/>
      </c>
      <c r="P97" s="44" t="str">
        <f ca="1">IF(KALINDO[[#This Row],[//]]="","",IF(INDEX(INDIRECT($2:$2),KALINDO[[#This Row],[//]])="","",INDEX(INDIRECT($2:$2),KALINDO[[#This Row],[//]])))</f>
        <v/>
      </c>
      <c r="Q97" s="33" t="str">
        <f ca="1">IF(KALINDO[[#This Row],[//]]="","",INDEX(INDIRECT($2:$2),KALINDO[[#This Row],[//]]))</f>
        <v/>
      </c>
      <c r="R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97" s="45" t="str">
        <f ca="1">IF(KALINDO[[#This Row],[//]]="","",IF(INDEX(INDIRECT($2:$2),KALINDO[[#This Row],[//]])="","",INDEX(INDIRECT($2:$2),KALINDO[[#This Row],[//]])))</f>
        <v/>
      </c>
      <c r="U97" s="31" t="str">
        <f ca="1">IF(KALINDO[[#This Row],[//]]="","",INDEX(INDIRECT($2:$2),KALINDO[[#This Row],[//]]))</f>
        <v/>
      </c>
      <c r="V97" s="31" t="str">
        <f ca="1">LOWER(SUBSTITUTE(SUBSTITUTE(SUBSTITUTE(SUBSTITUTE(SUBSTITUTE(SUBSTITUTE(SUBSTITUTE(KALINDO[[#This Row],[N.B.nota]]," ",""),"-",""),"(",""),")",""),".",""),",",""),"/",""))</f>
        <v/>
      </c>
      <c r="W97" s="31" t="str">
        <f ca="1">IF(KALINDO[[#This Row],[concat]]="","",MATCH(KALINDO[[#This Row],[concat]],[3]!db[NB NOTA_C],0)+1)</f>
        <v/>
      </c>
      <c r="X97" s="31" t="str">
        <f ca="1">IF(KALINDO[[#This Row],[N.B.nota]]="","",ADDRESS(ROW(KALINDO[QB]),COLUMN(KALINDO[QB]))&amp;":"&amp;ADDRESS(ROW(),COLUMN(KALINDO[QB])))</f>
        <v/>
      </c>
      <c r="Y97" s="46" t="str">
        <f ca="1">IF(KALINDO[[#This Row],[//]]="","",HYPERLINK("[../DB.xlsx]DB!e"&amp;MATCH(KALINDO[[#This Row],[concat]],[3]!db[NB NOTA_C],0)+1,"&gt;"))</f>
        <v/>
      </c>
      <c r="Z97" s="32" t="str">
        <f ca="1">IF(KALINDO[[#This Row],[ID NOTA]]="",INDIRECT(ADDRESS(ROW()-1,COLUMN())),KALINDO[[#This Row],[ID NOTA]])</f>
        <v>ID NOTA_H</v>
      </c>
    </row>
    <row r="98" spans="1:26" x14ac:dyDescent="0.25">
      <c r="A98" s="32"/>
      <c r="B98" s="48" t="str">
        <f>IF(KALINDO[[#This Row],[N_ID]]="","",INDEX(Table1[ID],MATCH(KALINDO[[#This Row],[N_ID]],Table1[N_ID],0)))</f>
        <v/>
      </c>
      <c r="C98" s="48" t="str">
        <f ca="1">IF(KALINDO[[#This Row],[//]]="","",HYPERLINK("[NOTA.xlsx]NOTA!D"&amp;KALINDO[[#This Row],[//]]+2,"&gt;"))</f>
        <v/>
      </c>
      <c r="D98" s="48" t="str">
        <f>IF(KALINDO[[#This Row],[ID NOTA]]="","",INDEX(Table1[QB],MATCH(KALINDO[[#This Row],[ID NOTA]],Table1[ID],0)))</f>
        <v/>
      </c>
      <c r="E9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98" s="48"/>
      <c r="G98" s="30" t="str">
        <f ca="1">IF(KALINDO[[#This Row],[N_ID]]="","",INDEX(INDIRECT($2:$2),KALINDO[[#This Row],[//]]))</f>
        <v/>
      </c>
      <c r="H98" s="30" t="str">
        <f ca="1">IF(KALINDO[[#This Row],[N_ID]]="","",INDEX(INDIRECT($2:$2),KALINDO[[#This Row],[//]]))</f>
        <v/>
      </c>
      <c r="I98" s="31" t="str">
        <f ca="1">IF(KALINDO[[#This Row],[N_ID]]="","",INDEX(INDIRECT($2:$2),KALINDO[[#This Row],[//]]))</f>
        <v/>
      </c>
      <c r="J98" s="31" t="str">
        <f ca="1">IF(KALINDO[[#This Row],[//]]="","",INDEX([3]!db[NB PAJAK],KALINDO[[#This Row],[stt]]-1))</f>
        <v/>
      </c>
      <c r="K98" s="48" t="str">
        <f ca="1">IF(KALINDO[[#This Row],[//]]="","",INDEX(INDIRECT($2:$2),KALINDO[[#This Row],[//]]))</f>
        <v/>
      </c>
      <c r="L98" s="48" t="str">
        <f ca="1">IF(KALINDO[[#This Row],[//]]="","",INDEX(INDIRECT($2:$2),KALINDO[[#This Row],[//]]))</f>
        <v/>
      </c>
      <c r="M98" s="48" t="str">
        <f ca="1">IF(KALINDO[[#This Row],[//]]="","",INDEX(INDIRECT($2:$2),KALINDO[[#This Row],[//]]))</f>
        <v/>
      </c>
      <c r="N98" s="33" t="str">
        <f ca="1">IF(KALINDO[[#This Row],[//]]="","",INDEX(INDIRECT($2:$2),KALINDO[[#This Row],[//]]))</f>
        <v/>
      </c>
      <c r="O98" s="44" t="str">
        <f ca="1">IF(KALINDO[[#This Row],[//]]="","",INDEX(INDIRECT($2:$2),KALINDO[[#This Row],[//]]))</f>
        <v/>
      </c>
      <c r="P98" s="44" t="str">
        <f ca="1">IF(KALINDO[[#This Row],[//]]="","",IF(INDEX(INDIRECT($2:$2),KALINDO[[#This Row],[//]])="","",INDEX(INDIRECT($2:$2),KALINDO[[#This Row],[//]])))</f>
        <v/>
      </c>
      <c r="Q98" s="33" t="str">
        <f ca="1">IF(KALINDO[[#This Row],[//]]="","",INDEX(INDIRECT($2:$2),KALINDO[[#This Row],[//]]))</f>
        <v/>
      </c>
      <c r="R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98" s="45" t="str">
        <f ca="1">IF(KALINDO[[#This Row],[//]]="","",IF(INDEX(INDIRECT($2:$2),KALINDO[[#This Row],[//]])="","",INDEX(INDIRECT($2:$2),KALINDO[[#This Row],[//]])))</f>
        <v/>
      </c>
      <c r="U98" s="31" t="str">
        <f ca="1">IF(KALINDO[[#This Row],[//]]="","",INDEX(INDIRECT($2:$2),KALINDO[[#This Row],[//]]))</f>
        <v/>
      </c>
      <c r="V98" s="31" t="str">
        <f ca="1">LOWER(SUBSTITUTE(SUBSTITUTE(SUBSTITUTE(SUBSTITUTE(SUBSTITUTE(SUBSTITUTE(SUBSTITUTE(KALINDO[[#This Row],[N.B.nota]]," ",""),"-",""),"(",""),")",""),".",""),",",""),"/",""))</f>
        <v/>
      </c>
      <c r="W98" s="31" t="str">
        <f ca="1">IF(KALINDO[[#This Row],[concat]]="","",MATCH(KALINDO[[#This Row],[concat]],[3]!db[NB NOTA_C],0)+1)</f>
        <v/>
      </c>
      <c r="X98" s="31" t="str">
        <f ca="1">IF(KALINDO[[#This Row],[N.B.nota]]="","",ADDRESS(ROW(KALINDO[QB]),COLUMN(KALINDO[QB]))&amp;":"&amp;ADDRESS(ROW(),COLUMN(KALINDO[QB])))</f>
        <v/>
      </c>
      <c r="Y98" s="46" t="str">
        <f ca="1">IF(KALINDO[[#This Row],[//]]="","",HYPERLINK("[../DB.xlsx]DB!e"&amp;MATCH(KALINDO[[#This Row],[concat]],[3]!db[NB NOTA_C],0)+1,"&gt;"))</f>
        <v/>
      </c>
      <c r="Z98" s="32" t="str">
        <f ca="1">IF(KALINDO[[#This Row],[ID NOTA]]="",INDIRECT(ADDRESS(ROW()-1,COLUMN())),KALINDO[[#This Row],[ID NOTA]])</f>
        <v>ID NOTA_H</v>
      </c>
    </row>
    <row r="99" spans="1:26" x14ac:dyDescent="0.25">
      <c r="A99" s="32"/>
      <c r="B99" s="48" t="str">
        <f>IF(KALINDO[[#This Row],[N_ID]]="","",INDEX(Table1[ID],MATCH(KALINDO[[#This Row],[N_ID]],Table1[N_ID],0)))</f>
        <v/>
      </c>
      <c r="C99" s="48" t="str">
        <f ca="1">IF(KALINDO[[#This Row],[//]]="","",HYPERLINK("[NOTA.xlsx]NOTA!D"&amp;KALINDO[[#This Row],[//]]+2,"&gt;"))</f>
        <v/>
      </c>
      <c r="D99" s="48" t="str">
        <f>IF(KALINDO[[#This Row],[ID NOTA]]="","",INDEX(Table1[QB],MATCH(KALINDO[[#This Row],[ID NOTA]],Table1[ID],0)))</f>
        <v/>
      </c>
      <c r="E9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99" s="48"/>
      <c r="G99" s="30" t="str">
        <f ca="1">IF(KALINDO[[#This Row],[N_ID]]="","",INDEX(INDIRECT($2:$2),KALINDO[[#This Row],[//]]))</f>
        <v/>
      </c>
      <c r="H99" s="30" t="str">
        <f ca="1">IF(KALINDO[[#This Row],[N_ID]]="","",INDEX(INDIRECT($2:$2),KALINDO[[#This Row],[//]]))</f>
        <v/>
      </c>
      <c r="I99" s="31" t="str">
        <f ca="1">IF(KALINDO[[#This Row],[N_ID]]="","",INDEX(INDIRECT($2:$2),KALINDO[[#This Row],[//]]))</f>
        <v/>
      </c>
      <c r="J99" s="31" t="str">
        <f ca="1">IF(KALINDO[[#This Row],[//]]="","",INDEX([3]!db[NB PAJAK],KALINDO[[#This Row],[stt]]-1))</f>
        <v/>
      </c>
      <c r="K99" s="48" t="str">
        <f ca="1">IF(KALINDO[[#This Row],[//]]="","",INDEX(INDIRECT($2:$2),KALINDO[[#This Row],[//]]))</f>
        <v/>
      </c>
      <c r="L99" s="48" t="str">
        <f ca="1">IF(KALINDO[[#This Row],[//]]="","",INDEX(INDIRECT($2:$2),KALINDO[[#This Row],[//]]))</f>
        <v/>
      </c>
      <c r="M99" s="48" t="str">
        <f ca="1">IF(KALINDO[[#This Row],[//]]="","",INDEX(INDIRECT($2:$2),KALINDO[[#This Row],[//]]))</f>
        <v/>
      </c>
      <c r="N99" s="33" t="str">
        <f ca="1">IF(KALINDO[[#This Row],[//]]="","",INDEX(INDIRECT($2:$2),KALINDO[[#This Row],[//]]))</f>
        <v/>
      </c>
      <c r="O99" s="44" t="str">
        <f ca="1">IF(KALINDO[[#This Row],[//]]="","",INDEX(INDIRECT($2:$2),KALINDO[[#This Row],[//]]))</f>
        <v/>
      </c>
      <c r="P99" s="44" t="str">
        <f ca="1">IF(KALINDO[[#This Row],[//]]="","",IF(INDEX(INDIRECT($2:$2),KALINDO[[#This Row],[//]])="","",INDEX(INDIRECT($2:$2),KALINDO[[#This Row],[//]])))</f>
        <v/>
      </c>
      <c r="Q99" s="33" t="str">
        <f ca="1">IF(KALINDO[[#This Row],[//]]="","",INDEX(INDIRECT($2:$2),KALINDO[[#This Row],[//]]))</f>
        <v/>
      </c>
      <c r="R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99" s="45" t="str">
        <f ca="1">IF(KALINDO[[#This Row],[//]]="","",IF(INDEX(INDIRECT($2:$2),KALINDO[[#This Row],[//]])="","",INDEX(INDIRECT($2:$2),KALINDO[[#This Row],[//]])))</f>
        <v/>
      </c>
      <c r="U99" s="31" t="str">
        <f ca="1">IF(KALINDO[[#This Row],[//]]="","",INDEX(INDIRECT($2:$2),KALINDO[[#This Row],[//]]))</f>
        <v/>
      </c>
      <c r="V99" s="31" t="str">
        <f ca="1">LOWER(SUBSTITUTE(SUBSTITUTE(SUBSTITUTE(SUBSTITUTE(SUBSTITUTE(SUBSTITUTE(SUBSTITUTE(KALINDO[[#This Row],[N.B.nota]]," ",""),"-",""),"(",""),")",""),".",""),",",""),"/",""))</f>
        <v/>
      </c>
      <c r="W99" s="31" t="str">
        <f ca="1">IF(KALINDO[[#This Row],[concat]]="","",MATCH(KALINDO[[#This Row],[concat]],[3]!db[NB NOTA_C],0)+1)</f>
        <v/>
      </c>
      <c r="X99" s="31" t="str">
        <f ca="1">IF(KALINDO[[#This Row],[N.B.nota]]="","",ADDRESS(ROW(KALINDO[QB]),COLUMN(KALINDO[QB]))&amp;":"&amp;ADDRESS(ROW(),COLUMN(KALINDO[QB])))</f>
        <v/>
      </c>
      <c r="Y99" s="46" t="str">
        <f ca="1">IF(KALINDO[[#This Row],[//]]="","",HYPERLINK("[../DB.xlsx]DB!e"&amp;MATCH(KALINDO[[#This Row],[concat]],[3]!db[NB NOTA_C],0)+1,"&gt;"))</f>
        <v/>
      </c>
      <c r="Z99" s="32" t="str">
        <f ca="1">IF(KALINDO[[#This Row],[ID NOTA]]="",INDIRECT(ADDRESS(ROW()-1,COLUMN())),KALINDO[[#This Row],[ID NOTA]])</f>
        <v>ID NOTA_H</v>
      </c>
    </row>
    <row r="100" spans="1:26" x14ac:dyDescent="0.25">
      <c r="A100" s="32"/>
      <c r="B100" s="48" t="str">
        <f>IF(KALINDO[[#This Row],[N_ID]]="","",INDEX(Table1[ID],MATCH(KALINDO[[#This Row],[N_ID]],Table1[N_ID],0)))</f>
        <v/>
      </c>
      <c r="C100" s="48" t="str">
        <f ca="1">IF(KALINDO[[#This Row],[//]]="","",HYPERLINK("[NOTA.xlsx]NOTA!D"&amp;KALINDO[[#This Row],[//]]+2,"&gt;"))</f>
        <v/>
      </c>
      <c r="D100" s="48" t="str">
        <f>IF(KALINDO[[#This Row],[ID NOTA]]="","",INDEX(Table1[QB],MATCH(KALINDO[[#This Row],[ID NOTA]],Table1[ID],0)))</f>
        <v/>
      </c>
      <c r="E10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00" s="48"/>
      <c r="G100" s="30" t="str">
        <f ca="1">IF(KALINDO[[#This Row],[N_ID]]="","",INDEX(INDIRECT($2:$2),KALINDO[[#This Row],[//]]))</f>
        <v/>
      </c>
      <c r="H100" s="30" t="str">
        <f ca="1">IF(KALINDO[[#This Row],[N_ID]]="","",INDEX(INDIRECT($2:$2),KALINDO[[#This Row],[//]]))</f>
        <v/>
      </c>
      <c r="I100" s="31" t="str">
        <f ca="1">IF(KALINDO[[#This Row],[N_ID]]="","",INDEX(INDIRECT($2:$2),KALINDO[[#This Row],[//]]))</f>
        <v/>
      </c>
      <c r="J100" s="31" t="str">
        <f ca="1">IF(KALINDO[[#This Row],[//]]="","",INDEX([3]!db[NB PAJAK],KALINDO[[#This Row],[stt]]-1))</f>
        <v/>
      </c>
      <c r="K100" s="48" t="str">
        <f ca="1">IF(KALINDO[[#This Row],[//]]="","",INDEX(INDIRECT($2:$2),KALINDO[[#This Row],[//]]))</f>
        <v/>
      </c>
      <c r="L100" s="48" t="str">
        <f ca="1">IF(KALINDO[[#This Row],[//]]="","",INDEX(INDIRECT($2:$2),KALINDO[[#This Row],[//]]))</f>
        <v/>
      </c>
      <c r="M100" s="48" t="str">
        <f ca="1">IF(KALINDO[[#This Row],[//]]="","",INDEX(INDIRECT($2:$2),KALINDO[[#This Row],[//]]))</f>
        <v/>
      </c>
      <c r="N100" s="33" t="str">
        <f ca="1">IF(KALINDO[[#This Row],[//]]="","",INDEX(INDIRECT($2:$2),KALINDO[[#This Row],[//]]))</f>
        <v/>
      </c>
      <c r="O100" s="44" t="str">
        <f ca="1">IF(KALINDO[[#This Row],[//]]="","",INDEX(INDIRECT($2:$2),KALINDO[[#This Row],[//]]))</f>
        <v/>
      </c>
      <c r="P100" s="44" t="str">
        <f ca="1">IF(KALINDO[[#This Row],[//]]="","",IF(INDEX(INDIRECT($2:$2),KALINDO[[#This Row],[//]])="","",INDEX(INDIRECT($2:$2),KALINDO[[#This Row],[//]])))</f>
        <v/>
      </c>
      <c r="Q100" s="33" t="str">
        <f ca="1">IF(KALINDO[[#This Row],[//]]="","",INDEX(INDIRECT($2:$2),KALINDO[[#This Row],[//]]))</f>
        <v/>
      </c>
      <c r="R1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00" s="45" t="str">
        <f ca="1">IF(KALINDO[[#This Row],[//]]="","",IF(INDEX(INDIRECT($2:$2),KALINDO[[#This Row],[//]])="","",INDEX(INDIRECT($2:$2),KALINDO[[#This Row],[//]])))</f>
        <v/>
      </c>
      <c r="U100" s="31" t="str">
        <f ca="1">IF(KALINDO[[#This Row],[//]]="","",INDEX(INDIRECT($2:$2),KALINDO[[#This Row],[//]]))</f>
        <v/>
      </c>
      <c r="V100" s="31" t="str">
        <f ca="1">LOWER(SUBSTITUTE(SUBSTITUTE(SUBSTITUTE(SUBSTITUTE(SUBSTITUTE(SUBSTITUTE(SUBSTITUTE(KALINDO[[#This Row],[N.B.nota]]," ",""),"-",""),"(",""),")",""),".",""),",",""),"/",""))</f>
        <v/>
      </c>
      <c r="W100" s="31" t="str">
        <f ca="1">IF(KALINDO[[#This Row],[concat]]="","",MATCH(KALINDO[[#This Row],[concat]],[3]!db[NB NOTA_C],0)+1)</f>
        <v/>
      </c>
      <c r="X100" s="31" t="str">
        <f ca="1">IF(KALINDO[[#This Row],[N.B.nota]]="","",ADDRESS(ROW(KALINDO[QB]),COLUMN(KALINDO[QB]))&amp;":"&amp;ADDRESS(ROW(),COLUMN(KALINDO[QB])))</f>
        <v/>
      </c>
      <c r="Y100" s="46" t="str">
        <f ca="1">IF(KALINDO[[#This Row],[//]]="","",HYPERLINK("[../DB.xlsx]DB!e"&amp;MATCH(KALINDO[[#This Row],[concat]],[3]!db[NB NOTA_C],0)+1,"&gt;"))</f>
        <v/>
      </c>
      <c r="Z100" s="32" t="str">
        <f ca="1">IF(KALINDO[[#This Row],[ID NOTA]]="",INDIRECT(ADDRESS(ROW()-1,COLUMN())),KALINDO[[#This Row],[ID NOTA]])</f>
        <v>ID NOTA_H</v>
      </c>
    </row>
    <row r="101" spans="1:26" x14ac:dyDescent="0.25">
      <c r="A101" s="32"/>
      <c r="B101" s="48" t="str">
        <f>IF(KALINDO[[#This Row],[N_ID]]="","",INDEX(Table1[ID],MATCH(KALINDO[[#This Row],[N_ID]],Table1[N_ID],0)))</f>
        <v/>
      </c>
      <c r="C101" s="48" t="str">
        <f ca="1">IF(KALINDO[[#This Row],[//]]="","",HYPERLINK("[NOTA.xlsx]NOTA!D"&amp;KALINDO[[#This Row],[//]]+2,"&gt;"))</f>
        <v/>
      </c>
      <c r="D101" s="48" t="str">
        <f>IF(KALINDO[[#This Row],[ID NOTA]]="","",INDEX(Table1[QB],MATCH(KALINDO[[#This Row],[ID NOTA]],Table1[ID],0)))</f>
        <v/>
      </c>
      <c r="E10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01" s="48"/>
      <c r="G101" s="30" t="str">
        <f ca="1">IF(KALINDO[[#This Row],[N_ID]]="","",INDEX(INDIRECT($2:$2),KALINDO[[#This Row],[//]]))</f>
        <v/>
      </c>
      <c r="H101" s="30" t="str">
        <f ca="1">IF(KALINDO[[#This Row],[N_ID]]="","",INDEX(INDIRECT($2:$2),KALINDO[[#This Row],[//]]))</f>
        <v/>
      </c>
      <c r="I101" s="31" t="str">
        <f ca="1">IF(KALINDO[[#This Row],[N_ID]]="","",INDEX(INDIRECT($2:$2),KALINDO[[#This Row],[//]]))</f>
        <v/>
      </c>
      <c r="J101" s="31" t="str">
        <f ca="1">IF(KALINDO[[#This Row],[//]]="","",INDEX([3]!db[NB PAJAK],KALINDO[[#This Row],[stt]]-1))</f>
        <v/>
      </c>
      <c r="K101" s="48" t="str">
        <f ca="1">IF(KALINDO[[#This Row],[//]]="","",INDEX(INDIRECT($2:$2),KALINDO[[#This Row],[//]]))</f>
        <v/>
      </c>
      <c r="L101" s="48" t="str">
        <f ca="1">IF(KALINDO[[#This Row],[//]]="","",INDEX(INDIRECT($2:$2),KALINDO[[#This Row],[//]]))</f>
        <v/>
      </c>
      <c r="M101" s="48" t="str">
        <f ca="1">IF(KALINDO[[#This Row],[//]]="","",INDEX(INDIRECT($2:$2),KALINDO[[#This Row],[//]]))</f>
        <v/>
      </c>
      <c r="N101" s="33" t="str">
        <f ca="1">IF(KALINDO[[#This Row],[//]]="","",INDEX(INDIRECT($2:$2),KALINDO[[#This Row],[//]]))</f>
        <v/>
      </c>
      <c r="O101" s="44" t="str">
        <f ca="1">IF(KALINDO[[#This Row],[//]]="","",INDEX(INDIRECT($2:$2),KALINDO[[#This Row],[//]]))</f>
        <v/>
      </c>
      <c r="P101" s="44" t="str">
        <f ca="1">IF(KALINDO[[#This Row],[//]]="","",IF(INDEX(INDIRECT($2:$2),KALINDO[[#This Row],[//]])="","",INDEX(INDIRECT($2:$2),KALINDO[[#This Row],[//]])))</f>
        <v/>
      </c>
      <c r="Q101" s="33" t="str">
        <f ca="1">IF(KALINDO[[#This Row],[//]]="","",INDEX(INDIRECT($2:$2),KALINDO[[#This Row],[//]]))</f>
        <v/>
      </c>
      <c r="R1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01" s="45" t="str">
        <f ca="1">IF(KALINDO[[#This Row],[//]]="","",IF(INDEX(INDIRECT($2:$2),KALINDO[[#This Row],[//]])="","",INDEX(INDIRECT($2:$2),KALINDO[[#This Row],[//]])))</f>
        <v/>
      </c>
      <c r="U101" s="31" t="str">
        <f ca="1">IF(KALINDO[[#This Row],[//]]="","",INDEX(INDIRECT($2:$2),KALINDO[[#This Row],[//]]))</f>
        <v/>
      </c>
      <c r="V101" s="31" t="str">
        <f ca="1">LOWER(SUBSTITUTE(SUBSTITUTE(SUBSTITUTE(SUBSTITUTE(SUBSTITUTE(SUBSTITUTE(SUBSTITUTE(KALINDO[[#This Row],[N.B.nota]]," ",""),"-",""),"(",""),")",""),".",""),",",""),"/",""))</f>
        <v/>
      </c>
      <c r="W101" s="31" t="str">
        <f ca="1">IF(KALINDO[[#This Row],[concat]]="","",MATCH(KALINDO[[#This Row],[concat]],[3]!db[NB NOTA_C],0)+1)</f>
        <v/>
      </c>
      <c r="X101" s="31" t="str">
        <f ca="1">IF(KALINDO[[#This Row],[N.B.nota]]="","",ADDRESS(ROW(KALINDO[QB]),COLUMN(KALINDO[QB]))&amp;":"&amp;ADDRESS(ROW(),COLUMN(KALINDO[QB])))</f>
        <v/>
      </c>
      <c r="Y101" s="46" t="str">
        <f ca="1">IF(KALINDO[[#This Row],[//]]="","",HYPERLINK("[../DB.xlsx]DB!e"&amp;MATCH(KALINDO[[#This Row],[concat]],[3]!db[NB NOTA_C],0)+1,"&gt;"))</f>
        <v/>
      </c>
      <c r="Z101" s="32" t="str">
        <f ca="1">IF(KALINDO[[#This Row],[ID NOTA]]="",INDIRECT(ADDRESS(ROW()-1,COLUMN())),KALINDO[[#This Row],[ID NOTA]])</f>
        <v>ID NOTA_H</v>
      </c>
    </row>
    <row r="102" spans="1:26" x14ac:dyDescent="0.25">
      <c r="A102" s="32"/>
      <c r="B102" s="48" t="str">
        <f>IF(KALINDO[[#This Row],[N_ID]]="","",INDEX(Table1[ID],MATCH(KALINDO[[#This Row],[N_ID]],Table1[N_ID],0)))</f>
        <v/>
      </c>
      <c r="C102" s="48" t="str">
        <f ca="1">IF(KALINDO[[#This Row],[//]]="","",HYPERLINK("[NOTA.xlsx]NOTA!D"&amp;KALINDO[[#This Row],[//]]+2,"&gt;"))</f>
        <v/>
      </c>
      <c r="D102" s="48" t="str">
        <f>IF(KALINDO[[#This Row],[ID NOTA]]="","",INDEX(Table1[QB],MATCH(KALINDO[[#This Row],[ID NOTA]],Table1[ID],0)))</f>
        <v/>
      </c>
      <c r="E10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02" s="48"/>
      <c r="G102" s="30" t="str">
        <f ca="1">IF(KALINDO[[#This Row],[N_ID]]="","",INDEX(INDIRECT($2:$2),KALINDO[[#This Row],[//]]))</f>
        <v/>
      </c>
      <c r="H102" s="30" t="str">
        <f ca="1">IF(KALINDO[[#This Row],[N_ID]]="","",INDEX(INDIRECT($2:$2),KALINDO[[#This Row],[//]]))</f>
        <v/>
      </c>
      <c r="I102" s="31" t="str">
        <f ca="1">IF(KALINDO[[#This Row],[N_ID]]="","",INDEX(INDIRECT($2:$2),KALINDO[[#This Row],[//]]))</f>
        <v/>
      </c>
      <c r="J102" s="31" t="str">
        <f ca="1">IF(KALINDO[[#This Row],[//]]="","",INDEX([3]!db[NB PAJAK],KALINDO[[#This Row],[stt]]-1))</f>
        <v/>
      </c>
      <c r="K102" s="48" t="str">
        <f ca="1">IF(KALINDO[[#This Row],[//]]="","",INDEX(INDIRECT($2:$2),KALINDO[[#This Row],[//]]))</f>
        <v/>
      </c>
      <c r="L102" s="48" t="str">
        <f ca="1">IF(KALINDO[[#This Row],[//]]="","",INDEX(INDIRECT($2:$2),KALINDO[[#This Row],[//]]))</f>
        <v/>
      </c>
      <c r="M102" s="48" t="str">
        <f ca="1">IF(KALINDO[[#This Row],[//]]="","",INDEX(INDIRECT($2:$2),KALINDO[[#This Row],[//]]))</f>
        <v/>
      </c>
      <c r="N102" s="33" t="str">
        <f ca="1">IF(KALINDO[[#This Row],[//]]="","",INDEX(INDIRECT($2:$2),KALINDO[[#This Row],[//]]))</f>
        <v/>
      </c>
      <c r="O102" s="44" t="str">
        <f ca="1">IF(KALINDO[[#This Row],[//]]="","",INDEX(INDIRECT($2:$2),KALINDO[[#This Row],[//]]))</f>
        <v/>
      </c>
      <c r="P102" s="44" t="str">
        <f ca="1">IF(KALINDO[[#This Row],[//]]="","",IF(INDEX(INDIRECT($2:$2),KALINDO[[#This Row],[//]])="","",INDEX(INDIRECT($2:$2),KALINDO[[#This Row],[//]])))</f>
        <v/>
      </c>
      <c r="Q102" s="33" t="str">
        <f ca="1">IF(KALINDO[[#This Row],[//]]="","",INDEX(INDIRECT($2:$2),KALINDO[[#This Row],[//]]))</f>
        <v/>
      </c>
      <c r="R1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02" s="45" t="str">
        <f ca="1">IF(KALINDO[[#This Row],[//]]="","",IF(INDEX(INDIRECT($2:$2),KALINDO[[#This Row],[//]])="","",INDEX(INDIRECT($2:$2),KALINDO[[#This Row],[//]])))</f>
        <v/>
      </c>
      <c r="U102" s="31" t="str">
        <f ca="1">IF(KALINDO[[#This Row],[//]]="","",INDEX(INDIRECT($2:$2),KALINDO[[#This Row],[//]]))</f>
        <v/>
      </c>
      <c r="V102" s="31" t="str">
        <f ca="1">LOWER(SUBSTITUTE(SUBSTITUTE(SUBSTITUTE(SUBSTITUTE(SUBSTITUTE(SUBSTITUTE(SUBSTITUTE(KALINDO[[#This Row],[N.B.nota]]," ",""),"-",""),"(",""),")",""),".",""),",",""),"/",""))</f>
        <v/>
      </c>
      <c r="W102" s="31" t="str">
        <f ca="1">IF(KALINDO[[#This Row],[concat]]="","",MATCH(KALINDO[[#This Row],[concat]],[3]!db[NB NOTA_C],0)+1)</f>
        <v/>
      </c>
      <c r="X102" s="31" t="str">
        <f ca="1">IF(KALINDO[[#This Row],[N.B.nota]]="","",ADDRESS(ROW(KALINDO[QB]),COLUMN(KALINDO[QB]))&amp;":"&amp;ADDRESS(ROW(),COLUMN(KALINDO[QB])))</f>
        <v/>
      </c>
      <c r="Y102" s="46" t="str">
        <f ca="1">IF(KALINDO[[#This Row],[//]]="","",HYPERLINK("[../DB.xlsx]DB!e"&amp;MATCH(KALINDO[[#This Row],[concat]],[3]!db[NB NOTA_C],0)+1,"&gt;"))</f>
        <v/>
      </c>
      <c r="Z102" s="32" t="str">
        <f ca="1">IF(KALINDO[[#This Row],[ID NOTA]]="",INDIRECT(ADDRESS(ROW()-1,COLUMN())),KALINDO[[#This Row],[ID NOTA]])</f>
        <v>ID NOTA_H</v>
      </c>
    </row>
    <row r="103" spans="1:26" x14ac:dyDescent="0.25">
      <c r="A103" s="32"/>
      <c r="B103" s="48" t="str">
        <f>IF(KALINDO[[#This Row],[N_ID]]="","",INDEX(Table1[ID],MATCH(KALINDO[[#This Row],[N_ID]],Table1[N_ID],0)))</f>
        <v/>
      </c>
      <c r="C103" s="48" t="str">
        <f ca="1">IF(KALINDO[[#This Row],[//]]="","",HYPERLINK("[NOTA.xlsx]NOTA!D"&amp;KALINDO[[#This Row],[//]]+2,"&gt;"))</f>
        <v/>
      </c>
      <c r="D103" s="48" t="str">
        <f>IF(KALINDO[[#This Row],[ID NOTA]]="","",INDEX(Table1[QB],MATCH(KALINDO[[#This Row],[ID NOTA]],Table1[ID],0)))</f>
        <v/>
      </c>
      <c r="E10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03" s="48"/>
      <c r="G103" s="30" t="str">
        <f ca="1">IF(KALINDO[[#This Row],[N_ID]]="","",INDEX(INDIRECT($2:$2),KALINDO[[#This Row],[//]]))</f>
        <v/>
      </c>
      <c r="H103" s="30" t="str">
        <f ca="1">IF(KALINDO[[#This Row],[N_ID]]="","",INDEX(INDIRECT($2:$2),KALINDO[[#This Row],[//]]))</f>
        <v/>
      </c>
      <c r="I103" s="31" t="str">
        <f ca="1">IF(KALINDO[[#This Row],[N_ID]]="","",INDEX(INDIRECT($2:$2),KALINDO[[#This Row],[//]]))</f>
        <v/>
      </c>
      <c r="J103" s="31" t="str">
        <f ca="1">IF(KALINDO[[#This Row],[//]]="","",INDEX([3]!db[NB PAJAK],KALINDO[[#This Row],[stt]]-1))</f>
        <v/>
      </c>
      <c r="K103" s="48" t="str">
        <f ca="1">IF(KALINDO[[#This Row],[//]]="","",INDEX(INDIRECT($2:$2),KALINDO[[#This Row],[//]]))</f>
        <v/>
      </c>
      <c r="L103" s="48" t="str">
        <f ca="1">IF(KALINDO[[#This Row],[//]]="","",INDEX(INDIRECT($2:$2),KALINDO[[#This Row],[//]]))</f>
        <v/>
      </c>
      <c r="M103" s="48" t="str">
        <f ca="1">IF(KALINDO[[#This Row],[//]]="","",INDEX(INDIRECT($2:$2),KALINDO[[#This Row],[//]]))</f>
        <v/>
      </c>
      <c r="N103" s="33" t="str">
        <f ca="1">IF(KALINDO[[#This Row],[//]]="","",INDEX(INDIRECT($2:$2),KALINDO[[#This Row],[//]]))</f>
        <v/>
      </c>
      <c r="O103" s="44" t="str">
        <f ca="1">IF(KALINDO[[#This Row],[//]]="","",INDEX(INDIRECT($2:$2),KALINDO[[#This Row],[//]]))</f>
        <v/>
      </c>
      <c r="P103" s="44" t="str">
        <f ca="1">IF(KALINDO[[#This Row],[//]]="","",IF(INDEX(INDIRECT($2:$2),KALINDO[[#This Row],[//]])="","",INDEX(INDIRECT($2:$2),KALINDO[[#This Row],[//]])))</f>
        <v/>
      </c>
      <c r="Q103" s="33" t="str">
        <f ca="1">IF(KALINDO[[#This Row],[//]]="","",INDEX(INDIRECT($2:$2),KALINDO[[#This Row],[//]]))</f>
        <v/>
      </c>
      <c r="R1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03" s="45" t="str">
        <f ca="1">IF(KALINDO[[#This Row],[//]]="","",IF(INDEX(INDIRECT($2:$2),KALINDO[[#This Row],[//]])="","",INDEX(INDIRECT($2:$2),KALINDO[[#This Row],[//]])))</f>
        <v/>
      </c>
      <c r="U103" s="31" t="str">
        <f ca="1">IF(KALINDO[[#This Row],[//]]="","",INDEX(INDIRECT($2:$2),KALINDO[[#This Row],[//]]))</f>
        <v/>
      </c>
      <c r="V103" s="31" t="str">
        <f ca="1">LOWER(SUBSTITUTE(SUBSTITUTE(SUBSTITUTE(SUBSTITUTE(SUBSTITUTE(SUBSTITUTE(SUBSTITUTE(KALINDO[[#This Row],[N.B.nota]]," ",""),"-",""),"(",""),")",""),".",""),",",""),"/",""))</f>
        <v/>
      </c>
      <c r="W103" s="31" t="str">
        <f ca="1">IF(KALINDO[[#This Row],[concat]]="","",MATCH(KALINDO[[#This Row],[concat]],[3]!db[NB NOTA_C],0)+1)</f>
        <v/>
      </c>
      <c r="X103" s="31" t="str">
        <f ca="1">IF(KALINDO[[#This Row],[N.B.nota]]="","",ADDRESS(ROW(KALINDO[QB]),COLUMN(KALINDO[QB]))&amp;":"&amp;ADDRESS(ROW(),COLUMN(KALINDO[QB])))</f>
        <v/>
      </c>
      <c r="Y103" s="46" t="str">
        <f ca="1">IF(KALINDO[[#This Row],[//]]="","",HYPERLINK("[../DB.xlsx]DB!e"&amp;MATCH(KALINDO[[#This Row],[concat]],[3]!db[NB NOTA_C],0)+1,"&gt;"))</f>
        <v/>
      </c>
      <c r="Z103" s="32" t="str">
        <f ca="1">IF(KALINDO[[#This Row],[ID NOTA]]="",INDIRECT(ADDRESS(ROW()-1,COLUMN())),KALINDO[[#This Row],[ID NOTA]])</f>
        <v>ID NOTA_H</v>
      </c>
    </row>
    <row r="104" spans="1:26" x14ac:dyDescent="0.25">
      <c r="A104" s="32"/>
      <c r="B104" s="48" t="str">
        <f>IF(KALINDO[[#This Row],[N_ID]]="","",INDEX(Table1[ID],MATCH(KALINDO[[#This Row],[N_ID]],Table1[N_ID],0)))</f>
        <v/>
      </c>
      <c r="C104" s="48" t="str">
        <f ca="1">IF(KALINDO[[#This Row],[//]]="","",HYPERLINK("[NOTA.xlsx]NOTA!D"&amp;KALINDO[[#This Row],[//]]+2,"&gt;"))</f>
        <v/>
      </c>
      <c r="D104" s="48" t="str">
        <f>IF(KALINDO[[#This Row],[ID NOTA]]="","",INDEX(Table1[QB],MATCH(KALINDO[[#This Row],[ID NOTA]],Table1[ID],0)))</f>
        <v/>
      </c>
      <c r="E10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04" s="48"/>
      <c r="G104" s="30" t="str">
        <f ca="1">IF(KALINDO[[#This Row],[N_ID]]="","",INDEX(INDIRECT($2:$2),KALINDO[[#This Row],[//]]))</f>
        <v/>
      </c>
      <c r="H104" s="30" t="str">
        <f ca="1">IF(KALINDO[[#This Row],[N_ID]]="","",INDEX(INDIRECT($2:$2),KALINDO[[#This Row],[//]]))</f>
        <v/>
      </c>
      <c r="I104" s="31" t="str">
        <f ca="1">IF(KALINDO[[#This Row],[N_ID]]="","",INDEX(INDIRECT($2:$2),KALINDO[[#This Row],[//]]))</f>
        <v/>
      </c>
      <c r="J104" s="31" t="str">
        <f ca="1">IF(KALINDO[[#This Row],[//]]="","",INDEX([3]!db[NB PAJAK],KALINDO[[#This Row],[stt]]-1))</f>
        <v/>
      </c>
      <c r="K104" s="48" t="str">
        <f ca="1">IF(KALINDO[[#This Row],[//]]="","",INDEX(INDIRECT($2:$2),KALINDO[[#This Row],[//]]))</f>
        <v/>
      </c>
      <c r="L104" s="48" t="str">
        <f ca="1">IF(KALINDO[[#This Row],[//]]="","",INDEX(INDIRECT($2:$2),KALINDO[[#This Row],[//]]))</f>
        <v/>
      </c>
      <c r="M104" s="48" t="str">
        <f ca="1">IF(KALINDO[[#This Row],[//]]="","",INDEX(INDIRECT($2:$2),KALINDO[[#This Row],[//]]))</f>
        <v/>
      </c>
      <c r="N104" s="33" t="str">
        <f ca="1">IF(KALINDO[[#This Row],[//]]="","",INDEX(INDIRECT($2:$2),KALINDO[[#This Row],[//]]))</f>
        <v/>
      </c>
      <c r="O104" s="44" t="str">
        <f ca="1">IF(KALINDO[[#This Row],[//]]="","",INDEX(INDIRECT($2:$2),KALINDO[[#This Row],[//]]))</f>
        <v/>
      </c>
      <c r="P104" s="44" t="str">
        <f ca="1">IF(KALINDO[[#This Row],[//]]="","",IF(INDEX(INDIRECT($2:$2),KALINDO[[#This Row],[//]])="","",INDEX(INDIRECT($2:$2),KALINDO[[#This Row],[//]])))</f>
        <v/>
      </c>
      <c r="Q104" s="33" t="str">
        <f ca="1">IF(KALINDO[[#This Row],[//]]="","",INDEX(INDIRECT($2:$2),KALINDO[[#This Row],[//]]))</f>
        <v/>
      </c>
      <c r="R1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04" s="45" t="str">
        <f ca="1">IF(KALINDO[[#This Row],[//]]="","",IF(INDEX(INDIRECT($2:$2),KALINDO[[#This Row],[//]])="","",INDEX(INDIRECT($2:$2),KALINDO[[#This Row],[//]])))</f>
        <v/>
      </c>
      <c r="U104" s="31" t="str">
        <f ca="1">IF(KALINDO[[#This Row],[//]]="","",INDEX(INDIRECT($2:$2),KALINDO[[#This Row],[//]]))</f>
        <v/>
      </c>
      <c r="V104" s="31" t="str">
        <f ca="1">LOWER(SUBSTITUTE(SUBSTITUTE(SUBSTITUTE(SUBSTITUTE(SUBSTITUTE(SUBSTITUTE(SUBSTITUTE(KALINDO[[#This Row],[N.B.nota]]," ",""),"-",""),"(",""),")",""),".",""),",",""),"/",""))</f>
        <v/>
      </c>
      <c r="W104" s="31" t="str">
        <f ca="1">IF(KALINDO[[#This Row],[concat]]="","",MATCH(KALINDO[[#This Row],[concat]],[3]!db[NB NOTA_C],0)+1)</f>
        <v/>
      </c>
      <c r="X104" s="31" t="str">
        <f ca="1">IF(KALINDO[[#This Row],[N.B.nota]]="","",ADDRESS(ROW(KALINDO[QB]),COLUMN(KALINDO[QB]))&amp;":"&amp;ADDRESS(ROW(),COLUMN(KALINDO[QB])))</f>
        <v/>
      </c>
      <c r="Y104" s="46" t="str">
        <f ca="1">IF(KALINDO[[#This Row],[//]]="","",HYPERLINK("[../DB.xlsx]DB!e"&amp;MATCH(KALINDO[[#This Row],[concat]],[3]!db[NB NOTA_C],0)+1,"&gt;"))</f>
        <v/>
      </c>
      <c r="Z104" s="32" t="str">
        <f ca="1">IF(KALINDO[[#This Row],[ID NOTA]]="",INDIRECT(ADDRESS(ROW()-1,COLUMN())),KALINDO[[#This Row],[ID NOTA]])</f>
        <v>ID NOTA_H</v>
      </c>
    </row>
    <row r="105" spans="1:26" x14ac:dyDescent="0.25">
      <c r="A105" s="32"/>
      <c r="B105" s="48" t="str">
        <f>IF(KALINDO[[#This Row],[N_ID]]="","",INDEX(Table1[ID],MATCH(KALINDO[[#This Row],[N_ID]],Table1[N_ID],0)))</f>
        <v/>
      </c>
      <c r="C105" s="48" t="str">
        <f ca="1">IF(KALINDO[[#This Row],[//]]="","",HYPERLINK("[NOTA.xlsx]NOTA!D"&amp;KALINDO[[#This Row],[//]]+2,"&gt;"))</f>
        <v/>
      </c>
      <c r="D105" s="48" t="str">
        <f>IF(KALINDO[[#This Row],[ID NOTA]]="","",INDEX(Table1[QB],MATCH(KALINDO[[#This Row],[ID NOTA]],Table1[ID],0)))</f>
        <v/>
      </c>
      <c r="E10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05" s="48"/>
      <c r="G105" s="30" t="str">
        <f ca="1">IF(KALINDO[[#This Row],[N_ID]]="","",INDEX(INDIRECT($2:$2),KALINDO[[#This Row],[//]]))</f>
        <v/>
      </c>
      <c r="H105" s="30" t="str">
        <f ca="1">IF(KALINDO[[#This Row],[N_ID]]="","",INDEX(INDIRECT($2:$2),KALINDO[[#This Row],[//]]))</f>
        <v/>
      </c>
      <c r="I105" s="31" t="str">
        <f ca="1">IF(KALINDO[[#This Row],[N_ID]]="","",INDEX(INDIRECT($2:$2),KALINDO[[#This Row],[//]]))</f>
        <v/>
      </c>
      <c r="J105" s="31" t="str">
        <f ca="1">IF(KALINDO[[#This Row],[//]]="","",INDEX([3]!db[NB PAJAK],KALINDO[[#This Row],[stt]]-1))</f>
        <v/>
      </c>
      <c r="K105" s="48" t="str">
        <f ca="1">IF(KALINDO[[#This Row],[//]]="","",INDEX(INDIRECT($2:$2),KALINDO[[#This Row],[//]]))</f>
        <v/>
      </c>
      <c r="L105" s="48" t="str">
        <f ca="1">IF(KALINDO[[#This Row],[//]]="","",INDEX(INDIRECT($2:$2),KALINDO[[#This Row],[//]]))</f>
        <v/>
      </c>
      <c r="M105" s="48" t="str">
        <f ca="1">IF(KALINDO[[#This Row],[//]]="","",INDEX(INDIRECT($2:$2),KALINDO[[#This Row],[//]]))</f>
        <v/>
      </c>
      <c r="N105" s="33" t="str">
        <f ca="1">IF(KALINDO[[#This Row],[//]]="","",INDEX(INDIRECT($2:$2),KALINDO[[#This Row],[//]]))</f>
        <v/>
      </c>
      <c r="O105" s="44" t="str">
        <f ca="1">IF(KALINDO[[#This Row],[//]]="","",INDEX(INDIRECT($2:$2),KALINDO[[#This Row],[//]]))</f>
        <v/>
      </c>
      <c r="P105" s="44" t="str">
        <f ca="1">IF(KALINDO[[#This Row],[//]]="","",IF(INDEX(INDIRECT($2:$2),KALINDO[[#This Row],[//]])="","",INDEX(INDIRECT($2:$2),KALINDO[[#This Row],[//]])))</f>
        <v/>
      </c>
      <c r="Q105" s="33" t="str">
        <f ca="1">IF(KALINDO[[#This Row],[//]]="","",INDEX(INDIRECT($2:$2),KALINDO[[#This Row],[//]]))</f>
        <v/>
      </c>
      <c r="R1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05" s="45" t="str">
        <f ca="1">IF(KALINDO[[#This Row],[//]]="","",IF(INDEX(INDIRECT($2:$2),KALINDO[[#This Row],[//]])="","",INDEX(INDIRECT($2:$2),KALINDO[[#This Row],[//]])))</f>
        <v/>
      </c>
      <c r="U105" s="31" t="str">
        <f ca="1">IF(KALINDO[[#This Row],[//]]="","",INDEX(INDIRECT($2:$2),KALINDO[[#This Row],[//]]))</f>
        <v/>
      </c>
      <c r="V105" s="31" t="str">
        <f ca="1">LOWER(SUBSTITUTE(SUBSTITUTE(SUBSTITUTE(SUBSTITUTE(SUBSTITUTE(SUBSTITUTE(SUBSTITUTE(KALINDO[[#This Row],[N.B.nota]]," ",""),"-",""),"(",""),")",""),".",""),",",""),"/",""))</f>
        <v/>
      </c>
      <c r="W105" s="31" t="str">
        <f ca="1">IF(KALINDO[[#This Row],[concat]]="","",MATCH(KALINDO[[#This Row],[concat]],[3]!db[NB NOTA_C],0)+1)</f>
        <v/>
      </c>
      <c r="X105" s="31" t="str">
        <f ca="1">IF(KALINDO[[#This Row],[N.B.nota]]="","",ADDRESS(ROW(KALINDO[QB]),COLUMN(KALINDO[QB]))&amp;":"&amp;ADDRESS(ROW(),COLUMN(KALINDO[QB])))</f>
        <v/>
      </c>
      <c r="Y105" s="46" t="str">
        <f ca="1">IF(KALINDO[[#This Row],[//]]="","",HYPERLINK("[../DB.xlsx]DB!e"&amp;MATCH(KALINDO[[#This Row],[concat]],[3]!db[NB NOTA_C],0)+1,"&gt;"))</f>
        <v/>
      </c>
      <c r="Z105" s="32" t="str">
        <f ca="1">IF(KALINDO[[#This Row],[ID NOTA]]="",INDIRECT(ADDRESS(ROW()-1,COLUMN())),KALINDO[[#This Row],[ID NOTA]])</f>
        <v>ID NOTA_H</v>
      </c>
    </row>
    <row r="106" spans="1:26" x14ac:dyDescent="0.25">
      <c r="A106" s="32"/>
      <c r="B106" s="48" t="str">
        <f>IF(KALINDO[[#This Row],[N_ID]]="","",INDEX(Table1[ID],MATCH(KALINDO[[#This Row],[N_ID]],Table1[N_ID],0)))</f>
        <v/>
      </c>
      <c r="C106" s="48" t="str">
        <f ca="1">IF(KALINDO[[#This Row],[//]]="","",HYPERLINK("[NOTA.xlsx]NOTA!D"&amp;KALINDO[[#This Row],[//]]+2,"&gt;"))</f>
        <v/>
      </c>
      <c r="D106" s="48" t="str">
        <f>IF(KALINDO[[#This Row],[ID NOTA]]="","",INDEX(Table1[QB],MATCH(KALINDO[[#This Row],[ID NOTA]],Table1[ID],0)))</f>
        <v/>
      </c>
      <c r="E10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06" s="48"/>
      <c r="G106" s="30" t="str">
        <f ca="1">IF(KALINDO[[#This Row],[N_ID]]="","",INDEX(INDIRECT($2:$2),KALINDO[[#This Row],[//]]))</f>
        <v/>
      </c>
      <c r="H106" s="30" t="str">
        <f ca="1">IF(KALINDO[[#This Row],[N_ID]]="","",INDEX(INDIRECT($2:$2),KALINDO[[#This Row],[//]]))</f>
        <v/>
      </c>
      <c r="I106" s="31" t="str">
        <f ca="1">IF(KALINDO[[#This Row],[N_ID]]="","",INDEX(INDIRECT($2:$2),KALINDO[[#This Row],[//]]))</f>
        <v/>
      </c>
      <c r="J106" s="31" t="str">
        <f ca="1">IF(KALINDO[[#This Row],[//]]="","",INDEX([3]!db[NB PAJAK],KALINDO[[#This Row],[stt]]-1))</f>
        <v/>
      </c>
      <c r="K106" s="48" t="str">
        <f ca="1">IF(KALINDO[[#This Row],[//]]="","",INDEX(INDIRECT($2:$2),KALINDO[[#This Row],[//]]))</f>
        <v/>
      </c>
      <c r="L106" s="48" t="str">
        <f ca="1">IF(KALINDO[[#This Row],[//]]="","",INDEX(INDIRECT($2:$2),KALINDO[[#This Row],[//]]))</f>
        <v/>
      </c>
      <c r="M106" s="48" t="str">
        <f ca="1">IF(KALINDO[[#This Row],[//]]="","",INDEX(INDIRECT($2:$2),KALINDO[[#This Row],[//]]))</f>
        <v/>
      </c>
      <c r="N106" s="33" t="str">
        <f ca="1">IF(KALINDO[[#This Row],[//]]="","",INDEX(INDIRECT($2:$2),KALINDO[[#This Row],[//]]))</f>
        <v/>
      </c>
      <c r="O106" s="44" t="str">
        <f ca="1">IF(KALINDO[[#This Row],[//]]="","",INDEX(INDIRECT($2:$2),KALINDO[[#This Row],[//]]))</f>
        <v/>
      </c>
      <c r="P106" s="44" t="str">
        <f ca="1">IF(KALINDO[[#This Row],[//]]="","",IF(INDEX(INDIRECT($2:$2),KALINDO[[#This Row],[//]])="","",INDEX(INDIRECT($2:$2),KALINDO[[#This Row],[//]])))</f>
        <v/>
      </c>
      <c r="Q106" s="33" t="str">
        <f ca="1">IF(KALINDO[[#This Row],[//]]="","",INDEX(INDIRECT($2:$2),KALINDO[[#This Row],[//]]))</f>
        <v/>
      </c>
      <c r="R1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06" s="45" t="str">
        <f ca="1">IF(KALINDO[[#This Row],[//]]="","",IF(INDEX(INDIRECT($2:$2),KALINDO[[#This Row],[//]])="","",INDEX(INDIRECT($2:$2),KALINDO[[#This Row],[//]])))</f>
        <v/>
      </c>
      <c r="U106" s="31" t="str">
        <f ca="1">IF(KALINDO[[#This Row],[//]]="","",INDEX(INDIRECT($2:$2),KALINDO[[#This Row],[//]]))</f>
        <v/>
      </c>
      <c r="V106" s="31" t="str">
        <f ca="1">LOWER(SUBSTITUTE(SUBSTITUTE(SUBSTITUTE(SUBSTITUTE(SUBSTITUTE(SUBSTITUTE(SUBSTITUTE(KALINDO[[#This Row],[N.B.nota]]," ",""),"-",""),"(",""),")",""),".",""),",",""),"/",""))</f>
        <v/>
      </c>
      <c r="W106" s="31" t="str">
        <f ca="1">IF(KALINDO[[#This Row],[concat]]="","",MATCH(KALINDO[[#This Row],[concat]],[3]!db[NB NOTA_C],0)+1)</f>
        <v/>
      </c>
      <c r="X106" s="31" t="str">
        <f ca="1">IF(KALINDO[[#This Row],[N.B.nota]]="","",ADDRESS(ROW(KALINDO[QB]),COLUMN(KALINDO[QB]))&amp;":"&amp;ADDRESS(ROW(),COLUMN(KALINDO[QB])))</f>
        <v/>
      </c>
      <c r="Y106" s="46" t="str">
        <f ca="1">IF(KALINDO[[#This Row],[//]]="","",HYPERLINK("[../DB.xlsx]DB!e"&amp;MATCH(KALINDO[[#This Row],[concat]],[3]!db[NB NOTA_C],0)+1,"&gt;"))</f>
        <v/>
      </c>
      <c r="Z106" s="32" t="str">
        <f ca="1">IF(KALINDO[[#This Row],[ID NOTA]]="",INDIRECT(ADDRESS(ROW()-1,COLUMN())),KALINDO[[#This Row],[ID NOTA]])</f>
        <v>ID NOTA_H</v>
      </c>
    </row>
    <row r="107" spans="1:26" x14ac:dyDescent="0.25">
      <c r="A107" s="32"/>
      <c r="B107" s="48" t="str">
        <f>IF(KALINDO[[#This Row],[N_ID]]="","",INDEX(Table1[ID],MATCH(KALINDO[[#This Row],[N_ID]],Table1[N_ID],0)))</f>
        <v/>
      </c>
      <c r="C107" s="48" t="str">
        <f ca="1">IF(KALINDO[[#This Row],[//]]="","",HYPERLINK("[NOTA.xlsx]NOTA!D"&amp;KALINDO[[#This Row],[//]]+2,"&gt;"))</f>
        <v/>
      </c>
      <c r="D107" s="48" t="str">
        <f>IF(KALINDO[[#This Row],[ID NOTA]]="","",INDEX(Table1[QB],MATCH(KALINDO[[#This Row],[ID NOTA]],Table1[ID],0)))</f>
        <v/>
      </c>
      <c r="E10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07" s="48"/>
      <c r="G107" s="30" t="str">
        <f ca="1">IF(KALINDO[[#This Row],[N_ID]]="","",INDEX(INDIRECT($2:$2),KALINDO[[#This Row],[//]]))</f>
        <v/>
      </c>
      <c r="H107" s="30" t="str">
        <f ca="1">IF(KALINDO[[#This Row],[N_ID]]="","",INDEX(INDIRECT($2:$2),KALINDO[[#This Row],[//]]))</f>
        <v/>
      </c>
      <c r="I107" s="31" t="str">
        <f ca="1">IF(KALINDO[[#This Row],[N_ID]]="","",INDEX(INDIRECT($2:$2),KALINDO[[#This Row],[//]]))</f>
        <v/>
      </c>
      <c r="J107" s="31" t="str">
        <f ca="1">IF(KALINDO[[#This Row],[//]]="","",INDEX([3]!db[NB PAJAK],KALINDO[[#This Row],[stt]]-1))</f>
        <v/>
      </c>
      <c r="K107" s="48" t="str">
        <f ca="1">IF(KALINDO[[#This Row],[//]]="","",INDEX(INDIRECT($2:$2),KALINDO[[#This Row],[//]]))</f>
        <v/>
      </c>
      <c r="L107" s="48" t="str">
        <f ca="1">IF(KALINDO[[#This Row],[//]]="","",INDEX(INDIRECT($2:$2),KALINDO[[#This Row],[//]]))</f>
        <v/>
      </c>
      <c r="M107" s="48" t="str">
        <f ca="1">IF(KALINDO[[#This Row],[//]]="","",INDEX(INDIRECT($2:$2),KALINDO[[#This Row],[//]]))</f>
        <v/>
      </c>
      <c r="N107" s="33" t="str">
        <f ca="1">IF(KALINDO[[#This Row],[//]]="","",INDEX(INDIRECT($2:$2),KALINDO[[#This Row],[//]]))</f>
        <v/>
      </c>
      <c r="O107" s="44" t="str">
        <f ca="1">IF(KALINDO[[#This Row],[//]]="","",INDEX(INDIRECT($2:$2),KALINDO[[#This Row],[//]]))</f>
        <v/>
      </c>
      <c r="P107" s="44" t="str">
        <f ca="1">IF(KALINDO[[#This Row],[//]]="","",IF(INDEX(INDIRECT($2:$2),KALINDO[[#This Row],[//]])="","",INDEX(INDIRECT($2:$2),KALINDO[[#This Row],[//]])))</f>
        <v/>
      </c>
      <c r="Q107" s="33" t="str">
        <f ca="1">IF(KALINDO[[#This Row],[//]]="","",INDEX(INDIRECT($2:$2),KALINDO[[#This Row],[//]]))</f>
        <v/>
      </c>
      <c r="R1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07" s="45" t="str">
        <f ca="1">IF(KALINDO[[#This Row],[//]]="","",IF(INDEX(INDIRECT($2:$2),KALINDO[[#This Row],[//]])="","",INDEX(INDIRECT($2:$2),KALINDO[[#This Row],[//]])))</f>
        <v/>
      </c>
      <c r="U107" s="31" t="str">
        <f ca="1">IF(KALINDO[[#This Row],[//]]="","",INDEX(INDIRECT($2:$2),KALINDO[[#This Row],[//]]))</f>
        <v/>
      </c>
      <c r="V107" s="31" t="str">
        <f ca="1">LOWER(SUBSTITUTE(SUBSTITUTE(SUBSTITUTE(SUBSTITUTE(SUBSTITUTE(SUBSTITUTE(SUBSTITUTE(KALINDO[[#This Row],[N.B.nota]]," ",""),"-",""),"(",""),")",""),".",""),",",""),"/",""))</f>
        <v/>
      </c>
      <c r="W107" s="31" t="str">
        <f ca="1">IF(KALINDO[[#This Row],[concat]]="","",MATCH(KALINDO[[#This Row],[concat]],[3]!db[NB NOTA_C],0)+1)</f>
        <v/>
      </c>
      <c r="X107" s="31" t="str">
        <f ca="1">IF(KALINDO[[#This Row],[N.B.nota]]="","",ADDRESS(ROW(KALINDO[QB]),COLUMN(KALINDO[QB]))&amp;":"&amp;ADDRESS(ROW(),COLUMN(KALINDO[QB])))</f>
        <v/>
      </c>
      <c r="Y107" s="46" t="str">
        <f ca="1">IF(KALINDO[[#This Row],[//]]="","",HYPERLINK("[../DB.xlsx]DB!e"&amp;MATCH(KALINDO[[#This Row],[concat]],[3]!db[NB NOTA_C],0)+1,"&gt;"))</f>
        <v/>
      </c>
      <c r="Z107" s="32" t="str">
        <f ca="1">IF(KALINDO[[#This Row],[ID NOTA]]="",INDIRECT(ADDRESS(ROW()-1,COLUMN())),KALINDO[[#This Row],[ID NOTA]])</f>
        <v>ID NOTA_H</v>
      </c>
    </row>
    <row r="108" spans="1:26" x14ac:dyDescent="0.25">
      <c r="A108" s="32"/>
      <c r="B108" s="48" t="str">
        <f>IF(KALINDO[[#This Row],[N_ID]]="","",INDEX(Table1[ID],MATCH(KALINDO[[#This Row],[N_ID]],Table1[N_ID],0)))</f>
        <v/>
      </c>
      <c r="C108" s="48" t="str">
        <f ca="1">IF(KALINDO[[#This Row],[//]]="","",HYPERLINK("[NOTA.xlsx]NOTA!D"&amp;KALINDO[[#This Row],[//]]+2,"&gt;"))</f>
        <v/>
      </c>
      <c r="D108" s="48" t="str">
        <f>IF(KALINDO[[#This Row],[ID NOTA]]="","",INDEX(Table1[QB],MATCH(KALINDO[[#This Row],[ID NOTA]],Table1[ID],0)))</f>
        <v/>
      </c>
      <c r="E10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08" s="48"/>
      <c r="G108" s="30" t="str">
        <f ca="1">IF(KALINDO[[#This Row],[N_ID]]="","",INDEX(INDIRECT($2:$2),KALINDO[[#This Row],[//]]))</f>
        <v/>
      </c>
      <c r="H108" s="30" t="str">
        <f ca="1">IF(KALINDO[[#This Row],[N_ID]]="","",INDEX(INDIRECT($2:$2),KALINDO[[#This Row],[//]]))</f>
        <v/>
      </c>
      <c r="I108" s="31" t="str">
        <f ca="1">IF(KALINDO[[#This Row],[N_ID]]="","",INDEX(INDIRECT($2:$2),KALINDO[[#This Row],[//]]))</f>
        <v/>
      </c>
      <c r="J108" s="31" t="str">
        <f ca="1">IF(KALINDO[[#This Row],[//]]="","",INDEX([3]!db[NB PAJAK],KALINDO[[#This Row],[stt]]-1))</f>
        <v/>
      </c>
      <c r="K108" s="48" t="str">
        <f ca="1">IF(KALINDO[[#This Row],[//]]="","",INDEX(INDIRECT($2:$2),KALINDO[[#This Row],[//]]))</f>
        <v/>
      </c>
      <c r="L108" s="48" t="str">
        <f ca="1">IF(KALINDO[[#This Row],[//]]="","",INDEX(INDIRECT($2:$2),KALINDO[[#This Row],[//]]))</f>
        <v/>
      </c>
      <c r="M108" s="48" t="str">
        <f ca="1">IF(KALINDO[[#This Row],[//]]="","",INDEX(INDIRECT($2:$2),KALINDO[[#This Row],[//]]))</f>
        <v/>
      </c>
      <c r="N108" s="33" t="str">
        <f ca="1">IF(KALINDO[[#This Row],[//]]="","",INDEX(INDIRECT($2:$2),KALINDO[[#This Row],[//]]))</f>
        <v/>
      </c>
      <c r="O108" s="44" t="str">
        <f ca="1">IF(KALINDO[[#This Row],[//]]="","",INDEX(INDIRECT($2:$2),KALINDO[[#This Row],[//]]))</f>
        <v/>
      </c>
      <c r="P108" s="44" t="str">
        <f ca="1">IF(KALINDO[[#This Row],[//]]="","",IF(INDEX(INDIRECT($2:$2),KALINDO[[#This Row],[//]])="","",INDEX(INDIRECT($2:$2),KALINDO[[#This Row],[//]])))</f>
        <v/>
      </c>
      <c r="Q108" s="33" t="str">
        <f ca="1">IF(KALINDO[[#This Row],[//]]="","",INDEX(INDIRECT($2:$2),KALINDO[[#This Row],[//]]))</f>
        <v/>
      </c>
      <c r="R1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08" s="45" t="str">
        <f ca="1">IF(KALINDO[[#This Row],[//]]="","",IF(INDEX(INDIRECT($2:$2),KALINDO[[#This Row],[//]])="","",INDEX(INDIRECT($2:$2),KALINDO[[#This Row],[//]])))</f>
        <v/>
      </c>
      <c r="U108" s="31" t="str">
        <f ca="1">IF(KALINDO[[#This Row],[//]]="","",INDEX(INDIRECT($2:$2),KALINDO[[#This Row],[//]]))</f>
        <v/>
      </c>
      <c r="V108" s="31" t="str">
        <f ca="1">LOWER(SUBSTITUTE(SUBSTITUTE(SUBSTITUTE(SUBSTITUTE(SUBSTITUTE(SUBSTITUTE(SUBSTITUTE(KALINDO[[#This Row],[N.B.nota]]," ",""),"-",""),"(",""),")",""),".",""),",",""),"/",""))</f>
        <v/>
      </c>
      <c r="W108" s="31" t="str">
        <f ca="1">IF(KALINDO[[#This Row],[concat]]="","",MATCH(KALINDO[[#This Row],[concat]],[3]!db[NB NOTA_C],0)+1)</f>
        <v/>
      </c>
      <c r="X108" s="31" t="str">
        <f ca="1">IF(KALINDO[[#This Row],[N.B.nota]]="","",ADDRESS(ROW(KALINDO[QB]),COLUMN(KALINDO[QB]))&amp;":"&amp;ADDRESS(ROW(),COLUMN(KALINDO[QB])))</f>
        <v/>
      </c>
      <c r="Y108" s="46" t="str">
        <f ca="1">IF(KALINDO[[#This Row],[//]]="","",HYPERLINK("[../DB.xlsx]DB!e"&amp;MATCH(KALINDO[[#This Row],[concat]],[3]!db[NB NOTA_C],0)+1,"&gt;"))</f>
        <v/>
      </c>
      <c r="Z108" s="32" t="str">
        <f ca="1">IF(KALINDO[[#This Row],[ID NOTA]]="",INDIRECT(ADDRESS(ROW()-1,COLUMN())),KALINDO[[#This Row],[ID NOTA]])</f>
        <v>ID NOTA_H</v>
      </c>
    </row>
    <row r="109" spans="1:26" x14ac:dyDescent="0.25">
      <c r="A109" s="32"/>
      <c r="B109" s="48" t="str">
        <f>IF(KALINDO[[#This Row],[N_ID]]="","",INDEX(Table1[ID],MATCH(KALINDO[[#This Row],[N_ID]],Table1[N_ID],0)))</f>
        <v/>
      </c>
      <c r="C109" s="48" t="str">
        <f ca="1">IF(KALINDO[[#This Row],[//]]="","",HYPERLINK("[NOTA.xlsx]NOTA!D"&amp;KALINDO[[#This Row],[//]]+2,"&gt;"))</f>
        <v/>
      </c>
      <c r="D109" s="48" t="str">
        <f>IF(KALINDO[[#This Row],[ID NOTA]]="","",INDEX(Table1[QB],MATCH(KALINDO[[#This Row],[ID NOTA]],Table1[ID],0)))</f>
        <v/>
      </c>
      <c r="E10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09" s="48"/>
      <c r="G109" s="30" t="str">
        <f ca="1">IF(KALINDO[[#This Row],[N_ID]]="","",INDEX(INDIRECT($2:$2),KALINDO[[#This Row],[//]]))</f>
        <v/>
      </c>
      <c r="H109" s="30" t="str">
        <f ca="1">IF(KALINDO[[#This Row],[N_ID]]="","",INDEX(INDIRECT($2:$2),KALINDO[[#This Row],[//]]))</f>
        <v/>
      </c>
      <c r="I109" s="31" t="str">
        <f ca="1">IF(KALINDO[[#This Row],[N_ID]]="","",INDEX(INDIRECT($2:$2),KALINDO[[#This Row],[//]]))</f>
        <v/>
      </c>
      <c r="J109" s="31" t="str">
        <f ca="1">IF(KALINDO[[#This Row],[//]]="","",INDEX([3]!db[NB PAJAK],KALINDO[[#This Row],[stt]]-1))</f>
        <v/>
      </c>
      <c r="K109" s="48" t="str">
        <f ca="1">IF(KALINDO[[#This Row],[//]]="","",INDEX(INDIRECT($2:$2),KALINDO[[#This Row],[//]]))</f>
        <v/>
      </c>
      <c r="L109" s="48" t="str">
        <f ca="1">IF(KALINDO[[#This Row],[//]]="","",INDEX(INDIRECT($2:$2),KALINDO[[#This Row],[//]]))</f>
        <v/>
      </c>
      <c r="M109" s="48" t="str">
        <f ca="1">IF(KALINDO[[#This Row],[//]]="","",INDEX(INDIRECT($2:$2),KALINDO[[#This Row],[//]]))</f>
        <v/>
      </c>
      <c r="N109" s="33" t="str">
        <f ca="1">IF(KALINDO[[#This Row],[//]]="","",INDEX(INDIRECT($2:$2),KALINDO[[#This Row],[//]]))</f>
        <v/>
      </c>
      <c r="O109" s="44" t="str">
        <f ca="1">IF(KALINDO[[#This Row],[//]]="","",INDEX(INDIRECT($2:$2),KALINDO[[#This Row],[//]]))</f>
        <v/>
      </c>
      <c r="P109" s="44" t="str">
        <f ca="1">IF(KALINDO[[#This Row],[//]]="","",IF(INDEX(INDIRECT($2:$2),KALINDO[[#This Row],[//]])="","",INDEX(INDIRECT($2:$2),KALINDO[[#This Row],[//]])))</f>
        <v/>
      </c>
      <c r="Q109" s="33" t="str">
        <f ca="1">IF(KALINDO[[#This Row],[//]]="","",INDEX(INDIRECT($2:$2),KALINDO[[#This Row],[//]]))</f>
        <v/>
      </c>
      <c r="R1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09" s="45" t="str">
        <f ca="1">IF(KALINDO[[#This Row],[//]]="","",IF(INDEX(INDIRECT($2:$2),KALINDO[[#This Row],[//]])="","",INDEX(INDIRECT($2:$2),KALINDO[[#This Row],[//]])))</f>
        <v/>
      </c>
      <c r="U109" s="31" t="str">
        <f ca="1">IF(KALINDO[[#This Row],[//]]="","",INDEX(INDIRECT($2:$2),KALINDO[[#This Row],[//]]))</f>
        <v/>
      </c>
      <c r="V109" s="31" t="str">
        <f ca="1">LOWER(SUBSTITUTE(SUBSTITUTE(SUBSTITUTE(SUBSTITUTE(SUBSTITUTE(SUBSTITUTE(SUBSTITUTE(KALINDO[[#This Row],[N.B.nota]]," ",""),"-",""),"(",""),")",""),".",""),",",""),"/",""))</f>
        <v/>
      </c>
      <c r="W109" s="31" t="str">
        <f ca="1">IF(KALINDO[[#This Row],[concat]]="","",MATCH(KALINDO[[#This Row],[concat]],[3]!db[NB NOTA_C],0)+1)</f>
        <v/>
      </c>
      <c r="X109" s="31" t="str">
        <f ca="1">IF(KALINDO[[#This Row],[N.B.nota]]="","",ADDRESS(ROW(KALINDO[QB]),COLUMN(KALINDO[QB]))&amp;":"&amp;ADDRESS(ROW(),COLUMN(KALINDO[QB])))</f>
        <v/>
      </c>
      <c r="Y109" s="46" t="str">
        <f ca="1">IF(KALINDO[[#This Row],[//]]="","",HYPERLINK("[../DB.xlsx]DB!e"&amp;MATCH(KALINDO[[#This Row],[concat]],[3]!db[NB NOTA_C],0)+1,"&gt;"))</f>
        <v/>
      </c>
      <c r="Z109" s="32" t="str">
        <f ca="1">IF(KALINDO[[#This Row],[ID NOTA]]="",INDIRECT(ADDRESS(ROW()-1,COLUMN())),KALINDO[[#This Row],[ID NOTA]])</f>
        <v>ID NOTA_H</v>
      </c>
    </row>
    <row r="110" spans="1:26" x14ac:dyDescent="0.25">
      <c r="A110" s="32"/>
      <c r="B110" s="48" t="str">
        <f>IF(KALINDO[[#This Row],[N_ID]]="","",INDEX(Table1[ID],MATCH(KALINDO[[#This Row],[N_ID]],Table1[N_ID],0)))</f>
        <v/>
      </c>
      <c r="C110" s="48" t="str">
        <f ca="1">IF(KALINDO[[#This Row],[//]]="","",HYPERLINK("[NOTA.xlsx]NOTA!D"&amp;KALINDO[[#This Row],[//]]+2,"&gt;"))</f>
        <v/>
      </c>
      <c r="D110" s="48" t="str">
        <f>IF(KALINDO[[#This Row],[ID NOTA]]="","",INDEX(Table1[QB],MATCH(KALINDO[[#This Row],[ID NOTA]],Table1[ID],0)))</f>
        <v/>
      </c>
      <c r="E11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10" s="48"/>
      <c r="G110" s="30" t="str">
        <f ca="1">IF(KALINDO[[#This Row],[N_ID]]="","",INDEX(INDIRECT($2:$2),KALINDO[[#This Row],[//]]))</f>
        <v/>
      </c>
      <c r="H110" s="30" t="str">
        <f ca="1">IF(KALINDO[[#This Row],[N_ID]]="","",INDEX(INDIRECT($2:$2),KALINDO[[#This Row],[//]]))</f>
        <v/>
      </c>
      <c r="I110" s="31" t="str">
        <f ca="1">IF(KALINDO[[#This Row],[N_ID]]="","",INDEX(INDIRECT($2:$2),KALINDO[[#This Row],[//]]))</f>
        <v/>
      </c>
      <c r="J110" s="31" t="str">
        <f ca="1">IF(KALINDO[[#This Row],[//]]="","",INDEX([3]!db[NB PAJAK],KALINDO[[#This Row],[stt]]-1))</f>
        <v/>
      </c>
      <c r="K110" s="48" t="str">
        <f ca="1">IF(KALINDO[[#This Row],[//]]="","",INDEX(INDIRECT($2:$2),KALINDO[[#This Row],[//]]))</f>
        <v/>
      </c>
      <c r="L110" s="48" t="str">
        <f ca="1">IF(KALINDO[[#This Row],[//]]="","",INDEX(INDIRECT($2:$2),KALINDO[[#This Row],[//]]))</f>
        <v/>
      </c>
      <c r="M110" s="48" t="str">
        <f ca="1">IF(KALINDO[[#This Row],[//]]="","",INDEX(INDIRECT($2:$2),KALINDO[[#This Row],[//]]))</f>
        <v/>
      </c>
      <c r="N110" s="33" t="str">
        <f ca="1">IF(KALINDO[[#This Row],[//]]="","",INDEX(INDIRECT($2:$2),KALINDO[[#This Row],[//]]))</f>
        <v/>
      </c>
      <c r="O110" s="44" t="str">
        <f ca="1">IF(KALINDO[[#This Row],[//]]="","",INDEX(INDIRECT($2:$2),KALINDO[[#This Row],[//]]))</f>
        <v/>
      </c>
      <c r="P110" s="44" t="str">
        <f ca="1">IF(KALINDO[[#This Row],[//]]="","",IF(INDEX(INDIRECT($2:$2),KALINDO[[#This Row],[//]])="","",INDEX(INDIRECT($2:$2),KALINDO[[#This Row],[//]])))</f>
        <v/>
      </c>
      <c r="Q110" s="33" t="str">
        <f ca="1">IF(KALINDO[[#This Row],[//]]="","",INDEX(INDIRECT($2:$2),KALINDO[[#This Row],[//]]))</f>
        <v/>
      </c>
      <c r="R1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10" s="45" t="str">
        <f ca="1">IF(KALINDO[[#This Row],[//]]="","",IF(INDEX(INDIRECT($2:$2),KALINDO[[#This Row],[//]])="","",INDEX(INDIRECT($2:$2),KALINDO[[#This Row],[//]])))</f>
        <v/>
      </c>
      <c r="U110" s="31" t="str">
        <f ca="1">IF(KALINDO[[#This Row],[//]]="","",INDEX(INDIRECT($2:$2),KALINDO[[#This Row],[//]]))</f>
        <v/>
      </c>
      <c r="V110" s="31" t="str">
        <f ca="1">LOWER(SUBSTITUTE(SUBSTITUTE(SUBSTITUTE(SUBSTITUTE(SUBSTITUTE(SUBSTITUTE(SUBSTITUTE(KALINDO[[#This Row],[N.B.nota]]," ",""),"-",""),"(",""),")",""),".",""),",",""),"/",""))</f>
        <v/>
      </c>
      <c r="W110" s="31" t="str">
        <f ca="1">IF(KALINDO[[#This Row],[concat]]="","",MATCH(KALINDO[[#This Row],[concat]],[3]!db[NB NOTA_C],0)+1)</f>
        <v/>
      </c>
      <c r="X110" s="31" t="str">
        <f ca="1">IF(KALINDO[[#This Row],[N.B.nota]]="","",ADDRESS(ROW(KALINDO[QB]),COLUMN(KALINDO[QB]))&amp;":"&amp;ADDRESS(ROW(),COLUMN(KALINDO[QB])))</f>
        <v/>
      </c>
      <c r="Y110" s="46" t="str">
        <f ca="1">IF(KALINDO[[#This Row],[//]]="","",HYPERLINK("[../DB.xlsx]DB!e"&amp;MATCH(KALINDO[[#This Row],[concat]],[3]!db[NB NOTA_C],0)+1,"&gt;"))</f>
        <v/>
      </c>
      <c r="Z110" s="32" t="str">
        <f ca="1">IF(KALINDO[[#This Row],[ID NOTA]]="",INDIRECT(ADDRESS(ROW()-1,COLUMN())),KALINDO[[#This Row],[ID NOTA]])</f>
        <v>ID NOTA_H</v>
      </c>
    </row>
    <row r="111" spans="1:26" x14ac:dyDescent="0.25">
      <c r="A111" s="32"/>
      <c r="B111" s="48" t="str">
        <f>IF(KALINDO[[#This Row],[N_ID]]="","",INDEX(Table1[ID],MATCH(KALINDO[[#This Row],[N_ID]],Table1[N_ID],0)))</f>
        <v/>
      </c>
      <c r="C111" s="48" t="str">
        <f ca="1">IF(KALINDO[[#This Row],[//]]="","",HYPERLINK("[NOTA.xlsx]NOTA!D"&amp;KALINDO[[#This Row],[//]]+2,"&gt;"))</f>
        <v/>
      </c>
      <c r="D111" s="48" t="str">
        <f>IF(KALINDO[[#This Row],[ID NOTA]]="","",INDEX(Table1[QB],MATCH(KALINDO[[#This Row],[ID NOTA]],Table1[ID],0)))</f>
        <v/>
      </c>
      <c r="E11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11" s="48"/>
      <c r="G111" s="30" t="str">
        <f ca="1">IF(KALINDO[[#This Row],[N_ID]]="","",INDEX(INDIRECT($2:$2),KALINDO[[#This Row],[//]]))</f>
        <v/>
      </c>
      <c r="H111" s="30" t="str">
        <f ca="1">IF(KALINDO[[#This Row],[N_ID]]="","",INDEX(INDIRECT($2:$2),KALINDO[[#This Row],[//]]))</f>
        <v/>
      </c>
      <c r="I111" s="31" t="str">
        <f ca="1">IF(KALINDO[[#This Row],[N_ID]]="","",INDEX(INDIRECT($2:$2),KALINDO[[#This Row],[//]]))</f>
        <v/>
      </c>
      <c r="J111" s="31" t="str">
        <f ca="1">IF(KALINDO[[#This Row],[//]]="","",INDEX([3]!db[NB PAJAK],KALINDO[[#This Row],[stt]]-1))</f>
        <v/>
      </c>
      <c r="K111" s="48" t="str">
        <f ca="1">IF(KALINDO[[#This Row],[//]]="","",INDEX(INDIRECT($2:$2),KALINDO[[#This Row],[//]]))</f>
        <v/>
      </c>
      <c r="L111" s="48" t="str">
        <f ca="1">IF(KALINDO[[#This Row],[//]]="","",INDEX(INDIRECT($2:$2),KALINDO[[#This Row],[//]]))</f>
        <v/>
      </c>
      <c r="M111" s="48" t="str">
        <f ca="1">IF(KALINDO[[#This Row],[//]]="","",INDEX(INDIRECT($2:$2),KALINDO[[#This Row],[//]]))</f>
        <v/>
      </c>
      <c r="N111" s="33" t="str">
        <f ca="1">IF(KALINDO[[#This Row],[//]]="","",INDEX(INDIRECT($2:$2),KALINDO[[#This Row],[//]]))</f>
        <v/>
      </c>
      <c r="O111" s="44" t="str">
        <f ca="1">IF(KALINDO[[#This Row],[//]]="","",INDEX(INDIRECT($2:$2),KALINDO[[#This Row],[//]]))</f>
        <v/>
      </c>
      <c r="P111" s="44" t="str">
        <f ca="1">IF(KALINDO[[#This Row],[//]]="","",IF(INDEX(INDIRECT($2:$2),KALINDO[[#This Row],[//]])="","",INDEX(INDIRECT($2:$2),KALINDO[[#This Row],[//]])))</f>
        <v/>
      </c>
      <c r="Q111" s="33" t="str">
        <f ca="1">IF(KALINDO[[#This Row],[//]]="","",INDEX(INDIRECT($2:$2),KALINDO[[#This Row],[//]]))</f>
        <v/>
      </c>
      <c r="R1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11" s="45" t="str">
        <f ca="1">IF(KALINDO[[#This Row],[//]]="","",IF(INDEX(INDIRECT($2:$2),KALINDO[[#This Row],[//]])="","",INDEX(INDIRECT($2:$2),KALINDO[[#This Row],[//]])))</f>
        <v/>
      </c>
      <c r="U111" s="31" t="str">
        <f ca="1">IF(KALINDO[[#This Row],[//]]="","",INDEX(INDIRECT($2:$2),KALINDO[[#This Row],[//]]))</f>
        <v/>
      </c>
      <c r="V111" s="31" t="str">
        <f ca="1">LOWER(SUBSTITUTE(SUBSTITUTE(SUBSTITUTE(SUBSTITUTE(SUBSTITUTE(SUBSTITUTE(SUBSTITUTE(KALINDO[[#This Row],[N.B.nota]]," ",""),"-",""),"(",""),")",""),".",""),",",""),"/",""))</f>
        <v/>
      </c>
      <c r="W111" s="31" t="str">
        <f ca="1">IF(KALINDO[[#This Row],[concat]]="","",MATCH(KALINDO[[#This Row],[concat]],[3]!db[NB NOTA_C],0)+1)</f>
        <v/>
      </c>
      <c r="X111" s="31" t="str">
        <f ca="1">IF(KALINDO[[#This Row],[N.B.nota]]="","",ADDRESS(ROW(KALINDO[QB]),COLUMN(KALINDO[QB]))&amp;":"&amp;ADDRESS(ROW(),COLUMN(KALINDO[QB])))</f>
        <v/>
      </c>
      <c r="Y111" s="46" t="str">
        <f ca="1">IF(KALINDO[[#This Row],[//]]="","",HYPERLINK("[../DB.xlsx]DB!e"&amp;MATCH(KALINDO[[#This Row],[concat]],[3]!db[NB NOTA_C],0)+1,"&gt;"))</f>
        <v/>
      </c>
      <c r="Z111" s="32" t="str">
        <f ca="1">IF(KALINDO[[#This Row],[ID NOTA]]="",INDIRECT(ADDRESS(ROW()-1,COLUMN())),KALINDO[[#This Row],[ID NOTA]])</f>
        <v>ID NOTA_H</v>
      </c>
    </row>
    <row r="112" spans="1:26" x14ac:dyDescent="0.25">
      <c r="A112" s="32"/>
      <c r="B112" s="48" t="str">
        <f>IF(KALINDO[[#This Row],[N_ID]]="","",INDEX(Table1[ID],MATCH(KALINDO[[#This Row],[N_ID]],Table1[N_ID],0)))</f>
        <v/>
      </c>
      <c r="C112" s="48" t="str">
        <f ca="1">IF(KALINDO[[#This Row],[//]]="","",HYPERLINK("[NOTA.xlsx]NOTA!D"&amp;KALINDO[[#This Row],[//]]+2,"&gt;"))</f>
        <v/>
      </c>
      <c r="D112" s="48" t="str">
        <f>IF(KALINDO[[#This Row],[ID NOTA]]="","",INDEX(Table1[QB],MATCH(KALINDO[[#This Row],[ID NOTA]],Table1[ID],0)))</f>
        <v/>
      </c>
      <c r="E11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12" s="48"/>
      <c r="G112" s="30" t="str">
        <f ca="1">IF(KALINDO[[#This Row],[N_ID]]="","",INDEX(INDIRECT($2:$2),KALINDO[[#This Row],[//]]))</f>
        <v/>
      </c>
      <c r="H112" s="30" t="str">
        <f ca="1">IF(KALINDO[[#This Row],[N_ID]]="","",INDEX(INDIRECT($2:$2),KALINDO[[#This Row],[//]]))</f>
        <v/>
      </c>
      <c r="I112" s="31" t="str">
        <f ca="1">IF(KALINDO[[#This Row],[N_ID]]="","",INDEX(INDIRECT($2:$2),KALINDO[[#This Row],[//]]))</f>
        <v/>
      </c>
      <c r="J112" s="31" t="str">
        <f ca="1">IF(KALINDO[[#This Row],[//]]="","",INDEX([3]!db[NB PAJAK],KALINDO[[#This Row],[stt]]-1))</f>
        <v/>
      </c>
      <c r="K112" s="48" t="str">
        <f ca="1">IF(KALINDO[[#This Row],[//]]="","",INDEX(INDIRECT($2:$2),KALINDO[[#This Row],[//]]))</f>
        <v/>
      </c>
      <c r="L112" s="48" t="str">
        <f ca="1">IF(KALINDO[[#This Row],[//]]="","",INDEX(INDIRECT($2:$2),KALINDO[[#This Row],[//]]))</f>
        <v/>
      </c>
      <c r="M112" s="48" t="str">
        <f ca="1">IF(KALINDO[[#This Row],[//]]="","",INDEX(INDIRECT($2:$2),KALINDO[[#This Row],[//]]))</f>
        <v/>
      </c>
      <c r="N112" s="33" t="str">
        <f ca="1">IF(KALINDO[[#This Row],[//]]="","",INDEX(INDIRECT($2:$2),KALINDO[[#This Row],[//]]))</f>
        <v/>
      </c>
      <c r="O112" s="44" t="str">
        <f ca="1">IF(KALINDO[[#This Row],[//]]="","",INDEX(INDIRECT($2:$2),KALINDO[[#This Row],[//]]))</f>
        <v/>
      </c>
      <c r="P112" s="44" t="str">
        <f ca="1">IF(KALINDO[[#This Row],[//]]="","",IF(INDEX(INDIRECT($2:$2),KALINDO[[#This Row],[//]])="","",INDEX(INDIRECT($2:$2),KALINDO[[#This Row],[//]])))</f>
        <v/>
      </c>
      <c r="Q112" s="33" t="str">
        <f ca="1">IF(KALINDO[[#This Row],[//]]="","",INDEX(INDIRECT($2:$2),KALINDO[[#This Row],[//]]))</f>
        <v/>
      </c>
      <c r="R1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12" s="45" t="str">
        <f ca="1">IF(KALINDO[[#This Row],[//]]="","",IF(INDEX(INDIRECT($2:$2),KALINDO[[#This Row],[//]])="","",INDEX(INDIRECT($2:$2),KALINDO[[#This Row],[//]])))</f>
        <v/>
      </c>
      <c r="U112" s="31" t="str">
        <f ca="1">IF(KALINDO[[#This Row],[//]]="","",INDEX(INDIRECT($2:$2),KALINDO[[#This Row],[//]]))</f>
        <v/>
      </c>
      <c r="V112" s="31" t="str">
        <f ca="1">LOWER(SUBSTITUTE(SUBSTITUTE(SUBSTITUTE(SUBSTITUTE(SUBSTITUTE(SUBSTITUTE(SUBSTITUTE(KALINDO[[#This Row],[N.B.nota]]," ",""),"-",""),"(",""),")",""),".",""),",",""),"/",""))</f>
        <v/>
      </c>
      <c r="W112" s="31" t="str">
        <f ca="1">IF(KALINDO[[#This Row],[concat]]="","",MATCH(KALINDO[[#This Row],[concat]],[3]!db[NB NOTA_C],0)+1)</f>
        <v/>
      </c>
      <c r="X112" s="31" t="str">
        <f ca="1">IF(KALINDO[[#This Row],[N.B.nota]]="","",ADDRESS(ROW(KALINDO[QB]),COLUMN(KALINDO[QB]))&amp;":"&amp;ADDRESS(ROW(),COLUMN(KALINDO[QB])))</f>
        <v/>
      </c>
      <c r="Y112" s="46" t="str">
        <f ca="1">IF(KALINDO[[#This Row],[//]]="","",HYPERLINK("[../DB.xlsx]DB!e"&amp;MATCH(KALINDO[[#This Row],[concat]],[3]!db[NB NOTA_C],0)+1,"&gt;"))</f>
        <v/>
      </c>
      <c r="Z112" s="32" t="str">
        <f ca="1">IF(KALINDO[[#This Row],[ID NOTA]]="",INDIRECT(ADDRESS(ROW()-1,COLUMN())),KALINDO[[#This Row],[ID NOTA]])</f>
        <v>ID NOTA_H</v>
      </c>
    </row>
    <row r="113" spans="1:26" x14ac:dyDescent="0.25">
      <c r="A113" s="32"/>
      <c r="B113" s="48" t="str">
        <f>IF(KALINDO[[#This Row],[N_ID]]="","",INDEX(Table1[ID],MATCH(KALINDO[[#This Row],[N_ID]],Table1[N_ID],0)))</f>
        <v/>
      </c>
      <c r="C113" s="48" t="str">
        <f ca="1">IF(KALINDO[[#This Row],[//]]="","",HYPERLINK("[NOTA.xlsx]NOTA!D"&amp;KALINDO[[#This Row],[//]]+2,"&gt;"))</f>
        <v/>
      </c>
      <c r="D113" s="48" t="str">
        <f>IF(KALINDO[[#This Row],[ID NOTA]]="","",INDEX(Table1[QB],MATCH(KALINDO[[#This Row],[ID NOTA]],Table1[ID],0)))</f>
        <v/>
      </c>
      <c r="E11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13" s="48"/>
      <c r="G113" s="30" t="str">
        <f ca="1">IF(KALINDO[[#This Row],[N_ID]]="","",INDEX(INDIRECT($2:$2),KALINDO[[#This Row],[//]]))</f>
        <v/>
      </c>
      <c r="H113" s="30" t="str">
        <f ca="1">IF(KALINDO[[#This Row],[N_ID]]="","",INDEX(INDIRECT($2:$2),KALINDO[[#This Row],[//]]))</f>
        <v/>
      </c>
      <c r="I113" s="31" t="str">
        <f ca="1">IF(KALINDO[[#This Row],[N_ID]]="","",INDEX(INDIRECT($2:$2),KALINDO[[#This Row],[//]]))</f>
        <v/>
      </c>
      <c r="J113" s="31" t="str">
        <f ca="1">IF(KALINDO[[#This Row],[//]]="","",INDEX([3]!db[NB PAJAK],KALINDO[[#This Row],[stt]]-1))</f>
        <v/>
      </c>
      <c r="K113" s="48" t="str">
        <f ca="1">IF(KALINDO[[#This Row],[//]]="","",INDEX(INDIRECT($2:$2),KALINDO[[#This Row],[//]]))</f>
        <v/>
      </c>
      <c r="L113" s="48" t="str">
        <f ca="1">IF(KALINDO[[#This Row],[//]]="","",INDEX(INDIRECT($2:$2),KALINDO[[#This Row],[//]]))</f>
        <v/>
      </c>
      <c r="M113" s="48" t="str">
        <f ca="1">IF(KALINDO[[#This Row],[//]]="","",INDEX(INDIRECT($2:$2),KALINDO[[#This Row],[//]]))</f>
        <v/>
      </c>
      <c r="N113" s="33" t="str">
        <f ca="1">IF(KALINDO[[#This Row],[//]]="","",INDEX(INDIRECT($2:$2),KALINDO[[#This Row],[//]]))</f>
        <v/>
      </c>
      <c r="O113" s="44" t="str">
        <f ca="1">IF(KALINDO[[#This Row],[//]]="","",INDEX(INDIRECT($2:$2),KALINDO[[#This Row],[//]]))</f>
        <v/>
      </c>
      <c r="P113" s="44" t="str">
        <f ca="1">IF(KALINDO[[#This Row],[//]]="","",IF(INDEX(INDIRECT($2:$2),KALINDO[[#This Row],[//]])="","",INDEX(INDIRECT($2:$2),KALINDO[[#This Row],[//]])))</f>
        <v/>
      </c>
      <c r="Q113" s="33" t="str">
        <f ca="1">IF(KALINDO[[#This Row],[//]]="","",INDEX(INDIRECT($2:$2),KALINDO[[#This Row],[//]]))</f>
        <v/>
      </c>
      <c r="R1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13" s="45" t="str">
        <f ca="1">IF(KALINDO[[#This Row],[//]]="","",IF(INDEX(INDIRECT($2:$2),KALINDO[[#This Row],[//]])="","",INDEX(INDIRECT($2:$2),KALINDO[[#This Row],[//]])))</f>
        <v/>
      </c>
      <c r="U113" s="31" t="str">
        <f ca="1">IF(KALINDO[[#This Row],[//]]="","",INDEX(INDIRECT($2:$2),KALINDO[[#This Row],[//]]))</f>
        <v/>
      </c>
      <c r="V113" s="31" t="str">
        <f ca="1">LOWER(SUBSTITUTE(SUBSTITUTE(SUBSTITUTE(SUBSTITUTE(SUBSTITUTE(SUBSTITUTE(SUBSTITUTE(KALINDO[[#This Row],[N.B.nota]]," ",""),"-",""),"(",""),")",""),".",""),",",""),"/",""))</f>
        <v/>
      </c>
      <c r="W113" s="31" t="str">
        <f ca="1">IF(KALINDO[[#This Row],[concat]]="","",MATCH(KALINDO[[#This Row],[concat]],[3]!db[NB NOTA_C],0)+1)</f>
        <v/>
      </c>
      <c r="X113" s="31" t="str">
        <f ca="1">IF(KALINDO[[#This Row],[N.B.nota]]="","",ADDRESS(ROW(KALINDO[QB]),COLUMN(KALINDO[QB]))&amp;":"&amp;ADDRESS(ROW(),COLUMN(KALINDO[QB])))</f>
        <v/>
      </c>
      <c r="Y113" s="46" t="str">
        <f ca="1">IF(KALINDO[[#This Row],[//]]="","",HYPERLINK("[../DB.xlsx]DB!e"&amp;MATCH(KALINDO[[#This Row],[concat]],[3]!db[NB NOTA_C],0)+1,"&gt;"))</f>
        <v/>
      </c>
      <c r="Z113" s="32" t="str">
        <f ca="1">IF(KALINDO[[#This Row],[ID NOTA]]="",INDIRECT(ADDRESS(ROW()-1,COLUMN())),KALINDO[[#This Row],[ID NOTA]])</f>
        <v>ID NOTA_H</v>
      </c>
    </row>
    <row r="114" spans="1:26" x14ac:dyDescent="0.25">
      <c r="A114" s="32"/>
      <c r="B114" s="48" t="str">
        <f>IF(KALINDO[[#This Row],[N_ID]]="","",INDEX(Table1[ID],MATCH(KALINDO[[#This Row],[N_ID]],Table1[N_ID],0)))</f>
        <v/>
      </c>
      <c r="C114" s="48" t="str">
        <f ca="1">IF(KALINDO[[#This Row],[//]]="","",HYPERLINK("[NOTA.xlsx]NOTA!D"&amp;KALINDO[[#This Row],[//]]+2,"&gt;"))</f>
        <v/>
      </c>
      <c r="D114" s="48" t="str">
        <f>IF(KALINDO[[#This Row],[ID NOTA]]="","",INDEX(Table1[QB],MATCH(KALINDO[[#This Row],[ID NOTA]],Table1[ID],0)))</f>
        <v/>
      </c>
      <c r="E11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14" s="48"/>
      <c r="G114" s="30" t="str">
        <f ca="1">IF(KALINDO[[#This Row],[N_ID]]="","",INDEX(INDIRECT($2:$2),KALINDO[[#This Row],[//]]))</f>
        <v/>
      </c>
      <c r="H114" s="30" t="str">
        <f ca="1">IF(KALINDO[[#This Row],[N_ID]]="","",INDEX(INDIRECT($2:$2),KALINDO[[#This Row],[//]]))</f>
        <v/>
      </c>
      <c r="I114" s="31" t="str">
        <f ca="1">IF(KALINDO[[#This Row],[N_ID]]="","",INDEX(INDIRECT($2:$2),KALINDO[[#This Row],[//]]))</f>
        <v/>
      </c>
      <c r="J114" s="31" t="str">
        <f ca="1">IF(KALINDO[[#This Row],[//]]="","",INDEX([3]!db[NB PAJAK],KALINDO[[#This Row],[stt]]-1))</f>
        <v/>
      </c>
      <c r="K114" s="48" t="str">
        <f ca="1">IF(KALINDO[[#This Row],[//]]="","",INDEX(INDIRECT($2:$2),KALINDO[[#This Row],[//]]))</f>
        <v/>
      </c>
      <c r="L114" s="48" t="str">
        <f ca="1">IF(KALINDO[[#This Row],[//]]="","",INDEX(INDIRECT($2:$2),KALINDO[[#This Row],[//]]))</f>
        <v/>
      </c>
      <c r="M114" s="48" t="str">
        <f ca="1">IF(KALINDO[[#This Row],[//]]="","",INDEX(INDIRECT($2:$2),KALINDO[[#This Row],[//]]))</f>
        <v/>
      </c>
      <c r="N114" s="33" t="str">
        <f ca="1">IF(KALINDO[[#This Row],[//]]="","",INDEX(INDIRECT($2:$2),KALINDO[[#This Row],[//]]))</f>
        <v/>
      </c>
      <c r="O114" s="44" t="str">
        <f ca="1">IF(KALINDO[[#This Row],[//]]="","",INDEX(INDIRECT($2:$2),KALINDO[[#This Row],[//]]))</f>
        <v/>
      </c>
      <c r="P114" s="44" t="str">
        <f ca="1">IF(KALINDO[[#This Row],[//]]="","",IF(INDEX(INDIRECT($2:$2),KALINDO[[#This Row],[//]])="","",INDEX(INDIRECT($2:$2),KALINDO[[#This Row],[//]])))</f>
        <v/>
      </c>
      <c r="Q114" s="33" t="str">
        <f ca="1">IF(KALINDO[[#This Row],[//]]="","",INDEX(INDIRECT($2:$2),KALINDO[[#This Row],[//]]))</f>
        <v/>
      </c>
      <c r="R1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14" s="45" t="str">
        <f ca="1">IF(KALINDO[[#This Row],[//]]="","",IF(INDEX(INDIRECT($2:$2),KALINDO[[#This Row],[//]])="","",INDEX(INDIRECT($2:$2),KALINDO[[#This Row],[//]])))</f>
        <v/>
      </c>
      <c r="U114" s="31" t="str">
        <f ca="1">IF(KALINDO[[#This Row],[//]]="","",INDEX(INDIRECT($2:$2),KALINDO[[#This Row],[//]]))</f>
        <v/>
      </c>
      <c r="V114" s="31" t="str">
        <f ca="1">LOWER(SUBSTITUTE(SUBSTITUTE(SUBSTITUTE(SUBSTITUTE(SUBSTITUTE(SUBSTITUTE(SUBSTITUTE(KALINDO[[#This Row],[N.B.nota]]," ",""),"-",""),"(",""),")",""),".",""),",",""),"/",""))</f>
        <v/>
      </c>
      <c r="W114" s="31" t="str">
        <f ca="1">IF(KALINDO[[#This Row],[concat]]="","",MATCH(KALINDO[[#This Row],[concat]],[3]!db[NB NOTA_C],0)+1)</f>
        <v/>
      </c>
      <c r="X114" s="31" t="str">
        <f ca="1">IF(KALINDO[[#This Row],[N.B.nota]]="","",ADDRESS(ROW(KALINDO[QB]),COLUMN(KALINDO[QB]))&amp;":"&amp;ADDRESS(ROW(),COLUMN(KALINDO[QB])))</f>
        <v/>
      </c>
      <c r="Y114" s="46" t="str">
        <f ca="1">IF(KALINDO[[#This Row],[//]]="","",HYPERLINK("[../DB.xlsx]DB!e"&amp;MATCH(KALINDO[[#This Row],[concat]],[3]!db[NB NOTA_C],0)+1,"&gt;"))</f>
        <v/>
      </c>
      <c r="Z114" s="32" t="str">
        <f ca="1">IF(KALINDO[[#This Row],[ID NOTA]]="",INDIRECT(ADDRESS(ROW()-1,COLUMN())),KALINDO[[#This Row],[ID NOTA]])</f>
        <v>ID NOTA_H</v>
      </c>
    </row>
    <row r="115" spans="1:26" x14ac:dyDescent="0.25">
      <c r="A115" s="32"/>
      <c r="B115" s="48" t="str">
        <f>IF(KALINDO[[#This Row],[N_ID]]="","",INDEX(Table1[ID],MATCH(KALINDO[[#This Row],[N_ID]],Table1[N_ID],0)))</f>
        <v/>
      </c>
      <c r="C115" s="48" t="str">
        <f ca="1">IF(KALINDO[[#This Row],[//]]="","",HYPERLINK("[NOTA.xlsx]NOTA!D"&amp;KALINDO[[#This Row],[//]]+2,"&gt;"))</f>
        <v/>
      </c>
      <c r="D115" s="48" t="str">
        <f>IF(KALINDO[[#This Row],[ID NOTA]]="","",INDEX(Table1[QB],MATCH(KALINDO[[#This Row],[ID NOTA]],Table1[ID],0)))</f>
        <v/>
      </c>
      <c r="E11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15" s="48"/>
      <c r="G115" s="30" t="str">
        <f ca="1">IF(KALINDO[[#This Row],[N_ID]]="","",INDEX(INDIRECT($2:$2),KALINDO[[#This Row],[//]]))</f>
        <v/>
      </c>
      <c r="H115" s="30" t="str">
        <f ca="1">IF(KALINDO[[#This Row],[N_ID]]="","",INDEX(INDIRECT($2:$2),KALINDO[[#This Row],[//]]))</f>
        <v/>
      </c>
      <c r="I115" s="31" t="str">
        <f ca="1">IF(KALINDO[[#This Row],[N_ID]]="","",INDEX(INDIRECT($2:$2),KALINDO[[#This Row],[//]]))</f>
        <v/>
      </c>
      <c r="J115" s="31" t="str">
        <f ca="1">IF(KALINDO[[#This Row],[//]]="","",INDEX([3]!db[NB PAJAK],KALINDO[[#This Row],[stt]]-1))</f>
        <v/>
      </c>
      <c r="K115" s="48" t="str">
        <f ca="1">IF(KALINDO[[#This Row],[//]]="","",INDEX(INDIRECT($2:$2),KALINDO[[#This Row],[//]]))</f>
        <v/>
      </c>
      <c r="L115" s="48" t="str">
        <f ca="1">IF(KALINDO[[#This Row],[//]]="","",INDEX(INDIRECT($2:$2),KALINDO[[#This Row],[//]]))</f>
        <v/>
      </c>
      <c r="M115" s="48" t="str">
        <f ca="1">IF(KALINDO[[#This Row],[//]]="","",INDEX(INDIRECT($2:$2),KALINDO[[#This Row],[//]]))</f>
        <v/>
      </c>
      <c r="N115" s="33" t="str">
        <f ca="1">IF(KALINDO[[#This Row],[//]]="","",INDEX(INDIRECT($2:$2),KALINDO[[#This Row],[//]]))</f>
        <v/>
      </c>
      <c r="O115" s="44" t="str">
        <f ca="1">IF(KALINDO[[#This Row],[//]]="","",INDEX(INDIRECT($2:$2),KALINDO[[#This Row],[//]]))</f>
        <v/>
      </c>
      <c r="P115" s="44" t="str">
        <f ca="1">IF(KALINDO[[#This Row],[//]]="","",IF(INDEX(INDIRECT($2:$2),KALINDO[[#This Row],[//]])="","",INDEX(INDIRECT($2:$2),KALINDO[[#This Row],[//]])))</f>
        <v/>
      </c>
      <c r="Q115" s="33" t="str">
        <f ca="1">IF(KALINDO[[#This Row],[//]]="","",INDEX(INDIRECT($2:$2),KALINDO[[#This Row],[//]]))</f>
        <v/>
      </c>
      <c r="R1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15" s="45" t="str">
        <f ca="1">IF(KALINDO[[#This Row],[//]]="","",IF(INDEX(INDIRECT($2:$2),KALINDO[[#This Row],[//]])="","",INDEX(INDIRECT($2:$2),KALINDO[[#This Row],[//]])))</f>
        <v/>
      </c>
      <c r="U115" s="31" t="str">
        <f ca="1">IF(KALINDO[[#This Row],[//]]="","",INDEX(INDIRECT($2:$2),KALINDO[[#This Row],[//]]))</f>
        <v/>
      </c>
      <c r="V115" s="31" t="str">
        <f ca="1">LOWER(SUBSTITUTE(SUBSTITUTE(SUBSTITUTE(SUBSTITUTE(SUBSTITUTE(SUBSTITUTE(SUBSTITUTE(KALINDO[[#This Row],[N.B.nota]]," ",""),"-",""),"(",""),")",""),".",""),",",""),"/",""))</f>
        <v/>
      </c>
      <c r="W115" s="31" t="str">
        <f ca="1">IF(KALINDO[[#This Row],[concat]]="","",MATCH(KALINDO[[#This Row],[concat]],[3]!db[NB NOTA_C],0)+1)</f>
        <v/>
      </c>
      <c r="X115" s="31" t="str">
        <f ca="1">IF(KALINDO[[#This Row],[N.B.nota]]="","",ADDRESS(ROW(KALINDO[QB]),COLUMN(KALINDO[QB]))&amp;":"&amp;ADDRESS(ROW(),COLUMN(KALINDO[QB])))</f>
        <v/>
      </c>
      <c r="Y115" s="46" t="str">
        <f ca="1">IF(KALINDO[[#This Row],[//]]="","",HYPERLINK("[../DB.xlsx]DB!e"&amp;MATCH(KALINDO[[#This Row],[concat]],[3]!db[NB NOTA_C],0)+1,"&gt;"))</f>
        <v/>
      </c>
      <c r="Z115" s="32" t="str">
        <f ca="1">IF(KALINDO[[#This Row],[ID NOTA]]="",INDIRECT(ADDRESS(ROW()-1,COLUMN())),KALINDO[[#This Row],[ID NOTA]])</f>
        <v>ID NOTA_H</v>
      </c>
    </row>
    <row r="116" spans="1:26" x14ac:dyDescent="0.25">
      <c r="A116" s="32"/>
      <c r="B116" s="48" t="str">
        <f>IF(KALINDO[[#This Row],[N_ID]]="","",INDEX(Table1[ID],MATCH(KALINDO[[#This Row],[N_ID]],Table1[N_ID],0)))</f>
        <v/>
      </c>
      <c r="C116" s="48" t="str">
        <f ca="1">IF(KALINDO[[#This Row],[//]]="","",HYPERLINK("[NOTA.xlsx]NOTA!D"&amp;KALINDO[[#This Row],[//]]+2,"&gt;"))</f>
        <v/>
      </c>
      <c r="D116" s="48" t="str">
        <f>IF(KALINDO[[#This Row],[ID NOTA]]="","",INDEX(Table1[QB],MATCH(KALINDO[[#This Row],[ID NOTA]],Table1[ID],0)))</f>
        <v/>
      </c>
      <c r="E11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16" s="48"/>
      <c r="G116" s="30" t="str">
        <f ca="1">IF(KALINDO[[#This Row],[N_ID]]="","",INDEX(INDIRECT($2:$2),KALINDO[[#This Row],[//]]))</f>
        <v/>
      </c>
      <c r="H116" s="30" t="str">
        <f ca="1">IF(KALINDO[[#This Row],[N_ID]]="","",INDEX(INDIRECT($2:$2),KALINDO[[#This Row],[//]]))</f>
        <v/>
      </c>
      <c r="I116" s="31" t="str">
        <f ca="1">IF(KALINDO[[#This Row],[N_ID]]="","",INDEX(INDIRECT($2:$2),KALINDO[[#This Row],[//]]))</f>
        <v/>
      </c>
      <c r="J116" s="31" t="str">
        <f ca="1">IF(KALINDO[[#This Row],[//]]="","",INDEX([3]!db[NB PAJAK],KALINDO[[#This Row],[stt]]-1))</f>
        <v/>
      </c>
      <c r="K116" s="48" t="str">
        <f ca="1">IF(KALINDO[[#This Row],[//]]="","",INDEX(INDIRECT($2:$2),KALINDO[[#This Row],[//]]))</f>
        <v/>
      </c>
      <c r="L116" s="48" t="str">
        <f ca="1">IF(KALINDO[[#This Row],[//]]="","",INDEX(INDIRECT($2:$2),KALINDO[[#This Row],[//]]))</f>
        <v/>
      </c>
      <c r="M116" s="48" t="str">
        <f ca="1">IF(KALINDO[[#This Row],[//]]="","",INDEX(INDIRECT($2:$2),KALINDO[[#This Row],[//]]))</f>
        <v/>
      </c>
      <c r="N116" s="33" t="str">
        <f ca="1">IF(KALINDO[[#This Row],[//]]="","",INDEX(INDIRECT($2:$2),KALINDO[[#This Row],[//]]))</f>
        <v/>
      </c>
      <c r="O116" s="44" t="str">
        <f ca="1">IF(KALINDO[[#This Row],[//]]="","",INDEX(INDIRECT($2:$2),KALINDO[[#This Row],[//]]))</f>
        <v/>
      </c>
      <c r="P116" s="44" t="str">
        <f ca="1">IF(KALINDO[[#This Row],[//]]="","",IF(INDEX(INDIRECT($2:$2),KALINDO[[#This Row],[//]])="","",INDEX(INDIRECT($2:$2),KALINDO[[#This Row],[//]])))</f>
        <v/>
      </c>
      <c r="Q116" s="33" t="str">
        <f ca="1">IF(KALINDO[[#This Row],[//]]="","",INDEX(INDIRECT($2:$2),KALINDO[[#This Row],[//]]))</f>
        <v/>
      </c>
      <c r="R1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16" s="45" t="str">
        <f ca="1">IF(KALINDO[[#This Row],[//]]="","",IF(INDEX(INDIRECT($2:$2),KALINDO[[#This Row],[//]])="","",INDEX(INDIRECT($2:$2),KALINDO[[#This Row],[//]])))</f>
        <v/>
      </c>
      <c r="U116" s="31" t="str">
        <f ca="1">IF(KALINDO[[#This Row],[//]]="","",INDEX(INDIRECT($2:$2),KALINDO[[#This Row],[//]]))</f>
        <v/>
      </c>
      <c r="V116" s="31" t="str">
        <f ca="1">LOWER(SUBSTITUTE(SUBSTITUTE(SUBSTITUTE(SUBSTITUTE(SUBSTITUTE(SUBSTITUTE(SUBSTITUTE(KALINDO[[#This Row],[N.B.nota]]," ",""),"-",""),"(",""),")",""),".",""),",",""),"/",""))</f>
        <v/>
      </c>
      <c r="W116" s="31" t="str">
        <f ca="1">IF(KALINDO[[#This Row],[concat]]="","",MATCH(KALINDO[[#This Row],[concat]],[3]!db[NB NOTA_C],0)+1)</f>
        <v/>
      </c>
      <c r="X116" s="31" t="str">
        <f ca="1">IF(KALINDO[[#This Row],[N.B.nota]]="","",ADDRESS(ROW(KALINDO[QB]),COLUMN(KALINDO[QB]))&amp;":"&amp;ADDRESS(ROW(),COLUMN(KALINDO[QB])))</f>
        <v/>
      </c>
      <c r="Y116" s="46" t="str">
        <f ca="1">IF(KALINDO[[#This Row],[//]]="","",HYPERLINK("[../DB.xlsx]DB!e"&amp;MATCH(KALINDO[[#This Row],[concat]],[3]!db[NB NOTA_C],0)+1,"&gt;"))</f>
        <v/>
      </c>
      <c r="Z116" s="32" t="str">
        <f ca="1">IF(KALINDO[[#This Row],[ID NOTA]]="",INDIRECT(ADDRESS(ROW()-1,COLUMN())),KALINDO[[#This Row],[ID NOTA]])</f>
        <v>ID NOTA_H</v>
      </c>
    </row>
    <row r="117" spans="1:26" x14ac:dyDescent="0.25">
      <c r="A117" s="32"/>
      <c r="B117" s="48" t="str">
        <f>IF(KALINDO[[#This Row],[N_ID]]="","",INDEX(Table1[ID],MATCH(KALINDO[[#This Row],[N_ID]],Table1[N_ID],0)))</f>
        <v/>
      </c>
      <c r="C117" s="48" t="str">
        <f ca="1">IF(KALINDO[[#This Row],[//]]="","",HYPERLINK("[NOTA.xlsx]NOTA!D"&amp;KALINDO[[#This Row],[//]]+2,"&gt;"))</f>
        <v/>
      </c>
      <c r="D117" s="48" t="str">
        <f>IF(KALINDO[[#This Row],[ID NOTA]]="","",INDEX(Table1[QB],MATCH(KALINDO[[#This Row],[ID NOTA]],Table1[ID],0)))</f>
        <v/>
      </c>
      <c r="E11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17" s="48"/>
      <c r="G117" s="30" t="str">
        <f ca="1">IF(KALINDO[[#This Row],[N_ID]]="","",INDEX(INDIRECT($2:$2),KALINDO[[#This Row],[//]]))</f>
        <v/>
      </c>
      <c r="H117" s="30" t="str">
        <f ca="1">IF(KALINDO[[#This Row],[N_ID]]="","",INDEX(INDIRECT($2:$2),KALINDO[[#This Row],[//]]))</f>
        <v/>
      </c>
      <c r="I117" s="31" t="str">
        <f ca="1">IF(KALINDO[[#This Row],[N_ID]]="","",INDEX(INDIRECT($2:$2),KALINDO[[#This Row],[//]]))</f>
        <v/>
      </c>
      <c r="J117" s="31" t="str">
        <f ca="1">IF(KALINDO[[#This Row],[//]]="","",INDEX([3]!db[NB PAJAK],KALINDO[[#This Row],[stt]]-1))</f>
        <v/>
      </c>
      <c r="K117" s="48" t="str">
        <f ca="1">IF(KALINDO[[#This Row],[//]]="","",INDEX(INDIRECT($2:$2),KALINDO[[#This Row],[//]]))</f>
        <v/>
      </c>
      <c r="L117" s="48" t="str">
        <f ca="1">IF(KALINDO[[#This Row],[//]]="","",INDEX(INDIRECT($2:$2),KALINDO[[#This Row],[//]]))</f>
        <v/>
      </c>
      <c r="M117" s="48" t="str">
        <f ca="1">IF(KALINDO[[#This Row],[//]]="","",INDEX(INDIRECT($2:$2),KALINDO[[#This Row],[//]]))</f>
        <v/>
      </c>
      <c r="N117" s="33" t="str">
        <f ca="1">IF(KALINDO[[#This Row],[//]]="","",INDEX(INDIRECT($2:$2),KALINDO[[#This Row],[//]]))</f>
        <v/>
      </c>
      <c r="O117" s="44" t="str">
        <f ca="1">IF(KALINDO[[#This Row],[//]]="","",INDEX(INDIRECT($2:$2),KALINDO[[#This Row],[//]]))</f>
        <v/>
      </c>
      <c r="P117" s="44" t="str">
        <f ca="1">IF(KALINDO[[#This Row],[//]]="","",IF(INDEX(INDIRECT($2:$2),KALINDO[[#This Row],[//]])="","",INDEX(INDIRECT($2:$2),KALINDO[[#This Row],[//]])))</f>
        <v/>
      </c>
      <c r="Q117" s="33" t="str">
        <f ca="1">IF(KALINDO[[#This Row],[//]]="","",INDEX(INDIRECT($2:$2),KALINDO[[#This Row],[//]]))</f>
        <v/>
      </c>
      <c r="R1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17" s="45" t="str">
        <f ca="1">IF(KALINDO[[#This Row],[//]]="","",IF(INDEX(INDIRECT($2:$2),KALINDO[[#This Row],[//]])="","",INDEX(INDIRECT($2:$2),KALINDO[[#This Row],[//]])))</f>
        <v/>
      </c>
      <c r="U117" s="31" t="str">
        <f ca="1">IF(KALINDO[[#This Row],[//]]="","",INDEX(INDIRECT($2:$2),KALINDO[[#This Row],[//]]))</f>
        <v/>
      </c>
      <c r="V117" s="31" t="str">
        <f ca="1">LOWER(SUBSTITUTE(SUBSTITUTE(SUBSTITUTE(SUBSTITUTE(SUBSTITUTE(SUBSTITUTE(SUBSTITUTE(KALINDO[[#This Row],[N.B.nota]]," ",""),"-",""),"(",""),")",""),".",""),",",""),"/",""))</f>
        <v/>
      </c>
      <c r="W117" s="31" t="str">
        <f ca="1">IF(KALINDO[[#This Row],[concat]]="","",MATCH(KALINDO[[#This Row],[concat]],[3]!db[NB NOTA_C],0)+1)</f>
        <v/>
      </c>
      <c r="X117" s="31" t="str">
        <f ca="1">IF(KALINDO[[#This Row],[N.B.nota]]="","",ADDRESS(ROW(KALINDO[QB]),COLUMN(KALINDO[QB]))&amp;":"&amp;ADDRESS(ROW(),COLUMN(KALINDO[QB])))</f>
        <v/>
      </c>
      <c r="Y117" s="46" t="str">
        <f ca="1">IF(KALINDO[[#This Row],[//]]="","",HYPERLINK("[../DB.xlsx]DB!e"&amp;MATCH(KALINDO[[#This Row],[concat]],[3]!db[NB NOTA_C],0)+1,"&gt;"))</f>
        <v/>
      </c>
      <c r="Z117" s="32" t="str">
        <f ca="1">IF(KALINDO[[#This Row],[ID NOTA]]="",INDIRECT(ADDRESS(ROW()-1,COLUMN())),KALINDO[[#This Row],[ID NOTA]])</f>
        <v>ID NOTA_H</v>
      </c>
    </row>
    <row r="118" spans="1:26" x14ac:dyDescent="0.25">
      <c r="A118" s="32"/>
      <c r="B118" s="48" t="str">
        <f>IF(KALINDO[[#This Row],[N_ID]]="","",INDEX(Table1[ID],MATCH(KALINDO[[#This Row],[N_ID]],Table1[N_ID],0)))</f>
        <v/>
      </c>
      <c r="C118" s="48" t="str">
        <f ca="1">IF(KALINDO[[#This Row],[//]]="","",HYPERLINK("[NOTA.xlsx]NOTA!D"&amp;KALINDO[[#This Row],[//]]+2,"&gt;"))</f>
        <v/>
      </c>
      <c r="D118" s="48" t="str">
        <f>IF(KALINDO[[#This Row],[ID NOTA]]="","",INDEX(Table1[QB],MATCH(KALINDO[[#This Row],[ID NOTA]],Table1[ID],0)))</f>
        <v/>
      </c>
      <c r="E11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18" s="48"/>
      <c r="G118" s="30" t="str">
        <f ca="1">IF(KALINDO[[#This Row],[N_ID]]="","",INDEX(INDIRECT($2:$2),KALINDO[[#This Row],[//]]))</f>
        <v/>
      </c>
      <c r="H118" s="30" t="str">
        <f ca="1">IF(KALINDO[[#This Row],[N_ID]]="","",INDEX(INDIRECT($2:$2),KALINDO[[#This Row],[//]]))</f>
        <v/>
      </c>
      <c r="I118" s="31" t="str">
        <f ca="1">IF(KALINDO[[#This Row],[N_ID]]="","",INDEX(INDIRECT($2:$2),KALINDO[[#This Row],[//]]))</f>
        <v/>
      </c>
      <c r="J118" s="31" t="str">
        <f ca="1">IF(KALINDO[[#This Row],[//]]="","",INDEX([3]!db[NB PAJAK],KALINDO[[#This Row],[stt]]-1))</f>
        <v/>
      </c>
      <c r="K118" s="48" t="str">
        <f ca="1">IF(KALINDO[[#This Row],[//]]="","",INDEX(INDIRECT($2:$2),KALINDO[[#This Row],[//]]))</f>
        <v/>
      </c>
      <c r="L118" s="48" t="str">
        <f ca="1">IF(KALINDO[[#This Row],[//]]="","",INDEX(INDIRECT($2:$2),KALINDO[[#This Row],[//]]))</f>
        <v/>
      </c>
      <c r="M118" s="48" t="str">
        <f ca="1">IF(KALINDO[[#This Row],[//]]="","",INDEX(INDIRECT($2:$2),KALINDO[[#This Row],[//]]))</f>
        <v/>
      </c>
      <c r="N118" s="33" t="str">
        <f ca="1">IF(KALINDO[[#This Row],[//]]="","",INDEX(INDIRECT($2:$2),KALINDO[[#This Row],[//]]))</f>
        <v/>
      </c>
      <c r="O118" s="44" t="str">
        <f ca="1">IF(KALINDO[[#This Row],[//]]="","",INDEX(INDIRECT($2:$2),KALINDO[[#This Row],[//]]))</f>
        <v/>
      </c>
      <c r="P118" s="44" t="str">
        <f ca="1">IF(KALINDO[[#This Row],[//]]="","",IF(INDEX(INDIRECT($2:$2),KALINDO[[#This Row],[//]])="","",INDEX(INDIRECT($2:$2),KALINDO[[#This Row],[//]])))</f>
        <v/>
      </c>
      <c r="Q118" s="33" t="str">
        <f ca="1">IF(KALINDO[[#This Row],[//]]="","",INDEX(INDIRECT($2:$2),KALINDO[[#This Row],[//]]))</f>
        <v/>
      </c>
      <c r="R1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18" s="45" t="str">
        <f ca="1">IF(KALINDO[[#This Row],[//]]="","",IF(INDEX(INDIRECT($2:$2),KALINDO[[#This Row],[//]])="","",INDEX(INDIRECT($2:$2),KALINDO[[#This Row],[//]])))</f>
        <v/>
      </c>
      <c r="U118" s="31" t="str">
        <f ca="1">IF(KALINDO[[#This Row],[//]]="","",INDEX(INDIRECT($2:$2),KALINDO[[#This Row],[//]]))</f>
        <v/>
      </c>
      <c r="V118" s="31" t="str">
        <f ca="1">LOWER(SUBSTITUTE(SUBSTITUTE(SUBSTITUTE(SUBSTITUTE(SUBSTITUTE(SUBSTITUTE(SUBSTITUTE(KALINDO[[#This Row],[N.B.nota]]," ",""),"-",""),"(",""),")",""),".",""),",",""),"/",""))</f>
        <v/>
      </c>
      <c r="W118" s="31" t="str">
        <f ca="1">IF(KALINDO[[#This Row],[concat]]="","",MATCH(KALINDO[[#This Row],[concat]],[3]!db[NB NOTA_C],0)+1)</f>
        <v/>
      </c>
      <c r="X118" s="31" t="str">
        <f ca="1">IF(KALINDO[[#This Row],[N.B.nota]]="","",ADDRESS(ROW(KALINDO[QB]),COLUMN(KALINDO[QB]))&amp;":"&amp;ADDRESS(ROW(),COLUMN(KALINDO[QB])))</f>
        <v/>
      </c>
      <c r="Y118" s="46" t="str">
        <f ca="1">IF(KALINDO[[#This Row],[//]]="","",HYPERLINK("[../DB.xlsx]DB!e"&amp;MATCH(KALINDO[[#This Row],[concat]],[3]!db[NB NOTA_C],0)+1,"&gt;"))</f>
        <v/>
      </c>
      <c r="Z118" s="32" t="str">
        <f ca="1">IF(KALINDO[[#This Row],[ID NOTA]]="",INDIRECT(ADDRESS(ROW()-1,COLUMN())),KALINDO[[#This Row],[ID NOTA]])</f>
        <v>ID NOTA_H</v>
      </c>
    </row>
    <row r="119" spans="1:26" x14ac:dyDescent="0.25">
      <c r="A119" s="32"/>
      <c r="B119" s="48" t="str">
        <f>IF(KALINDO[[#This Row],[N_ID]]="","",INDEX(Table1[ID],MATCH(KALINDO[[#This Row],[N_ID]],Table1[N_ID],0)))</f>
        <v/>
      </c>
      <c r="C119" s="48" t="str">
        <f ca="1">IF(KALINDO[[#This Row],[//]]="","",HYPERLINK("[NOTA.xlsx]NOTA!D"&amp;KALINDO[[#This Row],[//]]+2,"&gt;"))</f>
        <v/>
      </c>
      <c r="D119" s="48" t="str">
        <f>IF(KALINDO[[#This Row],[ID NOTA]]="","",INDEX(Table1[QB],MATCH(KALINDO[[#This Row],[ID NOTA]],Table1[ID],0)))</f>
        <v/>
      </c>
      <c r="E11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19" s="48"/>
      <c r="G119" s="30" t="str">
        <f ca="1">IF(KALINDO[[#This Row],[N_ID]]="","",INDEX(INDIRECT($2:$2),KALINDO[[#This Row],[//]]))</f>
        <v/>
      </c>
      <c r="H119" s="30" t="str">
        <f ca="1">IF(KALINDO[[#This Row],[N_ID]]="","",INDEX(INDIRECT($2:$2),KALINDO[[#This Row],[//]]))</f>
        <v/>
      </c>
      <c r="I119" s="31" t="str">
        <f ca="1">IF(KALINDO[[#This Row],[N_ID]]="","",INDEX(INDIRECT($2:$2),KALINDO[[#This Row],[//]]))</f>
        <v/>
      </c>
      <c r="J119" s="31" t="str">
        <f ca="1">IF(KALINDO[[#This Row],[//]]="","",INDEX([3]!db[NB PAJAK],KALINDO[[#This Row],[stt]]-1))</f>
        <v/>
      </c>
      <c r="K119" s="48" t="str">
        <f ca="1">IF(KALINDO[[#This Row],[//]]="","",INDEX(INDIRECT($2:$2),KALINDO[[#This Row],[//]]))</f>
        <v/>
      </c>
      <c r="L119" s="48" t="str">
        <f ca="1">IF(KALINDO[[#This Row],[//]]="","",INDEX(INDIRECT($2:$2),KALINDO[[#This Row],[//]]))</f>
        <v/>
      </c>
      <c r="M119" s="48" t="str">
        <f ca="1">IF(KALINDO[[#This Row],[//]]="","",INDEX(INDIRECT($2:$2),KALINDO[[#This Row],[//]]))</f>
        <v/>
      </c>
      <c r="N119" s="33" t="str">
        <f ca="1">IF(KALINDO[[#This Row],[//]]="","",INDEX(INDIRECT($2:$2),KALINDO[[#This Row],[//]]))</f>
        <v/>
      </c>
      <c r="O119" s="44" t="str">
        <f ca="1">IF(KALINDO[[#This Row],[//]]="","",INDEX(INDIRECT($2:$2),KALINDO[[#This Row],[//]]))</f>
        <v/>
      </c>
      <c r="P119" s="44" t="str">
        <f ca="1">IF(KALINDO[[#This Row],[//]]="","",IF(INDEX(INDIRECT($2:$2),KALINDO[[#This Row],[//]])="","",INDEX(INDIRECT($2:$2),KALINDO[[#This Row],[//]])))</f>
        <v/>
      </c>
      <c r="Q119" s="33" t="str">
        <f ca="1">IF(KALINDO[[#This Row],[//]]="","",INDEX(INDIRECT($2:$2),KALINDO[[#This Row],[//]]))</f>
        <v/>
      </c>
      <c r="R1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19" s="45" t="str">
        <f ca="1">IF(KALINDO[[#This Row],[//]]="","",IF(INDEX(INDIRECT($2:$2),KALINDO[[#This Row],[//]])="","",INDEX(INDIRECT($2:$2),KALINDO[[#This Row],[//]])))</f>
        <v/>
      </c>
      <c r="U119" s="31" t="str">
        <f ca="1">IF(KALINDO[[#This Row],[//]]="","",INDEX(INDIRECT($2:$2),KALINDO[[#This Row],[//]]))</f>
        <v/>
      </c>
      <c r="V119" s="31" t="str">
        <f ca="1">LOWER(SUBSTITUTE(SUBSTITUTE(SUBSTITUTE(SUBSTITUTE(SUBSTITUTE(SUBSTITUTE(SUBSTITUTE(KALINDO[[#This Row],[N.B.nota]]," ",""),"-",""),"(",""),")",""),".",""),",",""),"/",""))</f>
        <v/>
      </c>
      <c r="W119" s="31" t="str">
        <f ca="1">IF(KALINDO[[#This Row],[concat]]="","",MATCH(KALINDO[[#This Row],[concat]],[3]!db[NB NOTA_C],0)+1)</f>
        <v/>
      </c>
      <c r="X119" s="31" t="str">
        <f ca="1">IF(KALINDO[[#This Row],[N.B.nota]]="","",ADDRESS(ROW(KALINDO[QB]),COLUMN(KALINDO[QB]))&amp;":"&amp;ADDRESS(ROW(),COLUMN(KALINDO[QB])))</f>
        <v/>
      </c>
      <c r="Y119" s="46" t="str">
        <f ca="1">IF(KALINDO[[#This Row],[//]]="","",HYPERLINK("[../DB.xlsx]DB!e"&amp;MATCH(KALINDO[[#This Row],[concat]],[3]!db[NB NOTA_C],0)+1,"&gt;"))</f>
        <v/>
      </c>
      <c r="Z119" s="32" t="str">
        <f ca="1">IF(KALINDO[[#This Row],[ID NOTA]]="",INDIRECT(ADDRESS(ROW()-1,COLUMN())),KALINDO[[#This Row],[ID NOTA]])</f>
        <v>ID NOTA_H</v>
      </c>
    </row>
    <row r="120" spans="1:26" x14ac:dyDescent="0.25">
      <c r="A120" s="32"/>
      <c r="B120" s="48" t="str">
        <f>IF(KALINDO[[#This Row],[N_ID]]="","",INDEX(Table1[ID],MATCH(KALINDO[[#This Row],[N_ID]],Table1[N_ID],0)))</f>
        <v/>
      </c>
      <c r="C120" s="48" t="str">
        <f ca="1">IF(KALINDO[[#This Row],[//]]="","",HYPERLINK("[NOTA.xlsx]NOTA!D"&amp;KALINDO[[#This Row],[//]]+2,"&gt;"))</f>
        <v/>
      </c>
      <c r="D120" s="48" t="str">
        <f>IF(KALINDO[[#This Row],[ID NOTA]]="","",INDEX(Table1[QB],MATCH(KALINDO[[#This Row],[ID NOTA]],Table1[ID],0)))</f>
        <v/>
      </c>
      <c r="E12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20" s="48"/>
      <c r="G120" s="30" t="str">
        <f ca="1">IF(KALINDO[[#This Row],[N_ID]]="","",INDEX(INDIRECT($2:$2),KALINDO[[#This Row],[//]]))</f>
        <v/>
      </c>
      <c r="H120" s="30" t="str">
        <f ca="1">IF(KALINDO[[#This Row],[N_ID]]="","",INDEX(INDIRECT($2:$2),KALINDO[[#This Row],[//]]))</f>
        <v/>
      </c>
      <c r="I120" s="31" t="str">
        <f ca="1">IF(KALINDO[[#This Row],[N_ID]]="","",INDEX(INDIRECT($2:$2),KALINDO[[#This Row],[//]]))</f>
        <v/>
      </c>
      <c r="J120" s="31" t="str">
        <f ca="1">IF(KALINDO[[#This Row],[//]]="","",INDEX([3]!db[NB PAJAK],KALINDO[[#This Row],[stt]]-1))</f>
        <v/>
      </c>
      <c r="K120" s="48" t="str">
        <f ca="1">IF(KALINDO[[#This Row],[//]]="","",INDEX(INDIRECT($2:$2),KALINDO[[#This Row],[//]]))</f>
        <v/>
      </c>
      <c r="L120" s="48" t="str">
        <f ca="1">IF(KALINDO[[#This Row],[//]]="","",INDEX(INDIRECT($2:$2),KALINDO[[#This Row],[//]]))</f>
        <v/>
      </c>
      <c r="M120" s="48" t="str">
        <f ca="1">IF(KALINDO[[#This Row],[//]]="","",INDEX(INDIRECT($2:$2),KALINDO[[#This Row],[//]]))</f>
        <v/>
      </c>
      <c r="N120" s="33" t="str">
        <f ca="1">IF(KALINDO[[#This Row],[//]]="","",INDEX(INDIRECT($2:$2),KALINDO[[#This Row],[//]]))</f>
        <v/>
      </c>
      <c r="O120" s="44" t="str">
        <f ca="1">IF(KALINDO[[#This Row],[//]]="","",INDEX(INDIRECT($2:$2),KALINDO[[#This Row],[//]]))</f>
        <v/>
      </c>
      <c r="P120" s="44" t="str">
        <f ca="1">IF(KALINDO[[#This Row],[//]]="","",IF(INDEX(INDIRECT($2:$2),KALINDO[[#This Row],[//]])="","",INDEX(INDIRECT($2:$2),KALINDO[[#This Row],[//]])))</f>
        <v/>
      </c>
      <c r="Q120" s="33" t="str">
        <f ca="1">IF(KALINDO[[#This Row],[//]]="","",INDEX(INDIRECT($2:$2),KALINDO[[#This Row],[//]]))</f>
        <v/>
      </c>
      <c r="R1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20" s="45" t="str">
        <f ca="1">IF(KALINDO[[#This Row],[//]]="","",IF(INDEX(INDIRECT($2:$2),KALINDO[[#This Row],[//]])="","",INDEX(INDIRECT($2:$2),KALINDO[[#This Row],[//]])))</f>
        <v/>
      </c>
      <c r="U120" s="31" t="str">
        <f ca="1">IF(KALINDO[[#This Row],[//]]="","",INDEX(INDIRECT($2:$2),KALINDO[[#This Row],[//]]))</f>
        <v/>
      </c>
      <c r="V120" s="31" t="str">
        <f ca="1">LOWER(SUBSTITUTE(SUBSTITUTE(SUBSTITUTE(SUBSTITUTE(SUBSTITUTE(SUBSTITUTE(SUBSTITUTE(KALINDO[[#This Row],[N.B.nota]]," ",""),"-",""),"(",""),")",""),".",""),",",""),"/",""))</f>
        <v/>
      </c>
      <c r="W120" s="31" t="str">
        <f ca="1">IF(KALINDO[[#This Row],[concat]]="","",MATCH(KALINDO[[#This Row],[concat]],[3]!db[NB NOTA_C],0)+1)</f>
        <v/>
      </c>
      <c r="X120" s="31" t="str">
        <f ca="1">IF(KALINDO[[#This Row],[N.B.nota]]="","",ADDRESS(ROW(KALINDO[QB]),COLUMN(KALINDO[QB]))&amp;":"&amp;ADDRESS(ROW(),COLUMN(KALINDO[QB])))</f>
        <v/>
      </c>
      <c r="Y120" s="46" t="str">
        <f ca="1">IF(KALINDO[[#This Row],[//]]="","",HYPERLINK("[../DB.xlsx]DB!e"&amp;MATCH(KALINDO[[#This Row],[concat]],[3]!db[NB NOTA_C],0)+1,"&gt;"))</f>
        <v/>
      </c>
      <c r="Z120" s="32" t="str">
        <f ca="1">IF(KALINDO[[#This Row],[ID NOTA]]="",INDIRECT(ADDRESS(ROW()-1,COLUMN())),KALINDO[[#This Row],[ID NOTA]])</f>
        <v>ID NOTA_H</v>
      </c>
    </row>
    <row r="121" spans="1:26" x14ac:dyDescent="0.25">
      <c r="A121" s="32"/>
      <c r="B121" s="48" t="str">
        <f>IF(KALINDO[[#This Row],[N_ID]]="","",INDEX(Table1[ID],MATCH(KALINDO[[#This Row],[N_ID]],Table1[N_ID],0)))</f>
        <v/>
      </c>
      <c r="C121" s="48" t="str">
        <f ca="1">IF(KALINDO[[#This Row],[//]]="","",HYPERLINK("[NOTA.xlsx]NOTA!D"&amp;KALINDO[[#This Row],[//]]+2,"&gt;"))</f>
        <v/>
      </c>
      <c r="D121" s="48" t="str">
        <f>IF(KALINDO[[#This Row],[ID NOTA]]="","",INDEX(Table1[QB],MATCH(KALINDO[[#This Row],[ID NOTA]],Table1[ID],0)))</f>
        <v/>
      </c>
      <c r="E12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21" s="48"/>
      <c r="G121" s="30" t="str">
        <f ca="1">IF(KALINDO[[#This Row],[N_ID]]="","",INDEX(INDIRECT($2:$2),KALINDO[[#This Row],[//]]))</f>
        <v/>
      </c>
      <c r="H121" s="30" t="str">
        <f ca="1">IF(KALINDO[[#This Row],[N_ID]]="","",INDEX(INDIRECT($2:$2),KALINDO[[#This Row],[//]]))</f>
        <v/>
      </c>
      <c r="I121" s="31" t="str">
        <f ca="1">IF(KALINDO[[#This Row],[N_ID]]="","",INDEX(INDIRECT($2:$2),KALINDO[[#This Row],[//]]))</f>
        <v/>
      </c>
      <c r="J121" s="31" t="str">
        <f ca="1">IF(KALINDO[[#This Row],[//]]="","",INDEX([3]!db[NB PAJAK],KALINDO[[#This Row],[stt]]-1))</f>
        <v/>
      </c>
      <c r="K121" s="48" t="str">
        <f ca="1">IF(KALINDO[[#This Row],[//]]="","",INDEX(INDIRECT($2:$2),KALINDO[[#This Row],[//]]))</f>
        <v/>
      </c>
      <c r="L121" s="48" t="str">
        <f ca="1">IF(KALINDO[[#This Row],[//]]="","",INDEX(INDIRECT($2:$2),KALINDO[[#This Row],[//]]))</f>
        <v/>
      </c>
      <c r="M121" s="48" t="str">
        <f ca="1">IF(KALINDO[[#This Row],[//]]="","",INDEX(INDIRECT($2:$2),KALINDO[[#This Row],[//]]))</f>
        <v/>
      </c>
      <c r="N121" s="33" t="str">
        <f ca="1">IF(KALINDO[[#This Row],[//]]="","",INDEX(INDIRECT($2:$2),KALINDO[[#This Row],[//]]))</f>
        <v/>
      </c>
      <c r="O121" s="44" t="str">
        <f ca="1">IF(KALINDO[[#This Row],[//]]="","",INDEX(INDIRECT($2:$2),KALINDO[[#This Row],[//]]))</f>
        <v/>
      </c>
      <c r="P121" s="44" t="str">
        <f ca="1">IF(KALINDO[[#This Row],[//]]="","",IF(INDEX(INDIRECT($2:$2),KALINDO[[#This Row],[//]])="","",INDEX(INDIRECT($2:$2),KALINDO[[#This Row],[//]])))</f>
        <v/>
      </c>
      <c r="Q121" s="33" t="str">
        <f ca="1">IF(KALINDO[[#This Row],[//]]="","",INDEX(INDIRECT($2:$2),KALINDO[[#This Row],[//]]))</f>
        <v/>
      </c>
      <c r="R1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21" s="45" t="str">
        <f ca="1">IF(KALINDO[[#This Row],[//]]="","",IF(INDEX(INDIRECT($2:$2),KALINDO[[#This Row],[//]])="","",INDEX(INDIRECT($2:$2),KALINDO[[#This Row],[//]])))</f>
        <v/>
      </c>
      <c r="U121" s="31" t="str">
        <f ca="1">IF(KALINDO[[#This Row],[//]]="","",INDEX(INDIRECT($2:$2),KALINDO[[#This Row],[//]]))</f>
        <v/>
      </c>
      <c r="V121" s="31" t="str">
        <f ca="1">LOWER(SUBSTITUTE(SUBSTITUTE(SUBSTITUTE(SUBSTITUTE(SUBSTITUTE(SUBSTITUTE(SUBSTITUTE(KALINDO[[#This Row],[N.B.nota]]," ",""),"-",""),"(",""),")",""),".",""),",",""),"/",""))</f>
        <v/>
      </c>
      <c r="W121" s="31" t="str">
        <f ca="1">IF(KALINDO[[#This Row],[concat]]="","",MATCH(KALINDO[[#This Row],[concat]],[3]!db[NB NOTA_C],0)+1)</f>
        <v/>
      </c>
      <c r="X121" s="31" t="str">
        <f ca="1">IF(KALINDO[[#This Row],[N.B.nota]]="","",ADDRESS(ROW(KALINDO[QB]),COLUMN(KALINDO[QB]))&amp;":"&amp;ADDRESS(ROW(),COLUMN(KALINDO[QB])))</f>
        <v/>
      </c>
      <c r="Y121" s="46" t="str">
        <f ca="1">IF(KALINDO[[#This Row],[//]]="","",HYPERLINK("[../DB.xlsx]DB!e"&amp;MATCH(KALINDO[[#This Row],[concat]],[3]!db[NB NOTA_C],0)+1,"&gt;"))</f>
        <v/>
      </c>
      <c r="Z121" s="32" t="str">
        <f ca="1">IF(KALINDO[[#This Row],[ID NOTA]]="",INDIRECT(ADDRESS(ROW()-1,COLUMN())),KALINDO[[#This Row],[ID NOTA]])</f>
        <v>ID NOTA_H</v>
      </c>
    </row>
    <row r="122" spans="1:26" x14ac:dyDescent="0.25">
      <c r="A122" s="32"/>
      <c r="B122" s="48" t="str">
        <f>IF(KALINDO[[#This Row],[N_ID]]="","",INDEX(Table1[ID],MATCH(KALINDO[[#This Row],[N_ID]],Table1[N_ID],0)))</f>
        <v/>
      </c>
      <c r="C122" s="48" t="str">
        <f ca="1">IF(KALINDO[[#This Row],[//]]="","",HYPERLINK("[NOTA.xlsx]NOTA!D"&amp;KALINDO[[#This Row],[//]]+2,"&gt;"))</f>
        <v/>
      </c>
      <c r="D122" s="48" t="str">
        <f>IF(KALINDO[[#This Row],[ID NOTA]]="","",INDEX(Table1[QB],MATCH(KALINDO[[#This Row],[ID NOTA]],Table1[ID],0)))</f>
        <v/>
      </c>
      <c r="E12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22" s="48"/>
      <c r="G122" s="30" t="str">
        <f ca="1">IF(KALINDO[[#This Row],[N_ID]]="","",INDEX(INDIRECT($2:$2),KALINDO[[#This Row],[//]]))</f>
        <v/>
      </c>
      <c r="H122" s="30" t="str">
        <f ca="1">IF(KALINDO[[#This Row],[N_ID]]="","",INDEX(INDIRECT($2:$2),KALINDO[[#This Row],[//]]))</f>
        <v/>
      </c>
      <c r="I122" s="31" t="str">
        <f ca="1">IF(KALINDO[[#This Row],[N_ID]]="","",INDEX(INDIRECT($2:$2),KALINDO[[#This Row],[//]]))</f>
        <v/>
      </c>
      <c r="J122" s="31" t="str">
        <f ca="1">IF(KALINDO[[#This Row],[//]]="","",INDEX([3]!db[NB PAJAK],KALINDO[[#This Row],[stt]]-1))</f>
        <v/>
      </c>
      <c r="K122" s="48" t="str">
        <f ca="1">IF(KALINDO[[#This Row],[//]]="","",INDEX(INDIRECT($2:$2),KALINDO[[#This Row],[//]]))</f>
        <v/>
      </c>
      <c r="L122" s="48" t="str">
        <f ca="1">IF(KALINDO[[#This Row],[//]]="","",INDEX(INDIRECT($2:$2),KALINDO[[#This Row],[//]]))</f>
        <v/>
      </c>
      <c r="M122" s="48" t="str">
        <f ca="1">IF(KALINDO[[#This Row],[//]]="","",INDEX(INDIRECT($2:$2),KALINDO[[#This Row],[//]]))</f>
        <v/>
      </c>
      <c r="N122" s="33" t="str">
        <f ca="1">IF(KALINDO[[#This Row],[//]]="","",INDEX(INDIRECT($2:$2),KALINDO[[#This Row],[//]]))</f>
        <v/>
      </c>
      <c r="O122" s="44" t="str">
        <f ca="1">IF(KALINDO[[#This Row],[//]]="","",INDEX(INDIRECT($2:$2),KALINDO[[#This Row],[//]]))</f>
        <v/>
      </c>
      <c r="P122" s="44" t="str">
        <f ca="1">IF(KALINDO[[#This Row],[//]]="","",IF(INDEX(INDIRECT($2:$2),KALINDO[[#This Row],[//]])="","",INDEX(INDIRECT($2:$2),KALINDO[[#This Row],[//]])))</f>
        <v/>
      </c>
      <c r="Q122" s="33" t="str">
        <f ca="1">IF(KALINDO[[#This Row],[//]]="","",INDEX(INDIRECT($2:$2),KALINDO[[#This Row],[//]]))</f>
        <v/>
      </c>
      <c r="R1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22" s="45" t="str">
        <f ca="1">IF(KALINDO[[#This Row],[//]]="","",IF(INDEX(INDIRECT($2:$2),KALINDO[[#This Row],[//]])="","",INDEX(INDIRECT($2:$2),KALINDO[[#This Row],[//]])))</f>
        <v/>
      </c>
      <c r="U122" s="31" t="str">
        <f ca="1">IF(KALINDO[[#This Row],[//]]="","",INDEX(INDIRECT($2:$2),KALINDO[[#This Row],[//]]))</f>
        <v/>
      </c>
      <c r="V122" s="31" t="str">
        <f ca="1">LOWER(SUBSTITUTE(SUBSTITUTE(SUBSTITUTE(SUBSTITUTE(SUBSTITUTE(SUBSTITUTE(SUBSTITUTE(KALINDO[[#This Row],[N.B.nota]]," ",""),"-",""),"(",""),")",""),".",""),",",""),"/",""))</f>
        <v/>
      </c>
      <c r="W122" s="31" t="str">
        <f ca="1">IF(KALINDO[[#This Row],[concat]]="","",MATCH(KALINDO[[#This Row],[concat]],[3]!db[NB NOTA_C],0)+1)</f>
        <v/>
      </c>
      <c r="X122" s="31" t="str">
        <f ca="1">IF(KALINDO[[#This Row],[N.B.nota]]="","",ADDRESS(ROW(KALINDO[QB]),COLUMN(KALINDO[QB]))&amp;":"&amp;ADDRESS(ROW(),COLUMN(KALINDO[QB])))</f>
        <v/>
      </c>
      <c r="Y122" s="46" t="str">
        <f ca="1">IF(KALINDO[[#This Row],[//]]="","",HYPERLINK("[../DB.xlsx]DB!e"&amp;MATCH(KALINDO[[#This Row],[concat]],[3]!db[NB NOTA_C],0)+1,"&gt;"))</f>
        <v/>
      </c>
      <c r="Z122" s="32" t="str">
        <f ca="1">IF(KALINDO[[#This Row],[ID NOTA]]="",INDIRECT(ADDRESS(ROW()-1,COLUMN())),KALINDO[[#This Row],[ID NOTA]])</f>
        <v>ID NOTA_H</v>
      </c>
    </row>
    <row r="123" spans="1:26" x14ac:dyDescent="0.25">
      <c r="A123" s="32"/>
      <c r="B123" s="48" t="str">
        <f>IF(KALINDO[[#This Row],[N_ID]]="","",INDEX(Table1[ID],MATCH(KALINDO[[#This Row],[N_ID]],Table1[N_ID],0)))</f>
        <v/>
      </c>
      <c r="C123" s="48" t="str">
        <f ca="1">IF(KALINDO[[#This Row],[//]]="","",HYPERLINK("[NOTA.xlsx]NOTA!D"&amp;KALINDO[[#This Row],[//]]+2,"&gt;"))</f>
        <v/>
      </c>
      <c r="D123" s="48" t="str">
        <f>IF(KALINDO[[#This Row],[ID NOTA]]="","",INDEX(Table1[QB],MATCH(KALINDO[[#This Row],[ID NOTA]],Table1[ID],0)))</f>
        <v/>
      </c>
      <c r="E12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23" s="48"/>
      <c r="G123" s="30" t="str">
        <f ca="1">IF(KALINDO[[#This Row],[N_ID]]="","",INDEX(INDIRECT($2:$2),KALINDO[[#This Row],[//]]))</f>
        <v/>
      </c>
      <c r="H123" s="30" t="str">
        <f ca="1">IF(KALINDO[[#This Row],[N_ID]]="","",INDEX(INDIRECT($2:$2),KALINDO[[#This Row],[//]]))</f>
        <v/>
      </c>
      <c r="I123" s="31" t="str">
        <f ca="1">IF(KALINDO[[#This Row],[N_ID]]="","",INDEX(INDIRECT($2:$2),KALINDO[[#This Row],[//]]))</f>
        <v/>
      </c>
      <c r="J123" s="31" t="str">
        <f ca="1">IF(KALINDO[[#This Row],[//]]="","",INDEX([3]!db[NB PAJAK],KALINDO[[#This Row],[stt]]-1))</f>
        <v/>
      </c>
      <c r="K123" s="48" t="str">
        <f ca="1">IF(KALINDO[[#This Row],[//]]="","",INDEX(INDIRECT($2:$2),KALINDO[[#This Row],[//]]))</f>
        <v/>
      </c>
      <c r="L123" s="48" t="str">
        <f ca="1">IF(KALINDO[[#This Row],[//]]="","",INDEX(INDIRECT($2:$2),KALINDO[[#This Row],[//]]))</f>
        <v/>
      </c>
      <c r="M123" s="48" t="str">
        <f ca="1">IF(KALINDO[[#This Row],[//]]="","",INDEX(INDIRECT($2:$2),KALINDO[[#This Row],[//]]))</f>
        <v/>
      </c>
      <c r="N123" s="33" t="str">
        <f ca="1">IF(KALINDO[[#This Row],[//]]="","",INDEX(INDIRECT($2:$2),KALINDO[[#This Row],[//]]))</f>
        <v/>
      </c>
      <c r="O123" s="44" t="str">
        <f ca="1">IF(KALINDO[[#This Row],[//]]="","",INDEX(INDIRECT($2:$2),KALINDO[[#This Row],[//]]))</f>
        <v/>
      </c>
      <c r="P123" s="44" t="str">
        <f ca="1">IF(KALINDO[[#This Row],[//]]="","",IF(INDEX(INDIRECT($2:$2),KALINDO[[#This Row],[//]])="","",INDEX(INDIRECT($2:$2),KALINDO[[#This Row],[//]])))</f>
        <v/>
      </c>
      <c r="Q123" s="33" t="str">
        <f ca="1">IF(KALINDO[[#This Row],[//]]="","",INDEX(INDIRECT($2:$2),KALINDO[[#This Row],[//]]))</f>
        <v/>
      </c>
      <c r="R1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23" s="45" t="str">
        <f ca="1">IF(KALINDO[[#This Row],[//]]="","",IF(INDEX(INDIRECT($2:$2),KALINDO[[#This Row],[//]])="","",INDEX(INDIRECT($2:$2),KALINDO[[#This Row],[//]])))</f>
        <v/>
      </c>
      <c r="U123" s="31" t="str">
        <f ca="1">IF(KALINDO[[#This Row],[//]]="","",INDEX(INDIRECT($2:$2),KALINDO[[#This Row],[//]]))</f>
        <v/>
      </c>
      <c r="V123" s="31" t="str">
        <f ca="1">LOWER(SUBSTITUTE(SUBSTITUTE(SUBSTITUTE(SUBSTITUTE(SUBSTITUTE(SUBSTITUTE(SUBSTITUTE(KALINDO[[#This Row],[N.B.nota]]," ",""),"-",""),"(",""),")",""),".",""),",",""),"/",""))</f>
        <v/>
      </c>
      <c r="W123" s="31" t="str">
        <f ca="1">IF(KALINDO[[#This Row],[concat]]="","",MATCH(KALINDO[[#This Row],[concat]],[3]!db[NB NOTA_C],0)+1)</f>
        <v/>
      </c>
      <c r="X123" s="31" t="str">
        <f ca="1">IF(KALINDO[[#This Row],[N.B.nota]]="","",ADDRESS(ROW(KALINDO[QB]),COLUMN(KALINDO[QB]))&amp;":"&amp;ADDRESS(ROW(),COLUMN(KALINDO[QB])))</f>
        <v/>
      </c>
      <c r="Y123" s="46" t="str">
        <f ca="1">IF(KALINDO[[#This Row],[//]]="","",HYPERLINK("[../DB.xlsx]DB!e"&amp;MATCH(KALINDO[[#This Row],[concat]],[3]!db[NB NOTA_C],0)+1,"&gt;"))</f>
        <v/>
      </c>
      <c r="Z123" s="32" t="str">
        <f ca="1">IF(KALINDO[[#This Row],[ID NOTA]]="",INDIRECT(ADDRESS(ROW()-1,COLUMN())),KALINDO[[#This Row],[ID NOTA]])</f>
        <v>ID NOTA_H</v>
      </c>
    </row>
    <row r="124" spans="1:26" x14ac:dyDescent="0.25">
      <c r="A124" s="32"/>
      <c r="B124" s="48" t="str">
        <f>IF(KALINDO[[#This Row],[N_ID]]="","",INDEX(Table1[ID],MATCH(KALINDO[[#This Row],[N_ID]],Table1[N_ID],0)))</f>
        <v/>
      </c>
      <c r="C124" s="48" t="str">
        <f ca="1">IF(KALINDO[[#This Row],[//]]="","",HYPERLINK("[NOTA.xlsx]NOTA!D"&amp;KALINDO[[#This Row],[//]]+2,"&gt;"))</f>
        <v/>
      </c>
      <c r="D124" s="48" t="str">
        <f>IF(KALINDO[[#This Row],[ID NOTA]]="","",INDEX(Table1[QB],MATCH(KALINDO[[#This Row],[ID NOTA]],Table1[ID],0)))</f>
        <v/>
      </c>
      <c r="E12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24" s="48"/>
      <c r="G124" s="30" t="str">
        <f ca="1">IF(KALINDO[[#This Row],[N_ID]]="","",INDEX(INDIRECT($2:$2),KALINDO[[#This Row],[//]]))</f>
        <v/>
      </c>
      <c r="H124" s="30" t="str">
        <f ca="1">IF(KALINDO[[#This Row],[N_ID]]="","",INDEX(INDIRECT($2:$2),KALINDO[[#This Row],[//]]))</f>
        <v/>
      </c>
      <c r="I124" s="31" t="str">
        <f ca="1">IF(KALINDO[[#This Row],[N_ID]]="","",INDEX(INDIRECT($2:$2),KALINDO[[#This Row],[//]]))</f>
        <v/>
      </c>
      <c r="J124" s="31" t="str">
        <f ca="1">IF(KALINDO[[#This Row],[//]]="","",INDEX([3]!db[NB PAJAK],KALINDO[[#This Row],[stt]]-1))</f>
        <v/>
      </c>
      <c r="K124" s="48" t="str">
        <f ca="1">IF(KALINDO[[#This Row],[//]]="","",INDEX(INDIRECT($2:$2),KALINDO[[#This Row],[//]]))</f>
        <v/>
      </c>
      <c r="L124" s="48" t="str">
        <f ca="1">IF(KALINDO[[#This Row],[//]]="","",INDEX(INDIRECT($2:$2),KALINDO[[#This Row],[//]]))</f>
        <v/>
      </c>
      <c r="M124" s="48" t="str">
        <f ca="1">IF(KALINDO[[#This Row],[//]]="","",INDEX(INDIRECT($2:$2),KALINDO[[#This Row],[//]]))</f>
        <v/>
      </c>
      <c r="N124" s="33" t="str">
        <f ca="1">IF(KALINDO[[#This Row],[//]]="","",INDEX(INDIRECT($2:$2),KALINDO[[#This Row],[//]]))</f>
        <v/>
      </c>
      <c r="O124" s="44" t="str">
        <f ca="1">IF(KALINDO[[#This Row],[//]]="","",INDEX(INDIRECT($2:$2),KALINDO[[#This Row],[//]]))</f>
        <v/>
      </c>
      <c r="P124" s="44" t="str">
        <f ca="1">IF(KALINDO[[#This Row],[//]]="","",IF(INDEX(INDIRECT($2:$2),KALINDO[[#This Row],[//]])="","",INDEX(INDIRECT($2:$2),KALINDO[[#This Row],[//]])))</f>
        <v/>
      </c>
      <c r="Q124" s="33" t="str">
        <f ca="1">IF(KALINDO[[#This Row],[//]]="","",INDEX(INDIRECT($2:$2),KALINDO[[#This Row],[//]]))</f>
        <v/>
      </c>
      <c r="R1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24" s="45" t="str">
        <f ca="1">IF(KALINDO[[#This Row],[//]]="","",IF(INDEX(INDIRECT($2:$2),KALINDO[[#This Row],[//]])="","",INDEX(INDIRECT($2:$2),KALINDO[[#This Row],[//]])))</f>
        <v/>
      </c>
      <c r="U124" s="31" t="str">
        <f ca="1">IF(KALINDO[[#This Row],[//]]="","",INDEX(INDIRECT($2:$2),KALINDO[[#This Row],[//]]))</f>
        <v/>
      </c>
      <c r="V124" s="31" t="str">
        <f ca="1">LOWER(SUBSTITUTE(SUBSTITUTE(SUBSTITUTE(SUBSTITUTE(SUBSTITUTE(SUBSTITUTE(SUBSTITUTE(KALINDO[[#This Row],[N.B.nota]]," ",""),"-",""),"(",""),")",""),".",""),",",""),"/",""))</f>
        <v/>
      </c>
      <c r="W124" s="31" t="str">
        <f ca="1">IF(KALINDO[[#This Row],[concat]]="","",MATCH(KALINDO[[#This Row],[concat]],[3]!db[NB NOTA_C],0)+1)</f>
        <v/>
      </c>
      <c r="X124" s="31" t="str">
        <f ca="1">IF(KALINDO[[#This Row],[N.B.nota]]="","",ADDRESS(ROW(KALINDO[QB]),COLUMN(KALINDO[QB]))&amp;":"&amp;ADDRESS(ROW(),COLUMN(KALINDO[QB])))</f>
        <v/>
      </c>
      <c r="Y124" s="46" t="str">
        <f ca="1">IF(KALINDO[[#This Row],[//]]="","",HYPERLINK("[../DB.xlsx]DB!e"&amp;MATCH(KALINDO[[#This Row],[concat]],[3]!db[NB NOTA_C],0)+1,"&gt;"))</f>
        <v/>
      </c>
      <c r="Z124" s="32" t="str">
        <f ca="1">IF(KALINDO[[#This Row],[ID NOTA]]="",INDIRECT(ADDRESS(ROW()-1,COLUMN())),KALINDO[[#This Row],[ID NOTA]])</f>
        <v>ID NOTA_H</v>
      </c>
    </row>
    <row r="125" spans="1:26" x14ac:dyDescent="0.25">
      <c r="A125" s="32"/>
      <c r="B125" s="48" t="str">
        <f>IF(KALINDO[[#This Row],[N_ID]]="","",INDEX(Table1[ID],MATCH(KALINDO[[#This Row],[N_ID]],Table1[N_ID],0)))</f>
        <v/>
      </c>
      <c r="C125" s="48" t="str">
        <f ca="1">IF(KALINDO[[#This Row],[//]]="","",HYPERLINK("[NOTA.xlsx]NOTA!D"&amp;KALINDO[[#This Row],[//]]+2,"&gt;"))</f>
        <v/>
      </c>
      <c r="D125" s="48" t="str">
        <f>IF(KALINDO[[#This Row],[ID NOTA]]="","",INDEX(Table1[QB],MATCH(KALINDO[[#This Row],[ID NOTA]],Table1[ID],0)))</f>
        <v/>
      </c>
      <c r="E12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25" s="48"/>
      <c r="G125" s="30" t="str">
        <f ca="1">IF(KALINDO[[#This Row],[N_ID]]="","",INDEX(INDIRECT($2:$2),KALINDO[[#This Row],[//]]))</f>
        <v/>
      </c>
      <c r="H125" s="30" t="str">
        <f ca="1">IF(KALINDO[[#This Row],[N_ID]]="","",INDEX(INDIRECT($2:$2),KALINDO[[#This Row],[//]]))</f>
        <v/>
      </c>
      <c r="I125" s="31" t="str">
        <f ca="1">IF(KALINDO[[#This Row],[N_ID]]="","",INDEX(INDIRECT($2:$2),KALINDO[[#This Row],[//]]))</f>
        <v/>
      </c>
      <c r="J125" s="31" t="str">
        <f ca="1">IF(KALINDO[[#This Row],[//]]="","",INDEX([3]!db[NB PAJAK],KALINDO[[#This Row],[stt]]-1))</f>
        <v/>
      </c>
      <c r="K125" s="48" t="str">
        <f ca="1">IF(KALINDO[[#This Row],[//]]="","",INDEX(INDIRECT($2:$2),KALINDO[[#This Row],[//]]))</f>
        <v/>
      </c>
      <c r="L125" s="48" t="str">
        <f ca="1">IF(KALINDO[[#This Row],[//]]="","",INDEX(INDIRECT($2:$2),KALINDO[[#This Row],[//]]))</f>
        <v/>
      </c>
      <c r="M125" s="48" t="str">
        <f ca="1">IF(KALINDO[[#This Row],[//]]="","",INDEX(INDIRECT($2:$2),KALINDO[[#This Row],[//]]))</f>
        <v/>
      </c>
      <c r="N125" s="33" t="str">
        <f ca="1">IF(KALINDO[[#This Row],[//]]="","",INDEX(INDIRECT($2:$2),KALINDO[[#This Row],[//]]))</f>
        <v/>
      </c>
      <c r="O125" s="44" t="str">
        <f ca="1">IF(KALINDO[[#This Row],[//]]="","",INDEX(INDIRECT($2:$2),KALINDO[[#This Row],[//]]))</f>
        <v/>
      </c>
      <c r="P125" s="44" t="str">
        <f ca="1">IF(KALINDO[[#This Row],[//]]="","",IF(INDEX(INDIRECT($2:$2),KALINDO[[#This Row],[//]])="","",INDEX(INDIRECT($2:$2),KALINDO[[#This Row],[//]])))</f>
        <v/>
      </c>
      <c r="Q125" s="33" t="str">
        <f ca="1">IF(KALINDO[[#This Row],[//]]="","",INDEX(INDIRECT($2:$2),KALINDO[[#This Row],[//]]))</f>
        <v/>
      </c>
      <c r="R1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25" s="45" t="str">
        <f ca="1">IF(KALINDO[[#This Row],[//]]="","",IF(INDEX(INDIRECT($2:$2),KALINDO[[#This Row],[//]])="","",INDEX(INDIRECT($2:$2),KALINDO[[#This Row],[//]])))</f>
        <v/>
      </c>
      <c r="U125" s="31" t="str">
        <f ca="1">IF(KALINDO[[#This Row],[//]]="","",INDEX(INDIRECT($2:$2),KALINDO[[#This Row],[//]]))</f>
        <v/>
      </c>
      <c r="V125" s="31" t="str">
        <f ca="1">LOWER(SUBSTITUTE(SUBSTITUTE(SUBSTITUTE(SUBSTITUTE(SUBSTITUTE(SUBSTITUTE(SUBSTITUTE(KALINDO[[#This Row],[N.B.nota]]," ",""),"-",""),"(",""),")",""),".",""),",",""),"/",""))</f>
        <v/>
      </c>
      <c r="W125" s="31" t="str">
        <f ca="1">IF(KALINDO[[#This Row],[concat]]="","",MATCH(KALINDO[[#This Row],[concat]],[3]!db[NB NOTA_C],0)+1)</f>
        <v/>
      </c>
      <c r="X125" s="31" t="str">
        <f ca="1">IF(KALINDO[[#This Row],[N.B.nota]]="","",ADDRESS(ROW(KALINDO[QB]),COLUMN(KALINDO[QB]))&amp;":"&amp;ADDRESS(ROW(),COLUMN(KALINDO[QB])))</f>
        <v/>
      </c>
      <c r="Y125" s="46" t="str">
        <f ca="1">IF(KALINDO[[#This Row],[//]]="","",HYPERLINK("[../DB.xlsx]DB!e"&amp;MATCH(KALINDO[[#This Row],[concat]],[3]!db[NB NOTA_C],0)+1,"&gt;"))</f>
        <v/>
      </c>
      <c r="Z125" s="32" t="str">
        <f ca="1">IF(KALINDO[[#This Row],[ID NOTA]]="",INDIRECT(ADDRESS(ROW()-1,COLUMN())),KALINDO[[#This Row],[ID NOTA]])</f>
        <v>ID NOTA_H</v>
      </c>
    </row>
    <row r="126" spans="1:26" x14ac:dyDescent="0.25">
      <c r="A126" s="32"/>
      <c r="B126" s="48" t="str">
        <f>IF(KALINDO[[#This Row],[N_ID]]="","",INDEX(Table1[ID],MATCH(KALINDO[[#This Row],[N_ID]],Table1[N_ID],0)))</f>
        <v/>
      </c>
      <c r="C126" s="48" t="str">
        <f ca="1">IF(KALINDO[[#This Row],[//]]="","",HYPERLINK("[NOTA.xlsx]NOTA!D"&amp;KALINDO[[#This Row],[//]]+2,"&gt;"))</f>
        <v/>
      </c>
      <c r="D126" s="48" t="str">
        <f>IF(KALINDO[[#This Row],[ID NOTA]]="","",INDEX(Table1[QB],MATCH(KALINDO[[#This Row],[ID NOTA]],Table1[ID],0)))</f>
        <v/>
      </c>
      <c r="E12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26" s="48"/>
      <c r="G126" s="30" t="str">
        <f ca="1">IF(KALINDO[[#This Row],[N_ID]]="","",INDEX(INDIRECT($2:$2),KALINDO[[#This Row],[//]]))</f>
        <v/>
      </c>
      <c r="H126" s="30" t="str">
        <f ca="1">IF(KALINDO[[#This Row],[N_ID]]="","",INDEX(INDIRECT($2:$2),KALINDO[[#This Row],[//]]))</f>
        <v/>
      </c>
      <c r="I126" s="31" t="str">
        <f ca="1">IF(KALINDO[[#This Row],[N_ID]]="","",INDEX(INDIRECT($2:$2),KALINDO[[#This Row],[//]]))</f>
        <v/>
      </c>
      <c r="J126" s="31" t="str">
        <f ca="1">IF(KALINDO[[#This Row],[//]]="","",INDEX([3]!db[NB PAJAK],KALINDO[[#This Row],[stt]]-1))</f>
        <v/>
      </c>
      <c r="K126" s="48" t="str">
        <f ca="1">IF(KALINDO[[#This Row],[//]]="","",INDEX(INDIRECT($2:$2),KALINDO[[#This Row],[//]]))</f>
        <v/>
      </c>
      <c r="L126" s="48" t="str">
        <f ca="1">IF(KALINDO[[#This Row],[//]]="","",INDEX(INDIRECT($2:$2),KALINDO[[#This Row],[//]]))</f>
        <v/>
      </c>
      <c r="M126" s="48" t="str">
        <f ca="1">IF(KALINDO[[#This Row],[//]]="","",INDEX(INDIRECT($2:$2),KALINDO[[#This Row],[//]]))</f>
        <v/>
      </c>
      <c r="N126" s="33" t="str">
        <f ca="1">IF(KALINDO[[#This Row],[//]]="","",INDEX(INDIRECT($2:$2),KALINDO[[#This Row],[//]]))</f>
        <v/>
      </c>
      <c r="O126" s="44" t="str">
        <f ca="1">IF(KALINDO[[#This Row],[//]]="","",INDEX(INDIRECT($2:$2),KALINDO[[#This Row],[//]]))</f>
        <v/>
      </c>
      <c r="P126" s="44" t="str">
        <f ca="1">IF(KALINDO[[#This Row],[//]]="","",IF(INDEX(INDIRECT($2:$2),KALINDO[[#This Row],[//]])="","",INDEX(INDIRECT($2:$2),KALINDO[[#This Row],[//]])))</f>
        <v/>
      </c>
      <c r="Q126" s="33" t="str">
        <f ca="1">IF(KALINDO[[#This Row],[//]]="","",INDEX(INDIRECT($2:$2),KALINDO[[#This Row],[//]]))</f>
        <v/>
      </c>
      <c r="R1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26" s="45" t="str">
        <f ca="1">IF(KALINDO[[#This Row],[//]]="","",IF(INDEX(INDIRECT($2:$2),KALINDO[[#This Row],[//]])="","",INDEX(INDIRECT($2:$2),KALINDO[[#This Row],[//]])))</f>
        <v/>
      </c>
      <c r="U126" s="31" t="str">
        <f ca="1">IF(KALINDO[[#This Row],[//]]="","",INDEX(INDIRECT($2:$2),KALINDO[[#This Row],[//]]))</f>
        <v/>
      </c>
      <c r="V126" s="31" t="str">
        <f ca="1">LOWER(SUBSTITUTE(SUBSTITUTE(SUBSTITUTE(SUBSTITUTE(SUBSTITUTE(SUBSTITUTE(SUBSTITUTE(KALINDO[[#This Row],[N.B.nota]]," ",""),"-",""),"(",""),")",""),".",""),",",""),"/",""))</f>
        <v/>
      </c>
      <c r="W126" s="31" t="str">
        <f ca="1">IF(KALINDO[[#This Row],[concat]]="","",MATCH(KALINDO[[#This Row],[concat]],[3]!db[NB NOTA_C],0)+1)</f>
        <v/>
      </c>
      <c r="X126" s="31" t="str">
        <f ca="1">IF(KALINDO[[#This Row],[N.B.nota]]="","",ADDRESS(ROW(KALINDO[QB]),COLUMN(KALINDO[QB]))&amp;":"&amp;ADDRESS(ROW(),COLUMN(KALINDO[QB])))</f>
        <v/>
      </c>
      <c r="Y126" s="46" t="str">
        <f ca="1">IF(KALINDO[[#This Row],[//]]="","",HYPERLINK("[../DB.xlsx]DB!e"&amp;MATCH(KALINDO[[#This Row],[concat]],[3]!db[NB NOTA_C],0)+1,"&gt;"))</f>
        <v/>
      </c>
      <c r="Z126" s="32" t="str">
        <f ca="1">IF(KALINDO[[#This Row],[ID NOTA]]="",INDIRECT(ADDRESS(ROW()-1,COLUMN())),KALINDO[[#This Row],[ID NOTA]])</f>
        <v>ID NOTA_H</v>
      </c>
    </row>
    <row r="127" spans="1:26" x14ac:dyDescent="0.25">
      <c r="A127" s="32"/>
      <c r="B127" s="48" t="str">
        <f>IF(KALINDO[[#This Row],[N_ID]]="","",INDEX(Table1[ID],MATCH(KALINDO[[#This Row],[N_ID]],Table1[N_ID],0)))</f>
        <v/>
      </c>
      <c r="C127" s="48" t="str">
        <f ca="1">IF(KALINDO[[#This Row],[//]]="","",HYPERLINK("[NOTA.xlsx]NOTA!D"&amp;KALINDO[[#This Row],[//]]+2,"&gt;"))</f>
        <v/>
      </c>
      <c r="D127" s="48" t="str">
        <f>IF(KALINDO[[#This Row],[ID NOTA]]="","",INDEX(Table1[QB],MATCH(KALINDO[[#This Row],[ID NOTA]],Table1[ID],0)))</f>
        <v/>
      </c>
      <c r="E12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27" s="48"/>
      <c r="G127" s="30" t="str">
        <f ca="1">IF(KALINDO[[#This Row],[N_ID]]="","",INDEX(INDIRECT($2:$2),KALINDO[[#This Row],[//]]))</f>
        <v/>
      </c>
      <c r="H127" s="30" t="str">
        <f ca="1">IF(KALINDO[[#This Row],[N_ID]]="","",INDEX(INDIRECT($2:$2),KALINDO[[#This Row],[//]]))</f>
        <v/>
      </c>
      <c r="I127" s="31" t="str">
        <f ca="1">IF(KALINDO[[#This Row],[N_ID]]="","",INDEX(INDIRECT($2:$2),KALINDO[[#This Row],[//]]))</f>
        <v/>
      </c>
      <c r="J127" s="31" t="str">
        <f ca="1">IF(KALINDO[[#This Row],[//]]="","",INDEX([3]!db[NB PAJAK],KALINDO[[#This Row],[stt]]-1))</f>
        <v/>
      </c>
      <c r="K127" s="48" t="str">
        <f ca="1">IF(KALINDO[[#This Row],[//]]="","",INDEX(INDIRECT($2:$2),KALINDO[[#This Row],[//]]))</f>
        <v/>
      </c>
      <c r="L127" s="48" t="str">
        <f ca="1">IF(KALINDO[[#This Row],[//]]="","",INDEX(INDIRECT($2:$2),KALINDO[[#This Row],[//]]))</f>
        <v/>
      </c>
      <c r="M127" s="48" t="str">
        <f ca="1">IF(KALINDO[[#This Row],[//]]="","",INDEX(INDIRECT($2:$2),KALINDO[[#This Row],[//]]))</f>
        <v/>
      </c>
      <c r="N127" s="33" t="str">
        <f ca="1">IF(KALINDO[[#This Row],[//]]="","",INDEX(INDIRECT($2:$2),KALINDO[[#This Row],[//]]))</f>
        <v/>
      </c>
      <c r="O127" s="44" t="str">
        <f ca="1">IF(KALINDO[[#This Row],[//]]="","",INDEX(INDIRECT($2:$2),KALINDO[[#This Row],[//]]))</f>
        <v/>
      </c>
      <c r="P127" s="44" t="str">
        <f ca="1">IF(KALINDO[[#This Row],[//]]="","",IF(INDEX(INDIRECT($2:$2),KALINDO[[#This Row],[//]])="","",INDEX(INDIRECT($2:$2),KALINDO[[#This Row],[//]])))</f>
        <v/>
      </c>
      <c r="Q127" s="33" t="str">
        <f ca="1">IF(KALINDO[[#This Row],[//]]="","",INDEX(INDIRECT($2:$2),KALINDO[[#This Row],[//]]))</f>
        <v/>
      </c>
      <c r="R1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27" s="45" t="str">
        <f ca="1">IF(KALINDO[[#This Row],[//]]="","",IF(INDEX(INDIRECT($2:$2),KALINDO[[#This Row],[//]])="","",INDEX(INDIRECT($2:$2),KALINDO[[#This Row],[//]])))</f>
        <v/>
      </c>
      <c r="U127" s="31" t="str">
        <f ca="1">IF(KALINDO[[#This Row],[//]]="","",INDEX(INDIRECT($2:$2),KALINDO[[#This Row],[//]]))</f>
        <v/>
      </c>
      <c r="V127" s="31" t="str">
        <f ca="1">LOWER(SUBSTITUTE(SUBSTITUTE(SUBSTITUTE(SUBSTITUTE(SUBSTITUTE(SUBSTITUTE(SUBSTITUTE(KALINDO[[#This Row],[N.B.nota]]," ",""),"-",""),"(",""),")",""),".",""),",",""),"/",""))</f>
        <v/>
      </c>
      <c r="W127" s="31" t="str">
        <f ca="1">IF(KALINDO[[#This Row],[concat]]="","",MATCH(KALINDO[[#This Row],[concat]],[3]!db[NB NOTA_C],0)+1)</f>
        <v/>
      </c>
      <c r="X127" s="31" t="str">
        <f ca="1">IF(KALINDO[[#This Row],[N.B.nota]]="","",ADDRESS(ROW(KALINDO[QB]),COLUMN(KALINDO[QB]))&amp;":"&amp;ADDRESS(ROW(),COLUMN(KALINDO[QB])))</f>
        <v/>
      </c>
      <c r="Y127" s="46" t="str">
        <f ca="1">IF(KALINDO[[#This Row],[//]]="","",HYPERLINK("[../DB.xlsx]DB!e"&amp;MATCH(KALINDO[[#This Row],[concat]],[3]!db[NB NOTA_C],0)+1,"&gt;"))</f>
        <v/>
      </c>
      <c r="Z127" s="32" t="str">
        <f ca="1">IF(KALINDO[[#This Row],[ID NOTA]]="",INDIRECT(ADDRESS(ROW()-1,COLUMN())),KALINDO[[#This Row],[ID NOTA]])</f>
        <v>ID NOTA_H</v>
      </c>
    </row>
    <row r="128" spans="1:26" x14ac:dyDescent="0.25">
      <c r="A128" s="32"/>
      <c r="B128" s="48" t="str">
        <f>IF(KALINDO[[#This Row],[N_ID]]="","",INDEX(Table1[ID],MATCH(KALINDO[[#This Row],[N_ID]],Table1[N_ID],0)))</f>
        <v/>
      </c>
      <c r="C128" s="48" t="str">
        <f ca="1">IF(KALINDO[[#This Row],[//]]="","",HYPERLINK("[NOTA.xlsx]NOTA!D"&amp;KALINDO[[#This Row],[//]]+2,"&gt;"))</f>
        <v/>
      </c>
      <c r="D128" s="48" t="str">
        <f>IF(KALINDO[[#This Row],[ID NOTA]]="","",INDEX(Table1[QB],MATCH(KALINDO[[#This Row],[ID NOTA]],Table1[ID],0)))</f>
        <v/>
      </c>
      <c r="E12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28" s="48"/>
      <c r="G128" s="30" t="str">
        <f ca="1">IF(KALINDO[[#This Row],[N_ID]]="","",INDEX(INDIRECT($2:$2),KALINDO[[#This Row],[//]]))</f>
        <v/>
      </c>
      <c r="H128" s="30" t="str">
        <f ca="1">IF(KALINDO[[#This Row],[N_ID]]="","",INDEX(INDIRECT($2:$2),KALINDO[[#This Row],[//]]))</f>
        <v/>
      </c>
      <c r="I128" s="31" t="str">
        <f ca="1">IF(KALINDO[[#This Row],[N_ID]]="","",INDEX(INDIRECT($2:$2),KALINDO[[#This Row],[//]]))</f>
        <v/>
      </c>
      <c r="J128" s="31" t="str">
        <f ca="1">IF(KALINDO[[#This Row],[//]]="","",INDEX([3]!db[NB PAJAK],KALINDO[[#This Row],[stt]]-1))</f>
        <v/>
      </c>
      <c r="K128" s="48" t="str">
        <f ca="1">IF(KALINDO[[#This Row],[//]]="","",INDEX(INDIRECT($2:$2),KALINDO[[#This Row],[//]]))</f>
        <v/>
      </c>
      <c r="L128" s="48" t="str">
        <f ca="1">IF(KALINDO[[#This Row],[//]]="","",INDEX(INDIRECT($2:$2),KALINDO[[#This Row],[//]]))</f>
        <v/>
      </c>
      <c r="M128" s="48" t="str">
        <f ca="1">IF(KALINDO[[#This Row],[//]]="","",INDEX(INDIRECT($2:$2),KALINDO[[#This Row],[//]]))</f>
        <v/>
      </c>
      <c r="N128" s="33" t="str">
        <f ca="1">IF(KALINDO[[#This Row],[//]]="","",INDEX(INDIRECT($2:$2),KALINDO[[#This Row],[//]]))</f>
        <v/>
      </c>
      <c r="O128" s="44" t="str">
        <f ca="1">IF(KALINDO[[#This Row],[//]]="","",INDEX(INDIRECT($2:$2),KALINDO[[#This Row],[//]]))</f>
        <v/>
      </c>
      <c r="P128" s="44" t="str">
        <f ca="1">IF(KALINDO[[#This Row],[//]]="","",IF(INDEX(INDIRECT($2:$2),KALINDO[[#This Row],[//]])="","",INDEX(INDIRECT($2:$2),KALINDO[[#This Row],[//]])))</f>
        <v/>
      </c>
      <c r="Q128" s="33" t="str">
        <f ca="1">IF(KALINDO[[#This Row],[//]]="","",INDEX(INDIRECT($2:$2),KALINDO[[#This Row],[//]]))</f>
        <v/>
      </c>
      <c r="R1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28" s="45" t="str">
        <f ca="1">IF(KALINDO[[#This Row],[//]]="","",IF(INDEX(INDIRECT($2:$2),KALINDO[[#This Row],[//]])="","",INDEX(INDIRECT($2:$2),KALINDO[[#This Row],[//]])))</f>
        <v/>
      </c>
      <c r="U128" s="31" t="str">
        <f ca="1">IF(KALINDO[[#This Row],[//]]="","",INDEX(INDIRECT($2:$2),KALINDO[[#This Row],[//]]))</f>
        <v/>
      </c>
      <c r="V128" s="31" t="str">
        <f ca="1">LOWER(SUBSTITUTE(SUBSTITUTE(SUBSTITUTE(SUBSTITUTE(SUBSTITUTE(SUBSTITUTE(SUBSTITUTE(KALINDO[[#This Row],[N.B.nota]]," ",""),"-",""),"(",""),")",""),".",""),",",""),"/",""))</f>
        <v/>
      </c>
      <c r="W128" s="31" t="str">
        <f ca="1">IF(KALINDO[[#This Row],[concat]]="","",MATCH(KALINDO[[#This Row],[concat]],[3]!db[NB NOTA_C],0)+1)</f>
        <v/>
      </c>
      <c r="X128" s="31" t="str">
        <f ca="1">IF(KALINDO[[#This Row],[N.B.nota]]="","",ADDRESS(ROW(KALINDO[QB]),COLUMN(KALINDO[QB]))&amp;":"&amp;ADDRESS(ROW(),COLUMN(KALINDO[QB])))</f>
        <v/>
      </c>
      <c r="Y128" s="46" t="str">
        <f ca="1">IF(KALINDO[[#This Row],[//]]="","",HYPERLINK("[../DB.xlsx]DB!e"&amp;MATCH(KALINDO[[#This Row],[concat]],[3]!db[NB NOTA_C],0)+1,"&gt;"))</f>
        <v/>
      </c>
      <c r="Z128" s="32" t="str">
        <f ca="1">IF(KALINDO[[#This Row],[ID NOTA]]="",INDIRECT(ADDRESS(ROW()-1,COLUMN())),KALINDO[[#This Row],[ID NOTA]])</f>
        <v>ID NOTA_H</v>
      </c>
    </row>
    <row r="129" spans="1:26" x14ac:dyDescent="0.25">
      <c r="A129" s="32"/>
      <c r="B129" s="48" t="str">
        <f>IF(KALINDO[[#This Row],[N_ID]]="","",INDEX(Table1[ID],MATCH(KALINDO[[#This Row],[N_ID]],Table1[N_ID],0)))</f>
        <v/>
      </c>
      <c r="C129" s="48" t="str">
        <f ca="1">IF(KALINDO[[#This Row],[//]]="","",HYPERLINK("[NOTA.xlsx]NOTA!D"&amp;KALINDO[[#This Row],[//]]+2,"&gt;"))</f>
        <v/>
      </c>
      <c r="D129" s="48" t="str">
        <f>IF(KALINDO[[#This Row],[ID NOTA]]="","",INDEX(Table1[QB],MATCH(KALINDO[[#This Row],[ID NOTA]],Table1[ID],0)))</f>
        <v/>
      </c>
      <c r="E12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29" s="48"/>
      <c r="G129" s="30" t="str">
        <f ca="1">IF(KALINDO[[#This Row],[N_ID]]="","",INDEX(INDIRECT($2:$2),KALINDO[[#This Row],[//]]))</f>
        <v/>
      </c>
      <c r="H129" s="30" t="str">
        <f ca="1">IF(KALINDO[[#This Row],[N_ID]]="","",INDEX(INDIRECT($2:$2),KALINDO[[#This Row],[//]]))</f>
        <v/>
      </c>
      <c r="I129" s="31" t="str">
        <f ca="1">IF(KALINDO[[#This Row],[N_ID]]="","",INDEX(INDIRECT($2:$2),KALINDO[[#This Row],[//]]))</f>
        <v/>
      </c>
      <c r="J129" s="31" t="str">
        <f ca="1">IF(KALINDO[[#This Row],[//]]="","",INDEX([3]!db[NB PAJAK],KALINDO[[#This Row],[stt]]-1))</f>
        <v/>
      </c>
      <c r="K129" s="48" t="str">
        <f ca="1">IF(KALINDO[[#This Row],[//]]="","",INDEX(INDIRECT($2:$2),KALINDO[[#This Row],[//]]))</f>
        <v/>
      </c>
      <c r="L129" s="48" t="str">
        <f ca="1">IF(KALINDO[[#This Row],[//]]="","",INDEX(INDIRECT($2:$2),KALINDO[[#This Row],[//]]))</f>
        <v/>
      </c>
      <c r="M129" s="48" t="str">
        <f ca="1">IF(KALINDO[[#This Row],[//]]="","",INDEX(INDIRECT($2:$2),KALINDO[[#This Row],[//]]))</f>
        <v/>
      </c>
      <c r="N129" s="33" t="str">
        <f ca="1">IF(KALINDO[[#This Row],[//]]="","",INDEX(INDIRECT($2:$2),KALINDO[[#This Row],[//]]))</f>
        <v/>
      </c>
      <c r="O129" s="44" t="str">
        <f ca="1">IF(KALINDO[[#This Row],[//]]="","",INDEX(INDIRECT($2:$2),KALINDO[[#This Row],[//]]))</f>
        <v/>
      </c>
      <c r="P129" s="44" t="str">
        <f ca="1">IF(KALINDO[[#This Row],[//]]="","",IF(INDEX(INDIRECT($2:$2),KALINDO[[#This Row],[//]])="","",INDEX(INDIRECT($2:$2),KALINDO[[#This Row],[//]])))</f>
        <v/>
      </c>
      <c r="Q129" s="33" t="str">
        <f ca="1">IF(KALINDO[[#This Row],[//]]="","",INDEX(INDIRECT($2:$2),KALINDO[[#This Row],[//]]))</f>
        <v/>
      </c>
      <c r="R1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29" s="45" t="str">
        <f ca="1">IF(KALINDO[[#This Row],[//]]="","",IF(INDEX(INDIRECT($2:$2),KALINDO[[#This Row],[//]])="","",INDEX(INDIRECT($2:$2),KALINDO[[#This Row],[//]])))</f>
        <v/>
      </c>
      <c r="U129" s="31" t="str">
        <f ca="1">IF(KALINDO[[#This Row],[//]]="","",INDEX(INDIRECT($2:$2),KALINDO[[#This Row],[//]]))</f>
        <v/>
      </c>
      <c r="V129" s="31" t="str">
        <f ca="1">LOWER(SUBSTITUTE(SUBSTITUTE(SUBSTITUTE(SUBSTITUTE(SUBSTITUTE(SUBSTITUTE(SUBSTITUTE(KALINDO[[#This Row],[N.B.nota]]," ",""),"-",""),"(",""),")",""),".",""),",",""),"/",""))</f>
        <v/>
      </c>
      <c r="W129" s="31" t="str">
        <f ca="1">IF(KALINDO[[#This Row],[concat]]="","",MATCH(KALINDO[[#This Row],[concat]],[3]!db[NB NOTA_C],0)+1)</f>
        <v/>
      </c>
      <c r="X129" s="31" t="str">
        <f ca="1">IF(KALINDO[[#This Row],[N.B.nota]]="","",ADDRESS(ROW(KALINDO[QB]),COLUMN(KALINDO[QB]))&amp;":"&amp;ADDRESS(ROW(),COLUMN(KALINDO[QB])))</f>
        <v/>
      </c>
      <c r="Y129" s="46" t="str">
        <f ca="1">IF(KALINDO[[#This Row],[//]]="","",HYPERLINK("[../DB.xlsx]DB!e"&amp;MATCH(KALINDO[[#This Row],[concat]],[3]!db[NB NOTA_C],0)+1,"&gt;"))</f>
        <v/>
      </c>
      <c r="Z129" s="32" t="str">
        <f ca="1">IF(KALINDO[[#This Row],[ID NOTA]]="",INDIRECT(ADDRESS(ROW()-1,COLUMN())),KALINDO[[#This Row],[ID NOTA]])</f>
        <v>ID NOTA_H</v>
      </c>
    </row>
    <row r="130" spans="1:26" x14ac:dyDescent="0.25">
      <c r="A130" s="32"/>
      <c r="B130" s="48" t="str">
        <f>IF(KALINDO[[#This Row],[N_ID]]="","",INDEX(Table1[ID],MATCH(KALINDO[[#This Row],[N_ID]],Table1[N_ID],0)))</f>
        <v/>
      </c>
      <c r="C130" s="48" t="str">
        <f ca="1">IF(KALINDO[[#This Row],[//]]="","",HYPERLINK("[NOTA.xlsx]NOTA!D"&amp;KALINDO[[#This Row],[//]]+2,"&gt;"))</f>
        <v/>
      </c>
      <c r="D130" s="48" t="str">
        <f>IF(KALINDO[[#This Row],[ID NOTA]]="","",INDEX(Table1[QB],MATCH(KALINDO[[#This Row],[ID NOTA]],Table1[ID],0)))</f>
        <v/>
      </c>
      <c r="E13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30" s="48"/>
      <c r="G130" s="30" t="str">
        <f ca="1">IF(KALINDO[[#This Row],[N_ID]]="","",INDEX(INDIRECT($2:$2),KALINDO[[#This Row],[//]]))</f>
        <v/>
      </c>
      <c r="H130" s="30" t="str">
        <f ca="1">IF(KALINDO[[#This Row],[N_ID]]="","",INDEX(INDIRECT($2:$2),KALINDO[[#This Row],[//]]))</f>
        <v/>
      </c>
      <c r="I130" s="31" t="str">
        <f ca="1">IF(KALINDO[[#This Row],[N_ID]]="","",INDEX(INDIRECT($2:$2),KALINDO[[#This Row],[//]]))</f>
        <v/>
      </c>
      <c r="J130" s="31" t="str">
        <f ca="1">IF(KALINDO[[#This Row],[//]]="","",INDEX([3]!db[NB PAJAK],KALINDO[[#This Row],[stt]]-1))</f>
        <v/>
      </c>
      <c r="K130" s="48" t="str">
        <f ca="1">IF(KALINDO[[#This Row],[//]]="","",INDEX(INDIRECT($2:$2),KALINDO[[#This Row],[//]]))</f>
        <v/>
      </c>
      <c r="L130" s="48" t="str">
        <f ca="1">IF(KALINDO[[#This Row],[//]]="","",INDEX(INDIRECT($2:$2),KALINDO[[#This Row],[//]]))</f>
        <v/>
      </c>
      <c r="M130" s="48" t="str">
        <f ca="1">IF(KALINDO[[#This Row],[//]]="","",INDEX(INDIRECT($2:$2),KALINDO[[#This Row],[//]]))</f>
        <v/>
      </c>
      <c r="N130" s="33" t="str">
        <f ca="1">IF(KALINDO[[#This Row],[//]]="","",INDEX(INDIRECT($2:$2),KALINDO[[#This Row],[//]]))</f>
        <v/>
      </c>
      <c r="O130" s="44" t="str">
        <f ca="1">IF(KALINDO[[#This Row],[//]]="","",INDEX(INDIRECT($2:$2),KALINDO[[#This Row],[//]]))</f>
        <v/>
      </c>
      <c r="P130" s="44" t="str">
        <f ca="1">IF(KALINDO[[#This Row],[//]]="","",IF(INDEX(INDIRECT($2:$2),KALINDO[[#This Row],[//]])="","",INDEX(INDIRECT($2:$2),KALINDO[[#This Row],[//]])))</f>
        <v/>
      </c>
      <c r="Q130" s="33" t="str">
        <f ca="1">IF(KALINDO[[#This Row],[//]]="","",INDEX(INDIRECT($2:$2),KALINDO[[#This Row],[//]]))</f>
        <v/>
      </c>
      <c r="R1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30" s="45" t="str">
        <f ca="1">IF(KALINDO[[#This Row],[//]]="","",IF(INDEX(INDIRECT($2:$2),KALINDO[[#This Row],[//]])="","",INDEX(INDIRECT($2:$2),KALINDO[[#This Row],[//]])))</f>
        <v/>
      </c>
      <c r="U130" s="31" t="str">
        <f ca="1">IF(KALINDO[[#This Row],[//]]="","",INDEX(INDIRECT($2:$2),KALINDO[[#This Row],[//]]))</f>
        <v/>
      </c>
      <c r="V130" s="31" t="str">
        <f ca="1">LOWER(SUBSTITUTE(SUBSTITUTE(SUBSTITUTE(SUBSTITUTE(SUBSTITUTE(SUBSTITUTE(SUBSTITUTE(KALINDO[[#This Row],[N.B.nota]]," ",""),"-",""),"(",""),")",""),".",""),",",""),"/",""))</f>
        <v/>
      </c>
      <c r="W130" s="31" t="str">
        <f ca="1">IF(KALINDO[[#This Row],[concat]]="","",MATCH(KALINDO[[#This Row],[concat]],[3]!db[NB NOTA_C],0)+1)</f>
        <v/>
      </c>
      <c r="X130" s="31" t="str">
        <f ca="1">IF(KALINDO[[#This Row],[N.B.nota]]="","",ADDRESS(ROW(KALINDO[QB]),COLUMN(KALINDO[QB]))&amp;":"&amp;ADDRESS(ROW(),COLUMN(KALINDO[QB])))</f>
        <v/>
      </c>
      <c r="Y130" s="46" t="str">
        <f ca="1">IF(KALINDO[[#This Row],[//]]="","",HYPERLINK("[../DB.xlsx]DB!e"&amp;MATCH(KALINDO[[#This Row],[concat]],[3]!db[NB NOTA_C],0)+1,"&gt;"))</f>
        <v/>
      </c>
      <c r="Z130" s="32" t="str">
        <f ca="1">IF(KALINDO[[#This Row],[ID NOTA]]="",INDIRECT(ADDRESS(ROW()-1,COLUMN())),KALINDO[[#This Row],[ID NOTA]])</f>
        <v>ID NOTA_H</v>
      </c>
    </row>
    <row r="131" spans="1:26" x14ac:dyDescent="0.25">
      <c r="A131" s="32"/>
      <c r="B131" s="48" t="str">
        <f>IF(KALINDO[[#This Row],[N_ID]]="","",INDEX(Table1[ID],MATCH(KALINDO[[#This Row],[N_ID]],Table1[N_ID],0)))</f>
        <v/>
      </c>
      <c r="C131" s="48" t="str">
        <f ca="1">IF(KALINDO[[#This Row],[//]]="","",HYPERLINK("[NOTA.xlsx]NOTA!D"&amp;KALINDO[[#This Row],[//]]+2,"&gt;"))</f>
        <v/>
      </c>
      <c r="D131" s="48" t="str">
        <f>IF(KALINDO[[#This Row],[ID NOTA]]="","",INDEX(Table1[QB],MATCH(KALINDO[[#This Row],[ID NOTA]],Table1[ID],0)))</f>
        <v/>
      </c>
      <c r="E13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31" s="48"/>
      <c r="G131" s="30" t="str">
        <f ca="1">IF(KALINDO[[#This Row],[N_ID]]="","",INDEX(INDIRECT($2:$2),KALINDO[[#This Row],[//]]))</f>
        <v/>
      </c>
      <c r="H131" s="30" t="str">
        <f ca="1">IF(KALINDO[[#This Row],[N_ID]]="","",INDEX(INDIRECT($2:$2),KALINDO[[#This Row],[//]]))</f>
        <v/>
      </c>
      <c r="I131" s="31" t="str">
        <f ca="1">IF(KALINDO[[#This Row],[N_ID]]="","",INDEX(INDIRECT($2:$2),KALINDO[[#This Row],[//]]))</f>
        <v/>
      </c>
      <c r="J131" s="31" t="str">
        <f ca="1">IF(KALINDO[[#This Row],[//]]="","",INDEX([3]!db[NB PAJAK],KALINDO[[#This Row],[stt]]-1))</f>
        <v/>
      </c>
      <c r="K131" s="48" t="str">
        <f ca="1">IF(KALINDO[[#This Row],[//]]="","",INDEX(INDIRECT($2:$2),KALINDO[[#This Row],[//]]))</f>
        <v/>
      </c>
      <c r="L131" s="48" t="str">
        <f ca="1">IF(KALINDO[[#This Row],[//]]="","",INDEX(INDIRECT($2:$2),KALINDO[[#This Row],[//]]))</f>
        <v/>
      </c>
      <c r="M131" s="48" t="str">
        <f ca="1">IF(KALINDO[[#This Row],[//]]="","",INDEX(INDIRECT($2:$2),KALINDO[[#This Row],[//]]))</f>
        <v/>
      </c>
      <c r="N131" s="33" t="str">
        <f ca="1">IF(KALINDO[[#This Row],[//]]="","",INDEX(INDIRECT($2:$2),KALINDO[[#This Row],[//]]))</f>
        <v/>
      </c>
      <c r="O131" s="44" t="str">
        <f ca="1">IF(KALINDO[[#This Row],[//]]="","",INDEX(INDIRECT($2:$2),KALINDO[[#This Row],[//]]))</f>
        <v/>
      </c>
      <c r="P131" s="44" t="str">
        <f ca="1">IF(KALINDO[[#This Row],[//]]="","",IF(INDEX(INDIRECT($2:$2),KALINDO[[#This Row],[//]])="","",INDEX(INDIRECT($2:$2),KALINDO[[#This Row],[//]])))</f>
        <v/>
      </c>
      <c r="Q131" s="33" t="str">
        <f ca="1">IF(KALINDO[[#This Row],[//]]="","",INDEX(INDIRECT($2:$2),KALINDO[[#This Row],[//]]))</f>
        <v/>
      </c>
      <c r="R1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31" s="45" t="str">
        <f ca="1">IF(KALINDO[[#This Row],[//]]="","",IF(INDEX(INDIRECT($2:$2),KALINDO[[#This Row],[//]])="","",INDEX(INDIRECT($2:$2),KALINDO[[#This Row],[//]])))</f>
        <v/>
      </c>
      <c r="U131" s="31" t="str">
        <f ca="1">IF(KALINDO[[#This Row],[//]]="","",INDEX(INDIRECT($2:$2),KALINDO[[#This Row],[//]]))</f>
        <v/>
      </c>
      <c r="V131" s="31" t="str">
        <f ca="1">LOWER(SUBSTITUTE(SUBSTITUTE(SUBSTITUTE(SUBSTITUTE(SUBSTITUTE(SUBSTITUTE(SUBSTITUTE(KALINDO[[#This Row],[N.B.nota]]," ",""),"-",""),"(",""),")",""),".",""),",",""),"/",""))</f>
        <v/>
      </c>
      <c r="W131" s="31" t="str">
        <f ca="1">IF(KALINDO[[#This Row],[concat]]="","",MATCH(KALINDO[[#This Row],[concat]],[3]!db[NB NOTA_C],0)+1)</f>
        <v/>
      </c>
      <c r="X131" s="31" t="str">
        <f ca="1">IF(KALINDO[[#This Row],[N.B.nota]]="","",ADDRESS(ROW(KALINDO[QB]),COLUMN(KALINDO[QB]))&amp;":"&amp;ADDRESS(ROW(),COLUMN(KALINDO[QB])))</f>
        <v/>
      </c>
      <c r="Y131" s="46" t="str">
        <f ca="1">IF(KALINDO[[#This Row],[//]]="","",HYPERLINK("[../DB.xlsx]DB!e"&amp;MATCH(KALINDO[[#This Row],[concat]],[3]!db[NB NOTA_C],0)+1,"&gt;"))</f>
        <v/>
      </c>
      <c r="Z131" s="32" t="str">
        <f ca="1">IF(KALINDO[[#This Row],[ID NOTA]]="",INDIRECT(ADDRESS(ROW()-1,COLUMN())),KALINDO[[#This Row],[ID NOTA]])</f>
        <v>ID NOTA_H</v>
      </c>
    </row>
    <row r="132" spans="1:26" x14ac:dyDescent="0.25">
      <c r="A132" s="32"/>
      <c r="B132" s="48" t="str">
        <f>IF(KALINDO[[#This Row],[N_ID]]="","",INDEX(Table1[ID],MATCH(KALINDO[[#This Row],[N_ID]],Table1[N_ID],0)))</f>
        <v/>
      </c>
      <c r="C132" s="48" t="str">
        <f ca="1">IF(KALINDO[[#This Row],[//]]="","",HYPERLINK("[NOTA.xlsx]NOTA!D"&amp;KALINDO[[#This Row],[//]]+2,"&gt;"))</f>
        <v/>
      </c>
      <c r="D132" s="48" t="str">
        <f>IF(KALINDO[[#This Row],[ID NOTA]]="","",INDEX(Table1[QB],MATCH(KALINDO[[#This Row],[ID NOTA]],Table1[ID],0)))</f>
        <v/>
      </c>
      <c r="E13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32" s="48"/>
      <c r="G132" s="30" t="str">
        <f ca="1">IF(KALINDO[[#This Row],[N_ID]]="","",INDEX(INDIRECT($2:$2),KALINDO[[#This Row],[//]]))</f>
        <v/>
      </c>
      <c r="H132" s="30" t="str">
        <f ca="1">IF(KALINDO[[#This Row],[N_ID]]="","",INDEX(INDIRECT($2:$2),KALINDO[[#This Row],[//]]))</f>
        <v/>
      </c>
      <c r="I132" s="31" t="str">
        <f ca="1">IF(KALINDO[[#This Row],[N_ID]]="","",INDEX(INDIRECT($2:$2),KALINDO[[#This Row],[//]]))</f>
        <v/>
      </c>
      <c r="J132" s="31" t="str">
        <f ca="1">IF(KALINDO[[#This Row],[//]]="","",INDEX([3]!db[NB PAJAK],KALINDO[[#This Row],[stt]]-1))</f>
        <v/>
      </c>
      <c r="K132" s="48" t="str">
        <f ca="1">IF(KALINDO[[#This Row],[//]]="","",INDEX(INDIRECT($2:$2),KALINDO[[#This Row],[//]]))</f>
        <v/>
      </c>
      <c r="L132" s="48" t="str">
        <f ca="1">IF(KALINDO[[#This Row],[//]]="","",INDEX(INDIRECT($2:$2),KALINDO[[#This Row],[//]]))</f>
        <v/>
      </c>
      <c r="M132" s="48" t="str">
        <f ca="1">IF(KALINDO[[#This Row],[//]]="","",INDEX(INDIRECT($2:$2),KALINDO[[#This Row],[//]]))</f>
        <v/>
      </c>
      <c r="N132" s="33" t="str">
        <f ca="1">IF(KALINDO[[#This Row],[//]]="","",INDEX(INDIRECT($2:$2),KALINDO[[#This Row],[//]]))</f>
        <v/>
      </c>
      <c r="O132" s="44" t="str">
        <f ca="1">IF(KALINDO[[#This Row],[//]]="","",INDEX(INDIRECT($2:$2),KALINDO[[#This Row],[//]]))</f>
        <v/>
      </c>
      <c r="P132" s="44" t="str">
        <f ca="1">IF(KALINDO[[#This Row],[//]]="","",IF(INDEX(INDIRECT($2:$2),KALINDO[[#This Row],[//]])="","",INDEX(INDIRECT($2:$2),KALINDO[[#This Row],[//]])))</f>
        <v/>
      </c>
      <c r="Q132" s="33" t="str">
        <f ca="1">IF(KALINDO[[#This Row],[//]]="","",INDEX(INDIRECT($2:$2),KALINDO[[#This Row],[//]]))</f>
        <v/>
      </c>
      <c r="R1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32" s="45" t="str">
        <f ca="1">IF(KALINDO[[#This Row],[//]]="","",IF(INDEX(INDIRECT($2:$2),KALINDO[[#This Row],[//]])="","",INDEX(INDIRECT($2:$2),KALINDO[[#This Row],[//]])))</f>
        <v/>
      </c>
      <c r="U132" s="31" t="str">
        <f ca="1">IF(KALINDO[[#This Row],[//]]="","",INDEX(INDIRECT($2:$2),KALINDO[[#This Row],[//]]))</f>
        <v/>
      </c>
      <c r="V132" s="31" t="str">
        <f ca="1">LOWER(SUBSTITUTE(SUBSTITUTE(SUBSTITUTE(SUBSTITUTE(SUBSTITUTE(SUBSTITUTE(SUBSTITUTE(KALINDO[[#This Row],[N.B.nota]]," ",""),"-",""),"(",""),")",""),".",""),",",""),"/",""))</f>
        <v/>
      </c>
      <c r="W132" s="31" t="str">
        <f ca="1">IF(KALINDO[[#This Row],[concat]]="","",MATCH(KALINDO[[#This Row],[concat]],[3]!db[NB NOTA_C],0)+1)</f>
        <v/>
      </c>
      <c r="X132" s="31" t="str">
        <f ca="1">IF(KALINDO[[#This Row],[N.B.nota]]="","",ADDRESS(ROW(KALINDO[QB]),COLUMN(KALINDO[QB]))&amp;":"&amp;ADDRESS(ROW(),COLUMN(KALINDO[QB])))</f>
        <v/>
      </c>
      <c r="Y132" s="46" t="str">
        <f ca="1">IF(KALINDO[[#This Row],[//]]="","",HYPERLINK("[../DB.xlsx]DB!e"&amp;MATCH(KALINDO[[#This Row],[concat]],[3]!db[NB NOTA_C],0)+1,"&gt;"))</f>
        <v/>
      </c>
      <c r="Z132" s="32" t="str">
        <f ca="1">IF(KALINDO[[#This Row],[ID NOTA]]="",INDIRECT(ADDRESS(ROW()-1,COLUMN())),KALINDO[[#This Row],[ID NOTA]])</f>
        <v>ID NOTA_H</v>
      </c>
    </row>
    <row r="133" spans="1:26" x14ac:dyDescent="0.25">
      <c r="A133" s="32"/>
      <c r="B133" s="48" t="str">
        <f>IF(KALINDO[[#This Row],[N_ID]]="","",INDEX(Table1[ID],MATCH(KALINDO[[#This Row],[N_ID]],Table1[N_ID],0)))</f>
        <v/>
      </c>
      <c r="C133" s="48" t="str">
        <f ca="1">IF(KALINDO[[#This Row],[//]]="","",HYPERLINK("[NOTA.xlsx]NOTA!D"&amp;KALINDO[[#This Row],[//]]+2,"&gt;"))</f>
        <v/>
      </c>
      <c r="D133" s="48" t="str">
        <f>IF(KALINDO[[#This Row],[ID NOTA]]="","",INDEX(Table1[QB],MATCH(KALINDO[[#This Row],[ID NOTA]],Table1[ID],0)))</f>
        <v/>
      </c>
      <c r="E13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33" s="48"/>
      <c r="G133" s="30" t="str">
        <f ca="1">IF(KALINDO[[#This Row],[N_ID]]="","",INDEX(INDIRECT($2:$2),KALINDO[[#This Row],[//]]))</f>
        <v/>
      </c>
      <c r="H133" s="30" t="str">
        <f ca="1">IF(KALINDO[[#This Row],[N_ID]]="","",INDEX(INDIRECT($2:$2),KALINDO[[#This Row],[//]]))</f>
        <v/>
      </c>
      <c r="I133" s="31" t="str">
        <f ca="1">IF(KALINDO[[#This Row],[N_ID]]="","",INDEX(INDIRECT($2:$2),KALINDO[[#This Row],[//]]))</f>
        <v/>
      </c>
      <c r="J133" s="31" t="str">
        <f ca="1">IF(KALINDO[[#This Row],[//]]="","",INDEX([3]!db[NB PAJAK],KALINDO[[#This Row],[stt]]-1))</f>
        <v/>
      </c>
      <c r="K133" s="48" t="str">
        <f ca="1">IF(KALINDO[[#This Row],[//]]="","",INDEX(INDIRECT($2:$2),KALINDO[[#This Row],[//]]))</f>
        <v/>
      </c>
      <c r="L133" s="48" t="str">
        <f ca="1">IF(KALINDO[[#This Row],[//]]="","",INDEX(INDIRECT($2:$2),KALINDO[[#This Row],[//]]))</f>
        <v/>
      </c>
      <c r="M133" s="48" t="str">
        <f ca="1">IF(KALINDO[[#This Row],[//]]="","",INDEX(INDIRECT($2:$2),KALINDO[[#This Row],[//]]))</f>
        <v/>
      </c>
      <c r="N133" s="33" t="str">
        <f ca="1">IF(KALINDO[[#This Row],[//]]="","",INDEX(INDIRECT($2:$2),KALINDO[[#This Row],[//]]))</f>
        <v/>
      </c>
      <c r="O133" s="44" t="str">
        <f ca="1">IF(KALINDO[[#This Row],[//]]="","",INDEX(INDIRECT($2:$2),KALINDO[[#This Row],[//]]))</f>
        <v/>
      </c>
      <c r="P133" s="44" t="str">
        <f ca="1">IF(KALINDO[[#This Row],[//]]="","",IF(INDEX(INDIRECT($2:$2),KALINDO[[#This Row],[//]])="","",INDEX(INDIRECT($2:$2),KALINDO[[#This Row],[//]])))</f>
        <v/>
      </c>
      <c r="Q133" s="33" t="str">
        <f ca="1">IF(KALINDO[[#This Row],[//]]="","",INDEX(INDIRECT($2:$2),KALINDO[[#This Row],[//]]))</f>
        <v/>
      </c>
      <c r="R1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33" s="45" t="str">
        <f ca="1">IF(KALINDO[[#This Row],[//]]="","",IF(INDEX(INDIRECT($2:$2),KALINDO[[#This Row],[//]])="","",INDEX(INDIRECT($2:$2),KALINDO[[#This Row],[//]])))</f>
        <v/>
      </c>
      <c r="U133" s="31" t="str">
        <f ca="1">IF(KALINDO[[#This Row],[//]]="","",INDEX(INDIRECT($2:$2),KALINDO[[#This Row],[//]]))</f>
        <v/>
      </c>
      <c r="V133" s="31" t="str">
        <f ca="1">LOWER(SUBSTITUTE(SUBSTITUTE(SUBSTITUTE(SUBSTITUTE(SUBSTITUTE(SUBSTITUTE(SUBSTITUTE(KALINDO[[#This Row],[N.B.nota]]," ",""),"-",""),"(",""),")",""),".",""),",",""),"/",""))</f>
        <v/>
      </c>
      <c r="W133" s="31" t="str">
        <f ca="1">IF(KALINDO[[#This Row],[concat]]="","",MATCH(KALINDO[[#This Row],[concat]],[3]!db[NB NOTA_C],0)+1)</f>
        <v/>
      </c>
      <c r="X133" s="31" t="str">
        <f ca="1">IF(KALINDO[[#This Row],[N.B.nota]]="","",ADDRESS(ROW(KALINDO[QB]),COLUMN(KALINDO[QB]))&amp;":"&amp;ADDRESS(ROW(),COLUMN(KALINDO[QB])))</f>
        <v/>
      </c>
      <c r="Y133" s="46" t="str">
        <f ca="1">IF(KALINDO[[#This Row],[//]]="","",HYPERLINK("[../DB.xlsx]DB!e"&amp;MATCH(KALINDO[[#This Row],[concat]],[3]!db[NB NOTA_C],0)+1,"&gt;"))</f>
        <v/>
      </c>
      <c r="Z133" s="32" t="str">
        <f ca="1">IF(KALINDO[[#This Row],[ID NOTA]]="",INDIRECT(ADDRESS(ROW()-1,COLUMN())),KALINDO[[#This Row],[ID NOTA]])</f>
        <v>ID NOTA_H</v>
      </c>
    </row>
    <row r="134" spans="1:26" x14ac:dyDescent="0.25">
      <c r="A134" s="32"/>
      <c r="B134" s="48" t="str">
        <f>IF(KALINDO[[#This Row],[N_ID]]="","",INDEX(Table1[ID],MATCH(KALINDO[[#This Row],[N_ID]],Table1[N_ID],0)))</f>
        <v/>
      </c>
      <c r="C134" s="48" t="str">
        <f ca="1">IF(KALINDO[[#This Row],[//]]="","",HYPERLINK("[NOTA.xlsx]NOTA!D"&amp;KALINDO[[#This Row],[//]]+2,"&gt;"))</f>
        <v/>
      </c>
      <c r="D134" s="48" t="str">
        <f>IF(KALINDO[[#This Row],[ID NOTA]]="","",INDEX(Table1[QB],MATCH(KALINDO[[#This Row],[ID NOTA]],Table1[ID],0)))</f>
        <v/>
      </c>
      <c r="E13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34" s="48"/>
      <c r="G134" s="30" t="str">
        <f ca="1">IF(KALINDO[[#This Row],[N_ID]]="","",INDEX(INDIRECT($2:$2),KALINDO[[#This Row],[//]]))</f>
        <v/>
      </c>
      <c r="H134" s="30" t="str">
        <f ca="1">IF(KALINDO[[#This Row],[N_ID]]="","",INDEX(INDIRECT($2:$2),KALINDO[[#This Row],[//]]))</f>
        <v/>
      </c>
      <c r="I134" s="31" t="str">
        <f ca="1">IF(KALINDO[[#This Row],[N_ID]]="","",INDEX(INDIRECT($2:$2),KALINDO[[#This Row],[//]]))</f>
        <v/>
      </c>
      <c r="J134" s="31" t="str">
        <f ca="1">IF(KALINDO[[#This Row],[//]]="","",INDEX([3]!db[NB PAJAK],KALINDO[[#This Row],[stt]]-1))</f>
        <v/>
      </c>
      <c r="K134" s="48" t="str">
        <f ca="1">IF(KALINDO[[#This Row],[//]]="","",INDEX(INDIRECT($2:$2),KALINDO[[#This Row],[//]]))</f>
        <v/>
      </c>
      <c r="L134" s="48" t="str">
        <f ca="1">IF(KALINDO[[#This Row],[//]]="","",INDEX(INDIRECT($2:$2),KALINDO[[#This Row],[//]]))</f>
        <v/>
      </c>
      <c r="M134" s="48" t="str">
        <f ca="1">IF(KALINDO[[#This Row],[//]]="","",INDEX(INDIRECT($2:$2),KALINDO[[#This Row],[//]]))</f>
        <v/>
      </c>
      <c r="N134" s="33" t="str">
        <f ca="1">IF(KALINDO[[#This Row],[//]]="","",INDEX(INDIRECT($2:$2),KALINDO[[#This Row],[//]]))</f>
        <v/>
      </c>
      <c r="O134" s="44" t="str">
        <f ca="1">IF(KALINDO[[#This Row],[//]]="","",INDEX(INDIRECT($2:$2),KALINDO[[#This Row],[//]]))</f>
        <v/>
      </c>
      <c r="P134" s="44" t="str">
        <f ca="1">IF(KALINDO[[#This Row],[//]]="","",IF(INDEX(INDIRECT($2:$2),KALINDO[[#This Row],[//]])="","",INDEX(INDIRECT($2:$2),KALINDO[[#This Row],[//]])))</f>
        <v/>
      </c>
      <c r="Q134" s="33" t="str">
        <f ca="1">IF(KALINDO[[#This Row],[//]]="","",INDEX(INDIRECT($2:$2),KALINDO[[#This Row],[//]]))</f>
        <v/>
      </c>
      <c r="R1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34" s="45" t="str">
        <f ca="1">IF(KALINDO[[#This Row],[//]]="","",IF(INDEX(INDIRECT($2:$2),KALINDO[[#This Row],[//]])="","",INDEX(INDIRECT($2:$2),KALINDO[[#This Row],[//]])))</f>
        <v/>
      </c>
      <c r="U134" s="31" t="str">
        <f ca="1">IF(KALINDO[[#This Row],[//]]="","",INDEX(INDIRECT($2:$2),KALINDO[[#This Row],[//]]))</f>
        <v/>
      </c>
      <c r="V134" s="31" t="str">
        <f ca="1">LOWER(SUBSTITUTE(SUBSTITUTE(SUBSTITUTE(SUBSTITUTE(SUBSTITUTE(SUBSTITUTE(SUBSTITUTE(KALINDO[[#This Row],[N.B.nota]]," ",""),"-",""),"(",""),")",""),".",""),",",""),"/",""))</f>
        <v/>
      </c>
      <c r="W134" s="31" t="str">
        <f ca="1">IF(KALINDO[[#This Row],[concat]]="","",MATCH(KALINDO[[#This Row],[concat]],[3]!db[NB NOTA_C],0)+1)</f>
        <v/>
      </c>
      <c r="X134" s="31" t="str">
        <f ca="1">IF(KALINDO[[#This Row],[N.B.nota]]="","",ADDRESS(ROW(KALINDO[QB]),COLUMN(KALINDO[QB]))&amp;":"&amp;ADDRESS(ROW(),COLUMN(KALINDO[QB])))</f>
        <v/>
      </c>
      <c r="Y134" s="46" t="str">
        <f ca="1">IF(KALINDO[[#This Row],[//]]="","",HYPERLINK("[../DB.xlsx]DB!e"&amp;MATCH(KALINDO[[#This Row],[concat]],[3]!db[NB NOTA_C],0)+1,"&gt;"))</f>
        <v/>
      </c>
      <c r="Z134" s="32" t="str">
        <f ca="1">IF(KALINDO[[#This Row],[ID NOTA]]="",INDIRECT(ADDRESS(ROW()-1,COLUMN())),KALINDO[[#This Row],[ID NOTA]])</f>
        <v>ID NOTA_H</v>
      </c>
    </row>
    <row r="135" spans="1:26" x14ac:dyDescent="0.25">
      <c r="A135" s="32"/>
      <c r="B135" s="48" t="str">
        <f>IF(KALINDO[[#This Row],[N_ID]]="","",INDEX(Table1[ID],MATCH(KALINDO[[#This Row],[N_ID]],Table1[N_ID],0)))</f>
        <v/>
      </c>
      <c r="C135" s="48" t="str">
        <f ca="1">IF(KALINDO[[#This Row],[//]]="","",HYPERLINK("[NOTA.xlsx]NOTA!D"&amp;KALINDO[[#This Row],[//]]+2,"&gt;"))</f>
        <v/>
      </c>
      <c r="D135" s="48" t="str">
        <f>IF(KALINDO[[#This Row],[ID NOTA]]="","",INDEX(Table1[QB],MATCH(KALINDO[[#This Row],[ID NOTA]],Table1[ID],0)))</f>
        <v/>
      </c>
      <c r="E13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35" s="48"/>
      <c r="G135" s="30" t="str">
        <f ca="1">IF(KALINDO[[#This Row],[N_ID]]="","",INDEX(INDIRECT($2:$2),KALINDO[[#This Row],[//]]))</f>
        <v/>
      </c>
      <c r="H135" s="30" t="str">
        <f ca="1">IF(KALINDO[[#This Row],[N_ID]]="","",INDEX(INDIRECT($2:$2),KALINDO[[#This Row],[//]]))</f>
        <v/>
      </c>
      <c r="I135" s="31" t="str">
        <f ca="1">IF(KALINDO[[#This Row],[N_ID]]="","",INDEX(INDIRECT($2:$2),KALINDO[[#This Row],[//]]))</f>
        <v/>
      </c>
      <c r="J135" s="31" t="str">
        <f ca="1">IF(KALINDO[[#This Row],[//]]="","",INDEX([3]!db[NB PAJAK],KALINDO[[#This Row],[stt]]-1))</f>
        <v/>
      </c>
      <c r="K135" s="48" t="str">
        <f ca="1">IF(KALINDO[[#This Row],[//]]="","",INDEX(INDIRECT($2:$2),KALINDO[[#This Row],[//]]))</f>
        <v/>
      </c>
      <c r="L135" s="48" t="str">
        <f ca="1">IF(KALINDO[[#This Row],[//]]="","",INDEX(INDIRECT($2:$2),KALINDO[[#This Row],[//]]))</f>
        <v/>
      </c>
      <c r="M135" s="48" t="str">
        <f ca="1">IF(KALINDO[[#This Row],[//]]="","",INDEX(INDIRECT($2:$2),KALINDO[[#This Row],[//]]))</f>
        <v/>
      </c>
      <c r="N135" s="33" t="str">
        <f ca="1">IF(KALINDO[[#This Row],[//]]="","",INDEX(INDIRECT($2:$2),KALINDO[[#This Row],[//]]))</f>
        <v/>
      </c>
      <c r="O135" s="44" t="str">
        <f ca="1">IF(KALINDO[[#This Row],[//]]="","",INDEX(INDIRECT($2:$2),KALINDO[[#This Row],[//]]))</f>
        <v/>
      </c>
      <c r="P135" s="44" t="str">
        <f ca="1">IF(KALINDO[[#This Row],[//]]="","",IF(INDEX(INDIRECT($2:$2),KALINDO[[#This Row],[//]])="","",INDEX(INDIRECT($2:$2),KALINDO[[#This Row],[//]])))</f>
        <v/>
      </c>
      <c r="Q135" s="33" t="str">
        <f ca="1">IF(KALINDO[[#This Row],[//]]="","",INDEX(INDIRECT($2:$2),KALINDO[[#This Row],[//]]))</f>
        <v/>
      </c>
      <c r="R1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35" s="45" t="str">
        <f ca="1">IF(KALINDO[[#This Row],[//]]="","",IF(INDEX(INDIRECT($2:$2),KALINDO[[#This Row],[//]])="","",INDEX(INDIRECT($2:$2),KALINDO[[#This Row],[//]])))</f>
        <v/>
      </c>
      <c r="U135" s="31" t="str">
        <f ca="1">IF(KALINDO[[#This Row],[//]]="","",INDEX(INDIRECT($2:$2),KALINDO[[#This Row],[//]]))</f>
        <v/>
      </c>
      <c r="V135" s="31" t="str">
        <f ca="1">LOWER(SUBSTITUTE(SUBSTITUTE(SUBSTITUTE(SUBSTITUTE(SUBSTITUTE(SUBSTITUTE(SUBSTITUTE(KALINDO[[#This Row],[N.B.nota]]," ",""),"-",""),"(",""),")",""),".",""),",",""),"/",""))</f>
        <v/>
      </c>
      <c r="W135" s="31" t="str">
        <f ca="1">IF(KALINDO[[#This Row],[concat]]="","",MATCH(KALINDO[[#This Row],[concat]],[3]!db[NB NOTA_C],0)+1)</f>
        <v/>
      </c>
      <c r="X135" s="31" t="str">
        <f ca="1">IF(KALINDO[[#This Row],[N.B.nota]]="","",ADDRESS(ROW(KALINDO[QB]),COLUMN(KALINDO[QB]))&amp;":"&amp;ADDRESS(ROW(),COLUMN(KALINDO[QB])))</f>
        <v/>
      </c>
      <c r="Y135" s="46" t="str">
        <f ca="1">IF(KALINDO[[#This Row],[//]]="","",HYPERLINK("[../DB.xlsx]DB!e"&amp;MATCH(KALINDO[[#This Row],[concat]],[3]!db[NB NOTA_C],0)+1,"&gt;"))</f>
        <v/>
      </c>
      <c r="Z135" s="32" t="str">
        <f ca="1">IF(KALINDO[[#This Row],[ID NOTA]]="",INDIRECT(ADDRESS(ROW()-1,COLUMN())),KALINDO[[#This Row],[ID NOTA]])</f>
        <v>ID NOTA_H</v>
      </c>
    </row>
    <row r="136" spans="1:26" x14ac:dyDescent="0.25">
      <c r="A136" s="32"/>
      <c r="B136" s="48" t="str">
        <f>IF(KALINDO[[#This Row],[N_ID]]="","",INDEX(Table1[ID],MATCH(KALINDO[[#This Row],[N_ID]],Table1[N_ID],0)))</f>
        <v/>
      </c>
      <c r="C136" s="48" t="str">
        <f ca="1">IF(KALINDO[[#This Row],[//]]="","",HYPERLINK("[NOTA.xlsx]NOTA!D"&amp;KALINDO[[#This Row],[//]]+2,"&gt;"))</f>
        <v/>
      </c>
      <c r="D136" s="48" t="str">
        <f>IF(KALINDO[[#This Row],[ID NOTA]]="","",INDEX(Table1[QB],MATCH(KALINDO[[#This Row],[ID NOTA]],Table1[ID],0)))</f>
        <v/>
      </c>
      <c r="E13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36" s="48"/>
      <c r="G136" s="30" t="str">
        <f ca="1">IF(KALINDO[[#This Row],[N_ID]]="","",INDEX(INDIRECT($2:$2),KALINDO[[#This Row],[//]]))</f>
        <v/>
      </c>
      <c r="H136" s="30" t="str">
        <f ca="1">IF(KALINDO[[#This Row],[N_ID]]="","",INDEX(INDIRECT($2:$2),KALINDO[[#This Row],[//]]))</f>
        <v/>
      </c>
      <c r="I136" s="31" t="str">
        <f ca="1">IF(KALINDO[[#This Row],[N_ID]]="","",INDEX(INDIRECT($2:$2),KALINDO[[#This Row],[//]]))</f>
        <v/>
      </c>
      <c r="J136" s="31" t="str">
        <f ca="1">IF(KALINDO[[#This Row],[//]]="","",INDEX([3]!db[NB PAJAK],KALINDO[[#This Row],[stt]]-1))</f>
        <v/>
      </c>
      <c r="K136" s="48" t="str">
        <f ca="1">IF(KALINDO[[#This Row],[//]]="","",INDEX(INDIRECT($2:$2),KALINDO[[#This Row],[//]]))</f>
        <v/>
      </c>
      <c r="L136" s="48" t="str">
        <f ca="1">IF(KALINDO[[#This Row],[//]]="","",INDEX(INDIRECT($2:$2),KALINDO[[#This Row],[//]]))</f>
        <v/>
      </c>
      <c r="M136" s="48" t="str">
        <f ca="1">IF(KALINDO[[#This Row],[//]]="","",INDEX(INDIRECT($2:$2),KALINDO[[#This Row],[//]]))</f>
        <v/>
      </c>
      <c r="N136" s="33" t="str">
        <f ca="1">IF(KALINDO[[#This Row],[//]]="","",INDEX(INDIRECT($2:$2),KALINDO[[#This Row],[//]]))</f>
        <v/>
      </c>
      <c r="O136" s="44" t="str">
        <f ca="1">IF(KALINDO[[#This Row],[//]]="","",INDEX(INDIRECT($2:$2),KALINDO[[#This Row],[//]]))</f>
        <v/>
      </c>
      <c r="P136" s="44" t="str">
        <f ca="1">IF(KALINDO[[#This Row],[//]]="","",IF(INDEX(INDIRECT($2:$2),KALINDO[[#This Row],[//]])="","",INDEX(INDIRECT($2:$2),KALINDO[[#This Row],[//]])))</f>
        <v/>
      </c>
      <c r="Q136" s="33" t="str">
        <f ca="1">IF(KALINDO[[#This Row],[//]]="","",INDEX(INDIRECT($2:$2),KALINDO[[#This Row],[//]]))</f>
        <v/>
      </c>
      <c r="R1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36" s="45" t="str">
        <f ca="1">IF(KALINDO[[#This Row],[//]]="","",IF(INDEX(INDIRECT($2:$2),KALINDO[[#This Row],[//]])="","",INDEX(INDIRECT($2:$2),KALINDO[[#This Row],[//]])))</f>
        <v/>
      </c>
      <c r="U136" s="31" t="str">
        <f ca="1">IF(KALINDO[[#This Row],[//]]="","",INDEX(INDIRECT($2:$2),KALINDO[[#This Row],[//]]))</f>
        <v/>
      </c>
      <c r="V136" s="31" t="str">
        <f ca="1">LOWER(SUBSTITUTE(SUBSTITUTE(SUBSTITUTE(SUBSTITUTE(SUBSTITUTE(SUBSTITUTE(SUBSTITUTE(KALINDO[[#This Row],[N.B.nota]]," ",""),"-",""),"(",""),")",""),".",""),",",""),"/",""))</f>
        <v/>
      </c>
      <c r="W136" s="31" t="str">
        <f ca="1">IF(KALINDO[[#This Row],[concat]]="","",MATCH(KALINDO[[#This Row],[concat]],[3]!db[NB NOTA_C],0)+1)</f>
        <v/>
      </c>
      <c r="X136" s="31" t="str">
        <f ca="1">IF(KALINDO[[#This Row],[N.B.nota]]="","",ADDRESS(ROW(KALINDO[QB]),COLUMN(KALINDO[QB]))&amp;":"&amp;ADDRESS(ROW(),COLUMN(KALINDO[QB])))</f>
        <v/>
      </c>
      <c r="Y136" s="46" t="str">
        <f ca="1">IF(KALINDO[[#This Row],[//]]="","",HYPERLINK("[../DB.xlsx]DB!e"&amp;MATCH(KALINDO[[#This Row],[concat]],[3]!db[NB NOTA_C],0)+1,"&gt;"))</f>
        <v/>
      </c>
      <c r="Z136" s="32" t="str">
        <f ca="1">IF(KALINDO[[#This Row],[ID NOTA]]="",INDIRECT(ADDRESS(ROW()-1,COLUMN())),KALINDO[[#This Row],[ID NOTA]])</f>
        <v>ID NOTA_H</v>
      </c>
    </row>
    <row r="137" spans="1:26" x14ac:dyDescent="0.25">
      <c r="A137" s="32"/>
      <c r="B137" s="48" t="str">
        <f>IF(KALINDO[[#This Row],[N_ID]]="","",INDEX(Table1[ID],MATCH(KALINDO[[#This Row],[N_ID]],Table1[N_ID],0)))</f>
        <v/>
      </c>
      <c r="C137" s="48" t="str">
        <f ca="1">IF(KALINDO[[#This Row],[//]]="","",HYPERLINK("[NOTA.xlsx]NOTA!D"&amp;KALINDO[[#This Row],[//]]+2,"&gt;"))</f>
        <v/>
      </c>
      <c r="D137" s="48" t="str">
        <f>IF(KALINDO[[#This Row],[ID NOTA]]="","",INDEX(Table1[QB],MATCH(KALINDO[[#This Row],[ID NOTA]],Table1[ID],0)))</f>
        <v/>
      </c>
      <c r="E13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37" s="48"/>
      <c r="G137" s="30" t="str">
        <f ca="1">IF(KALINDO[[#This Row],[N_ID]]="","",INDEX(INDIRECT($2:$2),KALINDO[[#This Row],[//]]))</f>
        <v/>
      </c>
      <c r="H137" s="30" t="str">
        <f ca="1">IF(KALINDO[[#This Row],[N_ID]]="","",INDEX(INDIRECT($2:$2),KALINDO[[#This Row],[//]]))</f>
        <v/>
      </c>
      <c r="I137" s="31" t="str">
        <f ca="1">IF(KALINDO[[#This Row],[N_ID]]="","",INDEX(INDIRECT($2:$2),KALINDO[[#This Row],[//]]))</f>
        <v/>
      </c>
      <c r="J137" s="31" t="str">
        <f ca="1">IF(KALINDO[[#This Row],[//]]="","",INDEX([3]!db[NB PAJAK],KALINDO[[#This Row],[stt]]-1))</f>
        <v/>
      </c>
      <c r="K137" s="48" t="str">
        <f ca="1">IF(KALINDO[[#This Row],[//]]="","",INDEX(INDIRECT($2:$2),KALINDO[[#This Row],[//]]))</f>
        <v/>
      </c>
      <c r="L137" s="48" t="str">
        <f ca="1">IF(KALINDO[[#This Row],[//]]="","",INDEX(INDIRECT($2:$2),KALINDO[[#This Row],[//]]))</f>
        <v/>
      </c>
      <c r="M137" s="48" t="str">
        <f ca="1">IF(KALINDO[[#This Row],[//]]="","",INDEX(INDIRECT($2:$2),KALINDO[[#This Row],[//]]))</f>
        <v/>
      </c>
      <c r="N137" s="33" t="str">
        <f ca="1">IF(KALINDO[[#This Row],[//]]="","",INDEX(INDIRECT($2:$2),KALINDO[[#This Row],[//]]))</f>
        <v/>
      </c>
      <c r="O137" s="44" t="str">
        <f ca="1">IF(KALINDO[[#This Row],[//]]="","",INDEX(INDIRECT($2:$2),KALINDO[[#This Row],[//]]))</f>
        <v/>
      </c>
      <c r="P137" s="44" t="str">
        <f ca="1">IF(KALINDO[[#This Row],[//]]="","",IF(INDEX(INDIRECT($2:$2),KALINDO[[#This Row],[//]])="","",INDEX(INDIRECT($2:$2),KALINDO[[#This Row],[//]])))</f>
        <v/>
      </c>
      <c r="Q137" s="33" t="str">
        <f ca="1">IF(KALINDO[[#This Row],[//]]="","",INDEX(INDIRECT($2:$2),KALINDO[[#This Row],[//]]))</f>
        <v/>
      </c>
      <c r="R1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37" s="45" t="str">
        <f ca="1">IF(KALINDO[[#This Row],[//]]="","",IF(INDEX(INDIRECT($2:$2),KALINDO[[#This Row],[//]])="","",INDEX(INDIRECT($2:$2),KALINDO[[#This Row],[//]])))</f>
        <v/>
      </c>
      <c r="U137" s="31" t="str">
        <f ca="1">IF(KALINDO[[#This Row],[//]]="","",INDEX(INDIRECT($2:$2),KALINDO[[#This Row],[//]]))</f>
        <v/>
      </c>
      <c r="V137" s="31" t="str">
        <f ca="1">LOWER(SUBSTITUTE(SUBSTITUTE(SUBSTITUTE(SUBSTITUTE(SUBSTITUTE(SUBSTITUTE(SUBSTITUTE(KALINDO[[#This Row],[N.B.nota]]," ",""),"-",""),"(",""),")",""),".",""),",",""),"/",""))</f>
        <v/>
      </c>
      <c r="W137" s="31" t="str">
        <f ca="1">IF(KALINDO[[#This Row],[concat]]="","",MATCH(KALINDO[[#This Row],[concat]],[3]!db[NB NOTA_C],0)+1)</f>
        <v/>
      </c>
      <c r="X137" s="31" t="str">
        <f ca="1">IF(KALINDO[[#This Row],[N.B.nota]]="","",ADDRESS(ROW(KALINDO[QB]),COLUMN(KALINDO[QB]))&amp;":"&amp;ADDRESS(ROW(),COLUMN(KALINDO[QB])))</f>
        <v/>
      </c>
      <c r="Y137" s="46" t="str">
        <f ca="1">IF(KALINDO[[#This Row],[//]]="","",HYPERLINK("[../DB.xlsx]DB!e"&amp;MATCH(KALINDO[[#This Row],[concat]],[3]!db[NB NOTA_C],0)+1,"&gt;"))</f>
        <v/>
      </c>
      <c r="Z137" s="32" t="str">
        <f ca="1">IF(KALINDO[[#This Row],[ID NOTA]]="",INDIRECT(ADDRESS(ROW()-1,COLUMN())),KALINDO[[#This Row],[ID NOTA]])</f>
        <v>ID NOTA_H</v>
      </c>
    </row>
    <row r="138" spans="1:26" x14ac:dyDescent="0.25">
      <c r="A138" s="32"/>
      <c r="B138" s="48" t="str">
        <f>IF(KALINDO[[#This Row],[N_ID]]="","",INDEX(Table1[ID],MATCH(KALINDO[[#This Row],[N_ID]],Table1[N_ID],0)))</f>
        <v/>
      </c>
      <c r="C138" s="48" t="str">
        <f ca="1">IF(KALINDO[[#This Row],[//]]="","",HYPERLINK("[NOTA.xlsx]NOTA!D"&amp;KALINDO[[#This Row],[//]]+2,"&gt;"))</f>
        <v/>
      </c>
      <c r="D138" s="48" t="str">
        <f>IF(KALINDO[[#This Row],[ID NOTA]]="","",INDEX(Table1[QB],MATCH(KALINDO[[#This Row],[ID NOTA]],Table1[ID],0)))</f>
        <v/>
      </c>
      <c r="E13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38" s="48"/>
      <c r="G138" s="30" t="str">
        <f ca="1">IF(KALINDO[[#This Row],[N_ID]]="","",INDEX(INDIRECT($2:$2),KALINDO[[#This Row],[//]]))</f>
        <v/>
      </c>
      <c r="H138" s="30" t="str">
        <f ca="1">IF(KALINDO[[#This Row],[N_ID]]="","",INDEX(INDIRECT($2:$2),KALINDO[[#This Row],[//]]))</f>
        <v/>
      </c>
      <c r="I138" s="31" t="str">
        <f ca="1">IF(KALINDO[[#This Row],[N_ID]]="","",INDEX(INDIRECT($2:$2),KALINDO[[#This Row],[//]]))</f>
        <v/>
      </c>
      <c r="J138" s="31" t="str">
        <f ca="1">IF(KALINDO[[#This Row],[//]]="","",INDEX([3]!db[NB PAJAK],KALINDO[[#This Row],[stt]]-1))</f>
        <v/>
      </c>
      <c r="K138" s="48" t="str">
        <f ca="1">IF(KALINDO[[#This Row],[//]]="","",INDEX(INDIRECT($2:$2),KALINDO[[#This Row],[//]]))</f>
        <v/>
      </c>
      <c r="L138" s="48" t="str">
        <f ca="1">IF(KALINDO[[#This Row],[//]]="","",INDEX(INDIRECT($2:$2),KALINDO[[#This Row],[//]]))</f>
        <v/>
      </c>
      <c r="M138" s="48" t="str">
        <f ca="1">IF(KALINDO[[#This Row],[//]]="","",INDEX(INDIRECT($2:$2),KALINDO[[#This Row],[//]]))</f>
        <v/>
      </c>
      <c r="N138" s="33" t="str">
        <f ca="1">IF(KALINDO[[#This Row],[//]]="","",INDEX(INDIRECT($2:$2),KALINDO[[#This Row],[//]]))</f>
        <v/>
      </c>
      <c r="O138" s="44" t="str">
        <f ca="1">IF(KALINDO[[#This Row],[//]]="","",INDEX(INDIRECT($2:$2),KALINDO[[#This Row],[//]]))</f>
        <v/>
      </c>
      <c r="P138" s="44" t="str">
        <f ca="1">IF(KALINDO[[#This Row],[//]]="","",IF(INDEX(INDIRECT($2:$2),KALINDO[[#This Row],[//]])="","",INDEX(INDIRECT($2:$2),KALINDO[[#This Row],[//]])))</f>
        <v/>
      </c>
      <c r="Q138" s="33" t="str">
        <f ca="1">IF(KALINDO[[#This Row],[//]]="","",INDEX(INDIRECT($2:$2),KALINDO[[#This Row],[//]]))</f>
        <v/>
      </c>
      <c r="R1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38" s="45" t="str">
        <f ca="1">IF(KALINDO[[#This Row],[//]]="","",IF(INDEX(INDIRECT($2:$2),KALINDO[[#This Row],[//]])="","",INDEX(INDIRECT($2:$2),KALINDO[[#This Row],[//]])))</f>
        <v/>
      </c>
      <c r="U138" s="31" t="str">
        <f ca="1">IF(KALINDO[[#This Row],[//]]="","",INDEX(INDIRECT($2:$2),KALINDO[[#This Row],[//]]))</f>
        <v/>
      </c>
      <c r="V138" s="31" t="str">
        <f ca="1">LOWER(SUBSTITUTE(SUBSTITUTE(SUBSTITUTE(SUBSTITUTE(SUBSTITUTE(SUBSTITUTE(SUBSTITUTE(KALINDO[[#This Row],[N.B.nota]]," ",""),"-",""),"(",""),")",""),".",""),",",""),"/",""))</f>
        <v/>
      </c>
      <c r="W138" s="31" t="str">
        <f ca="1">IF(KALINDO[[#This Row],[concat]]="","",MATCH(KALINDO[[#This Row],[concat]],[3]!db[NB NOTA_C],0)+1)</f>
        <v/>
      </c>
      <c r="X138" s="31" t="str">
        <f ca="1">IF(KALINDO[[#This Row],[N.B.nota]]="","",ADDRESS(ROW(KALINDO[QB]),COLUMN(KALINDO[QB]))&amp;":"&amp;ADDRESS(ROW(),COLUMN(KALINDO[QB])))</f>
        <v/>
      </c>
      <c r="Y138" s="46" t="str">
        <f ca="1">IF(KALINDO[[#This Row],[//]]="","",HYPERLINK("[../DB.xlsx]DB!e"&amp;MATCH(KALINDO[[#This Row],[concat]],[3]!db[NB NOTA_C],0)+1,"&gt;"))</f>
        <v/>
      </c>
      <c r="Z138" s="32" t="str">
        <f ca="1">IF(KALINDO[[#This Row],[ID NOTA]]="",INDIRECT(ADDRESS(ROW()-1,COLUMN())),KALINDO[[#This Row],[ID NOTA]])</f>
        <v>ID NOTA_H</v>
      </c>
    </row>
    <row r="139" spans="1:26" x14ac:dyDescent="0.25">
      <c r="A139" s="32"/>
      <c r="B139" s="48" t="str">
        <f>IF(KALINDO[[#This Row],[N_ID]]="","",INDEX(Table1[ID],MATCH(KALINDO[[#This Row],[N_ID]],Table1[N_ID],0)))</f>
        <v/>
      </c>
      <c r="C139" s="48" t="str">
        <f ca="1">IF(KALINDO[[#This Row],[//]]="","",HYPERLINK("[NOTA.xlsx]NOTA!D"&amp;KALINDO[[#This Row],[//]]+2,"&gt;"))</f>
        <v/>
      </c>
      <c r="D139" s="48" t="str">
        <f>IF(KALINDO[[#This Row],[ID NOTA]]="","",INDEX(Table1[QB],MATCH(KALINDO[[#This Row],[ID NOTA]],Table1[ID],0)))</f>
        <v/>
      </c>
      <c r="E13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39" s="48"/>
      <c r="G139" s="30" t="str">
        <f ca="1">IF(KALINDO[[#This Row],[N_ID]]="","",INDEX(INDIRECT($2:$2),KALINDO[[#This Row],[//]]))</f>
        <v/>
      </c>
      <c r="H139" s="30" t="str">
        <f ca="1">IF(KALINDO[[#This Row],[N_ID]]="","",INDEX(INDIRECT($2:$2),KALINDO[[#This Row],[//]]))</f>
        <v/>
      </c>
      <c r="I139" s="31" t="str">
        <f ca="1">IF(KALINDO[[#This Row],[N_ID]]="","",INDEX(INDIRECT($2:$2),KALINDO[[#This Row],[//]]))</f>
        <v/>
      </c>
      <c r="J139" s="31" t="str">
        <f ca="1">IF(KALINDO[[#This Row],[//]]="","",INDEX([3]!db[NB PAJAK],KALINDO[[#This Row],[stt]]-1))</f>
        <v/>
      </c>
      <c r="K139" s="48" t="str">
        <f ca="1">IF(KALINDO[[#This Row],[//]]="","",INDEX(INDIRECT($2:$2),KALINDO[[#This Row],[//]]))</f>
        <v/>
      </c>
      <c r="L139" s="48" t="str">
        <f ca="1">IF(KALINDO[[#This Row],[//]]="","",INDEX(INDIRECT($2:$2),KALINDO[[#This Row],[//]]))</f>
        <v/>
      </c>
      <c r="M139" s="48" t="str">
        <f ca="1">IF(KALINDO[[#This Row],[//]]="","",INDEX(INDIRECT($2:$2),KALINDO[[#This Row],[//]]))</f>
        <v/>
      </c>
      <c r="N139" s="33" t="str">
        <f ca="1">IF(KALINDO[[#This Row],[//]]="","",INDEX(INDIRECT($2:$2),KALINDO[[#This Row],[//]]))</f>
        <v/>
      </c>
      <c r="O139" s="44" t="str">
        <f ca="1">IF(KALINDO[[#This Row],[//]]="","",INDEX(INDIRECT($2:$2),KALINDO[[#This Row],[//]]))</f>
        <v/>
      </c>
      <c r="P139" s="44" t="str">
        <f ca="1">IF(KALINDO[[#This Row],[//]]="","",IF(INDEX(INDIRECT($2:$2),KALINDO[[#This Row],[//]])="","",INDEX(INDIRECT($2:$2),KALINDO[[#This Row],[//]])))</f>
        <v/>
      </c>
      <c r="Q139" s="33" t="str">
        <f ca="1">IF(KALINDO[[#This Row],[//]]="","",INDEX(INDIRECT($2:$2),KALINDO[[#This Row],[//]]))</f>
        <v/>
      </c>
      <c r="R1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39" s="45" t="str">
        <f ca="1">IF(KALINDO[[#This Row],[//]]="","",IF(INDEX(INDIRECT($2:$2),KALINDO[[#This Row],[//]])="","",INDEX(INDIRECT($2:$2),KALINDO[[#This Row],[//]])))</f>
        <v/>
      </c>
      <c r="U139" s="31" t="str">
        <f ca="1">IF(KALINDO[[#This Row],[//]]="","",INDEX(INDIRECT($2:$2),KALINDO[[#This Row],[//]]))</f>
        <v/>
      </c>
      <c r="V139" s="31" t="str">
        <f ca="1">LOWER(SUBSTITUTE(SUBSTITUTE(SUBSTITUTE(SUBSTITUTE(SUBSTITUTE(SUBSTITUTE(SUBSTITUTE(KALINDO[[#This Row],[N.B.nota]]," ",""),"-",""),"(",""),")",""),".",""),",",""),"/",""))</f>
        <v/>
      </c>
      <c r="W139" s="31" t="str">
        <f ca="1">IF(KALINDO[[#This Row],[concat]]="","",MATCH(KALINDO[[#This Row],[concat]],[3]!db[NB NOTA_C],0)+1)</f>
        <v/>
      </c>
      <c r="X139" s="31" t="str">
        <f ca="1">IF(KALINDO[[#This Row],[N.B.nota]]="","",ADDRESS(ROW(KALINDO[QB]),COLUMN(KALINDO[QB]))&amp;":"&amp;ADDRESS(ROW(),COLUMN(KALINDO[QB])))</f>
        <v/>
      </c>
      <c r="Y139" s="46" t="str">
        <f ca="1">IF(KALINDO[[#This Row],[//]]="","",HYPERLINK("[../DB.xlsx]DB!e"&amp;MATCH(KALINDO[[#This Row],[concat]],[3]!db[NB NOTA_C],0)+1,"&gt;"))</f>
        <v/>
      </c>
      <c r="Z139" s="32" t="str">
        <f ca="1">IF(KALINDO[[#This Row],[ID NOTA]]="",INDIRECT(ADDRESS(ROW()-1,COLUMN())),KALINDO[[#This Row],[ID NOTA]])</f>
        <v>ID NOTA_H</v>
      </c>
    </row>
    <row r="140" spans="1:26" x14ac:dyDescent="0.25">
      <c r="A140" s="32"/>
      <c r="B140" s="48" t="str">
        <f>IF(KALINDO[[#This Row],[N_ID]]="","",INDEX(Table1[ID],MATCH(KALINDO[[#This Row],[N_ID]],Table1[N_ID],0)))</f>
        <v/>
      </c>
      <c r="C140" s="48" t="str">
        <f ca="1">IF(KALINDO[[#This Row],[//]]="","",HYPERLINK("[NOTA.xlsx]NOTA!D"&amp;KALINDO[[#This Row],[//]]+2,"&gt;"))</f>
        <v/>
      </c>
      <c r="D140" s="48" t="str">
        <f>IF(KALINDO[[#This Row],[ID NOTA]]="","",INDEX(Table1[QB],MATCH(KALINDO[[#This Row],[ID NOTA]],Table1[ID],0)))</f>
        <v/>
      </c>
      <c r="E14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40" s="48"/>
      <c r="G140" s="30" t="str">
        <f ca="1">IF(KALINDO[[#This Row],[N_ID]]="","",INDEX(INDIRECT($2:$2),KALINDO[[#This Row],[//]]))</f>
        <v/>
      </c>
      <c r="H140" s="30" t="str">
        <f ca="1">IF(KALINDO[[#This Row],[N_ID]]="","",INDEX(INDIRECT($2:$2),KALINDO[[#This Row],[//]]))</f>
        <v/>
      </c>
      <c r="I140" s="31" t="str">
        <f ca="1">IF(KALINDO[[#This Row],[N_ID]]="","",INDEX(INDIRECT($2:$2),KALINDO[[#This Row],[//]]))</f>
        <v/>
      </c>
      <c r="J140" s="31" t="str">
        <f ca="1">IF(KALINDO[[#This Row],[//]]="","",INDEX([3]!db[NB PAJAK],KALINDO[[#This Row],[stt]]-1))</f>
        <v/>
      </c>
      <c r="K140" s="48" t="str">
        <f ca="1">IF(KALINDO[[#This Row],[//]]="","",INDEX(INDIRECT($2:$2),KALINDO[[#This Row],[//]]))</f>
        <v/>
      </c>
      <c r="L140" s="48" t="str">
        <f ca="1">IF(KALINDO[[#This Row],[//]]="","",INDEX(INDIRECT($2:$2),KALINDO[[#This Row],[//]]))</f>
        <v/>
      </c>
      <c r="M140" s="48" t="str">
        <f ca="1">IF(KALINDO[[#This Row],[//]]="","",INDEX(INDIRECT($2:$2),KALINDO[[#This Row],[//]]))</f>
        <v/>
      </c>
      <c r="N140" s="33" t="str">
        <f ca="1">IF(KALINDO[[#This Row],[//]]="","",INDEX(INDIRECT($2:$2),KALINDO[[#This Row],[//]]))</f>
        <v/>
      </c>
      <c r="O140" s="44" t="str">
        <f ca="1">IF(KALINDO[[#This Row],[//]]="","",INDEX(INDIRECT($2:$2),KALINDO[[#This Row],[//]]))</f>
        <v/>
      </c>
      <c r="P140" s="44" t="str">
        <f ca="1">IF(KALINDO[[#This Row],[//]]="","",IF(INDEX(INDIRECT($2:$2),KALINDO[[#This Row],[//]])="","",INDEX(INDIRECT($2:$2),KALINDO[[#This Row],[//]])))</f>
        <v/>
      </c>
      <c r="Q140" s="33" t="str">
        <f ca="1">IF(KALINDO[[#This Row],[//]]="","",INDEX(INDIRECT($2:$2),KALINDO[[#This Row],[//]]))</f>
        <v/>
      </c>
      <c r="R1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40" s="45" t="str">
        <f ca="1">IF(KALINDO[[#This Row],[//]]="","",IF(INDEX(INDIRECT($2:$2),KALINDO[[#This Row],[//]])="","",INDEX(INDIRECT($2:$2),KALINDO[[#This Row],[//]])))</f>
        <v/>
      </c>
      <c r="U140" s="31" t="str">
        <f ca="1">IF(KALINDO[[#This Row],[//]]="","",INDEX(INDIRECT($2:$2),KALINDO[[#This Row],[//]]))</f>
        <v/>
      </c>
      <c r="V140" s="31" t="str">
        <f ca="1">LOWER(SUBSTITUTE(SUBSTITUTE(SUBSTITUTE(SUBSTITUTE(SUBSTITUTE(SUBSTITUTE(SUBSTITUTE(KALINDO[[#This Row],[N.B.nota]]," ",""),"-",""),"(",""),")",""),".",""),",",""),"/",""))</f>
        <v/>
      </c>
      <c r="W140" s="31" t="str">
        <f ca="1">IF(KALINDO[[#This Row],[concat]]="","",MATCH(KALINDO[[#This Row],[concat]],[3]!db[NB NOTA_C],0)+1)</f>
        <v/>
      </c>
      <c r="X140" s="31" t="str">
        <f ca="1">IF(KALINDO[[#This Row],[N.B.nota]]="","",ADDRESS(ROW(KALINDO[QB]),COLUMN(KALINDO[QB]))&amp;":"&amp;ADDRESS(ROW(),COLUMN(KALINDO[QB])))</f>
        <v/>
      </c>
      <c r="Y140" s="46" t="str">
        <f ca="1">IF(KALINDO[[#This Row],[//]]="","",HYPERLINK("[../DB.xlsx]DB!e"&amp;MATCH(KALINDO[[#This Row],[concat]],[3]!db[NB NOTA_C],0)+1,"&gt;"))</f>
        <v/>
      </c>
      <c r="Z140" s="32" t="str">
        <f ca="1">IF(KALINDO[[#This Row],[ID NOTA]]="",INDIRECT(ADDRESS(ROW()-1,COLUMN())),KALINDO[[#This Row],[ID NOTA]])</f>
        <v>ID NOTA_H</v>
      </c>
    </row>
    <row r="141" spans="1:26" x14ac:dyDescent="0.25">
      <c r="A141" s="32"/>
      <c r="B141" s="48" t="str">
        <f>IF(KALINDO[[#This Row],[N_ID]]="","",INDEX(Table1[ID],MATCH(KALINDO[[#This Row],[N_ID]],Table1[N_ID],0)))</f>
        <v/>
      </c>
      <c r="C141" s="48" t="str">
        <f ca="1">IF(KALINDO[[#This Row],[//]]="","",HYPERLINK("[NOTA.xlsx]NOTA!D"&amp;KALINDO[[#This Row],[//]]+2,"&gt;"))</f>
        <v/>
      </c>
      <c r="D141" s="48" t="str">
        <f>IF(KALINDO[[#This Row],[ID NOTA]]="","",INDEX(Table1[QB],MATCH(KALINDO[[#This Row],[ID NOTA]],Table1[ID],0)))</f>
        <v/>
      </c>
      <c r="E14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41" s="48"/>
      <c r="G141" s="30" t="str">
        <f ca="1">IF(KALINDO[[#This Row],[N_ID]]="","",INDEX(INDIRECT($2:$2),KALINDO[[#This Row],[//]]))</f>
        <v/>
      </c>
      <c r="H141" s="30" t="str">
        <f ca="1">IF(KALINDO[[#This Row],[N_ID]]="","",INDEX(INDIRECT($2:$2),KALINDO[[#This Row],[//]]))</f>
        <v/>
      </c>
      <c r="I141" s="31" t="str">
        <f ca="1">IF(KALINDO[[#This Row],[N_ID]]="","",INDEX(INDIRECT($2:$2),KALINDO[[#This Row],[//]]))</f>
        <v/>
      </c>
      <c r="J141" s="31" t="str">
        <f ca="1">IF(KALINDO[[#This Row],[//]]="","",INDEX([3]!db[NB PAJAK],KALINDO[[#This Row],[stt]]-1))</f>
        <v/>
      </c>
      <c r="K141" s="48" t="str">
        <f ca="1">IF(KALINDO[[#This Row],[//]]="","",INDEX(INDIRECT($2:$2),KALINDO[[#This Row],[//]]))</f>
        <v/>
      </c>
      <c r="L141" s="48" t="str">
        <f ca="1">IF(KALINDO[[#This Row],[//]]="","",INDEX(INDIRECT($2:$2),KALINDO[[#This Row],[//]]))</f>
        <v/>
      </c>
      <c r="M141" s="48" t="str">
        <f ca="1">IF(KALINDO[[#This Row],[//]]="","",INDEX(INDIRECT($2:$2),KALINDO[[#This Row],[//]]))</f>
        <v/>
      </c>
      <c r="N141" s="33" t="str">
        <f ca="1">IF(KALINDO[[#This Row],[//]]="","",INDEX(INDIRECT($2:$2),KALINDO[[#This Row],[//]]))</f>
        <v/>
      </c>
      <c r="O141" s="44" t="str">
        <f ca="1">IF(KALINDO[[#This Row],[//]]="","",INDEX(INDIRECT($2:$2),KALINDO[[#This Row],[//]]))</f>
        <v/>
      </c>
      <c r="P141" s="44" t="str">
        <f ca="1">IF(KALINDO[[#This Row],[//]]="","",IF(INDEX(INDIRECT($2:$2),KALINDO[[#This Row],[//]])="","",INDEX(INDIRECT($2:$2),KALINDO[[#This Row],[//]])))</f>
        <v/>
      </c>
      <c r="Q141" s="33" t="str">
        <f ca="1">IF(KALINDO[[#This Row],[//]]="","",INDEX(INDIRECT($2:$2),KALINDO[[#This Row],[//]]))</f>
        <v/>
      </c>
      <c r="R1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41" s="45" t="str">
        <f ca="1">IF(KALINDO[[#This Row],[//]]="","",IF(INDEX(INDIRECT($2:$2),KALINDO[[#This Row],[//]])="","",INDEX(INDIRECT($2:$2),KALINDO[[#This Row],[//]])))</f>
        <v/>
      </c>
      <c r="U141" s="31" t="str">
        <f ca="1">IF(KALINDO[[#This Row],[//]]="","",INDEX(INDIRECT($2:$2),KALINDO[[#This Row],[//]]))</f>
        <v/>
      </c>
      <c r="V141" s="31" t="str">
        <f ca="1">LOWER(SUBSTITUTE(SUBSTITUTE(SUBSTITUTE(SUBSTITUTE(SUBSTITUTE(SUBSTITUTE(SUBSTITUTE(KALINDO[[#This Row],[N.B.nota]]," ",""),"-",""),"(",""),")",""),".",""),",",""),"/",""))</f>
        <v/>
      </c>
      <c r="W141" s="31" t="str">
        <f ca="1">IF(KALINDO[[#This Row],[concat]]="","",MATCH(KALINDO[[#This Row],[concat]],[3]!db[NB NOTA_C],0)+1)</f>
        <v/>
      </c>
      <c r="X141" s="31" t="str">
        <f ca="1">IF(KALINDO[[#This Row],[N.B.nota]]="","",ADDRESS(ROW(KALINDO[QB]),COLUMN(KALINDO[QB]))&amp;":"&amp;ADDRESS(ROW(),COLUMN(KALINDO[QB])))</f>
        <v/>
      </c>
      <c r="Y141" s="46" t="str">
        <f ca="1">IF(KALINDO[[#This Row],[//]]="","",HYPERLINK("[../DB.xlsx]DB!e"&amp;MATCH(KALINDO[[#This Row],[concat]],[3]!db[NB NOTA_C],0)+1,"&gt;"))</f>
        <v/>
      </c>
      <c r="Z141" s="32" t="str">
        <f ca="1">IF(KALINDO[[#This Row],[ID NOTA]]="",INDIRECT(ADDRESS(ROW()-1,COLUMN())),KALINDO[[#This Row],[ID NOTA]])</f>
        <v>ID NOTA_H</v>
      </c>
    </row>
    <row r="142" spans="1:26" x14ac:dyDescent="0.25">
      <c r="A142" s="32"/>
      <c r="B142" s="48" t="str">
        <f>IF(KALINDO[[#This Row],[N_ID]]="","",INDEX(Table1[ID],MATCH(KALINDO[[#This Row],[N_ID]],Table1[N_ID],0)))</f>
        <v/>
      </c>
      <c r="C142" s="48" t="str">
        <f ca="1">IF(KALINDO[[#This Row],[//]]="","",HYPERLINK("[NOTA.xlsx]NOTA!D"&amp;KALINDO[[#This Row],[//]]+2,"&gt;"))</f>
        <v/>
      </c>
      <c r="D142" s="48" t="str">
        <f>IF(KALINDO[[#This Row],[ID NOTA]]="","",INDEX(Table1[QB],MATCH(KALINDO[[#This Row],[ID NOTA]],Table1[ID],0)))</f>
        <v/>
      </c>
      <c r="E14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42" s="48"/>
      <c r="G142" s="30" t="str">
        <f ca="1">IF(KALINDO[[#This Row],[N_ID]]="","",INDEX(INDIRECT($2:$2),KALINDO[[#This Row],[//]]))</f>
        <v/>
      </c>
      <c r="H142" s="30" t="str">
        <f ca="1">IF(KALINDO[[#This Row],[N_ID]]="","",INDEX(INDIRECT($2:$2),KALINDO[[#This Row],[//]]))</f>
        <v/>
      </c>
      <c r="I142" s="31" t="str">
        <f ca="1">IF(KALINDO[[#This Row],[N_ID]]="","",INDEX(INDIRECT($2:$2),KALINDO[[#This Row],[//]]))</f>
        <v/>
      </c>
      <c r="J142" s="31" t="str">
        <f ca="1">IF(KALINDO[[#This Row],[//]]="","",INDEX([3]!db[NB PAJAK],KALINDO[[#This Row],[stt]]-1))</f>
        <v/>
      </c>
      <c r="K142" s="48" t="str">
        <f ca="1">IF(KALINDO[[#This Row],[//]]="","",INDEX(INDIRECT($2:$2),KALINDO[[#This Row],[//]]))</f>
        <v/>
      </c>
      <c r="L142" s="48" t="str">
        <f ca="1">IF(KALINDO[[#This Row],[//]]="","",INDEX(INDIRECT($2:$2),KALINDO[[#This Row],[//]]))</f>
        <v/>
      </c>
      <c r="M142" s="48" t="str">
        <f ca="1">IF(KALINDO[[#This Row],[//]]="","",INDEX(INDIRECT($2:$2),KALINDO[[#This Row],[//]]))</f>
        <v/>
      </c>
      <c r="N142" s="33" t="str">
        <f ca="1">IF(KALINDO[[#This Row],[//]]="","",INDEX(INDIRECT($2:$2),KALINDO[[#This Row],[//]]))</f>
        <v/>
      </c>
      <c r="O142" s="44" t="str">
        <f ca="1">IF(KALINDO[[#This Row],[//]]="","",INDEX(INDIRECT($2:$2),KALINDO[[#This Row],[//]]))</f>
        <v/>
      </c>
      <c r="P142" s="44" t="str">
        <f ca="1">IF(KALINDO[[#This Row],[//]]="","",IF(INDEX(INDIRECT($2:$2),KALINDO[[#This Row],[//]])="","",INDEX(INDIRECT($2:$2),KALINDO[[#This Row],[//]])))</f>
        <v/>
      </c>
      <c r="Q142" s="33" t="str">
        <f ca="1">IF(KALINDO[[#This Row],[//]]="","",INDEX(INDIRECT($2:$2),KALINDO[[#This Row],[//]]))</f>
        <v/>
      </c>
      <c r="R1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42" s="45" t="str">
        <f ca="1">IF(KALINDO[[#This Row],[//]]="","",IF(INDEX(INDIRECT($2:$2),KALINDO[[#This Row],[//]])="","",INDEX(INDIRECT($2:$2),KALINDO[[#This Row],[//]])))</f>
        <v/>
      </c>
      <c r="U142" s="31" t="str">
        <f ca="1">IF(KALINDO[[#This Row],[//]]="","",INDEX(INDIRECT($2:$2),KALINDO[[#This Row],[//]]))</f>
        <v/>
      </c>
      <c r="V142" s="31" t="str">
        <f ca="1">LOWER(SUBSTITUTE(SUBSTITUTE(SUBSTITUTE(SUBSTITUTE(SUBSTITUTE(SUBSTITUTE(SUBSTITUTE(KALINDO[[#This Row],[N.B.nota]]," ",""),"-",""),"(",""),")",""),".",""),",",""),"/",""))</f>
        <v/>
      </c>
      <c r="W142" s="31" t="str">
        <f ca="1">IF(KALINDO[[#This Row],[concat]]="","",MATCH(KALINDO[[#This Row],[concat]],[3]!db[NB NOTA_C],0)+1)</f>
        <v/>
      </c>
      <c r="X142" s="31" t="str">
        <f ca="1">IF(KALINDO[[#This Row],[N.B.nota]]="","",ADDRESS(ROW(KALINDO[QB]),COLUMN(KALINDO[QB]))&amp;":"&amp;ADDRESS(ROW(),COLUMN(KALINDO[QB])))</f>
        <v/>
      </c>
      <c r="Y142" s="46" t="str">
        <f ca="1">IF(KALINDO[[#This Row],[//]]="","",HYPERLINK("[../DB.xlsx]DB!e"&amp;MATCH(KALINDO[[#This Row],[concat]],[3]!db[NB NOTA_C],0)+1,"&gt;"))</f>
        <v/>
      </c>
      <c r="Z142" s="32" t="str">
        <f ca="1">IF(KALINDO[[#This Row],[ID NOTA]]="",INDIRECT(ADDRESS(ROW()-1,COLUMN())),KALINDO[[#This Row],[ID NOTA]])</f>
        <v>ID NOTA_H</v>
      </c>
    </row>
    <row r="143" spans="1:26" x14ac:dyDescent="0.25">
      <c r="A143" s="32"/>
      <c r="B143" s="48" t="str">
        <f>IF(KALINDO[[#This Row],[N_ID]]="","",INDEX(Table1[ID],MATCH(KALINDO[[#This Row],[N_ID]],Table1[N_ID],0)))</f>
        <v/>
      </c>
      <c r="C143" s="48" t="str">
        <f ca="1">IF(KALINDO[[#This Row],[//]]="","",HYPERLINK("[NOTA.xlsx]NOTA!D"&amp;KALINDO[[#This Row],[//]]+2,"&gt;"))</f>
        <v/>
      </c>
      <c r="D143" s="48" t="str">
        <f>IF(KALINDO[[#This Row],[ID NOTA]]="","",INDEX(Table1[QB],MATCH(KALINDO[[#This Row],[ID NOTA]],Table1[ID],0)))</f>
        <v/>
      </c>
      <c r="E14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43" s="48"/>
      <c r="G143" s="30" t="str">
        <f ca="1">IF(KALINDO[[#This Row],[N_ID]]="","",INDEX(INDIRECT($2:$2),KALINDO[[#This Row],[//]]))</f>
        <v/>
      </c>
      <c r="H143" s="30" t="str">
        <f ca="1">IF(KALINDO[[#This Row],[N_ID]]="","",INDEX(INDIRECT($2:$2),KALINDO[[#This Row],[//]]))</f>
        <v/>
      </c>
      <c r="I143" s="31" t="str">
        <f ca="1">IF(KALINDO[[#This Row],[N_ID]]="","",INDEX(INDIRECT($2:$2),KALINDO[[#This Row],[//]]))</f>
        <v/>
      </c>
      <c r="J143" s="31" t="str">
        <f ca="1">IF(KALINDO[[#This Row],[//]]="","",INDEX([3]!db[NB PAJAK],KALINDO[[#This Row],[stt]]-1))</f>
        <v/>
      </c>
      <c r="K143" s="48" t="str">
        <f ca="1">IF(KALINDO[[#This Row],[//]]="","",INDEX(INDIRECT($2:$2),KALINDO[[#This Row],[//]]))</f>
        <v/>
      </c>
      <c r="L143" s="48" t="str">
        <f ca="1">IF(KALINDO[[#This Row],[//]]="","",INDEX(INDIRECT($2:$2),KALINDO[[#This Row],[//]]))</f>
        <v/>
      </c>
      <c r="M143" s="48" t="str">
        <f ca="1">IF(KALINDO[[#This Row],[//]]="","",INDEX(INDIRECT($2:$2),KALINDO[[#This Row],[//]]))</f>
        <v/>
      </c>
      <c r="N143" s="33" t="str">
        <f ca="1">IF(KALINDO[[#This Row],[//]]="","",INDEX(INDIRECT($2:$2),KALINDO[[#This Row],[//]]))</f>
        <v/>
      </c>
      <c r="O143" s="44" t="str">
        <f ca="1">IF(KALINDO[[#This Row],[//]]="","",INDEX(INDIRECT($2:$2),KALINDO[[#This Row],[//]]))</f>
        <v/>
      </c>
      <c r="P143" s="44" t="str">
        <f ca="1">IF(KALINDO[[#This Row],[//]]="","",IF(INDEX(INDIRECT($2:$2),KALINDO[[#This Row],[//]])="","",INDEX(INDIRECT($2:$2),KALINDO[[#This Row],[//]])))</f>
        <v/>
      </c>
      <c r="Q143" s="33" t="str">
        <f ca="1">IF(KALINDO[[#This Row],[//]]="","",INDEX(INDIRECT($2:$2),KALINDO[[#This Row],[//]]))</f>
        <v/>
      </c>
      <c r="R1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43" s="45" t="str">
        <f ca="1">IF(KALINDO[[#This Row],[//]]="","",IF(INDEX(INDIRECT($2:$2),KALINDO[[#This Row],[//]])="","",INDEX(INDIRECT($2:$2),KALINDO[[#This Row],[//]])))</f>
        <v/>
      </c>
      <c r="U143" s="31" t="str">
        <f ca="1">IF(KALINDO[[#This Row],[//]]="","",INDEX(INDIRECT($2:$2),KALINDO[[#This Row],[//]]))</f>
        <v/>
      </c>
      <c r="V143" s="31" t="str">
        <f ca="1">LOWER(SUBSTITUTE(SUBSTITUTE(SUBSTITUTE(SUBSTITUTE(SUBSTITUTE(SUBSTITUTE(SUBSTITUTE(KALINDO[[#This Row],[N.B.nota]]," ",""),"-",""),"(",""),")",""),".",""),",",""),"/",""))</f>
        <v/>
      </c>
      <c r="W143" s="31" t="str">
        <f ca="1">IF(KALINDO[[#This Row],[concat]]="","",MATCH(KALINDO[[#This Row],[concat]],[3]!db[NB NOTA_C],0)+1)</f>
        <v/>
      </c>
      <c r="X143" s="31" t="str">
        <f ca="1">IF(KALINDO[[#This Row],[N.B.nota]]="","",ADDRESS(ROW(KALINDO[QB]),COLUMN(KALINDO[QB]))&amp;":"&amp;ADDRESS(ROW(),COLUMN(KALINDO[QB])))</f>
        <v/>
      </c>
      <c r="Y143" s="46" t="str">
        <f ca="1">IF(KALINDO[[#This Row],[//]]="","",HYPERLINK("[../DB.xlsx]DB!e"&amp;MATCH(KALINDO[[#This Row],[concat]],[3]!db[NB NOTA_C],0)+1,"&gt;"))</f>
        <v/>
      </c>
      <c r="Z143" s="32" t="str">
        <f ca="1">IF(KALINDO[[#This Row],[ID NOTA]]="",INDIRECT(ADDRESS(ROW()-1,COLUMN())),KALINDO[[#This Row],[ID NOTA]])</f>
        <v>ID NOTA_H</v>
      </c>
    </row>
    <row r="144" spans="1:26" x14ac:dyDescent="0.25">
      <c r="A144" s="32"/>
      <c r="B144" s="48" t="str">
        <f>IF(KALINDO[[#This Row],[N_ID]]="","",INDEX(Table1[ID],MATCH(KALINDO[[#This Row],[N_ID]],Table1[N_ID],0)))</f>
        <v/>
      </c>
      <c r="C144" s="48" t="str">
        <f ca="1">IF(KALINDO[[#This Row],[//]]="","",HYPERLINK("[NOTA.xlsx]NOTA!D"&amp;KALINDO[[#This Row],[//]]+2,"&gt;"))</f>
        <v/>
      </c>
      <c r="D144" s="48" t="str">
        <f>IF(KALINDO[[#This Row],[ID NOTA]]="","",INDEX(Table1[QB],MATCH(KALINDO[[#This Row],[ID NOTA]],Table1[ID],0)))</f>
        <v/>
      </c>
      <c r="E14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44" s="48"/>
      <c r="G144" s="30" t="str">
        <f ca="1">IF(KALINDO[[#This Row],[N_ID]]="","",INDEX(INDIRECT($2:$2),KALINDO[[#This Row],[//]]))</f>
        <v/>
      </c>
      <c r="H144" s="30" t="str">
        <f ca="1">IF(KALINDO[[#This Row],[N_ID]]="","",INDEX(INDIRECT($2:$2),KALINDO[[#This Row],[//]]))</f>
        <v/>
      </c>
      <c r="I144" s="31" t="str">
        <f ca="1">IF(KALINDO[[#This Row],[N_ID]]="","",INDEX(INDIRECT($2:$2),KALINDO[[#This Row],[//]]))</f>
        <v/>
      </c>
      <c r="J144" s="31" t="str">
        <f ca="1">IF(KALINDO[[#This Row],[//]]="","",INDEX([3]!db[NB PAJAK],KALINDO[[#This Row],[stt]]-1))</f>
        <v/>
      </c>
      <c r="K144" s="48" t="str">
        <f ca="1">IF(KALINDO[[#This Row],[//]]="","",INDEX(INDIRECT($2:$2),KALINDO[[#This Row],[//]]))</f>
        <v/>
      </c>
      <c r="L144" s="48" t="str">
        <f ca="1">IF(KALINDO[[#This Row],[//]]="","",INDEX(INDIRECT($2:$2),KALINDO[[#This Row],[//]]))</f>
        <v/>
      </c>
      <c r="M144" s="48" t="str">
        <f ca="1">IF(KALINDO[[#This Row],[//]]="","",INDEX(INDIRECT($2:$2),KALINDO[[#This Row],[//]]))</f>
        <v/>
      </c>
      <c r="N144" s="33" t="str">
        <f ca="1">IF(KALINDO[[#This Row],[//]]="","",INDEX(INDIRECT($2:$2),KALINDO[[#This Row],[//]]))</f>
        <v/>
      </c>
      <c r="O144" s="44" t="str">
        <f ca="1">IF(KALINDO[[#This Row],[//]]="","",INDEX(INDIRECT($2:$2),KALINDO[[#This Row],[//]]))</f>
        <v/>
      </c>
      <c r="P144" s="44" t="str">
        <f ca="1">IF(KALINDO[[#This Row],[//]]="","",IF(INDEX(INDIRECT($2:$2),KALINDO[[#This Row],[//]])="","",INDEX(INDIRECT($2:$2),KALINDO[[#This Row],[//]])))</f>
        <v/>
      </c>
      <c r="Q144" s="33" t="str">
        <f ca="1">IF(KALINDO[[#This Row],[//]]="","",INDEX(INDIRECT($2:$2),KALINDO[[#This Row],[//]]))</f>
        <v/>
      </c>
      <c r="R1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44" s="45" t="str">
        <f ca="1">IF(KALINDO[[#This Row],[//]]="","",IF(INDEX(INDIRECT($2:$2),KALINDO[[#This Row],[//]])="","",INDEX(INDIRECT($2:$2),KALINDO[[#This Row],[//]])))</f>
        <v/>
      </c>
      <c r="U144" s="31" t="str">
        <f ca="1">IF(KALINDO[[#This Row],[//]]="","",INDEX(INDIRECT($2:$2),KALINDO[[#This Row],[//]]))</f>
        <v/>
      </c>
      <c r="V144" s="31" t="str">
        <f ca="1">LOWER(SUBSTITUTE(SUBSTITUTE(SUBSTITUTE(SUBSTITUTE(SUBSTITUTE(SUBSTITUTE(SUBSTITUTE(KALINDO[[#This Row],[N.B.nota]]," ",""),"-",""),"(",""),")",""),".",""),",",""),"/",""))</f>
        <v/>
      </c>
      <c r="W144" s="31" t="str">
        <f ca="1">IF(KALINDO[[#This Row],[concat]]="","",MATCH(KALINDO[[#This Row],[concat]],[3]!db[NB NOTA_C],0)+1)</f>
        <v/>
      </c>
      <c r="X144" s="31" t="str">
        <f ca="1">IF(KALINDO[[#This Row],[N.B.nota]]="","",ADDRESS(ROW(KALINDO[QB]),COLUMN(KALINDO[QB]))&amp;":"&amp;ADDRESS(ROW(),COLUMN(KALINDO[QB])))</f>
        <v/>
      </c>
      <c r="Y144" s="46" t="str">
        <f ca="1">IF(KALINDO[[#This Row],[//]]="","",HYPERLINK("[../DB.xlsx]DB!e"&amp;MATCH(KALINDO[[#This Row],[concat]],[3]!db[NB NOTA_C],0)+1,"&gt;"))</f>
        <v/>
      </c>
      <c r="Z144" s="32" t="str">
        <f ca="1">IF(KALINDO[[#This Row],[ID NOTA]]="",INDIRECT(ADDRESS(ROW()-1,COLUMN())),KALINDO[[#This Row],[ID NOTA]])</f>
        <v>ID NOTA_H</v>
      </c>
    </row>
    <row r="145" spans="1:26" x14ac:dyDescent="0.25">
      <c r="A145" s="32"/>
      <c r="B145" s="48" t="str">
        <f>IF(KALINDO[[#This Row],[N_ID]]="","",INDEX(Table1[ID],MATCH(KALINDO[[#This Row],[N_ID]],Table1[N_ID],0)))</f>
        <v/>
      </c>
      <c r="C145" s="48" t="str">
        <f ca="1">IF(KALINDO[[#This Row],[//]]="","",HYPERLINK("[NOTA.xlsx]NOTA!D"&amp;KALINDO[[#This Row],[//]]+2,"&gt;"))</f>
        <v/>
      </c>
      <c r="D145" s="48" t="str">
        <f>IF(KALINDO[[#This Row],[ID NOTA]]="","",INDEX(Table1[QB],MATCH(KALINDO[[#This Row],[ID NOTA]],Table1[ID],0)))</f>
        <v/>
      </c>
      <c r="E14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45" s="48"/>
      <c r="G145" s="30" t="str">
        <f ca="1">IF(KALINDO[[#This Row],[N_ID]]="","",INDEX(INDIRECT($2:$2),KALINDO[[#This Row],[//]]))</f>
        <v/>
      </c>
      <c r="H145" s="30" t="str">
        <f ca="1">IF(KALINDO[[#This Row],[N_ID]]="","",INDEX(INDIRECT($2:$2),KALINDO[[#This Row],[//]]))</f>
        <v/>
      </c>
      <c r="I145" s="31" t="str">
        <f ca="1">IF(KALINDO[[#This Row],[N_ID]]="","",INDEX(INDIRECT($2:$2),KALINDO[[#This Row],[//]]))</f>
        <v/>
      </c>
      <c r="J145" s="31" t="str">
        <f ca="1">IF(KALINDO[[#This Row],[//]]="","",INDEX([3]!db[NB PAJAK],KALINDO[[#This Row],[stt]]-1))</f>
        <v/>
      </c>
      <c r="K145" s="48" t="str">
        <f ca="1">IF(KALINDO[[#This Row],[//]]="","",INDEX(INDIRECT($2:$2),KALINDO[[#This Row],[//]]))</f>
        <v/>
      </c>
      <c r="L145" s="48" t="str">
        <f ca="1">IF(KALINDO[[#This Row],[//]]="","",INDEX(INDIRECT($2:$2),KALINDO[[#This Row],[//]]))</f>
        <v/>
      </c>
      <c r="M145" s="48" t="str">
        <f ca="1">IF(KALINDO[[#This Row],[//]]="","",INDEX(INDIRECT($2:$2),KALINDO[[#This Row],[//]]))</f>
        <v/>
      </c>
      <c r="N145" s="33" t="str">
        <f ca="1">IF(KALINDO[[#This Row],[//]]="","",INDEX(INDIRECT($2:$2),KALINDO[[#This Row],[//]]))</f>
        <v/>
      </c>
      <c r="O145" s="44" t="str">
        <f ca="1">IF(KALINDO[[#This Row],[//]]="","",INDEX(INDIRECT($2:$2),KALINDO[[#This Row],[//]]))</f>
        <v/>
      </c>
      <c r="P145" s="44" t="str">
        <f ca="1">IF(KALINDO[[#This Row],[//]]="","",IF(INDEX(INDIRECT($2:$2),KALINDO[[#This Row],[//]])="","",INDEX(INDIRECT($2:$2),KALINDO[[#This Row],[//]])))</f>
        <v/>
      </c>
      <c r="Q145" s="33" t="str">
        <f ca="1">IF(KALINDO[[#This Row],[//]]="","",INDEX(INDIRECT($2:$2),KALINDO[[#This Row],[//]]))</f>
        <v/>
      </c>
      <c r="R1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45" s="45" t="str">
        <f ca="1">IF(KALINDO[[#This Row],[//]]="","",IF(INDEX(INDIRECT($2:$2),KALINDO[[#This Row],[//]])="","",INDEX(INDIRECT($2:$2),KALINDO[[#This Row],[//]])))</f>
        <v/>
      </c>
      <c r="U145" s="31" t="str">
        <f ca="1">IF(KALINDO[[#This Row],[//]]="","",INDEX(INDIRECT($2:$2),KALINDO[[#This Row],[//]]))</f>
        <v/>
      </c>
      <c r="V145" s="31" t="str">
        <f ca="1">LOWER(SUBSTITUTE(SUBSTITUTE(SUBSTITUTE(SUBSTITUTE(SUBSTITUTE(SUBSTITUTE(SUBSTITUTE(KALINDO[[#This Row],[N.B.nota]]," ",""),"-",""),"(",""),")",""),".",""),",",""),"/",""))</f>
        <v/>
      </c>
      <c r="W145" s="31" t="str">
        <f ca="1">IF(KALINDO[[#This Row],[concat]]="","",MATCH(KALINDO[[#This Row],[concat]],[3]!db[NB NOTA_C],0)+1)</f>
        <v/>
      </c>
      <c r="X145" s="31" t="str">
        <f ca="1">IF(KALINDO[[#This Row],[N.B.nota]]="","",ADDRESS(ROW(KALINDO[QB]),COLUMN(KALINDO[QB]))&amp;":"&amp;ADDRESS(ROW(),COLUMN(KALINDO[QB])))</f>
        <v/>
      </c>
      <c r="Y145" s="46" t="str">
        <f ca="1">IF(KALINDO[[#This Row],[//]]="","",HYPERLINK("[../DB.xlsx]DB!e"&amp;MATCH(KALINDO[[#This Row],[concat]],[3]!db[NB NOTA_C],0)+1,"&gt;"))</f>
        <v/>
      </c>
      <c r="Z145" s="32" t="str">
        <f ca="1">IF(KALINDO[[#This Row],[ID NOTA]]="",INDIRECT(ADDRESS(ROW()-1,COLUMN())),KALINDO[[#This Row],[ID NOTA]])</f>
        <v>ID NOTA_H</v>
      </c>
    </row>
    <row r="146" spans="1:26" x14ac:dyDescent="0.25">
      <c r="A146" s="32"/>
      <c r="B146" s="48" t="str">
        <f>IF(KALINDO[[#This Row],[N_ID]]="","",INDEX(Table1[ID],MATCH(KALINDO[[#This Row],[N_ID]],Table1[N_ID],0)))</f>
        <v/>
      </c>
      <c r="C146" s="48" t="str">
        <f ca="1">IF(KALINDO[[#This Row],[//]]="","",HYPERLINK("[NOTA.xlsx]NOTA!D"&amp;KALINDO[[#This Row],[//]]+2,"&gt;"))</f>
        <v/>
      </c>
      <c r="D146" s="48" t="str">
        <f>IF(KALINDO[[#This Row],[ID NOTA]]="","",INDEX(Table1[QB],MATCH(KALINDO[[#This Row],[ID NOTA]],Table1[ID],0)))</f>
        <v/>
      </c>
      <c r="E14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46" s="48"/>
      <c r="G146" s="30" t="str">
        <f ca="1">IF(KALINDO[[#This Row],[N_ID]]="","",INDEX(INDIRECT($2:$2),KALINDO[[#This Row],[//]]))</f>
        <v/>
      </c>
      <c r="H146" s="30" t="str">
        <f ca="1">IF(KALINDO[[#This Row],[N_ID]]="","",INDEX(INDIRECT($2:$2),KALINDO[[#This Row],[//]]))</f>
        <v/>
      </c>
      <c r="I146" s="31" t="str">
        <f ca="1">IF(KALINDO[[#This Row],[N_ID]]="","",INDEX(INDIRECT($2:$2),KALINDO[[#This Row],[//]]))</f>
        <v/>
      </c>
      <c r="J146" s="31" t="str">
        <f ca="1">IF(KALINDO[[#This Row],[//]]="","",INDEX([3]!db[NB PAJAK],KALINDO[[#This Row],[stt]]-1))</f>
        <v/>
      </c>
      <c r="K146" s="48" t="str">
        <f ca="1">IF(KALINDO[[#This Row],[//]]="","",INDEX(INDIRECT($2:$2),KALINDO[[#This Row],[//]]))</f>
        <v/>
      </c>
      <c r="L146" s="48" t="str">
        <f ca="1">IF(KALINDO[[#This Row],[//]]="","",INDEX(INDIRECT($2:$2),KALINDO[[#This Row],[//]]))</f>
        <v/>
      </c>
      <c r="M146" s="48" t="str">
        <f ca="1">IF(KALINDO[[#This Row],[//]]="","",INDEX(INDIRECT($2:$2),KALINDO[[#This Row],[//]]))</f>
        <v/>
      </c>
      <c r="N146" s="33" t="str">
        <f ca="1">IF(KALINDO[[#This Row],[//]]="","",INDEX(INDIRECT($2:$2),KALINDO[[#This Row],[//]]))</f>
        <v/>
      </c>
      <c r="O146" s="44" t="str">
        <f ca="1">IF(KALINDO[[#This Row],[//]]="","",INDEX(INDIRECT($2:$2),KALINDO[[#This Row],[//]]))</f>
        <v/>
      </c>
      <c r="P146" s="44" t="str">
        <f ca="1">IF(KALINDO[[#This Row],[//]]="","",IF(INDEX(INDIRECT($2:$2),KALINDO[[#This Row],[//]])="","",INDEX(INDIRECT($2:$2),KALINDO[[#This Row],[//]])))</f>
        <v/>
      </c>
      <c r="Q146" s="33" t="str">
        <f ca="1">IF(KALINDO[[#This Row],[//]]="","",INDEX(INDIRECT($2:$2),KALINDO[[#This Row],[//]]))</f>
        <v/>
      </c>
      <c r="R1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46" s="45" t="str">
        <f ca="1">IF(KALINDO[[#This Row],[//]]="","",IF(INDEX(INDIRECT($2:$2),KALINDO[[#This Row],[//]])="","",INDEX(INDIRECT($2:$2),KALINDO[[#This Row],[//]])))</f>
        <v/>
      </c>
      <c r="U146" s="31" t="str">
        <f ca="1">IF(KALINDO[[#This Row],[//]]="","",INDEX(INDIRECT($2:$2),KALINDO[[#This Row],[//]]))</f>
        <v/>
      </c>
      <c r="V146" s="31" t="str">
        <f ca="1">LOWER(SUBSTITUTE(SUBSTITUTE(SUBSTITUTE(SUBSTITUTE(SUBSTITUTE(SUBSTITUTE(SUBSTITUTE(KALINDO[[#This Row],[N.B.nota]]," ",""),"-",""),"(",""),")",""),".",""),",",""),"/",""))</f>
        <v/>
      </c>
      <c r="W146" s="31" t="str">
        <f ca="1">IF(KALINDO[[#This Row],[concat]]="","",MATCH(KALINDO[[#This Row],[concat]],[3]!db[NB NOTA_C],0)+1)</f>
        <v/>
      </c>
      <c r="X146" s="31" t="str">
        <f ca="1">IF(KALINDO[[#This Row],[N.B.nota]]="","",ADDRESS(ROW(KALINDO[QB]),COLUMN(KALINDO[QB]))&amp;":"&amp;ADDRESS(ROW(),COLUMN(KALINDO[QB])))</f>
        <v/>
      </c>
      <c r="Y146" s="46" t="str">
        <f ca="1">IF(KALINDO[[#This Row],[//]]="","",HYPERLINK("[../DB.xlsx]DB!e"&amp;MATCH(KALINDO[[#This Row],[concat]],[3]!db[NB NOTA_C],0)+1,"&gt;"))</f>
        <v/>
      </c>
      <c r="Z146" s="32" t="str">
        <f ca="1">IF(KALINDO[[#This Row],[ID NOTA]]="",INDIRECT(ADDRESS(ROW()-1,COLUMN())),KALINDO[[#This Row],[ID NOTA]])</f>
        <v>ID NOTA_H</v>
      </c>
    </row>
    <row r="147" spans="1:26" x14ac:dyDescent="0.25">
      <c r="A147" s="32"/>
      <c r="B147" s="48" t="str">
        <f>IF(KALINDO[[#This Row],[N_ID]]="","",INDEX(Table1[ID],MATCH(KALINDO[[#This Row],[N_ID]],Table1[N_ID],0)))</f>
        <v/>
      </c>
      <c r="C147" s="48" t="str">
        <f ca="1">IF(KALINDO[[#This Row],[//]]="","",HYPERLINK("[NOTA.xlsx]NOTA!D"&amp;KALINDO[[#This Row],[//]]+2,"&gt;"))</f>
        <v/>
      </c>
      <c r="D147" s="48" t="str">
        <f>IF(KALINDO[[#This Row],[ID NOTA]]="","",INDEX(Table1[QB],MATCH(KALINDO[[#This Row],[ID NOTA]],Table1[ID],0)))</f>
        <v/>
      </c>
      <c r="E14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47" s="48"/>
      <c r="G147" s="30" t="str">
        <f ca="1">IF(KALINDO[[#This Row],[N_ID]]="","",INDEX(INDIRECT($2:$2),KALINDO[[#This Row],[//]]))</f>
        <v/>
      </c>
      <c r="H147" s="30" t="str">
        <f ca="1">IF(KALINDO[[#This Row],[N_ID]]="","",INDEX(INDIRECT($2:$2),KALINDO[[#This Row],[//]]))</f>
        <v/>
      </c>
      <c r="I147" s="31" t="str">
        <f ca="1">IF(KALINDO[[#This Row],[N_ID]]="","",INDEX(INDIRECT($2:$2),KALINDO[[#This Row],[//]]))</f>
        <v/>
      </c>
      <c r="J147" s="31" t="str">
        <f ca="1">IF(KALINDO[[#This Row],[//]]="","",INDEX([3]!db[NB PAJAK],KALINDO[[#This Row],[stt]]-1))</f>
        <v/>
      </c>
      <c r="K147" s="48" t="str">
        <f ca="1">IF(KALINDO[[#This Row],[//]]="","",INDEX(INDIRECT($2:$2),KALINDO[[#This Row],[//]]))</f>
        <v/>
      </c>
      <c r="L147" s="48" t="str">
        <f ca="1">IF(KALINDO[[#This Row],[//]]="","",INDEX(INDIRECT($2:$2),KALINDO[[#This Row],[//]]))</f>
        <v/>
      </c>
      <c r="M147" s="48" t="str">
        <f ca="1">IF(KALINDO[[#This Row],[//]]="","",INDEX(INDIRECT($2:$2),KALINDO[[#This Row],[//]]))</f>
        <v/>
      </c>
      <c r="N147" s="33" t="str">
        <f ca="1">IF(KALINDO[[#This Row],[//]]="","",INDEX(INDIRECT($2:$2),KALINDO[[#This Row],[//]]))</f>
        <v/>
      </c>
      <c r="O147" s="44" t="str">
        <f ca="1">IF(KALINDO[[#This Row],[//]]="","",INDEX(INDIRECT($2:$2),KALINDO[[#This Row],[//]]))</f>
        <v/>
      </c>
      <c r="P147" s="44" t="str">
        <f ca="1">IF(KALINDO[[#This Row],[//]]="","",IF(INDEX(INDIRECT($2:$2),KALINDO[[#This Row],[//]])="","",INDEX(INDIRECT($2:$2),KALINDO[[#This Row],[//]])))</f>
        <v/>
      </c>
      <c r="Q147" s="33" t="str">
        <f ca="1">IF(KALINDO[[#This Row],[//]]="","",INDEX(INDIRECT($2:$2),KALINDO[[#This Row],[//]]))</f>
        <v/>
      </c>
      <c r="R1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47" s="45" t="str">
        <f ca="1">IF(KALINDO[[#This Row],[//]]="","",IF(INDEX(INDIRECT($2:$2),KALINDO[[#This Row],[//]])="","",INDEX(INDIRECT($2:$2),KALINDO[[#This Row],[//]])))</f>
        <v/>
      </c>
      <c r="U147" s="31" t="str">
        <f ca="1">IF(KALINDO[[#This Row],[//]]="","",INDEX(INDIRECT($2:$2),KALINDO[[#This Row],[//]]))</f>
        <v/>
      </c>
      <c r="V147" s="31" t="str">
        <f ca="1">LOWER(SUBSTITUTE(SUBSTITUTE(SUBSTITUTE(SUBSTITUTE(SUBSTITUTE(SUBSTITUTE(SUBSTITUTE(KALINDO[[#This Row],[N.B.nota]]," ",""),"-",""),"(",""),")",""),".",""),",",""),"/",""))</f>
        <v/>
      </c>
      <c r="W147" s="31" t="str">
        <f ca="1">IF(KALINDO[[#This Row],[concat]]="","",MATCH(KALINDO[[#This Row],[concat]],[3]!db[NB NOTA_C],0)+1)</f>
        <v/>
      </c>
      <c r="X147" s="31" t="str">
        <f ca="1">IF(KALINDO[[#This Row],[N.B.nota]]="","",ADDRESS(ROW(KALINDO[QB]),COLUMN(KALINDO[QB]))&amp;":"&amp;ADDRESS(ROW(),COLUMN(KALINDO[QB])))</f>
        <v/>
      </c>
      <c r="Y147" s="46" t="str">
        <f ca="1">IF(KALINDO[[#This Row],[//]]="","",HYPERLINK("[../DB.xlsx]DB!e"&amp;MATCH(KALINDO[[#This Row],[concat]],[3]!db[NB NOTA_C],0)+1,"&gt;"))</f>
        <v/>
      </c>
      <c r="Z147" s="32" t="str">
        <f ca="1">IF(KALINDO[[#This Row],[ID NOTA]]="",INDIRECT(ADDRESS(ROW()-1,COLUMN())),KALINDO[[#This Row],[ID NOTA]])</f>
        <v>ID NOTA_H</v>
      </c>
    </row>
    <row r="148" spans="1:26" x14ac:dyDescent="0.25">
      <c r="A148" s="32"/>
      <c r="B148" s="48" t="str">
        <f>IF(KALINDO[[#This Row],[N_ID]]="","",INDEX(Table1[ID],MATCH(KALINDO[[#This Row],[N_ID]],Table1[N_ID],0)))</f>
        <v/>
      </c>
      <c r="C148" s="48" t="str">
        <f ca="1">IF(KALINDO[[#This Row],[//]]="","",HYPERLINK("[NOTA.xlsx]NOTA!D"&amp;KALINDO[[#This Row],[//]]+2,"&gt;"))</f>
        <v/>
      </c>
      <c r="D148" s="48" t="str">
        <f>IF(KALINDO[[#This Row],[ID NOTA]]="","",INDEX(Table1[QB],MATCH(KALINDO[[#This Row],[ID NOTA]],Table1[ID],0)))</f>
        <v/>
      </c>
      <c r="E14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48" s="48"/>
      <c r="G148" s="30" t="str">
        <f ca="1">IF(KALINDO[[#This Row],[N_ID]]="","",INDEX(INDIRECT($2:$2),KALINDO[[#This Row],[//]]))</f>
        <v/>
      </c>
      <c r="H148" s="30" t="str">
        <f ca="1">IF(KALINDO[[#This Row],[N_ID]]="","",INDEX(INDIRECT($2:$2),KALINDO[[#This Row],[//]]))</f>
        <v/>
      </c>
      <c r="I148" s="31" t="str">
        <f ca="1">IF(KALINDO[[#This Row],[N_ID]]="","",INDEX(INDIRECT($2:$2),KALINDO[[#This Row],[//]]))</f>
        <v/>
      </c>
      <c r="J148" s="31" t="str">
        <f ca="1">IF(KALINDO[[#This Row],[//]]="","",INDEX([3]!db[NB PAJAK],KALINDO[[#This Row],[stt]]-1))</f>
        <v/>
      </c>
      <c r="K148" s="48" t="str">
        <f ca="1">IF(KALINDO[[#This Row],[//]]="","",INDEX(INDIRECT($2:$2),KALINDO[[#This Row],[//]]))</f>
        <v/>
      </c>
      <c r="L148" s="48" t="str">
        <f ca="1">IF(KALINDO[[#This Row],[//]]="","",INDEX(INDIRECT($2:$2),KALINDO[[#This Row],[//]]))</f>
        <v/>
      </c>
      <c r="M148" s="48" t="str">
        <f ca="1">IF(KALINDO[[#This Row],[//]]="","",INDEX(INDIRECT($2:$2),KALINDO[[#This Row],[//]]))</f>
        <v/>
      </c>
      <c r="N148" s="33" t="str">
        <f ca="1">IF(KALINDO[[#This Row],[//]]="","",INDEX(INDIRECT($2:$2),KALINDO[[#This Row],[//]]))</f>
        <v/>
      </c>
      <c r="O148" s="44" t="str">
        <f ca="1">IF(KALINDO[[#This Row],[//]]="","",INDEX(INDIRECT($2:$2),KALINDO[[#This Row],[//]]))</f>
        <v/>
      </c>
      <c r="P148" s="44" t="str">
        <f ca="1">IF(KALINDO[[#This Row],[//]]="","",IF(INDEX(INDIRECT($2:$2),KALINDO[[#This Row],[//]])="","",INDEX(INDIRECT($2:$2),KALINDO[[#This Row],[//]])))</f>
        <v/>
      </c>
      <c r="Q148" s="33" t="str">
        <f ca="1">IF(KALINDO[[#This Row],[//]]="","",INDEX(INDIRECT($2:$2),KALINDO[[#This Row],[//]]))</f>
        <v/>
      </c>
      <c r="R1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48" s="45" t="str">
        <f ca="1">IF(KALINDO[[#This Row],[//]]="","",IF(INDEX(INDIRECT($2:$2),KALINDO[[#This Row],[//]])="","",INDEX(INDIRECT($2:$2),KALINDO[[#This Row],[//]])))</f>
        <v/>
      </c>
      <c r="U148" s="31" t="str">
        <f ca="1">IF(KALINDO[[#This Row],[//]]="","",INDEX(INDIRECT($2:$2),KALINDO[[#This Row],[//]]))</f>
        <v/>
      </c>
      <c r="V148" s="31" t="str">
        <f ca="1">LOWER(SUBSTITUTE(SUBSTITUTE(SUBSTITUTE(SUBSTITUTE(SUBSTITUTE(SUBSTITUTE(SUBSTITUTE(KALINDO[[#This Row],[N.B.nota]]," ",""),"-",""),"(",""),")",""),".",""),",",""),"/",""))</f>
        <v/>
      </c>
      <c r="W148" s="31" t="str">
        <f ca="1">IF(KALINDO[[#This Row],[concat]]="","",MATCH(KALINDO[[#This Row],[concat]],[3]!db[NB NOTA_C],0)+1)</f>
        <v/>
      </c>
      <c r="X148" s="31" t="str">
        <f ca="1">IF(KALINDO[[#This Row],[N.B.nota]]="","",ADDRESS(ROW(KALINDO[QB]),COLUMN(KALINDO[QB]))&amp;":"&amp;ADDRESS(ROW(),COLUMN(KALINDO[QB])))</f>
        <v/>
      </c>
      <c r="Y148" s="46" t="str">
        <f ca="1">IF(KALINDO[[#This Row],[//]]="","",HYPERLINK("[../DB.xlsx]DB!e"&amp;MATCH(KALINDO[[#This Row],[concat]],[3]!db[NB NOTA_C],0)+1,"&gt;"))</f>
        <v/>
      </c>
      <c r="Z148" s="32" t="str">
        <f ca="1">IF(KALINDO[[#This Row],[ID NOTA]]="",INDIRECT(ADDRESS(ROW()-1,COLUMN())),KALINDO[[#This Row],[ID NOTA]])</f>
        <v>ID NOTA_H</v>
      </c>
    </row>
    <row r="149" spans="1:26" x14ac:dyDescent="0.25">
      <c r="A149" s="32"/>
      <c r="B149" s="48" t="str">
        <f>IF(KALINDO[[#This Row],[N_ID]]="","",INDEX(Table1[ID],MATCH(KALINDO[[#This Row],[N_ID]],Table1[N_ID],0)))</f>
        <v/>
      </c>
      <c r="C149" s="48" t="str">
        <f ca="1">IF(KALINDO[[#This Row],[//]]="","",HYPERLINK("[NOTA.xlsx]NOTA!D"&amp;KALINDO[[#This Row],[//]]+2,"&gt;"))</f>
        <v/>
      </c>
      <c r="D149" s="48" t="str">
        <f>IF(KALINDO[[#This Row],[ID NOTA]]="","",INDEX(Table1[QB],MATCH(KALINDO[[#This Row],[ID NOTA]],Table1[ID],0)))</f>
        <v/>
      </c>
      <c r="E14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49" s="48"/>
      <c r="G149" s="30" t="str">
        <f ca="1">IF(KALINDO[[#This Row],[N_ID]]="","",INDEX(INDIRECT($2:$2),KALINDO[[#This Row],[//]]))</f>
        <v/>
      </c>
      <c r="H149" s="30" t="str">
        <f ca="1">IF(KALINDO[[#This Row],[N_ID]]="","",INDEX(INDIRECT($2:$2),KALINDO[[#This Row],[//]]))</f>
        <v/>
      </c>
      <c r="I149" s="31" t="str">
        <f ca="1">IF(KALINDO[[#This Row],[N_ID]]="","",INDEX(INDIRECT($2:$2),KALINDO[[#This Row],[//]]))</f>
        <v/>
      </c>
      <c r="J149" s="31" t="str">
        <f ca="1">IF(KALINDO[[#This Row],[//]]="","",INDEX([3]!db[NB PAJAK],KALINDO[[#This Row],[stt]]-1))</f>
        <v/>
      </c>
      <c r="K149" s="48" t="str">
        <f ca="1">IF(KALINDO[[#This Row],[//]]="","",INDEX(INDIRECT($2:$2),KALINDO[[#This Row],[//]]))</f>
        <v/>
      </c>
      <c r="L149" s="48" t="str">
        <f ca="1">IF(KALINDO[[#This Row],[//]]="","",INDEX(INDIRECT($2:$2),KALINDO[[#This Row],[//]]))</f>
        <v/>
      </c>
      <c r="M149" s="48" t="str">
        <f ca="1">IF(KALINDO[[#This Row],[//]]="","",INDEX(INDIRECT($2:$2),KALINDO[[#This Row],[//]]))</f>
        <v/>
      </c>
      <c r="N149" s="33" t="str">
        <f ca="1">IF(KALINDO[[#This Row],[//]]="","",INDEX(INDIRECT($2:$2),KALINDO[[#This Row],[//]]))</f>
        <v/>
      </c>
      <c r="O149" s="44" t="str">
        <f ca="1">IF(KALINDO[[#This Row],[//]]="","",INDEX(INDIRECT($2:$2),KALINDO[[#This Row],[//]]))</f>
        <v/>
      </c>
      <c r="P149" s="44" t="str">
        <f ca="1">IF(KALINDO[[#This Row],[//]]="","",IF(INDEX(INDIRECT($2:$2),KALINDO[[#This Row],[//]])="","",INDEX(INDIRECT($2:$2),KALINDO[[#This Row],[//]])))</f>
        <v/>
      </c>
      <c r="Q149" s="33" t="str">
        <f ca="1">IF(KALINDO[[#This Row],[//]]="","",INDEX(INDIRECT($2:$2),KALINDO[[#This Row],[//]]))</f>
        <v/>
      </c>
      <c r="R1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49" s="45" t="str">
        <f ca="1">IF(KALINDO[[#This Row],[//]]="","",IF(INDEX(INDIRECT($2:$2),KALINDO[[#This Row],[//]])="","",INDEX(INDIRECT($2:$2),KALINDO[[#This Row],[//]])))</f>
        <v/>
      </c>
      <c r="U149" s="31" t="str">
        <f ca="1">IF(KALINDO[[#This Row],[//]]="","",INDEX(INDIRECT($2:$2),KALINDO[[#This Row],[//]]))</f>
        <v/>
      </c>
      <c r="V149" s="31" t="str">
        <f ca="1">LOWER(SUBSTITUTE(SUBSTITUTE(SUBSTITUTE(SUBSTITUTE(SUBSTITUTE(SUBSTITUTE(SUBSTITUTE(KALINDO[[#This Row],[N.B.nota]]," ",""),"-",""),"(",""),")",""),".",""),",",""),"/",""))</f>
        <v/>
      </c>
      <c r="W149" s="31" t="str">
        <f ca="1">IF(KALINDO[[#This Row],[concat]]="","",MATCH(KALINDO[[#This Row],[concat]],[3]!db[NB NOTA_C],0)+1)</f>
        <v/>
      </c>
      <c r="X149" s="31" t="str">
        <f ca="1">IF(KALINDO[[#This Row],[N.B.nota]]="","",ADDRESS(ROW(KALINDO[QB]),COLUMN(KALINDO[QB]))&amp;":"&amp;ADDRESS(ROW(),COLUMN(KALINDO[QB])))</f>
        <v/>
      </c>
      <c r="Y149" s="46" t="str">
        <f ca="1">IF(KALINDO[[#This Row],[//]]="","",HYPERLINK("[../DB.xlsx]DB!e"&amp;MATCH(KALINDO[[#This Row],[concat]],[3]!db[NB NOTA_C],0)+1,"&gt;"))</f>
        <v/>
      </c>
      <c r="Z149" s="32" t="str">
        <f ca="1">IF(KALINDO[[#This Row],[ID NOTA]]="",INDIRECT(ADDRESS(ROW()-1,COLUMN())),KALINDO[[#This Row],[ID NOTA]])</f>
        <v>ID NOTA_H</v>
      </c>
    </row>
    <row r="150" spans="1:26" x14ac:dyDescent="0.25">
      <c r="A150" s="32"/>
      <c r="B150" s="48" t="str">
        <f>IF(KALINDO[[#This Row],[N_ID]]="","",INDEX(Table1[ID],MATCH(KALINDO[[#This Row],[N_ID]],Table1[N_ID],0)))</f>
        <v/>
      </c>
      <c r="C150" s="48" t="str">
        <f ca="1">IF(KALINDO[[#This Row],[//]]="","",HYPERLINK("[NOTA.xlsx]NOTA!D"&amp;KALINDO[[#This Row],[//]]+2,"&gt;"))</f>
        <v/>
      </c>
      <c r="D150" s="48" t="str">
        <f>IF(KALINDO[[#This Row],[ID NOTA]]="","",INDEX(Table1[QB],MATCH(KALINDO[[#This Row],[ID NOTA]],Table1[ID],0)))</f>
        <v/>
      </c>
      <c r="E15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50" s="48"/>
      <c r="G150" s="30" t="str">
        <f ca="1">IF(KALINDO[[#This Row],[N_ID]]="","",INDEX(INDIRECT($2:$2),KALINDO[[#This Row],[//]]))</f>
        <v/>
      </c>
      <c r="H150" s="30" t="str">
        <f ca="1">IF(KALINDO[[#This Row],[N_ID]]="","",INDEX(INDIRECT($2:$2),KALINDO[[#This Row],[//]]))</f>
        <v/>
      </c>
      <c r="I150" s="31" t="str">
        <f ca="1">IF(KALINDO[[#This Row],[N_ID]]="","",INDEX(INDIRECT($2:$2),KALINDO[[#This Row],[//]]))</f>
        <v/>
      </c>
      <c r="J150" s="31" t="str">
        <f ca="1">IF(KALINDO[[#This Row],[//]]="","",INDEX([3]!db[NB PAJAK],KALINDO[[#This Row],[stt]]-1))</f>
        <v/>
      </c>
      <c r="K150" s="48" t="str">
        <f ca="1">IF(KALINDO[[#This Row],[//]]="","",INDEX(INDIRECT($2:$2),KALINDO[[#This Row],[//]]))</f>
        <v/>
      </c>
      <c r="L150" s="48" t="str">
        <f ca="1">IF(KALINDO[[#This Row],[//]]="","",INDEX(INDIRECT($2:$2),KALINDO[[#This Row],[//]]))</f>
        <v/>
      </c>
      <c r="M150" s="48" t="str">
        <f ca="1">IF(KALINDO[[#This Row],[//]]="","",INDEX(INDIRECT($2:$2),KALINDO[[#This Row],[//]]))</f>
        <v/>
      </c>
      <c r="N150" s="33" t="str">
        <f ca="1">IF(KALINDO[[#This Row],[//]]="","",INDEX(INDIRECT($2:$2),KALINDO[[#This Row],[//]]))</f>
        <v/>
      </c>
      <c r="O150" s="44" t="str">
        <f ca="1">IF(KALINDO[[#This Row],[//]]="","",INDEX(INDIRECT($2:$2),KALINDO[[#This Row],[//]]))</f>
        <v/>
      </c>
      <c r="P150" s="44" t="str">
        <f ca="1">IF(KALINDO[[#This Row],[//]]="","",IF(INDEX(INDIRECT($2:$2),KALINDO[[#This Row],[//]])="","",INDEX(INDIRECT($2:$2),KALINDO[[#This Row],[//]])))</f>
        <v/>
      </c>
      <c r="Q150" s="33" t="str">
        <f ca="1">IF(KALINDO[[#This Row],[//]]="","",INDEX(INDIRECT($2:$2),KALINDO[[#This Row],[//]]))</f>
        <v/>
      </c>
      <c r="R1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50" s="45" t="str">
        <f ca="1">IF(KALINDO[[#This Row],[//]]="","",IF(INDEX(INDIRECT($2:$2),KALINDO[[#This Row],[//]])="","",INDEX(INDIRECT($2:$2),KALINDO[[#This Row],[//]])))</f>
        <v/>
      </c>
      <c r="U150" s="31" t="str">
        <f ca="1">IF(KALINDO[[#This Row],[//]]="","",INDEX(INDIRECT($2:$2),KALINDO[[#This Row],[//]]))</f>
        <v/>
      </c>
      <c r="V150" s="31" t="str">
        <f ca="1">LOWER(SUBSTITUTE(SUBSTITUTE(SUBSTITUTE(SUBSTITUTE(SUBSTITUTE(SUBSTITUTE(SUBSTITUTE(KALINDO[[#This Row],[N.B.nota]]," ",""),"-",""),"(",""),")",""),".",""),",",""),"/",""))</f>
        <v/>
      </c>
      <c r="W150" s="31" t="str">
        <f ca="1">IF(KALINDO[[#This Row],[concat]]="","",MATCH(KALINDO[[#This Row],[concat]],[3]!db[NB NOTA_C],0)+1)</f>
        <v/>
      </c>
      <c r="X150" s="31" t="str">
        <f ca="1">IF(KALINDO[[#This Row],[N.B.nota]]="","",ADDRESS(ROW(KALINDO[QB]),COLUMN(KALINDO[QB]))&amp;":"&amp;ADDRESS(ROW(),COLUMN(KALINDO[QB])))</f>
        <v/>
      </c>
      <c r="Y150" s="46" t="str">
        <f ca="1">IF(KALINDO[[#This Row],[//]]="","",HYPERLINK("[../DB.xlsx]DB!e"&amp;MATCH(KALINDO[[#This Row],[concat]],[3]!db[NB NOTA_C],0)+1,"&gt;"))</f>
        <v/>
      </c>
      <c r="Z150" s="32" t="str">
        <f ca="1">IF(KALINDO[[#This Row],[ID NOTA]]="",INDIRECT(ADDRESS(ROW()-1,COLUMN())),KALINDO[[#This Row],[ID NOTA]])</f>
        <v>ID NOTA_H</v>
      </c>
    </row>
    <row r="151" spans="1:26" x14ac:dyDescent="0.25">
      <c r="A151" s="32"/>
      <c r="B151" s="48" t="str">
        <f>IF(KALINDO[[#This Row],[N_ID]]="","",INDEX(Table1[ID],MATCH(KALINDO[[#This Row],[N_ID]],Table1[N_ID],0)))</f>
        <v/>
      </c>
      <c r="C151" s="48" t="str">
        <f ca="1">IF(KALINDO[[#This Row],[//]]="","",HYPERLINK("[NOTA.xlsx]NOTA!D"&amp;KALINDO[[#This Row],[//]]+2,"&gt;"))</f>
        <v/>
      </c>
      <c r="D151" s="48" t="str">
        <f>IF(KALINDO[[#This Row],[ID NOTA]]="","",INDEX(Table1[QB],MATCH(KALINDO[[#This Row],[ID NOTA]],Table1[ID],0)))</f>
        <v/>
      </c>
      <c r="E15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51" s="48"/>
      <c r="G151" s="30" t="str">
        <f ca="1">IF(KALINDO[[#This Row],[N_ID]]="","",INDEX(INDIRECT($2:$2),KALINDO[[#This Row],[//]]))</f>
        <v/>
      </c>
      <c r="H151" s="30" t="str">
        <f ca="1">IF(KALINDO[[#This Row],[N_ID]]="","",INDEX(INDIRECT($2:$2),KALINDO[[#This Row],[//]]))</f>
        <v/>
      </c>
      <c r="I151" s="31" t="str">
        <f ca="1">IF(KALINDO[[#This Row],[N_ID]]="","",INDEX(INDIRECT($2:$2),KALINDO[[#This Row],[//]]))</f>
        <v/>
      </c>
      <c r="J151" s="31" t="str">
        <f ca="1">IF(KALINDO[[#This Row],[//]]="","",INDEX([3]!db[NB PAJAK],KALINDO[[#This Row],[stt]]-1))</f>
        <v/>
      </c>
      <c r="K151" s="48" t="str">
        <f ca="1">IF(KALINDO[[#This Row],[//]]="","",INDEX(INDIRECT($2:$2),KALINDO[[#This Row],[//]]))</f>
        <v/>
      </c>
      <c r="L151" s="48" t="str">
        <f ca="1">IF(KALINDO[[#This Row],[//]]="","",INDEX(INDIRECT($2:$2),KALINDO[[#This Row],[//]]))</f>
        <v/>
      </c>
      <c r="M151" s="48" t="str">
        <f ca="1">IF(KALINDO[[#This Row],[//]]="","",INDEX(INDIRECT($2:$2),KALINDO[[#This Row],[//]]))</f>
        <v/>
      </c>
      <c r="N151" s="33" t="str">
        <f ca="1">IF(KALINDO[[#This Row],[//]]="","",INDEX(INDIRECT($2:$2),KALINDO[[#This Row],[//]]))</f>
        <v/>
      </c>
      <c r="O151" s="44" t="str">
        <f ca="1">IF(KALINDO[[#This Row],[//]]="","",INDEX(INDIRECT($2:$2),KALINDO[[#This Row],[//]]))</f>
        <v/>
      </c>
      <c r="P151" s="44" t="str">
        <f ca="1">IF(KALINDO[[#This Row],[//]]="","",IF(INDEX(INDIRECT($2:$2),KALINDO[[#This Row],[//]])="","",INDEX(INDIRECT($2:$2),KALINDO[[#This Row],[//]])))</f>
        <v/>
      </c>
      <c r="Q151" s="33" t="str">
        <f ca="1">IF(KALINDO[[#This Row],[//]]="","",INDEX(INDIRECT($2:$2),KALINDO[[#This Row],[//]]))</f>
        <v/>
      </c>
      <c r="R1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51" s="45" t="str">
        <f ca="1">IF(KALINDO[[#This Row],[//]]="","",IF(INDEX(INDIRECT($2:$2),KALINDO[[#This Row],[//]])="","",INDEX(INDIRECT($2:$2),KALINDO[[#This Row],[//]])))</f>
        <v/>
      </c>
      <c r="U151" s="31" t="str">
        <f ca="1">IF(KALINDO[[#This Row],[//]]="","",INDEX(INDIRECT($2:$2),KALINDO[[#This Row],[//]]))</f>
        <v/>
      </c>
      <c r="V151" s="31" t="str">
        <f ca="1">LOWER(SUBSTITUTE(SUBSTITUTE(SUBSTITUTE(SUBSTITUTE(SUBSTITUTE(SUBSTITUTE(SUBSTITUTE(KALINDO[[#This Row],[N.B.nota]]," ",""),"-",""),"(",""),")",""),".",""),",",""),"/",""))</f>
        <v/>
      </c>
      <c r="W151" s="31" t="str">
        <f ca="1">IF(KALINDO[[#This Row],[concat]]="","",MATCH(KALINDO[[#This Row],[concat]],[3]!db[NB NOTA_C],0)+1)</f>
        <v/>
      </c>
      <c r="X151" s="31" t="str">
        <f ca="1">IF(KALINDO[[#This Row],[N.B.nota]]="","",ADDRESS(ROW(KALINDO[QB]),COLUMN(KALINDO[QB]))&amp;":"&amp;ADDRESS(ROW(),COLUMN(KALINDO[QB])))</f>
        <v/>
      </c>
      <c r="Y151" s="46" t="str">
        <f ca="1">IF(KALINDO[[#This Row],[//]]="","",HYPERLINK("[../DB.xlsx]DB!e"&amp;MATCH(KALINDO[[#This Row],[concat]],[3]!db[NB NOTA_C],0)+1,"&gt;"))</f>
        <v/>
      </c>
      <c r="Z151" s="32" t="str">
        <f ca="1">IF(KALINDO[[#This Row],[ID NOTA]]="",INDIRECT(ADDRESS(ROW()-1,COLUMN())),KALINDO[[#This Row],[ID NOTA]])</f>
        <v>ID NOTA_H</v>
      </c>
    </row>
    <row r="152" spans="1:26" x14ac:dyDescent="0.25">
      <c r="A152" s="32"/>
      <c r="B152" s="48" t="str">
        <f>IF(KALINDO[[#This Row],[N_ID]]="","",INDEX(Table1[ID],MATCH(KALINDO[[#This Row],[N_ID]],Table1[N_ID],0)))</f>
        <v/>
      </c>
      <c r="C152" s="48" t="str">
        <f ca="1">IF(KALINDO[[#This Row],[//]]="","",HYPERLINK("[NOTA.xlsx]NOTA!D"&amp;KALINDO[[#This Row],[//]]+2,"&gt;"))</f>
        <v/>
      </c>
      <c r="D152" s="48" t="str">
        <f>IF(KALINDO[[#This Row],[ID NOTA]]="","",INDEX(Table1[QB],MATCH(KALINDO[[#This Row],[ID NOTA]],Table1[ID],0)))</f>
        <v/>
      </c>
      <c r="E15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52" s="48"/>
      <c r="G152" s="30" t="str">
        <f ca="1">IF(KALINDO[[#This Row],[N_ID]]="","",INDEX(INDIRECT($2:$2),KALINDO[[#This Row],[//]]))</f>
        <v/>
      </c>
      <c r="H152" s="30" t="str">
        <f ca="1">IF(KALINDO[[#This Row],[N_ID]]="","",INDEX(INDIRECT($2:$2),KALINDO[[#This Row],[//]]))</f>
        <v/>
      </c>
      <c r="I152" s="31" t="str">
        <f ca="1">IF(KALINDO[[#This Row],[N_ID]]="","",INDEX(INDIRECT($2:$2),KALINDO[[#This Row],[//]]))</f>
        <v/>
      </c>
      <c r="J152" s="31" t="str">
        <f ca="1">IF(KALINDO[[#This Row],[//]]="","",INDEX([3]!db[NB PAJAK],KALINDO[[#This Row],[stt]]-1))</f>
        <v/>
      </c>
      <c r="K152" s="48" t="str">
        <f ca="1">IF(KALINDO[[#This Row],[//]]="","",INDEX(INDIRECT($2:$2),KALINDO[[#This Row],[//]]))</f>
        <v/>
      </c>
      <c r="L152" s="48" t="str">
        <f ca="1">IF(KALINDO[[#This Row],[//]]="","",INDEX(INDIRECT($2:$2),KALINDO[[#This Row],[//]]))</f>
        <v/>
      </c>
      <c r="M152" s="48" t="str">
        <f ca="1">IF(KALINDO[[#This Row],[//]]="","",INDEX(INDIRECT($2:$2),KALINDO[[#This Row],[//]]))</f>
        <v/>
      </c>
      <c r="N152" s="33" t="str">
        <f ca="1">IF(KALINDO[[#This Row],[//]]="","",INDEX(INDIRECT($2:$2),KALINDO[[#This Row],[//]]))</f>
        <v/>
      </c>
      <c r="O152" s="44" t="str">
        <f ca="1">IF(KALINDO[[#This Row],[//]]="","",INDEX(INDIRECT($2:$2),KALINDO[[#This Row],[//]]))</f>
        <v/>
      </c>
      <c r="P152" s="44" t="str">
        <f ca="1">IF(KALINDO[[#This Row],[//]]="","",IF(INDEX(INDIRECT($2:$2),KALINDO[[#This Row],[//]])="","",INDEX(INDIRECT($2:$2),KALINDO[[#This Row],[//]])))</f>
        <v/>
      </c>
      <c r="Q152" s="33" t="str">
        <f ca="1">IF(KALINDO[[#This Row],[//]]="","",INDEX(INDIRECT($2:$2),KALINDO[[#This Row],[//]]))</f>
        <v/>
      </c>
      <c r="R1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52" s="45" t="str">
        <f ca="1">IF(KALINDO[[#This Row],[//]]="","",IF(INDEX(INDIRECT($2:$2),KALINDO[[#This Row],[//]])="","",INDEX(INDIRECT($2:$2),KALINDO[[#This Row],[//]])))</f>
        <v/>
      </c>
      <c r="U152" s="31" t="str">
        <f ca="1">IF(KALINDO[[#This Row],[//]]="","",INDEX(INDIRECT($2:$2),KALINDO[[#This Row],[//]]))</f>
        <v/>
      </c>
      <c r="V152" s="31" t="str">
        <f ca="1">LOWER(SUBSTITUTE(SUBSTITUTE(SUBSTITUTE(SUBSTITUTE(SUBSTITUTE(SUBSTITUTE(SUBSTITUTE(KALINDO[[#This Row],[N.B.nota]]," ",""),"-",""),"(",""),")",""),".",""),",",""),"/",""))</f>
        <v/>
      </c>
      <c r="W152" s="31" t="str">
        <f ca="1">IF(KALINDO[[#This Row],[concat]]="","",MATCH(KALINDO[[#This Row],[concat]],[3]!db[NB NOTA_C],0)+1)</f>
        <v/>
      </c>
      <c r="X152" s="31" t="str">
        <f ca="1">IF(KALINDO[[#This Row],[N.B.nota]]="","",ADDRESS(ROW(KALINDO[QB]),COLUMN(KALINDO[QB]))&amp;":"&amp;ADDRESS(ROW(),COLUMN(KALINDO[QB])))</f>
        <v/>
      </c>
      <c r="Y152" s="46" t="str">
        <f ca="1">IF(KALINDO[[#This Row],[//]]="","",HYPERLINK("[../DB.xlsx]DB!e"&amp;MATCH(KALINDO[[#This Row],[concat]],[3]!db[NB NOTA_C],0)+1,"&gt;"))</f>
        <v/>
      </c>
      <c r="Z152" s="32" t="str">
        <f ca="1">IF(KALINDO[[#This Row],[ID NOTA]]="",INDIRECT(ADDRESS(ROW()-1,COLUMN())),KALINDO[[#This Row],[ID NOTA]])</f>
        <v>ID NOTA_H</v>
      </c>
    </row>
    <row r="153" spans="1:26" x14ac:dyDescent="0.25">
      <c r="A153" s="32"/>
      <c r="B153" s="48" t="str">
        <f>IF(KALINDO[[#This Row],[N_ID]]="","",INDEX(Table1[ID],MATCH(KALINDO[[#This Row],[N_ID]],Table1[N_ID],0)))</f>
        <v/>
      </c>
      <c r="C153" s="48" t="str">
        <f ca="1">IF(KALINDO[[#This Row],[//]]="","",HYPERLINK("[NOTA.xlsx]NOTA!D"&amp;KALINDO[[#This Row],[//]]+2,"&gt;"))</f>
        <v/>
      </c>
      <c r="D153" s="48" t="str">
        <f>IF(KALINDO[[#This Row],[ID NOTA]]="","",INDEX(Table1[QB],MATCH(KALINDO[[#This Row],[ID NOTA]],Table1[ID],0)))</f>
        <v/>
      </c>
      <c r="E15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53" s="48"/>
      <c r="G153" s="30" t="str">
        <f ca="1">IF(KALINDO[[#This Row],[N_ID]]="","",INDEX(INDIRECT($2:$2),KALINDO[[#This Row],[//]]))</f>
        <v/>
      </c>
      <c r="H153" s="30" t="str">
        <f ca="1">IF(KALINDO[[#This Row],[N_ID]]="","",INDEX(INDIRECT($2:$2),KALINDO[[#This Row],[//]]))</f>
        <v/>
      </c>
      <c r="I153" s="31" t="str">
        <f ca="1">IF(KALINDO[[#This Row],[N_ID]]="","",INDEX(INDIRECT($2:$2),KALINDO[[#This Row],[//]]))</f>
        <v/>
      </c>
      <c r="J153" s="31" t="str">
        <f ca="1">IF(KALINDO[[#This Row],[//]]="","",INDEX([3]!db[NB PAJAK],KALINDO[[#This Row],[stt]]-1))</f>
        <v/>
      </c>
      <c r="K153" s="48" t="str">
        <f ca="1">IF(KALINDO[[#This Row],[//]]="","",INDEX(INDIRECT($2:$2),KALINDO[[#This Row],[//]]))</f>
        <v/>
      </c>
      <c r="L153" s="48" t="str">
        <f ca="1">IF(KALINDO[[#This Row],[//]]="","",INDEX(INDIRECT($2:$2),KALINDO[[#This Row],[//]]))</f>
        <v/>
      </c>
      <c r="M153" s="48" t="str">
        <f ca="1">IF(KALINDO[[#This Row],[//]]="","",INDEX(INDIRECT($2:$2),KALINDO[[#This Row],[//]]))</f>
        <v/>
      </c>
      <c r="N153" s="33" t="str">
        <f ca="1">IF(KALINDO[[#This Row],[//]]="","",INDEX(INDIRECT($2:$2),KALINDO[[#This Row],[//]]))</f>
        <v/>
      </c>
      <c r="O153" s="44" t="str">
        <f ca="1">IF(KALINDO[[#This Row],[//]]="","",INDEX(INDIRECT($2:$2),KALINDO[[#This Row],[//]]))</f>
        <v/>
      </c>
      <c r="P153" s="44" t="str">
        <f ca="1">IF(KALINDO[[#This Row],[//]]="","",IF(INDEX(INDIRECT($2:$2),KALINDO[[#This Row],[//]])="","",INDEX(INDIRECT($2:$2),KALINDO[[#This Row],[//]])))</f>
        <v/>
      </c>
      <c r="Q153" s="33" t="str">
        <f ca="1">IF(KALINDO[[#This Row],[//]]="","",INDEX(INDIRECT($2:$2),KALINDO[[#This Row],[//]]))</f>
        <v/>
      </c>
      <c r="R1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53" s="45" t="str">
        <f ca="1">IF(KALINDO[[#This Row],[//]]="","",IF(INDEX(INDIRECT($2:$2),KALINDO[[#This Row],[//]])="","",INDEX(INDIRECT($2:$2),KALINDO[[#This Row],[//]])))</f>
        <v/>
      </c>
      <c r="U153" s="31" t="str">
        <f ca="1">IF(KALINDO[[#This Row],[//]]="","",INDEX(INDIRECT($2:$2),KALINDO[[#This Row],[//]]))</f>
        <v/>
      </c>
      <c r="V153" s="31" t="str">
        <f ca="1">LOWER(SUBSTITUTE(SUBSTITUTE(SUBSTITUTE(SUBSTITUTE(SUBSTITUTE(SUBSTITUTE(SUBSTITUTE(KALINDO[[#This Row],[N.B.nota]]," ",""),"-",""),"(",""),")",""),".",""),",",""),"/",""))</f>
        <v/>
      </c>
      <c r="W153" s="31" t="str">
        <f ca="1">IF(KALINDO[[#This Row],[concat]]="","",MATCH(KALINDO[[#This Row],[concat]],[3]!db[NB NOTA_C],0)+1)</f>
        <v/>
      </c>
      <c r="X153" s="31" t="str">
        <f ca="1">IF(KALINDO[[#This Row],[N.B.nota]]="","",ADDRESS(ROW(KALINDO[QB]),COLUMN(KALINDO[QB]))&amp;":"&amp;ADDRESS(ROW(),COLUMN(KALINDO[QB])))</f>
        <v/>
      </c>
      <c r="Y153" s="46" t="str">
        <f ca="1">IF(KALINDO[[#This Row],[//]]="","",HYPERLINK("[../DB.xlsx]DB!e"&amp;MATCH(KALINDO[[#This Row],[concat]],[3]!db[NB NOTA_C],0)+1,"&gt;"))</f>
        <v/>
      </c>
      <c r="Z153" s="32" t="str">
        <f ca="1">IF(KALINDO[[#This Row],[ID NOTA]]="",INDIRECT(ADDRESS(ROW()-1,COLUMN())),KALINDO[[#This Row],[ID NOTA]])</f>
        <v>ID NOTA_H</v>
      </c>
    </row>
    <row r="154" spans="1:26" x14ac:dyDescent="0.25">
      <c r="A154" s="32"/>
      <c r="B154" s="48" t="str">
        <f>IF(KALINDO[[#This Row],[N_ID]]="","",INDEX(Table1[ID],MATCH(KALINDO[[#This Row],[N_ID]],Table1[N_ID],0)))</f>
        <v/>
      </c>
      <c r="C154" s="48" t="str">
        <f ca="1">IF(KALINDO[[#This Row],[//]]="","",HYPERLINK("[NOTA.xlsx]NOTA!D"&amp;KALINDO[[#This Row],[//]]+2,"&gt;"))</f>
        <v/>
      </c>
      <c r="D154" s="48" t="str">
        <f>IF(KALINDO[[#This Row],[ID NOTA]]="","",INDEX(Table1[QB],MATCH(KALINDO[[#This Row],[ID NOTA]],Table1[ID],0)))</f>
        <v/>
      </c>
      <c r="E15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54" s="48"/>
      <c r="G154" s="30" t="str">
        <f ca="1">IF(KALINDO[[#This Row],[N_ID]]="","",INDEX(INDIRECT($2:$2),KALINDO[[#This Row],[//]]))</f>
        <v/>
      </c>
      <c r="H154" s="30" t="str">
        <f ca="1">IF(KALINDO[[#This Row],[N_ID]]="","",INDEX(INDIRECT($2:$2),KALINDO[[#This Row],[//]]))</f>
        <v/>
      </c>
      <c r="I154" s="31" t="str">
        <f ca="1">IF(KALINDO[[#This Row],[N_ID]]="","",INDEX(INDIRECT($2:$2),KALINDO[[#This Row],[//]]))</f>
        <v/>
      </c>
      <c r="J154" s="31" t="str">
        <f ca="1">IF(KALINDO[[#This Row],[//]]="","",INDEX([3]!db[NB PAJAK],KALINDO[[#This Row],[stt]]-1))</f>
        <v/>
      </c>
      <c r="K154" s="48" t="str">
        <f ca="1">IF(KALINDO[[#This Row],[//]]="","",INDEX(INDIRECT($2:$2),KALINDO[[#This Row],[//]]))</f>
        <v/>
      </c>
      <c r="L154" s="48" t="str">
        <f ca="1">IF(KALINDO[[#This Row],[//]]="","",INDEX(INDIRECT($2:$2),KALINDO[[#This Row],[//]]))</f>
        <v/>
      </c>
      <c r="M154" s="48" t="str">
        <f ca="1">IF(KALINDO[[#This Row],[//]]="","",INDEX(INDIRECT($2:$2),KALINDO[[#This Row],[//]]))</f>
        <v/>
      </c>
      <c r="N154" s="33" t="str">
        <f ca="1">IF(KALINDO[[#This Row],[//]]="","",INDEX(INDIRECT($2:$2),KALINDO[[#This Row],[//]]))</f>
        <v/>
      </c>
      <c r="O154" s="44" t="str">
        <f ca="1">IF(KALINDO[[#This Row],[//]]="","",INDEX(INDIRECT($2:$2),KALINDO[[#This Row],[//]]))</f>
        <v/>
      </c>
      <c r="P154" s="44" t="str">
        <f ca="1">IF(KALINDO[[#This Row],[//]]="","",IF(INDEX(INDIRECT($2:$2),KALINDO[[#This Row],[//]])="","",INDEX(INDIRECT($2:$2),KALINDO[[#This Row],[//]])))</f>
        <v/>
      </c>
      <c r="Q154" s="33" t="str">
        <f ca="1">IF(KALINDO[[#This Row],[//]]="","",INDEX(INDIRECT($2:$2),KALINDO[[#This Row],[//]]))</f>
        <v/>
      </c>
      <c r="R1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54" s="45" t="str">
        <f ca="1">IF(KALINDO[[#This Row],[//]]="","",IF(INDEX(INDIRECT($2:$2),KALINDO[[#This Row],[//]])="","",INDEX(INDIRECT($2:$2),KALINDO[[#This Row],[//]])))</f>
        <v/>
      </c>
      <c r="U154" s="31" t="str">
        <f ca="1">IF(KALINDO[[#This Row],[//]]="","",INDEX(INDIRECT($2:$2),KALINDO[[#This Row],[//]]))</f>
        <v/>
      </c>
      <c r="V154" s="31" t="str">
        <f ca="1">LOWER(SUBSTITUTE(SUBSTITUTE(SUBSTITUTE(SUBSTITUTE(SUBSTITUTE(SUBSTITUTE(SUBSTITUTE(KALINDO[[#This Row],[N.B.nota]]," ",""),"-",""),"(",""),")",""),".",""),",",""),"/",""))</f>
        <v/>
      </c>
      <c r="W154" s="31" t="str">
        <f ca="1">IF(KALINDO[[#This Row],[concat]]="","",MATCH(KALINDO[[#This Row],[concat]],[3]!db[NB NOTA_C],0)+1)</f>
        <v/>
      </c>
      <c r="X154" s="31" t="str">
        <f ca="1">IF(KALINDO[[#This Row],[N.B.nota]]="","",ADDRESS(ROW(KALINDO[QB]),COLUMN(KALINDO[QB]))&amp;":"&amp;ADDRESS(ROW(),COLUMN(KALINDO[QB])))</f>
        <v/>
      </c>
      <c r="Y154" s="46" t="str">
        <f ca="1">IF(KALINDO[[#This Row],[//]]="","",HYPERLINK("[../DB.xlsx]DB!e"&amp;MATCH(KALINDO[[#This Row],[concat]],[3]!db[NB NOTA_C],0)+1,"&gt;"))</f>
        <v/>
      </c>
      <c r="Z154" s="32" t="str">
        <f ca="1">IF(KALINDO[[#This Row],[ID NOTA]]="",INDIRECT(ADDRESS(ROW()-1,COLUMN())),KALINDO[[#This Row],[ID NOTA]])</f>
        <v>ID NOTA_H</v>
      </c>
    </row>
    <row r="155" spans="1:26" x14ac:dyDescent="0.25">
      <c r="A155" s="32"/>
      <c r="B155" s="48" t="str">
        <f>IF(KALINDO[[#This Row],[N_ID]]="","",INDEX(Table1[ID],MATCH(KALINDO[[#This Row],[N_ID]],Table1[N_ID],0)))</f>
        <v/>
      </c>
      <c r="C155" s="48" t="str">
        <f ca="1">IF(KALINDO[[#This Row],[//]]="","",HYPERLINK("[NOTA.xlsx]NOTA!D"&amp;KALINDO[[#This Row],[//]]+2,"&gt;"))</f>
        <v/>
      </c>
      <c r="D155" s="48" t="str">
        <f>IF(KALINDO[[#This Row],[ID NOTA]]="","",INDEX(Table1[QB],MATCH(KALINDO[[#This Row],[ID NOTA]],Table1[ID],0)))</f>
        <v/>
      </c>
      <c r="E15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55" s="48"/>
      <c r="G155" s="30" t="str">
        <f ca="1">IF(KALINDO[[#This Row],[N_ID]]="","",INDEX(INDIRECT($2:$2),KALINDO[[#This Row],[//]]))</f>
        <v/>
      </c>
      <c r="H155" s="30" t="str">
        <f ca="1">IF(KALINDO[[#This Row],[N_ID]]="","",INDEX(INDIRECT($2:$2),KALINDO[[#This Row],[//]]))</f>
        <v/>
      </c>
      <c r="I155" s="31" t="str">
        <f ca="1">IF(KALINDO[[#This Row],[N_ID]]="","",INDEX(INDIRECT($2:$2),KALINDO[[#This Row],[//]]))</f>
        <v/>
      </c>
      <c r="J155" s="31" t="str">
        <f ca="1">IF(KALINDO[[#This Row],[//]]="","",INDEX([3]!db[NB PAJAK],KALINDO[[#This Row],[stt]]-1))</f>
        <v/>
      </c>
      <c r="K155" s="48" t="str">
        <f ca="1">IF(KALINDO[[#This Row],[//]]="","",INDEX(INDIRECT($2:$2),KALINDO[[#This Row],[//]]))</f>
        <v/>
      </c>
      <c r="L155" s="48" t="str">
        <f ca="1">IF(KALINDO[[#This Row],[//]]="","",INDEX(INDIRECT($2:$2),KALINDO[[#This Row],[//]]))</f>
        <v/>
      </c>
      <c r="M155" s="48" t="str">
        <f ca="1">IF(KALINDO[[#This Row],[//]]="","",INDEX(INDIRECT($2:$2),KALINDO[[#This Row],[//]]))</f>
        <v/>
      </c>
      <c r="N155" s="33" t="str">
        <f ca="1">IF(KALINDO[[#This Row],[//]]="","",INDEX(INDIRECT($2:$2),KALINDO[[#This Row],[//]]))</f>
        <v/>
      </c>
      <c r="O155" s="44" t="str">
        <f ca="1">IF(KALINDO[[#This Row],[//]]="","",INDEX(INDIRECT($2:$2),KALINDO[[#This Row],[//]]))</f>
        <v/>
      </c>
      <c r="P155" s="44" t="str">
        <f ca="1">IF(KALINDO[[#This Row],[//]]="","",IF(INDEX(INDIRECT($2:$2),KALINDO[[#This Row],[//]])="","",INDEX(INDIRECT($2:$2),KALINDO[[#This Row],[//]])))</f>
        <v/>
      </c>
      <c r="Q155" s="33" t="str">
        <f ca="1">IF(KALINDO[[#This Row],[//]]="","",INDEX(INDIRECT($2:$2),KALINDO[[#This Row],[//]]))</f>
        <v/>
      </c>
      <c r="R1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55" s="45" t="str">
        <f ca="1">IF(KALINDO[[#This Row],[//]]="","",IF(INDEX(INDIRECT($2:$2),KALINDO[[#This Row],[//]])="","",INDEX(INDIRECT($2:$2),KALINDO[[#This Row],[//]])))</f>
        <v/>
      </c>
      <c r="U155" s="31" t="str">
        <f ca="1">IF(KALINDO[[#This Row],[//]]="","",INDEX(INDIRECT($2:$2),KALINDO[[#This Row],[//]]))</f>
        <v/>
      </c>
      <c r="V155" s="31" t="str">
        <f ca="1">LOWER(SUBSTITUTE(SUBSTITUTE(SUBSTITUTE(SUBSTITUTE(SUBSTITUTE(SUBSTITUTE(SUBSTITUTE(KALINDO[[#This Row],[N.B.nota]]," ",""),"-",""),"(",""),")",""),".",""),",",""),"/",""))</f>
        <v/>
      </c>
      <c r="W155" s="31" t="str">
        <f ca="1">IF(KALINDO[[#This Row],[concat]]="","",MATCH(KALINDO[[#This Row],[concat]],[3]!db[NB NOTA_C],0)+1)</f>
        <v/>
      </c>
      <c r="X155" s="31" t="str">
        <f ca="1">IF(KALINDO[[#This Row],[N.B.nota]]="","",ADDRESS(ROW(KALINDO[QB]),COLUMN(KALINDO[QB]))&amp;":"&amp;ADDRESS(ROW(),COLUMN(KALINDO[QB])))</f>
        <v/>
      </c>
      <c r="Y155" s="46" t="str">
        <f ca="1">IF(KALINDO[[#This Row],[//]]="","",HYPERLINK("[../DB.xlsx]DB!e"&amp;MATCH(KALINDO[[#This Row],[concat]],[3]!db[NB NOTA_C],0)+1,"&gt;"))</f>
        <v/>
      </c>
      <c r="Z155" s="32" t="str">
        <f ca="1">IF(KALINDO[[#This Row],[ID NOTA]]="",INDIRECT(ADDRESS(ROW()-1,COLUMN())),KALINDO[[#This Row],[ID NOTA]])</f>
        <v>ID NOTA_H</v>
      </c>
    </row>
    <row r="156" spans="1:26" x14ac:dyDescent="0.25">
      <c r="A156" s="32"/>
      <c r="B156" s="48" t="str">
        <f>IF(KALINDO[[#This Row],[N_ID]]="","",INDEX(Table1[ID],MATCH(KALINDO[[#This Row],[N_ID]],Table1[N_ID],0)))</f>
        <v/>
      </c>
      <c r="C156" s="48" t="str">
        <f ca="1">IF(KALINDO[[#This Row],[//]]="","",HYPERLINK("[NOTA.xlsx]NOTA!D"&amp;KALINDO[[#This Row],[//]]+2,"&gt;"))</f>
        <v/>
      </c>
      <c r="D156" s="48" t="str">
        <f>IF(KALINDO[[#This Row],[ID NOTA]]="","",INDEX(Table1[QB],MATCH(KALINDO[[#This Row],[ID NOTA]],Table1[ID],0)))</f>
        <v/>
      </c>
      <c r="E15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56" s="48"/>
      <c r="G156" s="30" t="str">
        <f ca="1">IF(KALINDO[[#This Row],[N_ID]]="","",INDEX(INDIRECT($2:$2),KALINDO[[#This Row],[//]]))</f>
        <v/>
      </c>
      <c r="H156" s="30" t="str">
        <f ca="1">IF(KALINDO[[#This Row],[N_ID]]="","",INDEX(INDIRECT($2:$2),KALINDO[[#This Row],[//]]))</f>
        <v/>
      </c>
      <c r="I156" s="31" t="str">
        <f ca="1">IF(KALINDO[[#This Row],[N_ID]]="","",INDEX(INDIRECT($2:$2),KALINDO[[#This Row],[//]]))</f>
        <v/>
      </c>
      <c r="J156" s="31" t="str">
        <f ca="1">IF(KALINDO[[#This Row],[//]]="","",INDEX([3]!db[NB PAJAK],KALINDO[[#This Row],[stt]]-1))</f>
        <v/>
      </c>
      <c r="K156" s="48" t="str">
        <f ca="1">IF(KALINDO[[#This Row],[//]]="","",INDEX(INDIRECT($2:$2),KALINDO[[#This Row],[//]]))</f>
        <v/>
      </c>
      <c r="L156" s="48" t="str">
        <f ca="1">IF(KALINDO[[#This Row],[//]]="","",INDEX(INDIRECT($2:$2),KALINDO[[#This Row],[//]]))</f>
        <v/>
      </c>
      <c r="M156" s="48" t="str">
        <f ca="1">IF(KALINDO[[#This Row],[//]]="","",INDEX(INDIRECT($2:$2),KALINDO[[#This Row],[//]]))</f>
        <v/>
      </c>
      <c r="N156" s="33" t="str">
        <f ca="1">IF(KALINDO[[#This Row],[//]]="","",INDEX(INDIRECT($2:$2),KALINDO[[#This Row],[//]]))</f>
        <v/>
      </c>
      <c r="O156" s="44" t="str">
        <f ca="1">IF(KALINDO[[#This Row],[//]]="","",INDEX(INDIRECT($2:$2),KALINDO[[#This Row],[//]]))</f>
        <v/>
      </c>
      <c r="P156" s="44" t="str">
        <f ca="1">IF(KALINDO[[#This Row],[//]]="","",IF(INDEX(INDIRECT($2:$2),KALINDO[[#This Row],[//]])="","",INDEX(INDIRECT($2:$2),KALINDO[[#This Row],[//]])))</f>
        <v/>
      </c>
      <c r="Q156" s="33" t="str">
        <f ca="1">IF(KALINDO[[#This Row],[//]]="","",INDEX(INDIRECT($2:$2),KALINDO[[#This Row],[//]]))</f>
        <v/>
      </c>
      <c r="R1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56" s="45" t="str">
        <f ca="1">IF(KALINDO[[#This Row],[//]]="","",IF(INDEX(INDIRECT($2:$2),KALINDO[[#This Row],[//]])="","",INDEX(INDIRECT($2:$2),KALINDO[[#This Row],[//]])))</f>
        <v/>
      </c>
      <c r="U156" s="31" t="str">
        <f ca="1">IF(KALINDO[[#This Row],[//]]="","",INDEX(INDIRECT($2:$2),KALINDO[[#This Row],[//]]))</f>
        <v/>
      </c>
      <c r="V156" s="31" t="str">
        <f ca="1">LOWER(SUBSTITUTE(SUBSTITUTE(SUBSTITUTE(SUBSTITUTE(SUBSTITUTE(SUBSTITUTE(SUBSTITUTE(KALINDO[[#This Row],[N.B.nota]]," ",""),"-",""),"(",""),")",""),".",""),",",""),"/",""))</f>
        <v/>
      </c>
      <c r="W156" s="31" t="str">
        <f ca="1">IF(KALINDO[[#This Row],[concat]]="","",MATCH(KALINDO[[#This Row],[concat]],[3]!db[NB NOTA_C],0)+1)</f>
        <v/>
      </c>
      <c r="X156" s="31" t="str">
        <f ca="1">IF(KALINDO[[#This Row],[N.B.nota]]="","",ADDRESS(ROW(KALINDO[QB]),COLUMN(KALINDO[QB]))&amp;":"&amp;ADDRESS(ROW(),COLUMN(KALINDO[QB])))</f>
        <v/>
      </c>
      <c r="Y156" s="46" t="str">
        <f ca="1">IF(KALINDO[[#This Row],[//]]="","",HYPERLINK("[../DB.xlsx]DB!e"&amp;MATCH(KALINDO[[#This Row],[concat]],[3]!db[NB NOTA_C],0)+1,"&gt;"))</f>
        <v/>
      </c>
      <c r="Z156" s="32" t="str">
        <f ca="1">IF(KALINDO[[#This Row],[ID NOTA]]="",INDIRECT(ADDRESS(ROW()-1,COLUMN())),KALINDO[[#This Row],[ID NOTA]])</f>
        <v>ID NOTA_H</v>
      </c>
    </row>
    <row r="157" spans="1:26" x14ac:dyDescent="0.25">
      <c r="A157" s="32"/>
      <c r="B157" s="48" t="str">
        <f>IF(KALINDO[[#This Row],[N_ID]]="","",INDEX(Table1[ID],MATCH(KALINDO[[#This Row],[N_ID]],Table1[N_ID],0)))</f>
        <v/>
      </c>
      <c r="C157" s="48" t="str">
        <f ca="1">IF(KALINDO[[#This Row],[//]]="","",HYPERLINK("[NOTA.xlsx]NOTA!D"&amp;KALINDO[[#This Row],[//]]+2,"&gt;"))</f>
        <v/>
      </c>
      <c r="D157" s="48" t="str">
        <f>IF(KALINDO[[#This Row],[ID NOTA]]="","",INDEX(Table1[QB],MATCH(KALINDO[[#This Row],[ID NOTA]],Table1[ID],0)))</f>
        <v/>
      </c>
      <c r="E15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57" s="48"/>
      <c r="G157" s="30" t="str">
        <f ca="1">IF(KALINDO[[#This Row],[N_ID]]="","",INDEX(INDIRECT($2:$2),KALINDO[[#This Row],[//]]))</f>
        <v/>
      </c>
      <c r="H157" s="30" t="str">
        <f ca="1">IF(KALINDO[[#This Row],[N_ID]]="","",INDEX(INDIRECT($2:$2),KALINDO[[#This Row],[//]]))</f>
        <v/>
      </c>
      <c r="I157" s="31" t="str">
        <f ca="1">IF(KALINDO[[#This Row],[N_ID]]="","",INDEX(INDIRECT($2:$2),KALINDO[[#This Row],[//]]))</f>
        <v/>
      </c>
      <c r="J157" s="31" t="str">
        <f ca="1">IF(KALINDO[[#This Row],[//]]="","",INDEX([3]!db[NB PAJAK],KALINDO[[#This Row],[stt]]-1))</f>
        <v/>
      </c>
      <c r="K157" s="48" t="str">
        <f ca="1">IF(KALINDO[[#This Row],[//]]="","",INDEX(INDIRECT($2:$2),KALINDO[[#This Row],[//]]))</f>
        <v/>
      </c>
      <c r="L157" s="48" t="str">
        <f ca="1">IF(KALINDO[[#This Row],[//]]="","",INDEX(INDIRECT($2:$2),KALINDO[[#This Row],[//]]))</f>
        <v/>
      </c>
      <c r="M157" s="48" t="str">
        <f ca="1">IF(KALINDO[[#This Row],[//]]="","",INDEX(INDIRECT($2:$2),KALINDO[[#This Row],[//]]))</f>
        <v/>
      </c>
      <c r="N157" s="33" t="str">
        <f ca="1">IF(KALINDO[[#This Row],[//]]="","",INDEX(INDIRECT($2:$2),KALINDO[[#This Row],[//]]))</f>
        <v/>
      </c>
      <c r="O157" s="44" t="str">
        <f ca="1">IF(KALINDO[[#This Row],[//]]="","",INDEX(INDIRECT($2:$2),KALINDO[[#This Row],[//]]))</f>
        <v/>
      </c>
      <c r="P157" s="44" t="str">
        <f ca="1">IF(KALINDO[[#This Row],[//]]="","",IF(INDEX(INDIRECT($2:$2),KALINDO[[#This Row],[//]])="","",INDEX(INDIRECT($2:$2),KALINDO[[#This Row],[//]])))</f>
        <v/>
      </c>
      <c r="Q157" s="33" t="str">
        <f ca="1">IF(KALINDO[[#This Row],[//]]="","",INDEX(INDIRECT($2:$2),KALINDO[[#This Row],[//]]))</f>
        <v/>
      </c>
      <c r="R1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57" s="45" t="str">
        <f ca="1">IF(KALINDO[[#This Row],[//]]="","",IF(INDEX(INDIRECT($2:$2),KALINDO[[#This Row],[//]])="","",INDEX(INDIRECT($2:$2),KALINDO[[#This Row],[//]])))</f>
        <v/>
      </c>
      <c r="U157" s="31" t="str">
        <f ca="1">IF(KALINDO[[#This Row],[//]]="","",INDEX(INDIRECT($2:$2),KALINDO[[#This Row],[//]]))</f>
        <v/>
      </c>
      <c r="V157" s="31" t="str">
        <f ca="1">LOWER(SUBSTITUTE(SUBSTITUTE(SUBSTITUTE(SUBSTITUTE(SUBSTITUTE(SUBSTITUTE(SUBSTITUTE(KALINDO[[#This Row],[N.B.nota]]," ",""),"-",""),"(",""),")",""),".",""),",",""),"/",""))</f>
        <v/>
      </c>
      <c r="W157" s="31" t="str">
        <f ca="1">IF(KALINDO[[#This Row],[concat]]="","",MATCH(KALINDO[[#This Row],[concat]],[3]!db[NB NOTA_C],0)+1)</f>
        <v/>
      </c>
      <c r="X157" s="31" t="str">
        <f ca="1">IF(KALINDO[[#This Row],[N.B.nota]]="","",ADDRESS(ROW(KALINDO[QB]),COLUMN(KALINDO[QB]))&amp;":"&amp;ADDRESS(ROW(),COLUMN(KALINDO[QB])))</f>
        <v/>
      </c>
      <c r="Y157" s="46" t="str">
        <f ca="1">IF(KALINDO[[#This Row],[//]]="","",HYPERLINK("[../DB.xlsx]DB!e"&amp;MATCH(KALINDO[[#This Row],[concat]],[3]!db[NB NOTA_C],0)+1,"&gt;"))</f>
        <v/>
      </c>
      <c r="Z157" s="32" t="str">
        <f ca="1">IF(KALINDO[[#This Row],[ID NOTA]]="",INDIRECT(ADDRESS(ROW()-1,COLUMN())),KALINDO[[#This Row],[ID NOTA]])</f>
        <v>ID NOTA_H</v>
      </c>
    </row>
    <row r="158" spans="1:26" x14ac:dyDescent="0.25">
      <c r="A158" s="32"/>
      <c r="B158" s="48" t="str">
        <f>IF(KALINDO[[#This Row],[N_ID]]="","",INDEX(Table1[ID],MATCH(KALINDO[[#This Row],[N_ID]],Table1[N_ID],0)))</f>
        <v/>
      </c>
      <c r="C158" s="48" t="str">
        <f ca="1">IF(KALINDO[[#This Row],[//]]="","",HYPERLINK("[NOTA.xlsx]NOTA!D"&amp;KALINDO[[#This Row],[//]]+2,"&gt;"))</f>
        <v/>
      </c>
      <c r="D158" s="48" t="str">
        <f>IF(KALINDO[[#This Row],[ID NOTA]]="","",INDEX(Table1[QB],MATCH(KALINDO[[#This Row],[ID NOTA]],Table1[ID],0)))</f>
        <v/>
      </c>
      <c r="E15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58" s="48"/>
      <c r="G158" s="30" t="str">
        <f ca="1">IF(KALINDO[[#This Row],[N_ID]]="","",INDEX(INDIRECT($2:$2),KALINDO[[#This Row],[//]]))</f>
        <v/>
      </c>
      <c r="H158" s="30" t="str">
        <f ca="1">IF(KALINDO[[#This Row],[N_ID]]="","",INDEX(INDIRECT($2:$2),KALINDO[[#This Row],[//]]))</f>
        <v/>
      </c>
      <c r="I158" s="31" t="str">
        <f ca="1">IF(KALINDO[[#This Row],[N_ID]]="","",INDEX(INDIRECT($2:$2),KALINDO[[#This Row],[//]]))</f>
        <v/>
      </c>
      <c r="J158" s="31" t="str">
        <f ca="1">IF(KALINDO[[#This Row],[//]]="","",INDEX([3]!db[NB PAJAK],KALINDO[[#This Row],[stt]]-1))</f>
        <v/>
      </c>
      <c r="K158" s="48" t="str">
        <f ca="1">IF(KALINDO[[#This Row],[//]]="","",INDEX(INDIRECT($2:$2),KALINDO[[#This Row],[//]]))</f>
        <v/>
      </c>
      <c r="L158" s="48" t="str">
        <f ca="1">IF(KALINDO[[#This Row],[//]]="","",INDEX(INDIRECT($2:$2),KALINDO[[#This Row],[//]]))</f>
        <v/>
      </c>
      <c r="M158" s="48" t="str">
        <f ca="1">IF(KALINDO[[#This Row],[//]]="","",INDEX(INDIRECT($2:$2),KALINDO[[#This Row],[//]]))</f>
        <v/>
      </c>
      <c r="N158" s="33" t="str">
        <f ca="1">IF(KALINDO[[#This Row],[//]]="","",INDEX(INDIRECT($2:$2),KALINDO[[#This Row],[//]]))</f>
        <v/>
      </c>
      <c r="O158" s="44" t="str">
        <f ca="1">IF(KALINDO[[#This Row],[//]]="","",INDEX(INDIRECT($2:$2),KALINDO[[#This Row],[//]]))</f>
        <v/>
      </c>
      <c r="P158" s="44" t="str">
        <f ca="1">IF(KALINDO[[#This Row],[//]]="","",IF(INDEX(INDIRECT($2:$2),KALINDO[[#This Row],[//]])="","",INDEX(INDIRECT($2:$2),KALINDO[[#This Row],[//]])))</f>
        <v/>
      </c>
      <c r="Q158" s="33" t="str">
        <f ca="1">IF(KALINDO[[#This Row],[//]]="","",INDEX(INDIRECT($2:$2),KALINDO[[#This Row],[//]]))</f>
        <v/>
      </c>
      <c r="R1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58" s="45" t="str">
        <f ca="1">IF(KALINDO[[#This Row],[//]]="","",IF(INDEX(INDIRECT($2:$2),KALINDO[[#This Row],[//]])="","",INDEX(INDIRECT($2:$2),KALINDO[[#This Row],[//]])))</f>
        <v/>
      </c>
      <c r="U158" s="31" t="str">
        <f ca="1">IF(KALINDO[[#This Row],[//]]="","",INDEX(INDIRECT($2:$2),KALINDO[[#This Row],[//]]))</f>
        <v/>
      </c>
      <c r="V158" s="31" t="str">
        <f ca="1">LOWER(SUBSTITUTE(SUBSTITUTE(SUBSTITUTE(SUBSTITUTE(SUBSTITUTE(SUBSTITUTE(SUBSTITUTE(KALINDO[[#This Row],[N.B.nota]]," ",""),"-",""),"(",""),")",""),".",""),",",""),"/",""))</f>
        <v/>
      </c>
      <c r="W158" s="31" t="str">
        <f ca="1">IF(KALINDO[[#This Row],[concat]]="","",MATCH(KALINDO[[#This Row],[concat]],[3]!db[NB NOTA_C],0)+1)</f>
        <v/>
      </c>
      <c r="X158" s="31" t="str">
        <f ca="1">IF(KALINDO[[#This Row],[N.B.nota]]="","",ADDRESS(ROW(KALINDO[QB]),COLUMN(KALINDO[QB]))&amp;":"&amp;ADDRESS(ROW(),COLUMN(KALINDO[QB])))</f>
        <v/>
      </c>
      <c r="Y158" s="46" t="str">
        <f ca="1">IF(KALINDO[[#This Row],[//]]="","",HYPERLINK("[../DB.xlsx]DB!e"&amp;MATCH(KALINDO[[#This Row],[concat]],[3]!db[NB NOTA_C],0)+1,"&gt;"))</f>
        <v/>
      </c>
      <c r="Z158" s="32" t="str">
        <f ca="1">IF(KALINDO[[#This Row],[ID NOTA]]="",INDIRECT(ADDRESS(ROW()-1,COLUMN())),KALINDO[[#This Row],[ID NOTA]])</f>
        <v>ID NOTA_H</v>
      </c>
    </row>
    <row r="159" spans="1:26" x14ac:dyDescent="0.25">
      <c r="A159" s="32"/>
      <c r="B159" s="48" t="str">
        <f>IF(KALINDO[[#This Row],[N_ID]]="","",INDEX(Table1[ID],MATCH(KALINDO[[#This Row],[N_ID]],Table1[N_ID],0)))</f>
        <v/>
      </c>
      <c r="C159" s="48" t="str">
        <f ca="1">IF(KALINDO[[#This Row],[//]]="","",HYPERLINK("[NOTA.xlsx]NOTA!D"&amp;KALINDO[[#This Row],[//]]+2,"&gt;"))</f>
        <v/>
      </c>
      <c r="D159" s="48" t="str">
        <f>IF(KALINDO[[#This Row],[ID NOTA]]="","",INDEX(Table1[QB],MATCH(KALINDO[[#This Row],[ID NOTA]],Table1[ID],0)))</f>
        <v/>
      </c>
      <c r="E15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59" s="48"/>
      <c r="G159" s="30" t="str">
        <f ca="1">IF(KALINDO[[#This Row],[N_ID]]="","",INDEX(INDIRECT($2:$2),KALINDO[[#This Row],[//]]))</f>
        <v/>
      </c>
      <c r="H159" s="30" t="str">
        <f ca="1">IF(KALINDO[[#This Row],[N_ID]]="","",INDEX(INDIRECT($2:$2),KALINDO[[#This Row],[//]]))</f>
        <v/>
      </c>
      <c r="I159" s="31" t="str">
        <f ca="1">IF(KALINDO[[#This Row],[N_ID]]="","",INDEX(INDIRECT($2:$2),KALINDO[[#This Row],[//]]))</f>
        <v/>
      </c>
      <c r="J159" s="31" t="str">
        <f ca="1">IF(KALINDO[[#This Row],[//]]="","",INDEX([3]!db[NB PAJAK],KALINDO[[#This Row],[stt]]-1))</f>
        <v/>
      </c>
      <c r="K159" s="48" t="str">
        <f ca="1">IF(KALINDO[[#This Row],[//]]="","",INDEX(INDIRECT($2:$2),KALINDO[[#This Row],[//]]))</f>
        <v/>
      </c>
      <c r="L159" s="48" t="str">
        <f ca="1">IF(KALINDO[[#This Row],[//]]="","",INDEX(INDIRECT($2:$2),KALINDO[[#This Row],[//]]))</f>
        <v/>
      </c>
      <c r="M159" s="48" t="str">
        <f ca="1">IF(KALINDO[[#This Row],[//]]="","",INDEX(INDIRECT($2:$2),KALINDO[[#This Row],[//]]))</f>
        <v/>
      </c>
      <c r="N159" s="33" t="str">
        <f ca="1">IF(KALINDO[[#This Row],[//]]="","",INDEX(INDIRECT($2:$2),KALINDO[[#This Row],[//]]))</f>
        <v/>
      </c>
      <c r="O159" s="44" t="str">
        <f ca="1">IF(KALINDO[[#This Row],[//]]="","",INDEX(INDIRECT($2:$2),KALINDO[[#This Row],[//]]))</f>
        <v/>
      </c>
      <c r="P159" s="44" t="str">
        <f ca="1">IF(KALINDO[[#This Row],[//]]="","",IF(INDEX(INDIRECT($2:$2),KALINDO[[#This Row],[//]])="","",INDEX(INDIRECT($2:$2),KALINDO[[#This Row],[//]])))</f>
        <v/>
      </c>
      <c r="Q159" s="33" t="str">
        <f ca="1">IF(KALINDO[[#This Row],[//]]="","",INDEX(INDIRECT($2:$2),KALINDO[[#This Row],[//]]))</f>
        <v/>
      </c>
      <c r="R1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59" s="45" t="str">
        <f ca="1">IF(KALINDO[[#This Row],[//]]="","",IF(INDEX(INDIRECT($2:$2),KALINDO[[#This Row],[//]])="","",INDEX(INDIRECT($2:$2),KALINDO[[#This Row],[//]])))</f>
        <v/>
      </c>
      <c r="U159" s="31" t="str">
        <f ca="1">IF(KALINDO[[#This Row],[//]]="","",INDEX(INDIRECT($2:$2),KALINDO[[#This Row],[//]]))</f>
        <v/>
      </c>
      <c r="V159" s="31" t="str">
        <f ca="1">LOWER(SUBSTITUTE(SUBSTITUTE(SUBSTITUTE(SUBSTITUTE(SUBSTITUTE(SUBSTITUTE(SUBSTITUTE(KALINDO[[#This Row],[N.B.nota]]," ",""),"-",""),"(",""),")",""),".",""),",",""),"/",""))</f>
        <v/>
      </c>
      <c r="W159" s="31" t="str">
        <f ca="1">IF(KALINDO[[#This Row],[concat]]="","",MATCH(KALINDO[[#This Row],[concat]],[3]!db[NB NOTA_C],0)+1)</f>
        <v/>
      </c>
      <c r="X159" s="31" t="str">
        <f ca="1">IF(KALINDO[[#This Row],[N.B.nota]]="","",ADDRESS(ROW(KALINDO[QB]),COLUMN(KALINDO[QB]))&amp;":"&amp;ADDRESS(ROW(),COLUMN(KALINDO[QB])))</f>
        <v/>
      </c>
      <c r="Y159" s="46" t="str">
        <f ca="1">IF(KALINDO[[#This Row],[//]]="","",HYPERLINK("[../DB.xlsx]DB!e"&amp;MATCH(KALINDO[[#This Row],[concat]],[3]!db[NB NOTA_C],0)+1,"&gt;"))</f>
        <v/>
      </c>
      <c r="Z159" s="32" t="str">
        <f ca="1">IF(KALINDO[[#This Row],[ID NOTA]]="",INDIRECT(ADDRESS(ROW()-1,COLUMN())),KALINDO[[#This Row],[ID NOTA]])</f>
        <v>ID NOTA_H</v>
      </c>
    </row>
    <row r="160" spans="1:26" x14ac:dyDescent="0.25">
      <c r="A160" s="32"/>
      <c r="B160" s="48" t="str">
        <f>IF(KALINDO[[#This Row],[N_ID]]="","",INDEX(Table1[ID],MATCH(KALINDO[[#This Row],[N_ID]],Table1[N_ID],0)))</f>
        <v/>
      </c>
      <c r="C160" s="48" t="str">
        <f ca="1">IF(KALINDO[[#This Row],[//]]="","",HYPERLINK("[NOTA.xlsx]NOTA!D"&amp;KALINDO[[#This Row],[//]]+2,"&gt;"))</f>
        <v/>
      </c>
      <c r="D160" s="48" t="str">
        <f>IF(KALINDO[[#This Row],[ID NOTA]]="","",INDEX(Table1[QB],MATCH(KALINDO[[#This Row],[ID NOTA]],Table1[ID],0)))</f>
        <v/>
      </c>
      <c r="E16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60" s="48"/>
      <c r="G160" s="30" t="str">
        <f ca="1">IF(KALINDO[[#This Row],[N_ID]]="","",INDEX(INDIRECT($2:$2),KALINDO[[#This Row],[//]]))</f>
        <v/>
      </c>
      <c r="H160" s="30" t="str">
        <f ca="1">IF(KALINDO[[#This Row],[N_ID]]="","",INDEX(INDIRECT($2:$2),KALINDO[[#This Row],[//]]))</f>
        <v/>
      </c>
      <c r="I160" s="31" t="str">
        <f ca="1">IF(KALINDO[[#This Row],[N_ID]]="","",INDEX(INDIRECT($2:$2),KALINDO[[#This Row],[//]]))</f>
        <v/>
      </c>
      <c r="J160" s="31" t="str">
        <f ca="1">IF(KALINDO[[#This Row],[//]]="","",INDEX([3]!db[NB PAJAK],KALINDO[[#This Row],[stt]]-1))</f>
        <v/>
      </c>
      <c r="K160" s="48" t="str">
        <f ca="1">IF(KALINDO[[#This Row],[//]]="","",INDEX(INDIRECT($2:$2),KALINDO[[#This Row],[//]]))</f>
        <v/>
      </c>
      <c r="L160" s="48" t="str">
        <f ca="1">IF(KALINDO[[#This Row],[//]]="","",INDEX(INDIRECT($2:$2),KALINDO[[#This Row],[//]]))</f>
        <v/>
      </c>
      <c r="M160" s="48" t="str">
        <f ca="1">IF(KALINDO[[#This Row],[//]]="","",INDEX(INDIRECT($2:$2),KALINDO[[#This Row],[//]]))</f>
        <v/>
      </c>
      <c r="N160" s="33" t="str">
        <f ca="1">IF(KALINDO[[#This Row],[//]]="","",INDEX(INDIRECT($2:$2),KALINDO[[#This Row],[//]]))</f>
        <v/>
      </c>
      <c r="O160" s="44" t="str">
        <f ca="1">IF(KALINDO[[#This Row],[//]]="","",INDEX(INDIRECT($2:$2),KALINDO[[#This Row],[//]]))</f>
        <v/>
      </c>
      <c r="P160" s="44" t="str">
        <f ca="1">IF(KALINDO[[#This Row],[//]]="","",IF(INDEX(INDIRECT($2:$2),KALINDO[[#This Row],[//]])="","",INDEX(INDIRECT($2:$2),KALINDO[[#This Row],[//]])))</f>
        <v/>
      </c>
      <c r="Q160" s="33" t="str">
        <f ca="1">IF(KALINDO[[#This Row],[//]]="","",INDEX(INDIRECT($2:$2),KALINDO[[#This Row],[//]]))</f>
        <v/>
      </c>
      <c r="R1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60" s="45" t="str">
        <f ca="1">IF(KALINDO[[#This Row],[//]]="","",IF(INDEX(INDIRECT($2:$2),KALINDO[[#This Row],[//]])="","",INDEX(INDIRECT($2:$2),KALINDO[[#This Row],[//]])))</f>
        <v/>
      </c>
      <c r="U160" s="31" t="str">
        <f ca="1">IF(KALINDO[[#This Row],[//]]="","",INDEX(INDIRECT($2:$2),KALINDO[[#This Row],[//]]))</f>
        <v/>
      </c>
      <c r="V160" s="31" t="str">
        <f ca="1">LOWER(SUBSTITUTE(SUBSTITUTE(SUBSTITUTE(SUBSTITUTE(SUBSTITUTE(SUBSTITUTE(SUBSTITUTE(KALINDO[[#This Row],[N.B.nota]]," ",""),"-",""),"(",""),")",""),".",""),",",""),"/",""))</f>
        <v/>
      </c>
      <c r="W160" s="31" t="str">
        <f ca="1">IF(KALINDO[[#This Row],[concat]]="","",MATCH(KALINDO[[#This Row],[concat]],[3]!db[NB NOTA_C],0)+1)</f>
        <v/>
      </c>
      <c r="X160" s="31" t="str">
        <f ca="1">IF(KALINDO[[#This Row],[N.B.nota]]="","",ADDRESS(ROW(KALINDO[QB]),COLUMN(KALINDO[QB]))&amp;":"&amp;ADDRESS(ROW(),COLUMN(KALINDO[QB])))</f>
        <v/>
      </c>
      <c r="Y160" s="46" t="str">
        <f ca="1">IF(KALINDO[[#This Row],[//]]="","",HYPERLINK("[../DB.xlsx]DB!e"&amp;MATCH(KALINDO[[#This Row],[concat]],[3]!db[NB NOTA_C],0)+1,"&gt;"))</f>
        <v/>
      </c>
      <c r="Z160" s="32" t="str">
        <f ca="1">IF(KALINDO[[#This Row],[ID NOTA]]="",INDIRECT(ADDRESS(ROW()-1,COLUMN())),KALINDO[[#This Row],[ID NOTA]])</f>
        <v>ID NOTA_H</v>
      </c>
    </row>
    <row r="161" spans="1:26" x14ac:dyDescent="0.25">
      <c r="A161" s="32"/>
      <c r="B161" s="48" t="str">
        <f>IF(KALINDO[[#This Row],[N_ID]]="","",INDEX(Table1[ID],MATCH(KALINDO[[#This Row],[N_ID]],Table1[N_ID],0)))</f>
        <v/>
      </c>
      <c r="C161" s="48" t="str">
        <f ca="1">IF(KALINDO[[#This Row],[//]]="","",HYPERLINK("[NOTA.xlsx]NOTA!D"&amp;KALINDO[[#This Row],[//]]+2,"&gt;"))</f>
        <v/>
      </c>
      <c r="D161" s="48" t="str">
        <f>IF(KALINDO[[#This Row],[ID NOTA]]="","",INDEX(Table1[QB],MATCH(KALINDO[[#This Row],[ID NOTA]],Table1[ID],0)))</f>
        <v/>
      </c>
      <c r="E16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61" s="48"/>
      <c r="G161" s="30" t="str">
        <f ca="1">IF(KALINDO[[#This Row],[N_ID]]="","",INDEX(INDIRECT($2:$2),KALINDO[[#This Row],[//]]))</f>
        <v/>
      </c>
      <c r="H161" s="30" t="str">
        <f ca="1">IF(KALINDO[[#This Row],[N_ID]]="","",INDEX(INDIRECT($2:$2),KALINDO[[#This Row],[//]]))</f>
        <v/>
      </c>
      <c r="I161" s="31" t="str">
        <f ca="1">IF(KALINDO[[#This Row],[N_ID]]="","",INDEX(INDIRECT($2:$2),KALINDO[[#This Row],[//]]))</f>
        <v/>
      </c>
      <c r="J161" s="31" t="str">
        <f ca="1">IF(KALINDO[[#This Row],[//]]="","",INDEX([3]!db[NB PAJAK],KALINDO[[#This Row],[stt]]-1))</f>
        <v/>
      </c>
      <c r="K161" s="48" t="str">
        <f ca="1">IF(KALINDO[[#This Row],[//]]="","",INDEX(INDIRECT($2:$2),KALINDO[[#This Row],[//]]))</f>
        <v/>
      </c>
      <c r="L161" s="48" t="str">
        <f ca="1">IF(KALINDO[[#This Row],[//]]="","",INDEX(INDIRECT($2:$2),KALINDO[[#This Row],[//]]))</f>
        <v/>
      </c>
      <c r="M161" s="48" t="str">
        <f ca="1">IF(KALINDO[[#This Row],[//]]="","",INDEX(INDIRECT($2:$2),KALINDO[[#This Row],[//]]))</f>
        <v/>
      </c>
      <c r="N161" s="33" t="str">
        <f ca="1">IF(KALINDO[[#This Row],[//]]="","",INDEX(INDIRECT($2:$2),KALINDO[[#This Row],[//]]))</f>
        <v/>
      </c>
      <c r="O161" s="44" t="str">
        <f ca="1">IF(KALINDO[[#This Row],[//]]="","",INDEX(INDIRECT($2:$2),KALINDO[[#This Row],[//]]))</f>
        <v/>
      </c>
      <c r="P161" s="44" t="str">
        <f ca="1">IF(KALINDO[[#This Row],[//]]="","",IF(INDEX(INDIRECT($2:$2),KALINDO[[#This Row],[//]])="","",INDEX(INDIRECT($2:$2),KALINDO[[#This Row],[//]])))</f>
        <v/>
      </c>
      <c r="Q161" s="33" t="str">
        <f ca="1">IF(KALINDO[[#This Row],[//]]="","",INDEX(INDIRECT($2:$2),KALINDO[[#This Row],[//]]))</f>
        <v/>
      </c>
      <c r="R1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61" s="45" t="str">
        <f ca="1">IF(KALINDO[[#This Row],[//]]="","",IF(INDEX(INDIRECT($2:$2),KALINDO[[#This Row],[//]])="","",INDEX(INDIRECT($2:$2),KALINDO[[#This Row],[//]])))</f>
        <v/>
      </c>
      <c r="U161" s="31" t="str">
        <f ca="1">IF(KALINDO[[#This Row],[//]]="","",INDEX(INDIRECT($2:$2),KALINDO[[#This Row],[//]]))</f>
        <v/>
      </c>
      <c r="V161" s="31" t="str">
        <f ca="1">LOWER(SUBSTITUTE(SUBSTITUTE(SUBSTITUTE(SUBSTITUTE(SUBSTITUTE(SUBSTITUTE(SUBSTITUTE(KALINDO[[#This Row],[N.B.nota]]," ",""),"-",""),"(",""),")",""),".",""),",",""),"/",""))</f>
        <v/>
      </c>
      <c r="W161" s="31" t="str">
        <f ca="1">IF(KALINDO[[#This Row],[concat]]="","",MATCH(KALINDO[[#This Row],[concat]],[3]!db[NB NOTA_C],0)+1)</f>
        <v/>
      </c>
      <c r="X161" s="31" t="str">
        <f ca="1">IF(KALINDO[[#This Row],[N.B.nota]]="","",ADDRESS(ROW(KALINDO[QB]),COLUMN(KALINDO[QB]))&amp;":"&amp;ADDRESS(ROW(),COLUMN(KALINDO[QB])))</f>
        <v/>
      </c>
      <c r="Y161" s="46" t="str">
        <f ca="1">IF(KALINDO[[#This Row],[//]]="","",HYPERLINK("[../DB.xlsx]DB!e"&amp;MATCH(KALINDO[[#This Row],[concat]],[3]!db[NB NOTA_C],0)+1,"&gt;"))</f>
        <v/>
      </c>
      <c r="Z161" s="32" t="str">
        <f ca="1">IF(KALINDO[[#This Row],[ID NOTA]]="",INDIRECT(ADDRESS(ROW()-1,COLUMN())),KALINDO[[#This Row],[ID NOTA]])</f>
        <v>ID NOTA_H</v>
      </c>
    </row>
    <row r="162" spans="1:26" x14ac:dyDescent="0.25">
      <c r="A162" s="32"/>
      <c r="B162" s="48" t="str">
        <f>IF(KALINDO[[#This Row],[N_ID]]="","",INDEX(Table1[ID],MATCH(KALINDO[[#This Row],[N_ID]],Table1[N_ID],0)))</f>
        <v/>
      </c>
      <c r="C162" s="48" t="str">
        <f ca="1">IF(KALINDO[[#This Row],[//]]="","",HYPERLINK("[NOTA.xlsx]NOTA!D"&amp;KALINDO[[#This Row],[//]]+2,"&gt;"))</f>
        <v/>
      </c>
      <c r="D162" s="48" t="str">
        <f>IF(KALINDO[[#This Row],[ID NOTA]]="","",INDEX(Table1[QB],MATCH(KALINDO[[#This Row],[ID NOTA]],Table1[ID],0)))</f>
        <v/>
      </c>
      <c r="E16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62" s="48"/>
      <c r="G162" s="30" t="str">
        <f ca="1">IF(KALINDO[[#This Row],[N_ID]]="","",INDEX(INDIRECT($2:$2),KALINDO[[#This Row],[//]]))</f>
        <v/>
      </c>
      <c r="H162" s="30" t="str">
        <f ca="1">IF(KALINDO[[#This Row],[N_ID]]="","",INDEX(INDIRECT($2:$2),KALINDO[[#This Row],[//]]))</f>
        <v/>
      </c>
      <c r="I162" s="31" t="str">
        <f ca="1">IF(KALINDO[[#This Row],[N_ID]]="","",INDEX(INDIRECT($2:$2),KALINDO[[#This Row],[//]]))</f>
        <v/>
      </c>
      <c r="J162" s="31" t="str">
        <f ca="1">IF(KALINDO[[#This Row],[//]]="","",INDEX([3]!db[NB PAJAK],KALINDO[[#This Row],[stt]]-1))</f>
        <v/>
      </c>
      <c r="K162" s="48" t="str">
        <f ca="1">IF(KALINDO[[#This Row],[//]]="","",INDEX(INDIRECT($2:$2),KALINDO[[#This Row],[//]]))</f>
        <v/>
      </c>
      <c r="L162" s="48" t="str">
        <f ca="1">IF(KALINDO[[#This Row],[//]]="","",INDEX(INDIRECT($2:$2),KALINDO[[#This Row],[//]]))</f>
        <v/>
      </c>
      <c r="M162" s="48" t="str">
        <f ca="1">IF(KALINDO[[#This Row],[//]]="","",INDEX(INDIRECT($2:$2),KALINDO[[#This Row],[//]]))</f>
        <v/>
      </c>
      <c r="N162" s="33" t="str">
        <f ca="1">IF(KALINDO[[#This Row],[//]]="","",INDEX(INDIRECT($2:$2),KALINDO[[#This Row],[//]]))</f>
        <v/>
      </c>
      <c r="O162" s="44" t="str">
        <f ca="1">IF(KALINDO[[#This Row],[//]]="","",INDEX(INDIRECT($2:$2),KALINDO[[#This Row],[//]]))</f>
        <v/>
      </c>
      <c r="P162" s="44" t="str">
        <f ca="1">IF(KALINDO[[#This Row],[//]]="","",IF(INDEX(INDIRECT($2:$2),KALINDO[[#This Row],[//]])="","",INDEX(INDIRECT($2:$2),KALINDO[[#This Row],[//]])))</f>
        <v/>
      </c>
      <c r="Q162" s="33" t="str">
        <f ca="1">IF(KALINDO[[#This Row],[//]]="","",INDEX(INDIRECT($2:$2),KALINDO[[#This Row],[//]]))</f>
        <v/>
      </c>
      <c r="R1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62" s="45" t="str">
        <f ca="1">IF(KALINDO[[#This Row],[//]]="","",IF(INDEX(INDIRECT($2:$2),KALINDO[[#This Row],[//]])="","",INDEX(INDIRECT($2:$2),KALINDO[[#This Row],[//]])))</f>
        <v/>
      </c>
      <c r="U162" s="31" t="str">
        <f ca="1">IF(KALINDO[[#This Row],[//]]="","",INDEX(INDIRECT($2:$2),KALINDO[[#This Row],[//]]))</f>
        <v/>
      </c>
      <c r="V162" s="31" t="str">
        <f ca="1">LOWER(SUBSTITUTE(SUBSTITUTE(SUBSTITUTE(SUBSTITUTE(SUBSTITUTE(SUBSTITUTE(SUBSTITUTE(KALINDO[[#This Row],[N.B.nota]]," ",""),"-",""),"(",""),")",""),".",""),",",""),"/",""))</f>
        <v/>
      </c>
      <c r="W162" s="31" t="str">
        <f ca="1">IF(KALINDO[[#This Row],[concat]]="","",MATCH(KALINDO[[#This Row],[concat]],[3]!db[NB NOTA_C],0)+1)</f>
        <v/>
      </c>
      <c r="X162" s="31" t="str">
        <f ca="1">IF(KALINDO[[#This Row],[N.B.nota]]="","",ADDRESS(ROW(KALINDO[QB]),COLUMN(KALINDO[QB]))&amp;":"&amp;ADDRESS(ROW(),COLUMN(KALINDO[QB])))</f>
        <v/>
      </c>
      <c r="Y162" s="46" t="str">
        <f ca="1">IF(KALINDO[[#This Row],[//]]="","",HYPERLINK("[../DB.xlsx]DB!e"&amp;MATCH(KALINDO[[#This Row],[concat]],[3]!db[NB NOTA_C],0)+1,"&gt;"))</f>
        <v/>
      </c>
      <c r="Z162" s="32" t="str">
        <f ca="1">IF(KALINDO[[#This Row],[ID NOTA]]="",INDIRECT(ADDRESS(ROW()-1,COLUMN())),KALINDO[[#This Row],[ID NOTA]])</f>
        <v>ID NOTA_H</v>
      </c>
    </row>
    <row r="163" spans="1:26" x14ac:dyDescent="0.25">
      <c r="A163" s="32"/>
      <c r="B163" s="48" t="str">
        <f>IF(KALINDO[[#This Row],[N_ID]]="","",INDEX(Table1[ID],MATCH(KALINDO[[#This Row],[N_ID]],Table1[N_ID],0)))</f>
        <v/>
      </c>
      <c r="C163" s="48" t="str">
        <f ca="1">IF(KALINDO[[#This Row],[//]]="","",HYPERLINK("[NOTA.xlsx]NOTA!D"&amp;KALINDO[[#This Row],[//]]+2,"&gt;"))</f>
        <v/>
      </c>
      <c r="D163" s="48" t="str">
        <f>IF(KALINDO[[#This Row],[ID NOTA]]="","",INDEX(Table1[QB],MATCH(KALINDO[[#This Row],[ID NOTA]],Table1[ID],0)))</f>
        <v/>
      </c>
      <c r="E16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63" s="48"/>
      <c r="G163" s="30" t="str">
        <f ca="1">IF(KALINDO[[#This Row],[N_ID]]="","",INDEX(INDIRECT($2:$2),KALINDO[[#This Row],[//]]))</f>
        <v/>
      </c>
      <c r="H163" s="30" t="str">
        <f ca="1">IF(KALINDO[[#This Row],[N_ID]]="","",INDEX(INDIRECT($2:$2),KALINDO[[#This Row],[//]]))</f>
        <v/>
      </c>
      <c r="I163" s="31" t="str">
        <f ca="1">IF(KALINDO[[#This Row],[N_ID]]="","",INDEX(INDIRECT($2:$2),KALINDO[[#This Row],[//]]))</f>
        <v/>
      </c>
      <c r="J163" s="31" t="str">
        <f ca="1">IF(KALINDO[[#This Row],[//]]="","",INDEX([3]!db[NB PAJAK],KALINDO[[#This Row],[stt]]-1))</f>
        <v/>
      </c>
      <c r="K163" s="48" t="str">
        <f ca="1">IF(KALINDO[[#This Row],[//]]="","",INDEX(INDIRECT($2:$2),KALINDO[[#This Row],[//]]))</f>
        <v/>
      </c>
      <c r="L163" s="48" t="str">
        <f ca="1">IF(KALINDO[[#This Row],[//]]="","",INDEX(INDIRECT($2:$2),KALINDO[[#This Row],[//]]))</f>
        <v/>
      </c>
      <c r="M163" s="48" t="str">
        <f ca="1">IF(KALINDO[[#This Row],[//]]="","",INDEX(INDIRECT($2:$2),KALINDO[[#This Row],[//]]))</f>
        <v/>
      </c>
      <c r="N163" s="33" t="str">
        <f ca="1">IF(KALINDO[[#This Row],[//]]="","",INDEX(INDIRECT($2:$2),KALINDO[[#This Row],[//]]))</f>
        <v/>
      </c>
      <c r="O163" s="44" t="str">
        <f ca="1">IF(KALINDO[[#This Row],[//]]="","",INDEX(INDIRECT($2:$2),KALINDO[[#This Row],[//]]))</f>
        <v/>
      </c>
      <c r="P163" s="44" t="str">
        <f ca="1">IF(KALINDO[[#This Row],[//]]="","",IF(INDEX(INDIRECT($2:$2),KALINDO[[#This Row],[//]])="","",INDEX(INDIRECT($2:$2),KALINDO[[#This Row],[//]])))</f>
        <v/>
      </c>
      <c r="Q163" s="33" t="str">
        <f ca="1">IF(KALINDO[[#This Row],[//]]="","",INDEX(INDIRECT($2:$2),KALINDO[[#This Row],[//]]))</f>
        <v/>
      </c>
      <c r="R1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63" s="45" t="str">
        <f ca="1">IF(KALINDO[[#This Row],[//]]="","",IF(INDEX(INDIRECT($2:$2),KALINDO[[#This Row],[//]])="","",INDEX(INDIRECT($2:$2),KALINDO[[#This Row],[//]])))</f>
        <v/>
      </c>
      <c r="U163" s="31" t="str">
        <f ca="1">IF(KALINDO[[#This Row],[//]]="","",INDEX(INDIRECT($2:$2),KALINDO[[#This Row],[//]]))</f>
        <v/>
      </c>
      <c r="V163" s="31" t="str">
        <f ca="1">LOWER(SUBSTITUTE(SUBSTITUTE(SUBSTITUTE(SUBSTITUTE(SUBSTITUTE(SUBSTITUTE(SUBSTITUTE(KALINDO[[#This Row],[N.B.nota]]," ",""),"-",""),"(",""),")",""),".",""),",",""),"/",""))</f>
        <v/>
      </c>
      <c r="W163" s="31" t="str">
        <f ca="1">IF(KALINDO[[#This Row],[concat]]="","",MATCH(KALINDO[[#This Row],[concat]],[3]!db[NB NOTA_C],0)+1)</f>
        <v/>
      </c>
      <c r="X163" s="31" t="str">
        <f ca="1">IF(KALINDO[[#This Row],[N.B.nota]]="","",ADDRESS(ROW(KALINDO[QB]),COLUMN(KALINDO[QB]))&amp;":"&amp;ADDRESS(ROW(),COLUMN(KALINDO[QB])))</f>
        <v/>
      </c>
      <c r="Y163" s="46" t="str">
        <f ca="1">IF(KALINDO[[#This Row],[//]]="","",HYPERLINK("[../DB.xlsx]DB!e"&amp;MATCH(KALINDO[[#This Row],[concat]],[3]!db[NB NOTA_C],0)+1,"&gt;"))</f>
        <v/>
      </c>
      <c r="Z163" s="32" t="str">
        <f ca="1">IF(KALINDO[[#This Row],[ID NOTA]]="",INDIRECT(ADDRESS(ROW()-1,COLUMN())),KALINDO[[#This Row],[ID NOTA]])</f>
        <v>ID NOTA_H</v>
      </c>
    </row>
    <row r="164" spans="1:26" x14ac:dyDescent="0.25">
      <c r="A164" s="32"/>
      <c r="B164" s="48" t="str">
        <f>IF(KALINDO[[#This Row],[N_ID]]="","",INDEX(Table1[ID],MATCH(KALINDO[[#This Row],[N_ID]],Table1[N_ID],0)))</f>
        <v/>
      </c>
      <c r="C164" s="48" t="str">
        <f ca="1">IF(KALINDO[[#This Row],[//]]="","",HYPERLINK("[NOTA.xlsx]NOTA!D"&amp;KALINDO[[#This Row],[//]]+2,"&gt;"))</f>
        <v/>
      </c>
      <c r="D164" s="48" t="str">
        <f>IF(KALINDO[[#This Row],[ID NOTA]]="","",INDEX(Table1[QB],MATCH(KALINDO[[#This Row],[ID NOTA]],Table1[ID],0)))</f>
        <v/>
      </c>
      <c r="E16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64" s="48"/>
      <c r="G164" s="30" t="str">
        <f ca="1">IF(KALINDO[[#This Row],[N_ID]]="","",INDEX(INDIRECT($2:$2),KALINDO[[#This Row],[//]]))</f>
        <v/>
      </c>
      <c r="H164" s="30" t="str">
        <f ca="1">IF(KALINDO[[#This Row],[N_ID]]="","",INDEX(INDIRECT($2:$2),KALINDO[[#This Row],[//]]))</f>
        <v/>
      </c>
      <c r="I164" s="31" t="str">
        <f ca="1">IF(KALINDO[[#This Row],[N_ID]]="","",INDEX(INDIRECT($2:$2),KALINDO[[#This Row],[//]]))</f>
        <v/>
      </c>
      <c r="J164" s="31" t="str">
        <f ca="1">IF(KALINDO[[#This Row],[//]]="","",INDEX([3]!db[NB PAJAK],KALINDO[[#This Row],[stt]]-1))</f>
        <v/>
      </c>
      <c r="K164" s="48" t="str">
        <f ca="1">IF(KALINDO[[#This Row],[//]]="","",INDEX(INDIRECT($2:$2),KALINDO[[#This Row],[//]]))</f>
        <v/>
      </c>
      <c r="L164" s="48" t="str">
        <f ca="1">IF(KALINDO[[#This Row],[//]]="","",INDEX(INDIRECT($2:$2),KALINDO[[#This Row],[//]]))</f>
        <v/>
      </c>
      <c r="M164" s="48" t="str">
        <f ca="1">IF(KALINDO[[#This Row],[//]]="","",INDEX(INDIRECT($2:$2),KALINDO[[#This Row],[//]]))</f>
        <v/>
      </c>
      <c r="N164" s="33" t="str">
        <f ca="1">IF(KALINDO[[#This Row],[//]]="","",INDEX(INDIRECT($2:$2),KALINDO[[#This Row],[//]]))</f>
        <v/>
      </c>
      <c r="O164" s="44" t="str">
        <f ca="1">IF(KALINDO[[#This Row],[//]]="","",INDEX(INDIRECT($2:$2),KALINDO[[#This Row],[//]]))</f>
        <v/>
      </c>
      <c r="P164" s="44" t="str">
        <f ca="1">IF(KALINDO[[#This Row],[//]]="","",IF(INDEX(INDIRECT($2:$2),KALINDO[[#This Row],[//]])="","",INDEX(INDIRECT($2:$2),KALINDO[[#This Row],[//]])))</f>
        <v/>
      </c>
      <c r="Q164" s="33" t="str">
        <f ca="1">IF(KALINDO[[#This Row],[//]]="","",INDEX(INDIRECT($2:$2),KALINDO[[#This Row],[//]]))</f>
        <v/>
      </c>
      <c r="R1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64" s="45" t="str">
        <f ca="1">IF(KALINDO[[#This Row],[//]]="","",IF(INDEX(INDIRECT($2:$2),KALINDO[[#This Row],[//]])="","",INDEX(INDIRECT($2:$2),KALINDO[[#This Row],[//]])))</f>
        <v/>
      </c>
      <c r="U164" s="31" t="str">
        <f ca="1">IF(KALINDO[[#This Row],[//]]="","",INDEX(INDIRECT($2:$2),KALINDO[[#This Row],[//]]))</f>
        <v/>
      </c>
      <c r="V164" s="31" t="str">
        <f ca="1">LOWER(SUBSTITUTE(SUBSTITUTE(SUBSTITUTE(SUBSTITUTE(SUBSTITUTE(SUBSTITUTE(SUBSTITUTE(KALINDO[[#This Row],[N.B.nota]]," ",""),"-",""),"(",""),")",""),".",""),",",""),"/",""))</f>
        <v/>
      </c>
      <c r="W164" s="31" t="str">
        <f ca="1">IF(KALINDO[[#This Row],[concat]]="","",MATCH(KALINDO[[#This Row],[concat]],[3]!db[NB NOTA_C],0)+1)</f>
        <v/>
      </c>
      <c r="X164" s="31" t="str">
        <f ca="1">IF(KALINDO[[#This Row],[N.B.nota]]="","",ADDRESS(ROW(KALINDO[QB]),COLUMN(KALINDO[QB]))&amp;":"&amp;ADDRESS(ROW(),COLUMN(KALINDO[QB])))</f>
        <v/>
      </c>
      <c r="Y164" s="46" t="str">
        <f ca="1">IF(KALINDO[[#This Row],[//]]="","",HYPERLINK("[../DB.xlsx]DB!e"&amp;MATCH(KALINDO[[#This Row],[concat]],[3]!db[NB NOTA_C],0)+1,"&gt;"))</f>
        <v/>
      </c>
      <c r="Z164" s="32" t="str">
        <f ca="1">IF(KALINDO[[#This Row],[ID NOTA]]="",INDIRECT(ADDRESS(ROW()-1,COLUMN())),KALINDO[[#This Row],[ID NOTA]])</f>
        <v>ID NOTA_H</v>
      </c>
    </row>
    <row r="165" spans="1:26" x14ac:dyDescent="0.25">
      <c r="A165" s="32"/>
      <c r="B165" s="48" t="str">
        <f>IF(KALINDO[[#This Row],[N_ID]]="","",INDEX(Table1[ID],MATCH(KALINDO[[#This Row],[N_ID]],Table1[N_ID],0)))</f>
        <v/>
      </c>
      <c r="C165" s="48" t="str">
        <f ca="1">IF(KALINDO[[#This Row],[//]]="","",HYPERLINK("[NOTA.xlsx]NOTA!D"&amp;KALINDO[[#This Row],[//]]+2,"&gt;"))</f>
        <v/>
      </c>
      <c r="D165" s="48" t="str">
        <f>IF(KALINDO[[#This Row],[ID NOTA]]="","",INDEX(Table1[QB],MATCH(KALINDO[[#This Row],[ID NOTA]],Table1[ID],0)))</f>
        <v/>
      </c>
      <c r="E16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65" s="48"/>
      <c r="G165" s="30" t="str">
        <f ca="1">IF(KALINDO[[#This Row],[N_ID]]="","",INDEX(INDIRECT($2:$2),KALINDO[[#This Row],[//]]))</f>
        <v/>
      </c>
      <c r="H165" s="30" t="str">
        <f ca="1">IF(KALINDO[[#This Row],[N_ID]]="","",INDEX(INDIRECT($2:$2),KALINDO[[#This Row],[//]]))</f>
        <v/>
      </c>
      <c r="I165" s="31" t="str">
        <f ca="1">IF(KALINDO[[#This Row],[N_ID]]="","",INDEX(INDIRECT($2:$2),KALINDO[[#This Row],[//]]))</f>
        <v/>
      </c>
      <c r="J165" s="31" t="str">
        <f ca="1">IF(KALINDO[[#This Row],[//]]="","",INDEX([3]!db[NB PAJAK],KALINDO[[#This Row],[stt]]-1))</f>
        <v/>
      </c>
      <c r="K165" s="48" t="str">
        <f ca="1">IF(KALINDO[[#This Row],[//]]="","",INDEX(INDIRECT($2:$2),KALINDO[[#This Row],[//]]))</f>
        <v/>
      </c>
      <c r="L165" s="48" t="str">
        <f ca="1">IF(KALINDO[[#This Row],[//]]="","",INDEX(INDIRECT($2:$2),KALINDO[[#This Row],[//]]))</f>
        <v/>
      </c>
      <c r="M165" s="48" t="str">
        <f ca="1">IF(KALINDO[[#This Row],[//]]="","",INDEX(INDIRECT($2:$2),KALINDO[[#This Row],[//]]))</f>
        <v/>
      </c>
      <c r="N165" s="33" t="str">
        <f ca="1">IF(KALINDO[[#This Row],[//]]="","",INDEX(INDIRECT($2:$2),KALINDO[[#This Row],[//]]))</f>
        <v/>
      </c>
      <c r="O165" s="44" t="str">
        <f ca="1">IF(KALINDO[[#This Row],[//]]="","",INDEX(INDIRECT($2:$2),KALINDO[[#This Row],[//]]))</f>
        <v/>
      </c>
      <c r="P165" s="44" t="str">
        <f ca="1">IF(KALINDO[[#This Row],[//]]="","",IF(INDEX(INDIRECT($2:$2),KALINDO[[#This Row],[//]])="","",INDEX(INDIRECT($2:$2),KALINDO[[#This Row],[//]])))</f>
        <v/>
      </c>
      <c r="Q165" s="33" t="str">
        <f ca="1">IF(KALINDO[[#This Row],[//]]="","",INDEX(INDIRECT($2:$2),KALINDO[[#This Row],[//]]))</f>
        <v/>
      </c>
      <c r="R1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65" s="45" t="str">
        <f ca="1">IF(KALINDO[[#This Row],[//]]="","",IF(INDEX(INDIRECT($2:$2),KALINDO[[#This Row],[//]])="","",INDEX(INDIRECT($2:$2),KALINDO[[#This Row],[//]])))</f>
        <v/>
      </c>
      <c r="U165" s="31" t="str">
        <f ca="1">IF(KALINDO[[#This Row],[//]]="","",INDEX(INDIRECT($2:$2),KALINDO[[#This Row],[//]]))</f>
        <v/>
      </c>
      <c r="V165" s="31" t="str">
        <f ca="1">LOWER(SUBSTITUTE(SUBSTITUTE(SUBSTITUTE(SUBSTITUTE(SUBSTITUTE(SUBSTITUTE(SUBSTITUTE(KALINDO[[#This Row],[N.B.nota]]," ",""),"-",""),"(",""),")",""),".",""),",",""),"/",""))</f>
        <v/>
      </c>
      <c r="W165" s="31" t="str">
        <f ca="1">IF(KALINDO[[#This Row],[concat]]="","",MATCH(KALINDO[[#This Row],[concat]],[3]!db[NB NOTA_C],0)+1)</f>
        <v/>
      </c>
      <c r="X165" s="31" t="str">
        <f ca="1">IF(KALINDO[[#This Row],[N.B.nota]]="","",ADDRESS(ROW(KALINDO[QB]),COLUMN(KALINDO[QB]))&amp;":"&amp;ADDRESS(ROW(),COLUMN(KALINDO[QB])))</f>
        <v/>
      </c>
      <c r="Y165" s="46" t="str">
        <f ca="1">IF(KALINDO[[#This Row],[//]]="","",HYPERLINK("[../DB.xlsx]DB!e"&amp;MATCH(KALINDO[[#This Row],[concat]],[3]!db[NB NOTA_C],0)+1,"&gt;"))</f>
        <v/>
      </c>
      <c r="Z165" s="32" t="str">
        <f ca="1">IF(KALINDO[[#This Row],[ID NOTA]]="",INDIRECT(ADDRESS(ROW()-1,COLUMN())),KALINDO[[#This Row],[ID NOTA]])</f>
        <v>ID NOTA_H</v>
      </c>
    </row>
    <row r="166" spans="1:26" x14ac:dyDescent="0.25">
      <c r="A166" s="32"/>
      <c r="B166" s="48" t="str">
        <f>IF(KALINDO[[#This Row],[N_ID]]="","",INDEX(Table1[ID],MATCH(KALINDO[[#This Row],[N_ID]],Table1[N_ID],0)))</f>
        <v/>
      </c>
      <c r="C166" s="48" t="str">
        <f ca="1">IF(KALINDO[[#This Row],[//]]="","",HYPERLINK("[NOTA.xlsx]NOTA!D"&amp;KALINDO[[#This Row],[//]]+2,"&gt;"))</f>
        <v/>
      </c>
      <c r="D166" s="48" t="str">
        <f>IF(KALINDO[[#This Row],[ID NOTA]]="","",INDEX(Table1[QB],MATCH(KALINDO[[#This Row],[ID NOTA]],Table1[ID],0)))</f>
        <v/>
      </c>
      <c r="E16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66" s="48"/>
      <c r="G166" s="30" t="str">
        <f ca="1">IF(KALINDO[[#This Row],[N_ID]]="","",INDEX(INDIRECT($2:$2),KALINDO[[#This Row],[//]]))</f>
        <v/>
      </c>
      <c r="H166" s="30" t="str">
        <f ca="1">IF(KALINDO[[#This Row],[N_ID]]="","",INDEX(INDIRECT($2:$2),KALINDO[[#This Row],[//]]))</f>
        <v/>
      </c>
      <c r="I166" s="31" t="str">
        <f ca="1">IF(KALINDO[[#This Row],[N_ID]]="","",INDEX(INDIRECT($2:$2),KALINDO[[#This Row],[//]]))</f>
        <v/>
      </c>
      <c r="J166" s="31" t="str">
        <f ca="1">IF(KALINDO[[#This Row],[//]]="","",INDEX([3]!db[NB PAJAK],KALINDO[[#This Row],[stt]]-1))</f>
        <v/>
      </c>
      <c r="K166" s="48" t="str">
        <f ca="1">IF(KALINDO[[#This Row],[//]]="","",INDEX(INDIRECT($2:$2),KALINDO[[#This Row],[//]]))</f>
        <v/>
      </c>
      <c r="L166" s="48" t="str">
        <f ca="1">IF(KALINDO[[#This Row],[//]]="","",INDEX(INDIRECT($2:$2),KALINDO[[#This Row],[//]]))</f>
        <v/>
      </c>
      <c r="M166" s="48" t="str">
        <f ca="1">IF(KALINDO[[#This Row],[//]]="","",INDEX(INDIRECT($2:$2),KALINDO[[#This Row],[//]]))</f>
        <v/>
      </c>
      <c r="N166" s="33" t="str">
        <f ca="1">IF(KALINDO[[#This Row],[//]]="","",INDEX(INDIRECT($2:$2),KALINDO[[#This Row],[//]]))</f>
        <v/>
      </c>
      <c r="O166" s="44" t="str">
        <f ca="1">IF(KALINDO[[#This Row],[//]]="","",INDEX(INDIRECT($2:$2),KALINDO[[#This Row],[//]]))</f>
        <v/>
      </c>
      <c r="P166" s="44" t="str">
        <f ca="1">IF(KALINDO[[#This Row],[//]]="","",IF(INDEX(INDIRECT($2:$2),KALINDO[[#This Row],[//]])="","",INDEX(INDIRECT($2:$2),KALINDO[[#This Row],[//]])))</f>
        <v/>
      </c>
      <c r="Q166" s="33" t="str">
        <f ca="1">IF(KALINDO[[#This Row],[//]]="","",INDEX(INDIRECT($2:$2),KALINDO[[#This Row],[//]]))</f>
        <v/>
      </c>
      <c r="R1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66" s="45" t="str">
        <f ca="1">IF(KALINDO[[#This Row],[//]]="","",IF(INDEX(INDIRECT($2:$2),KALINDO[[#This Row],[//]])="","",INDEX(INDIRECT($2:$2),KALINDO[[#This Row],[//]])))</f>
        <v/>
      </c>
      <c r="U166" s="31" t="str">
        <f ca="1">IF(KALINDO[[#This Row],[//]]="","",INDEX(INDIRECT($2:$2),KALINDO[[#This Row],[//]]))</f>
        <v/>
      </c>
      <c r="V166" s="31" t="str">
        <f ca="1">LOWER(SUBSTITUTE(SUBSTITUTE(SUBSTITUTE(SUBSTITUTE(SUBSTITUTE(SUBSTITUTE(SUBSTITUTE(KALINDO[[#This Row],[N.B.nota]]," ",""),"-",""),"(",""),")",""),".",""),",",""),"/",""))</f>
        <v/>
      </c>
      <c r="W166" s="31" t="str">
        <f ca="1">IF(KALINDO[[#This Row],[concat]]="","",MATCH(KALINDO[[#This Row],[concat]],[3]!db[NB NOTA_C],0)+1)</f>
        <v/>
      </c>
      <c r="X166" s="31" t="str">
        <f ca="1">IF(KALINDO[[#This Row],[N.B.nota]]="","",ADDRESS(ROW(KALINDO[QB]),COLUMN(KALINDO[QB]))&amp;":"&amp;ADDRESS(ROW(),COLUMN(KALINDO[QB])))</f>
        <v/>
      </c>
      <c r="Y166" s="46" t="str">
        <f ca="1">IF(KALINDO[[#This Row],[//]]="","",HYPERLINK("[../DB.xlsx]DB!e"&amp;MATCH(KALINDO[[#This Row],[concat]],[3]!db[NB NOTA_C],0)+1,"&gt;"))</f>
        <v/>
      </c>
      <c r="Z166" s="32" t="str">
        <f ca="1">IF(KALINDO[[#This Row],[ID NOTA]]="",INDIRECT(ADDRESS(ROW()-1,COLUMN())),KALINDO[[#This Row],[ID NOTA]])</f>
        <v>ID NOTA_H</v>
      </c>
    </row>
    <row r="167" spans="1:26" x14ac:dyDescent="0.25">
      <c r="A167" s="32"/>
      <c r="B167" s="48" t="str">
        <f>IF(KALINDO[[#This Row],[N_ID]]="","",INDEX(Table1[ID],MATCH(KALINDO[[#This Row],[N_ID]],Table1[N_ID],0)))</f>
        <v/>
      </c>
      <c r="C167" s="48" t="str">
        <f ca="1">IF(KALINDO[[#This Row],[//]]="","",HYPERLINK("[NOTA.xlsx]NOTA!D"&amp;KALINDO[[#This Row],[//]]+2,"&gt;"))</f>
        <v/>
      </c>
      <c r="D167" s="48" t="str">
        <f>IF(KALINDO[[#This Row],[ID NOTA]]="","",INDEX(Table1[QB],MATCH(KALINDO[[#This Row],[ID NOTA]],Table1[ID],0)))</f>
        <v/>
      </c>
      <c r="E16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67" s="48"/>
      <c r="G167" s="30" t="str">
        <f ca="1">IF(KALINDO[[#This Row],[N_ID]]="","",INDEX(INDIRECT($2:$2),KALINDO[[#This Row],[//]]))</f>
        <v/>
      </c>
      <c r="H167" s="30" t="str">
        <f ca="1">IF(KALINDO[[#This Row],[N_ID]]="","",INDEX(INDIRECT($2:$2),KALINDO[[#This Row],[//]]))</f>
        <v/>
      </c>
      <c r="I167" s="31" t="str">
        <f ca="1">IF(KALINDO[[#This Row],[N_ID]]="","",INDEX(INDIRECT($2:$2),KALINDO[[#This Row],[//]]))</f>
        <v/>
      </c>
      <c r="J167" s="31" t="str">
        <f ca="1">IF(KALINDO[[#This Row],[//]]="","",INDEX([3]!db[NB PAJAK],KALINDO[[#This Row],[stt]]-1))</f>
        <v/>
      </c>
      <c r="K167" s="48" t="str">
        <f ca="1">IF(KALINDO[[#This Row],[//]]="","",INDEX(INDIRECT($2:$2),KALINDO[[#This Row],[//]]))</f>
        <v/>
      </c>
      <c r="L167" s="48" t="str">
        <f ca="1">IF(KALINDO[[#This Row],[//]]="","",INDEX(INDIRECT($2:$2),KALINDO[[#This Row],[//]]))</f>
        <v/>
      </c>
      <c r="M167" s="48" t="str">
        <f ca="1">IF(KALINDO[[#This Row],[//]]="","",INDEX(INDIRECT($2:$2),KALINDO[[#This Row],[//]]))</f>
        <v/>
      </c>
      <c r="N167" s="33" t="str">
        <f ca="1">IF(KALINDO[[#This Row],[//]]="","",INDEX(INDIRECT($2:$2),KALINDO[[#This Row],[//]]))</f>
        <v/>
      </c>
      <c r="O167" s="44" t="str">
        <f ca="1">IF(KALINDO[[#This Row],[//]]="","",INDEX(INDIRECT($2:$2),KALINDO[[#This Row],[//]]))</f>
        <v/>
      </c>
      <c r="P167" s="44" t="str">
        <f ca="1">IF(KALINDO[[#This Row],[//]]="","",IF(INDEX(INDIRECT($2:$2),KALINDO[[#This Row],[//]])="","",INDEX(INDIRECT($2:$2),KALINDO[[#This Row],[//]])))</f>
        <v/>
      </c>
      <c r="Q167" s="33" t="str">
        <f ca="1">IF(KALINDO[[#This Row],[//]]="","",INDEX(INDIRECT($2:$2),KALINDO[[#This Row],[//]]))</f>
        <v/>
      </c>
      <c r="R1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67" s="45" t="str">
        <f ca="1">IF(KALINDO[[#This Row],[//]]="","",IF(INDEX(INDIRECT($2:$2),KALINDO[[#This Row],[//]])="","",INDEX(INDIRECT($2:$2),KALINDO[[#This Row],[//]])))</f>
        <v/>
      </c>
      <c r="U167" s="31" t="str">
        <f ca="1">IF(KALINDO[[#This Row],[//]]="","",INDEX(INDIRECT($2:$2),KALINDO[[#This Row],[//]]))</f>
        <v/>
      </c>
      <c r="V167" s="31" t="str">
        <f ca="1">LOWER(SUBSTITUTE(SUBSTITUTE(SUBSTITUTE(SUBSTITUTE(SUBSTITUTE(SUBSTITUTE(SUBSTITUTE(KALINDO[[#This Row],[N.B.nota]]," ",""),"-",""),"(",""),")",""),".",""),",",""),"/",""))</f>
        <v/>
      </c>
      <c r="W167" s="31" t="str">
        <f ca="1">IF(KALINDO[[#This Row],[concat]]="","",MATCH(KALINDO[[#This Row],[concat]],[3]!db[NB NOTA_C],0)+1)</f>
        <v/>
      </c>
      <c r="X167" s="31" t="str">
        <f ca="1">IF(KALINDO[[#This Row],[N.B.nota]]="","",ADDRESS(ROW(KALINDO[QB]),COLUMN(KALINDO[QB]))&amp;":"&amp;ADDRESS(ROW(),COLUMN(KALINDO[QB])))</f>
        <v/>
      </c>
      <c r="Y167" s="46" t="str">
        <f ca="1">IF(KALINDO[[#This Row],[//]]="","",HYPERLINK("[../DB.xlsx]DB!e"&amp;MATCH(KALINDO[[#This Row],[concat]],[3]!db[NB NOTA_C],0)+1,"&gt;"))</f>
        <v/>
      </c>
      <c r="Z167" s="32" t="str">
        <f ca="1">IF(KALINDO[[#This Row],[ID NOTA]]="",INDIRECT(ADDRESS(ROW()-1,COLUMN())),KALINDO[[#This Row],[ID NOTA]])</f>
        <v>ID NOTA_H</v>
      </c>
    </row>
    <row r="168" spans="1:26" x14ac:dyDescent="0.25">
      <c r="A168" s="32"/>
      <c r="B168" s="48" t="str">
        <f>IF(KALINDO[[#This Row],[N_ID]]="","",INDEX(Table1[ID],MATCH(KALINDO[[#This Row],[N_ID]],Table1[N_ID],0)))</f>
        <v/>
      </c>
      <c r="C168" s="48" t="str">
        <f ca="1">IF(KALINDO[[#This Row],[//]]="","",HYPERLINK("[NOTA.xlsx]NOTA!D"&amp;KALINDO[[#This Row],[//]]+2,"&gt;"))</f>
        <v/>
      </c>
      <c r="D168" s="48" t="str">
        <f>IF(KALINDO[[#This Row],[ID NOTA]]="","",INDEX(Table1[QB],MATCH(KALINDO[[#This Row],[ID NOTA]],Table1[ID],0)))</f>
        <v/>
      </c>
      <c r="E16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68" s="48"/>
      <c r="G168" s="30" t="str">
        <f ca="1">IF(KALINDO[[#This Row],[N_ID]]="","",INDEX(INDIRECT($2:$2),KALINDO[[#This Row],[//]]))</f>
        <v/>
      </c>
      <c r="H168" s="30" t="str">
        <f ca="1">IF(KALINDO[[#This Row],[N_ID]]="","",INDEX(INDIRECT($2:$2),KALINDO[[#This Row],[//]]))</f>
        <v/>
      </c>
      <c r="I168" s="31" t="str">
        <f ca="1">IF(KALINDO[[#This Row],[N_ID]]="","",INDEX(INDIRECT($2:$2),KALINDO[[#This Row],[//]]))</f>
        <v/>
      </c>
      <c r="J168" s="31" t="str">
        <f ca="1">IF(KALINDO[[#This Row],[//]]="","",INDEX([3]!db[NB PAJAK],KALINDO[[#This Row],[stt]]-1))</f>
        <v/>
      </c>
      <c r="K168" s="48" t="str">
        <f ca="1">IF(KALINDO[[#This Row],[//]]="","",INDEX(INDIRECT($2:$2),KALINDO[[#This Row],[//]]))</f>
        <v/>
      </c>
      <c r="L168" s="48" t="str">
        <f ca="1">IF(KALINDO[[#This Row],[//]]="","",INDEX(INDIRECT($2:$2),KALINDO[[#This Row],[//]]))</f>
        <v/>
      </c>
      <c r="M168" s="48" t="str">
        <f ca="1">IF(KALINDO[[#This Row],[//]]="","",INDEX(INDIRECT($2:$2),KALINDO[[#This Row],[//]]))</f>
        <v/>
      </c>
      <c r="N168" s="33" t="str">
        <f ca="1">IF(KALINDO[[#This Row],[//]]="","",INDEX(INDIRECT($2:$2),KALINDO[[#This Row],[//]]))</f>
        <v/>
      </c>
      <c r="O168" s="44" t="str">
        <f ca="1">IF(KALINDO[[#This Row],[//]]="","",INDEX(INDIRECT($2:$2),KALINDO[[#This Row],[//]]))</f>
        <v/>
      </c>
      <c r="P168" s="44" t="str">
        <f ca="1">IF(KALINDO[[#This Row],[//]]="","",IF(INDEX(INDIRECT($2:$2),KALINDO[[#This Row],[//]])="","",INDEX(INDIRECT($2:$2),KALINDO[[#This Row],[//]])))</f>
        <v/>
      </c>
      <c r="Q168" s="33" t="str">
        <f ca="1">IF(KALINDO[[#This Row],[//]]="","",INDEX(INDIRECT($2:$2),KALINDO[[#This Row],[//]]))</f>
        <v/>
      </c>
      <c r="R1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68" s="45" t="str">
        <f ca="1">IF(KALINDO[[#This Row],[//]]="","",IF(INDEX(INDIRECT($2:$2),KALINDO[[#This Row],[//]])="","",INDEX(INDIRECT($2:$2),KALINDO[[#This Row],[//]])))</f>
        <v/>
      </c>
      <c r="U168" s="31" t="str">
        <f ca="1">IF(KALINDO[[#This Row],[//]]="","",INDEX(INDIRECT($2:$2),KALINDO[[#This Row],[//]]))</f>
        <v/>
      </c>
      <c r="V168" s="31" t="str">
        <f ca="1">LOWER(SUBSTITUTE(SUBSTITUTE(SUBSTITUTE(SUBSTITUTE(SUBSTITUTE(SUBSTITUTE(SUBSTITUTE(KALINDO[[#This Row],[N.B.nota]]," ",""),"-",""),"(",""),")",""),".",""),",",""),"/",""))</f>
        <v/>
      </c>
      <c r="W168" s="31" t="str">
        <f ca="1">IF(KALINDO[[#This Row],[concat]]="","",MATCH(KALINDO[[#This Row],[concat]],[3]!db[NB NOTA_C],0)+1)</f>
        <v/>
      </c>
      <c r="X168" s="31" t="str">
        <f ca="1">IF(KALINDO[[#This Row],[N.B.nota]]="","",ADDRESS(ROW(KALINDO[QB]),COLUMN(KALINDO[QB]))&amp;":"&amp;ADDRESS(ROW(),COLUMN(KALINDO[QB])))</f>
        <v/>
      </c>
      <c r="Y168" s="46" t="str">
        <f ca="1">IF(KALINDO[[#This Row],[//]]="","",HYPERLINK("[../DB.xlsx]DB!e"&amp;MATCH(KALINDO[[#This Row],[concat]],[3]!db[NB NOTA_C],0)+1,"&gt;"))</f>
        <v/>
      </c>
      <c r="Z168" s="32" t="str">
        <f ca="1">IF(KALINDO[[#This Row],[ID NOTA]]="",INDIRECT(ADDRESS(ROW()-1,COLUMN())),KALINDO[[#This Row],[ID NOTA]])</f>
        <v>ID NOTA_H</v>
      </c>
    </row>
    <row r="169" spans="1:26" x14ac:dyDescent="0.25">
      <c r="A169" s="32"/>
      <c r="B169" s="48" t="str">
        <f>IF(KALINDO[[#This Row],[N_ID]]="","",INDEX(Table1[ID],MATCH(KALINDO[[#This Row],[N_ID]],Table1[N_ID],0)))</f>
        <v/>
      </c>
      <c r="C169" s="48" t="str">
        <f ca="1">IF(KALINDO[[#This Row],[//]]="","",HYPERLINK("[NOTA.xlsx]NOTA!D"&amp;KALINDO[[#This Row],[//]]+2,"&gt;"))</f>
        <v/>
      </c>
      <c r="D169" s="48" t="str">
        <f>IF(KALINDO[[#This Row],[ID NOTA]]="","",INDEX(Table1[QB],MATCH(KALINDO[[#This Row],[ID NOTA]],Table1[ID],0)))</f>
        <v/>
      </c>
      <c r="E16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69" s="48"/>
      <c r="G169" s="30" t="str">
        <f ca="1">IF(KALINDO[[#This Row],[N_ID]]="","",INDEX(INDIRECT($2:$2),KALINDO[[#This Row],[//]]))</f>
        <v/>
      </c>
      <c r="H169" s="30" t="str">
        <f ca="1">IF(KALINDO[[#This Row],[N_ID]]="","",INDEX(INDIRECT($2:$2),KALINDO[[#This Row],[//]]))</f>
        <v/>
      </c>
      <c r="I169" s="31" t="str">
        <f ca="1">IF(KALINDO[[#This Row],[N_ID]]="","",INDEX(INDIRECT($2:$2),KALINDO[[#This Row],[//]]))</f>
        <v/>
      </c>
      <c r="J169" s="31" t="str">
        <f ca="1">IF(KALINDO[[#This Row],[//]]="","",INDEX([3]!db[NB PAJAK],KALINDO[[#This Row],[stt]]-1))</f>
        <v/>
      </c>
      <c r="K169" s="48" t="str">
        <f ca="1">IF(KALINDO[[#This Row],[//]]="","",INDEX(INDIRECT($2:$2),KALINDO[[#This Row],[//]]))</f>
        <v/>
      </c>
      <c r="L169" s="48" t="str">
        <f ca="1">IF(KALINDO[[#This Row],[//]]="","",INDEX(INDIRECT($2:$2),KALINDO[[#This Row],[//]]))</f>
        <v/>
      </c>
      <c r="M169" s="48" t="str">
        <f ca="1">IF(KALINDO[[#This Row],[//]]="","",INDEX(INDIRECT($2:$2),KALINDO[[#This Row],[//]]))</f>
        <v/>
      </c>
      <c r="N169" s="33" t="str">
        <f ca="1">IF(KALINDO[[#This Row],[//]]="","",INDEX(INDIRECT($2:$2),KALINDO[[#This Row],[//]]))</f>
        <v/>
      </c>
      <c r="O169" s="44" t="str">
        <f ca="1">IF(KALINDO[[#This Row],[//]]="","",INDEX(INDIRECT($2:$2),KALINDO[[#This Row],[//]]))</f>
        <v/>
      </c>
      <c r="P169" s="44" t="str">
        <f ca="1">IF(KALINDO[[#This Row],[//]]="","",IF(INDEX(INDIRECT($2:$2),KALINDO[[#This Row],[//]])="","",INDEX(INDIRECT($2:$2),KALINDO[[#This Row],[//]])))</f>
        <v/>
      </c>
      <c r="Q169" s="33" t="str">
        <f ca="1">IF(KALINDO[[#This Row],[//]]="","",INDEX(INDIRECT($2:$2),KALINDO[[#This Row],[//]]))</f>
        <v/>
      </c>
      <c r="R1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69" s="45" t="str">
        <f ca="1">IF(KALINDO[[#This Row],[//]]="","",IF(INDEX(INDIRECT($2:$2),KALINDO[[#This Row],[//]])="","",INDEX(INDIRECT($2:$2),KALINDO[[#This Row],[//]])))</f>
        <v/>
      </c>
      <c r="U169" s="31" t="str">
        <f ca="1">IF(KALINDO[[#This Row],[//]]="","",INDEX(INDIRECT($2:$2),KALINDO[[#This Row],[//]]))</f>
        <v/>
      </c>
      <c r="V169" s="31" t="str">
        <f ca="1">LOWER(SUBSTITUTE(SUBSTITUTE(SUBSTITUTE(SUBSTITUTE(SUBSTITUTE(SUBSTITUTE(SUBSTITUTE(KALINDO[[#This Row],[N.B.nota]]," ",""),"-",""),"(",""),")",""),".",""),",",""),"/",""))</f>
        <v/>
      </c>
      <c r="W169" s="31" t="str">
        <f ca="1">IF(KALINDO[[#This Row],[concat]]="","",MATCH(KALINDO[[#This Row],[concat]],[3]!db[NB NOTA_C],0)+1)</f>
        <v/>
      </c>
      <c r="X169" s="31" t="str">
        <f ca="1">IF(KALINDO[[#This Row],[N.B.nota]]="","",ADDRESS(ROW(KALINDO[QB]),COLUMN(KALINDO[QB]))&amp;":"&amp;ADDRESS(ROW(),COLUMN(KALINDO[QB])))</f>
        <v/>
      </c>
      <c r="Y169" s="46" t="str">
        <f ca="1">IF(KALINDO[[#This Row],[//]]="","",HYPERLINK("[../DB.xlsx]DB!e"&amp;MATCH(KALINDO[[#This Row],[concat]],[3]!db[NB NOTA_C],0)+1,"&gt;"))</f>
        <v/>
      </c>
      <c r="Z169" s="32" t="str">
        <f ca="1">IF(KALINDO[[#This Row],[ID NOTA]]="",INDIRECT(ADDRESS(ROW()-1,COLUMN())),KALINDO[[#This Row],[ID NOTA]])</f>
        <v>ID NOTA_H</v>
      </c>
    </row>
    <row r="170" spans="1:26" x14ac:dyDescent="0.25">
      <c r="A170" s="32"/>
      <c r="B170" s="48" t="str">
        <f>IF(KALINDO[[#This Row],[N_ID]]="","",INDEX(Table1[ID],MATCH(KALINDO[[#This Row],[N_ID]],Table1[N_ID],0)))</f>
        <v/>
      </c>
      <c r="C170" s="48" t="str">
        <f ca="1">IF(KALINDO[[#This Row],[//]]="","",HYPERLINK("[NOTA.xlsx]NOTA!D"&amp;KALINDO[[#This Row],[//]]+2,"&gt;"))</f>
        <v/>
      </c>
      <c r="D170" s="48" t="str">
        <f>IF(KALINDO[[#This Row],[ID NOTA]]="","",INDEX(Table1[QB],MATCH(KALINDO[[#This Row],[ID NOTA]],Table1[ID],0)))</f>
        <v/>
      </c>
      <c r="E17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70" s="48"/>
      <c r="G170" s="30" t="str">
        <f ca="1">IF(KALINDO[[#This Row],[N_ID]]="","",INDEX(INDIRECT($2:$2),KALINDO[[#This Row],[//]]))</f>
        <v/>
      </c>
      <c r="H170" s="30" t="str">
        <f ca="1">IF(KALINDO[[#This Row],[N_ID]]="","",INDEX(INDIRECT($2:$2),KALINDO[[#This Row],[//]]))</f>
        <v/>
      </c>
      <c r="I170" s="31" t="str">
        <f ca="1">IF(KALINDO[[#This Row],[N_ID]]="","",INDEX(INDIRECT($2:$2),KALINDO[[#This Row],[//]]))</f>
        <v/>
      </c>
      <c r="J170" s="31" t="str">
        <f ca="1">IF(KALINDO[[#This Row],[//]]="","",INDEX([3]!db[NB PAJAK],KALINDO[[#This Row],[stt]]-1))</f>
        <v/>
      </c>
      <c r="K170" s="48" t="str">
        <f ca="1">IF(KALINDO[[#This Row],[//]]="","",INDEX(INDIRECT($2:$2),KALINDO[[#This Row],[//]]))</f>
        <v/>
      </c>
      <c r="L170" s="48" t="str">
        <f ca="1">IF(KALINDO[[#This Row],[//]]="","",INDEX(INDIRECT($2:$2),KALINDO[[#This Row],[//]]))</f>
        <v/>
      </c>
      <c r="M170" s="48" t="str">
        <f ca="1">IF(KALINDO[[#This Row],[//]]="","",INDEX(INDIRECT($2:$2),KALINDO[[#This Row],[//]]))</f>
        <v/>
      </c>
      <c r="N170" s="33" t="str">
        <f ca="1">IF(KALINDO[[#This Row],[//]]="","",INDEX(INDIRECT($2:$2),KALINDO[[#This Row],[//]]))</f>
        <v/>
      </c>
      <c r="O170" s="44" t="str">
        <f ca="1">IF(KALINDO[[#This Row],[//]]="","",INDEX(INDIRECT($2:$2),KALINDO[[#This Row],[//]]))</f>
        <v/>
      </c>
      <c r="P170" s="44" t="str">
        <f ca="1">IF(KALINDO[[#This Row],[//]]="","",IF(INDEX(INDIRECT($2:$2),KALINDO[[#This Row],[//]])="","",INDEX(INDIRECT($2:$2),KALINDO[[#This Row],[//]])))</f>
        <v/>
      </c>
      <c r="Q170" s="33" t="str">
        <f ca="1">IF(KALINDO[[#This Row],[//]]="","",INDEX(INDIRECT($2:$2),KALINDO[[#This Row],[//]]))</f>
        <v/>
      </c>
      <c r="R1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70" s="45" t="str">
        <f ca="1">IF(KALINDO[[#This Row],[//]]="","",IF(INDEX(INDIRECT($2:$2),KALINDO[[#This Row],[//]])="","",INDEX(INDIRECT($2:$2),KALINDO[[#This Row],[//]])))</f>
        <v/>
      </c>
      <c r="U170" s="31" t="str">
        <f ca="1">IF(KALINDO[[#This Row],[//]]="","",INDEX(INDIRECT($2:$2),KALINDO[[#This Row],[//]]))</f>
        <v/>
      </c>
      <c r="V170" s="31" t="str">
        <f ca="1">LOWER(SUBSTITUTE(SUBSTITUTE(SUBSTITUTE(SUBSTITUTE(SUBSTITUTE(SUBSTITUTE(SUBSTITUTE(KALINDO[[#This Row],[N.B.nota]]," ",""),"-",""),"(",""),")",""),".",""),",",""),"/",""))</f>
        <v/>
      </c>
      <c r="W170" s="31" t="str">
        <f ca="1">IF(KALINDO[[#This Row],[concat]]="","",MATCH(KALINDO[[#This Row],[concat]],[3]!db[NB NOTA_C],0)+1)</f>
        <v/>
      </c>
      <c r="X170" s="31" t="str">
        <f ca="1">IF(KALINDO[[#This Row],[N.B.nota]]="","",ADDRESS(ROW(KALINDO[QB]),COLUMN(KALINDO[QB]))&amp;":"&amp;ADDRESS(ROW(),COLUMN(KALINDO[QB])))</f>
        <v/>
      </c>
      <c r="Y170" s="46" t="str">
        <f ca="1">IF(KALINDO[[#This Row],[//]]="","",HYPERLINK("[../DB.xlsx]DB!e"&amp;MATCH(KALINDO[[#This Row],[concat]],[3]!db[NB NOTA_C],0)+1,"&gt;"))</f>
        <v/>
      </c>
      <c r="Z170" s="32" t="str">
        <f ca="1">IF(KALINDO[[#This Row],[ID NOTA]]="",INDIRECT(ADDRESS(ROW()-1,COLUMN())),KALINDO[[#This Row],[ID NOTA]])</f>
        <v>ID NOTA_H</v>
      </c>
    </row>
    <row r="171" spans="1:26" x14ac:dyDescent="0.25">
      <c r="A171" s="32"/>
      <c r="B171" s="48" t="str">
        <f>IF(KALINDO[[#This Row],[N_ID]]="","",INDEX(Table1[ID],MATCH(KALINDO[[#This Row],[N_ID]],Table1[N_ID],0)))</f>
        <v/>
      </c>
      <c r="C171" s="48" t="str">
        <f ca="1">IF(KALINDO[[#This Row],[//]]="","",HYPERLINK("[NOTA.xlsx]NOTA!D"&amp;KALINDO[[#This Row],[//]]+2,"&gt;"))</f>
        <v/>
      </c>
      <c r="D171" s="48" t="str">
        <f>IF(KALINDO[[#This Row],[ID NOTA]]="","",INDEX(Table1[QB],MATCH(KALINDO[[#This Row],[ID NOTA]],Table1[ID],0)))</f>
        <v/>
      </c>
      <c r="E17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71" s="48"/>
      <c r="G171" s="30" t="str">
        <f ca="1">IF(KALINDO[[#This Row],[N_ID]]="","",INDEX(INDIRECT($2:$2),KALINDO[[#This Row],[//]]))</f>
        <v/>
      </c>
      <c r="H171" s="30" t="str">
        <f ca="1">IF(KALINDO[[#This Row],[N_ID]]="","",INDEX(INDIRECT($2:$2),KALINDO[[#This Row],[//]]))</f>
        <v/>
      </c>
      <c r="I171" s="31" t="str">
        <f ca="1">IF(KALINDO[[#This Row],[N_ID]]="","",INDEX(INDIRECT($2:$2),KALINDO[[#This Row],[//]]))</f>
        <v/>
      </c>
      <c r="J171" s="31" t="str">
        <f ca="1">IF(KALINDO[[#This Row],[//]]="","",INDEX([3]!db[NB PAJAK],KALINDO[[#This Row],[stt]]-1))</f>
        <v/>
      </c>
      <c r="K171" s="48" t="str">
        <f ca="1">IF(KALINDO[[#This Row],[//]]="","",INDEX(INDIRECT($2:$2),KALINDO[[#This Row],[//]]))</f>
        <v/>
      </c>
      <c r="L171" s="48" t="str">
        <f ca="1">IF(KALINDO[[#This Row],[//]]="","",INDEX(INDIRECT($2:$2),KALINDO[[#This Row],[//]]))</f>
        <v/>
      </c>
      <c r="M171" s="48" t="str">
        <f ca="1">IF(KALINDO[[#This Row],[//]]="","",INDEX(INDIRECT($2:$2),KALINDO[[#This Row],[//]]))</f>
        <v/>
      </c>
      <c r="N171" s="33" t="str">
        <f ca="1">IF(KALINDO[[#This Row],[//]]="","",INDEX(INDIRECT($2:$2),KALINDO[[#This Row],[//]]))</f>
        <v/>
      </c>
      <c r="O171" s="44" t="str">
        <f ca="1">IF(KALINDO[[#This Row],[//]]="","",INDEX(INDIRECT($2:$2),KALINDO[[#This Row],[//]]))</f>
        <v/>
      </c>
      <c r="P171" s="44" t="str">
        <f ca="1">IF(KALINDO[[#This Row],[//]]="","",IF(INDEX(INDIRECT($2:$2),KALINDO[[#This Row],[//]])="","",INDEX(INDIRECT($2:$2),KALINDO[[#This Row],[//]])))</f>
        <v/>
      </c>
      <c r="Q171" s="33" t="str">
        <f ca="1">IF(KALINDO[[#This Row],[//]]="","",INDEX(INDIRECT($2:$2),KALINDO[[#This Row],[//]]))</f>
        <v/>
      </c>
      <c r="R1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71" s="45" t="str">
        <f ca="1">IF(KALINDO[[#This Row],[//]]="","",IF(INDEX(INDIRECT($2:$2),KALINDO[[#This Row],[//]])="","",INDEX(INDIRECT($2:$2),KALINDO[[#This Row],[//]])))</f>
        <v/>
      </c>
      <c r="U171" s="31" t="str">
        <f ca="1">IF(KALINDO[[#This Row],[//]]="","",INDEX(INDIRECT($2:$2),KALINDO[[#This Row],[//]]))</f>
        <v/>
      </c>
      <c r="V171" s="31" t="str">
        <f ca="1">LOWER(SUBSTITUTE(SUBSTITUTE(SUBSTITUTE(SUBSTITUTE(SUBSTITUTE(SUBSTITUTE(SUBSTITUTE(KALINDO[[#This Row],[N.B.nota]]," ",""),"-",""),"(",""),")",""),".",""),",",""),"/",""))</f>
        <v/>
      </c>
      <c r="W171" s="31" t="str">
        <f ca="1">IF(KALINDO[[#This Row],[concat]]="","",MATCH(KALINDO[[#This Row],[concat]],[3]!db[NB NOTA_C],0)+1)</f>
        <v/>
      </c>
      <c r="X171" s="31" t="str">
        <f ca="1">IF(KALINDO[[#This Row],[N.B.nota]]="","",ADDRESS(ROW(KALINDO[QB]),COLUMN(KALINDO[QB]))&amp;":"&amp;ADDRESS(ROW(),COLUMN(KALINDO[QB])))</f>
        <v/>
      </c>
      <c r="Y171" s="46" t="str">
        <f ca="1">IF(KALINDO[[#This Row],[//]]="","",HYPERLINK("[../DB.xlsx]DB!e"&amp;MATCH(KALINDO[[#This Row],[concat]],[3]!db[NB NOTA_C],0)+1,"&gt;"))</f>
        <v/>
      </c>
      <c r="Z171" s="32" t="str">
        <f ca="1">IF(KALINDO[[#This Row],[ID NOTA]]="",INDIRECT(ADDRESS(ROW()-1,COLUMN())),KALINDO[[#This Row],[ID NOTA]])</f>
        <v>ID NOTA_H</v>
      </c>
    </row>
    <row r="172" spans="1:26" x14ac:dyDescent="0.25">
      <c r="A172" s="32"/>
      <c r="B172" s="48" t="str">
        <f>IF(KALINDO[[#This Row],[N_ID]]="","",INDEX(Table1[ID],MATCH(KALINDO[[#This Row],[N_ID]],Table1[N_ID],0)))</f>
        <v/>
      </c>
      <c r="C172" s="48" t="str">
        <f ca="1">IF(KALINDO[[#This Row],[//]]="","",HYPERLINK("[NOTA.xlsx]NOTA!D"&amp;KALINDO[[#This Row],[//]]+2,"&gt;"))</f>
        <v/>
      </c>
      <c r="D172" s="48" t="str">
        <f>IF(KALINDO[[#This Row],[ID NOTA]]="","",INDEX(Table1[QB],MATCH(KALINDO[[#This Row],[ID NOTA]],Table1[ID],0)))</f>
        <v/>
      </c>
      <c r="E17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72" s="48"/>
      <c r="G172" s="30" t="str">
        <f ca="1">IF(KALINDO[[#This Row],[N_ID]]="","",INDEX(INDIRECT($2:$2),KALINDO[[#This Row],[//]]))</f>
        <v/>
      </c>
      <c r="H172" s="30" t="str">
        <f ca="1">IF(KALINDO[[#This Row],[N_ID]]="","",INDEX(INDIRECT($2:$2),KALINDO[[#This Row],[//]]))</f>
        <v/>
      </c>
      <c r="I172" s="31" t="str">
        <f ca="1">IF(KALINDO[[#This Row],[N_ID]]="","",INDEX(INDIRECT($2:$2),KALINDO[[#This Row],[//]]))</f>
        <v/>
      </c>
      <c r="J172" s="31" t="str">
        <f ca="1">IF(KALINDO[[#This Row],[//]]="","",INDEX([3]!db[NB PAJAK],KALINDO[[#This Row],[stt]]-1))</f>
        <v/>
      </c>
      <c r="K172" s="48" t="str">
        <f ca="1">IF(KALINDO[[#This Row],[//]]="","",INDEX(INDIRECT($2:$2),KALINDO[[#This Row],[//]]))</f>
        <v/>
      </c>
      <c r="L172" s="48" t="str">
        <f ca="1">IF(KALINDO[[#This Row],[//]]="","",INDEX(INDIRECT($2:$2),KALINDO[[#This Row],[//]]))</f>
        <v/>
      </c>
      <c r="M172" s="48" t="str">
        <f ca="1">IF(KALINDO[[#This Row],[//]]="","",INDEX(INDIRECT($2:$2),KALINDO[[#This Row],[//]]))</f>
        <v/>
      </c>
      <c r="N172" s="33" t="str">
        <f ca="1">IF(KALINDO[[#This Row],[//]]="","",INDEX(INDIRECT($2:$2),KALINDO[[#This Row],[//]]))</f>
        <v/>
      </c>
      <c r="O172" s="44" t="str">
        <f ca="1">IF(KALINDO[[#This Row],[//]]="","",INDEX(INDIRECT($2:$2),KALINDO[[#This Row],[//]]))</f>
        <v/>
      </c>
      <c r="P172" s="44" t="str">
        <f ca="1">IF(KALINDO[[#This Row],[//]]="","",IF(INDEX(INDIRECT($2:$2),KALINDO[[#This Row],[//]])="","",INDEX(INDIRECT($2:$2),KALINDO[[#This Row],[//]])))</f>
        <v/>
      </c>
      <c r="Q172" s="33" t="str">
        <f ca="1">IF(KALINDO[[#This Row],[//]]="","",INDEX(INDIRECT($2:$2),KALINDO[[#This Row],[//]]))</f>
        <v/>
      </c>
      <c r="R1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72" s="45" t="str">
        <f ca="1">IF(KALINDO[[#This Row],[//]]="","",IF(INDEX(INDIRECT($2:$2),KALINDO[[#This Row],[//]])="","",INDEX(INDIRECT($2:$2),KALINDO[[#This Row],[//]])))</f>
        <v/>
      </c>
      <c r="U172" s="31" t="str">
        <f ca="1">IF(KALINDO[[#This Row],[//]]="","",INDEX(INDIRECT($2:$2),KALINDO[[#This Row],[//]]))</f>
        <v/>
      </c>
      <c r="V172" s="31" t="str">
        <f ca="1">LOWER(SUBSTITUTE(SUBSTITUTE(SUBSTITUTE(SUBSTITUTE(SUBSTITUTE(SUBSTITUTE(SUBSTITUTE(KALINDO[[#This Row],[N.B.nota]]," ",""),"-",""),"(",""),")",""),".",""),",",""),"/",""))</f>
        <v/>
      </c>
      <c r="W172" s="31" t="str">
        <f ca="1">IF(KALINDO[[#This Row],[concat]]="","",MATCH(KALINDO[[#This Row],[concat]],[3]!db[NB NOTA_C],0)+1)</f>
        <v/>
      </c>
      <c r="X172" s="31" t="str">
        <f ca="1">IF(KALINDO[[#This Row],[N.B.nota]]="","",ADDRESS(ROW(KALINDO[QB]),COLUMN(KALINDO[QB]))&amp;":"&amp;ADDRESS(ROW(),COLUMN(KALINDO[QB])))</f>
        <v/>
      </c>
      <c r="Y172" s="46" t="str">
        <f ca="1">IF(KALINDO[[#This Row],[//]]="","",HYPERLINK("[../DB.xlsx]DB!e"&amp;MATCH(KALINDO[[#This Row],[concat]],[3]!db[NB NOTA_C],0)+1,"&gt;"))</f>
        <v/>
      </c>
      <c r="Z172" s="32" t="str">
        <f ca="1">IF(KALINDO[[#This Row],[ID NOTA]]="",INDIRECT(ADDRESS(ROW()-1,COLUMN())),KALINDO[[#This Row],[ID NOTA]])</f>
        <v>ID NOTA_H</v>
      </c>
    </row>
    <row r="173" spans="1:26" x14ac:dyDescent="0.25">
      <c r="A173" s="32"/>
      <c r="B173" s="48" t="str">
        <f>IF(KALINDO[[#This Row],[N_ID]]="","",INDEX(Table1[ID],MATCH(KALINDO[[#This Row],[N_ID]],Table1[N_ID],0)))</f>
        <v/>
      </c>
      <c r="C173" s="48" t="str">
        <f ca="1">IF(KALINDO[[#This Row],[//]]="","",HYPERLINK("[NOTA.xlsx]NOTA!D"&amp;KALINDO[[#This Row],[//]]+2,"&gt;"))</f>
        <v/>
      </c>
      <c r="D173" s="48" t="str">
        <f>IF(KALINDO[[#This Row],[ID NOTA]]="","",INDEX(Table1[QB],MATCH(KALINDO[[#This Row],[ID NOTA]],Table1[ID],0)))</f>
        <v/>
      </c>
      <c r="E17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73" s="48"/>
      <c r="G173" s="30" t="str">
        <f ca="1">IF(KALINDO[[#This Row],[N_ID]]="","",INDEX(INDIRECT($2:$2),KALINDO[[#This Row],[//]]))</f>
        <v/>
      </c>
      <c r="H173" s="30" t="str">
        <f ca="1">IF(KALINDO[[#This Row],[N_ID]]="","",INDEX(INDIRECT($2:$2),KALINDO[[#This Row],[//]]))</f>
        <v/>
      </c>
      <c r="I173" s="31" t="str">
        <f ca="1">IF(KALINDO[[#This Row],[N_ID]]="","",INDEX(INDIRECT($2:$2),KALINDO[[#This Row],[//]]))</f>
        <v/>
      </c>
      <c r="J173" s="31" t="str">
        <f ca="1">IF(KALINDO[[#This Row],[//]]="","",INDEX([3]!db[NB PAJAK],KALINDO[[#This Row],[stt]]-1))</f>
        <v/>
      </c>
      <c r="K173" s="48" t="str">
        <f ca="1">IF(KALINDO[[#This Row],[//]]="","",INDEX(INDIRECT($2:$2),KALINDO[[#This Row],[//]]))</f>
        <v/>
      </c>
      <c r="L173" s="48" t="str">
        <f ca="1">IF(KALINDO[[#This Row],[//]]="","",INDEX(INDIRECT($2:$2),KALINDO[[#This Row],[//]]))</f>
        <v/>
      </c>
      <c r="M173" s="48" t="str">
        <f ca="1">IF(KALINDO[[#This Row],[//]]="","",INDEX(INDIRECT($2:$2),KALINDO[[#This Row],[//]]))</f>
        <v/>
      </c>
      <c r="N173" s="33" t="str">
        <f ca="1">IF(KALINDO[[#This Row],[//]]="","",INDEX(INDIRECT($2:$2),KALINDO[[#This Row],[//]]))</f>
        <v/>
      </c>
      <c r="O173" s="44" t="str">
        <f ca="1">IF(KALINDO[[#This Row],[//]]="","",INDEX(INDIRECT($2:$2),KALINDO[[#This Row],[//]]))</f>
        <v/>
      </c>
      <c r="P173" s="44" t="str">
        <f ca="1">IF(KALINDO[[#This Row],[//]]="","",IF(INDEX(INDIRECT($2:$2),KALINDO[[#This Row],[//]])="","",INDEX(INDIRECT($2:$2),KALINDO[[#This Row],[//]])))</f>
        <v/>
      </c>
      <c r="Q173" s="33" t="str">
        <f ca="1">IF(KALINDO[[#This Row],[//]]="","",INDEX(INDIRECT($2:$2),KALINDO[[#This Row],[//]]))</f>
        <v/>
      </c>
      <c r="R1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73" s="45" t="str">
        <f ca="1">IF(KALINDO[[#This Row],[//]]="","",IF(INDEX(INDIRECT($2:$2),KALINDO[[#This Row],[//]])="","",INDEX(INDIRECT($2:$2),KALINDO[[#This Row],[//]])))</f>
        <v/>
      </c>
      <c r="U173" s="31" t="str">
        <f ca="1">IF(KALINDO[[#This Row],[//]]="","",INDEX(INDIRECT($2:$2),KALINDO[[#This Row],[//]]))</f>
        <v/>
      </c>
      <c r="V173" s="31" t="str">
        <f ca="1">LOWER(SUBSTITUTE(SUBSTITUTE(SUBSTITUTE(SUBSTITUTE(SUBSTITUTE(SUBSTITUTE(SUBSTITUTE(KALINDO[[#This Row],[N.B.nota]]," ",""),"-",""),"(",""),")",""),".",""),",",""),"/",""))</f>
        <v/>
      </c>
      <c r="W173" s="31" t="str">
        <f ca="1">IF(KALINDO[[#This Row],[concat]]="","",MATCH(KALINDO[[#This Row],[concat]],[3]!db[NB NOTA_C],0)+1)</f>
        <v/>
      </c>
      <c r="X173" s="31" t="str">
        <f ca="1">IF(KALINDO[[#This Row],[N.B.nota]]="","",ADDRESS(ROW(KALINDO[QB]),COLUMN(KALINDO[QB]))&amp;":"&amp;ADDRESS(ROW(),COLUMN(KALINDO[QB])))</f>
        <v/>
      </c>
      <c r="Y173" s="46" t="str">
        <f ca="1">IF(KALINDO[[#This Row],[//]]="","",HYPERLINK("[../DB.xlsx]DB!e"&amp;MATCH(KALINDO[[#This Row],[concat]],[3]!db[NB NOTA_C],0)+1,"&gt;"))</f>
        <v/>
      </c>
      <c r="Z173" s="32" t="str">
        <f ca="1">IF(KALINDO[[#This Row],[ID NOTA]]="",INDIRECT(ADDRESS(ROW()-1,COLUMN())),KALINDO[[#This Row],[ID NOTA]])</f>
        <v>ID NOTA_H</v>
      </c>
    </row>
    <row r="174" spans="1:26" x14ac:dyDescent="0.25">
      <c r="A174" s="32"/>
      <c r="B174" s="48" t="str">
        <f>IF(KALINDO[[#This Row],[N_ID]]="","",INDEX(Table1[ID],MATCH(KALINDO[[#This Row],[N_ID]],Table1[N_ID],0)))</f>
        <v/>
      </c>
      <c r="C174" s="48" t="str">
        <f ca="1">IF(KALINDO[[#This Row],[//]]="","",HYPERLINK("[NOTA.xlsx]NOTA!D"&amp;KALINDO[[#This Row],[//]]+2,"&gt;"))</f>
        <v/>
      </c>
      <c r="D174" s="48" t="str">
        <f>IF(KALINDO[[#This Row],[ID NOTA]]="","",INDEX(Table1[QB],MATCH(KALINDO[[#This Row],[ID NOTA]],Table1[ID],0)))</f>
        <v/>
      </c>
      <c r="E17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74" s="48"/>
      <c r="G174" s="30" t="str">
        <f ca="1">IF(KALINDO[[#This Row],[N_ID]]="","",INDEX(INDIRECT($2:$2),KALINDO[[#This Row],[//]]))</f>
        <v/>
      </c>
      <c r="H174" s="30" t="str">
        <f ca="1">IF(KALINDO[[#This Row],[N_ID]]="","",INDEX(INDIRECT($2:$2),KALINDO[[#This Row],[//]]))</f>
        <v/>
      </c>
      <c r="I174" s="31" t="str">
        <f ca="1">IF(KALINDO[[#This Row],[N_ID]]="","",INDEX(INDIRECT($2:$2),KALINDO[[#This Row],[//]]))</f>
        <v/>
      </c>
      <c r="J174" s="31" t="str">
        <f ca="1">IF(KALINDO[[#This Row],[//]]="","",INDEX([3]!db[NB PAJAK],KALINDO[[#This Row],[stt]]-1))</f>
        <v/>
      </c>
      <c r="K174" s="48" t="str">
        <f ca="1">IF(KALINDO[[#This Row],[//]]="","",INDEX(INDIRECT($2:$2),KALINDO[[#This Row],[//]]))</f>
        <v/>
      </c>
      <c r="L174" s="48" t="str">
        <f ca="1">IF(KALINDO[[#This Row],[//]]="","",INDEX(INDIRECT($2:$2),KALINDO[[#This Row],[//]]))</f>
        <v/>
      </c>
      <c r="M174" s="48" t="str">
        <f ca="1">IF(KALINDO[[#This Row],[//]]="","",INDEX(INDIRECT($2:$2),KALINDO[[#This Row],[//]]))</f>
        <v/>
      </c>
      <c r="N174" s="33" t="str">
        <f ca="1">IF(KALINDO[[#This Row],[//]]="","",INDEX(INDIRECT($2:$2),KALINDO[[#This Row],[//]]))</f>
        <v/>
      </c>
      <c r="O174" s="44" t="str">
        <f ca="1">IF(KALINDO[[#This Row],[//]]="","",INDEX(INDIRECT($2:$2),KALINDO[[#This Row],[//]]))</f>
        <v/>
      </c>
      <c r="P174" s="44" t="str">
        <f ca="1">IF(KALINDO[[#This Row],[//]]="","",IF(INDEX(INDIRECT($2:$2),KALINDO[[#This Row],[//]])="","",INDEX(INDIRECT($2:$2),KALINDO[[#This Row],[//]])))</f>
        <v/>
      </c>
      <c r="Q174" s="33" t="str">
        <f ca="1">IF(KALINDO[[#This Row],[//]]="","",INDEX(INDIRECT($2:$2),KALINDO[[#This Row],[//]]))</f>
        <v/>
      </c>
      <c r="R1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74" s="45" t="str">
        <f ca="1">IF(KALINDO[[#This Row],[//]]="","",IF(INDEX(INDIRECT($2:$2),KALINDO[[#This Row],[//]])="","",INDEX(INDIRECT($2:$2),KALINDO[[#This Row],[//]])))</f>
        <v/>
      </c>
      <c r="U174" s="31" t="str">
        <f ca="1">IF(KALINDO[[#This Row],[//]]="","",INDEX(INDIRECT($2:$2),KALINDO[[#This Row],[//]]))</f>
        <v/>
      </c>
      <c r="V174" s="31" t="str">
        <f ca="1">LOWER(SUBSTITUTE(SUBSTITUTE(SUBSTITUTE(SUBSTITUTE(SUBSTITUTE(SUBSTITUTE(SUBSTITUTE(KALINDO[[#This Row],[N.B.nota]]," ",""),"-",""),"(",""),")",""),".",""),",",""),"/",""))</f>
        <v/>
      </c>
      <c r="W174" s="31" t="str">
        <f ca="1">IF(KALINDO[[#This Row],[concat]]="","",MATCH(KALINDO[[#This Row],[concat]],[3]!db[NB NOTA_C],0)+1)</f>
        <v/>
      </c>
      <c r="X174" s="31" t="str">
        <f ca="1">IF(KALINDO[[#This Row],[N.B.nota]]="","",ADDRESS(ROW(KALINDO[QB]),COLUMN(KALINDO[QB]))&amp;":"&amp;ADDRESS(ROW(),COLUMN(KALINDO[QB])))</f>
        <v/>
      </c>
      <c r="Y174" s="46" t="str">
        <f ca="1">IF(KALINDO[[#This Row],[//]]="","",HYPERLINK("[../DB.xlsx]DB!e"&amp;MATCH(KALINDO[[#This Row],[concat]],[3]!db[NB NOTA_C],0)+1,"&gt;"))</f>
        <v/>
      </c>
      <c r="Z174" s="32" t="str">
        <f ca="1">IF(KALINDO[[#This Row],[ID NOTA]]="",INDIRECT(ADDRESS(ROW()-1,COLUMN())),KALINDO[[#This Row],[ID NOTA]])</f>
        <v>ID NOTA_H</v>
      </c>
    </row>
    <row r="175" spans="1:26" x14ac:dyDescent="0.25">
      <c r="A175" s="32"/>
      <c r="B175" s="48" t="str">
        <f>IF(KALINDO[[#This Row],[N_ID]]="","",INDEX(Table1[ID],MATCH(KALINDO[[#This Row],[N_ID]],Table1[N_ID],0)))</f>
        <v/>
      </c>
      <c r="C175" s="48" t="str">
        <f ca="1">IF(KALINDO[[#This Row],[//]]="","",HYPERLINK("[NOTA.xlsx]NOTA!D"&amp;KALINDO[[#This Row],[//]]+2,"&gt;"))</f>
        <v/>
      </c>
      <c r="D175" s="48" t="str">
        <f>IF(KALINDO[[#This Row],[ID NOTA]]="","",INDEX(Table1[QB],MATCH(KALINDO[[#This Row],[ID NOTA]],Table1[ID],0)))</f>
        <v/>
      </c>
      <c r="E17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75" s="48"/>
      <c r="G175" s="30" t="str">
        <f ca="1">IF(KALINDO[[#This Row],[N_ID]]="","",INDEX(INDIRECT($2:$2),KALINDO[[#This Row],[//]]))</f>
        <v/>
      </c>
      <c r="H175" s="30" t="str">
        <f ca="1">IF(KALINDO[[#This Row],[N_ID]]="","",INDEX(INDIRECT($2:$2),KALINDO[[#This Row],[//]]))</f>
        <v/>
      </c>
      <c r="I175" s="31" t="str">
        <f ca="1">IF(KALINDO[[#This Row],[N_ID]]="","",INDEX(INDIRECT($2:$2),KALINDO[[#This Row],[//]]))</f>
        <v/>
      </c>
      <c r="J175" s="31" t="str">
        <f ca="1">IF(KALINDO[[#This Row],[//]]="","",INDEX([3]!db[NB PAJAK],KALINDO[[#This Row],[stt]]-1))</f>
        <v/>
      </c>
      <c r="K175" s="48" t="str">
        <f ca="1">IF(KALINDO[[#This Row],[//]]="","",INDEX(INDIRECT($2:$2),KALINDO[[#This Row],[//]]))</f>
        <v/>
      </c>
      <c r="L175" s="48" t="str">
        <f ca="1">IF(KALINDO[[#This Row],[//]]="","",INDEX(INDIRECT($2:$2),KALINDO[[#This Row],[//]]))</f>
        <v/>
      </c>
      <c r="M175" s="48" t="str">
        <f ca="1">IF(KALINDO[[#This Row],[//]]="","",INDEX(INDIRECT($2:$2),KALINDO[[#This Row],[//]]))</f>
        <v/>
      </c>
      <c r="N175" s="33" t="str">
        <f ca="1">IF(KALINDO[[#This Row],[//]]="","",INDEX(INDIRECT($2:$2),KALINDO[[#This Row],[//]]))</f>
        <v/>
      </c>
      <c r="O175" s="44" t="str">
        <f ca="1">IF(KALINDO[[#This Row],[//]]="","",INDEX(INDIRECT($2:$2),KALINDO[[#This Row],[//]]))</f>
        <v/>
      </c>
      <c r="P175" s="44" t="str">
        <f ca="1">IF(KALINDO[[#This Row],[//]]="","",IF(INDEX(INDIRECT($2:$2),KALINDO[[#This Row],[//]])="","",INDEX(INDIRECT($2:$2),KALINDO[[#This Row],[//]])))</f>
        <v/>
      </c>
      <c r="Q175" s="33" t="str">
        <f ca="1">IF(KALINDO[[#This Row],[//]]="","",INDEX(INDIRECT($2:$2),KALINDO[[#This Row],[//]]))</f>
        <v/>
      </c>
      <c r="R1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75" s="45" t="str">
        <f ca="1">IF(KALINDO[[#This Row],[//]]="","",IF(INDEX(INDIRECT($2:$2),KALINDO[[#This Row],[//]])="","",INDEX(INDIRECT($2:$2),KALINDO[[#This Row],[//]])))</f>
        <v/>
      </c>
      <c r="U175" s="31" t="str">
        <f ca="1">IF(KALINDO[[#This Row],[//]]="","",INDEX(INDIRECT($2:$2),KALINDO[[#This Row],[//]]))</f>
        <v/>
      </c>
      <c r="V175" s="31" t="str">
        <f ca="1">LOWER(SUBSTITUTE(SUBSTITUTE(SUBSTITUTE(SUBSTITUTE(SUBSTITUTE(SUBSTITUTE(SUBSTITUTE(KALINDO[[#This Row],[N.B.nota]]," ",""),"-",""),"(",""),")",""),".",""),",",""),"/",""))</f>
        <v/>
      </c>
      <c r="W175" s="31" t="str">
        <f ca="1">IF(KALINDO[[#This Row],[concat]]="","",MATCH(KALINDO[[#This Row],[concat]],[3]!db[NB NOTA_C],0)+1)</f>
        <v/>
      </c>
      <c r="X175" s="31" t="str">
        <f ca="1">IF(KALINDO[[#This Row],[N.B.nota]]="","",ADDRESS(ROW(KALINDO[QB]),COLUMN(KALINDO[QB]))&amp;":"&amp;ADDRESS(ROW(),COLUMN(KALINDO[QB])))</f>
        <v/>
      </c>
      <c r="Y175" s="46" t="str">
        <f ca="1">IF(KALINDO[[#This Row],[//]]="","",HYPERLINK("[../DB.xlsx]DB!e"&amp;MATCH(KALINDO[[#This Row],[concat]],[3]!db[NB NOTA_C],0)+1,"&gt;"))</f>
        <v/>
      </c>
      <c r="Z175" s="32" t="str">
        <f ca="1">IF(KALINDO[[#This Row],[ID NOTA]]="",INDIRECT(ADDRESS(ROW()-1,COLUMN())),KALINDO[[#This Row],[ID NOTA]])</f>
        <v>ID NOTA_H</v>
      </c>
    </row>
    <row r="176" spans="1:26" x14ac:dyDescent="0.25">
      <c r="A176" s="32"/>
      <c r="B176" s="48" t="str">
        <f>IF(KALINDO[[#This Row],[N_ID]]="","",INDEX(Table1[ID],MATCH(KALINDO[[#This Row],[N_ID]],Table1[N_ID],0)))</f>
        <v/>
      </c>
      <c r="C176" s="48" t="str">
        <f ca="1">IF(KALINDO[[#This Row],[//]]="","",HYPERLINK("[NOTA.xlsx]NOTA!D"&amp;KALINDO[[#This Row],[//]]+2,"&gt;"))</f>
        <v/>
      </c>
      <c r="D176" s="48" t="str">
        <f>IF(KALINDO[[#This Row],[ID NOTA]]="","",INDEX(Table1[QB],MATCH(KALINDO[[#This Row],[ID NOTA]],Table1[ID],0)))</f>
        <v/>
      </c>
      <c r="E17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76" s="48"/>
      <c r="G176" s="30" t="str">
        <f ca="1">IF(KALINDO[[#This Row],[N_ID]]="","",INDEX(INDIRECT($2:$2),KALINDO[[#This Row],[//]]))</f>
        <v/>
      </c>
      <c r="H176" s="30" t="str">
        <f ca="1">IF(KALINDO[[#This Row],[N_ID]]="","",INDEX(INDIRECT($2:$2),KALINDO[[#This Row],[//]]))</f>
        <v/>
      </c>
      <c r="I176" s="31" t="str">
        <f ca="1">IF(KALINDO[[#This Row],[N_ID]]="","",INDEX(INDIRECT($2:$2),KALINDO[[#This Row],[//]]))</f>
        <v/>
      </c>
      <c r="J176" s="31" t="str">
        <f ca="1">IF(KALINDO[[#This Row],[//]]="","",INDEX([3]!db[NB PAJAK],KALINDO[[#This Row],[stt]]-1))</f>
        <v/>
      </c>
      <c r="K176" s="48" t="str">
        <f ca="1">IF(KALINDO[[#This Row],[//]]="","",INDEX(INDIRECT($2:$2),KALINDO[[#This Row],[//]]))</f>
        <v/>
      </c>
      <c r="L176" s="48" t="str">
        <f ca="1">IF(KALINDO[[#This Row],[//]]="","",INDEX(INDIRECT($2:$2),KALINDO[[#This Row],[//]]))</f>
        <v/>
      </c>
      <c r="M176" s="48" t="str">
        <f ca="1">IF(KALINDO[[#This Row],[//]]="","",INDEX(INDIRECT($2:$2),KALINDO[[#This Row],[//]]))</f>
        <v/>
      </c>
      <c r="N176" s="33" t="str">
        <f ca="1">IF(KALINDO[[#This Row],[//]]="","",INDEX(INDIRECT($2:$2),KALINDO[[#This Row],[//]]))</f>
        <v/>
      </c>
      <c r="O176" s="44" t="str">
        <f ca="1">IF(KALINDO[[#This Row],[//]]="","",INDEX(INDIRECT($2:$2),KALINDO[[#This Row],[//]]))</f>
        <v/>
      </c>
      <c r="P176" s="44" t="str">
        <f ca="1">IF(KALINDO[[#This Row],[//]]="","",IF(INDEX(INDIRECT($2:$2),KALINDO[[#This Row],[//]])="","",INDEX(INDIRECT($2:$2),KALINDO[[#This Row],[//]])))</f>
        <v/>
      </c>
      <c r="Q176" s="33" t="str">
        <f ca="1">IF(KALINDO[[#This Row],[//]]="","",INDEX(INDIRECT($2:$2),KALINDO[[#This Row],[//]]))</f>
        <v/>
      </c>
      <c r="R1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76" s="45" t="str">
        <f ca="1">IF(KALINDO[[#This Row],[//]]="","",IF(INDEX(INDIRECT($2:$2),KALINDO[[#This Row],[//]])="","",INDEX(INDIRECT($2:$2),KALINDO[[#This Row],[//]])))</f>
        <v/>
      </c>
      <c r="U176" s="31" t="str">
        <f ca="1">IF(KALINDO[[#This Row],[//]]="","",INDEX(INDIRECT($2:$2),KALINDO[[#This Row],[//]]))</f>
        <v/>
      </c>
      <c r="V176" s="31" t="str">
        <f ca="1">LOWER(SUBSTITUTE(SUBSTITUTE(SUBSTITUTE(SUBSTITUTE(SUBSTITUTE(SUBSTITUTE(SUBSTITUTE(KALINDO[[#This Row],[N.B.nota]]," ",""),"-",""),"(",""),")",""),".",""),",",""),"/",""))</f>
        <v/>
      </c>
      <c r="W176" s="31" t="str">
        <f ca="1">IF(KALINDO[[#This Row],[concat]]="","",MATCH(KALINDO[[#This Row],[concat]],[3]!db[NB NOTA_C],0)+1)</f>
        <v/>
      </c>
      <c r="X176" s="31" t="str">
        <f ca="1">IF(KALINDO[[#This Row],[N.B.nota]]="","",ADDRESS(ROW(KALINDO[QB]),COLUMN(KALINDO[QB]))&amp;":"&amp;ADDRESS(ROW(),COLUMN(KALINDO[QB])))</f>
        <v/>
      </c>
      <c r="Y176" s="46" t="str">
        <f ca="1">IF(KALINDO[[#This Row],[//]]="","",HYPERLINK("[../DB.xlsx]DB!e"&amp;MATCH(KALINDO[[#This Row],[concat]],[3]!db[NB NOTA_C],0)+1,"&gt;"))</f>
        <v/>
      </c>
      <c r="Z176" s="32" t="str">
        <f ca="1">IF(KALINDO[[#This Row],[ID NOTA]]="",INDIRECT(ADDRESS(ROW()-1,COLUMN())),KALINDO[[#This Row],[ID NOTA]])</f>
        <v>ID NOTA_H</v>
      </c>
    </row>
    <row r="177" spans="1:26" x14ac:dyDescent="0.25">
      <c r="A177" s="32"/>
      <c r="B177" s="48" t="str">
        <f>IF(KALINDO[[#This Row],[N_ID]]="","",INDEX(Table1[ID],MATCH(KALINDO[[#This Row],[N_ID]],Table1[N_ID],0)))</f>
        <v/>
      </c>
      <c r="C177" s="48" t="str">
        <f ca="1">IF(KALINDO[[#This Row],[//]]="","",HYPERLINK("[NOTA.xlsx]NOTA!D"&amp;KALINDO[[#This Row],[//]]+2,"&gt;"))</f>
        <v/>
      </c>
      <c r="D177" s="48" t="str">
        <f>IF(KALINDO[[#This Row],[ID NOTA]]="","",INDEX(Table1[QB],MATCH(KALINDO[[#This Row],[ID NOTA]],Table1[ID],0)))</f>
        <v/>
      </c>
      <c r="E17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77" s="48"/>
      <c r="G177" s="30" t="str">
        <f ca="1">IF(KALINDO[[#This Row],[N_ID]]="","",INDEX(INDIRECT($2:$2),KALINDO[[#This Row],[//]]))</f>
        <v/>
      </c>
      <c r="H177" s="30" t="str">
        <f ca="1">IF(KALINDO[[#This Row],[N_ID]]="","",INDEX(INDIRECT($2:$2),KALINDO[[#This Row],[//]]))</f>
        <v/>
      </c>
      <c r="I177" s="31" t="str">
        <f ca="1">IF(KALINDO[[#This Row],[N_ID]]="","",INDEX(INDIRECT($2:$2),KALINDO[[#This Row],[//]]))</f>
        <v/>
      </c>
      <c r="J177" s="31" t="str">
        <f ca="1">IF(KALINDO[[#This Row],[//]]="","",INDEX([3]!db[NB PAJAK],KALINDO[[#This Row],[stt]]-1))</f>
        <v/>
      </c>
      <c r="K177" s="48" t="str">
        <f ca="1">IF(KALINDO[[#This Row],[//]]="","",INDEX(INDIRECT($2:$2),KALINDO[[#This Row],[//]]))</f>
        <v/>
      </c>
      <c r="L177" s="48" t="str">
        <f ca="1">IF(KALINDO[[#This Row],[//]]="","",INDEX(INDIRECT($2:$2),KALINDO[[#This Row],[//]]))</f>
        <v/>
      </c>
      <c r="M177" s="48" t="str">
        <f ca="1">IF(KALINDO[[#This Row],[//]]="","",INDEX(INDIRECT($2:$2),KALINDO[[#This Row],[//]]))</f>
        <v/>
      </c>
      <c r="N177" s="33" t="str">
        <f ca="1">IF(KALINDO[[#This Row],[//]]="","",INDEX(INDIRECT($2:$2),KALINDO[[#This Row],[//]]))</f>
        <v/>
      </c>
      <c r="O177" s="44" t="str">
        <f ca="1">IF(KALINDO[[#This Row],[//]]="","",INDEX(INDIRECT($2:$2),KALINDO[[#This Row],[//]]))</f>
        <v/>
      </c>
      <c r="P177" s="44" t="str">
        <f ca="1">IF(KALINDO[[#This Row],[//]]="","",IF(INDEX(INDIRECT($2:$2),KALINDO[[#This Row],[//]])="","",INDEX(INDIRECT($2:$2),KALINDO[[#This Row],[//]])))</f>
        <v/>
      </c>
      <c r="Q177" s="33" t="str">
        <f ca="1">IF(KALINDO[[#This Row],[//]]="","",INDEX(INDIRECT($2:$2),KALINDO[[#This Row],[//]]))</f>
        <v/>
      </c>
      <c r="R1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77" s="45" t="str">
        <f ca="1">IF(KALINDO[[#This Row],[//]]="","",IF(INDEX(INDIRECT($2:$2),KALINDO[[#This Row],[//]])="","",INDEX(INDIRECT($2:$2),KALINDO[[#This Row],[//]])))</f>
        <v/>
      </c>
      <c r="U177" s="31" t="str">
        <f ca="1">IF(KALINDO[[#This Row],[//]]="","",INDEX(INDIRECT($2:$2),KALINDO[[#This Row],[//]]))</f>
        <v/>
      </c>
      <c r="V177" s="31" t="str">
        <f ca="1">LOWER(SUBSTITUTE(SUBSTITUTE(SUBSTITUTE(SUBSTITUTE(SUBSTITUTE(SUBSTITUTE(SUBSTITUTE(KALINDO[[#This Row],[N.B.nota]]," ",""),"-",""),"(",""),")",""),".",""),",",""),"/",""))</f>
        <v/>
      </c>
      <c r="W177" s="31" t="str">
        <f ca="1">IF(KALINDO[[#This Row],[concat]]="","",MATCH(KALINDO[[#This Row],[concat]],[3]!db[NB NOTA_C],0)+1)</f>
        <v/>
      </c>
      <c r="X177" s="31" t="str">
        <f ca="1">IF(KALINDO[[#This Row],[N.B.nota]]="","",ADDRESS(ROW(KALINDO[QB]),COLUMN(KALINDO[QB]))&amp;":"&amp;ADDRESS(ROW(),COLUMN(KALINDO[QB])))</f>
        <v/>
      </c>
      <c r="Y177" s="46" t="str">
        <f ca="1">IF(KALINDO[[#This Row],[//]]="","",HYPERLINK("[../DB.xlsx]DB!e"&amp;MATCH(KALINDO[[#This Row],[concat]],[3]!db[NB NOTA_C],0)+1,"&gt;"))</f>
        <v/>
      </c>
      <c r="Z177" s="32" t="str">
        <f ca="1">IF(KALINDO[[#This Row],[ID NOTA]]="",INDIRECT(ADDRESS(ROW()-1,COLUMN())),KALINDO[[#This Row],[ID NOTA]])</f>
        <v>ID NOTA_H</v>
      </c>
    </row>
    <row r="178" spans="1:26" x14ac:dyDescent="0.25">
      <c r="A178" s="32"/>
      <c r="B178" s="48" t="str">
        <f>IF(KALINDO[[#This Row],[N_ID]]="","",INDEX(Table1[ID],MATCH(KALINDO[[#This Row],[N_ID]],Table1[N_ID],0)))</f>
        <v/>
      </c>
      <c r="C178" s="48" t="str">
        <f ca="1">IF(KALINDO[[#This Row],[//]]="","",HYPERLINK("[NOTA.xlsx]NOTA!D"&amp;KALINDO[[#This Row],[//]]+2,"&gt;"))</f>
        <v/>
      </c>
      <c r="D178" s="48" t="str">
        <f>IF(KALINDO[[#This Row],[ID NOTA]]="","",INDEX(Table1[QB],MATCH(KALINDO[[#This Row],[ID NOTA]],Table1[ID],0)))</f>
        <v/>
      </c>
      <c r="E17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78" s="48"/>
      <c r="G178" s="30" t="str">
        <f ca="1">IF(KALINDO[[#This Row],[N_ID]]="","",INDEX(INDIRECT($2:$2),KALINDO[[#This Row],[//]]))</f>
        <v/>
      </c>
      <c r="H178" s="30" t="str">
        <f ca="1">IF(KALINDO[[#This Row],[N_ID]]="","",INDEX(INDIRECT($2:$2),KALINDO[[#This Row],[//]]))</f>
        <v/>
      </c>
      <c r="I178" s="31" t="str">
        <f ca="1">IF(KALINDO[[#This Row],[N_ID]]="","",INDEX(INDIRECT($2:$2),KALINDO[[#This Row],[//]]))</f>
        <v/>
      </c>
      <c r="J178" s="31" t="str">
        <f ca="1">IF(KALINDO[[#This Row],[//]]="","",INDEX([3]!db[NB PAJAK],KALINDO[[#This Row],[stt]]-1))</f>
        <v/>
      </c>
      <c r="K178" s="48" t="str">
        <f ca="1">IF(KALINDO[[#This Row],[//]]="","",INDEX(INDIRECT($2:$2),KALINDO[[#This Row],[//]]))</f>
        <v/>
      </c>
      <c r="L178" s="48" t="str">
        <f ca="1">IF(KALINDO[[#This Row],[//]]="","",INDEX(INDIRECT($2:$2),KALINDO[[#This Row],[//]]))</f>
        <v/>
      </c>
      <c r="M178" s="48" t="str">
        <f ca="1">IF(KALINDO[[#This Row],[//]]="","",INDEX(INDIRECT($2:$2),KALINDO[[#This Row],[//]]))</f>
        <v/>
      </c>
      <c r="N178" s="33" t="str">
        <f ca="1">IF(KALINDO[[#This Row],[//]]="","",INDEX(INDIRECT($2:$2),KALINDO[[#This Row],[//]]))</f>
        <v/>
      </c>
      <c r="O178" s="44" t="str">
        <f ca="1">IF(KALINDO[[#This Row],[//]]="","",INDEX(INDIRECT($2:$2),KALINDO[[#This Row],[//]]))</f>
        <v/>
      </c>
      <c r="P178" s="44" t="str">
        <f ca="1">IF(KALINDO[[#This Row],[//]]="","",IF(INDEX(INDIRECT($2:$2),KALINDO[[#This Row],[//]])="","",INDEX(INDIRECT($2:$2),KALINDO[[#This Row],[//]])))</f>
        <v/>
      </c>
      <c r="Q178" s="33" t="str">
        <f ca="1">IF(KALINDO[[#This Row],[//]]="","",INDEX(INDIRECT($2:$2),KALINDO[[#This Row],[//]]))</f>
        <v/>
      </c>
      <c r="R1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78" s="45" t="str">
        <f ca="1">IF(KALINDO[[#This Row],[//]]="","",IF(INDEX(INDIRECT($2:$2),KALINDO[[#This Row],[//]])="","",INDEX(INDIRECT($2:$2),KALINDO[[#This Row],[//]])))</f>
        <v/>
      </c>
      <c r="U178" s="31" t="str">
        <f ca="1">IF(KALINDO[[#This Row],[//]]="","",INDEX(INDIRECT($2:$2),KALINDO[[#This Row],[//]]))</f>
        <v/>
      </c>
      <c r="V178" s="31" t="str">
        <f ca="1">LOWER(SUBSTITUTE(SUBSTITUTE(SUBSTITUTE(SUBSTITUTE(SUBSTITUTE(SUBSTITUTE(SUBSTITUTE(KALINDO[[#This Row],[N.B.nota]]," ",""),"-",""),"(",""),")",""),".",""),",",""),"/",""))</f>
        <v/>
      </c>
      <c r="W178" s="31" t="str">
        <f ca="1">IF(KALINDO[[#This Row],[concat]]="","",MATCH(KALINDO[[#This Row],[concat]],[3]!db[NB NOTA_C],0)+1)</f>
        <v/>
      </c>
      <c r="X178" s="31" t="str">
        <f ca="1">IF(KALINDO[[#This Row],[N.B.nota]]="","",ADDRESS(ROW(KALINDO[QB]),COLUMN(KALINDO[QB]))&amp;":"&amp;ADDRESS(ROW(),COLUMN(KALINDO[QB])))</f>
        <v/>
      </c>
      <c r="Y178" s="46" t="str">
        <f ca="1">IF(KALINDO[[#This Row],[//]]="","",HYPERLINK("[../DB.xlsx]DB!e"&amp;MATCH(KALINDO[[#This Row],[concat]],[3]!db[NB NOTA_C],0)+1,"&gt;"))</f>
        <v/>
      </c>
      <c r="Z178" s="32" t="str">
        <f ca="1">IF(KALINDO[[#This Row],[ID NOTA]]="",INDIRECT(ADDRESS(ROW()-1,COLUMN())),KALINDO[[#This Row],[ID NOTA]])</f>
        <v>ID NOTA_H</v>
      </c>
    </row>
    <row r="179" spans="1:26" x14ac:dyDescent="0.25">
      <c r="A179" s="32"/>
      <c r="B179" s="48" t="str">
        <f>IF(KALINDO[[#This Row],[N_ID]]="","",INDEX(Table1[ID],MATCH(KALINDO[[#This Row],[N_ID]],Table1[N_ID],0)))</f>
        <v/>
      </c>
      <c r="C179" s="48" t="str">
        <f ca="1">IF(KALINDO[[#This Row],[//]]="","",HYPERLINK("[NOTA.xlsx]NOTA!D"&amp;KALINDO[[#This Row],[//]]+2,"&gt;"))</f>
        <v/>
      </c>
      <c r="D179" s="48" t="str">
        <f>IF(KALINDO[[#This Row],[ID NOTA]]="","",INDEX(Table1[QB],MATCH(KALINDO[[#This Row],[ID NOTA]],Table1[ID],0)))</f>
        <v/>
      </c>
      <c r="E17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79" s="48"/>
      <c r="G179" s="30" t="str">
        <f ca="1">IF(KALINDO[[#This Row],[N_ID]]="","",INDEX(INDIRECT($2:$2),KALINDO[[#This Row],[//]]))</f>
        <v/>
      </c>
      <c r="H179" s="30" t="str">
        <f ca="1">IF(KALINDO[[#This Row],[N_ID]]="","",INDEX(INDIRECT($2:$2),KALINDO[[#This Row],[//]]))</f>
        <v/>
      </c>
      <c r="I179" s="31" t="str">
        <f ca="1">IF(KALINDO[[#This Row],[N_ID]]="","",INDEX(INDIRECT($2:$2),KALINDO[[#This Row],[//]]))</f>
        <v/>
      </c>
      <c r="J179" s="31" t="str">
        <f ca="1">IF(KALINDO[[#This Row],[//]]="","",INDEX([3]!db[NB PAJAK],KALINDO[[#This Row],[stt]]-1))</f>
        <v/>
      </c>
      <c r="K179" s="48" t="str">
        <f ca="1">IF(KALINDO[[#This Row],[//]]="","",INDEX(INDIRECT($2:$2),KALINDO[[#This Row],[//]]))</f>
        <v/>
      </c>
      <c r="L179" s="48" t="str">
        <f ca="1">IF(KALINDO[[#This Row],[//]]="","",INDEX(INDIRECT($2:$2),KALINDO[[#This Row],[//]]))</f>
        <v/>
      </c>
      <c r="M179" s="48" t="str">
        <f ca="1">IF(KALINDO[[#This Row],[//]]="","",INDEX(INDIRECT($2:$2),KALINDO[[#This Row],[//]]))</f>
        <v/>
      </c>
      <c r="N179" s="33" t="str">
        <f ca="1">IF(KALINDO[[#This Row],[//]]="","",INDEX(INDIRECT($2:$2),KALINDO[[#This Row],[//]]))</f>
        <v/>
      </c>
      <c r="O179" s="44" t="str">
        <f ca="1">IF(KALINDO[[#This Row],[//]]="","",INDEX(INDIRECT($2:$2),KALINDO[[#This Row],[//]]))</f>
        <v/>
      </c>
      <c r="P179" s="44" t="str">
        <f ca="1">IF(KALINDO[[#This Row],[//]]="","",IF(INDEX(INDIRECT($2:$2),KALINDO[[#This Row],[//]])="","",INDEX(INDIRECT($2:$2),KALINDO[[#This Row],[//]])))</f>
        <v/>
      </c>
      <c r="Q179" s="33" t="str">
        <f ca="1">IF(KALINDO[[#This Row],[//]]="","",INDEX(INDIRECT($2:$2),KALINDO[[#This Row],[//]]))</f>
        <v/>
      </c>
      <c r="R1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79" s="45" t="str">
        <f ca="1">IF(KALINDO[[#This Row],[//]]="","",IF(INDEX(INDIRECT($2:$2),KALINDO[[#This Row],[//]])="","",INDEX(INDIRECT($2:$2),KALINDO[[#This Row],[//]])))</f>
        <v/>
      </c>
      <c r="U179" s="31" t="str">
        <f ca="1">IF(KALINDO[[#This Row],[//]]="","",INDEX(INDIRECT($2:$2),KALINDO[[#This Row],[//]]))</f>
        <v/>
      </c>
      <c r="V179" s="31" t="str">
        <f ca="1">LOWER(SUBSTITUTE(SUBSTITUTE(SUBSTITUTE(SUBSTITUTE(SUBSTITUTE(SUBSTITUTE(SUBSTITUTE(KALINDO[[#This Row],[N.B.nota]]," ",""),"-",""),"(",""),")",""),".",""),",",""),"/",""))</f>
        <v/>
      </c>
      <c r="W179" s="31" t="str">
        <f ca="1">IF(KALINDO[[#This Row],[concat]]="","",MATCH(KALINDO[[#This Row],[concat]],[3]!db[NB NOTA_C],0)+1)</f>
        <v/>
      </c>
      <c r="X179" s="31" t="str">
        <f ca="1">IF(KALINDO[[#This Row],[N.B.nota]]="","",ADDRESS(ROW(KALINDO[QB]),COLUMN(KALINDO[QB]))&amp;":"&amp;ADDRESS(ROW(),COLUMN(KALINDO[QB])))</f>
        <v/>
      </c>
      <c r="Y179" s="46" t="str">
        <f ca="1">IF(KALINDO[[#This Row],[//]]="","",HYPERLINK("[../DB.xlsx]DB!e"&amp;MATCH(KALINDO[[#This Row],[concat]],[3]!db[NB NOTA_C],0)+1,"&gt;"))</f>
        <v/>
      </c>
      <c r="Z179" s="32" t="str">
        <f ca="1">IF(KALINDO[[#This Row],[ID NOTA]]="",INDIRECT(ADDRESS(ROW()-1,COLUMN())),KALINDO[[#This Row],[ID NOTA]])</f>
        <v>ID NOTA_H</v>
      </c>
    </row>
    <row r="180" spans="1:26" x14ac:dyDescent="0.25">
      <c r="A180" s="32"/>
      <c r="B180" s="48" t="str">
        <f>IF(KALINDO[[#This Row],[N_ID]]="","",INDEX(Table1[ID],MATCH(KALINDO[[#This Row],[N_ID]],Table1[N_ID],0)))</f>
        <v/>
      </c>
      <c r="C180" s="48" t="str">
        <f ca="1">IF(KALINDO[[#This Row],[//]]="","",HYPERLINK("[NOTA.xlsx]NOTA!D"&amp;KALINDO[[#This Row],[//]]+2,"&gt;"))</f>
        <v/>
      </c>
      <c r="D180" s="48" t="str">
        <f>IF(KALINDO[[#This Row],[ID NOTA]]="","",INDEX(Table1[QB],MATCH(KALINDO[[#This Row],[ID NOTA]],Table1[ID],0)))</f>
        <v/>
      </c>
      <c r="E18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80" s="48"/>
      <c r="G180" s="30" t="str">
        <f ca="1">IF(KALINDO[[#This Row],[N_ID]]="","",INDEX(INDIRECT($2:$2),KALINDO[[#This Row],[//]]))</f>
        <v/>
      </c>
      <c r="H180" s="30" t="str">
        <f ca="1">IF(KALINDO[[#This Row],[N_ID]]="","",INDEX(INDIRECT($2:$2),KALINDO[[#This Row],[//]]))</f>
        <v/>
      </c>
      <c r="I180" s="31" t="str">
        <f ca="1">IF(KALINDO[[#This Row],[N_ID]]="","",INDEX(INDIRECT($2:$2),KALINDO[[#This Row],[//]]))</f>
        <v/>
      </c>
      <c r="J180" s="31" t="str">
        <f ca="1">IF(KALINDO[[#This Row],[//]]="","",INDEX([3]!db[NB PAJAK],KALINDO[[#This Row],[stt]]-1))</f>
        <v/>
      </c>
      <c r="K180" s="48" t="str">
        <f ca="1">IF(KALINDO[[#This Row],[//]]="","",INDEX(INDIRECT($2:$2),KALINDO[[#This Row],[//]]))</f>
        <v/>
      </c>
      <c r="L180" s="48" t="str">
        <f ca="1">IF(KALINDO[[#This Row],[//]]="","",INDEX(INDIRECT($2:$2),KALINDO[[#This Row],[//]]))</f>
        <v/>
      </c>
      <c r="M180" s="48" t="str">
        <f ca="1">IF(KALINDO[[#This Row],[//]]="","",INDEX(INDIRECT($2:$2),KALINDO[[#This Row],[//]]))</f>
        <v/>
      </c>
      <c r="N180" s="33" t="str">
        <f ca="1">IF(KALINDO[[#This Row],[//]]="","",INDEX(INDIRECT($2:$2),KALINDO[[#This Row],[//]]))</f>
        <v/>
      </c>
      <c r="O180" s="44" t="str">
        <f ca="1">IF(KALINDO[[#This Row],[//]]="","",INDEX(INDIRECT($2:$2),KALINDO[[#This Row],[//]]))</f>
        <v/>
      </c>
      <c r="P180" s="44" t="str">
        <f ca="1">IF(KALINDO[[#This Row],[//]]="","",IF(INDEX(INDIRECT($2:$2),KALINDO[[#This Row],[//]])="","",INDEX(INDIRECT($2:$2),KALINDO[[#This Row],[//]])))</f>
        <v/>
      </c>
      <c r="Q180" s="33" t="str">
        <f ca="1">IF(KALINDO[[#This Row],[//]]="","",INDEX(INDIRECT($2:$2),KALINDO[[#This Row],[//]]))</f>
        <v/>
      </c>
      <c r="R1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80" s="45" t="str">
        <f ca="1">IF(KALINDO[[#This Row],[//]]="","",IF(INDEX(INDIRECT($2:$2),KALINDO[[#This Row],[//]])="","",INDEX(INDIRECT($2:$2),KALINDO[[#This Row],[//]])))</f>
        <v/>
      </c>
      <c r="U180" s="31" t="str">
        <f ca="1">IF(KALINDO[[#This Row],[//]]="","",INDEX(INDIRECT($2:$2),KALINDO[[#This Row],[//]]))</f>
        <v/>
      </c>
      <c r="V180" s="31" t="str">
        <f ca="1">LOWER(SUBSTITUTE(SUBSTITUTE(SUBSTITUTE(SUBSTITUTE(SUBSTITUTE(SUBSTITUTE(SUBSTITUTE(KALINDO[[#This Row],[N.B.nota]]," ",""),"-",""),"(",""),")",""),".",""),",",""),"/",""))</f>
        <v/>
      </c>
      <c r="W180" s="31" t="str">
        <f ca="1">IF(KALINDO[[#This Row],[concat]]="","",MATCH(KALINDO[[#This Row],[concat]],[3]!db[NB NOTA_C],0)+1)</f>
        <v/>
      </c>
      <c r="X180" s="31" t="str">
        <f ca="1">IF(KALINDO[[#This Row],[N.B.nota]]="","",ADDRESS(ROW(KALINDO[QB]),COLUMN(KALINDO[QB]))&amp;":"&amp;ADDRESS(ROW(),COLUMN(KALINDO[QB])))</f>
        <v/>
      </c>
      <c r="Y180" s="46" t="str">
        <f ca="1">IF(KALINDO[[#This Row],[//]]="","",HYPERLINK("[../DB.xlsx]DB!e"&amp;MATCH(KALINDO[[#This Row],[concat]],[3]!db[NB NOTA_C],0)+1,"&gt;"))</f>
        <v/>
      </c>
      <c r="Z180" s="32" t="str">
        <f ca="1">IF(KALINDO[[#This Row],[ID NOTA]]="",INDIRECT(ADDRESS(ROW()-1,COLUMN())),KALINDO[[#This Row],[ID NOTA]])</f>
        <v>ID NOTA_H</v>
      </c>
    </row>
    <row r="181" spans="1:26" x14ac:dyDescent="0.25">
      <c r="A181" s="32"/>
      <c r="B181" s="48" t="str">
        <f>IF(KALINDO[[#This Row],[N_ID]]="","",INDEX(Table1[ID],MATCH(KALINDO[[#This Row],[N_ID]],Table1[N_ID],0)))</f>
        <v/>
      </c>
      <c r="C181" s="48" t="str">
        <f ca="1">IF(KALINDO[[#This Row],[//]]="","",HYPERLINK("[NOTA.xlsx]NOTA!D"&amp;KALINDO[[#This Row],[//]]+2,"&gt;"))</f>
        <v/>
      </c>
      <c r="D181" s="48" t="str">
        <f>IF(KALINDO[[#This Row],[ID NOTA]]="","",INDEX(Table1[QB],MATCH(KALINDO[[#This Row],[ID NOTA]],Table1[ID],0)))</f>
        <v/>
      </c>
      <c r="E18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81" s="48"/>
      <c r="G181" s="30" t="str">
        <f ca="1">IF(KALINDO[[#This Row],[N_ID]]="","",INDEX(INDIRECT($2:$2),KALINDO[[#This Row],[//]]))</f>
        <v/>
      </c>
      <c r="H181" s="30" t="str">
        <f ca="1">IF(KALINDO[[#This Row],[N_ID]]="","",INDEX(INDIRECT($2:$2),KALINDO[[#This Row],[//]]))</f>
        <v/>
      </c>
      <c r="I181" s="31" t="str">
        <f ca="1">IF(KALINDO[[#This Row],[N_ID]]="","",INDEX(INDIRECT($2:$2),KALINDO[[#This Row],[//]]))</f>
        <v/>
      </c>
      <c r="J181" s="31" t="str">
        <f ca="1">IF(KALINDO[[#This Row],[//]]="","",INDEX([3]!db[NB PAJAK],KALINDO[[#This Row],[stt]]-1))</f>
        <v/>
      </c>
      <c r="K181" s="48" t="str">
        <f ca="1">IF(KALINDO[[#This Row],[//]]="","",INDEX(INDIRECT($2:$2),KALINDO[[#This Row],[//]]))</f>
        <v/>
      </c>
      <c r="L181" s="48" t="str">
        <f ca="1">IF(KALINDO[[#This Row],[//]]="","",INDEX(INDIRECT($2:$2),KALINDO[[#This Row],[//]]))</f>
        <v/>
      </c>
      <c r="M181" s="48" t="str">
        <f ca="1">IF(KALINDO[[#This Row],[//]]="","",INDEX(INDIRECT($2:$2),KALINDO[[#This Row],[//]]))</f>
        <v/>
      </c>
      <c r="N181" s="33" t="str">
        <f ca="1">IF(KALINDO[[#This Row],[//]]="","",INDEX(INDIRECT($2:$2),KALINDO[[#This Row],[//]]))</f>
        <v/>
      </c>
      <c r="O181" s="44" t="str">
        <f ca="1">IF(KALINDO[[#This Row],[//]]="","",INDEX(INDIRECT($2:$2),KALINDO[[#This Row],[//]]))</f>
        <v/>
      </c>
      <c r="P181" s="44" t="str">
        <f ca="1">IF(KALINDO[[#This Row],[//]]="","",IF(INDEX(INDIRECT($2:$2),KALINDO[[#This Row],[//]])="","",INDEX(INDIRECT($2:$2),KALINDO[[#This Row],[//]])))</f>
        <v/>
      </c>
      <c r="Q181" s="33" t="str">
        <f ca="1">IF(KALINDO[[#This Row],[//]]="","",INDEX(INDIRECT($2:$2),KALINDO[[#This Row],[//]]))</f>
        <v/>
      </c>
      <c r="R1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81" s="45" t="str">
        <f ca="1">IF(KALINDO[[#This Row],[//]]="","",IF(INDEX(INDIRECT($2:$2),KALINDO[[#This Row],[//]])="","",INDEX(INDIRECT($2:$2),KALINDO[[#This Row],[//]])))</f>
        <v/>
      </c>
      <c r="U181" s="31" t="str">
        <f ca="1">IF(KALINDO[[#This Row],[//]]="","",INDEX(INDIRECT($2:$2),KALINDO[[#This Row],[//]]))</f>
        <v/>
      </c>
      <c r="V181" s="31" t="str">
        <f ca="1">LOWER(SUBSTITUTE(SUBSTITUTE(SUBSTITUTE(SUBSTITUTE(SUBSTITUTE(SUBSTITUTE(SUBSTITUTE(KALINDO[[#This Row],[N.B.nota]]," ",""),"-",""),"(",""),")",""),".",""),",",""),"/",""))</f>
        <v/>
      </c>
      <c r="W181" s="31" t="str">
        <f ca="1">IF(KALINDO[[#This Row],[concat]]="","",MATCH(KALINDO[[#This Row],[concat]],[3]!db[NB NOTA_C],0)+1)</f>
        <v/>
      </c>
      <c r="X181" s="31" t="str">
        <f ca="1">IF(KALINDO[[#This Row],[N.B.nota]]="","",ADDRESS(ROW(KALINDO[QB]),COLUMN(KALINDO[QB]))&amp;":"&amp;ADDRESS(ROW(),COLUMN(KALINDO[QB])))</f>
        <v/>
      </c>
      <c r="Y181" s="46" t="str">
        <f ca="1">IF(KALINDO[[#This Row],[//]]="","",HYPERLINK("[../DB.xlsx]DB!e"&amp;MATCH(KALINDO[[#This Row],[concat]],[3]!db[NB NOTA_C],0)+1,"&gt;"))</f>
        <v/>
      </c>
      <c r="Z181" s="32" t="str">
        <f ca="1">IF(KALINDO[[#This Row],[ID NOTA]]="",INDIRECT(ADDRESS(ROW()-1,COLUMN())),KALINDO[[#This Row],[ID NOTA]])</f>
        <v>ID NOTA_H</v>
      </c>
    </row>
    <row r="182" spans="1:26" x14ac:dyDescent="0.25">
      <c r="A182" s="32"/>
      <c r="B182" s="48" t="str">
        <f>IF(KALINDO[[#This Row],[N_ID]]="","",INDEX(Table1[ID],MATCH(KALINDO[[#This Row],[N_ID]],Table1[N_ID],0)))</f>
        <v/>
      </c>
      <c r="C182" s="48" t="str">
        <f ca="1">IF(KALINDO[[#This Row],[//]]="","",HYPERLINK("[NOTA.xlsx]NOTA!D"&amp;KALINDO[[#This Row],[//]]+2,"&gt;"))</f>
        <v/>
      </c>
      <c r="D182" s="48" t="str">
        <f>IF(KALINDO[[#This Row],[ID NOTA]]="","",INDEX(Table1[QB],MATCH(KALINDO[[#This Row],[ID NOTA]],Table1[ID],0)))</f>
        <v/>
      </c>
      <c r="E18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82" s="48"/>
      <c r="G182" s="30" t="str">
        <f ca="1">IF(KALINDO[[#This Row],[N_ID]]="","",INDEX(INDIRECT($2:$2),KALINDO[[#This Row],[//]]))</f>
        <v/>
      </c>
      <c r="H182" s="30" t="str">
        <f ca="1">IF(KALINDO[[#This Row],[N_ID]]="","",INDEX(INDIRECT($2:$2),KALINDO[[#This Row],[//]]))</f>
        <v/>
      </c>
      <c r="I182" s="31" t="str">
        <f ca="1">IF(KALINDO[[#This Row],[N_ID]]="","",INDEX(INDIRECT($2:$2),KALINDO[[#This Row],[//]]))</f>
        <v/>
      </c>
      <c r="J182" s="31" t="str">
        <f ca="1">IF(KALINDO[[#This Row],[//]]="","",INDEX([3]!db[NB PAJAK],KALINDO[[#This Row],[stt]]-1))</f>
        <v/>
      </c>
      <c r="K182" s="48" t="str">
        <f ca="1">IF(KALINDO[[#This Row],[//]]="","",INDEX(INDIRECT($2:$2),KALINDO[[#This Row],[//]]))</f>
        <v/>
      </c>
      <c r="L182" s="48" t="str">
        <f ca="1">IF(KALINDO[[#This Row],[//]]="","",INDEX(INDIRECT($2:$2),KALINDO[[#This Row],[//]]))</f>
        <v/>
      </c>
      <c r="M182" s="48" t="str">
        <f ca="1">IF(KALINDO[[#This Row],[//]]="","",INDEX(INDIRECT($2:$2),KALINDO[[#This Row],[//]]))</f>
        <v/>
      </c>
      <c r="N182" s="33" t="str">
        <f ca="1">IF(KALINDO[[#This Row],[//]]="","",INDEX(INDIRECT($2:$2),KALINDO[[#This Row],[//]]))</f>
        <v/>
      </c>
      <c r="O182" s="44" t="str">
        <f ca="1">IF(KALINDO[[#This Row],[//]]="","",INDEX(INDIRECT($2:$2),KALINDO[[#This Row],[//]]))</f>
        <v/>
      </c>
      <c r="P182" s="44" t="str">
        <f ca="1">IF(KALINDO[[#This Row],[//]]="","",IF(INDEX(INDIRECT($2:$2),KALINDO[[#This Row],[//]])="","",INDEX(INDIRECT($2:$2),KALINDO[[#This Row],[//]])))</f>
        <v/>
      </c>
      <c r="Q182" s="33" t="str">
        <f ca="1">IF(KALINDO[[#This Row],[//]]="","",INDEX(INDIRECT($2:$2),KALINDO[[#This Row],[//]]))</f>
        <v/>
      </c>
      <c r="R1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82" s="45" t="str">
        <f ca="1">IF(KALINDO[[#This Row],[//]]="","",IF(INDEX(INDIRECT($2:$2),KALINDO[[#This Row],[//]])="","",INDEX(INDIRECT($2:$2),KALINDO[[#This Row],[//]])))</f>
        <v/>
      </c>
      <c r="U182" s="31" t="str">
        <f ca="1">IF(KALINDO[[#This Row],[//]]="","",INDEX(INDIRECT($2:$2),KALINDO[[#This Row],[//]]))</f>
        <v/>
      </c>
      <c r="V182" s="31" t="str">
        <f ca="1">LOWER(SUBSTITUTE(SUBSTITUTE(SUBSTITUTE(SUBSTITUTE(SUBSTITUTE(SUBSTITUTE(SUBSTITUTE(KALINDO[[#This Row],[N.B.nota]]," ",""),"-",""),"(",""),")",""),".",""),",",""),"/",""))</f>
        <v/>
      </c>
      <c r="W182" s="31" t="str">
        <f ca="1">IF(KALINDO[[#This Row],[concat]]="","",MATCH(KALINDO[[#This Row],[concat]],[3]!db[NB NOTA_C],0)+1)</f>
        <v/>
      </c>
      <c r="X182" s="31" t="str">
        <f ca="1">IF(KALINDO[[#This Row],[N.B.nota]]="","",ADDRESS(ROW(KALINDO[QB]),COLUMN(KALINDO[QB]))&amp;":"&amp;ADDRESS(ROW(),COLUMN(KALINDO[QB])))</f>
        <v/>
      </c>
      <c r="Y182" s="46" t="str">
        <f ca="1">IF(KALINDO[[#This Row],[//]]="","",HYPERLINK("[../DB.xlsx]DB!e"&amp;MATCH(KALINDO[[#This Row],[concat]],[3]!db[NB NOTA_C],0)+1,"&gt;"))</f>
        <v/>
      </c>
      <c r="Z182" s="32" t="str">
        <f ca="1">IF(KALINDO[[#This Row],[ID NOTA]]="",INDIRECT(ADDRESS(ROW()-1,COLUMN())),KALINDO[[#This Row],[ID NOTA]])</f>
        <v>ID NOTA_H</v>
      </c>
    </row>
    <row r="183" spans="1:26" x14ac:dyDescent="0.25">
      <c r="A183" s="32"/>
      <c r="B183" s="48" t="str">
        <f>IF(KALINDO[[#This Row],[N_ID]]="","",INDEX(Table1[ID],MATCH(KALINDO[[#This Row],[N_ID]],Table1[N_ID],0)))</f>
        <v/>
      </c>
      <c r="C183" s="48" t="str">
        <f ca="1">IF(KALINDO[[#This Row],[//]]="","",HYPERLINK("[NOTA.xlsx]NOTA!D"&amp;KALINDO[[#This Row],[//]]+2,"&gt;"))</f>
        <v/>
      </c>
      <c r="D183" s="48" t="str">
        <f>IF(KALINDO[[#This Row],[ID NOTA]]="","",INDEX(Table1[QB],MATCH(KALINDO[[#This Row],[ID NOTA]],Table1[ID],0)))</f>
        <v/>
      </c>
      <c r="E18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83" s="48"/>
      <c r="G183" s="30" t="str">
        <f ca="1">IF(KALINDO[[#This Row],[N_ID]]="","",INDEX(INDIRECT($2:$2),KALINDO[[#This Row],[//]]))</f>
        <v/>
      </c>
      <c r="H183" s="30" t="str">
        <f ca="1">IF(KALINDO[[#This Row],[N_ID]]="","",INDEX(INDIRECT($2:$2),KALINDO[[#This Row],[//]]))</f>
        <v/>
      </c>
      <c r="I183" s="31" t="str">
        <f ca="1">IF(KALINDO[[#This Row],[N_ID]]="","",INDEX(INDIRECT($2:$2),KALINDO[[#This Row],[//]]))</f>
        <v/>
      </c>
      <c r="J183" s="31" t="str">
        <f ca="1">IF(KALINDO[[#This Row],[//]]="","",INDEX([3]!db[NB PAJAK],KALINDO[[#This Row],[stt]]-1))</f>
        <v/>
      </c>
      <c r="K183" s="48" t="str">
        <f ca="1">IF(KALINDO[[#This Row],[//]]="","",INDEX(INDIRECT($2:$2),KALINDO[[#This Row],[//]]))</f>
        <v/>
      </c>
      <c r="L183" s="48" t="str">
        <f ca="1">IF(KALINDO[[#This Row],[//]]="","",INDEX(INDIRECT($2:$2),KALINDO[[#This Row],[//]]))</f>
        <v/>
      </c>
      <c r="M183" s="48" t="str">
        <f ca="1">IF(KALINDO[[#This Row],[//]]="","",INDEX(INDIRECT($2:$2),KALINDO[[#This Row],[//]]))</f>
        <v/>
      </c>
      <c r="N183" s="33" t="str">
        <f ca="1">IF(KALINDO[[#This Row],[//]]="","",INDEX(INDIRECT($2:$2),KALINDO[[#This Row],[//]]))</f>
        <v/>
      </c>
      <c r="O183" s="44" t="str">
        <f ca="1">IF(KALINDO[[#This Row],[//]]="","",INDEX(INDIRECT($2:$2),KALINDO[[#This Row],[//]]))</f>
        <v/>
      </c>
      <c r="P183" s="44" t="str">
        <f ca="1">IF(KALINDO[[#This Row],[//]]="","",IF(INDEX(INDIRECT($2:$2),KALINDO[[#This Row],[//]])="","",INDEX(INDIRECT($2:$2),KALINDO[[#This Row],[//]])))</f>
        <v/>
      </c>
      <c r="Q183" s="33" t="str">
        <f ca="1">IF(KALINDO[[#This Row],[//]]="","",INDEX(INDIRECT($2:$2),KALINDO[[#This Row],[//]]))</f>
        <v/>
      </c>
      <c r="R1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83" s="45" t="str">
        <f ca="1">IF(KALINDO[[#This Row],[//]]="","",IF(INDEX(INDIRECT($2:$2),KALINDO[[#This Row],[//]])="","",INDEX(INDIRECT($2:$2),KALINDO[[#This Row],[//]])))</f>
        <v/>
      </c>
      <c r="U183" s="31" t="str">
        <f ca="1">IF(KALINDO[[#This Row],[//]]="","",INDEX(INDIRECT($2:$2),KALINDO[[#This Row],[//]]))</f>
        <v/>
      </c>
      <c r="V183" s="31" t="str">
        <f ca="1">LOWER(SUBSTITUTE(SUBSTITUTE(SUBSTITUTE(SUBSTITUTE(SUBSTITUTE(SUBSTITUTE(SUBSTITUTE(KALINDO[[#This Row],[N.B.nota]]," ",""),"-",""),"(",""),")",""),".",""),",",""),"/",""))</f>
        <v/>
      </c>
      <c r="W183" s="31" t="str">
        <f ca="1">IF(KALINDO[[#This Row],[concat]]="","",MATCH(KALINDO[[#This Row],[concat]],[3]!db[NB NOTA_C],0)+1)</f>
        <v/>
      </c>
      <c r="X183" s="31" t="str">
        <f ca="1">IF(KALINDO[[#This Row],[N.B.nota]]="","",ADDRESS(ROW(KALINDO[QB]),COLUMN(KALINDO[QB]))&amp;":"&amp;ADDRESS(ROW(),COLUMN(KALINDO[QB])))</f>
        <v/>
      </c>
      <c r="Y183" s="46" t="str">
        <f ca="1">IF(KALINDO[[#This Row],[//]]="","",HYPERLINK("[../DB.xlsx]DB!e"&amp;MATCH(KALINDO[[#This Row],[concat]],[3]!db[NB NOTA_C],0)+1,"&gt;"))</f>
        <v/>
      </c>
      <c r="Z183" s="32" t="str">
        <f ca="1">IF(KALINDO[[#This Row],[ID NOTA]]="",INDIRECT(ADDRESS(ROW()-1,COLUMN())),KALINDO[[#This Row],[ID NOTA]])</f>
        <v>ID NOTA_H</v>
      </c>
    </row>
    <row r="184" spans="1:26" x14ac:dyDescent="0.25">
      <c r="A184" s="32"/>
      <c r="B184" s="48" t="str">
        <f>IF(KALINDO[[#This Row],[N_ID]]="","",INDEX(Table1[ID],MATCH(KALINDO[[#This Row],[N_ID]],Table1[N_ID],0)))</f>
        <v/>
      </c>
      <c r="C184" s="48" t="str">
        <f ca="1">IF(KALINDO[[#This Row],[//]]="","",HYPERLINK("[NOTA.xlsx]NOTA!D"&amp;KALINDO[[#This Row],[//]]+2,"&gt;"))</f>
        <v/>
      </c>
      <c r="D184" s="48" t="str">
        <f>IF(KALINDO[[#This Row],[ID NOTA]]="","",INDEX(Table1[QB],MATCH(KALINDO[[#This Row],[ID NOTA]],Table1[ID],0)))</f>
        <v/>
      </c>
      <c r="E18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84" s="48"/>
      <c r="G184" s="30" t="str">
        <f ca="1">IF(KALINDO[[#This Row],[N_ID]]="","",INDEX(INDIRECT($2:$2),KALINDO[[#This Row],[//]]))</f>
        <v/>
      </c>
      <c r="H184" s="30" t="str">
        <f ca="1">IF(KALINDO[[#This Row],[N_ID]]="","",INDEX(INDIRECT($2:$2),KALINDO[[#This Row],[//]]))</f>
        <v/>
      </c>
      <c r="I184" s="31" t="str">
        <f ca="1">IF(KALINDO[[#This Row],[N_ID]]="","",INDEX(INDIRECT($2:$2),KALINDO[[#This Row],[//]]))</f>
        <v/>
      </c>
      <c r="J184" s="31" t="str">
        <f ca="1">IF(KALINDO[[#This Row],[//]]="","",INDEX([3]!db[NB PAJAK],KALINDO[[#This Row],[stt]]-1))</f>
        <v/>
      </c>
      <c r="K184" s="48" t="str">
        <f ca="1">IF(KALINDO[[#This Row],[//]]="","",INDEX(INDIRECT($2:$2),KALINDO[[#This Row],[//]]))</f>
        <v/>
      </c>
      <c r="L184" s="48" t="str">
        <f ca="1">IF(KALINDO[[#This Row],[//]]="","",INDEX(INDIRECT($2:$2),KALINDO[[#This Row],[//]]))</f>
        <v/>
      </c>
      <c r="M184" s="48" t="str">
        <f ca="1">IF(KALINDO[[#This Row],[//]]="","",INDEX(INDIRECT($2:$2),KALINDO[[#This Row],[//]]))</f>
        <v/>
      </c>
      <c r="N184" s="33" t="str">
        <f ca="1">IF(KALINDO[[#This Row],[//]]="","",INDEX(INDIRECT($2:$2),KALINDO[[#This Row],[//]]))</f>
        <v/>
      </c>
      <c r="O184" s="44" t="str">
        <f ca="1">IF(KALINDO[[#This Row],[//]]="","",INDEX(INDIRECT($2:$2),KALINDO[[#This Row],[//]]))</f>
        <v/>
      </c>
      <c r="P184" s="44" t="str">
        <f ca="1">IF(KALINDO[[#This Row],[//]]="","",IF(INDEX(INDIRECT($2:$2),KALINDO[[#This Row],[//]])="","",INDEX(INDIRECT($2:$2),KALINDO[[#This Row],[//]])))</f>
        <v/>
      </c>
      <c r="Q184" s="33" t="str">
        <f ca="1">IF(KALINDO[[#This Row],[//]]="","",INDEX(INDIRECT($2:$2),KALINDO[[#This Row],[//]]))</f>
        <v/>
      </c>
      <c r="R1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84" s="45" t="str">
        <f ca="1">IF(KALINDO[[#This Row],[//]]="","",IF(INDEX(INDIRECT($2:$2),KALINDO[[#This Row],[//]])="","",INDEX(INDIRECT($2:$2),KALINDO[[#This Row],[//]])))</f>
        <v/>
      </c>
      <c r="U184" s="31" t="str">
        <f ca="1">IF(KALINDO[[#This Row],[//]]="","",INDEX(INDIRECT($2:$2),KALINDO[[#This Row],[//]]))</f>
        <v/>
      </c>
      <c r="V184" s="31" t="str">
        <f ca="1">LOWER(SUBSTITUTE(SUBSTITUTE(SUBSTITUTE(SUBSTITUTE(SUBSTITUTE(SUBSTITUTE(SUBSTITUTE(KALINDO[[#This Row],[N.B.nota]]," ",""),"-",""),"(",""),")",""),".",""),",",""),"/",""))</f>
        <v/>
      </c>
      <c r="W184" s="31" t="str">
        <f ca="1">IF(KALINDO[[#This Row],[concat]]="","",MATCH(KALINDO[[#This Row],[concat]],[3]!db[NB NOTA_C],0)+1)</f>
        <v/>
      </c>
      <c r="X184" s="31" t="str">
        <f ca="1">IF(KALINDO[[#This Row],[N.B.nota]]="","",ADDRESS(ROW(KALINDO[QB]),COLUMN(KALINDO[QB]))&amp;":"&amp;ADDRESS(ROW(),COLUMN(KALINDO[QB])))</f>
        <v/>
      </c>
      <c r="Y184" s="46" t="str">
        <f ca="1">IF(KALINDO[[#This Row],[//]]="","",HYPERLINK("[../DB.xlsx]DB!e"&amp;MATCH(KALINDO[[#This Row],[concat]],[3]!db[NB NOTA_C],0)+1,"&gt;"))</f>
        <v/>
      </c>
      <c r="Z184" s="32" t="str">
        <f ca="1">IF(KALINDO[[#This Row],[ID NOTA]]="",INDIRECT(ADDRESS(ROW()-1,COLUMN())),KALINDO[[#This Row],[ID NOTA]])</f>
        <v>ID NOTA_H</v>
      </c>
    </row>
    <row r="185" spans="1:26" x14ac:dyDescent="0.25">
      <c r="A185" s="32"/>
      <c r="B185" s="48" t="str">
        <f>IF(KALINDO[[#This Row],[N_ID]]="","",INDEX(Table1[ID],MATCH(KALINDO[[#This Row],[N_ID]],Table1[N_ID],0)))</f>
        <v/>
      </c>
      <c r="C185" s="48" t="str">
        <f ca="1">IF(KALINDO[[#This Row],[//]]="","",HYPERLINK("[NOTA.xlsx]NOTA!D"&amp;KALINDO[[#This Row],[//]]+2,"&gt;"))</f>
        <v/>
      </c>
      <c r="D185" s="48" t="str">
        <f>IF(KALINDO[[#This Row],[ID NOTA]]="","",INDEX(Table1[QB],MATCH(KALINDO[[#This Row],[ID NOTA]],Table1[ID],0)))</f>
        <v/>
      </c>
      <c r="E18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85" s="48"/>
      <c r="G185" s="30" t="str">
        <f ca="1">IF(KALINDO[[#This Row],[N_ID]]="","",INDEX(INDIRECT($2:$2),KALINDO[[#This Row],[//]]))</f>
        <v/>
      </c>
      <c r="H185" s="30" t="str">
        <f ca="1">IF(KALINDO[[#This Row],[N_ID]]="","",INDEX(INDIRECT($2:$2),KALINDO[[#This Row],[//]]))</f>
        <v/>
      </c>
      <c r="I185" s="31" t="str">
        <f ca="1">IF(KALINDO[[#This Row],[N_ID]]="","",INDEX(INDIRECT($2:$2),KALINDO[[#This Row],[//]]))</f>
        <v/>
      </c>
      <c r="J185" s="31" t="str">
        <f ca="1">IF(KALINDO[[#This Row],[//]]="","",INDEX([3]!db[NB PAJAK],KALINDO[[#This Row],[stt]]-1))</f>
        <v/>
      </c>
      <c r="K185" s="48" t="str">
        <f ca="1">IF(KALINDO[[#This Row],[//]]="","",INDEX(INDIRECT($2:$2),KALINDO[[#This Row],[//]]))</f>
        <v/>
      </c>
      <c r="L185" s="48" t="str">
        <f ca="1">IF(KALINDO[[#This Row],[//]]="","",INDEX(INDIRECT($2:$2),KALINDO[[#This Row],[//]]))</f>
        <v/>
      </c>
      <c r="M185" s="48" t="str">
        <f ca="1">IF(KALINDO[[#This Row],[//]]="","",INDEX(INDIRECT($2:$2),KALINDO[[#This Row],[//]]))</f>
        <v/>
      </c>
      <c r="N185" s="33" t="str">
        <f ca="1">IF(KALINDO[[#This Row],[//]]="","",INDEX(INDIRECT($2:$2),KALINDO[[#This Row],[//]]))</f>
        <v/>
      </c>
      <c r="O185" s="44" t="str">
        <f ca="1">IF(KALINDO[[#This Row],[//]]="","",INDEX(INDIRECT($2:$2),KALINDO[[#This Row],[//]]))</f>
        <v/>
      </c>
      <c r="P185" s="44" t="str">
        <f ca="1">IF(KALINDO[[#This Row],[//]]="","",IF(INDEX(INDIRECT($2:$2),KALINDO[[#This Row],[//]])="","",INDEX(INDIRECT($2:$2),KALINDO[[#This Row],[//]])))</f>
        <v/>
      </c>
      <c r="Q185" s="33" t="str">
        <f ca="1">IF(KALINDO[[#This Row],[//]]="","",INDEX(INDIRECT($2:$2),KALINDO[[#This Row],[//]]))</f>
        <v/>
      </c>
      <c r="R1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85" s="45" t="str">
        <f ca="1">IF(KALINDO[[#This Row],[//]]="","",IF(INDEX(INDIRECT($2:$2),KALINDO[[#This Row],[//]])="","",INDEX(INDIRECT($2:$2),KALINDO[[#This Row],[//]])))</f>
        <v/>
      </c>
      <c r="U185" s="31" t="str">
        <f ca="1">IF(KALINDO[[#This Row],[//]]="","",INDEX(INDIRECT($2:$2),KALINDO[[#This Row],[//]]))</f>
        <v/>
      </c>
      <c r="V185" s="31" t="str">
        <f ca="1">LOWER(SUBSTITUTE(SUBSTITUTE(SUBSTITUTE(SUBSTITUTE(SUBSTITUTE(SUBSTITUTE(SUBSTITUTE(KALINDO[[#This Row],[N.B.nota]]," ",""),"-",""),"(",""),")",""),".",""),",",""),"/",""))</f>
        <v/>
      </c>
      <c r="W185" s="31" t="str">
        <f ca="1">IF(KALINDO[[#This Row],[concat]]="","",MATCH(KALINDO[[#This Row],[concat]],[3]!db[NB NOTA_C],0)+1)</f>
        <v/>
      </c>
      <c r="X185" s="31" t="str">
        <f ca="1">IF(KALINDO[[#This Row],[N.B.nota]]="","",ADDRESS(ROW(KALINDO[QB]),COLUMN(KALINDO[QB]))&amp;":"&amp;ADDRESS(ROW(),COLUMN(KALINDO[QB])))</f>
        <v/>
      </c>
      <c r="Y185" s="46" t="str">
        <f ca="1">IF(KALINDO[[#This Row],[//]]="","",HYPERLINK("[../DB.xlsx]DB!e"&amp;MATCH(KALINDO[[#This Row],[concat]],[3]!db[NB NOTA_C],0)+1,"&gt;"))</f>
        <v/>
      </c>
      <c r="Z185" s="32" t="str">
        <f ca="1">IF(KALINDO[[#This Row],[ID NOTA]]="",INDIRECT(ADDRESS(ROW()-1,COLUMN())),KALINDO[[#This Row],[ID NOTA]])</f>
        <v>ID NOTA_H</v>
      </c>
    </row>
    <row r="186" spans="1:26" x14ac:dyDescent="0.25">
      <c r="A186" s="32"/>
      <c r="B186" s="48" t="str">
        <f>IF(KALINDO[[#This Row],[N_ID]]="","",INDEX(Table1[ID],MATCH(KALINDO[[#This Row],[N_ID]],Table1[N_ID],0)))</f>
        <v/>
      </c>
      <c r="C186" s="48" t="str">
        <f ca="1">IF(KALINDO[[#This Row],[//]]="","",HYPERLINK("[NOTA.xlsx]NOTA!D"&amp;KALINDO[[#This Row],[//]]+2,"&gt;"))</f>
        <v/>
      </c>
      <c r="D186" s="48" t="str">
        <f>IF(KALINDO[[#This Row],[ID NOTA]]="","",INDEX(Table1[QB],MATCH(KALINDO[[#This Row],[ID NOTA]],Table1[ID],0)))</f>
        <v/>
      </c>
      <c r="E18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86" s="48"/>
      <c r="G186" s="30" t="str">
        <f ca="1">IF(KALINDO[[#This Row],[N_ID]]="","",INDEX(INDIRECT($2:$2),KALINDO[[#This Row],[//]]))</f>
        <v/>
      </c>
      <c r="H186" s="30" t="str">
        <f ca="1">IF(KALINDO[[#This Row],[N_ID]]="","",INDEX(INDIRECT($2:$2),KALINDO[[#This Row],[//]]))</f>
        <v/>
      </c>
      <c r="I186" s="31" t="str">
        <f ca="1">IF(KALINDO[[#This Row],[N_ID]]="","",INDEX(INDIRECT($2:$2),KALINDO[[#This Row],[//]]))</f>
        <v/>
      </c>
      <c r="J186" s="31" t="str">
        <f ca="1">IF(KALINDO[[#This Row],[//]]="","",INDEX([3]!db[NB PAJAK],KALINDO[[#This Row],[stt]]-1))</f>
        <v/>
      </c>
      <c r="K186" s="48" t="str">
        <f ca="1">IF(KALINDO[[#This Row],[//]]="","",INDEX(INDIRECT($2:$2),KALINDO[[#This Row],[//]]))</f>
        <v/>
      </c>
      <c r="L186" s="48" t="str">
        <f ca="1">IF(KALINDO[[#This Row],[//]]="","",INDEX(INDIRECT($2:$2),KALINDO[[#This Row],[//]]))</f>
        <v/>
      </c>
      <c r="M186" s="48" t="str">
        <f ca="1">IF(KALINDO[[#This Row],[//]]="","",INDEX(INDIRECT($2:$2),KALINDO[[#This Row],[//]]))</f>
        <v/>
      </c>
      <c r="N186" s="33" t="str">
        <f ca="1">IF(KALINDO[[#This Row],[//]]="","",INDEX(INDIRECT($2:$2),KALINDO[[#This Row],[//]]))</f>
        <v/>
      </c>
      <c r="O186" s="44" t="str">
        <f ca="1">IF(KALINDO[[#This Row],[//]]="","",INDEX(INDIRECT($2:$2),KALINDO[[#This Row],[//]]))</f>
        <v/>
      </c>
      <c r="P186" s="44" t="str">
        <f ca="1">IF(KALINDO[[#This Row],[//]]="","",IF(INDEX(INDIRECT($2:$2),KALINDO[[#This Row],[//]])="","",INDEX(INDIRECT($2:$2),KALINDO[[#This Row],[//]])))</f>
        <v/>
      </c>
      <c r="Q186" s="33" t="str">
        <f ca="1">IF(KALINDO[[#This Row],[//]]="","",INDEX(INDIRECT($2:$2),KALINDO[[#This Row],[//]]))</f>
        <v/>
      </c>
      <c r="R1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86" s="45" t="str">
        <f ca="1">IF(KALINDO[[#This Row],[//]]="","",IF(INDEX(INDIRECT($2:$2),KALINDO[[#This Row],[//]])="","",INDEX(INDIRECT($2:$2),KALINDO[[#This Row],[//]])))</f>
        <v/>
      </c>
      <c r="U186" s="31" t="str">
        <f ca="1">IF(KALINDO[[#This Row],[//]]="","",INDEX(INDIRECT($2:$2),KALINDO[[#This Row],[//]]))</f>
        <v/>
      </c>
      <c r="V186" s="31" t="str">
        <f ca="1">LOWER(SUBSTITUTE(SUBSTITUTE(SUBSTITUTE(SUBSTITUTE(SUBSTITUTE(SUBSTITUTE(SUBSTITUTE(KALINDO[[#This Row],[N.B.nota]]," ",""),"-",""),"(",""),")",""),".",""),",",""),"/",""))</f>
        <v/>
      </c>
      <c r="W186" s="31" t="str">
        <f ca="1">IF(KALINDO[[#This Row],[concat]]="","",MATCH(KALINDO[[#This Row],[concat]],[3]!db[NB NOTA_C],0)+1)</f>
        <v/>
      </c>
      <c r="X186" s="31" t="str">
        <f ca="1">IF(KALINDO[[#This Row],[N.B.nota]]="","",ADDRESS(ROW(KALINDO[QB]),COLUMN(KALINDO[QB]))&amp;":"&amp;ADDRESS(ROW(),COLUMN(KALINDO[QB])))</f>
        <v/>
      </c>
      <c r="Y186" s="46" t="str">
        <f ca="1">IF(KALINDO[[#This Row],[//]]="","",HYPERLINK("[../DB.xlsx]DB!e"&amp;MATCH(KALINDO[[#This Row],[concat]],[3]!db[NB NOTA_C],0)+1,"&gt;"))</f>
        <v/>
      </c>
      <c r="Z186" s="32" t="str">
        <f ca="1">IF(KALINDO[[#This Row],[ID NOTA]]="",INDIRECT(ADDRESS(ROW()-1,COLUMN())),KALINDO[[#This Row],[ID NOTA]])</f>
        <v>ID NOTA_H</v>
      </c>
    </row>
    <row r="187" spans="1:26" x14ac:dyDescent="0.25">
      <c r="A187" s="32"/>
      <c r="B187" s="48" t="str">
        <f>IF(KALINDO[[#This Row],[N_ID]]="","",INDEX(Table1[ID],MATCH(KALINDO[[#This Row],[N_ID]],Table1[N_ID],0)))</f>
        <v/>
      </c>
      <c r="C187" s="48" t="str">
        <f ca="1">IF(KALINDO[[#This Row],[//]]="","",HYPERLINK("[NOTA.xlsx]NOTA!D"&amp;KALINDO[[#This Row],[//]]+2,"&gt;"))</f>
        <v/>
      </c>
      <c r="D187" s="48" t="str">
        <f>IF(KALINDO[[#This Row],[ID NOTA]]="","",INDEX(Table1[QB],MATCH(KALINDO[[#This Row],[ID NOTA]],Table1[ID],0)))</f>
        <v/>
      </c>
      <c r="E18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87" s="48"/>
      <c r="G187" s="30" t="str">
        <f ca="1">IF(KALINDO[[#This Row],[N_ID]]="","",INDEX(INDIRECT($2:$2),KALINDO[[#This Row],[//]]))</f>
        <v/>
      </c>
      <c r="H187" s="30" t="str">
        <f ca="1">IF(KALINDO[[#This Row],[N_ID]]="","",INDEX(INDIRECT($2:$2),KALINDO[[#This Row],[//]]))</f>
        <v/>
      </c>
      <c r="I187" s="31" t="str">
        <f ca="1">IF(KALINDO[[#This Row],[N_ID]]="","",INDEX(INDIRECT($2:$2),KALINDO[[#This Row],[//]]))</f>
        <v/>
      </c>
      <c r="J187" s="31" t="str">
        <f ca="1">IF(KALINDO[[#This Row],[//]]="","",INDEX([3]!db[NB PAJAK],KALINDO[[#This Row],[stt]]-1))</f>
        <v/>
      </c>
      <c r="K187" s="48" t="str">
        <f ca="1">IF(KALINDO[[#This Row],[//]]="","",INDEX(INDIRECT($2:$2),KALINDO[[#This Row],[//]]))</f>
        <v/>
      </c>
      <c r="L187" s="48" t="str">
        <f ca="1">IF(KALINDO[[#This Row],[//]]="","",INDEX(INDIRECT($2:$2),KALINDO[[#This Row],[//]]))</f>
        <v/>
      </c>
      <c r="M187" s="48" t="str">
        <f ca="1">IF(KALINDO[[#This Row],[//]]="","",INDEX(INDIRECT($2:$2),KALINDO[[#This Row],[//]]))</f>
        <v/>
      </c>
      <c r="N187" s="33" t="str">
        <f ca="1">IF(KALINDO[[#This Row],[//]]="","",INDEX(INDIRECT($2:$2),KALINDO[[#This Row],[//]]))</f>
        <v/>
      </c>
      <c r="O187" s="44" t="str">
        <f ca="1">IF(KALINDO[[#This Row],[//]]="","",INDEX(INDIRECT($2:$2),KALINDO[[#This Row],[//]]))</f>
        <v/>
      </c>
      <c r="P187" s="44" t="str">
        <f ca="1">IF(KALINDO[[#This Row],[//]]="","",IF(INDEX(INDIRECT($2:$2),KALINDO[[#This Row],[//]])="","",INDEX(INDIRECT($2:$2),KALINDO[[#This Row],[//]])))</f>
        <v/>
      </c>
      <c r="Q187" s="33" t="str">
        <f ca="1">IF(KALINDO[[#This Row],[//]]="","",INDEX(INDIRECT($2:$2),KALINDO[[#This Row],[//]]))</f>
        <v/>
      </c>
      <c r="R1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87" s="45" t="str">
        <f ca="1">IF(KALINDO[[#This Row],[//]]="","",IF(INDEX(INDIRECT($2:$2),KALINDO[[#This Row],[//]])="","",INDEX(INDIRECT($2:$2),KALINDO[[#This Row],[//]])))</f>
        <v/>
      </c>
      <c r="U187" s="31" t="str">
        <f ca="1">IF(KALINDO[[#This Row],[//]]="","",INDEX(INDIRECT($2:$2),KALINDO[[#This Row],[//]]))</f>
        <v/>
      </c>
      <c r="V187" s="31" t="str">
        <f ca="1">LOWER(SUBSTITUTE(SUBSTITUTE(SUBSTITUTE(SUBSTITUTE(SUBSTITUTE(SUBSTITUTE(SUBSTITUTE(KALINDO[[#This Row],[N.B.nota]]," ",""),"-",""),"(",""),")",""),".",""),",",""),"/",""))</f>
        <v/>
      </c>
      <c r="W187" s="31" t="str">
        <f ca="1">IF(KALINDO[[#This Row],[concat]]="","",MATCH(KALINDO[[#This Row],[concat]],[3]!db[NB NOTA_C],0)+1)</f>
        <v/>
      </c>
      <c r="X187" s="31" t="str">
        <f ca="1">IF(KALINDO[[#This Row],[N.B.nota]]="","",ADDRESS(ROW(KALINDO[QB]),COLUMN(KALINDO[QB]))&amp;":"&amp;ADDRESS(ROW(),COLUMN(KALINDO[QB])))</f>
        <v/>
      </c>
      <c r="Y187" s="46" t="str">
        <f ca="1">IF(KALINDO[[#This Row],[//]]="","",HYPERLINK("[../DB.xlsx]DB!e"&amp;MATCH(KALINDO[[#This Row],[concat]],[3]!db[NB NOTA_C],0)+1,"&gt;"))</f>
        <v/>
      </c>
      <c r="Z187" s="32" t="str">
        <f ca="1">IF(KALINDO[[#This Row],[ID NOTA]]="",INDIRECT(ADDRESS(ROW()-1,COLUMN())),KALINDO[[#This Row],[ID NOTA]])</f>
        <v>ID NOTA_H</v>
      </c>
    </row>
    <row r="188" spans="1:26" x14ac:dyDescent="0.25">
      <c r="A188" s="32"/>
      <c r="B188" s="48" t="str">
        <f>IF(KALINDO[[#This Row],[N_ID]]="","",INDEX(Table1[ID],MATCH(KALINDO[[#This Row],[N_ID]],Table1[N_ID],0)))</f>
        <v/>
      </c>
      <c r="C188" s="48" t="str">
        <f ca="1">IF(KALINDO[[#This Row],[//]]="","",HYPERLINK("[NOTA.xlsx]NOTA!D"&amp;KALINDO[[#This Row],[//]]+2,"&gt;"))</f>
        <v/>
      </c>
      <c r="D188" s="48" t="str">
        <f>IF(KALINDO[[#This Row],[ID NOTA]]="","",INDEX(Table1[QB],MATCH(KALINDO[[#This Row],[ID NOTA]],Table1[ID],0)))</f>
        <v/>
      </c>
      <c r="E18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88" s="48"/>
      <c r="G188" s="30" t="str">
        <f ca="1">IF(KALINDO[[#This Row],[N_ID]]="","",INDEX(INDIRECT($2:$2),KALINDO[[#This Row],[//]]))</f>
        <v/>
      </c>
      <c r="H188" s="30" t="str">
        <f ca="1">IF(KALINDO[[#This Row],[N_ID]]="","",INDEX(INDIRECT($2:$2),KALINDO[[#This Row],[//]]))</f>
        <v/>
      </c>
      <c r="I188" s="31" t="str">
        <f ca="1">IF(KALINDO[[#This Row],[N_ID]]="","",INDEX(INDIRECT($2:$2),KALINDO[[#This Row],[//]]))</f>
        <v/>
      </c>
      <c r="J188" s="31" t="str">
        <f ca="1">IF(KALINDO[[#This Row],[//]]="","",INDEX([3]!db[NB PAJAK],KALINDO[[#This Row],[stt]]-1))</f>
        <v/>
      </c>
      <c r="K188" s="48" t="str">
        <f ca="1">IF(KALINDO[[#This Row],[//]]="","",INDEX(INDIRECT($2:$2),KALINDO[[#This Row],[//]]))</f>
        <v/>
      </c>
      <c r="L188" s="48" t="str">
        <f ca="1">IF(KALINDO[[#This Row],[//]]="","",INDEX(INDIRECT($2:$2),KALINDO[[#This Row],[//]]))</f>
        <v/>
      </c>
      <c r="M188" s="48" t="str">
        <f ca="1">IF(KALINDO[[#This Row],[//]]="","",INDEX(INDIRECT($2:$2),KALINDO[[#This Row],[//]]))</f>
        <v/>
      </c>
      <c r="N188" s="33" t="str">
        <f ca="1">IF(KALINDO[[#This Row],[//]]="","",INDEX(INDIRECT($2:$2),KALINDO[[#This Row],[//]]))</f>
        <v/>
      </c>
      <c r="O188" s="44" t="str">
        <f ca="1">IF(KALINDO[[#This Row],[//]]="","",INDEX(INDIRECT($2:$2),KALINDO[[#This Row],[//]]))</f>
        <v/>
      </c>
      <c r="P188" s="44" t="str">
        <f ca="1">IF(KALINDO[[#This Row],[//]]="","",IF(INDEX(INDIRECT($2:$2),KALINDO[[#This Row],[//]])="","",INDEX(INDIRECT($2:$2),KALINDO[[#This Row],[//]])))</f>
        <v/>
      </c>
      <c r="Q188" s="33" t="str">
        <f ca="1">IF(KALINDO[[#This Row],[//]]="","",INDEX(INDIRECT($2:$2),KALINDO[[#This Row],[//]]))</f>
        <v/>
      </c>
      <c r="R1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88" s="45" t="str">
        <f ca="1">IF(KALINDO[[#This Row],[//]]="","",IF(INDEX(INDIRECT($2:$2),KALINDO[[#This Row],[//]])="","",INDEX(INDIRECT($2:$2),KALINDO[[#This Row],[//]])))</f>
        <v/>
      </c>
      <c r="U188" s="31" t="str">
        <f ca="1">IF(KALINDO[[#This Row],[//]]="","",INDEX(INDIRECT($2:$2),KALINDO[[#This Row],[//]]))</f>
        <v/>
      </c>
      <c r="V188" s="31" t="str">
        <f ca="1">LOWER(SUBSTITUTE(SUBSTITUTE(SUBSTITUTE(SUBSTITUTE(SUBSTITUTE(SUBSTITUTE(SUBSTITUTE(KALINDO[[#This Row],[N.B.nota]]," ",""),"-",""),"(",""),")",""),".",""),",",""),"/",""))</f>
        <v/>
      </c>
      <c r="W188" s="31" t="str">
        <f ca="1">IF(KALINDO[[#This Row],[concat]]="","",MATCH(KALINDO[[#This Row],[concat]],[3]!db[NB NOTA_C],0)+1)</f>
        <v/>
      </c>
      <c r="X188" s="31" t="str">
        <f ca="1">IF(KALINDO[[#This Row],[N.B.nota]]="","",ADDRESS(ROW(KALINDO[QB]),COLUMN(KALINDO[QB]))&amp;":"&amp;ADDRESS(ROW(),COLUMN(KALINDO[QB])))</f>
        <v/>
      </c>
      <c r="Y188" s="46" t="str">
        <f ca="1">IF(KALINDO[[#This Row],[//]]="","",HYPERLINK("[../DB.xlsx]DB!e"&amp;MATCH(KALINDO[[#This Row],[concat]],[3]!db[NB NOTA_C],0)+1,"&gt;"))</f>
        <v/>
      </c>
      <c r="Z188" s="32" t="str">
        <f ca="1">IF(KALINDO[[#This Row],[ID NOTA]]="",INDIRECT(ADDRESS(ROW()-1,COLUMN())),KALINDO[[#This Row],[ID NOTA]])</f>
        <v>ID NOTA_H</v>
      </c>
    </row>
    <row r="189" spans="1:26" x14ac:dyDescent="0.25">
      <c r="A189" s="32"/>
      <c r="B189" s="48" t="str">
        <f>IF(KALINDO[[#This Row],[N_ID]]="","",INDEX(Table1[ID],MATCH(KALINDO[[#This Row],[N_ID]],Table1[N_ID],0)))</f>
        <v/>
      </c>
      <c r="C189" s="48" t="str">
        <f ca="1">IF(KALINDO[[#This Row],[//]]="","",HYPERLINK("[NOTA.xlsx]NOTA!D"&amp;KALINDO[[#This Row],[//]]+2,"&gt;"))</f>
        <v/>
      </c>
      <c r="D189" s="48" t="str">
        <f>IF(KALINDO[[#This Row],[ID NOTA]]="","",INDEX(Table1[QB],MATCH(KALINDO[[#This Row],[ID NOTA]],Table1[ID],0)))</f>
        <v/>
      </c>
      <c r="E18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89" s="48"/>
      <c r="G189" s="30" t="str">
        <f ca="1">IF(KALINDO[[#This Row],[N_ID]]="","",INDEX(INDIRECT($2:$2),KALINDO[[#This Row],[//]]))</f>
        <v/>
      </c>
      <c r="H189" s="30" t="str">
        <f ca="1">IF(KALINDO[[#This Row],[N_ID]]="","",INDEX(INDIRECT($2:$2),KALINDO[[#This Row],[//]]))</f>
        <v/>
      </c>
      <c r="I189" s="31" t="str">
        <f ca="1">IF(KALINDO[[#This Row],[N_ID]]="","",INDEX(INDIRECT($2:$2),KALINDO[[#This Row],[//]]))</f>
        <v/>
      </c>
      <c r="J189" s="31" t="str">
        <f ca="1">IF(KALINDO[[#This Row],[//]]="","",INDEX([3]!db[NB PAJAK],KALINDO[[#This Row],[stt]]-1))</f>
        <v/>
      </c>
      <c r="K189" s="48" t="str">
        <f ca="1">IF(KALINDO[[#This Row],[//]]="","",INDEX(INDIRECT($2:$2),KALINDO[[#This Row],[//]]))</f>
        <v/>
      </c>
      <c r="L189" s="48" t="str">
        <f ca="1">IF(KALINDO[[#This Row],[//]]="","",INDEX(INDIRECT($2:$2),KALINDO[[#This Row],[//]]))</f>
        <v/>
      </c>
      <c r="M189" s="48" t="str">
        <f ca="1">IF(KALINDO[[#This Row],[//]]="","",INDEX(INDIRECT($2:$2),KALINDO[[#This Row],[//]]))</f>
        <v/>
      </c>
      <c r="N189" s="33" t="str">
        <f ca="1">IF(KALINDO[[#This Row],[//]]="","",INDEX(INDIRECT($2:$2),KALINDO[[#This Row],[//]]))</f>
        <v/>
      </c>
      <c r="O189" s="44" t="str">
        <f ca="1">IF(KALINDO[[#This Row],[//]]="","",INDEX(INDIRECT($2:$2),KALINDO[[#This Row],[//]]))</f>
        <v/>
      </c>
      <c r="P189" s="44" t="str">
        <f ca="1">IF(KALINDO[[#This Row],[//]]="","",IF(INDEX(INDIRECT($2:$2),KALINDO[[#This Row],[//]])="","",INDEX(INDIRECT($2:$2),KALINDO[[#This Row],[//]])))</f>
        <v/>
      </c>
      <c r="Q189" s="33" t="str">
        <f ca="1">IF(KALINDO[[#This Row],[//]]="","",INDEX(INDIRECT($2:$2),KALINDO[[#This Row],[//]]))</f>
        <v/>
      </c>
      <c r="R1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89" s="45" t="str">
        <f ca="1">IF(KALINDO[[#This Row],[//]]="","",IF(INDEX(INDIRECT($2:$2),KALINDO[[#This Row],[//]])="","",INDEX(INDIRECT($2:$2),KALINDO[[#This Row],[//]])))</f>
        <v/>
      </c>
      <c r="U189" s="31" t="str">
        <f ca="1">IF(KALINDO[[#This Row],[//]]="","",INDEX(INDIRECT($2:$2),KALINDO[[#This Row],[//]]))</f>
        <v/>
      </c>
      <c r="V189" s="31" t="str">
        <f ca="1">LOWER(SUBSTITUTE(SUBSTITUTE(SUBSTITUTE(SUBSTITUTE(SUBSTITUTE(SUBSTITUTE(SUBSTITUTE(KALINDO[[#This Row],[N.B.nota]]," ",""),"-",""),"(",""),")",""),".",""),",",""),"/",""))</f>
        <v/>
      </c>
      <c r="W189" s="31" t="str">
        <f ca="1">IF(KALINDO[[#This Row],[concat]]="","",MATCH(KALINDO[[#This Row],[concat]],[3]!db[NB NOTA_C],0)+1)</f>
        <v/>
      </c>
      <c r="X189" s="31" t="str">
        <f ca="1">IF(KALINDO[[#This Row],[N.B.nota]]="","",ADDRESS(ROW(KALINDO[QB]),COLUMN(KALINDO[QB]))&amp;":"&amp;ADDRESS(ROW(),COLUMN(KALINDO[QB])))</f>
        <v/>
      </c>
      <c r="Y189" s="46" t="str">
        <f ca="1">IF(KALINDO[[#This Row],[//]]="","",HYPERLINK("[../DB.xlsx]DB!e"&amp;MATCH(KALINDO[[#This Row],[concat]],[3]!db[NB NOTA_C],0)+1,"&gt;"))</f>
        <v/>
      </c>
      <c r="Z189" s="32" t="str">
        <f ca="1">IF(KALINDO[[#This Row],[ID NOTA]]="",INDIRECT(ADDRESS(ROW()-1,COLUMN())),KALINDO[[#This Row],[ID NOTA]])</f>
        <v>ID NOTA_H</v>
      </c>
    </row>
    <row r="190" spans="1:26" x14ac:dyDescent="0.25">
      <c r="A190" s="32"/>
      <c r="B190" s="48" t="str">
        <f>IF(KALINDO[[#This Row],[N_ID]]="","",INDEX(Table1[ID],MATCH(KALINDO[[#This Row],[N_ID]],Table1[N_ID],0)))</f>
        <v/>
      </c>
      <c r="C190" s="48" t="str">
        <f ca="1">IF(KALINDO[[#This Row],[//]]="","",HYPERLINK("[NOTA.xlsx]NOTA!D"&amp;KALINDO[[#This Row],[//]]+2,"&gt;"))</f>
        <v/>
      </c>
      <c r="D190" s="48" t="str">
        <f>IF(KALINDO[[#This Row],[ID NOTA]]="","",INDEX(Table1[QB],MATCH(KALINDO[[#This Row],[ID NOTA]],Table1[ID],0)))</f>
        <v/>
      </c>
      <c r="E19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90" s="48"/>
      <c r="G190" s="30" t="str">
        <f ca="1">IF(KALINDO[[#This Row],[N_ID]]="","",INDEX(INDIRECT($2:$2),KALINDO[[#This Row],[//]]))</f>
        <v/>
      </c>
      <c r="H190" s="30" t="str">
        <f ca="1">IF(KALINDO[[#This Row],[N_ID]]="","",INDEX(INDIRECT($2:$2),KALINDO[[#This Row],[//]]))</f>
        <v/>
      </c>
      <c r="I190" s="31" t="str">
        <f ca="1">IF(KALINDO[[#This Row],[N_ID]]="","",INDEX(INDIRECT($2:$2),KALINDO[[#This Row],[//]]))</f>
        <v/>
      </c>
      <c r="J190" s="31" t="str">
        <f ca="1">IF(KALINDO[[#This Row],[//]]="","",INDEX([3]!db[NB PAJAK],KALINDO[[#This Row],[stt]]-1))</f>
        <v/>
      </c>
      <c r="K190" s="48" t="str">
        <f ca="1">IF(KALINDO[[#This Row],[//]]="","",INDEX(INDIRECT($2:$2),KALINDO[[#This Row],[//]]))</f>
        <v/>
      </c>
      <c r="L190" s="48" t="str">
        <f ca="1">IF(KALINDO[[#This Row],[//]]="","",INDEX(INDIRECT($2:$2),KALINDO[[#This Row],[//]]))</f>
        <v/>
      </c>
      <c r="M190" s="48" t="str">
        <f ca="1">IF(KALINDO[[#This Row],[//]]="","",INDEX(INDIRECT($2:$2),KALINDO[[#This Row],[//]]))</f>
        <v/>
      </c>
      <c r="N190" s="33" t="str">
        <f ca="1">IF(KALINDO[[#This Row],[//]]="","",INDEX(INDIRECT($2:$2),KALINDO[[#This Row],[//]]))</f>
        <v/>
      </c>
      <c r="O190" s="44" t="str">
        <f ca="1">IF(KALINDO[[#This Row],[//]]="","",INDEX(INDIRECT($2:$2),KALINDO[[#This Row],[//]]))</f>
        <v/>
      </c>
      <c r="P190" s="44" t="str">
        <f ca="1">IF(KALINDO[[#This Row],[//]]="","",IF(INDEX(INDIRECT($2:$2),KALINDO[[#This Row],[//]])="","",INDEX(INDIRECT($2:$2),KALINDO[[#This Row],[//]])))</f>
        <v/>
      </c>
      <c r="Q190" s="33" t="str">
        <f ca="1">IF(KALINDO[[#This Row],[//]]="","",INDEX(INDIRECT($2:$2),KALINDO[[#This Row],[//]]))</f>
        <v/>
      </c>
      <c r="R1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90" s="45" t="str">
        <f ca="1">IF(KALINDO[[#This Row],[//]]="","",IF(INDEX(INDIRECT($2:$2),KALINDO[[#This Row],[//]])="","",INDEX(INDIRECT($2:$2),KALINDO[[#This Row],[//]])))</f>
        <v/>
      </c>
      <c r="U190" s="31" t="str">
        <f ca="1">IF(KALINDO[[#This Row],[//]]="","",INDEX(INDIRECT($2:$2),KALINDO[[#This Row],[//]]))</f>
        <v/>
      </c>
      <c r="V190" s="31" t="str">
        <f ca="1">LOWER(SUBSTITUTE(SUBSTITUTE(SUBSTITUTE(SUBSTITUTE(SUBSTITUTE(SUBSTITUTE(SUBSTITUTE(KALINDO[[#This Row],[N.B.nota]]," ",""),"-",""),"(",""),")",""),".",""),",",""),"/",""))</f>
        <v/>
      </c>
      <c r="W190" s="31" t="str">
        <f ca="1">IF(KALINDO[[#This Row],[concat]]="","",MATCH(KALINDO[[#This Row],[concat]],[3]!db[NB NOTA_C],0)+1)</f>
        <v/>
      </c>
      <c r="X190" s="31" t="str">
        <f ca="1">IF(KALINDO[[#This Row],[N.B.nota]]="","",ADDRESS(ROW(KALINDO[QB]),COLUMN(KALINDO[QB]))&amp;":"&amp;ADDRESS(ROW(),COLUMN(KALINDO[QB])))</f>
        <v/>
      </c>
      <c r="Y190" s="46" t="str">
        <f ca="1">IF(KALINDO[[#This Row],[//]]="","",HYPERLINK("[../DB.xlsx]DB!e"&amp;MATCH(KALINDO[[#This Row],[concat]],[3]!db[NB NOTA_C],0)+1,"&gt;"))</f>
        <v/>
      </c>
      <c r="Z190" s="32" t="str">
        <f ca="1">IF(KALINDO[[#This Row],[ID NOTA]]="",INDIRECT(ADDRESS(ROW()-1,COLUMN())),KALINDO[[#This Row],[ID NOTA]])</f>
        <v>ID NOTA_H</v>
      </c>
    </row>
    <row r="191" spans="1:26" x14ac:dyDescent="0.25">
      <c r="A191" s="32"/>
      <c r="B191" s="48" t="str">
        <f>IF(KALINDO[[#This Row],[N_ID]]="","",INDEX(Table1[ID],MATCH(KALINDO[[#This Row],[N_ID]],Table1[N_ID],0)))</f>
        <v/>
      </c>
      <c r="C191" s="48" t="str">
        <f ca="1">IF(KALINDO[[#This Row],[//]]="","",HYPERLINK("[NOTA.xlsx]NOTA!D"&amp;KALINDO[[#This Row],[//]]+2,"&gt;"))</f>
        <v/>
      </c>
      <c r="D191" s="48" t="str">
        <f>IF(KALINDO[[#This Row],[ID NOTA]]="","",INDEX(Table1[QB],MATCH(KALINDO[[#This Row],[ID NOTA]],Table1[ID],0)))</f>
        <v/>
      </c>
      <c r="E19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91" s="48"/>
      <c r="G191" s="30" t="str">
        <f ca="1">IF(KALINDO[[#This Row],[N_ID]]="","",INDEX(INDIRECT($2:$2),KALINDO[[#This Row],[//]]))</f>
        <v/>
      </c>
      <c r="H191" s="30" t="str">
        <f ca="1">IF(KALINDO[[#This Row],[N_ID]]="","",INDEX(INDIRECT($2:$2),KALINDO[[#This Row],[//]]))</f>
        <v/>
      </c>
      <c r="I191" s="31" t="str">
        <f ca="1">IF(KALINDO[[#This Row],[N_ID]]="","",INDEX(INDIRECT($2:$2),KALINDO[[#This Row],[//]]))</f>
        <v/>
      </c>
      <c r="J191" s="31" t="str">
        <f ca="1">IF(KALINDO[[#This Row],[//]]="","",INDEX([3]!db[NB PAJAK],KALINDO[[#This Row],[stt]]-1))</f>
        <v/>
      </c>
      <c r="K191" s="48" t="str">
        <f ca="1">IF(KALINDO[[#This Row],[//]]="","",INDEX(INDIRECT($2:$2),KALINDO[[#This Row],[//]]))</f>
        <v/>
      </c>
      <c r="L191" s="48" t="str">
        <f ca="1">IF(KALINDO[[#This Row],[//]]="","",INDEX(INDIRECT($2:$2),KALINDO[[#This Row],[//]]))</f>
        <v/>
      </c>
      <c r="M191" s="48" t="str">
        <f ca="1">IF(KALINDO[[#This Row],[//]]="","",INDEX(INDIRECT($2:$2),KALINDO[[#This Row],[//]]))</f>
        <v/>
      </c>
      <c r="N191" s="33" t="str">
        <f ca="1">IF(KALINDO[[#This Row],[//]]="","",INDEX(INDIRECT($2:$2),KALINDO[[#This Row],[//]]))</f>
        <v/>
      </c>
      <c r="O191" s="44" t="str">
        <f ca="1">IF(KALINDO[[#This Row],[//]]="","",INDEX(INDIRECT($2:$2),KALINDO[[#This Row],[//]]))</f>
        <v/>
      </c>
      <c r="P191" s="44" t="str">
        <f ca="1">IF(KALINDO[[#This Row],[//]]="","",IF(INDEX(INDIRECT($2:$2),KALINDO[[#This Row],[//]])="","",INDEX(INDIRECT($2:$2),KALINDO[[#This Row],[//]])))</f>
        <v/>
      </c>
      <c r="Q191" s="33" t="str">
        <f ca="1">IF(KALINDO[[#This Row],[//]]="","",INDEX(INDIRECT($2:$2),KALINDO[[#This Row],[//]]))</f>
        <v/>
      </c>
      <c r="R1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91" s="45" t="str">
        <f ca="1">IF(KALINDO[[#This Row],[//]]="","",IF(INDEX(INDIRECT($2:$2),KALINDO[[#This Row],[//]])="","",INDEX(INDIRECT($2:$2),KALINDO[[#This Row],[//]])))</f>
        <v/>
      </c>
      <c r="U191" s="31" t="str">
        <f ca="1">IF(KALINDO[[#This Row],[//]]="","",INDEX(INDIRECT($2:$2),KALINDO[[#This Row],[//]]))</f>
        <v/>
      </c>
      <c r="V191" s="31" t="str">
        <f ca="1">LOWER(SUBSTITUTE(SUBSTITUTE(SUBSTITUTE(SUBSTITUTE(SUBSTITUTE(SUBSTITUTE(SUBSTITUTE(KALINDO[[#This Row],[N.B.nota]]," ",""),"-",""),"(",""),")",""),".",""),",",""),"/",""))</f>
        <v/>
      </c>
      <c r="W191" s="31" t="str">
        <f ca="1">IF(KALINDO[[#This Row],[concat]]="","",MATCH(KALINDO[[#This Row],[concat]],[3]!db[NB NOTA_C],0)+1)</f>
        <v/>
      </c>
      <c r="X191" s="31" t="str">
        <f ca="1">IF(KALINDO[[#This Row],[N.B.nota]]="","",ADDRESS(ROW(KALINDO[QB]),COLUMN(KALINDO[QB]))&amp;":"&amp;ADDRESS(ROW(),COLUMN(KALINDO[QB])))</f>
        <v/>
      </c>
      <c r="Y191" s="46" t="str">
        <f ca="1">IF(KALINDO[[#This Row],[//]]="","",HYPERLINK("[../DB.xlsx]DB!e"&amp;MATCH(KALINDO[[#This Row],[concat]],[3]!db[NB NOTA_C],0)+1,"&gt;"))</f>
        <v/>
      </c>
      <c r="Z191" s="32" t="str">
        <f ca="1">IF(KALINDO[[#This Row],[ID NOTA]]="",INDIRECT(ADDRESS(ROW()-1,COLUMN())),KALINDO[[#This Row],[ID NOTA]])</f>
        <v>ID NOTA_H</v>
      </c>
    </row>
    <row r="192" spans="1:26" x14ac:dyDescent="0.25">
      <c r="A192" s="32"/>
      <c r="B192" s="48" t="str">
        <f>IF(KALINDO[[#This Row],[N_ID]]="","",INDEX(Table1[ID],MATCH(KALINDO[[#This Row],[N_ID]],Table1[N_ID],0)))</f>
        <v/>
      </c>
      <c r="C192" s="48" t="str">
        <f ca="1">IF(KALINDO[[#This Row],[//]]="","",HYPERLINK("[NOTA.xlsx]NOTA!D"&amp;KALINDO[[#This Row],[//]]+2,"&gt;"))</f>
        <v/>
      </c>
      <c r="D192" s="48" t="str">
        <f>IF(KALINDO[[#This Row],[ID NOTA]]="","",INDEX(Table1[QB],MATCH(KALINDO[[#This Row],[ID NOTA]],Table1[ID],0)))</f>
        <v/>
      </c>
      <c r="E19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92" s="48"/>
      <c r="G192" s="30" t="str">
        <f ca="1">IF(KALINDO[[#This Row],[N_ID]]="","",INDEX(INDIRECT($2:$2),KALINDO[[#This Row],[//]]))</f>
        <v/>
      </c>
      <c r="H192" s="30" t="str">
        <f ca="1">IF(KALINDO[[#This Row],[N_ID]]="","",INDEX(INDIRECT($2:$2),KALINDO[[#This Row],[//]]))</f>
        <v/>
      </c>
      <c r="I192" s="31" t="str">
        <f ca="1">IF(KALINDO[[#This Row],[N_ID]]="","",INDEX(INDIRECT($2:$2),KALINDO[[#This Row],[//]]))</f>
        <v/>
      </c>
      <c r="J192" s="31" t="str">
        <f ca="1">IF(KALINDO[[#This Row],[//]]="","",INDEX([3]!db[NB PAJAK],KALINDO[[#This Row],[stt]]-1))</f>
        <v/>
      </c>
      <c r="K192" s="48" t="str">
        <f ca="1">IF(KALINDO[[#This Row],[//]]="","",INDEX(INDIRECT($2:$2),KALINDO[[#This Row],[//]]))</f>
        <v/>
      </c>
      <c r="L192" s="48" t="str">
        <f ca="1">IF(KALINDO[[#This Row],[//]]="","",INDEX(INDIRECT($2:$2),KALINDO[[#This Row],[//]]))</f>
        <v/>
      </c>
      <c r="M192" s="48" t="str">
        <f ca="1">IF(KALINDO[[#This Row],[//]]="","",INDEX(INDIRECT($2:$2),KALINDO[[#This Row],[//]]))</f>
        <v/>
      </c>
      <c r="N192" s="33" t="str">
        <f ca="1">IF(KALINDO[[#This Row],[//]]="","",INDEX(INDIRECT($2:$2),KALINDO[[#This Row],[//]]))</f>
        <v/>
      </c>
      <c r="O192" s="44" t="str">
        <f ca="1">IF(KALINDO[[#This Row],[//]]="","",INDEX(INDIRECT($2:$2),KALINDO[[#This Row],[//]]))</f>
        <v/>
      </c>
      <c r="P192" s="44" t="str">
        <f ca="1">IF(KALINDO[[#This Row],[//]]="","",IF(INDEX(INDIRECT($2:$2),KALINDO[[#This Row],[//]])="","",INDEX(INDIRECT($2:$2),KALINDO[[#This Row],[//]])))</f>
        <v/>
      </c>
      <c r="Q192" s="33" t="str">
        <f ca="1">IF(KALINDO[[#This Row],[//]]="","",INDEX(INDIRECT($2:$2),KALINDO[[#This Row],[//]]))</f>
        <v/>
      </c>
      <c r="R1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92" s="45" t="str">
        <f ca="1">IF(KALINDO[[#This Row],[//]]="","",IF(INDEX(INDIRECT($2:$2),KALINDO[[#This Row],[//]])="","",INDEX(INDIRECT($2:$2),KALINDO[[#This Row],[//]])))</f>
        <v/>
      </c>
      <c r="U192" s="31" t="str">
        <f ca="1">IF(KALINDO[[#This Row],[//]]="","",INDEX(INDIRECT($2:$2),KALINDO[[#This Row],[//]]))</f>
        <v/>
      </c>
      <c r="V192" s="31" t="str">
        <f ca="1">LOWER(SUBSTITUTE(SUBSTITUTE(SUBSTITUTE(SUBSTITUTE(SUBSTITUTE(SUBSTITUTE(SUBSTITUTE(KALINDO[[#This Row],[N.B.nota]]," ",""),"-",""),"(",""),")",""),".",""),",",""),"/",""))</f>
        <v/>
      </c>
      <c r="W192" s="31" t="str">
        <f ca="1">IF(KALINDO[[#This Row],[concat]]="","",MATCH(KALINDO[[#This Row],[concat]],[3]!db[NB NOTA_C],0)+1)</f>
        <v/>
      </c>
      <c r="X192" s="31" t="str">
        <f ca="1">IF(KALINDO[[#This Row],[N.B.nota]]="","",ADDRESS(ROW(KALINDO[QB]),COLUMN(KALINDO[QB]))&amp;":"&amp;ADDRESS(ROW(),COLUMN(KALINDO[QB])))</f>
        <v/>
      </c>
      <c r="Y192" s="46" t="str">
        <f ca="1">IF(KALINDO[[#This Row],[//]]="","",HYPERLINK("[../DB.xlsx]DB!e"&amp;MATCH(KALINDO[[#This Row],[concat]],[3]!db[NB NOTA_C],0)+1,"&gt;"))</f>
        <v/>
      </c>
      <c r="Z192" s="32" t="str">
        <f ca="1">IF(KALINDO[[#This Row],[ID NOTA]]="",INDIRECT(ADDRESS(ROW()-1,COLUMN())),KALINDO[[#This Row],[ID NOTA]])</f>
        <v>ID NOTA_H</v>
      </c>
    </row>
    <row r="193" spans="1:26" x14ac:dyDescent="0.25">
      <c r="A193" s="32"/>
      <c r="B193" s="48" t="str">
        <f>IF(KALINDO[[#This Row],[N_ID]]="","",INDEX(Table1[ID],MATCH(KALINDO[[#This Row],[N_ID]],Table1[N_ID],0)))</f>
        <v/>
      </c>
      <c r="C193" s="48" t="str">
        <f ca="1">IF(KALINDO[[#This Row],[//]]="","",HYPERLINK("[NOTA.xlsx]NOTA!D"&amp;KALINDO[[#This Row],[//]]+2,"&gt;"))</f>
        <v/>
      </c>
      <c r="D193" s="48" t="str">
        <f>IF(KALINDO[[#This Row],[ID NOTA]]="","",INDEX(Table1[QB],MATCH(KALINDO[[#This Row],[ID NOTA]],Table1[ID],0)))</f>
        <v/>
      </c>
      <c r="E19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93" s="48"/>
      <c r="G193" s="30" t="str">
        <f ca="1">IF(KALINDO[[#This Row],[N_ID]]="","",INDEX(INDIRECT($2:$2),KALINDO[[#This Row],[//]]))</f>
        <v/>
      </c>
      <c r="H193" s="30" t="str">
        <f ca="1">IF(KALINDO[[#This Row],[N_ID]]="","",INDEX(INDIRECT($2:$2),KALINDO[[#This Row],[//]]))</f>
        <v/>
      </c>
      <c r="I193" s="31" t="str">
        <f ca="1">IF(KALINDO[[#This Row],[N_ID]]="","",INDEX(INDIRECT($2:$2),KALINDO[[#This Row],[//]]))</f>
        <v/>
      </c>
      <c r="J193" s="31" t="str">
        <f ca="1">IF(KALINDO[[#This Row],[//]]="","",INDEX([3]!db[NB PAJAK],KALINDO[[#This Row],[stt]]-1))</f>
        <v/>
      </c>
      <c r="K193" s="48" t="str">
        <f ca="1">IF(KALINDO[[#This Row],[//]]="","",INDEX(INDIRECT($2:$2),KALINDO[[#This Row],[//]]))</f>
        <v/>
      </c>
      <c r="L193" s="48" t="str">
        <f ca="1">IF(KALINDO[[#This Row],[//]]="","",INDEX(INDIRECT($2:$2),KALINDO[[#This Row],[//]]))</f>
        <v/>
      </c>
      <c r="M193" s="48" t="str">
        <f ca="1">IF(KALINDO[[#This Row],[//]]="","",INDEX(INDIRECT($2:$2),KALINDO[[#This Row],[//]]))</f>
        <v/>
      </c>
      <c r="N193" s="33" t="str">
        <f ca="1">IF(KALINDO[[#This Row],[//]]="","",INDEX(INDIRECT($2:$2),KALINDO[[#This Row],[//]]))</f>
        <v/>
      </c>
      <c r="O193" s="44" t="str">
        <f ca="1">IF(KALINDO[[#This Row],[//]]="","",INDEX(INDIRECT($2:$2),KALINDO[[#This Row],[//]]))</f>
        <v/>
      </c>
      <c r="P193" s="44" t="str">
        <f ca="1">IF(KALINDO[[#This Row],[//]]="","",IF(INDEX(INDIRECT($2:$2),KALINDO[[#This Row],[//]])="","",INDEX(INDIRECT($2:$2),KALINDO[[#This Row],[//]])))</f>
        <v/>
      </c>
      <c r="Q193" s="33" t="str">
        <f ca="1">IF(KALINDO[[#This Row],[//]]="","",INDEX(INDIRECT($2:$2),KALINDO[[#This Row],[//]]))</f>
        <v/>
      </c>
      <c r="R1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93" s="45" t="str">
        <f ca="1">IF(KALINDO[[#This Row],[//]]="","",IF(INDEX(INDIRECT($2:$2),KALINDO[[#This Row],[//]])="","",INDEX(INDIRECT($2:$2),KALINDO[[#This Row],[//]])))</f>
        <v/>
      </c>
      <c r="U193" s="31" t="str">
        <f ca="1">IF(KALINDO[[#This Row],[//]]="","",INDEX(INDIRECT($2:$2),KALINDO[[#This Row],[//]]))</f>
        <v/>
      </c>
      <c r="V193" s="31" t="str">
        <f ca="1">LOWER(SUBSTITUTE(SUBSTITUTE(SUBSTITUTE(SUBSTITUTE(SUBSTITUTE(SUBSTITUTE(SUBSTITUTE(KALINDO[[#This Row],[N.B.nota]]," ",""),"-",""),"(",""),")",""),".",""),",",""),"/",""))</f>
        <v/>
      </c>
      <c r="W193" s="31" t="str">
        <f ca="1">IF(KALINDO[[#This Row],[concat]]="","",MATCH(KALINDO[[#This Row],[concat]],[3]!db[NB NOTA_C],0)+1)</f>
        <v/>
      </c>
      <c r="X193" s="31" t="str">
        <f ca="1">IF(KALINDO[[#This Row],[N.B.nota]]="","",ADDRESS(ROW(KALINDO[QB]),COLUMN(KALINDO[QB]))&amp;":"&amp;ADDRESS(ROW(),COLUMN(KALINDO[QB])))</f>
        <v/>
      </c>
      <c r="Y193" s="46" t="str">
        <f ca="1">IF(KALINDO[[#This Row],[//]]="","",HYPERLINK("[../DB.xlsx]DB!e"&amp;MATCH(KALINDO[[#This Row],[concat]],[3]!db[NB NOTA_C],0)+1,"&gt;"))</f>
        <v/>
      </c>
      <c r="Z193" s="32" t="str">
        <f ca="1">IF(KALINDO[[#This Row],[ID NOTA]]="",INDIRECT(ADDRESS(ROW()-1,COLUMN())),KALINDO[[#This Row],[ID NOTA]])</f>
        <v>ID NOTA_H</v>
      </c>
    </row>
    <row r="194" spans="1:26" x14ac:dyDescent="0.25">
      <c r="A194" s="32"/>
      <c r="B194" s="48" t="str">
        <f>IF(KALINDO[[#This Row],[N_ID]]="","",INDEX(Table1[ID],MATCH(KALINDO[[#This Row],[N_ID]],Table1[N_ID],0)))</f>
        <v/>
      </c>
      <c r="C194" s="48" t="str">
        <f ca="1">IF(KALINDO[[#This Row],[//]]="","",HYPERLINK("[NOTA.xlsx]NOTA!D"&amp;KALINDO[[#This Row],[//]]+2,"&gt;"))</f>
        <v/>
      </c>
      <c r="D194" s="48" t="str">
        <f>IF(KALINDO[[#This Row],[ID NOTA]]="","",INDEX(Table1[QB],MATCH(KALINDO[[#This Row],[ID NOTA]],Table1[ID],0)))</f>
        <v/>
      </c>
      <c r="E19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94" s="48"/>
      <c r="G194" s="30" t="str">
        <f ca="1">IF(KALINDO[[#This Row],[N_ID]]="","",INDEX(INDIRECT($2:$2),KALINDO[[#This Row],[//]]))</f>
        <v/>
      </c>
      <c r="H194" s="30" t="str">
        <f ca="1">IF(KALINDO[[#This Row],[N_ID]]="","",INDEX(INDIRECT($2:$2),KALINDO[[#This Row],[//]]))</f>
        <v/>
      </c>
      <c r="I194" s="31" t="str">
        <f ca="1">IF(KALINDO[[#This Row],[N_ID]]="","",INDEX(INDIRECT($2:$2),KALINDO[[#This Row],[//]]))</f>
        <v/>
      </c>
      <c r="J194" s="31" t="str">
        <f ca="1">IF(KALINDO[[#This Row],[//]]="","",INDEX([3]!db[NB PAJAK],KALINDO[[#This Row],[stt]]-1))</f>
        <v/>
      </c>
      <c r="K194" s="48" t="str">
        <f ca="1">IF(KALINDO[[#This Row],[//]]="","",INDEX(INDIRECT($2:$2),KALINDO[[#This Row],[//]]))</f>
        <v/>
      </c>
      <c r="L194" s="48" t="str">
        <f ca="1">IF(KALINDO[[#This Row],[//]]="","",INDEX(INDIRECT($2:$2),KALINDO[[#This Row],[//]]))</f>
        <v/>
      </c>
      <c r="M194" s="48" t="str">
        <f ca="1">IF(KALINDO[[#This Row],[//]]="","",INDEX(INDIRECT($2:$2),KALINDO[[#This Row],[//]]))</f>
        <v/>
      </c>
      <c r="N194" s="33" t="str">
        <f ca="1">IF(KALINDO[[#This Row],[//]]="","",INDEX(INDIRECT($2:$2),KALINDO[[#This Row],[//]]))</f>
        <v/>
      </c>
      <c r="O194" s="44" t="str">
        <f ca="1">IF(KALINDO[[#This Row],[//]]="","",INDEX(INDIRECT($2:$2),KALINDO[[#This Row],[//]]))</f>
        <v/>
      </c>
      <c r="P194" s="44" t="str">
        <f ca="1">IF(KALINDO[[#This Row],[//]]="","",IF(INDEX(INDIRECT($2:$2),KALINDO[[#This Row],[//]])="","",INDEX(INDIRECT($2:$2),KALINDO[[#This Row],[//]])))</f>
        <v/>
      </c>
      <c r="Q194" s="33" t="str">
        <f ca="1">IF(KALINDO[[#This Row],[//]]="","",INDEX(INDIRECT($2:$2),KALINDO[[#This Row],[//]]))</f>
        <v/>
      </c>
      <c r="R1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94" s="45" t="str">
        <f ca="1">IF(KALINDO[[#This Row],[//]]="","",IF(INDEX(INDIRECT($2:$2),KALINDO[[#This Row],[//]])="","",INDEX(INDIRECT($2:$2),KALINDO[[#This Row],[//]])))</f>
        <v/>
      </c>
      <c r="U194" s="31" t="str">
        <f ca="1">IF(KALINDO[[#This Row],[//]]="","",INDEX(INDIRECT($2:$2),KALINDO[[#This Row],[//]]))</f>
        <v/>
      </c>
      <c r="V194" s="31" t="str">
        <f ca="1">LOWER(SUBSTITUTE(SUBSTITUTE(SUBSTITUTE(SUBSTITUTE(SUBSTITUTE(SUBSTITUTE(SUBSTITUTE(KALINDO[[#This Row],[N.B.nota]]," ",""),"-",""),"(",""),")",""),".",""),",",""),"/",""))</f>
        <v/>
      </c>
      <c r="W194" s="31" t="str">
        <f ca="1">IF(KALINDO[[#This Row],[concat]]="","",MATCH(KALINDO[[#This Row],[concat]],[3]!db[NB NOTA_C],0)+1)</f>
        <v/>
      </c>
      <c r="X194" s="31" t="str">
        <f ca="1">IF(KALINDO[[#This Row],[N.B.nota]]="","",ADDRESS(ROW(KALINDO[QB]),COLUMN(KALINDO[QB]))&amp;":"&amp;ADDRESS(ROW(),COLUMN(KALINDO[QB])))</f>
        <v/>
      </c>
      <c r="Y194" s="46" t="str">
        <f ca="1">IF(KALINDO[[#This Row],[//]]="","",HYPERLINK("[../DB.xlsx]DB!e"&amp;MATCH(KALINDO[[#This Row],[concat]],[3]!db[NB NOTA_C],0)+1,"&gt;"))</f>
        <v/>
      </c>
      <c r="Z194" s="32" t="str">
        <f ca="1">IF(KALINDO[[#This Row],[ID NOTA]]="",INDIRECT(ADDRESS(ROW()-1,COLUMN())),KALINDO[[#This Row],[ID NOTA]])</f>
        <v>ID NOTA_H</v>
      </c>
    </row>
    <row r="195" spans="1:26" x14ac:dyDescent="0.25">
      <c r="A195" s="32"/>
      <c r="B195" s="48" t="str">
        <f>IF(KALINDO[[#This Row],[N_ID]]="","",INDEX(Table1[ID],MATCH(KALINDO[[#This Row],[N_ID]],Table1[N_ID],0)))</f>
        <v/>
      </c>
      <c r="C195" s="48" t="str">
        <f ca="1">IF(KALINDO[[#This Row],[//]]="","",HYPERLINK("[NOTA.xlsx]NOTA!D"&amp;KALINDO[[#This Row],[//]]+2,"&gt;"))</f>
        <v/>
      </c>
      <c r="D195" s="48" t="str">
        <f>IF(KALINDO[[#This Row],[ID NOTA]]="","",INDEX(Table1[QB],MATCH(KALINDO[[#This Row],[ID NOTA]],Table1[ID],0)))</f>
        <v/>
      </c>
      <c r="E19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95" s="48"/>
      <c r="G195" s="30" t="str">
        <f ca="1">IF(KALINDO[[#This Row],[N_ID]]="","",INDEX(INDIRECT($2:$2),KALINDO[[#This Row],[//]]))</f>
        <v/>
      </c>
      <c r="H195" s="30" t="str">
        <f ca="1">IF(KALINDO[[#This Row],[N_ID]]="","",INDEX(INDIRECT($2:$2),KALINDO[[#This Row],[//]]))</f>
        <v/>
      </c>
      <c r="I195" s="31" t="str">
        <f ca="1">IF(KALINDO[[#This Row],[N_ID]]="","",INDEX(INDIRECT($2:$2),KALINDO[[#This Row],[//]]))</f>
        <v/>
      </c>
      <c r="J195" s="31" t="str">
        <f ca="1">IF(KALINDO[[#This Row],[//]]="","",INDEX([3]!db[NB PAJAK],KALINDO[[#This Row],[stt]]-1))</f>
        <v/>
      </c>
      <c r="K195" s="48" t="str">
        <f ca="1">IF(KALINDO[[#This Row],[//]]="","",INDEX(INDIRECT($2:$2),KALINDO[[#This Row],[//]]))</f>
        <v/>
      </c>
      <c r="L195" s="48" t="str">
        <f ca="1">IF(KALINDO[[#This Row],[//]]="","",INDEX(INDIRECT($2:$2),KALINDO[[#This Row],[//]]))</f>
        <v/>
      </c>
      <c r="M195" s="48" t="str">
        <f ca="1">IF(KALINDO[[#This Row],[//]]="","",INDEX(INDIRECT($2:$2),KALINDO[[#This Row],[//]]))</f>
        <v/>
      </c>
      <c r="N195" s="33" t="str">
        <f ca="1">IF(KALINDO[[#This Row],[//]]="","",INDEX(INDIRECT($2:$2),KALINDO[[#This Row],[//]]))</f>
        <v/>
      </c>
      <c r="O195" s="44" t="str">
        <f ca="1">IF(KALINDO[[#This Row],[//]]="","",INDEX(INDIRECT($2:$2),KALINDO[[#This Row],[//]]))</f>
        <v/>
      </c>
      <c r="P195" s="44" t="str">
        <f ca="1">IF(KALINDO[[#This Row],[//]]="","",IF(INDEX(INDIRECT($2:$2),KALINDO[[#This Row],[//]])="","",INDEX(INDIRECT($2:$2),KALINDO[[#This Row],[//]])))</f>
        <v/>
      </c>
      <c r="Q195" s="33" t="str">
        <f ca="1">IF(KALINDO[[#This Row],[//]]="","",INDEX(INDIRECT($2:$2),KALINDO[[#This Row],[//]]))</f>
        <v/>
      </c>
      <c r="R1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95" s="45" t="str">
        <f ca="1">IF(KALINDO[[#This Row],[//]]="","",IF(INDEX(INDIRECT($2:$2),KALINDO[[#This Row],[//]])="","",INDEX(INDIRECT($2:$2),KALINDO[[#This Row],[//]])))</f>
        <v/>
      </c>
      <c r="U195" s="31" t="str">
        <f ca="1">IF(KALINDO[[#This Row],[//]]="","",INDEX(INDIRECT($2:$2),KALINDO[[#This Row],[//]]))</f>
        <v/>
      </c>
      <c r="V195" s="31" t="str">
        <f ca="1">LOWER(SUBSTITUTE(SUBSTITUTE(SUBSTITUTE(SUBSTITUTE(SUBSTITUTE(SUBSTITUTE(SUBSTITUTE(KALINDO[[#This Row],[N.B.nota]]," ",""),"-",""),"(",""),")",""),".",""),",",""),"/",""))</f>
        <v/>
      </c>
      <c r="W195" s="31" t="str">
        <f ca="1">IF(KALINDO[[#This Row],[concat]]="","",MATCH(KALINDO[[#This Row],[concat]],[3]!db[NB NOTA_C],0)+1)</f>
        <v/>
      </c>
      <c r="X195" s="31" t="str">
        <f ca="1">IF(KALINDO[[#This Row],[N.B.nota]]="","",ADDRESS(ROW(KALINDO[QB]),COLUMN(KALINDO[QB]))&amp;":"&amp;ADDRESS(ROW(),COLUMN(KALINDO[QB])))</f>
        <v/>
      </c>
      <c r="Y195" s="46" t="str">
        <f ca="1">IF(KALINDO[[#This Row],[//]]="","",HYPERLINK("[../DB.xlsx]DB!e"&amp;MATCH(KALINDO[[#This Row],[concat]],[3]!db[NB NOTA_C],0)+1,"&gt;"))</f>
        <v/>
      </c>
      <c r="Z195" s="32" t="str">
        <f ca="1">IF(KALINDO[[#This Row],[ID NOTA]]="",INDIRECT(ADDRESS(ROW()-1,COLUMN())),KALINDO[[#This Row],[ID NOTA]])</f>
        <v>ID NOTA_H</v>
      </c>
    </row>
    <row r="196" spans="1:26" x14ac:dyDescent="0.25">
      <c r="A196" s="32"/>
      <c r="B196" s="48" t="str">
        <f>IF(KALINDO[[#This Row],[N_ID]]="","",INDEX(Table1[ID],MATCH(KALINDO[[#This Row],[N_ID]],Table1[N_ID],0)))</f>
        <v/>
      </c>
      <c r="C196" s="48" t="str">
        <f ca="1">IF(KALINDO[[#This Row],[//]]="","",HYPERLINK("[NOTA.xlsx]NOTA!D"&amp;KALINDO[[#This Row],[//]]+2,"&gt;"))</f>
        <v/>
      </c>
      <c r="D196" s="48" t="str">
        <f>IF(KALINDO[[#This Row],[ID NOTA]]="","",INDEX(Table1[QB],MATCH(KALINDO[[#This Row],[ID NOTA]],Table1[ID],0)))</f>
        <v/>
      </c>
      <c r="E19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96" s="48"/>
      <c r="G196" s="30" t="str">
        <f ca="1">IF(KALINDO[[#This Row],[N_ID]]="","",INDEX(INDIRECT($2:$2),KALINDO[[#This Row],[//]]))</f>
        <v/>
      </c>
      <c r="H196" s="30" t="str">
        <f ca="1">IF(KALINDO[[#This Row],[N_ID]]="","",INDEX(INDIRECT($2:$2),KALINDO[[#This Row],[//]]))</f>
        <v/>
      </c>
      <c r="I196" s="31" t="str">
        <f ca="1">IF(KALINDO[[#This Row],[N_ID]]="","",INDEX(INDIRECT($2:$2),KALINDO[[#This Row],[//]]))</f>
        <v/>
      </c>
      <c r="J196" s="31" t="str">
        <f ca="1">IF(KALINDO[[#This Row],[//]]="","",INDEX([3]!db[NB PAJAK],KALINDO[[#This Row],[stt]]-1))</f>
        <v/>
      </c>
      <c r="K196" s="48" t="str">
        <f ca="1">IF(KALINDO[[#This Row],[//]]="","",INDEX(INDIRECT($2:$2),KALINDO[[#This Row],[//]]))</f>
        <v/>
      </c>
      <c r="L196" s="48" t="str">
        <f ca="1">IF(KALINDO[[#This Row],[//]]="","",INDEX(INDIRECT($2:$2),KALINDO[[#This Row],[//]]))</f>
        <v/>
      </c>
      <c r="M196" s="48" t="str">
        <f ca="1">IF(KALINDO[[#This Row],[//]]="","",INDEX(INDIRECT($2:$2),KALINDO[[#This Row],[//]]))</f>
        <v/>
      </c>
      <c r="N196" s="33" t="str">
        <f ca="1">IF(KALINDO[[#This Row],[//]]="","",INDEX(INDIRECT($2:$2),KALINDO[[#This Row],[//]]))</f>
        <v/>
      </c>
      <c r="O196" s="44" t="str">
        <f ca="1">IF(KALINDO[[#This Row],[//]]="","",INDEX(INDIRECT($2:$2),KALINDO[[#This Row],[//]]))</f>
        <v/>
      </c>
      <c r="P196" s="44" t="str">
        <f ca="1">IF(KALINDO[[#This Row],[//]]="","",IF(INDEX(INDIRECT($2:$2),KALINDO[[#This Row],[//]])="","",INDEX(INDIRECT($2:$2),KALINDO[[#This Row],[//]])))</f>
        <v/>
      </c>
      <c r="Q196" s="33" t="str">
        <f ca="1">IF(KALINDO[[#This Row],[//]]="","",INDEX(INDIRECT($2:$2),KALINDO[[#This Row],[//]]))</f>
        <v/>
      </c>
      <c r="R1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96" s="45" t="str">
        <f ca="1">IF(KALINDO[[#This Row],[//]]="","",IF(INDEX(INDIRECT($2:$2),KALINDO[[#This Row],[//]])="","",INDEX(INDIRECT($2:$2),KALINDO[[#This Row],[//]])))</f>
        <v/>
      </c>
      <c r="U196" s="31" t="str">
        <f ca="1">IF(KALINDO[[#This Row],[//]]="","",INDEX(INDIRECT($2:$2),KALINDO[[#This Row],[//]]))</f>
        <v/>
      </c>
      <c r="V196" s="31" t="str">
        <f ca="1">LOWER(SUBSTITUTE(SUBSTITUTE(SUBSTITUTE(SUBSTITUTE(SUBSTITUTE(SUBSTITUTE(SUBSTITUTE(KALINDO[[#This Row],[N.B.nota]]," ",""),"-",""),"(",""),")",""),".",""),",",""),"/",""))</f>
        <v/>
      </c>
      <c r="W196" s="31" t="str">
        <f ca="1">IF(KALINDO[[#This Row],[concat]]="","",MATCH(KALINDO[[#This Row],[concat]],[3]!db[NB NOTA_C],0)+1)</f>
        <v/>
      </c>
      <c r="X196" s="31" t="str">
        <f ca="1">IF(KALINDO[[#This Row],[N.B.nota]]="","",ADDRESS(ROW(KALINDO[QB]),COLUMN(KALINDO[QB]))&amp;":"&amp;ADDRESS(ROW(),COLUMN(KALINDO[QB])))</f>
        <v/>
      </c>
      <c r="Y196" s="46" t="str">
        <f ca="1">IF(KALINDO[[#This Row],[//]]="","",HYPERLINK("[../DB.xlsx]DB!e"&amp;MATCH(KALINDO[[#This Row],[concat]],[3]!db[NB NOTA_C],0)+1,"&gt;"))</f>
        <v/>
      </c>
      <c r="Z196" s="32" t="str">
        <f ca="1">IF(KALINDO[[#This Row],[ID NOTA]]="",INDIRECT(ADDRESS(ROW()-1,COLUMN())),KALINDO[[#This Row],[ID NOTA]])</f>
        <v>ID NOTA_H</v>
      </c>
    </row>
    <row r="197" spans="1:26" x14ac:dyDescent="0.25">
      <c r="A197" s="32"/>
      <c r="B197" s="48" t="str">
        <f>IF(KALINDO[[#This Row],[N_ID]]="","",INDEX(Table1[ID],MATCH(KALINDO[[#This Row],[N_ID]],Table1[N_ID],0)))</f>
        <v/>
      </c>
      <c r="C197" s="48" t="str">
        <f ca="1">IF(KALINDO[[#This Row],[//]]="","",HYPERLINK("[NOTA.xlsx]NOTA!D"&amp;KALINDO[[#This Row],[//]]+2,"&gt;"))</f>
        <v/>
      </c>
      <c r="D197" s="48" t="str">
        <f>IF(KALINDO[[#This Row],[ID NOTA]]="","",INDEX(Table1[QB],MATCH(KALINDO[[#This Row],[ID NOTA]],Table1[ID],0)))</f>
        <v/>
      </c>
      <c r="E19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97" s="48"/>
      <c r="G197" s="30" t="str">
        <f ca="1">IF(KALINDO[[#This Row],[N_ID]]="","",INDEX(INDIRECT($2:$2),KALINDO[[#This Row],[//]]))</f>
        <v/>
      </c>
      <c r="H197" s="30" t="str">
        <f ca="1">IF(KALINDO[[#This Row],[N_ID]]="","",INDEX(INDIRECT($2:$2),KALINDO[[#This Row],[//]]))</f>
        <v/>
      </c>
      <c r="I197" s="31" t="str">
        <f ca="1">IF(KALINDO[[#This Row],[N_ID]]="","",INDEX(INDIRECT($2:$2),KALINDO[[#This Row],[//]]))</f>
        <v/>
      </c>
      <c r="J197" s="31" t="str">
        <f ca="1">IF(KALINDO[[#This Row],[//]]="","",INDEX([3]!db[NB PAJAK],KALINDO[[#This Row],[stt]]-1))</f>
        <v/>
      </c>
      <c r="K197" s="48" t="str">
        <f ca="1">IF(KALINDO[[#This Row],[//]]="","",INDEX(INDIRECT($2:$2),KALINDO[[#This Row],[//]]))</f>
        <v/>
      </c>
      <c r="L197" s="48" t="str">
        <f ca="1">IF(KALINDO[[#This Row],[//]]="","",INDEX(INDIRECT($2:$2),KALINDO[[#This Row],[//]]))</f>
        <v/>
      </c>
      <c r="M197" s="48" t="str">
        <f ca="1">IF(KALINDO[[#This Row],[//]]="","",INDEX(INDIRECT($2:$2),KALINDO[[#This Row],[//]]))</f>
        <v/>
      </c>
      <c r="N197" s="33" t="str">
        <f ca="1">IF(KALINDO[[#This Row],[//]]="","",INDEX(INDIRECT($2:$2),KALINDO[[#This Row],[//]]))</f>
        <v/>
      </c>
      <c r="O197" s="44" t="str">
        <f ca="1">IF(KALINDO[[#This Row],[//]]="","",INDEX(INDIRECT($2:$2),KALINDO[[#This Row],[//]]))</f>
        <v/>
      </c>
      <c r="P197" s="44" t="str">
        <f ca="1">IF(KALINDO[[#This Row],[//]]="","",IF(INDEX(INDIRECT($2:$2),KALINDO[[#This Row],[//]])="","",INDEX(INDIRECT($2:$2),KALINDO[[#This Row],[//]])))</f>
        <v/>
      </c>
      <c r="Q197" s="33" t="str">
        <f ca="1">IF(KALINDO[[#This Row],[//]]="","",INDEX(INDIRECT($2:$2),KALINDO[[#This Row],[//]]))</f>
        <v/>
      </c>
      <c r="R1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97" s="45" t="str">
        <f ca="1">IF(KALINDO[[#This Row],[//]]="","",IF(INDEX(INDIRECT($2:$2),KALINDO[[#This Row],[//]])="","",INDEX(INDIRECT($2:$2),KALINDO[[#This Row],[//]])))</f>
        <v/>
      </c>
      <c r="U197" s="31" t="str">
        <f ca="1">IF(KALINDO[[#This Row],[//]]="","",INDEX(INDIRECT($2:$2),KALINDO[[#This Row],[//]]))</f>
        <v/>
      </c>
      <c r="V197" s="31" t="str">
        <f ca="1">LOWER(SUBSTITUTE(SUBSTITUTE(SUBSTITUTE(SUBSTITUTE(SUBSTITUTE(SUBSTITUTE(SUBSTITUTE(KALINDO[[#This Row],[N.B.nota]]," ",""),"-",""),"(",""),")",""),".",""),",",""),"/",""))</f>
        <v/>
      </c>
      <c r="W197" s="31" t="str">
        <f ca="1">IF(KALINDO[[#This Row],[concat]]="","",MATCH(KALINDO[[#This Row],[concat]],[3]!db[NB NOTA_C],0)+1)</f>
        <v/>
      </c>
      <c r="X197" s="31" t="str">
        <f ca="1">IF(KALINDO[[#This Row],[N.B.nota]]="","",ADDRESS(ROW(KALINDO[QB]),COLUMN(KALINDO[QB]))&amp;":"&amp;ADDRESS(ROW(),COLUMN(KALINDO[QB])))</f>
        <v/>
      </c>
      <c r="Y197" s="46" t="str">
        <f ca="1">IF(KALINDO[[#This Row],[//]]="","",HYPERLINK("[../DB.xlsx]DB!e"&amp;MATCH(KALINDO[[#This Row],[concat]],[3]!db[NB NOTA_C],0)+1,"&gt;"))</f>
        <v/>
      </c>
      <c r="Z197" s="32" t="str">
        <f ca="1">IF(KALINDO[[#This Row],[ID NOTA]]="",INDIRECT(ADDRESS(ROW()-1,COLUMN())),KALINDO[[#This Row],[ID NOTA]])</f>
        <v>ID NOTA_H</v>
      </c>
    </row>
    <row r="198" spans="1:26" x14ac:dyDescent="0.25">
      <c r="A198" s="32"/>
      <c r="B198" s="48" t="str">
        <f>IF(KALINDO[[#This Row],[N_ID]]="","",INDEX(Table1[ID],MATCH(KALINDO[[#This Row],[N_ID]],Table1[N_ID],0)))</f>
        <v/>
      </c>
      <c r="C198" s="48" t="str">
        <f ca="1">IF(KALINDO[[#This Row],[//]]="","",HYPERLINK("[NOTA.xlsx]NOTA!D"&amp;KALINDO[[#This Row],[//]]+2,"&gt;"))</f>
        <v/>
      </c>
      <c r="D198" s="48" t="str">
        <f>IF(KALINDO[[#This Row],[ID NOTA]]="","",INDEX(Table1[QB],MATCH(KALINDO[[#This Row],[ID NOTA]],Table1[ID],0)))</f>
        <v/>
      </c>
      <c r="E19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98" s="48"/>
      <c r="G198" s="30" t="str">
        <f ca="1">IF(KALINDO[[#This Row],[N_ID]]="","",INDEX(INDIRECT($2:$2),KALINDO[[#This Row],[//]]))</f>
        <v/>
      </c>
      <c r="H198" s="30" t="str">
        <f ca="1">IF(KALINDO[[#This Row],[N_ID]]="","",INDEX(INDIRECT($2:$2),KALINDO[[#This Row],[//]]))</f>
        <v/>
      </c>
      <c r="I198" s="31" t="str">
        <f ca="1">IF(KALINDO[[#This Row],[N_ID]]="","",INDEX(INDIRECT($2:$2),KALINDO[[#This Row],[//]]))</f>
        <v/>
      </c>
      <c r="J198" s="31" t="str">
        <f ca="1">IF(KALINDO[[#This Row],[//]]="","",INDEX([3]!db[NB PAJAK],KALINDO[[#This Row],[stt]]-1))</f>
        <v/>
      </c>
      <c r="K198" s="48" t="str">
        <f ca="1">IF(KALINDO[[#This Row],[//]]="","",INDEX(INDIRECT($2:$2),KALINDO[[#This Row],[//]]))</f>
        <v/>
      </c>
      <c r="L198" s="48" t="str">
        <f ca="1">IF(KALINDO[[#This Row],[//]]="","",INDEX(INDIRECT($2:$2),KALINDO[[#This Row],[//]]))</f>
        <v/>
      </c>
      <c r="M198" s="48" t="str">
        <f ca="1">IF(KALINDO[[#This Row],[//]]="","",INDEX(INDIRECT($2:$2),KALINDO[[#This Row],[//]]))</f>
        <v/>
      </c>
      <c r="N198" s="33" t="str">
        <f ca="1">IF(KALINDO[[#This Row],[//]]="","",INDEX(INDIRECT($2:$2),KALINDO[[#This Row],[//]]))</f>
        <v/>
      </c>
      <c r="O198" s="44" t="str">
        <f ca="1">IF(KALINDO[[#This Row],[//]]="","",INDEX(INDIRECT($2:$2),KALINDO[[#This Row],[//]]))</f>
        <v/>
      </c>
      <c r="P198" s="44" t="str">
        <f ca="1">IF(KALINDO[[#This Row],[//]]="","",IF(INDEX(INDIRECT($2:$2),KALINDO[[#This Row],[//]])="","",INDEX(INDIRECT($2:$2),KALINDO[[#This Row],[//]])))</f>
        <v/>
      </c>
      <c r="Q198" s="33" t="str">
        <f ca="1">IF(KALINDO[[#This Row],[//]]="","",INDEX(INDIRECT($2:$2),KALINDO[[#This Row],[//]]))</f>
        <v/>
      </c>
      <c r="R1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98" s="45" t="str">
        <f ca="1">IF(KALINDO[[#This Row],[//]]="","",IF(INDEX(INDIRECT($2:$2),KALINDO[[#This Row],[//]])="","",INDEX(INDIRECT($2:$2),KALINDO[[#This Row],[//]])))</f>
        <v/>
      </c>
      <c r="U198" s="31" t="str">
        <f ca="1">IF(KALINDO[[#This Row],[//]]="","",INDEX(INDIRECT($2:$2),KALINDO[[#This Row],[//]]))</f>
        <v/>
      </c>
      <c r="V198" s="31" t="str">
        <f ca="1">LOWER(SUBSTITUTE(SUBSTITUTE(SUBSTITUTE(SUBSTITUTE(SUBSTITUTE(SUBSTITUTE(SUBSTITUTE(KALINDO[[#This Row],[N.B.nota]]," ",""),"-",""),"(",""),")",""),".",""),",",""),"/",""))</f>
        <v/>
      </c>
      <c r="W198" s="31" t="str">
        <f ca="1">IF(KALINDO[[#This Row],[concat]]="","",MATCH(KALINDO[[#This Row],[concat]],[3]!db[NB NOTA_C],0)+1)</f>
        <v/>
      </c>
      <c r="X198" s="31" t="str">
        <f ca="1">IF(KALINDO[[#This Row],[N.B.nota]]="","",ADDRESS(ROW(KALINDO[QB]),COLUMN(KALINDO[QB]))&amp;":"&amp;ADDRESS(ROW(),COLUMN(KALINDO[QB])))</f>
        <v/>
      </c>
      <c r="Y198" s="46" t="str">
        <f ca="1">IF(KALINDO[[#This Row],[//]]="","",HYPERLINK("[../DB.xlsx]DB!e"&amp;MATCH(KALINDO[[#This Row],[concat]],[3]!db[NB NOTA_C],0)+1,"&gt;"))</f>
        <v/>
      </c>
      <c r="Z198" s="32" t="str">
        <f ca="1">IF(KALINDO[[#This Row],[ID NOTA]]="",INDIRECT(ADDRESS(ROW()-1,COLUMN())),KALINDO[[#This Row],[ID NOTA]])</f>
        <v>ID NOTA_H</v>
      </c>
    </row>
    <row r="199" spans="1:26" x14ac:dyDescent="0.25">
      <c r="A199" s="32"/>
      <c r="B199" s="48" t="str">
        <f>IF(KALINDO[[#This Row],[N_ID]]="","",INDEX(Table1[ID],MATCH(KALINDO[[#This Row],[N_ID]],Table1[N_ID],0)))</f>
        <v/>
      </c>
      <c r="C199" s="48" t="str">
        <f ca="1">IF(KALINDO[[#This Row],[//]]="","",HYPERLINK("[NOTA.xlsx]NOTA!D"&amp;KALINDO[[#This Row],[//]]+2,"&gt;"))</f>
        <v/>
      </c>
      <c r="D199" s="48" t="str">
        <f>IF(KALINDO[[#This Row],[ID NOTA]]="","",INDEX(Table1[QB],MATCH(KALINDO[[#This Row],[ID NOTA]],Table1[ID],0)))</f>
        <v/>
      </c>
      <c r="E19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199" s="48"/>
      <c r="G199" s="30" t="str">
        <f ca="1">IF(KALINDO[[#This Row],[N_ID]]="","",INDEX(INDIRECT($2:$2),KALINDO[[#This Row],[//]]))</f>
        <v/>
      </c>
      <c r="H199" s="30" t="str">
        <f ca="1">IF(KALINDO[[#This Row],[N_ID]]="","",INDEX(INDIRECT($2:$2),KALINDO[[#This Row],[//]]))</f>
        <v/>
      </c>
      <c r="I199" s="31" t="str">
        <f ca="1">IF(KALINDO[[#This Row],[N_ID]]="","",INDEX(INDIRECT($2:$2),KALINDO[[#This Row],[//]]))</f>
        <v/>
      </c>
      <c r="J199" s="31" t="str">
        <f ca="1">IF(KALINDO[[#This Row],[//]]="","",INDEX([3]!db[NB PAJAK],KALINDO[[#This Row],[stt]]-1))</f>
        <v/>
      </c>
      <c r="K199" s="48" t="str">
        <f ca="1">IF(KALINDO[[#This Row],[//]]="","",INDEX(INDIRECT($2:$2),KALINDO[[#This Row],[//]]))</f>
        <v/>
      </c>
      <c r="L199" s="48" t="str">
        <f ca="1">IF(KALINDO[[#This Row],[//]]="","",INDEX(INDIRECT($2:$2),KALINDO[[#This Row],[//]]))</f>
        <v/>
      </c>
      <c r="M199" s="48" t="str">
        <f ca="1">IF(KALINDO[[#This Row],[//]]="","",INDEX(INDIRECT($2:$2),KALINDO[[#This Row],[//]]))</f>
        <v/>
      </c>
      <c r="N199" s="33" t="str">
        <f ca="1">IF(KALINDO[[#This Row],[//]]="","",INDEX(INDIRECT($2:$2),KALINDO[[#This Row],[//]]))</f>
        <v/>
      </c>
      <c r="O199" s="44" t="str">
        <f ca="1">IF(KALINDO[[#This Row],[//]]="","",INDEX(INDIRECT($2:$2),KALINDO[[#This Row],[//]]))</f>
        <v/>
      </c>
      <c r="P199" s="44" t="str">
        <f ca="1">IF(KALINDO[[#This Row],[//]]="","",IF(INDEX(INDIRECT($2:$2),KALINDO[[#This Row],[//]])="","",INDEX(INDIRECT($2:$2),KALINDO[[#This Row],[//]])))</f>
        <v/>
      </c>
      <c r="Q199" s="33" t="str">
        <f ca="1">IF(KALINDO[[#This Row],[//]]="","",INDEX(INDIRECT($2:$2),KALINDO[[#This Row],[//]]))</f>
        <v/>
      </c>
      <c r="R1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1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199" s="45" t="str">
        <f ca="1">IF(KALINDO[[#This Row],[//]]="","",IF(INDEX(INDIRECT($2:$2),KALINDO[[#This Row],[//]])="","",INDEX(INDIRECT($2:$2),KALINDO[[#This Row],[//]])))</f>
        <v/>
      </c>
      <c r="U199" s="31" t="str">
        <f ca="1">IF(KALINDO[[#This Row],[//]]="","",INDEX(INDIRECT($2:$2),KALINDO[[#This Row],[//]]))</f>
        <v/>
      </c>
      <c r="V199" s="31" t="str">
        <f ca="1">LOWER(SUBSTITUTE(SUBSTITUTE(SUBSTITUTE(SUBSTITUTE(SUBSTITUTE(SUBSTITUTE(SUBSTITUTE(KALINDO[[#This Row],[N.B.nota]]," ",""),"-",""),"(",""),")",""),".",""),",",""),"/",""))</f>
        <v/>
      </c>
      <c r="W199" s="31" t="str">
        <f ca="1">IF(KALINDO[[#This Row],[concat]]="","",MATCH(KALINDO[[#This Row],[concat]],[3]!db[NB NOTA_C],0)+1)</f>
        <v/>
      </c>
      <c r="X199" s="31" t="str">
        <f ca="1">IF(KALINDO[[#This Row],[N.B.nota]]="","",ADDRESS(ROW(KALINDO[QB]),COLUMN(KALINDO[QB]))&amp;":"&amp;ADDRESS(ROW(),COLUMN(KALINDO[QB])))</f>
        <v/>
      </c>
      <c r="Y199" s="46" t="str">
        <f ca="1">IF(KALINDO[[#This Row],[//]]="","",HYPERLINK("[../DB.xlsx]DB!e"&amp;MATCH(KALINDO[[#This Row],[concat]],[3]!db[NB NOTA_C],0)+1,"&gt;"))</f>
        <v/>
      </c>
      <c r="Z199" s="32" t="str">
        <f ca="1">IF(KALINDO[[#This Row],[ID NOTA]]="",INDIRECT(ADDRESS(ROW()-1,COLUMN())),KALINDO[[#This Row],[ID NOTA]])</f>
        <v>ID NOTA_H</v>
      </c>
    </row>
    <row r="200" spans="1:26" x14ac:dyDescent="0.25">
      <c r="A200" s="32"/>
      <c r="B200" s="48" t="str">
        <f>IF(KALINDO[[#This Row],[N_ID]]="","",INDEX(Table1[ID],MATCH(KALINDO[[#This Row],[N_ID]],Table1[N_ID],0)))</f>
        <v/>
      </c>
      <c r="C200" s="48" t="str">
        <f ca="1">IF(KALINDO[[#This Row],[//]]="","",HYPERLINK("[NOTA.xlsx]NOTA!D"&amp;KALINDO[[#This Row],[//]]+2,"&gt;"))</f>
        <v/>
      </c>
      <c r="D200" s="48" t="str">
        <f>IF(KALINDO[[#This Row],[ID NOTA]]="","",INDEX(Table1[QB],MATCH(KALINDO[[#This Row],[ID NOTA]],Table1[ID],0)))</f>
        <v/>
      </c>
      <c r="E20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00" s="48"/>
      <c r="G200" s="30" t="str">
        <f ca="1">IF(KALINDO[[#This Row],[N_ID]]="","",INDEX(INDIRECT($2:$2),KALINDO[[#This Row],[//]]))</f>
        <v/>
      </c>
      <c r="H200" s="30" t="str">
        <f ca="1">IF(KALINDO[[#This Row],[N_ID]]="","",INDEX(INDIRECT($2:$2),KALINDO[[#This Row],[//]]))</f>
        <v/>
      </c>
      <c r="I200" s="31" t="str">
        <f ca="1">IF(KALINDO[[#This Row],[N_ID]]="","",INDEX(INDIRECT($2:$2),KALINDO[[#This Row],[//]]))</f>
        <v/>
      </c>
      <c r="J200" s="31" t="str">
        <f ca="1">IF(KALINDO[[#This Row],[//]]="","",INDEX([3]!db[NB PAJAK],KALINDO[[#This Row],[stt]]-1))</f>
        <v/>
      </c>
      <c r="K200" s="48" t="str">
        <f ca="1">IF(KALINDO[[#This Row],[//]]="","",INDEX(INDIRECT($2:$2),KALINDO[[#This Row],[//]]))</f>
        <v/>
      </c>
      <c r="L200" s="48" t="str">
        <f ca="1">IF(KALINDO[[#This Row],[//]]="","",INDEX(INDIRECT($2:$2),KALINDO[[#This Row],[//]]))</f>
        <v/>
      </c>
      <c r="M200" s="48" t="str">
        <f ca="1">IF(KALINDO[[#This Row],[//]]="","",INDEX(INDIRECT($2:$2),KALINDO[[#This Row],[//]]))</f>
        <v/>
      </c>
      <c r="N200" s="33" t="str">
        <f ca="1">IF(KALINDO[[#This Row],[//]]="","",INDEX(INDIRECT($2:$2),KALINDO[[#This Row],[//]]))</f>
        <v/>
      </c>
      <c r="O200" s="44" t="str">
        <f ca="1">IF(KALINDO[[#This Row],[//]]="","",INDEX(INDIRECT($2:$2),KALINDO[[#This Row],[//]]))</f>
        <v/>
      </c>
      <c r="P200" s="44" t="str">
        <f ca="1">IF(KALINDO[[#This Row],[//]]="","",IF(INDEX(INDIRECT($2:$2),KALINDO[[#This Row],[//]])="","",INDEX(INDIRECT($2:$2),KALINDO[[#This Row],[//]])))</f>
        <v/>
      </c>
      <c r="Q200" s="33" t="str">
        <f ca="1">IF(KALINDO[[#This Row],[//]]="","",INDEX(INDIRECT($2:$2),KALINDO[[#This Row],[//]]))</f>
        <v/>
      </c>
      <c r="R2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00" s="45" t="str">
        <f ca="1">IF(KALINDO[[#This Row],[//]]="","",IF(INDEX(INDIRECT($2:$2),KALINDO[[#This Row],[//]])="","",INDEX(INDIRECT($2:$2),KALINDO[[#This Row],[//]])))</f>
        <v/>
      </c>
      <c r="U200" s="31" t="str">
        <f ca="1">IF(KALINDO[[#This Row],[//]]="","",INDEX(INDIRECT($2:$2),KALINDO[[#This Row],[//]]))</f>
        <v/>
      </c>
      <c r="V200" s="31" t="str">
        <f ca="1">LOWER(SUBSTITUTE(SUBSTITUTE(SUBSTITUTE(SUBSTITUTE(SUBSTITUTE(SUBSTITUTE(SUBSTITUTE(KALINDO[[#This Row],[N.B.nota]]," ",""),"-",""),"(",""),")",""),".",""),",",""),"/",""))</f>
        <v/>
      </c>
      <c r="W200" s="31" t="str">
        <f ca="1">IF(KALINDO[[#This Row],[concat]]="","",MATCH(KALINDO[[#This Row],[concat]],[3]!db[NB NOTA_C],0)+1)</f>
        <v/>
      </c>
      <c r="X200" s="31" t="str">
        <f ca="1">IF(KALINDO[[#This Row],[N.B.nota]]="","",ADDRESS(ROW(KALINDO[QB]),COLUMN(KALINDO[QB]))&amp;":"&amp;ADDRESS(ROW(),COLUMN(KALINDO[QB])))</f>
        <v/>
      </c>
      <c r="Y200" s="46" t="str">
        <f ca="1">IF(KALINDO[[#This Row],[//]]="","",HYPERLINK("[../DB.xlsx]DB!e"&amp;MATCH(KALINDO[[#This Row],[concat]],[3]!db[NB NOTA_C],0)+1,"&gt;"))</f>
        <v/>
      </c>
      <c r="Z200" s="32" t="str">
        <f ca="1">IF(KALINDO[[#This Row],[ID NOTA]]="",INDIRECT(ADDRESS(ROW()-1,COLUMN())),KALINDO[[#This Row],[ID NOTA]])</f>
        <v>ID NOTA_H</v>
      </c>
    </row>
    <row r="201" spans="1:26" x14ac:dyDescent="0.25">
      <c r="A201" s="32"/>
      <c r="B201" s="48" t="str">
        <f>IF(KALINDO[[#This Row],[N_ID]]="","",INDEX(Table1[ID],MATCH(KALINDO[[#This Row],[N_ID]],Table1[N_ID],0)))</f>
        <v/>
      </c>
      <c r="C201" s="48" t="str">
        <f ca="1">IF(KALINDO[[#This Row],[//]]="","",HYPERLINK("[NOTA.xlsx]NOTA!D"&amp;KALINDO[[#This Row],[//]]+2,"&gt;"))</f>
        <v/>
      </c>
      <c r="D201" s="48" t="str">
        <f>IF(KALINDO[[#This Row],[ID NOTA]]="","",INDEX(Table1[QB],MATCH(KALINDO[[#This Row],[ID NOTA]],Table1[ID],0)))</f>
        <v/>
      </c>
      <c r="E20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01" s="48"/>
      <c r="G201" s="30" t="str">
        <f ca="1">IF(KALINDO[[#This Row],[N_ID]]="","",INDEX(INDIRECT($2:$2),KALINDO[[#This Row],[//]]))</f>
        <v/>
      </c>
      <c r="H201" s="30" t="str">
        <f ca="1">IF(KALINDO[[#This Row],[N_ID]]="","",INDEX(INDIRECT($2:$2),KALINDO[[#This Row],[//]]))</f>
        <v/>
      </c>
      <c r="I201" s="31" t="str">
        <f ca="1">IF(KALINDO[[#This Row],[N_ID]]="","",INDEX(INDIRECT($2:$2),KALINDO[[#This Row],[//]]))</f>
        <v/>
      </c>
      <c r="J201" s="31" t="str">
        <f ca="1">IF(KALINDO[[#This Row],[//]]="","",INDEX([3]!db[NB PAJAK],KALINDO[[#This Row],[stt]]-1))</f>
        <v/>
      </c>
      <c r="K201" s="48" t="str">
        <f ca="1">IF(KALINDO[[#This Row],[//]]="","",INDEX(INDIRECT($2:$2),KALINDO[[#This Row],[//]]))</f>
        <v/>
      </c>
      <c r="L201" s="48" t="str">
        <f ca="1">IF(KALINDO[[#This Row],[//]]="","",INDEX(INDIRECT($2:$2),KALINDO[[#This Row],[//]]))</f>
        <v/>
      </c>
      <c r="M201" s="48" t="str">
        <f ca="1">IF(KALINDO[[#This Row],[//]]="","",INDEX(INDIRECT($2:$2),KALINDO[[#This Row],[//]]))</f>
        <v/>
      </c>
      <c r="N201" s="33" t="str">
        <f ca="1">IF(KALINDO[[#This Row],[//]]="","",INDEX(INDIRECT($2:$2),KALINDO[[#This Row],[//]]))</f>
        <v/>
      </c>
      <c r="O201" s="44" t="str">
        <f ca="1">IF(KALINDO[[#This Row],[//]]="","",INDEX(INDIRECT($2:$2),KALINDO[[#This Row],[//]]))</f>
        <v/>
      </c>
      <c r="P201" s="44" t="str">
        <f ca="1">IF(KALINDO[[#This Row],[//]]="","",IF(INDEX(INDIRECT($2:$2),KALINDO[[#This Row],[//]])="","",INDEX(INDIRECT($2:$2),KALINDO[[#This Row],[//]])))</f>
        <v/>
      </c>
      <c r="Q201" s="33" t="str">
        <f ca="1">IF(KALINDO[[#This Row],[//]]="","",INDEX(INDIRECT($2:$2),KALINDO[[#This Row],[//]]))</f>
        <v/>
      </c>
      <c r="R2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01" s="45" t="str">
        <f ca="1">IF(KALINDO[[#This Row],[//]]="","",IF(INDEX(INDIRECT($2:$2),KALINDO[[#This Row],[//]])="","",INDEX(INDIRECT($2:$2),KALINDO[[#This Row],[//]])))</f>
        <v/>
      </c>
      <c r="U201" s="31" t="str">
        <f ca="1">IF(KALINDO[[#This Row],[//]]="","",INDEX(INDIRECT($2:$2),KALINDO[[#This Row],[//]]))</f>
        <v/>
      </c>
      <c r="V201" s="31" t="str">
        <f ca="1">LOWER(SUBSTITUTE(SUBSTITUTE(SUBSTITUTE(SUBSTITUTE(SUBSTITUTE(SUBSTITUTE(SUBSTITUTE(KALINDO[[#This Row],[N.B.nota]]," ",""),"-",""),"(",""),")",""),".",""),",",""),"/",""))</f>
        <v/>
      </c>
      <c r="W201" s="31" t="str">
        <f ca="1">IF(KALINDO[[#This Row],[concat]]="","",MATCH(KALINDO[[#This Row],[concat]],[3]!db[NB NOTA_C],0)+1)</f>
        <v/>
      </c>
      <c r="X201" s="31" t="str">
        <f ca="1">IF(KALINDO[[#This Row],[N.B.nota]]="","",ADDRESS(ROW(KALINDO[QB]),COLUMN(KALINDO[QB]))&amp;":"&amp;ADDRESS(ROW(),COLUMN(KALINDO[QB])))</f>
        <v/>
      </c>
      <c r="Y201" s="46" t="str">
        <f ca="1">IF(KALINDO[[#This Row],[//]]="","",HYPERLINK("[../DB.xlsx]DB!e"&amp;MATCH(KALINDO[[#This Row],[concat]],[3]!db[NB NOTA_C],0)+1,"&gt;"))</f>
        <v/>
      </c>
      <c r="Z201" s="32" t="str">
        <f ca="1">IF(KALINDO[[#This Row],[ID NOTA]]="",INDIRECT(ADDRESS(ROW()-1,COLUMN())),KALINDO[[#This Row],[ID NOTA]])</f>
        <v>ID NOTA_H</v>
      </c>
    </row>
    <row r="202" spans="1:26" x14ac:dyDescent="0.25">
      <c r="A202" s="32"/>
      <c r="B202" s="48" t="str">
        <f>IF(KALINDO[[#This Row],[N_ID]]="","",INDEX(Table1[ID],MATCH(KALINDO[[#This Row],[N_ID]],Table1[N_ID],0)))</f>
        <v/>
      </c>
      <c r="C202" s="48" t="str">
        <f ca="1">IF(KALINDO[[#This Row],[//]]="","",HYPERLINK("[NOTA.xlsx]NOTA!D"&amp;KALINDO[[#This Row],[//]]+2,"&gt;"))</f>
        <v/>
      </c>
      <c r="D202" s="48" t="str">
        <f>IF(KALINDO[[#This Row],[ID NOTA]]="","",INDEX(Table1[QB],MATCH(KALINDO[[#This Row],[ID NOTA]],Table1[ID],0)))</f>
        <v/>
      </c>
      <c r="E20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02" s="48"/>
      <c r="G202" s="30" t="str">
        <f ca="1">IF(KALINDO[[#This Row],[N_ID]]="","",INDEX(INDIRECT($2:$2),KALINDO[[#This Row],[//]]))</f>
        <v/>
      </c>
      <c r="H202" s="30" t="str">
        <f ca="1">IF(KALINDO[[#This Row],[N_ID]]="","",INDEX(INDIRECT($2:$2),KALINDO[[#This Row],[//]]))</f>
        <v/>
      </c>
      <c r="I202" s="31" t="str">
        <f ca="1">IF(KALINDO[[#This Row],[N_ID]]="","",INDEX(INDIRECT($2:$2),KALINDO[[#This Row],[//]]))</f>
        <v/>
      </c>
      <c r="J202" s="31" t="str">
        <f ca="1">IF(KALINDO[[#This Row],[//]]="","",INDEX([3]!db[NB PAJAK],KALINDO[[#This Row],[stt]]-1))</f>
        <v/>
      </c>
      <c r="K202" s="48" t="str">
        <f ca="1">IF(KALINDO[[#This Row],[//]]="","",INDEX(INDIRECT($2:$2),KALINDO[[#This Row],[//]]))</f>
        <v/>
      </c>
      <c r="L202" s="48" t="str">
        <f ca="1">IF(KALINDO[[#This Row],[//]]="","",INDEX(INDIRECT($2:$2),KALINDO[[#This Row],[//]]))</f>
        <v/>
      </c>
      <c r="M202" s="48" t="str">
        <f ca="1">IF(KALINDO[[#This Row],[//]]="","",INDEX(INDIRECT($2:$2),KALINDO[[#This Row],[//]]))</f>
        <v/>
      </c>
      <c r="N202" s="33" t="str">
        <f ca="1">IF(KALINDO[[#This Row],[//]]="","",INDEX(INDIRECT($2:$2),KALINDO[[#This Row],[//]]))</f>
        <v/>
      </c>
      <c r="O202" s="44" t="str">
        <f ca="1">IF(KALINDO[[#This Row],[//]]="","",INDEX(INDIRECT($2:$2),KALINDO[[#This Row],[//]]))</f>
        <v/>
      </c>
      <c r="P202" s="44" t="str">
        <f ca="1">IF(KALINDO[[#This Row],[//]]="","",IF(INDEX(INDIRECT($2:$2),KALINDO[[#This Row],[//]])="","",INDEX(INDIRECT($2:$2),KALINDO[[#This Row],[//]])))</f>
        <v/>
      </c>
      <c r="Q202" s="33" t="str">
        <f ca="1">IF(KALINDO[[#This Row],[//]]="","",INDEX(INDIRECT($2:$2),KALINDO[[#This Row],[//]]))</f>
        <v/>
      </c>
      <c r="R2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02" s="45" t="str">
        <f ca="1">IF(KALINDO[[#This Row],[//]]="","",IF(INDEX(INDIRECT($2:$2),KALINDO[[#This Row],[//]])="","",INDEX(INDIRECT($2:$2),KALINDO[[#This Row],[//]])))</f>
        <v/>
      </c>
      <c r="U202" s="31" t="str">
        <f ca="1">IF(KALINDO[[#This Row],[//]]="","",INDEX(INDIRECT($2:$2),KALINDO[[#This Row],[//]]))</f>
        <v/>
      </c>
      <c r="V202" s="31" t="str">
        <f ca="1">LOWER(SUBSTITUTE(SUBSTITUTE(SUBSTITUTE(SUBSTITUTE(SUBSTITUTE(SUBSTITUTE(SUBSTITUTE(KALINDO[[#This Row],[N.B.nota]]," ",""),"-",""),"(",""),")",""),".",""),",",""),"/",""))</f>
        <v/>
      </c>
      <c r="W202" s="31" t="str">
        <f ca="1">IF(KALINDO[[#This Row],[concat]]="","",MATCH(KALINDO[[#This Row],[concat]],[3]!db[NB NOTA_C],0)+1)</f>
        <v/>
      </c>
      <c r="X202" s="31" t="str">
        <f ca="1">IF(KALINDO[[#This Row],[N.B.nota]]="","",ADDRESS(ROW(KALINDO[QB]),COLUMN(KALINDO[QB]))&amp;":"&amp;ADDRESS(ROW(),COLUMN(KALINDO[QB])))</f>
        <v/>
      </c>
      <c r="Y202" s="46" t="str">
        <f ca="1">IF(KALINDO[[#This Row],[//]]="","",HYPERLINK("[../DB.xlsx]DB!e"&amp;MATCH(KALINDO[[#This Row],[concat]],[3]!db[NB NOTA_C],0)+1,"&gt;"))</f>
        <v/>
      </c>
      <c r="Z202" s="32" t="str">
        <f ca="1">IF(KALINDO[[#This Row],[ID NOTA]]="",INDIRECT(ADDRESS(ROW()-1,COLUMN())),KALINDO[[#This Row],[ID NOTA]])</f>
        <v>ID NOTA_H</v>
      </c>
    </row>
    <row r="203" spans="1:26" x14ac:dyDescent="0.25">
      <c r="A203" s="32"/>
      <c r="B203" s="48" t="str">
        <f>IF(KALINDO[[#This Row],[N_ID]]="","",INDEX(Table1[ID],MATCH(KALINDO[[#This Row],[N_ID]],Table1[N_ID],0)))</f>
        <v/>
      </c>
      <c r="C203" s="48" t="str">
        <f ca="1">IF(KALINDO[[#This Row],[//]]="","",HYPERLINK("[NOTA.xlsx]NOTA!D"&amp;KALINDO[[#This Row],[//]]+2,"&gt;"))</f>
        <v/>
      </c>
      <c r="D203" s="48" t="str">
        <f>IF(KALINDO[[#This Row],[ID NOTA]]="","",INDEX(Table1[QB],MATCH(KALINDO[[#This Row],[ID NOTA]],Table1[ID],0)))</f>
        <v/>
      </c>
      <c r="E20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03" s="48"/>
      <c r="G203" s="30" t="str">
        <f ca="1">IF(KALINDO[[#This Row],[N_ID]]="","",INDEX(INDIRECT($2:$2),KALINDO[[#This Row],[//]]))</f>
        <v/>
      </c>
      <c r="H203" s="30" t="str">
        <f ca="1">IF(KALINDO[[#This Row],[N_ID]]="","",INDEX(INDIRECT($2:$2),KALINDO[[#This Row],[//]]))</f>
        <v/>
      </c>
      <c r="I203" s="31" t="str">
        <f ca="1">IF(KALINDO[[#This Row],[N_ID]]="","",INDEX(INDIRECT($2:$2),KALINDO[[#This Row],[//]]))</f>
        <v/>
      </c>
      <c r="J203" s="31" t="str">
        <f ca="1">IF(KALINDO[[#This Row],[//]]="","",INDEX([3]!db[NB PAJAK],KALINDO[[#This Row],[stt]]-1))</f>
        <v/>
      </c>
      <c r="K203" s="48" t="str">
        <f ca="1">IF(KALINDO[[#This Row],[//]]="","",INDEX(INDIRECT($2:$2),KALINDO[[#This Row],[//]]))</f>
        <v/>
      </c>
      <c r="L203" s="48" t="str">
        <f ca="1">IF(KALINDO[[#This Row],[//]]="","",INDEX(INDIRECT($2:$2),KALINDO[[#This Row],[//]]))</f>
        <v/>
      </c>
      <c r="M203" s="48" t="str">
        <f ca="1">IF(KALINDO[[#This Row],[//]]="","",INDEX(INDIRECT($2:$2),KALINDO[[#This Row],[//]]))</f>
        <v/>
      </c>
      <c r="N203" s="33" t="str">
        <f ca="1">IF(KALINDO[[#This Row],[//]]="","",INDEX(INDIRECT($2:$2),KALINDO[[#This Row],[//]]))</f>
        <v/>
      </c>
      <c r="O203" s="44" t="str">
        <f ca="1">IF(KALINDO[[#This Row],[//]]="","",INDEX(INDIRECT($2:$2),KALINDO[[#This Row],[//]]))</f>
        <v/>
      </c>
      <c r="P203" s="44" t="str">
        <f ca="1">IF(KALINDO[[#This Row],[//]]="","",IF(INDEX(INDIRECT($2:$2),KALINDO[[#This Row],[//]])="","",INDEX(INDIRECT($2:$2),KALINDO[[#This Row],[//]])))</f>
        <v/>
      </c>
      <c r="Q203" s="33" t="str">
        <f ca="1">IF(KALINDO[[#This Row],[//]]="","",INDEX(INDIRECT($2:$2),KALINDO[[#This Row],[//]]))</f>
        <v/>
      </c>
      <c r="R2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03" s="45" t="str">
        <f ca="1">IF(KALINDO[[#This Row],[//]]="","",IF(INDEX(INDIRECT($2:$2),KALINDO[[#This Row],[//]])="","",INDEX(INDIRECT($2:$2),KALINDO[[#This Row],[//]])))</f>
        <v/>
      </c>
      <c r="U203" s="31" t="str">
        <f ca="1">IF(KALINDO[[#This Row],[//]]="","",INDEX(INDIRECT($2:$2),KALINDO[[#This Row],[//]]))</f>
        <v/>
      </c>
      <c r="V203" s="31" t="str">
        <f ca="1">LOWER(SUBSTITUTE(SUBSTITUTE(SUBSTITUTE(SUBSTITUTE(SUBSTITUTE(SUBSTITUTE(SUBSTITUTE(KALINDO[[#This Row],[N.B.nota]]," ",""),"-",""),"(",""),")",""),".",""),",",""),"/",""))</f>
        <v/>
      </c>
      <c r="W203" s="31" t="str">
        <f ca="1">IF(KALINDO[[#This Row],[concat]]="","",MATCH(KALINDO[[#This Row],[concat]],[3]!db[NB NOTA_C],0)+1)</f>
        <v/>
      </c>
      <c r="X203" s="31" t="str">
        <f ca="1">IF(KALINDO[[#This Row],[N.B.nota]]="","",ADDRESS(ROW(KALINDO[QB]),COLUMN(KALINDO[QB]))&amp;":"&amp;ADDRESS(ROW(),COLUMN(KALINDO[QB])))</f>
        <v/>
      </c>
      <c r="Y203" s="46" t="str">
        <f ca="1">IF(KALINDO[[#This Row],[//]]="","",HYPERLINK("[../DB.xlsx]DB!e"&amp;MATCH(KALINDO[[#This Row],[concat]],[3]!db[NB NOTA_C],0)+1,"&gt;"))</f>
        <v/>
      </c>
      <c r="Z203" s="32" t="str">
        <f ca="1">IF(KALINDO[[#This Row],[ID NOTA]]="",INDIRECT(ADDRESS(ROW()-1,COLUMN())),KALINDO[[#This Row],[ID NOTA]])</f>
        <v>ID NOTA_H</v>
      </c>
    </row>
    <row r="204" spans="1:26" x14ac:dyDescent="0.25">
      <c r="A204" s="32"/>
      <c r="B204" s="48" t="str">
        <f>IF(KALINDO[[#This Row],[N_ID]]="","",INDEX(Table1[ID],MATCH(KALINDO[[#This Row],[N_ID]],Table1[N_ID],0)))</f>
        <v/>
      </c>
      <c r="C204" s="48" t="str">
        <f ca="1">IF(KALINDO[[#This Row],[//]]="","",HYPERLINK("[NOTA.xlsx]NOTA!D"&amp;KALINDO[[#This Row],[//]]+2,"&gt;"))</f>
        <v/>
      </c>
      <c r="D204" s="48" t="str">
        <f>IF(KALINDO[[#This Row],[ID NOTA]]="","",INDEX(Table1[QB],MATCH(KALINDO[[#This Row],[ID NOTA]],Table1[ID],0)))</f>
        <v/>
      </c>
      <c r="E20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04" s="48"/>
      <c r="G204" s="30" t="str">
        <f ca="1">IF(KALINDO[[#This Row],[N_ID]]="","",INDEX(INDIRECT($2:$2),KALINDO[[#This Row],[//]]))</f>
        <v/>
      </c>
      <c r="H204" s="30" t="str">
        <f ca="1">IF(KALINDO[[#This Row],[N_ID]]="","",INDEX(INDIRECT($2:$2),KALINDO[[#This Row],[//]]))</f>
        <v/>
      </c>
      <c r="I204" s="31" t="str">
        <f ca="1">IF(KALINDO[[#This Row],[N_ID]]="","",INDEX(INDIRECT($2:$2),KALINDO[[#This Row],[//]]))</f>
        <v/>
      </c>
      <c r="J204" s="31" t="str">
        <f ca="1">IF(KALINDO[[#This Row],[//]]="","",INDEX([3]!db[NB PAJAK],KALINDO[[#This Row],[stt]]-1))</f>
        <v/>
      </c>
      <c r="K204" s="48" t="str">
        <f ca="1">IF(KALINDO[[#This Row],[//]]="","",INDEX(INDIRECT($2:$2),KALINDO[[#This Row],[//]]))</f>
        <v/>
      </c>
      <c r="L204" s="48" t="str">
        <f ca="1">IF(KALINDO[[#This Row],[//]]="","",INDEX(INDIRECT($2:$2),KALINDO[[#This Row],[//]]))</f>
        <v/>
      </c>
      <c r="M204" s="48" t="str">
        <f ca="1">IF(KALINDO[[#This Row],[//]]="","",INDEX(INDIRECT($2:$2),KALINDO[[#This Row],[//]]))</f>
        <v/>
      </c>
      <c r="N204" s="33" t="str">
        <f ca="1">IF(KALINDO[[#This Row],[//]]="","",INDEX(INDIRECT($2:$2),KALINDO[[#This Row],[//]]))</f>
        <v/>
      </c>
      <c r="O204" s="44" t="str">
        <f ca="1">IF(KALINDO[[#This Row],[//]]="","",INDEX(INDIRECT($2:$2),KALINDO[[#This Row],[//]]))</f>
        <v/>
      </c>
      <c r="P204" s="44" t="str">
        <f ca="1">IF(KALINDO[[#This Row],[//]]="","",IF(INDEX(INDIRECT($2:$2),KALINDO[[#This Row],[//]])="","",INDEX(INDIRECT($2:$2),KALINDO[[#This Row],[//]])))</f>
        <v/>
      </c>
      <c r="Q204" s="33" t="str">
        <f ca="1">IF(KALINDO[[#This Row],[//]]="","",INDEX(INDIRECT($2:$2),KALINDO[[#This Row],[//]]))</f>
        <v/>
      </c>
      <c r="R2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04" s="45" t="str">
        <f ca="1">IF(KALINDO[[#This Row],[//]]="","",IF(INDEX(INDIRECT($2:$2),KALINDO[[#This Row],[//]])="","",INDEX(INDIRECT($2:$2),KALINDO[[#This Row],[//]])))</f>
        <v/>
      </c>
      <c r="U204" s="31" t="str">
        <f ca="1">IF(KALINDO[[#This Row],[//]]="","",INDEX(INDIRECT($2:$2),KALINDO[[#This Row],[//]]))</f>
        <v/>
      </c>
      <c r="V204" s="31" t="str">
        <f ca="1">LOWER(SUBSTITUTE(SUBSTITUTE(SUBSTITUTE(SUBSTITUTE(SUBSTITUTE(SUBSTITUTE(SUBSTITUTE(KALINDO[[#This Row],[N.B.nota]]," ",""),"-",""),"(",""),")",""),".",""),",",""),"/",""))</f>
        <v/>
      </c>
      <c r="W204" s="31" t="str">
        <f ca="1">IF(KALINDO[[#This Row],[concat]]="","",MATCH(KALINDO[[#This Row],[concat]],[3]!db[NB NOTA_C],0)+1)</f>
        <v/>
      </c>
      <c r="X204" s="31" t="str">
        <f ca="1">IF(KALINDO[[#This Row],[N.B.nota]]="","",ADDRESS(ROW(KALINDO[QB]),COLUMN(KALINDO[QB]))&amp;":"&amp;ADDRESS(ROW(),COLUMN(KALINDO[QB])))</f>
        <v/>
      </c>
      <c r="Y204" s="46" t="str">
        <f ca="1">IF(KALINDO[[#This Row],[//]]="","",HYPERLINK("[../DB.xlsx]DB!e"&amp;MATCH(KALINDO[[#This Row],[concat]],[3]!db[NB NOTA_C],0)+1,"&gt;"))</f>
        <v/>
      </c>
      <c r="Z204" s="32" t="str">
        <f ca="1">IF(KALINDO[[#This Row],[ID NOTA]]="",INDIRECT(ADDRESS(ROW()-1,COLUMN())),KALINDO[[#This Row],[ID NOTA]])</f>
        <v>ID NOTA_H</v>
      </c>
    </row>
    <row r="205" spans="1:26" x14ac:dyDescent="0.25">
      <c r="A205" s="32"/>
      <c r="B205" s="48" t="str">
        <f>IF(KALINDO[[#This Row],[N_ID]]="","",INDEX(Table1[ID],MATCH(KALINDO[[#This Row],[N_ID]],Table1[N_ID],0)))</f>
        <v/>
      </c>
      <c r="C205" s="48" t="str">
        <f ca="1">IF(KALINDO[[#This Row],[//]]="","",HYPERLINK("[NOTA.xlsx]NOTA!D"&amp;KALINDO[[#This Row],[//]]+2,"&gt;"))</f>
        <v/>
      </c>
      <c r="D205" s="48" t="str">
        <f>IF(KALINDO[[#This Row],[ID NOTA]]="","",INDEX(Table1[QB],MATCH(KALINDO[[#This Row],[ID NOTA]],Table1[ID],0)))</f>
        <v/>
      </c>
      <c r="E20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05" s="48"/>
      <c r="G205" s="30" t="str">
        <f ca="1">IF(KALINDO[[#This Row],[N_ID]]="","",INDEX(INDIRECT($2:$2),KALINDO[[#This Row],[//]]))</f>
        <v/>
      </c>
      <c r="H205" s="30" t="str">
        <f ca="1">IF(KALINDO[[#This Row],[N_ID]]="","",INDEX(INDIRECT($2:$2),KALINDO[[#This Row],[//]]))</f>
        <v/>
      </c>
      <c r="I205" s="31" t="str">
        <f ca="1">IF(KALINDO[[#This Row],[N_ID]]="","",INDEX(INDIRECT($2:$2),KALINDO[[#This Row],[//]]))</f>
        <v/>
      </c>
      <c r="J205" s="31" t="str">
        <f ca="1">IF(KALINDO[[#This Row],[//]]="","",INDEX([3]!db[NB PAJAK],KALINDO[[#This Row],[stt]]-1))</f>
        <v/>
      </c>
      <c r="K205" s="48" t="str">
        <f ca="1">IF(KALINDO[[#This Row],[//]]="","",INDEX(INDIRECT($2:$2),KALINDO[[#This Row],[//]]))</f>
        <v/>
      </c>
      <c r="L205" s="48" t="str">
        <f ca="1">IF(KALINDO[[#This Row],[//]]="","",INDEX(INDIRECT($2:$2),KALINDO[[#This Row],[//]]))</f>
        <v/>
      </c>
      <c r="M205" s="48" t="str">
        <f ca="1">IF(KALINDO[[#This Row],[//]]="","",INDEX(INDIRECT($2:$2),KALINDO[[#This Row],[//]]))</f>
        <v/>
      </c>
      <c r="N205" s="33" t="str">
        <f ca="1">IF(KALINDO[[#This Row],[//]]="","",INDEX(INDIRECT($2:$2),KALINDO[[#This Row],[//]]))</f>
        <v/>
      </c>
      <c r="O205" s="44" t="str">
        <f ca="1">IF(KALINDO[[#This Row],[//]]="","",INDEX(INDIRECT($2:$2),KALINDO[[#This Row],[//]]))</f>
        <v/>
      </c>
      <c r="P205" s="44" t="str">
        <f ca="1">IF(KALINDO[[#This Row],[//]]="","",IF(INDEX(INDIRECT($2:$2),KALINDO[[#This Row],[//]])="","",INDEX(INDIRECT($2:$2),KALINDO[[#This Row],[//]])))</f>
        <v/>
      </c>
      <c r="Q205" s="33" t="str">
        <f ca="1">IF(KALINDO[[#This Row],[//]]="","",INDEX(INDIRECT($2:$2),KALINDO[[#This Row],[//]]))</f>
        <v/>
      </c>
      <c r="R2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05" s="45" t="str">
        <f ca="1">IF(KALINDO[[#This Row],[//]]="","",IF(INDEX(INDIRECT($2:$2),KALINDO[[#This Row],[//]])="","",INDEX(INDIRECT($2:$2),KALINDO[[#This Row],[//]])))</f>
        <v/>
      </c>
      <c r="U205" s="31" t="str">
        <f ca="1">IF(KALINDO[[#This Row],[//]]="","",INDEX(INDIRECT($2:$2),KALINDO[[#This Row],[//]]))</f>
        <v/>
      </c>
      <c r="V205" s="31" t="str">
        <f ca="1">LOWER(SUBSTITUTE(SUBSTITUTE(SUBSTITUTE(SUBSTITUTE(SUBSTITUTE(SUBSTITUTE(SUBSTITUTE(KALINDO[[#This Row],[N.B.nota]]," ",""),"-",""),"(",""),")",""),".",""),",",""),"/",""))</f>
        <v/>
      </c>
      <c r="W205" s="31" t="str">
        <f ca="1">IF(KALINDO[[#This Row],[concat]]="","",MATCH(KALINDO[[#This Row],[concat]],[3]!db[NB NOTA_C],0)+1)</f>
        <v/>
      </c>
      <c r="X205" s="31" t="str">
        <f ca="1">IF(KALINDO[[#This Row],[N.B.nota]]="","",ADDRESS(ROW(KALINDO[QB]),COLUMN(KALINDO[QB]))&amp;":"&amp;ADDRESS(ROW(),COLUMN(KALINDO[QB])))</f>
        <v/>
      </c>
      <c r="Y205" s="46" t="str">
        <f ca="1">IF(KALINDO[[#This Row],[//]]="","",HYPERLINK("[../DB.xlsx]DB!e"&amp;MATCH(KALINDO[[#This Row],[concat]],[3]!db[NB NOTA_C],0)+1,"&gt;"))</f>
        <v/>
      </c>
      <c r="Z205" s="32" t="str">
        <f ca="1">IF(KALINDO[[#This Row],[ID NOTA]]="",INDIRECT(ADDRESS(ROW()-1,COLUMN())),KALINDO[[#This Row],[ID NOTA]])</f>
        <v>ID NOTA_H</v>
      </c>
    </row>
    <row r="206" spans="1:26" x14ac:dyDescent="0.25">
      <c r="A206" s="32"/>
      <c r="B206" s="48" t="str">
        <f>IF(KALINDO[[#This Row],[N_ID]]="","",INDEX(Table1[ID],MATCH(KALINDO[[#This Row],[N_ID]],Table1[N_ID],0)))</f>
        <v/>
      </c>
      <c r="C206" s="48" t="str">
        <f ca="1">IF(KALINDO[[#This Row],[//]]="","",HYPERLINK("[NOTA.xlsx]NOTA!D"&amp;KALINDO[[#This Row],[//]]+2,"&gt;"))</f>
        <v/>
      </c>
      <c r="D206" s="48" t="str">
        <f>IF(KALINDO[[#This Row],[ID NOTA]]="","",INDEX(Table1[QB],MATCH(KALINDO[[#This Row],[ID NOTA]],Table1[ID],0)))</f>
        <v/>
      </c>
      <c r="E20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06" s="48"/>
      <c r="G206" s="30" t="str">
        <f ca="1">IF(KALINDO[[#This Row],[N_ID]]="","",INDEX(INDIRECT($2:$2),KALINDO[[#This Row],[//]]))</f>
        <v/>
      </c>
      <c r="H206" s="30" t="str">
        <f ca="1">IF(KALINDO[[#This Row],[N_ID]]="","",INDEX(INDIRECT($2:$2),KALINDO[[#This Row],[//]]))</f>
        <v/>
      </c>
      <c r="I206" s="31" t="str">
        <f ca="1">IF(KALINDO[[#This Row],[N_ID]]="","",INDEX(INDIRECT($2:$2),KALINDO[[#This Row],[//]]))</f>
        <v/>
      </c>
      <c r="J206" s="31" t="str">
        <f ca="1">IF(KALINDO[[#This Row],[//]]="","",INDEX([3]!db[NB PAJAK],KALINDO[[#This Row],[stt]]-1))</f>
        <v/>
      </c>
      <c r="K206" s="48" t="str">
        <f ca="1">IF(KALINDO[[#This Row],[//]]="","",INDEX(INDIRECT($2:$2),KALINDO[[#This Row],[//]]))</f>
        <v/>
      </c>
      <c r="L206" s="48" t="str">
        <f ca="1">IF(KALINDO[[#This Row],[//]]="","",INDEX(INDIRECT($2:$2),KALINDO[[#This Row],[//]]))</f>
        <v/>
      </c>
      <c r="M206" s="48" t="str">
        <f ca="1">IF(KALINDO[[#This Row],[//]]="","",INDEX(INDIRECT($2:$2),KALINDO[[#This Row],[//]]))</f>
        <v/>
      </c>
      <c r="N206" s="33" t="str">
        <f ca="1">IF(KALINDO[[#This Row],[//]]="","",INDEX(INDIRECT($2:$2),KALINDO[[#This Row],[//]]))</f>
        <v/>
      </c>
      <c r="O206" s="44" t="str">
        <f ca="1">IF(KALINDO[[#This Row],[//]]="","",INDEX(INDIRECT($2:$2),KALINDO[[#This Row],[//]]))</f>
        <v/>
      </c>
      <c r="P206" s="44" t="str">
        <f ca="1">IF(KALINDO[[#This Row],[//]]="","",IF(INDEX(INDIRECT($2:$2),KALINDO[[#This Row],[//]])="","",INDEX(INDIRECT($2:$2),KALINDO[[#This Row],[//]])))</f>
        <v/>
      </c>
      <c r="Q206" s="33" t="str">
        <f ca="1">IF(KALINDO[[#This Row],[//]]="","",INDEX(INDIRECT($2:$2),KALINDO[[#This Row],[//]]))</f>
        <v/>
      </c>
      <c r="R2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06" s="45" t="str">
        <f ca="1">IF(KALINDO[[#This Row],[//]]="","",IF(INDEX(INDIRECT($2:$2),KALINDO[[#This Row],[//]])="","",INDEX(INDIRECT($2:$2),KALINDO[[#This Row],[//]])))</f>
        <v/>
      </c>
      <c r="U206" s="31" t="str">
        <f ca="1">IF(KALINDO[[#This Row],[//]]="","",INDEX(INDIRECT($2:$2),KALINDO[[#This Row],[//]]))</f>
        <v/>
      </c>
      <c r="V206" s="31" t="str">
        <f ca="1">LOWER(SUBSTITUTE(SUBSTITUTE(SUBSTITUTE(SUBSTITUTE(SUBSTITUTE(SUBSTITUTE(SUBSTITUTE(KALINDO[[#This Row],[N.B.nota]]," ",""),"-",""),"(",""),")",""),".",""),",",""),"/",""))</f>
        <v/>
      </c>
      <c r="W206" s="31" t="str">
        <f ca="1">IF(KALINDO[[#This Row],[concat]]="","",MATCH(KALINDO[[#This Row],[concat]],[3]!db[NB NOTA_C],0)+1)</f>
        <v/>
      </c>
      <c r="X206" s="31" t="str">
        <f ca="1">IF(KALINDO[[#This Row],[N.B.nota]]="","",ADDRESS(ROW(KALINDO[QB]),COLUMN(KALINDO[QB]))&amp;":"&amp;ADDRESS(ROW(),COLUMN(KALINDO[QB])))</f>
        <v/>
      </c>
      <c r="Y206" s="46" t="str">
        <f ca="1">IF(KALINDO[[#This Row],[//]]="","",HYPERLINK("[../DB.xlsx]DB!e"&amp;MATCH(KALINDO[[#This Row],[concat]],[3]!db[NB NOTA_C],0)+1,"&gt;"))</f>
        <v/>
      </c>
      <c r="Z206" s="32" t="str">
        <f ca="1">IF(KALINDO[[#This Row],[ID NOTA]]="",INDIRECT(ADDRESS(ROW()-1,COLUMN())),KALINDO[[#This Row],[ID NOTA]])</f>
        <v>ID NOTA_H</v>
      </c>
    </row>
    <row r="207" spans="1:26" x14ac:dyDescent="0.25">
      <c r="A207" s="32"/>
      <c r="B207" s="48" t="str">
        <f>IF(KALINDO[[#This Row],[N_ID]]="","",INDEX(Table1[ID],MATCH(KALINDO[[#This Row],[N_ID]],Table1[N_ID],0)))</f>
        <v/>
      </c>
      <c r="C207" s="48" t="str">
        <f ca="1">IF(KALINDO[[#This Row],[//]]="","",HYPERLINK("[NOTA.xlsx]NOTA!D"&amp;KALINDO[[#This Row],[//]]+2,"&gt;"))</f>
        <v/>
      </c>
      <c r="D207" s="48" t="str">
        <f>IF(KALINDO[[#This Row],[ID NOTA]]="","",INDEX(Table1[QB],MATCH(KALINDO[[#This Row],[ID NOTA]],Table1[ID],0)))</f>
        <v/>
      </c>
      <c r="E20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07" s="48"/>
      <c r="G207" s="30" t="str">
        <f ca="1">IF(KALINDO[[#This Row],[N_ID]]="","",INDEX(INDIRECT($2:$2),KALINDO[[#This Row],[//]]))</f>
        <v/>
      </c>
      <c r="H207" s="30" t="str">
        <f ca="1">IF(KALINDO[[#This Row],[N_ID]]="","",INDEX(INDIRECT($2:$2),KALINDO[[#This Row],[//]]))</f>
        <v/>
      </c>
      <c r="I207" s="31" t="str">
        <f ca="1">IF(KALINDO[[#This Row],[N_ID]]="","",INDEX(INDIRECT($2:$2),KALINDO[[#This Row],[//]]))</f>
        <v/>
      </c>
      <c r="J207" s="31" t="str">
        <f ca="1">IF(KALINDO[[#This Row],[//]]="","",INDEX([3]!db[NB PAJAK],KALINDO[[#This Row],[stt]]-1))</f>
        <v/>
      </c>
      <c r="K207" s="48" t="str">
        <f ca="1">IF(KALINDO[[#This Row],[//]]="","",INDEX(INDIRECT($2:$2),KALINDO[[#This Row],[//]]))</f>
        <v/>
      </c>
      <c r="L207" s="48" t="str">
        <f ca="1">IF(KALINDO[[#This Row],[//]]="","",INDEX(INDIRECT($2:$2),KALINDO[[#This Row],[//]]))</f>
        <v/>
      </c>
      <c r="M207" s="48" t="str">
        <f ca="1">IF(KALINDO[[#This Row],[//]]="","",INDEX(INDIRECT($2:$2),KALINDO[[#This Row],[//]]))</f>
        <v/>
      </c>
      <c r="N207" s="33" t="str">
        <f ca="1">IF(KALINDO[[#This Row],[//]]="","",INDEX(INDIRECT($2:$2),KALINDO[[#This Row],[//]]))</f>
        <v/>
      </c>
      <c r="O207" s="44" t="str">
        <f ca="1">IF(KALINDO[[#This Row],[//]]="","",INDEX(INDIRECT($2:$2),KALINDO[[#This Row],[//]]))</f>
        <v/>
      </c>
      <c r="P207" s="44" t="str">
        <f ca="1">IF(KALINDO[[#This Row],[//]]="","",IF(INDEX(INDIRECT($2:$2),KALINDO[[#This Row],[//]])="","",INDEX(INDIRECT($2:$2),KALINDO[[#This Row],[//]])))</f>
        <v/>
      </c>
      <c r="Q207" s="33" t="str">
        <f ca="1">IF(KALINDO[[#This Row],[//]]="","",INDEX(INDIRECT($2:$2),KALINDO[[#This Row],[//]]))</f>
        <v/>
      </c>
      <c r="R2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07" s="45" t="str">
        <f ca="1">IF(KALINDO[[#This Row],[//]]="","",IF(INDEX(INDIRECT($2:$2),KALINDO[[#This Row],[//]])="","",INDEX(INDIRECT($2:$2),KALINDO[[#This Row],[//]])))</f>
        <v/>
      </c>
      <c r="U207" s="31" t="str">
        <f ca="1">IF(KALINDO[[#This Row],[//]]="","",INDEX(INDIRECT($2:$2),KALINDO[[#This Row],[//]]))</f>
        <v/>
      </c>
      <c r="V207" s="31" t="str">
        <f ca="1">LOWER(SUBSTITUTE(SUBSTITUTE(SUBSTITUTE(SUBSTITUTE(SUBSTITUTE(SUBSTITUTE(SUBSTITUTE(KALINDO[[#This Row],[N.B.nota]]," ",""),"-",""),"(",""),")",""),".",""),",",""),"/",""))</f>
        <v/>
      </c>
      <c r="W207" s="31" t="str">
        <f ca="1">IF(KALINDO[[#This Row],[concat]]="","",MATCH(KALINDO[[#This Row],[concat]],[3]!db[NB NOTA_C],0)+1)</f>
        <v/>
      </c>
      <c r="X207" s="31" t="str">
        <f ca="1">IF(KALINDO[[#This Row],[N.B.nota]]="","",ADDRESS(ROW(KALINDO[QB]),COLUMN(KALINDO[QB]))&amp;":"&amp;ADDRESS(ROW(),COLUMN(KALINDO[QB])))</f>
        <v/>
      </c>
      <c r="Y207" s="46" t="str">
        <f ca="1">IF(KALINDO[[#This Row],[//]]="","",HYPERLINK("[../DB.xlsx]DB!e"&amp;MATCH(KALINDO[[#This Row],[concat]],[3]!db[NB NOTA_C],0)+1,"&gt;"))</f>
        <v/>
      </c>
      <c r="Z207" s="32" t="str">
        <f ca="1">IF(KALINDO[[#This Row],[ID NOTA]]="",INDIRECT(ADDRESS(ROW()-1,COLUMN())),KALINDO[[#This Row],[ID NOTA]])</f>
        <v>ID NOTA_H</v>
      </c>
    </row>
    <row r="208" spans="1:26" x14ac:dyDescent="0.25">
      <c r="A208" s="32"/>
      <c r="B208" s="48" t="str">
        <f>IF(KALINDO[[#This Row],[N_ID]]="","",INDEX(Table1[ID],MATCH(KALINDO[[#This Row],[N_ID]],Table1[N_ID],0)))</f>
        <v/>
      </c>
      <c r="C208" s="48" t="str">
        <f ca="1">IF(KALINDO[[#This Row],[//]]="","",HYPERLINK("[NOTA.xlsx]NOTA!D"&amp;KALINDO[[#This Row],[//]]+2,"&gt;"))</f>
        <v/>
      </c>
      <c r="D208" s="48" t="str">
        <f>IF(KALINDO[[#This Row],[ID NOTA]]="","",INDEX(Table1[QB],MATCH(KALINDO[[#This Row],[ID NOTA]],Table1[ID],0)))</f>
        <v/>
      </c>
      <c r="E20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08" s="48"/>
      <c r="G208" s="30" t="str">
        <f ca="1">IF(KALINDO[[#This Row],[N_ID]]="","",INDEX(INDIRECT($2:$2),KALINDO[[#This Row],[//]]))</f>
        <v/>
      </c>
      <c r="H208" s="30" t="str">
        <f ca="1">IF(KALINDO[[#This Row],[N_ID]]="","",INDEX(INDIRECT($2:$2),KALINDO[[#This Row],[//]]))</f>
        <v/>
      </c>
      <c r="I208" s="31" t="str">
        <f ca="1">IF(KALINDO[[#This Row],[N_ID]]="","",INDEX(INDIRECT($2:$2),KALINDO[[#This Row],[//]]))</f>
        <v/>
      </c>
      <c r="J208" s="31" t="str">
        <f ca="1">IF(KALINDO[[#This Row],[//]]="","",INDEX([3]!db[NB PAJAK],KALINDO[[#This Row],[stt]]-1))</f>
        <v/>
      </c>
      <c r="K208" s="48" t="str">
        <f ca="1">IF(KALINDO[[#This Row],[//]]="","",INDEX(INDIRECT($2:$2),KALINDO[[#This Row],[//]]))</f>
        <v/>
      </c>
      <c r="L208" s="48" t="str">
        <f ca="1">IF(KALINDO[[#This Row],[//]]="","",INDEX(INDIRECT($2:$2),KALINDO[[#This Row],[//]]))</f>
        <v/>
      </c>
      <c r="M208" s="48" t="str">
        <f ca="1">IF(KALINDO[[#This Row],[//]]="","",INDEX(INDIRECT($2:$2),KALINDO[[#This Row],[//]]))</f>
        <v/>
      </c>
      <c r="N208" s="33" t="str">
        <f ca="1">IF(KALINDO[[#This Row],[//]]="","",INDEX(INDIRECT($2:$2),KALINDO[[#This Row],[//]]))</f>
        <v/>
      </c>
      <c r="O208" s="44" t="str">
        <f ca="1">IF(KALINDO[[#This Row],[//]]="","",INDEX(INDIRECT($2:$2),KALINDO[[#This Row],[//]]))</f>
        <v/>
      </c>
      <c r="P208" s="44" t="str">
        <f ca="1">IF(KALINDO[[#This Row],[//]]="","",IF(INDEX(INDIRECT($2:$2),KALINDO[[#This Row],[//]])="","",INDEX(INDIRECT($2:$2),KALINDO[[#This Row],[//]])))</f>
        <v/>
      </c>
      <c r="Q208" s="33" t="str">
        <f ca="1">IF(KALINDO[[#This Row],[//]]="","",INDEX(INDIRECT($2:$2),KALINDO[[#This Row],[//]]))</f>
        <v/>
      </c>
      <c r="R2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08" s="45" t="str">
        <f ca="1">IF(KALINDO[[#This Row],[//]]="","",IF(INDEX(INDIRECT($2:$2),KALINDO[[#This Row],[//]])="","",INDEX(INDIRECT($2:$2),KALINDO[[#This Row],[//]])))</f>
        <v/>
      </c>
      <c r="U208" s="31" t="str">
        <f ca="1">IF(KALINDO[[#This Row],[//]]="","",INDEX(INDIRECT($2:$2),KALINDO[[#This Row],[//]]))</f>
        <v/>
      </c>
      <c r="V208" s="31" t="str">
        <f ca="1">LOWER(SUBSTITUTE(SUBSTITUTE(SUBSTITUTE(SUBSTITUTE(SUBSTITUTE(SUBSTITUTE(SUBSTITUTE(KALINDO[[#This Row],[N.B.nota]]," ",""),"-",""),"(",""),")",""),".",""),",",""),"/",""))</f>
        <v/>
      </c>
      <c r="W208" s="31" t="str">
        <f ca="1">IF(KALINDO[[#This Row],[concat]]="","",MATCH(KALINDO[[#This Row],[concat]],[3]!db[NB NOTA_C],0)+1)</f>
        <v/>
      </c>
      <c r="X208" s="31" t="str">
        <f ca="1">IF(KALINDO[[#This Row],[N.B.nota]]="","",ADDRESS(ROW(KALINDO[QB]),COLUMN(KALINDO[QB]))&amp;":"&amp;ADDRESS(ROW(),COLUMN(KALINDO[QB])))</f>
        <v/>
      </c>
      <c r="Y208" s="46" t="str">
        <f ca="1">IF(KALINDO[[#This Row],[//]]="","",HYPERLINK("[../DB.xlsx]DB!e"&amp;MATCH(KALINDO[[#This Row],[concat]],[3]!db[NB NOTA_C],0)+1,"&gt;"))</f>
        <v/>
      </c>
      <c r="Z208" s="32" t="str">
        <f ca="1">IF(KALINDO[[#This Row],[ID NOTA]]="",INDIRECT(ADDRESS(ROW()-1,COLUMN())),KALINDO[[#This Row],[ID NOTA]])</f>
        <v>ID NOTA_H</v>
      </c>
    </row>
    <row r="209" spans="1:26" x14ac:dyDescent="0.25">
      <c r="A209" s="32"/>
      <c r="B209" s="48" t="str">
        <f>IF(KALINDO[[#This Row],[N_ID]]="","",INDEX(Table1[ID],MATCH(KALINDO[[#This Row],[N_ID]],Table1[N_ID],0)))</f>
        <v/>
      </c>
      <c r="C209" s="48" t="str">
        <f ca="1">IF(KALINDO[[#This Row],[//]]="","",HYPERLINK("[NOTA.xlsx]NOTA!D"&amp;KALINDO[[#This Row],[//]]+2,"&gt;"))</f>
        <v/>
      </c>
      <c r="D209" s="48" t="str">
        <f>IF(KALINDO[[#This Row],[ID NOTA]]="","",INDEX(Table1[QB],MATCH(KALINDO[[#This Row],[ID NOTA]],Table1[ID],0)))</f>
        <v/>
      </c>
      <c r="E20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09" s="48"/>
      <c r="G209" s="30" t="str">
        <f ca="1">IF(KALINDO[[#This Row],[N_ID]]="","",INDEX(INDIRECT($2:$2),KALINDO[[#This Row],[//]]))</f>
        <v/>
      </c>
      <c r="H209" s="30" t="str">
        <f ca="1">IF(KALINDO[[#This Row],[N_ID]]="","",INDEX(INDIRECT($2:$2),KALINDO[[#This Row],[//]]))</f>
        <v/>
      </c>
      <c r="I209" s="31" t="str">
        <f ca="1">IF(KALINDO[[#This Row],[N_ID]]="","",INDEX(INDIRECT($2:$2),KALINDO[[#This Row],[//]]))</f>
        <v/>
      </c>
      <c r="J209" s="31" t="str">
        <f ca="1">IF(KALINDO[[#This Row],[//]]="","",INDEX([3]!db[NB PAJAK],KALINDO[[#This Row],[stt]]-1))</f>
        <v/>
      </c>
      <c r="K209" s="48" t="str">
        <f ca="1">IF(KALINDO[[#This Row],[//]]="","",INDEX(INDIRECT($2:$2),KALINDO[[#This Row],[//]]))</f>
        <v/>
      </c>
      <c r="L209" s="48" t="str">
        <f ca="1">IF(KALINDO[[#This Row],[//]]="","",INDEX(INDIRECT($2:$2),KALINDO[[#This Row],[//]]))</f>
        <v/>
      </c>
      <c r="M209" s="48" t="str">
        <f ca="1">IF(KALINDO[[#This Row],[//]]="","",INDEX(INDIRECT($2:$2),KALINDO[[#This Row],[//]]))</f>
        <v/>
      </c>
      <c r="N209" s="33" t="str">
        <f ca="1">IF(KALINDO[[#This Row],[//]]="","",INDEX(INDIRECT($2:$2),KALINDO[[#This Row],[//]]))</f>
        <v/>
      </c>
      <c r="O209" s="44" t="str">
        <f ca="1">IF(KALINDO[[#This Row],[//]]="","",INDEX(INDIRECT($2:$2),KALINDO[[#This Row],[//]]))</f>
        <v/>
      </c>
      <c r="P209" s="44" t="str">
        <f ca="1">IF(KALINDO[[#This Row],[//]]="","",IF(INDEX(INDIRECT($2:$2),KALINDO[[#This Row],[//]])="","",INDEX(INDIRECT($2:$2),KALINDO[[#This Row],[//]])))</f>
        <v/>
      </c>
      <c r="Q209" s="33" t="str">
        <f ca="1">IF(KALINDO[[#This Row],[//]]="","",INDEX(INDIRECT($2:$2),KALINDO[[#This Row],[//]]))</f>
        <v/>
      </c>
      <c r="R2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09" s="45" t="str">
        <f ca="1">IF(KALINDO[[#This Row],[//]]="","",IF(INDEX(INDIRECT($2:$2),KALINDO[[#This Row],[//]])="","",INDEX(INDIRECT($2:$2),KALINDO[[#This Row],[//]])))</f>
        <v/>
      </c>
      <c r="U209" s="31" t="str">
        <f ca="1">IF(KALINDO[[#This Row],[//]]="","",INDEX(INDIRECT($2:$2),KALINDO[[#This Row],[//]]))</f>
        <v/>
      </c>
      <c r="V209" s="31" t="str">
        <f ca="1">LOWER(SUBSTITUTE(SUBSTITUTE(SUBSTITUTE(SUBSTITUTE(SUBSTITUTE(SUBSTITUTE(SUBSTITUTE(KALINDO[[#This Row],[N.B.nota]]," ",""),"-",""),"(",""),")",""),".",""),",",""),"/",""))</f>
        <v/>
      </c>
      <c r="W209" s="31" t="str">
        <f ca="1">IF(KALINDO[[#This Row],[concat]]="","",MATCH(KALINDO[[#This Row],[concat]],[3]!db[NB NOTA_C],0)+1)</f>
        <v/>
      </c>
      <c r="X209" s="31" t="str">
        <f ca="1">IF(KALINDO[[#This Row],[N.B.nota]]="","",ADDRESS(ROW(KALINDO[QB]),COLUMN(KALINDO[QB]))&amp;":"&amp;ADDRESS(ROW(),COLUMN(KALINDO[QB])))</f>
        <v/>
      </c>
      <c r="Y209" s="46" t="str">
        <f ca="1">IF(KALINDO[[#This Row],[//]]="","",HYPERLINK("[../DB.xlsx]DB!e"&amp;MATCH(KALINDO[[#This Row],[concat]],[3]!db[NB NOTA_C],0)+1,"&gt;"))</f>
        <v/>
      </c>
      <c r="Z209" s="32" t="str">
        <f ca="1">IF(KALINDO[[#This Row],[ID NOTA]]="",INDIRECT(ADDRESS(ROW()-1,COLUMN())),KALINDO[[#This Row],[ID NOTA]])</f>
        <v>ID NOTA_H</v>
      </c>
    </row>
    <row r="210" spans="1:26" x14ac:dyDescent="0.25">
      <c r="A210" s="32"/>
      <c r="B210" s="48" t="str">
        <f>IF(KALINDO[[#This Row],[N_ID]]="","",INDEX(Table1[ID],MATCH(KALINDO[[#This Row],[N_ID]],Table1[N_ID],0)))</f>
        <v/>
      </c>
      <c r="C210" s="48" t="str">
        <f ca="1">IF(KALINDO[[#This Row],[//]]="","",HYPERLINK("[NOTA.xlsx]NOTA!D"&amp;KALINDO[[#This Row],[//]]+2,"&gt;"))</f>
        <v/>
      </c>
      <c r="D210" s="48" t="str">
        <f>IF(KALINDO[[#This Row],[ID NOTA]]="","",INDEX(Table1[QB],MATCH(KALINDO[[#This Row],[ID NOTA]],Table1[ID],0)))</f>
        <v/>
      </c>
      <c r="E21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10" s="48"/>
      <c r="G210" s="30" t="str">
        <f ca="1">IF(KALINDO[[#This Row],[N_ID]]="","",INDEX(INDIRECT($2:$2),KALINDO[[#This Row],[//]]))</f>
        <v/>
      </c>
      <c r="H210" s="30" t="str">
        <f ca="1">IF(KALINDO[[#This Row],[N_ID]]="","",INDEX(INDIRECT($2:$2),KALINDO[[#This Row],[//]]))</f>
        <v/>
      </c>
      <c r="I210" s="31" t="str">
        <f ca="1">IF(KALINDO[[#This Row],[N_ID]]="","",INDEX(INDIRECT($2:$2),KALINDO[[#This Row],[//]]))</f>
        <v/>
      </c>
      <c r="J210" s="31" t="str">
        <f ca="1">IF(KALINDO[[#This Row],[//]]="","",INDEX([3]!db[NB PAJAK],KALINDO[[#This Row],[stt]]-1))</f>
        <v/>
      </c>
      <c r="K210" s="48" t="str">
        <f ca="1">IF(KALINDO[[#This Row],[//]]="","",INDEX(INDIRECT($2:$2),KALINDO[[#This Row],[//]]))</f>
        <v/>
      </c>
      <c r="L210" s="48" t="str">
        <f ca="1">IF(KALINDO[[#This Row],[//]]="","",INDEX(INDIRECT($2:$2),KALINDO[[#This Row],[//]]))</f>
        <v/>
      </c>
      <c r="M210" s="48" t="str">
        <f ca="1">IF(KALINDO[[#This Row],[//]]="","",INDEX(INDIRECT($2:$2),KALINDO[[#This Row],[//]]))</f>
        <v/>
      </c>
      <c r="N210" s="33" t="str">
        <f ca="1">IF(KALINDO[[#This Row],[//]]="","",INDEX(INDIRECT($2:$2),KALINDO[[#This Row],[//]]))</f>
        <v/>
      </c>
      <c r="O210" s="44" t="str">
        <f ca="1">IF(KALINDO[[#This Row],[//]]="","",INDEX(INDIRECT($2:$2),KALINDO[[#This Row],[//]]))</f>
        <v/>
      </c>
      <c r="P210" s="44" t="str">
        <f ca="1">IF(KALINDO[[#This Row],[//]]="","",IF(INDEX(INDIRECT($2:$2),KALINDO[[#This Row],[//]])="","",INDEX(INDIRECT($2:$2),KALINDO[[#This Row],[//]])))</f>
        <v/>
      </c>
      <c r="Q210" s="33" t="str">
        <f ca="1">IF(KALINDO[[#This Row],[//]]="","",INDEX(INDIRECT($2:$2),KALINDO[[#This Row],[//]]))</f>
        <v/>
      </c>
      <c r="R2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10" s="45" t="str">
        <f ca="1">IF(KALINDO[[#This Row],[//]]="","",IF(INDEX(INDIRECT($2:$2),KALINDO[[#This Row],[//]])="","",INDEX(INDIRECT($2:$2),KALINDO[[#This Row],[//]])))</f>
        <v/>
      </c>
      <c r="U210" s="31" t="str">
        <f ca="1">IF(KALINDO[[#This Row],[//]]="","",INDEX(INDIRECT($2:$2),KALINDO[[#This Row],[//]]))</f>
        <v/>
      </c>
      <c r="V210" s="31" t="str">
        <f ca="1">LOWER(SUBSTITUTE(SUBSTITUTE(SUBSTITUTE(SUBSTITUTE(SUBSTITUTE(SUBSTITUTE(SUBSTITUTE(KALINDO[[#This Row],[N.B.nota]]," ",""),"-",""),"(",""),")",""),".",""),",",""),"/",""))</f>
        <v/>
      </c>
      <c r="W210" s="31" t="str">
        <f ca="1">IF(KALINDO[[#This Row],[concat]]="","",MATCH(KALINDO[[#This Row],[concat]],[3]!db[NB NOTA_C],0)+1)</f>
        <v/>
      </c>
      <c r="X210" s="31" t="str">
        <f ca="1">IF(KALINDO[[#This Row],[N.B.nota]]="","",ADDRESS(ROW(KALINDO[QB]),COLUMN(KALINDO[QB]))&amp;":"&amp;ADDRESS(ROW(),COLUMN(KALINDO[QB])))</f>
        <v/>
      </c>
      <c r="Y210" s="46" t="str">
        <f ca="1">IF(KALINDO[[#This Row],[//]]="","",HYPERLINK("[../DB.xlsx]DB!e"&amp;MATCH(KALINDO[[#This Row],[concat]],[3]!db[NB NOTA_C],0)+1,"&gt;"))</f>
        <v/>
      </c>
      <c r="Z210" s="32" t="str">
        <f ca="1">IF(KALINDO[[#This Row],[ID NOTA]]="",INDIRECT(ADDRESS(ROW()-1,COLUMN())),KALINDO[[#This Row],[ID NOTA]])</f>
        <v>ID NOTA_H</v>
      </c>
    </row>
    <row r="211" spans="1:26" x14ac:dyDescent="0.25">
      <c r="A211" s="32"/>
      <c r="B211" s="48" t="str">
        <f>IF(KALINDO[[#This Row],[N_ID]]="","",INDEX(Table1[ID],MATCH(KALINDO[[#This Row],[N_ID]],Table1[N_ID],0)))</f>
        <v/>
      </c>
      <c r="C211" s="48" t="str">
        <f ca="1">IF(KALINDO[[#This Row],[//]]="","",HYPERLINK("[NOTA.xlsx]NOTA!D"&amp;KALINDO[[#This Row],[//]]+2,"&gt;"))</f>
        <v/>
      </c>
      <c r="D211" s="48" t="str">
        <f>IF(KALINDO[[#This Row],[ID NOTA]]="","",INDEX(Table1[QB],MATCH(KALINDO[[#This Row],[ID NOTA]],Table1[ID],0)))</f>
        <v/>
      </c>
      <c r="E21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11" s="48"/>
      <c r="G211" s="30" t="str">
        <f ca="1">IF(KALINDO[[#This Row],[N_ID]]="","",INDEX(INDIRECT($2:$2),KALINDO[[#This Row],[//]]))</f>
        <v/>
      </c>
      <c r="H211" s="30" t="str">
        <f ca="1">IF(KALINDO[[#This Row],[N_ID]]="","",INDEX(INDIRECT($2:$2),KALINDO[[#This Row],[//]]))</f>
        <v/>
      </c>
      <c r="I211" s="31" t="str">
        <f ca="1">IF(KALINDO[[#This Row],[N_ID]]="","",INDEX(INDIRECT($2:$2),KALINDO[[#This Row],[//]]))</f>
        <v/>
      </c>
      <c r="J211" s="31" t="str">
        <f ca="1">IF(KALINDO[[#This Row],[//]]="","",INDEX([3]!db[NB PAJAK],KALINDO[[#This Row],[stt]]-1))</f>
        <v/>
      </c>
      <c r="K211" s="48" t="str">
        <f ca="1">IF(KALINDO[[#This Row],[//]]="","",INDEX(INDIRECT($2:$2),KALINDO[[#This Row],[//]]))</f>
        <v/>
      </c>
      <c r="L211" s="48" t="str">
        <f ca="1">IF(KALINDO[[#This Row],[//]]="","",INDEX(INDIRECT($2:$2),KALINDO[[#This Row],[//]]))</f>
        <v/>
      </c>
      <c r="M211" s="48" t="str">
        <f ca="1">IF(KALINDO[[#This Row],[//]]="","",INDEX(INDIRECT($2:$2),KALINDO[[#This Row],[//]]))</f>
        <v/>
      </c>
      <c r="N211" s="33" t="str">
        <f ca="1">IF(KALINDO[[#This Row],[//]]="","",INDEX(INDIRECT($2:$2),KALINDO[[#This Row],[//]]))</f>
        <v/>
      </c>
      <c r="O211" s="44" t="str">
        <f ca="1">IF(KALINDO[[#This Row],[//]]="","",INDEX(INDIRECT($2:$2),KALINDO[[#This Row],[//]]))</f>
        <v/>
      </c>
      <c r="P211" s="44" t="str">
        <f ca="1">IF(KALINDO[[#This Row],[//]]="","",IF(INDEX(INDIRECT($2:$2),KALINDO[[#This Row],[//]])="","",INDEX(INDIRECT($2:$2),KALINDO[[#This Row],[//]])))</f>
        <v/>
      </c>
      <c r="Q211" s="33" t="str">
        <f ca="1">IF(KALINDO[[#This Row],[//]]="","",INDEX(INDIRECT($2:$2),KALINDO[[#This Row],[//]]))</f>
        <v/>
      </c>
      <c r="R2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11" s="45" t="str">
        <f ca="1">IF(KALINDO[[#This Row],[//]]="","",IF(INDEX(INDIRECT($2:$2),KALINDO[[#This Row],[//]])="","",INDEX(INDIRECT($2:$2),KALINDO[[#This Row],[//]])))</f>
        <v/>
      </c>
      <c r="U211" s="31" t="str">
        <f ca="1">IF(KALINDO[[#This Row],[//]]="","",INDEX(INDIRECT($2:$2),KALINDO[[#This Row],[//]]))</f>
        <v/>
      </c>
      <c r="V211" s="31" t="str">
        <f ca="1">LOWER(SUBSTITUTE(SUBSTITUTE(SUBSTITUTE(SUBSTITUTE(SUBSTITUTE(SUBSTITUTE(SUBSTITUTE(KALINDO[[#This Row],[N.B.nota]]," ",""),"-",""),"(",""),")",""),".",""),",",""),"/",""))</f>
        <v/>
      </c>
      <c r="W211" s="31" t="str">
        <f ca="1">IF(KALINDO[[#This Row],[concat]]="","",MATCH(KALINDO[[#This Row],[concat]],[3]!db[NB NOTA_C],0)+1)</f>
        <v/>
      </c>
      <c r="X211" s="31" t="str">
        <f ca="1">IF(KALINDO[[#This Row],[N.B.nota]]="","",ADDRESS(ROW(KALINDO[QB]),COLUMN(KALINDO[QB]))&amp;":"&amp;ADDRESS(ROW(),COLUMN(KALINDO[QB])))</f>
        <v/>
      </c>
      <c r="Y211" s="46" t="str">
        <f ca="1">IF(KALINDO[[#This Row],[//]]="","",HYPERLINK("[../DB.xlsx]DB!e"&amp;MATCH(KALINDO[[#This Row],[concat]],[3]!db[NB NOTA_C],0)+1,"&gt;"))</f>
        <v/>
      </c>
      <c r="Z211" s="32" t="str">
        <f ca="1">IF(KALINDO[[#This Row],[ID NOTA]]="",INDIRECT(ADDRESS(ROW()-1,COLUMN())),KALINDO[[#This Row],[ID NOTA]])</f>
        <v>ID NOTA_H</v>
      </c>
    </row>
    <row r="212" spans="1:26" x14ac:dyDescent="0.25">
      <c r="A212" s="32"/>
      <c r="B212" s="48" t="str">
        <f>IF(KALINDO[[#This Row],[N_ID]]="","",INDEX(Table1[ID],MATCH(KALINDO[[#This Row],[N_ID]],Table1[N_ID],0)))</f>
        <v/>
      </c>
      <c r="C212" s="48" t="str">
        <f ca="1">IF(KALINDO[[#This Row],[//]]="","",HYPERLINK("[NOTA.xlsx]NOTA!D"&amp;KALINDO[[#This Row],[//]]+2,"&gt;"))</f>
        <v/>
      </c>
      <c r="D212" s="48" t="str">
        <f>IF(KALINDO[[#This Row],[ID NOTA]]="","",INDEX(Table1[QB],MATCH(KALINDO[[#This Row],[ID NOTA]],Table1[ID],0)))</f>
        <v/>
      </c>
      <c r="E21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12" s="48"/>
      <c r="G212" s="30" t="str">
        <f ca="1">IF(KALINDO[[#This Row],[N_ID]]="","",INDEX(INDIRECT($2:$2),KALINDO[[#This Row],[//]]))</f>
        <v/>
      </c>
      <c r="H212" s="30" t="str">
        <f ca="1">IF(KALINDO[[#This Row],[N_ID]]="","",INDEX(INDIRECT($2:$2),KALINDO[[#This Row],[//]]))</f>
        <v/>
      </c>
      <c r="I212" s="31" t="str">
        <f ca="1">IF(KALINDO[[#This Row],[N_ID]]="","",INDEX(INDIRECT($2:$2),KALINDO[[#This Row],[//]]))</f>
        <v/>
      </c>
      <c r="J212" s="31" t="str">
        <f ca="1">IF(KALINDO[[#This Row],[//]]="","",INDEX([3]!db[NB PAJAK],KALINDO[[#This Row],[stt]]-1))</f>
        <v/>
      </c>
      <c r="K212" s="48" t="str">
        <f ca="1">IF(KALINDO[[#This Row],[//]]="","",INDEX(INDIRECT($2:$2),KALINDO[[#This Row],[//]]))</f>
        <v/>
      </c>
      <c r="L212" s="48" t="str">
        <f ca="1">IF(KALINDO[[#This Row],[//]]="","",INDEX(INDIRECT($2:$2),KALINDO[[#This Row],[//]]))</f>
        <v/>
      </c>
      <c r="M212" s="48" t="str">
        <f ca="1">IF(KALINDO[[#This Row],[//]]="","",INDEX(INDIRECT($2:$2),KALINDO[[#This Row],[//]]))</f>
        <v/>
      </c>
      <c r="N212" s="33" t="str">
        <f ca="1">IF(KALINDO[[#This Row],[//]]="","",INDEX(INDIRECT($2:$2),KALINDO[[#This Row],[//]]))</f>
        <v/>
      </c>
      <c r="O212" s="44" t="str">
        <f ca="1">IF(KALINDO[[#This Row],[//]]="","",INDEX(INDIRECT($2:$2),KALINDO[[#This Row],[//]]))</f>
        <v/>
      </c>
      <c r="P212" s="44" t="str">
        <f ca="1">IF(KALINDO[[#This Row],[//]]="","",IF(INDEX(INDIRECT($2:$2),KALINDO[[#This Row],[//]])="","",INDEX(INDIRECT($2:$2),KALINDO[[#This Row],[//]])))</f>
        <v/>
      </c>
      <c r="Q212" s="33" t="str">
        <f ca="1">IF(KALINDO[[#This Row],[//]]="","",INDEX(INDIRECT($2:$2),KALINDO[[#This Row],[//]]))</f>
        <v/>
      </c>
      <c r="R2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12" s="45" t="str">
        <f ca="1">IF(KALINDO[[#This Row],[//]]="","",IF(INDEX(INDIRECT($2:$2),KALINDO[[#This Row],[//]])="","",INDEX(INDIRECT($2:$2),KALINDO[[#This Row],[//]])))</f>
        <v/>
      </c>
      <c r="U212" s="31" t="str">
        <f ca="1">IF(KALINDO[[#This Row],[//]]="","",INDEX(INDIRECT($2:$2),KALINDO[[#This Row],[//]]))</f>
        <v/>
      </c>
      <c r="V212" s="31" t="str">
        <f ca="1">LOWER(SUBSTITUTE(SUBSTITUTE(SUBSTITUTE(SUBSTITUTE(SUBSTITUTE(SUBSTITUTE(SUBSTITUTE(KALINDO[[#This Row],[N.B.nota]]," ",""),"-",""),"(",""),")",""),".",""),",",""),"/",""))</f>
        <v/>
      </c>
      <c r="W212" s="31" t="str">
        <f ca="1">IF(KALINDO[[#This Row],[concat]]="","",MATCH(KALINDO[[#This Row],[concat]],[3]!db[NB NOTA_C],0)+1)</f>
        <v/>
      </c>
      <c r="X212" s="31" t="str">
        <f ca="1">IF(KALINDO[[#This Row],[N.B.nota]]="","",ADDRESS(ROW(KALINDO[QB]),COLUMN(KALINDO[QB]))&amp;":"&amp;ADDRESS(ROW(),COLUMN(KALINDO[QB])))</f>
        <v/>
      </c>
      <c r="Y212" s="46" t="str">
        <f ca="1">IF(KALINDO[[#This Row],[//]]="","",HYPERLINK("[../DB.xlsx]DB!e"&amp;MATCH(KALINDO[[#This Row],[concat]],[3]!db[NB NOTA_C],0)+1,"&gt;"))</f>
        <v/>
      </c>
      <c r="Z212" s="32" t="str">
        <f ca="1">IF(KALINDO[[#This Row],[ID NOTA]]="",INDIRECT(ADDRESS(ROW()-1,COLUMN())),KALINDO[[#This Row],[ID NOTA]])</f>
        <v>ID NOTA_H</v>
      </c>
    </row>
    <row r="213" spans="1:26" x14ac:dyDescent="0.25">
      <c r="A213" s="32"/>
      <c r="B213" s="48" t="str">
        <f>IF(KALINDO[[#This Row],[N_ID]]="","",INDEX(Table1[ID],MATCH(KALINDO[[#This Row],[N_ID]],Table1[N_ID],0)))</f>
        <v/>
      </c>
      <c r="C213" s="48" t="str">
        <f ca="1">IF(KALINDO[[#This Row],[//]]="","",HYPERLINK("[NOTA.xlsx]NOTA!D"&amp;KALINDO[[#This Row],[//]]+2,"&gt;"))</f>
        <v/>
      </c>
      <c r="D213" s="48" t="str">
        <f>IF(KALINDO[[#This Row],[ID NOTA]]="","",INDEX(Table1[QB],MATCH(KALINDO[[#This Row],[ID NOTA]],Table1[ID],0)))</f>
        <v/>
      </c>
      <c r="E21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13" s="48"/>
      <c r="G213" s="30" t="str">
        <f ca="1">IF(KALINDO[[#This Row],[N_ID]]="","",INDEX(INDIRECT($2:$2),KALINDO[[#This Row],[//]]))</f>
        <v/>
      </c>
      <c r="H213" s="30" t="str">
        <f ca="1">IF(KALINDO[[#This Row],[N_ID]]="","",INDEX(INDIRECT($2:$2),KALINDO[[#This Row],[//]]))</f>
        <v/>
      </c>
      <c r="I213" s="31" t="str">
        <f ca="1">IF(KALINDO[[#This Row],[N_ID]]="","",INDEX(INDIRECT($2:$2),KALINDO[[#This Row],[//]]))</f>
        <v/>
      </c>
      <c r="J213" s="31" t="str">
        <f ca="1">IF(KALINDO[[#This Row],[//]]="","",INDEX([3]!db[NB PAJAK],KALINDO[[#This Row],[stt]]-1))</f>
        <v/>
      </c>
      <c r="K213" s="48" t="str">
        <f ca="1">IF(KALINDO[[#This Row],[//]]="","",INDEX(INDIRECT($2:$2),KALINDO[[#This Row],[//]]))</f>
        <v/>
      </c>
      <c r="L213" s="48" t="str">
        <f ca="1">IF(KALINDO[[#This Row],[//]]="","",INDEX(INDIRECT($2:$2),KALINDO[[#This Row],[//]]))</f>
        <v/>
      </c>
      <c r="M213" s="48" t="str">
        <f ca="1">IF(KALINDO[[#This Row],[//]]="","",INDEX(INDIRECT($2:$2),KALINDO[[#This Row],[//]]))</f>
        <v/>
      </c>
      <c r="N213" s="33" t="str">
        <f ca="1">IF(KALINDO[[#This Row],[//]]="","",INDEX(INDIRECT($2:$2),KALINDO[[#This Row],[//]]))</f>
        <v/>
      </c>
      <c r="O213" s="44" t="str">
        <f ca="1">IF(KALINDO[[#This Row],[//]]="","",INDEX(INDIRECT($2:$2),KALINDO[[#This Row],[//]]))</f>
        <v/>
      </c>
      <c r="P213" s="44" t="str">
        <f ca="1">IF(KALINDO[[#This Row],[//]]="","",IF(INDEX(INDIRECT($2:$2),KALINDO[[#This Row],[//]])="","",INDEX(INDIRECT($2:$2),KALINDO[[#This Row],[//]])))</f>
        <v/>
      </c>
      <c r="Q213" s="33" t="str">
        <f ca="1">IF(KALINDO[[#This Row],[//]]="","",INDEX(INDIRECT($2:$2),KALINDO[[#This Row],[//]]))</f>
        <v/>
      </c>
      <c r="R2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13" s="45" t="str">
        <f ca="1">IF(KALINDO[[#This Row],[//]]="","",IF(INDEX(INDIRECT($2:$2),KALINDO[[#This Row],[//]])="","",INDEX(INDIRECT($2:$2),KALINDO[[#This Row],[//]])))</f>
        <v/>
      </c>
      <c r="U213" s="31" t="str">
        <f ca="1">IF(KALINDO[[#This Row],[//]]="","",INDEX(INDIRECT($2:$2),KALINDO[[#This Row],[//]]))</f>
        <v/>
      </c>
      <c r="V213" s="31" t="str">
        <f ca="1">LOWER(SUBSTITUTE(SUBSTITUTE(SUBSTITUTE(SUBSTITUTE(SUBSTITUTE(SUBSTITUTE(SUBSTITUTE(KALINDO[[#This Row],[N.B.nota]]," ",""),"-",""),"(",""),")",""),".",""),",",""),"/",""))</f>
        <v/>
      </c>
      <c r="W213" s="31" t="str">
        <f ca="1">IF(KALINDO[[#This Row],[concat]]="","",MATCH(KALINDO[[#This Row],[concat]],[3]!db[NB NOTA_C],0)+1)</f>
        <v/>
      </c>
      <c r="X213" s="31" t="str">
        <f ca="1">IF(KALINDO[[#This Row],[N.B.nota]]="","",ADDRESS(ROW(KALINDO[QB]),COLUMN(KALINDO[QB]))&amp;":"&amp;ADDRESS(ROW(),COLUMN(KALINDO[QB])))</f>
        <v/>
      </c>
      <c r="Y213" s="46" t="str">
        <f ca="1">IF(KALINDO[[#This Row],[//]]="","",HYPERLINK("[../DB.xlsx]DB!e"&amp;MATCH(KALINDO[[#This Row],[concat]],[3]!db[NB NOTA_C],0)+1,"&gt;"))</f>
        <v/>
      </c>
      <c r="Z213" s="32" t="str">
        <f ca="1">IF(KALINDO[[#This Row],[ID NOTA]]="",INDIRECT(ADDRESS(ROW()-1,COLUMN())),KALINDO[[#This Row],[ID NOTA]])</f>
        <v>ID NOTA_H</v>
      </c>
    </row>
    <row r="214" spans="1:26" x14ac:dyDescent="0.25">
      <c r="A214" s="32"/>
      <c r="B214" s="48" t="str">
        <f>IF(KALINDO[[#This Row],[N_ID]]="","",INDEX(Table1[ID],MATCH(KALINDO[[#This Row],[N_ID]],Table1[N_ID],0)))</f>
        <v/>
      </c>
      <c r="C214" s="48" t="str">
        <f ca="1">IF(KALINDO[[#This Row],[//]]="","",HYPERLINK("[NOTA.xlsx]NOTA!D"&amp;KALINDO[[#This Row],[//]]+2,"&gt;"))</f>
        <v/>
      </c>
      <c r="D214" s="48" t="str">
        <f>IF(KALINDO[[#This Row],[ID NOTA]]="","",INDEX(Table1[QB],MATCH(KALINDO[[#This Row],[ID NOTA]],Table1[ID],0)))</f>
        <v/>
      </c>
      <c r="E21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14" s="48"/>
      <c r="G214" s="30" t="str">
        <f ca="1">IF(KALINDO[[#This Row],[N_ID]]="","",INDEX(INDIRECT($2:$2),KALINDO[[#This Row],[//]]))</f>
        <v/>
      </c>
      <c r="H214" s="30" t="str">
        <f ca="1">IF(KALINDO[[#This Row],[N_ID]]="","",INDEX(INDIRECT($2:$2),KALINDO[[#This Row],[//]]))</f>
        <v/>
      </c>
      <c r="I214" s="31" t="str">
        <f ca="1">IF(KALINDO[[#This Row],[N_ID]]="","",INDEX(INDIRECT($2:$2),KALINDO[[#This Row],[//]]))</f>
        <v/>
      </c>
      <c r="J214" s="31" t="str">
        <f ca="1">IF(KALINDO[[#This Row],[//]]="","",INDEX([3]!db[NB PAJAK],KALINDO[[#This Row],[stt]]-1))</f>
        <v/>
      </c>
      <c r="K214" s="48" t="str">
        <f ca="1">IF(KALINDO[[#This Row],[//]]="","",INDEX(INDIRECT($2:$2),KALINDO[[#This Row],[//]]))</f>
        <v/>
      </c>
      <c r="L214" s="48" t="str">
        <f ca="1">IF(KALINDO[[#This Row],[//]]="","",INDEX(INDIRECT($2:$2),KALINDO[[#This Row],[//]]))</f>
        <v/>
      </c>
      <c r="M214" s="48" t="str">
        <f ca="1">IF(KALINDO[[#This Row],[//]]="","",INDEX(INDIRECT($2:$2),KALINDO[[#This Row],[//]]))</f>
        <v/>
      </c>
      <c r="N214" s="33" t="str">
        <f ca="1">IF(KALINDO[[#This Row],[//]]="","",INDEX(INDIRECT($2:$2),KALINDO[[#This Row],[//]]))</f>
        <v/>
      </c>
      <c r="O214" s="44" t="str">
        <f ca="1">IF(KALINDO[[#This Row],[//]]="","",INDEX(INDIRECT($2:$2),KALINDO[[#This Row],[//]]))</f>
        <v/>
      </c>
      <c r="P214" s="44" t="str">
        <f ca="1">IF(KALINDO[[#This Row],[//]]="","",IF(INDEX(INDIRECT($2:$2),KALINDO[[#This Row],[//]])="","",INDEX(INDIRECT($2:$2),KALINDO[[#This Row],[//]])))</f>
        <v/>
      </c>
      <c r="Q214" s="33" t="str">
        <f ca="1">IF(KALINDO[[#This Row],[//]]="","",INDEX(INDIRECT($2:$2),KALINDO[[#This Row],[//]]))</f>
        <v/>
      </c>
      <c r="R2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14" s="45" t="str">
        <f ca="1">IF(KALINDO[[#This Row],[//]]="","",IF(INDEX(INDIRECT($2:$2),KALINDO[[#This Row],[//]])="","",INDEX(INDIRECT($2:$2),KALINDO[[#This Row],[//]])))</f>
        <v/>
      </c>
      <c r="U214" s="31" t="str">
        <f ca="1">IF(KALINDO[[#This Row],[//]]="","",INDEX(INDIRECT($2:$2),KALINDO[[#This Row],[//]]))</f>
        <v/>
      </c>
      <c r="V214" s="31" t="str">
        <f ca="1">LOWER(SUBSTITUTE(SUBSTITUTE(SUBSTITUTE(SUBSTITUTE(SUBSTITUTE(SUBSTITUTE(SUBSTITUTE(KALINDO[[#This Row],[N.B.nota]]," ",""),"-",""),"(",""),")",""),".",""),",",""),"/",""))</f>
        <v/>
      </c>
      <c r="W214" s="31" t="str">
        <f ca="1">IF(KALINDO[[#This Row],[concat]]="","",MATCH(KALINDO[[#This Row],[concat]],[3]!db[NB NOTA_C],0)+1)</f>
        <v/>
      </c>
      <c r="X214" s="31" t="str">
        <f ca="1">IF(KALINDO[[#This Row],[N.B.nota]]="","",ADDRESS(ROW(KALINDO[QB]),COLUMN(KALINDO[QB]))&amp;":"&amp;ADDRESS(ROW(),COLUMN(KALINDO[QB])))</f>
        <v/>
      </c>
      <c r="Y214" s="46" t="str">
        <f ca="1">IF(KALINDO[[#This Row],[//]]="","",HYPERLINK("[../DB.xlsx]DB!e"&amp;MATCH(KALINDO[[#This Row],[concat]],[3]!db[NB NOTA_C],0)+1,"&gt;"))</f>
        <v/>
      </c>
      <c r="Z214" s="32" t="str">
        <f ca="1">IF(KALINDO[[#This Row],[ID NOTA]]="",INDIRECT(ADDRESS(ROW()-1,COLUMN())),KALINDO[[#This Row],[ID NOTA]])</f>
        <v>ID NOTA_H</v>
      </c>
    </row>
    <row r="215" spans="1:26" x14ac:dyDescent="0.25">
      <c r="A215" s="32"/>
      <c r="B215" s="48" t="str">
        <f>IF(KALINDO[[#This Row],[N_ID]]="","",INDEX(Table1[ID],MATCH(KALINDO[[#This Row],[N_ID]],Table1[N_ID],0)))</f>
        <v/>
      </c>
      <c r="C215" s="48" t="str">
        <f ca="1">IF(KALINDO[[#This Row],[//]]="","",HYPERLINK("[NOTA.xlsx]NOTA!D"&amp;KALINDO[[#This Row],[//]]+2,"&gt;"))</f>
        <v/>
      </c>
      <c r="D215" s="48" t="str">
        <f>IF(KALINDO[[#This Row],[ID NOTA]]="","",INDEX(Table1[QB],MATCH(KALINDO[[#This Row],[ID NOTA]],Table1[ID],0)))</f>
        <v/>
      </c>
      <c r="E21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15" s="48"/>
      <c r="G215" s="30" t="str">
        <f ca="1">IF(KALINDO[[#This Row],[N_ID]]="","",INDEX(INDIRECT($2:$2),KALINDO[[#This Row],[//]]))</f>
        <v/>
      </c>
      <c r="H215" s="30" t="str">
        <f ca="1">IF(KALINDO[[#This Row],[N_ID]]="","",INDEX(INDIRECT($2:$2),KALINDO[[#This Row],[//]]))</f>
        <v/>
      </c>
      <c r="I215" s="31" t="str">
        <f ca="1">IF(KALINDO[[#This Row],[N_ID]]="","",INDEX(INDIRECT($2:$2),KALINDO[[#This Row],[//]]))</f>
        <v/>
      </c>
      <c r="J215" s="31" t="str">
        <f ca="1">IF(KALINDO[[#This Row],[//]]="","",INDEX([3]!db[NB PAJAK],KALINDO[[#This Row],[stt]]-1))</f>
        <v/>
      </c>
      <c r="K215" s="48" t="str">
        <f ca="1">IF(KALINDO[[#This Row],[//]]="","",INDEX(INDIRECT($2:$2),KALINDO[[#This Row],[//]]))</f>
        <v/>
      </c>
      <c r="L215" s="48" t="str">
        <f ca="1">IF(KALINDO[[#This Row],[//]]="","",INDEX(INDIRECT($2:$2),KALINDO[[#This Row],[//]]))</f>
        <v/>
      </c>
      <c r="M215" s="48" t="str">
        <f ca="1">IF(KALINDO[[#This Row],[//]]="","",INDEX(INDIRECT($2:$2),KALINDO[[#This Row],[//]]))</f>
        <v/>
      </c>
      <c r="N215" s="33" t="str">
        <f ca="1">IF(KALINDO[[#This Row],[//]]="","",INDEX(INDIRECT($2:$2),KALINDO[[#This Row],[//]]))</f>
        <v/>
      </c>
      <c r="O215" s="44" t="str">
        <f ca="1">IF(KALINDO[[#This Row],[//]]="","",INDEX(INDIRECT($2:$2),KALINDO[[#This Row],[//]]))</f>
        <v/>
      </c>
      <c r="P215" s="44" t="str">
        <f ca="1">IF(KALINDO[[#This Row],[//]]="","",IF(INDEX(INDIRECT($2:$2),KALINDO[[#This Row],[//]])="","",INDEX(INDIRECT($2:$2),KALINDO[[#This Row],[//]])))</f>
        <v/>
      </c>
      <c r="Q215" s="33" t="str">
        <f ca="1">IF(KALINDO[[#This Row],[//]]="","",INDEX(INDIRECT($2:$2),KALINDO[[#This Row],[//]]))</f>
        <v/>
      </c>
      <c r="R2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15" s="45" t="str">
        <f ca="1">IF(KALINDO[[#This Row],[//]]="","",IF(INDEX(INDIRECT($2:$2),KALINDO[[#This Row],[//]])="","",INDEX(INDIRECT($2:$2),KALINDO[[#This Row],[//]])))</f>
        <v/>
      </c>
      <c r="U215" s="31" t="str">
        <f ca="1">IF(KALINDO[[#This Row],[//]]="","",INDEX(INDIRECT($2:$2),KALINDO[[#This Row],[//]]))</f>
        <v/>
      </c>
      <c r="V215" s="31" t="str">
        <f ca="1">LOWER(SUBSTITUTE(SUBSTITUTE(SUBSTITUTE(SUBSTITUTE(SUBSTITUTE(SUBSTITUTE(SUBSTITUTE(KALINDO[[#This Row],[N.B.nota]]," ",""),"-",""),"(",""),")",""),".",""),",",""),"/",""))</f>
        <v/>
      </c>
      <c r="W215" s="31" t="str">
        <f ca="1">IF(KALINDO[[#This Row],[concat]]="","",MATCH(KALINDO[[#This Row],[concat]],[3]!db[NB NOTA_C],0)+1)</f>
        <v/>
      </c>
      <c r="X215" s="31" t="str">
        <f ca="1">IF(KALINDO[[#This Row],[N.B.nota]]="","",ADDRESS(ROW(KALINDO[QB]),COLUMN(KALINDO[QB]))&amp;":"&amp;ADDRESS(ROW(),COLUMN(KALINDO[QB])))</f>
        <v/>
      </c>
      <c r="Y215" s="46" t="str">
        <f ca="1">IF(KALINDO[[#This Row],[//]]="","",HYPERLINK("[../DB.xlsx]DB!e"&amp;MATCH(KALINDO[[#This Row],[concat]],[3]!db[NB NOTA_C],0)+1,"&gt;"))</f>
        <v/>
      </c>
      <c r="Z215" s="32" t="str">
        <f ca="1">IF(KALINDO[[#This Row],[ID NOTA]]="",INDIRECT(ADDRESS(ROW()-1,COLUMN())),KALINDO[[#This Row],[ID NOTA]])</f>
        <v>ID NOTA_H</v>
      </c>
    </row>
    <row r="216" spans="1:26" x14ac:dyDescent="0.25">
      <c r="A216" s="32"/>
      <c r="B216" s="48" t="str">
        <f>IF(KALINDO[[#This Row],[N_ID]]="","",INDEX(Table1[ID],MATCH(KALINDO[[#This Row],[N_ID]],Table1[N_ID],0)))</f>
        <v/>
      </c>
      <c r="C216" s="48" t="str">
        <f ca="1">IF(KALINDO[[#This Row],[//]]="","",HYPERLINK("[NOTA.xlsx]NOTA!D"&amp;KALINDO[[#This Row],[//]]+2,"&gt;"))</f>
        <v/>
      </c>
      <c r="D216" s="48" t="str">
        <f>IF(KALINDO[[#This Row],[ID NOTA]]="","",INDEX(Table1[QB],MATCH(KALINDO[[#This Row],[ID NOTA]],Table1[ID],0)))</f>
        <v/>
      </c>
      <c r="E21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16" s="48"/>
      <c r="G216" s="30" t="str">
        <f ca="1">IF(KALINDO[[#This Row],[N_ID]]="","",INDEX(INDIRECT($2:$2),KALINDO[[#This Row],[//]]))</f>
        <v/>
      </c>
      <c r="H216" s="30" t="str">
        <f ca="1">IF(KALINDO[[#This Row],[N_ID]]="","",INDEX(INDIRECT($2:$2),KALINDO[[#This Row],[//]]))</f>
        <v/>
      </c>
      <c r="I216" s="31" t="str">
        <f ca="1">IF(KALINDO[[#This Row],[N_ID]]="","",INDEX(INDIRECT($2:$2),KALINDO[[#This Row],[//]]))</f>
        <v/>
      </c>
      <c r="J216" s="31" t="str">
        <f ca="1">IF(KALINDO[[#This Row],[//]]="","",INDEX([3]!db[NB PAJAK],KALINDO[[#This Row],[stt]]-1))</f>
        <v/>
      </c>
      <c r="K216" s="48" t="str">
        <f ca="1">IF(KALINDO[[#This Row],[//]]="","",INDEX(INDIRECT($2:$2),KALINDO[[#This Row],[//]]))</f>
        <v/>
      </c>
      <c r="L216" s="48" t="str">
        <f ca="1">IF(KALINDO[[#This Row],[//]]="","",INDEX(INDIRECT($2:$2),KALINDO[[#This Row],[//]]))</f>
        <v/>
      </c>
      <c r="M216" s="48" t="str">
        <f ca="1">IF(KALINDO[[#This Row],[//]]="","",INDEX(INDIRECT($2:$2),KALINDO[[#This Row],[//]]))</f>
        <v/>
      </c>
      <c r="N216" s="33" t="str">
        <f ca="1">IF(KALINDO[[#This Row],[//]]="","",INDEX(INDIRECT($2:$2),KALINDO[[#This Row],[//]]))</f>
        <v/>
      </c>
      <c r="O216" s="44" t="str">
        <f ca="1">IF(KALINDO[[#This Row],[//]]="","",INDEX(INDIRECT($2:$2),KALINDO[[#This Row],[//]]))</f>
        <v/>
      </c>
      <c r="P216" s="44" t="str">
        <f ca="1">IF(KALINDO[[#This Row],[//]]="","",IF(INDEX(INDIRECT($2:$2),KALINDO[[#This Row],[//]])="","",INDEX(INDIRECT($2:$2),KALINDO[[#This Row],[//]])))</f>
        <v/>
      </c>
      <c r="Q216" s="33" t="str">
        <f ca="1">IF(KALINDO[[#This Row],[//]]="","",INDEX(INDIRECT($2:$2),KALINDO[[#This Row],[//]]))</f>
        <v/>
      </c>
      <c r="R2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16" s="45" t="str">
        <f ca="1">IF(KALINDO[[#This Row],[//]]="","",IF(INDEX(INDIRECT($2:$2),KALINDO[[#This Row],[//]])="","",INDEX(INDIRECT($2:$2),KALINDO[[#This Row],[//]])))</f>
        <v/>
      </c>
      <c r="U216" s="31" t="str">
        <f ca="1">IF(KALINDO[[#This Row],[//]]="","",INDEX(INDIRECT($2:$2),KALINDO[[#This Row],[//]]))</f>
        <v/>
      </c>
      <c r="V216" s="31" t="str">
        <f ca="1">LOWER(SUBSTITUTE(SUBSTITUTE(SUBSTITUTE(SUBSTITUTE(SUBSTITUTE(SUBSTITUTE(SUBSTITUTE(KALINDO[[#This Row],[N.B.nota]]," ",""),"-",""),"(",""),")",""),".",""),",",""),"/",""))</f>
        <v/>
      </c>
      <c r="W216" s="31" t="str">
        <f ca="1">IF(KALINDO[[#This Row],[concat]]="","",MATCH(KALINDO[[#This Row],[concat]],[3]!db[NB NOTA_C],0)+1)</f>
        <v/>
      </c>
      <c r="X216" s="31" t="str">
        <f ca="1">IF(KALINDO[[#This Row],[N.B.nota]]="","",ADDRESS(ROW(KALINDO[QB]),COLUMN(KALINDO[QB]))&amp;":"&amp;ADDRESS(ROW(),COLUMN(KALINDO[QB])))</f>
        <v/>
      </c>
      <c r="Y216" s="46" t="str">
        <f ca="1">IF(KALINDO[[#This Row],[//]]="","",HYPERLINK("[../DB.xlsx]DB!e"&amp;MATCH(KALINDO[[#This Row],[concat]],[3]!db[NB NOTA_C],0)+1,"&gt;"))</f>
        <v/>
      </c>
      <c r="Z216" s="32" t="str">
        <f ca="1">IF(KALINDO[[#This Row],[ID NOTA]]="",INDIRECT(ADDRESS(ROW()-1,COLUMN())),KALINDO[[#This Row],[ID NOTA]])</f>
        <v>ID NOTA_H</v>
      </c>
    </row>
    <row r="217" spans="1:26" x14ac:dyDescent="0.25">
      <c r="A217" s="32"/>
      <c r="B217" s="48" t="str">
        <f>IF(KALINDO[[#This Row],[N_ID]]="","",INDEX(Table1[ID],MATCH(KALINDO[[#This Row],[N_ID]],Table1[N_ID],0)))</f>
        <v/>
      </c>
      <c r="C217" s="48" t="str">
        <f ca="1">IF(KALINDO[[#This Row],[//]]="","",HYPERLINK("[NOTA.xlsx]NOTA!D"&amp;KALINDO[[#This Row],[//]]+2,"&gt;"))</f>
        <v/>
      </c>
      <c r="D217" s="48" t="str">
        <f>IF(KALINDO[[#This Row],[ID NOTA]]="","",INDEX(Table1[QB],MATCH(KALINDO[[#This Row],[ID NOTA]],Table1[ID],0)))</f>
        <v/>
      </c>
      <c r="E21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17" s="48"/>
      <c r="G217" s="30" t="str">
        <f ca="1">IF(KALINDO[[#This Row],[N_ID]]="","",INDEX(INDIRECT($2:$2),KALINDO[[#This Row],[//]]))</f>
        <v/>
      </c>
      <c r="H217" s="30" t="str">
        <f ca="1">IF(KALINDO[[#This Row],[N_ID]]="","",INDEX(INDIRECT($2:$2),KALINDO[[#This Row],[//]]))</f>
        <v/>
      </c>
      <c r="I217" s="31" t="str">
        <f ca="1">IF(KALINDO[[#This Row],[N_ID]]="","",INDEX(INDIRECT($2:$2),KALINDO[[#This Row],[//]]))</f>
        <v/>
      </c>
      <c r="J217" s="31" t="str">
        <f ca="1">IF(KALINDO[[#This Row],[//]]="","",INDEX([3]!db[NB PAJAK],KALINDO[[#This Row],[stt]]-1))</f>
        <v/>
      </c>
      <c r="K217" s="48" t="str">
        <f ca="1">IF(KALINDO[[#This Row],[//]]="","",INDEX(INDIRECT($2:$2),KALINDO[[#This Row],[//]]))</f>
        <v/>
      </c>
      <c r="L217" s="48" t="str">
        <f ca="1">IF(KALINDO[[#This Row],[//]]="","",INDEX(INDIRECT($2:$2),KALINDO[[#This Row],[//]]))</f>
        <v/>
      </c>
      <c r="M217" s="48" t="str">
        <f ca="1">IF(KALINDO[[#This Row],[//]]="","",INDEX(INDIRECT($2:$2),KALINDO[[#This Row],[//]]))</f>
        <v/>
      </c>
      <c r="N217" s="33" t="str">
        <f ca="1">IF(KALINDO[[#This Row],[//]]="","",INDEX(INDIRECT($2:$2),KALINDO[[#This Row],[//]]))</f>
        <v/>
      </c>
      <c r="O217" s="44" t="str">
        <f ca="1">IF(KALINDO[[#This Row],[//]]="","",INDEX(INDIRECT($2:$2),KALINDO[[#This Row],[//]]))</f>
        <v/>
      </c>
      <c r="P217" s="44" t="str">
        <f ca="1">IF(KALINDO[[#This Row],[//]]="","",IF(INDEX(INDIRECT($2:$2),KALINDO[[#This Row],[//]])="","",INDEX(INDIRECT($2:$2),KALINDO[[#This Row],[//]])))</f>
        <v/>
      </c>
      <c r="Q217" s="33" t="str">
        <f ca="1">IF(KALINDO[[#This Row],[//]]="","",INDEX(INDIRECT($2:$2),KALINDO[[#This Row],[//]]))</f>
        <v/>
      </c>
      <c r="R2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17" s="45" t="str">
        <f ca="1">IF(KALINDO[[#This Row],[//]]="","",IF(INDEX(INDIRECT($2:$2),KALINDO[[#This Row],[//]])="","",INDEX(INDIRECT($2:$2),KALINDO[[#This Row],[//]])))</f>
        <v/>
      </c>
      <c r="U217" s="31" t="str">
        <f ca="1">IF(KALINDO[[#This Row],[//]]="","",INDEX(INDIRECT($2:$2),KALINDO[[#This Row],[//]]))</f>
        <v/>
      </c>
      <c r="V217" s="31" t="str">
        <f ca="1">LOWER(SUBSTITUTE(SUBSTITUTE(SUBSTITUTE(SUBSTITUTE(SUBSTITUTE(SUBSTITUTE(SUBSTITUTE(KALINDO[[#This Row],[N.B.nota]]," ",""),"-",""),"(",""),")",""),".",""),",",""),"/",""))</f>
        <v/>
      </c>
      <c r="W217" s="31" t="str">
        <f ca="1">IF(KALINDO[[#This Row],[concat]]="","",MATCH(KALINDO[[#This Row],[concat]],[3]!db[NB NOTA_C],0)+1)</f>
        <v/>
      </c>
      <c r="X217" s="31" t="str">
        <f ca="1">IF(KALINDO[[#This Row],[N.B.nota]]="","",ADDRESS(ROW(KALINDO[QB]),COLUMN(KALINDO[QB]))&amp;":"&amp;ADDRESS(ROW(),COLUMN(KALINDO[QB])))</f>
        <v/>
      </c>
      <c r="Y217" s="46" t="str">
        <f ca="1">IF(KALINDO[[#This Row],[//]]="","",HYPERLINK("[../DB.xlsx]DB!e"&amp;MATCH(KALINDO[[#This Row],[concat]],[3]!db[NB NOTA_C],0)+1,"&gt;"))</f>
        <v/>
      </c>
      <c r="Z217" s="32" t="str">
        <f ca="1">IF(KALINDO[[#This Row],[ID NOTA]]="",INDIRECT(ADDRESS(ROW()-1,COLUMN())),KALINDO[[#This Row],[ID NOTA]])</f>
        <v>ID NOTA_H</v>
      </c>
    </row>
    <row r="218" spans="1:26" x14ac:dyDescent="0.25">
      <c r="A218" s="32"/>
      <c r="B218" s="48" t="str">
        <f>IF(KALINDO[[#This Row],[N_ID]]="","",INDEX(Table1[ID],MATCH(KALINDO[[#This Row],[N_ID]],Table1[N_ID],0)))</f>
        <v/>
      </c>
      <c r="C218" s="48" t="str">
        <f ca="1">IF(KALINDO[[#This Row],[//]]="","",HYPERLINK("[NOTA.xlsx]NOTA!D"&amp;KALINDO[[#This Row],[//]]+2,"&gt;"))</f>
        <v/>
      </c>
      <c r="D218" s="48" t="str">
        <f>IF(KALINDO[[#This Row],[ID NOTA]]="","",INDEX(Table1[QB],MATCH(KALINDO[[#This Row],[ID NOTA]],Table1[ID],0)))</f>
        <v/>
      </c>
      <c r="E21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18" s="48"/>
      <c r="G218" s="30" t="str">
        <f ca="1">IF(KALINDO[[#This Row],[N_ID]]="","",INDEX(INDIRECT($2:$2),KALINDO[[#This Row],[//]]))</f>
        <v/>
      </c>
      <c r="H218" s="30" t="str">
        <f ca="1">IF(KALINDO[[#This Row],[N_ID]]="","",INDEX(INDIRECT($2:$2),KALINDO[[#This Row],[//]]))</f>
        <v/>
      </c>
      <c r="I218" s="31" t="str">
        <f ca="1">IF(KALINDO[[#This Row],[N_ID]]="","",INDEX(INDIRECT($2:$2),KALINDO[[#This Row],[//]]))</f>
        <v/>
      </c>
      <c r="J218" s="31" t="str">
        <f ca="1">IF(KALINDO[[#This Row],[//]]="","",INDEX([3]!db[NB PAJAK],KALINDO[[#This Row],[stt]]-1))</f>
        <v/>
      </c>
      <c r="K218" s="48" t="str">
        <f ca="1">IF(KALINDO[[#This Row],[//]]="","",INDEX(INDIRECT($2:$2),KALINDO[[#This Row],[//]]))</f>
        <v/>
      </c>
      <c r="L218" s="48" t="str">
        <f ca="1">IF(KALINDO[[#This Row],[//]]="","",INDEX(INDIRECT($2:$2),KALINDO[[#This Row],[//]]))</f>
        <v/>
      </c>
      <c r="M218" s="48" t="str">
        <f ca="1">IF(KALINDO[[#This Row],[//]]="","",INDEX(INDIRECT($2:$2),KALINDO[[#This Row],[//]]))</f>
        <v/>
      </c>
      <c r="N218" s="33" t="str">
        <f ca="1">IF(KALINDO[[#This Row],[//]]="","",INDEX(INDIRECT($2:$2),KALINDO[[#This Row],[//]]))</f>
        <v/>
      </c>
      <c r="O218" s="44" t="str">
        <f ca="1">IF(KALINDO[[#This Row],[//]]="","",INDEX(INDIRECT($2:$2),KALINDO[[#This Row],[//]]))</f>
        <v/>
      </c>
      <c r="P218" s="44" t="str">
        <f ca="1">IF(KALINDO[[#This Row],[//]]="","",IF(INDEX(INDIRECT($2:$2),KALINDO[[#This Row],[//]])="","",INDEX(INDIRECT($2:$2),KALINDO[[#This Row],[//]])))</f>
        <v/>
      </c>
      <c r="Q218" s="33" t="str">
        <f ca="1">IF(KALINDO[[#This Row],[//]]="","",INDEX(INDIRECT($2:$2),KALINDO[[#This Row],[//]]))</f>
        <v/>
      </c>
      <c r="R2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18" s="45" t="str">
        <f ca="1">IF(KALINDO[[#This Row],[//]]="","",IF(INDEX(INDIRECT($2:$2),KALINDO[[#This Row],[//]])="","",INDEX(INDIRECT($2:$2),KALINDO[[#This Row],[//]])))</f>
        <v/>
      </c>
      <c r="U218" s="31" t="str">
        <f ca="1">IF(KALINDO[[#This Row],[//]]="","",INDEX(INDIRECT($2:$2),KALINDO[[#This Row],[//]]))</f>
        <v/>
      </c>
      <c r="V218" s="31" t="str">
        <f ca="1">LOWER(SUBSTITUTE(SUBSTITUTE(SUBSTITUTE(SUBSTITUTE(SUBSTITUTE(SUBSTITUTE(SUBSTITUTE(KALINDO[[#This Row],[N.B.nota]]," ",""),"-",""),"(",""),")",""),".",""),",",""),"/",""))</f>
        <v/>
      </c>
      <c r="W218" s="31" t="str">
        <f ca="1">IF(KALINDO[[#This Row],[concat]]="","",MATCH(KALINDO[[#This Row],[concat]],[3]!db[NB NOTA_C],0)+1)</f>
        <v/>
      </c>
      <c r="X218" s="31" t="str">
        <f ca="1">IF(KALINDO[[#This Row],[N.B.nota]]="","",ADDRESS(ROW(KALINDO[QB]),COLUMN(KALINDO[QB]))&amp;":"&amp;ADDRESS(ROW(),COLUMN(KALINDO[QB])))</f>
        <v/>
      </c>
      <c r="Y218" s="46" t="str">
        <f ca="1">IF(KALINDO[[#This Row],[//]]="","",HYPERLINK("[../DB.xlsx]DB!e"&amp;MATCH(KALINDO[[#This Row],[concat]],[3]!db[NB NOTA_C],0)+1,"&gt;"))</f>
        <v/>
      </c>
      <c r="Z218" s="32" t="str">
        <f ca="1">IF(KALINDO[[#This Row],[ID NOTA]]="",INDIRECT(ADDRESS(ROW()-1,COLUMN())),KALINDO[[#This Row],[ID NOTA]])</f>
        <v>ID NOTA_H</v>
      </c>
    </row>
    <row r="219" spans="1:26" x14ac:dyDescent="0.25">
      <c r="A219" s="32"/>
      <c r="B219" s="48" t="str">
        <f>IF(KALINDO[[#This Row],[N_ID]]="","",INDEX(Table1[ID],MATCH(KALINDO[[#This Row],[N_ID]],Table1[N_ID],0)))</f>
        <v/>
      </c>
      <c r="C219" s="48" t="str">
        <f ca="1">IF(KALINDO[[#This Row],[//]]="","",HYPERLINK("[NOTA.xlsx]NOTA!D"&amp;KALINDO[[#This Row],[//]]+2,"&gt;"))</f>
        <v/>
      </c>
      <c r="D219" s="48" t="str">
        <f>IF(KALINDO[[#This Row],[ID NOTA]]="","",INDEX(Table1[QB],MATCH(KALINDO[[#This Row],[ID NOTA]],Table1[ID],0)))</f>
        <v/>
      </c>
      <c r="E21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19" s="48"/>
      <c r="G219" s="30" t="str">
        <f ca="1">IF(KALINDO[[#This Row],[N_ID]]="","",INDEX(INDIRECT($2:$2),KALINDO[[#This Row],[//]]))</f>
        <v/>
      </c>
      <c r="H219" s="30" t="str">
        <f ca="1">IF(KALINDO[[#This Row],[N_ID]]="","",INDEX(INDIRECT($2:$2),KALINDO[[#This Row],[//]]))</f>
        <v/>
      </c>
      <c r="I219" s="31" t="str">
        <f ca="1">IF(KALINDO[[#This Row],[N_ID]]="","",INDEX(INDIRECT($2:$2),KALINDO[[#This Row],[//]]))</f>
        <v/>
      </c>
      <c r="J219" s="31" t="str">
        <f ca="1">IF(KALINDO[[#This Row],[//]]="","",INDEX([3]!db[NB PAJAK],KALINDO[[#This Row],[stt]]-1))</f>
        <v/>
      </c>
      <c r="K219" s="48" t="str">
        <f ca="1">IF(KALINDO[[#This Row],[//]]="","",INDEX(INDIRECT($2:$2),KALINDO[[#This Row],[//]]))</f>
        <v/>
      </c>
      <c r="L219" s="48" t="str">
        <f ca="1">IF(KALINDO[[#This Row],[//]]="","",INDEX(INDIRECT($2:$2),KALINDO[[#This Row],[//]]))</f>
        <v/>
      </c>
      <c r="M219" s="48" t="str">
        <f ca="1">IF(KALINDO[[#This Row],[//]]="","",INDEX(INDIRECT($2:$2),KALINDO[[#This Row],[//]]))</f>
        <v/>
      </c>
      <c r="N219" s="33" t="str">
        <f ca="1">IF(KALINDO[[#This Row],[//]]="","",INDEX(INDIRECT($2:$2),KALINDO[[#This Row],[//]]))</f>
        <v/>
      </c>
      <c r="O219" s="44" t="str">
        <f ca="1">IF(KALINDO[[#This Row],[//]]="","",INDEX(INDIRECT($2:$2),KALINDO[[#This Row],[//]]))</f>
        <v/>
      </c>
      <c r="P219" s="44" t="str">
        <f ca="1">IF(KALINDO[[#This Row],[//]]="","",IF(INDEX(INDIRECT($2:$2),KALINDO[[#This Row],[//]])="","",INDEX(INDIRECT($2:$2),KALINDO[[#This Row],[//]])))</f>
        <v/>
      </c>
      <c r="Q219" s="33" t="str">
        <f ca="1">IF(KALINDO[[#This Row],[//]]="","",INDEX(INDIRECT($2:$2),KALINDO[[#This Row],[//]]))</f>
        <v/>
      </c>
      <c r="R2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19" s="45" t="str">
        <f ca="1">IF(KALINDO[[#This Row],[//]]="","",IF(INDEX(INDIRECT($2:$2),KALINDO[[#This Row],[//]])="","",INDEX(INDIRECT($2:$2),KALINDO[[#This Row],[//]])))</f>
        <v/>
      </c>
      <c r="U219" s="31" t="str">
        <f ca="1">IF(KALINDO[[#This Row],[//]]="","",INDEX(INDIRECT($2:$2),KALINDO[[#This Row],[//]]))</f>
        <v/>
      </c>
      <c r="V219" s="31" t="str">
        <f ca="1">LOWER(SUBSTITUTE(SUBSTITUTE(SUBSTITUTE(SUBSTITUTE(SUBSTITUTE(SUBSTITUTE(SUBSTITUTE(KALINDO[[#This Row],[N.B.nota]]," ",""),"-",""),"(",""),")",""),".",""),",",""),"/",""))</f>
        <v/>
      </c>
      <c r="W219" s="31" t="str">
        <f ca="1">IF(KALINDO[[#This Row],[concat]]="","",MATCH(KALINDO[[#This Row],[concat]],[3]!db[NB NOTA_C],0)+1)</f>
        <v/>
      </c>
      <c r="X219" s="31" t="str">
        <f ca="1">IF(KALINDO[[#This Row],[N.B.nota]]="","",ADDRESS(ROW(KALINDO[QB]),COLUMN(KALINDO[QB]))&amp;":"&amp;ADDRESS(ROW(),COLUMN(KALINDO[QB])))</f>
        <v/>
      </c>
      <c r="Y219" s="46" t="str">
        <f ca="1">IF(KALINDO[[#This Row],[//]]="","",HYPERLINK("[../DB.xlsx]DB!e"&amp;MATCH(KALINDO[[#This Row],[concat]],[3]!db[NB NOTA_C],0)+1,"&gt;"))</f>
        <v/>
      </c>
      <c r="Z219" s="32" t="str">
        <f ca="1">IF(KALINDO[[#This Row],[ID NOTA]]="",INDIRECT(ADDRESS(ROW()-1,COLUMN())),KALINDO[[#This Row],[ID NOTA]])</f>
        <v>ID NOTA_H</v>
      </c>
    </row>
    <row r="220" spans="1:26" x14ac:dyDescent="0.25">
      <c r="A220" s="32"/>
      <c r="B220" s="48" t="str">
        <f>IF(KALINDO[[#This Row],[N_ID]]="","",INDEX(Table1[ID],MATCH(KALINDO[[#This Row],[N_ID]],Table1[N_ID],0)))</f>
        <v/>
      </c>
      <c r="C220" s="48" t="str">
        <f ca="1">IF(KALINDO[[#This Row],[//]]="","",HYPERLINK("[NOTA.xlsx]NOTA!D"&amp;KALINDO[[#This Row],[//]]+2,"&gt;"))</f>
        <v/>
      </c>
      <c r="D220" s="48" t="str">
        <f>IF(KALINDO[[#This Row],[ID NOTA]]="","",INDEX(Table1[QB],MATCH(KALINDO[[#This Row],[ID NOTA]],Table1[ID],0)))</f>
        <v/>
      </c>
      <c r="E22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20" s="48"/>
      <c r="G220" s="30" t="str">
        <f ca="1">IF(KALINDO[[#This Row],[N_ID]]="","",INDEX(INDIRECT($2:$2),KALINDO[[#This Row],[//]]))</f>
        <v/>
      </c>
      <c r="H220" s="30" t="str">
        <f ca="1">IF(KALINDO[[#This Row],[N_ID]]="","",INDEX(INDIRECT($2:$2),KALINDO[[#This Row],[//]]))</f>
        <v/>
      </c>
      <c r="I220" s="31" t="str">
        <f ca="1">IF(KALINDO[[#This Row],[N_ID]]="","",INDEX(INDIRECT($2:$2),KALINDO[[#This Row],[//]]))</f>
        <v/>
      </c>
      <c r="J220" s="31" t="str">
        <f ca="1">IF(KALINDO[[#This Row],[//]]="","",INDEX([3]!db[NB PAJAK],KALINDO[[#This Row],[stt]]-1))</f>
        <v/>
      </c>
      <c r="K220" s="48" t="str">
        <f ca="1">IF(KALINDO[[#This Row],[//]]="","",INDEX(INDIRECT($2:$2),KALINDO[[#This Row],[//]]))</f>
        <v/>
      </c>
      <c r="L220" s="48" t="str">
        <f ca="1">IF(KALINDO[[#This Row],[//]]="","",INDEX(INDIRECT($2:$2),KALINDO[[#This Row],[//]]))</f>
        <v/>
      </c>
      <c r="M220" s="48" t="str">
        <f ca="1">IF(KALINDO[[#This Row],[//]]="","",INDEX(INDIRECT($2:$2),KALINDO[[#This Row],[//]]))</f>
        <v/>
      </c>
      <c r="N220" s="33" t="str">
        <f ca="1">IF(KALINDO[[#This Row],[//]]="","",INDEX(INDIRECT($2:$2),KALINDO[[#This Row],[//]]))</f>
        <v/>
      </c>
      <c r="O220" s="44" t="str">
        <f ca="1">IF(KALINDO[[#This Row],[//]]="","",INDEX(INDIRECT($2:$2),KALINDO[[#This Row],[//]]))</f>
        <v/>
      </c>
      <c r="P220" s="44" t="str">
        <f ca="1">IF(KALINDO[[#This Row],[//]]="","",IF(INDEX(INDIRECT($2:$2),KALINDO[[#This Row],[//]])="","",INDEX(INDIRECT($2:$2),KALINDO[[#This Row],[//]])))</f>
        <v/>
      </c>
      <c r="Q220" s="33" t="str">
        <f ca="1">IF(KALINDO[[#This Row],[//]]="","",INDEX(INDIRECT($2:$2),KALINDO[[#This Row],[//]]))</f>
        <v/>
      </c>
      <c r="R2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20" s="45" t="str">
        <f ca="1">IF(KALINDO[[#This Row],[//]]="","",IF(INDEX(INDIRECT($2:$2),KALINDO[[#This Row],[//]])="","",INDEX(INDIRECT($2:$2),KALINDO[[#This Row],[//]])))</f>
        <v/>
      </c>
      <c r="U220" s="31" t="str">
        <f ca="1">IF(KALINDO[[#This Row],[//]]="","",INDEX(INDIRECT($2:$2),KALINDO[[#This Row],[//]]))</f>
        <v/>
      </c>
      <c r="V220" s="31" t="str">
        <f ca="1">LOWER(SUBSTITUTE(SUBSTITUTE(SUBSTITUTE(SUBSTITUTE(SUBSTITUTE(SUBSTITUTE(SUBSTITUTE(KALINDO[[#This Row],[N.B.nota]]," ",""),"-",""),"(",""),")",""),".",""),",",""),"/",""))</f>
        <v/>
      </c>
      <c r="W220" s="31" t="str">
        <f ca="1">IF(KALINDO[[#This Row],[concat]]="","",MATCH(KALINDO[[#This Row],[concat]],[3]!db[NB NOTA_C],0)+1)</f>
        <v/>
      </c>
      <c r="X220" s="31" t="str">
        <f ca="1">IF(KALINDO[[#This Row],[N.B.nota]]="","",ADDRESS(ROW(KALINDO[QB]),COLUMN(KALINDO[QB]))&amp;":"&amp;ADDRESS(ROW(),COLUMN(KALINDO[QB])))</f>
        <v/>
      </c>
      <c r="Y220" s="46" t="str">
        <f ca="1">IF(KALINDO[[#This Row],[//]]="","",HYPERLINK("[../DB.xlsx]DB!e"&amp;MATCH(KALINDO[[#This Row],[concat]],[3]!db[NB NOTA_C],0)+1,"&gt;"))</f>
        <v/>
      </c>
      <c r="Z220" s="32" t="str">
        <f ca="1">IF(KALINDO[[#This Row],[ID NOTA]]="",INDIRECT(ADDRESS(ROW()-1,COLUMN())),KALINDO[[#This Row],[ID NOTA]])</f>
        <v>ID NOTA_H</v>
      </c>
    </row>
    <row r="221" spans="1:26" x14ac:dyDescent="0.25">
      <c r="A221" s="32"/>
      <c r="B221" s="48" t="str">
        <f>IF(KALINDO[[#This Row],[N_ID]]="","",INDEX(Table1[ID],MATCH(KALINDO[[#This Row],[N_ID]],Table1[N_ID],0)))</f>
        <v/>
      </c>
      <c r="C221" s="48" t="str">
        <f ca="1">IF(KALINDO[[#This Row],[//]]="","",HYPERLINK("[NOTA.xlsx]NOTA!D"&amp;KALINDO[[#This Row],[//]]+2,"&gt;"))</f>
        <v/>
      </c>
      <c r="D221" s="48" t="str">
        <f>IF(KALINDO[[#This Row],[ID NOTA]]="","",INDEX(Table1[QB],MATCH(KALINDO[[#This Row],[ID NOTA]],Table1[ID],0)))</f>
        <v/>
      </c>
      <c r="E22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21" s="48"/>
      <c r="G221" s="30" t="str">
        <f ca="1">IF(KALINDO[[#This Row],[N_ID]]="","",INDEX(INDIRECT($2:$2),KALINDO[[#This Row],[//]]))</f>
        <v/>
      </c>
      <c r="H221" s="30" t="str">
        <f ca="1">IF(KALINDO[[#This Row],[N_ID]]="","",INDEX(INDIRECT($2:$2),KALINDO[[#This Row],[//]]))</f>
        <v/>
      </c>
      <c r="I221" s="31" t="str">
        <f ca="1">IF(KALINDO[[#This Row],[N_ID]]="","",INDEX(INDIRECT($2:$2),KALINDO[[#This Row],[//]]))</f>
        <v/>
      </c>
      <c r="J221" s="31" t="str">
        <f ca="1">IF(KALINDO[[#This Row],[//]]="","",INDEX([3]!db[NB PAJAK],KALINDO[[#This Row],[stt]]-1))</f>
        <v/>
      </c>
      <c r="K221" s="48" t="str">
        <f ca="1">IF(KALINDO[[#This Row],[//]]="","",INDEX(INDIRECT($2:$2),KALINDO[[#This Row],[//]]))</f>
        <v/>
      </c>
      <c r="L221" s="48" t="str">
        <f ca="1">IF(KALINDO[[#This Row],[//]]="","",INDEX(INDIRECT($2:$2),KALINDO[[#This Row],[//]]))</f>
        <v/>
      </c>
      <c r="M221" s="48" t="str">
        <f ca="1">IF(KALINDO[[#This Row],[//]]="","",INDEX(INDIRECT($2:$2),KALINDO[[#This Row],[//]]))</f>
        <v/>
      </c>
      <c r="N221" s="33" t="str">
        <f ca="1">IF(KALINDO[[#This Row],[//]]="","",INDEX(INDIRECT($2:$2),KALINDO[[#This Row],[//]]))</f>
        <v/>
      </c>
      <c r="O221" s="44" t="str">
        <f ca="1">IF(KALINDO[[#This Row],[//]]="","",INDEX(INDIRECT($2:$2),KALINDO[[#This Row],[//]]))</f>
        <v/>
      </c>
      <c r="P221" s="44" t="str">
        <f ca="1">IF(KALINDO[[#This Row],[//]]="","",IF(INDEX(INDIRECT($2:$2),KALINDO[[#This Row],[//]])="","",INDEX(INDIRECT($2:$2),KALINDO[[#This Row],[//]])))</f>
        <v/>
      </c>
      <c r="Q221" s="33" t="str">
        <f ca="1">IF(KALINDO[[#This Row],[//]]="","",INDEX(INDIRECT($2:$2),KALINDO[[#This Row],[//]]))</f>
        <v/>
      </c>
      <c r="R2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21" s="45" t="str">
        <f ca="1">IF(KALINDO[[#This Row],[//]]="","",IF(INDEX(INDIRECT($2:$2),KALINDO[[#This Row],[//]])="","",INDEX(INDIRECT($2:$2),KALINDO[[#This Row],[//]])))</f>
        <v/>
      </c>
      <c r="U221" s="31" t="str">
        <f ca="1">IF(KALINDO[[#This Row],[//]]="","",INDEX(INDIRECT($2:$2),KALINDO[[#This Row],[//]]))</f>
        <v/>
      </c>
      <c r="V221" s="31" t="str">
        <f ca="1">LOWER(SUBSTITUTE(SUBSTITUTE(SUBSTITUTE(SUBSTITUTE(SUBSTITUTE(SUBSTITUTE(SUBSTITUTE(KALINDO[[#This Row],[N.B.nota]]," ",""),"-",""),"(",""),")",""),".",""),",",""),"/",""))</f>
        <v/>
      </c>
      <c r="W221" s="31" t="str">
        <f ca="1">IF(KALINDO[[#This Row],[concat]]="","",MATCH(KALINDO[[#This Row],[concat]],[3]!db[NB NOTA_C],0)+1)</f>
        <v/>
      </c>
      <c r="X221" s="31" t="str">
        <f ca="1">IF(KALINDO[[#This Row],[N.B.nota]]="","",ADDRESS(ROW(KALINDO[QB]),COLUMN(KALINDO[QB]))&amp;":"&amp;ADDRESS(ROW(),COLUMN(KALINDO[QB])))</f>
        <v/>
      </c>
      <c r="Y221" s="46" t="str">
        <f ca="1">IF(KALINDO[[#This Row],[//]]="","",HYPERLINK("[../DB.xlsx]DB!e"&amp;MATCH(KALINDO[[#This Row],[concat]],[3]!db[NB NOTA_C],0)+1,"&gt;"))</f>
        <v/>
      </c>
      <c r="Z221" s="32" t="str">
        <f ca="1">IF(KALINDO[[#This Row],[ID NOTA]]="",INDIRECT(ADDRESS(ROW()-1,COLUMN())),KALINDO[[#This Row],[ID NOTA]])</f>
        <v>ID NOTA_H</v>
      </c>
    </row>
    <row r="222" spans="1:26" x14ac:dyDescent="0.25">
      <c r="A222" s="32"/>
      <c r="B222" s="48" t="str">
        <f>IF(KALINDO[[#This Row],[N_ID]]="","",INDEX(Table1[ID],MATCH(KALINDO[[#This Row],[N_ID]],Table1[N_ID],0)))</f>
        <v/>
      </c>
      <c r="C222" s="48" t="str">
        <f ca="1">IF(KALINDO[[#This Row],[//]]="","",HYPERLINK("[NOTA.xlsx]NOTA!D"&amp;KALINDO[[#This Row],[//]]+2,"&gt;"))</f>
        <v/>
      </c>
      <c r="D222" s="48" t="str">
        <f>IF(KALINDO[[#This Row],[ID NOTA]]="","",INDEX(Table1[QB],MATCH(KALINDO[[#This Row],[ID NOTA]],Table1[ID],0)))</f>
        <v/>
      </c>
      <c r="E22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22" s="48"/>
      <c r="G222" s="30" t="str">
        <f ca="1">IF(KALINDO[[#This Row],[N_ID]]="","",INDEX(INDIRECT($2:$2),KALINDO[[#This Row],[//]]))</f>
        <v/>
      </c>
      <c r="H222" s="30" t="str">
        <f ca="1">IF(KALINDO[[#This Row],[N_ID]]="","",INDEX(INDIRECT($2:$2),KALINDO[[#This Row],[//]]))</f>
        <v/>
      </c>
      <c r="I222" s="31" t="str">
        <f ca="1">IF(KALINDO[[#This Row],[N_ID]]="","",INDEX(INDIRECT($2:$2),KALINDO[[#This Row],[//]]))</f>
        <v/>
      </c>
      <c r="J222" s="31" t="str">
        <f ca="1">IF(KALINDO[[#This Row],[//]]="","",INDEX([3]!db[NB PAJAK],KALINDO[[#This Row],[stt]]-1))</f>
        <v/>
      </c>
      <c r="K222" s="48" t="str">
        <f ca="1">IF(KALINDO[[#This Row],[//]]="","",INDEX(INDIRECT($2:$2),KALINDO[[#This Row],[//]]))</f>
        <v/>
      </c>
      <c r="L222" s="48" t="str">
        <f ca="1">IF(KALINDO[[#This Row],[//]]="","",INDEX(INDIRECT($2:$2),KALINDO[[#This Row],[//]]))</f>
        <v/>
      </c>
      <c r="M222" s="48" t="str">
        <f ca="1">IF(KALINDO[[#This Row],[//]]="","",INDEX(INDIRECT($2:$2),KALINDO[[#This Row],[//]]))</f>
        <v/>
      </c>
      <c r="N222" s="33" t="str">
        <f ca="1">IF(KALINDO[[#This Row],[//]]="","",INDEX(INDIRECT($2:$2),KALINDO[[#This Row],[//]]))</f>
        <v/>
      </c>
      <c r="O222" s="44" t="str">
        <f ca="1">IF(KALINDO[[#This Row],[//]]="","",INDEX(INDIRECT($2:$2),KALINDO[[#This Row],[//]]))</f>
        <v/>
      </c>
      <c r="P222" s="44" t="str">
        <f ca="1">IF(KALINDO[[#This Row],[//]]="","",IF(INDEX(INDIRECT($2:$2),KALINDO[[#This Row],[//]])="","",INDEX(INDIRECT($2:$2),KALINDO[[#This Row],[//]])))</f>
        <v/>
      </c>
      <c r="Q222" s="33" t="str">
        <f ca="1">IF(KALINDO[[#This Row],[//]]="","",INDEX(INDIRECT($2:$2),KALINDO[[#This Row],[//]]))</f>
        <v/>
      </c>
      <c r="R2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22" s="45" t="str">
        <f ca="1">IF(KALINDO[[#This Row],[//]]="","",IF(INDEX(INDIRECT($2:$2),KALINDO[[#This Row],[//]])="","",INDEX(INDIRECT($2:$2),KALINDO[[#This Row],[//]])))</f>
        <v/>
      </c>
      <c r="U222" s="31" t="str">
        <f ca="1">IF(KALINDO[[#This Row],[//]]="","",INDEX(INDIRECT($2:$2),KALINDO[[#This Row],[//]]))</f>
        <v/>
      </c>
      <c r="V222" s="31" t="str">
        <f ca="1">LOWER(SUBSTITUTE(SUBSTITUTE(SUBSTITUTE(SUBSTITUTE(SUBSTITUTE(SUBSTITUTE(SUBSTITUTE(KALINDO[[#This Row],[N.B.nota]]," ",""),"-",""),"(",""),")",""),".",""),",",""),"/",""))</f>
        <v/>
      </c>
      <c r="W222" s="31" t="str">
        <f ca="1">IF(KALINDO[[#This Row],[concat]]="","",MATCH(KALINDO[[#This Row],[concat]],[3]!db[NB NOTA_C],0)+1)</f>
        <v/>
      </c>
      <c r="X222" s="31" t="str">
        <f ca="1">IF(KALINDO[[#This Row],[N.B.nota]]="","",ADDRESS(ROW(KALINDO[QB]),COLUMN(KALINDO[QB]))&amp;":"&amp;ADDRESS(ROW(),COLUMN(KALINDO[QB])))</f>
        <v/>
      </c>
      <c r="Y222" s="46" t="str">
        <f ca="1">IF(KALINDO[[#This Row],[//]]="","",HYPERLINK("[../DB.xlsx]DB!e"&amp;MATCH(KALINDO[[#This Row],[concat]],[3]!db[NB NOTA_C],0)+1,"&gt;"))</f>
        <v/>
      </c>
      <c r="Z222" s="32" t="str">
        <f ca="1">IF(KALINDO[[#This Row],[ID NOTA]]="",INDIRECT(ADDRESS(ROW()-1,COLUMN())),KALINDO[[#This Row],[ID NOTA]])</f>
        <v>ID NOTA_H</v>
      </c>
    </row>
    <row r="223" spans="1:26" x14ac:dyDescent="0.25">
      <c r="A223" s="32"/>
      <c r="B223" s="48" t="str">
        <f>IF(KALINDO[[#This Row],[N_ID]]="","",INDEX(Table1[ID],MATCH(KALINDO[[#This Row],[N_ID]],Table1[N_ID],0)))</f>
        <v/>
      </c>
      <c r="C223" s="48" t="str">
        <f ca="1">IF(KALINDO[[#This Row],[//]]="","",HYPERLINK("[NOTA.xlsx]NOTA!D"&amp;KALINDO[[#This Row],[//]]+2,"&gt;"))</f>
        <v/>
      </c>
      <c r="D223" s="48" t="str">
        <f>IF(KALINDO[[#This Row],[ID NOTA]]="","",INDEX(Table1[QB],MATCH(KALINDO[[#This Row],[ID NOTA]],Table1[ID],0)))</f>
        <v/>
      </c>
      <c r="E22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23" s="48"/>
      <c r="G223" s="30" t="str">
        <f ca="1">IF(KALINDO[[#This Row],[N_ID]]="","",INDEX(INDIRECT($2:$2),KALINDO[[#This Row],[//]]))</f>
        <v/>
      </c>
      <c r="H223" s="30" t="str">
        <f ca="1">IF(KALINDO[[#This Row],[N_ID]]="","",INDEX(INDIRECT($2:$2),KALINDO[[#This Row],[//]]))</f>
        <v/>
      </c>
      <c r="I223" s="31" t="str">
        <f ca="1">IF(KALINDO[[#This Row],[N_ID]]="","",INDEX(INDIRECT($2:$2),KALINDO[[#This Row],[//]]))</f>
        <v/>
      </c>
      <c r="J223" s="31" t="str">
        <f ca="1">IF(KALINDO[[#This Row],[//]]="","",INDEX([3]!db[NB PAJAK],KALINDO[[#This Row],[stt]]-1))</f>
        <v/>
      </c>
      <c r="K223" s="48" t="str">
        <f ca="1">IF(KALINDO[[#This Row],[//]]="","",INDEX(INDIRECT($2:$2),KALINDO[[#This Row],[//]]))</f>
        <v/>
      </c>
      <c r="L223" s="48" t="str">
        <f ca="1">IF(KALINDO[[#This Row],[//]]="","",INDEX(INDIRECT($2:$2),KALINDO[[#This Row],[//]]))</f>
        <v/>
      </c>
      <c r="M223" s="48" t="str">
        <f ca="1">IF(KALINDO[[#This Row],[//]]="","",INDEX(INDIRECT($2:$2),KALINDO[[#This Row],[//]]))</f>
        <v/>
      </c>
      <c r="N223" s="33" t="str">
        <f ca="1">IF(KALINDO[[#This Row],[//]]="","",INDEX(INDIRECT($2:$2),KALINDO[[#This Row],[//]]))</f>
        <v/>
      </c>
      <c r="O223" s="44" t="str">
        <f ca="1">IF(KALINDO[[#This Row],[//]]="","",INDEX(INDIRECT($2:$2),KALINDO[[#This Row],[//]]))</f>
        <v/>
      </c>
      <c r="P223" s="44" t="str">
        <f ca="1">IF(KALINDO[[#This Row],[//]]="","",IF(INDEX(INDIRECT($2:$2),KALINDO[[#This Row],[//]])="","",INDEX(INDIRECT($2:$2),KALINDO[[#This Row],[//]])))</f>
        <v/>
      </c>
      <c r="Q223" s="33" t="str">
        <f ca="1">IF(KALINDO[[#This Row],[//]]="","",INDEX(INDIRECT($2:$2),KALINDO[[#This Row],[//]]))</f>
        <v/>
      </c>
      <c r="R2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23" s="45" t="str">
        <f ca="1">IF(KALINDO[[#This Row],[//]]="","",IF(INDEX(INDIRECT($2:$2),KALINDO[[#This Row],[//]])="","",INDEX(INDIRECT($2:$2),KALINDO[[#This Row],[//]])))</f>
        <v/>
      </c>
      <c r="U223" s="31" t="str">
        <f ca="1">IF(KALINDO[[#This Row],[//]]="","",INDEX(INDIRECT($2:$2),KALINDO[[#This Row],[//]]))</f>
        <v/>
      </c>
      <c r="V223" s="31" t="str">
        <f ca="1">LOWER(SUBSTITUTE(SUBSTITUTE(SUBSTITUTE(SUBSTITUTE(SUBSTITUTE(SUBSTITUTE(SUBSTITUTE(KALINDO[[#This Row],[N.B.nota]]," ",""),"-",""),"(",""),")",""),".",""),",",""),"/",""))</f>
        <v/>
      </c>
      <c r="W223" s="31" t="str">
        <f ca="1">IF(KALINDO[[#This Row],[concat]]="","",MATCH(KALINDO[[#This Row],[concat]],[3]!db[NB NOTA_C],0)+1)</f>
        <v/>
      </c>
      <c r="X223" s="31" t="str">
        <f ca="1">IF(KALINDO[[#This Row],[N.B.nota]]="","",ADDRESS(ROW(KALINDO[QB]),COLUMN(KALINDO[QB]))&amp;":"&amp;ADDRESS(ROW(),COLUMN(KALINDO[QB])))</f>
        <v/>
      </c>
      <c r="Y223" s="46" t="str">
        <f ca="1">IF(KALINDO[[#This Row],[//]]="","",HYPERLINK("[../DB.xlsx]DB!e"&amp;MATCH(KALINDO[[#This Row],[concat]],[3]!db[NB NOTA_C],0)+1,"&gt;"))</f>
        <v/>
      </c>
      <c r="Z223" s="32" t="str">
        <f ca="1">IF(KALINDO[[#This Row],[ID NOTA]]="",INDIRECT(ADDRESS(ROW()-1,COLUMN())),KALINDO[[#This Row],[ID NOTA]])</f>
        <v>ID NOTA_H</v>
      </c>
    </row>
    <row r="224" spans="1:26" x14ac:dyDescent="0.25">
      <c r="A224" s="32"/>
      <c r="B224" s="48" t="str">
        <f>IF(KALINDO[[#This Row],[N_ID]]="","",INDEX(Table1[ID],MATCH(KALINDO[[#This Row],[N_ID]],Table1[N_ID],0)))</f>
        <v/>
      </c>
      <c r="C224" s="48" t="str">
        <f ca="1">IF(KALINDO[[#This Row],[//]]="","",HYPERLINK("[NOTA.xlsx]NOTA!D"&amp;KALINDO[[#This Row],[//]]+2,"&gt;"))</f>
        <v/>
      </c>
      <c r="D224" s="48" t="str">
        <f>IF(KALINDO[[#This Row],[ID NOTA]]="","",INDEX(Table1[QB],MATCH(KALINDO[[#This Row],[ID NOTA]],Table1[ID],0)))</f>
        <v/>
      </c>
      <c r="E22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24" s="48"/>
      <c r="G224" s="30" t="str">
        <f ca="1">IF(KALINDO[[#This Row],[N_ID]]="","",INDEX(INDIRECT($2:$2),KALINDO[[#This Row],[//]]))</f>
        <v/>
      </c>
      <c r="H224" s="30" t="str">
        <f ca="1">IF(KALINDO[[#This Row],[N_ID]]="","",INDEX(INDIRECT($2:$2),KALINDO[[#This Row],[//]]))</f>
        <v/>
      </c>
      <c r="I224" s="31" t="str">
        <f ca="1">IF(KALINDO[[#This Row],[N_ID]]="","",INDEX(INDIRECT($2:$2),KALINDO[[#This Row],[//]]))</f>
        <v/>
      </c>
      <c r="J224" s="31" t="str">
        <f ca="1">IF(KALINDO[[#This Row],[//]]="","",INDEX([3]!db[NB PAJAK],KALINDO[[#This Row],[stt]]-1))</f>
        <v/>
      </c>
      <c r="K224" s="48" t="str">
        <f ca="1">IF(KALINDO[[#This Row],[//]]="","",INDEX(INDIRECT($2:$2),KALINDO[[#This Row],[//]]))</f>
        <v/>
      </c>
      <c r="L224" s="48" t="str">
        <f ca="1">IF(KALINDO[[#This Row],[//]]="","",INDEX(INDIRECT($2:$2),KALINDO[[#This Row],[//]]))</f>
        <v/>
      </c>
      <c r="M224" s="48" t="str">
        <f ca="1">IF(KALINDO[[#This Row],[//]]="","",INDEX(INDIRECT($2:$2),KALINDO[[#This Row],[//]]))</f>
        <v/>
      </c>
      <c r="N224" s="33" t="str">
        <f ca="1">IF(KALINDO[[#This Row],[//]]="","",INDEX(INDIRECT($2:$2),KALINDO[[#This Row],[//]]))</f>
        <v/>
      </c>
      <c r="O224" s="44" t="str">
        <f ca="1">IF(KALINDO[[#This Row],[//]]="","",INDEX(INDIRECT($2:$2),KALINDO[[#This Row],[//]]))</f>
        <v/>
      </c>
      <c r="P224" s="44" t="str">
        <f ca="1">IF(KALINDO[[#This Row],[//]]="","",IF(INDEX(INDIRECT($2:$2),KALINDO[[#This Row],[//]])="","",INDEX(INDIRECT($2:$2),KALINDO[[#This Row],[//]])))</f>
        <v/>
      </c>
      <c r="Q224" s="33" t="str">
        <f ca="1">IF(KALINDO[[#This Row],[//]]="","",INDEX(INDIRECT($2:$2),KALINDO[[#This Row],[//]]))</f>
        <v/>
      </c>
      <c r="R2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24" s="45" t="str">
        <f ca="1">IF(KALINDO[[#This Row],[//]]="","",IF(INDEX(INDIRECT($2:$2),KALINDO[[#This Row],[//]])="","",INDEX(INDIRECT($2:$2),KALINDO[[#This Row],[//]])))</f>
        <v/>
      </c>
      <c r="U224" s="31" t="str">
        <f ca="1">IF(KALINDO[[#This Row],[//]]="","",INDEX(INDIRECT($2:$2),KALINDO[[#This Row],[//]]))</f>
        <v/>
      </c>
      <c r="V224" s="31" t="str">
        <f ca="1">LOWER(SUBSTITUTE(SUBSTITUTE(SUBSTITUTE(SUBSTITUTE(SUBSTITUTE(SUBSTITUTE(SUBSTITUTE(KALINDO[[#This Row],[N.B.nota]]," ",""),"-",""),"(",""),")",""),".",""),",",""),"/",""))</f>
        <v/>
      </c>
      <c r="W224" s="31" t="str">
        <f ca="1">IF(KALINDO[[#This Row],[concat]]="","",MATCH(KALINDO[[#This Row],[concat]],[3]!db[NB NOTA_C],0)+1)</f>
        <v/>
      </c>
      <c r="X224" s="31" t="str">
        <f ca="1">IF(KALINDO[[#This Row],[N.B.nota]]="","",ADDRESS(ROW(KALINDO[QB]),COLUMN(KALINDO[QB]))&amp;":"&amp;ADDRESS(ROW(),COLUMN(KALINDO[QB])))</f>
        <v/>
      </c>
      <c r="Y224" s="46" t="str">
        <f ca="1">IF(KALINDO[[#This Row],[//]]="","",HYPERLINK("[../DB.xlsx]DB!e"&amp;MATCH(KALINDO[[#This Row],[concat]],[3]!db[NB NOTA_C],0)+1,"&gt;"))</f>
        <v/>
      </c>
      <c r="Z224" s="32" t="str">
        <f ca="1">IF(KALINDO[[#This Row],[ID NOTA]]="",INDIRECT(ADDRESS(ROW()-1,COLUMN())),KALINDO[[#This Row],[ID NOTA]])</f>
        <v>ID NOTA_H</v>
      </c>
    </row>
    <row r="225" spans="1:26" x14ac:dyDescent="0.25">
      <c r="A225" s="32"/>
      <c r="B225" s="48" t="str">
        <f>IF(KALINDO[[#This Row],[N_ID]]="","",INDEX(Table1[ID],MATCH(KALINDO[[#This Row],[N_ID]],Table1[N_ID],0)))</f>
        <v/>
      </c>
      <c r="C225" s="48" t="str">
        <f ca="1">IF(KALINDO[[#This Row],[//]]="","",HYPERLINK("[NOTA.xlsx]NOTA!D"&amp;KALINDO[[#This Row],[//]]+2,"&gt;"))</f>
        <v/>
      </c>
      <c r="D225" s="48" t="str">
        <f>IF(KALINDO[[#This Row],[ID NOTA]]="","",INDEX(Table1[QB],MATCH(KALINDO[[#This Row],[ID NOTA]],Table1[ID],0)))</f>
        <v/>
      </c>
      <c r="E22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25" s="48"/>
      <c r="G225" s="30" t="str">
        <f ca="1">IF(KALINDO[[#This Row],[N_ID]]="","",INDEX(INDIRECT($2:$2),KALINDO[[#This Row],[//]]))</f>
        <v/>
      </c>
      <c r="H225" s="30" t="str">
        <f ca="1">IF(KALINDO[[#This Row],[N_ID]]="","",INDEX(INDIRECT($2:$2),KALINDO[[#This Row],[//]]))</f>
        <v/>
      </c>
      <c r="I225" s="31" t="str">
        <f ca="1">IF(KALINDO[[#This Row],[N_ID]]="","",INDEX(INDIRECT($2:$2),KALINDO[[#This Row],[//]]))</f>
        <v/>
      </c>
      <c r="J225" s="31" t="str">
        <f ca="1">IF(KALINDO[[#This Row],[//]]="","",INDEX([3]!db[NB PAJAK],KALINDO[[#This Row],[stt]]-1))</f>
        <v/>
      </c>
      <c r="K225" s="48" t="str">
        <f ca="1">IF(KALINDO[[#This Row],[//]]="","",INDEX(INDIRECT($2:$2),KALINDO[[#This Row],[//]]))</f>
        <v/>
      </c>
      <c r="L225" s="48" t="str">
        <f ca="1">IF(KALINDO[[#This Row],[//]]="","",INDEX(INDIRECT($2:$2),KALINDO[[#This Row],[//]]))</f>
        <v/>
      </c>
      <c r="M225" s="48" t="str">
        <f ca="1">IF(KALINDO[[#This Row],[//]]="","",INDEX(INDIRECT($2:$2),KALINDO[[#This Row],[//]]))</f>
        <v/>
      </c>
      <c r="N225" s="33" t="str">
        <f ca="1">IF(KALINDO[[#This Row],[//]]="","",INDEX(INDIRECT($2:$2),KALINDO[[#This Row],[//]]))</f>
        <v/>
      </c>
      <c r="O225" s="44" t="str">
        <f ca="1">IF(KALINDO[[#This Row],[//]]="","",INDEX(INDIRECT($2:$2),KALINDO[[#This Row],[//]]))</f>
        <v/>
      </c>
      <c r="P225" s="44" t="str">
        <f ca="1">IF(KALINDO[[#This Row],[//]]="","",IF(INDEX(INDIRECT($2:$2),KALINDO[[#This Row],[//]])="","",INDEX(INDIRECT($2:$2),KALINDO[[#This Row],[//]])))</f>
        <v/>
      </c>
      <c r="Q225" s="33" t="str">
        <f ca="1">IF(KALINDO[[#This Row],[//]]="","",INDEX(INDIRECT($2:$2),KALINDO[[#This Row],[//]]))</f>
        <v/>
      </c>
      <c r="R2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25" s="45" t="str">
        <f ca="1">IF(KALINDO[[#This Row],[//]]="","",IF(INDEX(INDIRECT($2:$2),KALINDO[[#This Row],[//]])="","",INDEX(INDIRECT($2:$2),KALINDO[[#This Row],[//]])))</f>
        <v/>
      </c>
      <c r="U225" s="31" t="str">
        <f ca="1">IF(KALINDO[[#This Row],[//]]="","",INDEX(INDIRECT($2:$2),KALINDO[[#This Row],[//]]))</f>
        <v/>
      </c>
      <c r="V225" s="31" t="str">
        <f ca="1">LOWER(SUBSTITUTE(SUBSTITUTE(SUBSTITUTE(SUBSTITUTE(SUBSTITUTE(SUBSTITUTE(SUBSTITUTE(KALINDO[[#This Row],[N.B.nota]]," ",""),"-",""),"(",""),")",""),".",""),",",""),"/",""))</f>
        <v/>
      </c>
      <c r="W225" s="31" t="str">
        <f ca="1">IF(KALINDO[[#This Row],[concat]]="","",MATCH(KALINDO[[#This Row],[concat]],[3]!db[NB NOTA_C],0)+1)</f>
        <v/>
      </c>
      <c r="X225" s="31" t="str">
        <f ca="1">IF(KALINDO[[#This Row],[N.B.nota]]="","",ADDRESS(ROW(KALINDO[QB]),COLUMN(KALINDO[QB]))&amp;":"&amp;ADDRESS(ROW(),COLUMN(KALINDO[QB])))</f>
        <v/>
      </c>
      <c r="Y225" s="46" t="str">
        <f ca="1">IF(KALINDO[[#This Row],[//]]="","",HYPERLINK("[../DB.xlsx]DB!e"&amp;MATCH(KALINDO[[#This Row],[concat]],[3]!db[NB NOTA_C],0)+1,"&gt;"))</f>
        <v/>
      </c>
      <c r="Z225" s="32" t="str">
        <f ca="1">IF(KALINDO[[#This Row],[ID NOTA]]="",INDIRECT(ADDRESS(ROW()-1,COLUMN())),KALINDO[[#This Row],[ID NOTA]])</f>
        <v>ID NOTA_H</v>
      </c>
    </row>
    <row r="226" spans="1:26" x14ac:dyDescent="0.25">
      <c r="A226" s="32"/>
      <c r="B226" s="48" t="str">
        <f>IF(KALINDO[[#This Row],[N_ID]]="","",INDEX(Table1[ID],MATCH(KALINDO[[#This Row],[N_ID]],Table1[N_ID],0)))</f>
        <v/>
      </c>
      <c r="C226" s="48" t="str">
        <f ca="1">IF(KALINDO[[#This Row],[//]]="","",HYPERLINK("[NOTA.xlsx]NOTA!D"&amp;KALINDO[[#This Row],[//]]+2,"&gt;"))</f>
        <v/>
      </c>
      <c r="D226" s="48" t="str">
        <f>IF(KALINDO[[#This Row],[ID NOTA]]="","",INDEX(Table1[QB],MATCH(KALINDO[[#This Row],[ID NOTA]],Table1[ID],0)))</f>
        <v/>
      </c>
      <c r="E22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26" s="48"/>
      <c r="G226" s="30" t="str">
        <f ca="1">IF(KALINDO[[#This Row],[N_ID]]="","",INDEX(INDIRECT($2:$2),KALINDO[[#This Row],[//]]))</f>
        <v/>
      </c>
      <c r="H226" s="30" t="str">
        <f ca="1">IF(KALINDO[[#This Row],[N_ID]]="","",INDEX(INDIRECT($2:$2),KALINDO[[#This Row],[//]]))</f>
        <v/>
      </c>
      <c r="I226" s="31" t="str">
        <f ca="1">IF(KALINDO[[#This Row],[N_ID]]="","",INDEX(INDIRECT($2:$2),KALINDO[[#This Row],[//]]))</f>
        <v/>
      </c>
      <c r="J226" s="31" t="str">
        <f ca="1">IF(KALINDO[[#This Row],[//]]="","",INDEX([3]!db[NB PAJAK],KALINDO[[#This Row],[stt]]-1))</f>
        <v/>
      </c>
      <c r="K226" s="48" t="str">
        <f ca="1">IF(KALINDO[[#This Row],[//]]="","",INDEX(INDIRECT($2:$2),KALINDO[[#This Row],[//]]))</f>
        <v/>
      </c>
      <c r="L226" s="48" t="str">
        <f ca="1">IF(KALINDO[[#This Row],[//]]="","",INDEX(INDIRECT($2:$2),KALINDO[[#This Row],[//]]))</f>
        <v/>
      </c>
      <c r="M226" s="48" t="str">
        <f ca="1">IF(KALINDO[[#This Row],[//]]="","",INDEX(INDIRECT($2:$2),KALINDO[[#This Row],[//]]))</f>
        <v/>
      </c>
      <c r="N226" s="33" t="str">
        <f ca="1">IF(KALINDO[[#This Row],[//]]="","",INDEX(INDIRECT($2:$2),KALINDO[[#This Row],[//]]))</f>
        <v/>
      </c>
      <c r="O226" s="44" t="str">
        <f ca="1">IF(KALINDO[[#This Row],[//]]="","",INDEX(INDIRECT($2:$2),KALINDO[[#This Row],[//]]))</f>
        <v/>
      </c>
      <c r="P226" s="44" t="str">
        <f ca="1">IF(KALINDO[[#This Row],[//]]="","",IF(INDEX(INDIRECT($2:$2),KALINDO[[#This Row],[//]])="","",INDEX(INDIRECT($2:$2),KALINDO[[#This Row],[//]])))</f>
        <v/>
      </c>
      <c r="Q226" s="33" t="str">
        <f ca="1">IF(KALINDO[[#This Row],[//]]="","",INDEX(INDIRECT($2:$2),KALINDO[[#This Row],[//]]))</f>
        <v/>
      </c>
      <c r="R2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26" s="45" t="str">
        <f ca="1">IF(KALINDO[[#This Row],[//]]="","",IF(INDEX(INDIRECT($2:$2),KALINDO[[#This Row],[//]])="","",INDEX(INDIRECT($2:$2),KALINDO[[#This Row],[//]])))</f>
        <v/>
      </c>
      <c r="U226" s="31" t="str">
        <f ca="1">IF(KALINDO[[#This Row],[//]]="","",INDEX(INDIRECT($2:$2),KALINDO[[#This Row],[//]]))</f>
        <v/>
      </c>
      <c r="V226" s="31" t="str">
        <f ca="1">LOWER(SUBSTITUTE(SUBSTITUTE(SUBSTITUTE(SUBSTITUTE(SUBSTITUTE(SUBSTITUTE(SUBSTITUTE(KALINDO[[#This Row],[N.B.nota]]," ",""),"-",""),"(",""),")",""),".",""),",",""),"/",""))</f>
        <v/>
      </c>
      <c r="W226" s="31" t="str">
        <f ca="1">IF(KALINDO[[#This Row],[concat]]="","",MATCH(KALINDO[[#This Row],[concat]],[3]!db[NB NOTA_C],0)+1)</f>
        <v/>
      </c>
      <c r="X226" s="31" t="str">
        <f ca="1">IF(KALINDO[[#This Row],[N.B.nota]]="","",ADDRESS(ROW(KALINDO[QB]),COLUMN(KALINDO[QB]))&amp;":"&amp;ADDRESS(ROW(),COLUMN(KALINDO[QB])))</f>
        <v/>
      </c>
      <c r="Y226" s="46" t="str">
        <f ca="1">IF(KALINDO[[#This Row],[//]]="","",HYPERLINK("[../DB.xlsx]DB!e"&amp;MATCH(KALINDO[[#This Row],[concat]],[3]!db[NB NOTA_C],0)+1,"&gt;"))</f>
        <v/>
      </c>
      <c r="Z226" s="32" t="str">
        <f ca="1">IF(KALINDO[[#This Row],[ID NOTA]]="",INDIRECT(ADDRESS(ROW()-1,COLUMN())),KALINDO[[#This Row],[ID NOTA]])</f>
        <v>ID NOTA_H</v>
      </c>
    </row>
    <row r="227" spans="1:26" x14ac:dyDescent="0.25">
      <c r="A227" s="32"/>
      <c r="B227" s="48" t="str">
        <f>IF(KALINDO[[#This Row],[N_ID]]="","",INDEX(Table1[ID],MATCH(KALINDO[[#This Row],[N_ID]],Table1[N_ID],0)))</f>
        <v/>
      </c>
      <c r="C227" s="48" t="str">
        <f ca="1">IF(KALINDO[[#This Row],[//]]="","",HYPERLINK("[NOTA.xlsx]NOTA!D"&amp;KALINDO[[#This Row],[//]]+2,"&gt;"))</f>
        <v/>
      </c>
      <c r="D227" s="48" t="str">
        <f>IF(KALINDO[[#This Row],[ID NOTA]]="","",INDEX(Table1[QB],MATCH(KALINDO[[#This Row],[ID NOTA]],Table1[ID],0)))</f>
        <v/>
      </c>
      <c r="E22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27" s="48"/>
      <c r="G227" s="30" t="str">
        <f ca="1">IF(KALINDO[[#This Row],[N_ID]]="","",INDEX(INDIRECT($2:$2),KALINDO[[#This Row],[//]]))</f>
        <v/>
      </c>
      <c r="H227" s="30" t="str">
        <f ca="1">IF(KALINDO[[#This Row],[N_ID]]="","",INDEX(INDIRECT($2:$2),KALINDO[[#This Row],[//]]))</f>
        <v/>
      </c>
      <c r="I227" s="31" t="str">
        <f ca="1">IF(KALINDO[[#This Row],[N_ID]]="","",INDEX(INDIRECT($2:$2),KALINDO[[#This Row],[//]]))</f>
        <v/>
      </c>
      <c r="J227" s="31" t="str">
        <f ca="1">IF(KALINDO[[#This Row],[//]]="","",INDEX([3]!db[NB PAJAK],KALINDO[[#This Row],[stt]]-1))</f>
        <v/>
      </c>
      <c r="K227" s="48" t="str">
        <f ca="1">IF(KALINDO[[#This Row],[//]]="","",INDEX(INDIRECT($2:$2),KALINDO[[#This Row],[//]]))</f>
        <v/>
      </c>
      <c r="L227" s="48" t="str">
        <f ca="1">IF(KALINDO[[#This Row],[//]]="","",INDEX(INDIRECT($2:$2),KALINDO[[#This Row],[//]]))</f>
        <v/>
      </c>
      <c r="M227" s="48" t="str">
        <f ca="1">IF(KALINDO[[#This Row],[//]]="","",INDEX(INDIRECT($2:$2),KALINDO[[#This Row],[//]]))</f>
        <v/>
      </c>
      <c r="N227" s="33" t="str">
        <f ca="1">IF(KALINDO[[#This Row],[//]]="","",INDEX(INDIRECT($2:$2),KALINDO[[#This Row],[//]]))</f>
        <v/>
      </c>
      <c r="O227" s="44" t="str">
        <f ca="1">IF(KALINDO[[#This Row],[//]]="","",INDEX(INDIRECT($2:$2),KALINDO[[#This Row],[//]]))</f>
        <v/>
      </c>
      <c r="P227" s="44" t="str">
        <f ca="1">IF(KALINDO[[#This Row],[//]]="","",IF(INDEX(INDIRECT($2:$2),KALINDO[[#This Row],[//]])="","",INDEX(INDIRECT($2:$2),KALINDO[[#This Row],[//]])))</f>
        <v/>
      </c>
      <c r="Q227" s="33" t="str">
        <f ca="1">IF(KALINDO[[#This Row],[//]]="","",INDEX(INDIRECT($2:$2),KALINDO[[#This Row],[//]]))</f>
        <v/>
      </c>
      <c r="R2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27" s="45" t="str">
        <f ca="1">IF(KALINDO[[#This Row],[//]]="","",IF(INDEX(INDIRECT($2:$2),KALINDO[[#This Row],[//]])="","",INDEX(INDIRECT($2:$2),KALINDO[[#This Row],[//]])))</f>
        <v/>
      </c>
      <c r="U227" s="31" t="str">
        <f ca="1">IF(KALINDO[[#This Row],[//]]="","",INDEX(INDIRECT($2:$2),KALINDO[[#This Row],[//]]))</f>
        <v/>
      </c>
      <c r="V227" s="31" t="str">
        <f ca="1">LOWER(SUBSTITUTE(SUBSTITUTE(SUBSTITUTE(SUBSTITUTE(SUBSTITUTE(SUBSTITUTE(SUBSTITUTE(KALINDO[[#This Row],[N.B.nota]]," ",""),"-",""),"(",""),")",""),".",""),",",""),"/",""))</f>
        <v/>
      </c>
      <c r="W227" s="31" t="str">
        <f ca="1">IF(KALINDO[[#This Row],[concat]]="","",MATCH(KALINDO[[#This Row],[concat]],[3]!db[NB NOTA_C],0)+1)</f>
        <v/>
      </c>
      <c r="X227" s="31" t="str">
        <f ca="1">IF(KALINDO[[#This Row],[N.B.nota]]="","",ADDRESS(ROW(KALINDO[QB]),COLUMN(KALINDO[QB]))&amp;":"&amp;ADDRESS(ROW(),COLUMN(KALINDO[QB])))</f>
        <v/>
      </c>
      <c r="Y227" s="46" t="str">
        <f ca="1">IF(KALINDO[[#This Row],[//]]="","",HYPERLINK("[../DB.xlsx]DB!e"&amp;MATCH(KALINDO[[#This Row],[concat]],[3]!db[NB NOTA_C],0)+1,"&gt;"))</f>
        <v/>
      </c>
      <c r="Z227" s="32" t="str">
        <f ca="1">IF(KALINDO[[#This Row],[ID NOTA]]="",INDIRECT(ADDRESS(ROW()-1,COLUMN())),KALINDO[[#This Row],[ID NOTA]])</f>
        <v>ID NOTA_H</v>
      </c>
    </row>
    <row r="228" spans="1:26" x14ac:dyDescent="0.25">
      <c r="A228" s="32"/>
      <c r="B228" s="48" t="str">
        <f>IF(KALINDO[[#This Row],[N_ID]]="","",INDEX(Table1[ID],MATCH(KALINDO[[#This Row],[N_ID]],Table1[N_ID],0)))</f>
        <v/>
      </c>
      <c r="C228" s="48" t="str">
        <f ca="1">IF(KALINDO[[#This Row],[//]]="","",HYPERLINK("[NOTA.xlsx]NOTA!D"&amp;KALINDO[[#This Row],[//]]+2,"&gt;"))</f>
        <v/>
      </c>
      <c r="D228" s="48" t="str">
        <f>IF(KALINDO[[#This Row],[ID NOTA]]="","",INDEX(Table1[QB],MATCH(KALINDO[[#This Row],[ID NOTA]],Table1[ID],0)))</f>
        <v/>
      </c>
      <c r="E22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28" s="48"/>
      <c r="G228" s="30" t="str">
        <f ca="1">IF(KALINDO[[#This Row],[N_ID]]="","",INDEX(INDIRECT($2:$2),KALINDO[[#This Row],[//]]))</f>
        <v/>
      </c>
      <c r="H228" s="30" t="str">
        <f ca="1">IF(KALINDO[[#This Row],[N_ID]]="","",INDEX(INDIRECT($2:$2),KALINDO[[#This Row],[//]]))</f>
        <v/>
      </c>
      <c r="I228" s="31" t="str">
        <f ca="1">IF(KALINDO[[#This Row],[N_ID]]="","",INDEX(INDIRECT($2:$2),KALINDO[[#This Row],[//]]))</f>
        <v/>
      </c>
      <c r="J228" s="31" t="str">
        <f ca="1">IF(KALINDO[[#This Row],[//]]="","",INDEX([3]!db[NB PAJAK],KALINDO[[#This Row],[stt]]-1))</f>
        <v/>
      </c>
      <c r="K228" s="48" t="str">
        <f ca="1">IF(KALINDO[[#This Row],[//]]="","",INDEX(INDIRECT($2:$2),KALINDO[[#This Row],[//]]))</f>
        <v/>
      </c>
      <c r="L228" s="48" t="str">
        <f ca="1">IF(KALINDO[[#This Row],[//]]="","",INDEX(INDIRECT($2:$2),KALINDO[[#This Row],[//]]))</f>
        <v/>
      </c>
      <c r="M228" s="48" t="str">
        <f ca="1">IF(KALINDO[[#This Row],[//]]="","",INDEX(INDIRECT($2:$2),KALINDO[[#This Row],[//]]))</f>
        <v/>
      </c>
      <c r="N228" s="33" t="str">
        <f ca="1">IF(KALINDO[[#This Row],[//]]="","",INDEX(INDIRECT($2:$2),KALINDO[[#This Row],[//]]))</f>
        <v/>
      </c>
      <c r="O228" s="44" t="str">
        <f ca="1">IF(KALINDO[[#This Row],[//]]="","",INDEX(INDIRECT($2:$2),KALINDO[[#This Row],[//]]))</f>
        <v/>
      </c>
      <c r="P228" s="44" t="str">
        <f ca="1">IF(KALINDO[[#This Row],[//]]="","",IF(INDEX(INDIRECT($2:$2),KALINDO[[#This Row],[//]])="","",INDEX(INDIRECT($2:$2),KALINDO[[#This Row],[//]])))</f>
        <v/>
      </c>
      <c r="Q228" s="33" t="str">
        <f ca="1">IF(KALINDO[[#This Row],[//]]="","",INDEX(INDIRECT($2:$2),KALINDO[[#This Row],[//]]))</f>
        <v/>
      </c>
      <c r="R2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28" s="45" t="str">
        <f ca="1">IF(KALINDO[[#This Row],[//]]="","",IF(INDEX(INDIRECT($2:$2),KALINDO[[#This Row],[//]])="","",INDEX(INDIRECT($2:$2),KALINDO[[#This Row],[//]])))</f>
        <v/>
      </c>
      <c r="U228" s="31" t="str">
        <f ca="1">IF(KALINDO[[#This Row],[//]]="","",INDEX(INDIRECT($2:$2),KALINDO[[#This Row],[//]]))</f>
        <v/>
      </c>
      <c r="V228" s="31" t="str">
        <f ca="1">LOWER(SUBSTITUTE(SUBSTITUTE(SUBSTITUTE(SUBSTITUTE(SUBSTITUTE(SUBSTITUTE(SUBSTITUTE(KALINDO[[#This Row],[N.B.nota]]," ",""),"-",""),"(",""),")",""),".",""),",",""),"/",""))</f>
        <v/>
      </c>
      <c r="W228" s="31" t="str">
        <f ca="1">IF(KALINDO[[#This Row],[concat]]="","",MATCH(KALINDO[[#This Row],[concat]],[3]!db[NB NOTA_C],0)+1)</f>
        <v/>
      </c>
      <c r="X228" s="31" t="str">
        <f ca="1">IF(KALINDO[[#This Row],[N.B.nota]]="","",ADDRESS(ROW(KALINDO[QB]),COLUMN(KALINDO[QB]))&amp;":"&amp;ADDRESS(ROW(),COLUMN(KALINDO[QB])))</f>
        <v/>
      </c>
      <c r="Y228" s="46" t="str">
        <f ca="1">IF(KALINDO[[#This Row],[//]]="","",HYPERLINK("[../DB.xlsx]DB!e"&amp;MATCH(KALINDO[[#This Row],[concat]],[3]!db[NB NOTA_C],0)+1,"&gt;"))</f>
        <v/>
      </c>
      <c r="Z228" s="32" t="str">
        <f ca="1">IF(KALINDO[[#This Row],[ID NOTA]]="",INDIRECT(ADDRESS(ROW()-1,COLUMN())),KALINDO[[#This Row],[ID NOTA]])</f>
        <v>ID NOTA_H</v>
      </c>
    </row>
    <row r="229" spans="1:26" x14ac:dyDescent="0.25">
      <c r="A229" s="32"/>
      <c r="B229" s="48" t="str">
        <f>IF(KALINDO[[#This Row],[N_ID]]="","",INDEX(Table1[ID],MATCH(KALINDO[[#This Row],[N_ID]],Table1[N_ID],0)))</f>
        <v/>
      </c>
      <c r="C229" s="48" t="str">
        <f ca="1">IF(KALINDO[[#This Row],[//]]="","",HYPERLINK("[NOTA.xlsx]NOTA!D"&amp;KALINDO[[#This Row],[//]]+2,"&gt;"))</f>
        <v/>
      </c>
      <c r="D229" s="48" t="str">
        <f>IF(KALINDO[[#This Row],[ID NOTA]]="","",INDEX(Table1[QB],MATCH(KALINDO[[#This Row],[ID NOTA]],Table1[ID],0)))</f>
        <v/>
      </c>
      <c r="E22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29" s="48"/>
      <c r="G229" s="30" t="str">
        <f ca="1">IF(KALINDO[[#This Row],[N_ID]]="","",INDEX(INDIRECT($2:$2),KALINDO[[#This Row],[//]]))</f>
        <v/>
      </c>
      <c r="H229" s="30" t="str">
        <f ca="1">IF(KALINDO[[#This Row],[N_ID]]="","",INDEX(INDIRECT($2:$2),KALINDO[[#This Row],[//]]))</f>
        <v/>
      </c>
      <c r="I229" s="31" t="str">
        <f ca="1">IF(KALINDO[[#This Row],[N_ID]]="","",INDEX(INDIRECT($2:$2),KALINDO[[#This Row],[//]]))</f>
        <v/>
      </c>
      <c r="J229" s="31" t="str">
        <f ca="1">IF(KALINDO[[#This Row],[//]]="","",INDEX([3]!db[NB PAJAK],KALINDO[[#This Row],[stt]]-1))</f>
        <v/>
      </c>
      <c r="K229" s="48" t="str">
        <f ca="1">IF(KALINDO[[#This Row],[//]]="","",INDEX(INDIRECT($2:$2),KALINDO[[#This Row],[//]]))</f>
        <v/>
      </c>
      <c r="L229" s="48" t="str">
        <f ca="1">IF(KALINDO[[#This Row],[//]]="","",INDEX(INDIRECT($2:$2),KALINDO[[#This Row],[//]]))</f>
        <v/>
      </c>
      <c r="M229" s="48" t="str">
        <f ca="1">IF(KALINDO[[#This Row],[//]]="","",INDEX(INDIRECT($2:$2),KALINDO[[#This Row],[//]]))</f>
        <v/>
      </c>
      <c r="N229" s="33" t="str">
        <f ca="1">IF(KALINDO[[#This Row],[//]]="","",INDEX(INDIRECT($2:$2),KALINDO[[#This Row],[//]]))</f>
        <v/>
      </c>
      <c r="O229" s="44" t="str">
        <f ca="1">IF(KALINDO[[#This Row],[//]]="","",INDEX(INDIRECT($2:$2),KALINDO[[#This Row],[//]]))</f>
        <v/>
      </c>
      <c r="P229" s="44" t="str">
        <f ca="1">IF(KALINDO[[#This Row],[//]]="","",IF(INDEX(INDIRECT($2:$2),KALINDO[[#This Row],[//]])="","",INDEX(INDIRECT($2:$2),KALINDO[[#This Row],[//]])))</f>
        <v/>
      </c>
      <c r="Q229" s="33" t="str">
        <f ca="1">IF(KALINDO[[#This Row],[//]]="","",INDEX(INDIRECT($2:$2),KALINDO[[#This Row],[//]]))</f>
        <v/>
      </c>
      <c r="R2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29" s="45" t="str">
        <f ca="1">IF(KALINDO[[#This Row],[//]]="","",IF(INDEX(INDIRECT($2:$2),KALINDO[[#This Row],[//]])="","",INDEX(INDIRECT($2:$2),KALINDO[[#This Row],[//]])))</f>
        <v/>
      </c>
      <c r="U229" s="31" t="str">
        <f ca="1">IF(KALINDO[[#This Row],[//]]="","",INDEX(INDIRECT($2:$2),KALINDO[[#This Row],[//]]))</f>
        <v/>
      </c>
      <c r="V229" s="31" t="str">
        <f ca="1">LOWER(SUBSTITUTE(SUBSTITUTE(SUBSTITUTE(SUBSTITUTE(SUBSTITUTE(SUBSTITUTE(SUBSTITUTE(KALINDO[[#This Row],[N.B.nota]]," ",""),"-",""),"(",""),")",""),".",""),",",""),"/",""))</f>
        <v/>
      </c>
      <c r="W229" s="31" t="str">
        <f ca="1">IF(KALINDO[[#This Row],[concat]]="","",MATCH(KALINDO[[#This Row],[concat]],[3]!db[NB NOTA_C],0)+1)</f>
        <v/>
      </c>
      <c r="X229" s="31" t="str">
        <f ca="1">IF(KALINDO[[#This Row],[N.B.nota]]="","",ADDRESS(ROW(KALINDO[QB]),COLUMN(KALINDO[QB]))&amp;":"&amp;ADDRESS(ROW(),COLUMN(KALINDO[QB])))</f>
        <v/>
      </c>
      <c r="Y229" s="46" t="str">
        <f ca="1">IF(KALINDO[[#This Row],[//]]="","",HYPERLINK("[../DB.xlsx]DB!e"&amp;MATCH(KALINDO[[#This Row],[concat]],[3]!db[NB NOTA_C],0)+1,"&gt;"))</f>
        <v/>
      </c>
      <c r="Z229" s="32" t="str">
        <f ca="1">IF(KALINDO[[#This Row],[ID NOTA]]="",INDIRECT(ADDRESS(ROW()-1,COLUMN())),KALINDO[[#This Row],[ID NOTA]])</f>
        <v>ID NOTA_H</v>
      </c>
    </row>
    <row r="230" spans="1:26" x14ac:dyDescent="0.25">
      <c r="A230" s="32"/>
      <c r="B230" s="48" t="str">
        <f>IF(KALINDO[[#This Row],[N_ID]]="","",INDEX(Table1[ID],MATCH(KALINDO[[#This Row],[N_ID]],Table1[N_ID],0)))</f>
        <v/>
      </c>
      <c r="C230" s="48" t="str">
        <f ca="1">IF(KALINDO[[#This Row],[//]]="","",HYPERLINK("[NOTA.xlsx]NOTA!D"&amp;KALINDO[[#This Row],[//]]+2,"&gt;"))</f>
        <v/>
      </c>
      <c r="D230" s="48" t="str">
        <f>IF(KALINDO[[#This Row],[ID NOTA]]="","",INDEX(Table1[QB],MATCH(KALINDO[[#This Row],[ID NOTA]],Table1[ID],0)))</f>
        <v/>
      </c>
      <c r="E23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30" s="48"/>
      <c r="G230" s="30" t="str">
        <f ca="1">IF(KALINDO[[#This Row],[N_ID]]="","",INDEX(INDIRECT($2:$2),KALINDO[[#This Row],[//]]))</f>
        <v/>
      </c>
      <c r="H230" s="30" t="str">
        <f ca="1">IF(KALINDO[[#This Row],[N_ID]]="","",INDEX(INDIRECT($2:$2),KALINDO[[#This Row],[//]]))</f>
        <v/>
      </c>
      <c r="I230" s="31" t="str">
        <f ca="1">IF(KALINDO[[#This Row],[N_ID]]="","",INDEX(INDIRECT($2:$2),KALINDO[[#This Row],[//]]))</f>
        <v/>
      </c>
      <c r="J230" s="31" t="str">
        <f ca="1">IF(KALINDO[[#This Row],[//]]="","",INDEX([3]!db[NB PAJAK],KALINDO[[#This Row],[stt]]-1))</f>
        <v/>
      </c>
      <c r="K230" s="48" t="str">
        <f ca="1">IF(KALINDO[[#This Row],[//]]="","",INDEX(INDIRECT($2:$2),KALINDO[[#This Row],[//]]))</f>
        <v/>
      </c>
      <c r="L230" s="48" t="str">
        <f ca="1">IF(KALINDO[[#This Row],[//]]="","",INDEX(INDIRECT($2:$2),KALINDO[[#This Row],[//]]))</f>
        <v/>
      </c>
      <c r="M230" s="48" t="str">
        <f ca="1">IF(KALINDO[[#This Row],[//]]="","",INDEX(INDIRECT($2:$2),KALINDO[[#This Row],[//]]))</f>
        <v/>
      </c>
      <c r="N230" s="33" t="str">
        <f ca="1">IF(KALINDO[[#This Row],[//]]="","",INDEX(INDIRECT($2:$2),KALINDO[[#This Row],[//]]))</f>
        <v/>
      </c>
      <c r="O230" s="44" t="str">
        <f ca="1">IF(KALINDO[[#This Row],[//]]="","",INDEX(INDIRECT($2:$2),KALINDO[[#This Row],[//]]))</f>
        <v/>
      </c>
      <c r="P230" s="44" t="str">
        <f ca="1">IF(KALINDO[[#This Row],[//]]="","",IF(INDEX(INDIRECT($2:$2),KALINDO[[#This Row],[//]])="","",INDEX(INDIRECT($2:$2),KALINDO[[#This Row],[//]])))</f>
        <v/>
      </c>
      <c r="Q230" s="33" t="str">
        <f ca="1">IF(KALINDO[[#This Row],[//]]="","",INDEX(INDIRECT($2:$2),KALINDO[[#This Row],[//]]))</f>
        <v/>
      </c>
      <c r="R2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30" s="45" t="str">
        <f ca="1">IF(KALINDO[[#This Row],[//]]="","",IF(INDEX(INDIRECT($2:$2),KALINDO[[#This Row],[//]])="","",INDEX(INDIRECT($2:$2),KALINDO[[#This Row],[//]])))</f>
        <v/>
      </c>
      <c r="U230" s="31" t="str">
        <f ca="1">IF(KALINDO[[#This Row],[//]]="","",INDEX(INDIRECT($2:$2),KALINDO[[#This Row],[//]]))</f>
        <v/>
      </c>
      <c r="V230" s="31" t="str">
        <f ca="1">LOWER(SUBSTITUTE(SUBSTITUTE(SUBSTITUTE(SUBSTITUTE(SUBSTITUTE(SUBSTITUTE(SUBSTITUTE(KALINDO[[#This Row],[N.B.nota]]," ",""),"-",""),"(",""),")",""),".",""),",",""),"/",""))</f>
        <v/>
      </c>
      <c r="W230" s="31" t="str">
        <f ca="1">IF(KALINDO[[#This Row],[concat]]="","",MATCH(KALINDO[[#This Row],[concat]],[3]!db[NB NOTA_C],0)+1)</f>
        <v/>
      </c>
      <c r="X230" s="31" t="str">
        <f ca="1">IF(KALINDO[[#This Row],[N.B.nota]]="","",ADDRESS(ROW(KALINDO[QB]),COLUMN(KALINDO[QB]))&amp;":"&amp;ADDRESS(ROW(),COLUMN(KALINDO[QB])))</f>
        <v/>
      </c>
      <c r="Y230" s="46" t="str">
        <f ca="1">IF(KALINDO[[#This Row],[//]]="","",HYPERLINK("[../DB.xlsx]DB!e"&amp;MATCH(KALINDO[[#This Row],[concat]],[3]!db[NB NOTA_C],0)+1,"&gt;"))</f>
        <v/>
      </c>
      <c r="Z230" s="32" t="str">
        <f ca="1">IF(KALINDO[[#This Row],[ID NOTA]]="",INDIRECT(ADDRESS(ROW()-1,COLUMN())),KALINDO[[#This Row],[ID NOTA]])</f>
        <v>ID NOTA_H</v>
      </c>
    </row>
    <row r="231" spans="1:26" x14ac:dyDescent="0.25">
      <c r="A231" s="32"/>
      <c r="B231" s="48" t="str">
        <f>IF(KALINDO[[#This Row],[N_ID]]="","",INDEX(Table1[ID],MATCH(KALINDO[[#This Row],[N_ID]],Table1[N_ID],0)))</f>
        <v/>
      </c>
      <c r="C231" s="48" t="str">
        <f ca="1">IF(KALINDO[[#This Row],[//]]="","",HYPERLINK("[NOTA.xlsx]NOTA!D"&amp;KALINDO[[#This Row],[//]]+2,"&gt;"))</f>
        <v/>
      </c>
      <c r="D231" s="48" t="str">
        <f>IF(KALINDO[[#This Row],[ID NOTA]]="","",INDEX(Table1[QB],MATCH(KALINDO[[#This Row],[ID NOTA]],Table1[ID],0)))</f>
        <v/>
      </c>
      <c r="E23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31" s="48"/>
      <c r="G231" s="30" t="str">
        <f ca="1">IF(KALINDO[[#This Row],[N_ID]]="","",INDEX(INDIRECT($2:$2),KALINDO[[#This Row],[//]]))</f>
        <v/>
      </c>
      <c r="H231" s="30" t="str">
        <f ca="1">IF(KALINDO[[#This Row],[N_ID]]="","",INDEX(INDIRECT($2:$2),KALINDO[[#This Row],[//]]))</f>
        <v/>
      </c>
      <c r="I231" s="31" t="str">
        <f ca="1">IF(KALINDO[[#This Row],[N_ID]]="","",INDEX(INDIRECT($2:$2),KALINDO[[#This Row],[//]]))</f>
        <v/>
      </c>
      <c r="J231" s="31" t="str">
        <f ca="1">IF(KALINDO[[#This Row],[//]]="","",INDEX([3]!db[NB PAJAK],KALINDO[[#This Row],[stt]]-1))</f>
        <v/>
      </c>
      <c r="K231" s="48" t="str">
        <f ca="1">IF(KALINDO[[#This Row],[//]]="","",INDEX(INDIRECT($2:$2),KALINDO[[#This Row],[//]]))</f>
        <v/>
      </c>
      <c r="L231" s="48" t="str">
        <f ca="1">IF(KALINDO[[#This Row],[//]]="","",INDEX(INDIRECT($2:$2),KALINDO[[#This Row],[//]]))</f>
        <v/>
      </c>
      <c r="M231" s="48" t="str">
        <f ca="1">IF(KALINDO[[#This Row],[//]]="","",INDEX(INDIRECT($2:$2),KALINDO[[#This Row],[//]]))</f>
        <v/>
      </c>
      <c r="N231" s="33" t="str">
        <f ca="1">IF(KALINDO[[#This Row],[//]]="","",INDEX(INDIRECT($2:$2),KALINDO[[#This Row],[//]]))</f>
        <v/>
      </c>
      <c r="O231" s="44" t="str">
        <f ca="1">IF(KALINDO[[#This Row],[//]]="","",INDEX(INDIRECT($2:$2),KALINDO[[#This Row],[//]]))</f>
        <v/>
      </c>
      <c r="P231" s="44" t="str">
        <f ca="1">IF(KALINDO[[#This Row],[//]]="","",IF(INDEX(INDIRECT($2:$2),KALINDO[[#This Row],[//]])="","",INDEX(INDIRECT($2:$2),KALINDO[[#This Row],[//]])))</f>
        <v/>
      </c>
      <c r="Q231" s="33" t="str">
        <f ca="1">IF(KALINDO[[#This Row],[//]]="","",INDEX(INDIRECT($2:$2),KALINDO[[#This Row],[//]]))</f>
        <v/>
      </c>
      <c r="R2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31" s="45" t="str">
        <f ca="1">IF(KALINDO[[#This Row],[//]]="","",IF(INDEX(INDIRECT($2:$2),KALINDO[[#This Row],[//]])="","",INDEX(INDIRECT($2:$2),KALINDO[[#This Row],[//]])))</f>
        <v/>
      </c>
      <c r="U231" s="31" t="str">
        <f ca="1">IF(KALINDO[[#This Row],[//]]="","",INDEX(INDIRECT($2:$2),KALINDO[[#This Row],[//]]))</f>
        <v/>
      </c>
      <c r="V231" s="31" t="str">
        <f ca="1">LOWER(SUBSTITUTE(SUBSTITUTE(SUBSTITUTE(SUBSTITUTE(SUBSTITUTE(SUBSTITUTE(SUBSTITUTE(KALINDO[[#This Row],[N.B.nota]]," ",""),"-",""),"(",""),")",""),".",""),",",""),"/",""))</f>
        <v/>
      </c>
      <c r="W231" s="31" t="str">
        <f ca="1">IF(KALINDO[[#This Row],[concat]]="","",MATCH(KALINDO[[#This Row],[concat]],[3]!db[NB NOTA_C],0)+1)</f>
        <v/>
      </c>
      <c r="X231" s="31" t="str">
        <f ca="1">IF(KALINDO[[#This Row],[N.B.nota]]="","",ADDRESS(ROW(KALINDO[QB]),COLUMN(KALINDO[QB]))&amp;":"&amp;ADDRESS(ROW(),COLUMN(KALINDO[QB])))</f>
        <v/>
      </c>
      <c r="Y231" s="46" t="str">
        <f ca="1">IF(KALINDO[[#This Row],[//]]="","",HYPERLINK("[../DB.xlsx]DB!e"&amp;MATCH(KALINDO[[#This Row],[concat]],[3]!db[NB NOTA_C],0)+1,"&gt;"))</f>
        <v/>
      </c>
      <c r="Z231" s="32" t="str">
        <f ca="1">IF(KALINDO[[#This Row],[ID NOTA]]="",INDIRECT(ADDRESS(ROW()-1,COLUMN())),KALINDO[[#This Row],[ID NOTA]])</f>
        <v>ID NOTA_H</v>
      </c>
    </row>
    <row r="232" spans="1:26" x14ac:dyDescent="0.25">
      <c r="A232" s="32"/>
      <c r="B232" s="48" t="str">
        <f>IF(KALINDO[[#This Row],[N_ID]]="","",INDEX(Table1[ID],MATCH(KALINDO[[#This Row],[N_ID]],Table1[N_ID],0)))</f>
        <v/>
      </c>
      <c r="C232" s="48" t="str">
        <f ca="1">IF(KALINDO[[#This Row],[//]]="","",HYPERLINK("[NOTA.xlsx]NOTA!D"&amp;KALINDO[[#This Row],[//]]+2,"&gt;"))</f>
        <v/>
      </c>
      <c r="D232" s="48" t="str">
        <f>IF(KALINDO[[#This Row],[ID NOTA]]="","",INDEX(Table1[QB],MATCH(KALINDO[[#This Row],[ID NOTA]],Table1[ID],0)))</f>
        <v/>
      </c>
      <c r="E23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32" s="48"/>
      <c r="G232" s="30" t="str">
        <f ca="1">IF(KALINDO[[#This Row],[N_ID]]="","",INDEX(INDIRECT($2:$2),KALINDO[[#This Row],[//]]))</f>
        <v/>
      </c>
      <c r="H232" s="30" t="str">
        <f ca="1">IF(KALINDO[[#This Row],[N_ID]]="","",INDEX(INDIRECT($2:$2),KALINDO[[#This Row],[//]]))</f>
        <v/>
      </c>
      <c r="I232" s="31" t="str">
        <f ca="1">IF(KALINDO[[#This Row],[N_ID]]="","",INDEX(INDIRECT($2:$2),KALINDO[[#This Row],[//]]))</f>
        <v/>
      </c>
      <c r="J232" s="31" t="str">
        <f ca="1">IF(KALINDO[[#This Row],[//]]="","",INDEX([3]!db[NB PAJAK],KALINDO[[#This Row],[stt]]-1))</f>
        <v/>
      </c>
      <c r="K232" s="48" t="str">
        <f ca="1">IF(KALINDO[[#This Row],[//]]="","",INDEX(INDIRECT($2:$2),KALINDO[[#This Row],[//]]))</f>
        <v/>
      </c>
      <c r="L232" s="48" t="str">
        <f ca="1">IF(KALINDO[[#This Row],[//]]="","",INDEX(INDIRECT($2:$2),KALINDO[[#This Row],[//]]))</f>
        <v/>
      </c>
      <c r="M232" s="48" t="str">
        <f ca="1">IF(KALINDO[[#This Row],[//]]="","",INDEX(INDIRECT($2:$2),KALINDO[[#This Row],[//]]))</f>
        <v/>
      </c>
      <c r="N232" s="33" t="str">
        <f ca="1">IF(KALINDO[[#This Row],[//]]="","",INDEX(INDIRECT($2:$2),KALINDO[[#This Row],[//]]))</f>
        <v/>
      </c>
      <c r="O232" s="44" t="str">
        <f ca="1">IF(KALINDO[[#This Row],[//]]="","",INDEX(INDIRECT($2:$2),KALINDO[[#This Row],[//]]))</f>
        <v/>
      </c>
      <c r="P232" s="44" t="str">
        <f ca="1">IF(KALINDO[[#This Row],[//]]="","",IF(INDEX(INDIRECT($2:$2),KALINDO[[#This Row],[//]])="","",INDEX(INDIRECT($2:$2),KALINDO[[#This Row],[//]])))</f>
        <v/>
      </c>
      <c r="Q232" s="33" t="str">
        <f ca="1">IF(KALINDO[[#This Row],[//]]="","",INDEX(INDIRECT($2:$2),KALINDO[[#This Row],[//]]))</f>
        <v/>
      </c>
      <c r="R2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32" s="45" t="str">
        <f ca="1">IF(KALINDO[[#This Row],[//]]="","",IF(INDEX(INDIRECT($2:$2),KALINDO[[#This Row],[//]])="","",INDEX(INDIRECT($2:$2),KALINDO[[#This Row],[//]])))</f>
        <v/>
      </c>
      <c r="U232" s="31" t="str">
        <f ca="1">IF(KALINDO[[#This Row],[//]]="","",INDEX(INDIRECT($2:$2),KALINDO[[#This Row],[//]]))</f>
        <v/>
      </c>
      <c r="V232" s="31" t="str">
        <f ca="1">LOWER(SUBSTITUTE(SUBSTITUTE(SUBSTITUTE(SUBSTITUTE(SUBSTITUTE(SUBSTITUTE(SUBSTITUTE(KALINDO[[#This Row],[N.B.nota]]," ",""),"-",""),"(",""),")",""),".",""),",",""),"/",""))</f>
        <v/>
      </c>
      <c r="W232" s="31" t="str">
        <f ca="1">IF(KALINDO[[#This Row],[concat]]="","",MATCH(KALINDO[[#This Row],[concat]],[3]!db[NB NOTA_C],0)+1)</f>
        <v/>
      </c>
      <c r="X232" s="31" t="str">
        <f ca="1">IF(KALINDO[[#This Row],[N.B.nota]]="","",ADDRESS(ROW(KALINDO[QB]),COLUMN(KALINDO[QB]))&amp;":"&amp;ADDRESS(ROW(),COLUMN(KALINDO[QB])))</f>
        <v/>
      </c>
      <c r="Y232" s="46" t="str">
        <f ca="1">IF(KALINDO[[#This Row],[//]]="","",HYPERLINK("[../DB.xlsx]DB!e"&amp;MATCH(KALINDO[[#This Row],[concat]],[3]!db[NB NOTA_C],0)+1,"&gt;"))</f>
        <v/>
      </c>
      <c r="Z232" s="32" t="str">
        <f ca="1">IF(KALINDO[[#This Row],[ID NOTA]]="",INDIRECT(ADDRESS(ROW()-1,COLUMN())),KALINDO[[#This Row],[ID NOTA]])</f>
        <v>ID NOTA_H</v>
      </c>
    </row>
    <row r="233" spans="1:26" x14ac:dyDescent="0.25">
      <c r="A233" s="32"/>
      <c r="B233" s="48" t="str">
        <f>IF(KALINDO[[#This Row],[N_ID]]="","",INDEX(Table1[ID],MATCH(KALINDO[[#This Row],[N_ID]],Table1[N_ID],0)))</f>
        <v/>
      </c>
      <c r="C233" s="48" t="str">
        <f ca="1">IF(KALINDO[[#This Row],[//]]="","",HYPERLINK("[NOTA.xlsx]NOTA!D"&amp;KALINDO[[#This Row],[//]]+2,"&gt;"))</f>
        <v/>
      </c>
      <c r="D233" s="48" t="str">
        <f>IF(KALINDO[[#This Row],[ID NOTA]]="","",INDEX(Table1[QB],MATCH(KALINDO[[#This Row],[ID NOTA]],Table1[ID],0)))</f>
        <v/>
      </c>
      <c r="E23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33" s="48"/>
      <c r="G233" s="30" t="str">
        <f ca="1">IF(KALINDO[[#This Row],[N_ID]]="","",INDEX(INDIRECT($2:$2),KALINDO[[#This Row],[//]]))</f>
        <v/>
      </c>
      <c r="H233" s="30" t="str">
        <f ca="1">IF(KALINDO[[#This Row],[N_ID]]="","",INDEX(INDIRECT($2:$2),KALINDO[[#This Row],[//]]))</f>
        <v/>
      </c>
      <c r="I233" s="31" t="str">
        <f ca="1">IF(KALINDO[[#This Row],[N_ID]]="","",INDEX(INDIRECT($2:$2),KALINDO[[#This Row],[//]]))</f>
        <v/>
      </c>
      <c r="J233" s="31" t="str">
        <f ca="1">IF(KALINDO[[#This Row],[//]]="","",INDEX([3]!db[NB PAJAK],KALINDO[[#This Row],[stt]]-1))</f>
        <v/>
      </c>
      <c r="K233" s="48" t="str">
        <f ca="1">IF(KALINDO[[#This Row],[//]]="","",INDEX(INDIRECT($2:$2),KALINDO[[#This Row],[//]]))</f>
        <v/>
      </c>
      <c r="L233" s="48" t="str">
        <f ca="1">IF(KALINDO[[#This Row],[//]]="","",INDEX(INDIRECT($2:$2),KALINDO[[#This Row],[//]]))</f>
        <v/>
      </c>
      <c r="M233" s="48" t="str">
        <f ca="1">IF(KALINDO[[#This Row],[//]]="","",INDEX(INDIRECT($2:$2),KALINDO[[#This Row],[//]]))</f>
        <v/>
      </c>
      <c r="N233" s="33" t="str">
        <f ca="1">IF(KALINDO[[#This Row],[//]]="","",INDEX(INDIRECT($2:$2),KALINDO[[#This Row],[//]]))</f>
        <v/>
      </c>
      <c r="O233" s="44" t="str">
        <f ca="1">IF(KALINDO[[#This Row],[//]]="","",INDEX(INDIRECT($2:$2),KALINDO[[#This Row],[//]]))</f>
        <v/>
      </c>
      <c r="P233" s="44" t="str">
        <f ca="1">IF(KALINDO[[#This Row],[//]]="","",IF(INDEX(INDIRECT($2:$2),KALINDO[[#This Row],[//]])="","",INDEX(INDIRECT($2:$2),KALINDO[[#This Row],[//]])))</f>
        <v/>
      </c>
      <c r="Q233" s="33" t="str">
        <f ca="1">IF(KALINDO[[#This Row],[//]]="","",INDEX(INDIRECT($2:$2),KALINDO[[#This Row],[//]]))</f>
        <v/>
      </c>
      <c r="R2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33" s="45" t="str">
        <f ca="1">IF(KALINDO[[#This Row],[//]]="","",IF(INDEX(INDIRECT($2:$2),KALINDO[[#This Row],[//]])="","",INDEX(INDIRECT($2:$2),KALINDO[[#This Row],[//]])))</f>
        <v/>
      </c>
      <c r="U233" s="31" t="str">
        <f ca="1">IF(KALINDO[[#This Row],[//]]="","",INDEX(INDIRECT($2:$2),KALINDO[[#This Row],[//]]))</f>
        <v/>
      </c>
      <c r="V233" s="31" t="str">
        <f ca="1">LOWER(SUBSTITUTE(SUBSTITUTE(SUBSTITUTE(SUBSTITUTE(SUBSTITUTE(SUBSTITUTE(SUBSTITUTE(KALINDO[[#This Row],[N.B.nota]]," ",""),"-",""),"(",""),")",""),".",""),",",""),"/",""))</f>
        <v/>
      </c>
      <c r="W233" s="31" t="str">
        <f ca="1">IF(KALINDO[[#This Row],[concat]]="","",MATCH(KALINDO[[#This Row],[concat]],[3]!db[NB NOTA_C],0)+1)</f>
        <v/>
      </c>
      <c r="X233" s="31" t="str">
        <f ca="1">IF(KALINDO[[#This Row],[N.B.nota]]="","",ADDRESS(ROW(KALINDO[QB]),COLUMN(KALINDO[QB]))&amp;":"&amp;ADDRESS(ROW(),COLUMN(KALINDO[QB])))</f>
        <v/>
      </c>
      <c r="Y233" s="46" t="str">
        <f ca="1">IF(KALINDO[[#This Row],[//]]="","",HYPERLINK("[../DB.xlsx]DB!e"&amp;MATCH(KALINDO[[#This Row],[concat]],[3]!db[NB NOTA_C],0)+1,"&gt;"))</f>
        <v/>
      </c>
      <c r="Z233" s="32" t="str">
        <f ca="1">IF(KALINDO[[#This Row],[ID NOTA]]="",INDIRECT(ADDRESS(ROW()-1,COLUMN())),KALINDO[[#This Row],[ID NOTA]])</f>
        <v>ID NOTA_H</v>
      </c>
    </row>
    <row r="234" spans="1:26" x14ac:dyDescent="0.25">
      <c r="A234" s="32"/>
      <c r="B234" s="48" t="str">
        <f>IF(KALINDO[[#This Row],[N_ID]]="","",INDEX(Table1[ID],MATCH(KALINDO[[#This Row],[N_ID]],Table1[N_ID],0)))</f>
        <v/>
      </c>
      <c r="C234" s="48" t="str">
        <f ca="1">IF(KALINDO[[#This Row],[//]]="","",HYPERLINK("[NOTA.xlsx]NOTA!D"&amp;KALINDO[[#This Row],[//]]+2,"&gt;"))</f>
        <v/>
      </c>
      <c r="D234" s="48" t="str">
        <f>IF(KALINDO[[#This Row],[ID NOTA]]="","",INDEX(Table1[QB],MATCH(KALINDO[[#This Row],[ID NOTA]],Table1[ID],0)))</f>
        <v/>
      </c>
      <c r="E23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34" s="48"/>
      <c r="G234" s="30" t="str">
        <f ca="1">IF(KALINDO[[#This Row],[N_ID]]="","",INDEX(INDIRECT($2:$2),KALINDO[[#This Row],[//]]))</f>
        <v/>
      </c>
      <c r="H234" s="30" t="str">
        <f ca="1">IF(KALINDO[[#This Row],[N_ID]]="","",INDEX(INDIRECT($2:$2),KALINDO[[#This Row],[//]]))</f>
        <v/>
      </c>
      <c r="I234" s="31" t="str">
        <f ca="1">IF(KALINDO[[#This Row],[N_ID]]="","",INDEX(INDIRECT($2:$2),KALINDO[[#This Row],[//]]))</f>
        <v/>
      </c>
      <c r="J234" s="31" t="str">
        <f ca="1">IF(KALINDO[[#This Row],[//]]="","",INDEX([3]!db[NB PAJAK],KALINDO[[#This Row],[stt]]-1))</f>
        <v/>
      </c>
      <c r="K234" s="48" t="str">
        <f ca="1">IF(KALINDO[[#This Row],[//]]="","",INDEX(INDIRECT($2:$2),KALINDO[[#This Row],[//]]))</f>
        <v/>
      </c>
      <c r="L234" s="48" t="str">
        <f ca="1">IF(KALINDO[[#This Row],[//]]="","",INDEX(INDIRECT($2:$2),KALINDO[[#This Row],[//]]))</f>
        <v/>
      </c>
      <c r="M234" s="48" t="str">
        <f ca="1">IF(KALINDO[[#This Row],[//]]="","",INDEX(INDIRECT($2:$2),KALINDO[[#This Row],[//]]))</f>
        <v/>
      </c>
      <c r="N234" s="33" t="str">
        <f ca="1">IF(KALINDO[[#This Row],[//]]="","",INDEX(INDIRECT($2:$2),KALINDO[[#This Row],[//]]))</f>
        <v/>
      </c>
      <c r="O234" s="44" t="str">
        <f ca="1">IF(KALINDO[[#This Row],[//]]="","",INDEX(INDIRECT($2:$2),KALINDO[[#This Row],[//]]))</f>
        <v/>
      </c>
      <c r="P234" s="44" t="str">
        <f ca="1">IF(KALINDO[[#This Row],[//]]="","",IF(INDEX(INDIRECT($2:$2),KALINDO[[#This Row],[//]])="","",INDEX(INDIRECT($2:$2),KALINDO[[#This Row],[//]])))</f>
        <v/>
      </c>
      <c r="Q234" s="33" t="str">
        <f ca="1">IF(KALINDO[[#This Row],[//]]="","",INDEX(INDIRECT($2:$2),KALINDO[[#This Row],[//]]))</f>
        <v/>
      </c>
      <c r="R2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34" s="45" t="str">
        <f ca="1">IF(KALINDO[[#This Row],[//]]="","",IF(INDEX(INDIRECT($2:$2),KALINDO[[#This Row],[//]])="","",INDEX(INDIRECT($2:$2),KALINDO[[#This Row],[//]])))</f>
        <v/>
      </c>
      <c r="U234" s="31" t="str">
        <f ca="1">IF(KALINDO[[#This Row],[//]]="","",INDEX(INDIRECT($2:$2),KALINDO[[#This Row],[//]]))</f>
        <v/>
      </c>
      <c r="V234" s="31" t="str">
        <f ca="1">LOWER(SUBSTITUTE(SUBSTITUTE(SUBSTITUTE(SUBSTITUTE(SUBSTITUTE(SUBSTITUTE(SUBSTITUTE(KALINDO[[#This Row],[N.B.nota]]," ",""),"-",""),"(",""),")",""),".",""),",",""),"/",""))</f>
        <v/>
      </c>
      <c r="W234" s="31" t="str">
        <f ca="1">IF(KALINDO[[#This Row],[concat]]="","",MATCH(KALINDO[[#This Row],[concat]],[3]!db[NB NOTA_C],0)+1)</f>
        <v/>
      </c>
      <c r="X234" s="31" t="str">
        <f ca="1">IF(KALINDO[[#This Row],[N.B.nota]]="","",ADDRESS(ROW(KALINDO[QB]),COLUMN(KALINDO[QB]))&amp;":"&amp;ADDRESS(ROW(),COLUMN(KALINDO[QB])))</f>
        <v/>
      </c>
      <c r="Y234" s="46" t="str">
        <f ca="1">IF(KALINDO[[#This Row],[//]]="","",HYPERLINK("[../DB.xlsx]DB!e"&amp;MATCH(KALINDO[[#This Row],[concat]],[3]!db[NB NOTA_C],0)+1,"&gt;"))</f>
        <v/>
      </c>
      <c r="Z234" s="32" t="str">
        <f ca="1">IF(KALINDO[[#This Row],[ID NOTA]]="",INDIRECT(ADDRESS(ROW()-1,COLUMN())),KALINDO[[#This Row],[ID NOTA]])</f>
        <v>ID NOTA_H</v>
      </c>
    </row>
    <row r="235" spans="1:26" x14ac:dyDescent="0.25">
      <c r="A235" s="32"/>
      <c r="B235" s="48" t="str">
        <f>IF(KALINDO[[#This Row],[N_ID]]="","",INDEX(Table1[ID],MATCH(KALINDO[[#This Row],[N_ID]],Table1[N_ID],0)))</f>
        <v/>
      </c>
      <c r="C235" s="48" t="str">
        <f ca="1">IF(KALINDO[[#This Row],[//]]="","",HYPERLINK("[NOTA.xlsx]NOTA!D"&amp;KALINDO[[#This Row],[//]]+2,"&gt;"))</f>
        <v/>
      </c>
      <c r="D235" s="48" t="str">
        <f>IF(KALINDO[[#This Row],[ID NOTA]]="","",INDEX(Table1[QB],MATCH(KALINDO[[#This Row],[ID NOTA]],Table1[ID],0)))</f>
        <v/>
      </c>
      <c r="E23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35" s="48"/>
      <c r="G235" s="30" t="str">
        <f ca="1">IF(KALINDO[[#This Row],[N_ID]]="","",INDEX(INDIRECT($2:$2),KALINDO[[#This Row],[//]]))</f>
        <v/>
      </c>
      <c r="H235" s="30" t="str">
        <f ca="1">IF(KALINDO[[#This Row],[N_ID]]="","",INDEX(INDIRECT($2:$2),KALINDO[[#This Row],[//]]))</f>
        <v/>
      </c>
      <c r="I235" s="31" t="str">
        <f ca="1">IF(KALINDO[[#This Row],[N_ID]]="","",INDEX(INDIRECT($2:$2),KALINDO[[#This Row],[//]]))</f>
        <v/>
      </c>
      <c r="J235" s="31" t="str">
        <f ca="1">IF(KALINDO[[#This Row],[//]]="","",INDEX([3]!db[NB PAJAK],KALINDO[[#This Row],[stt]]-1))</f>
        <v/>
      </c>
      <c r="K235" s="48" t="str">
        <f ca="1">IF(KALINDO[[#This Row],[//]]="","",INDEX(INDIRECT($2:$2),KALINDO[[#This Row],[//]]))</f>
        <v/>
      </c>
      <c r="L235" s="48" t="str">
        <f ca="1">IF(KALINDO[[#This Row],[//]]="","",INDEX(INDIRECT($2:$2),KALINDO[[#This Row],[//]]))</f>
        <v/>
      </c>
      <c r="M235" s="48" t="str">
        <f ca="1">IF(KALINDO[[#This Row],[//]]="","",INDEX(INDIRECT($2:$2),KALINDO[[#This Row],[//]]))</f>
        <v/>
      </c>
      <c r="N235" s="33" t="str">
        <f ca="1">IF(KALINDO[[#This Row],[//]]="","",INDEX(INDIRECT($2:$2),KALINDO[[#This Row],[//]]))</f>
        <v/>
      </c>
      <c r="O235" s="44" t="str">
        <f ca="1">IF(KALINDO[[#This Row],[//]]="","",INDEX(INDIRECT($2:$2),KALINDO[[#This Row],[//]]))</f>
        <v/>
      </c>
      <c r="P235" s="44" t="str">
        <f ca="1">IF(KALINDO[[#This Row],[//]]="","",IF(INDEX(INDIRECT($2:$2),KALINDO[[#This Row],[//]])="","",INDEX(INDIRECT($2:$2),KALINDO[[#This Row],[//]])))</f>
        <v/>
      </c>
      <c r="Q235" s="33" t="str">
        <f ca="1">IF(KALINDO[[#This Row],[//]]="","",INDEX(INDIRECT($2:$2),KALINDO[[#This Row],[//]]))</f>
        <v/>
      </c>
      <c r="R2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35" s="45" t="str">
        <f ca="1">IF(KALINDO[[#This Row],[//]]="","",IF(INDEX(INDIRECT($2:$2),KALINDO[[#This Row],[//]])="","",INDEX(INDIRECT($2:$2),KALINDO[[#This Row],[//]])))</f>
        <v/>
      </c>
      <c r="U235" s="31" t="str">
        <f ca="1">IF(KALINDO[[#This Row],[//]]="","",INDEX(INDIRECT($2:$2),KALINDO[[#This Row],[//]]))</f>
        <v/>
      </c>
      <c r="V235" s="31" t="str">
        <f ca="1">LOWER(SUBSTITUTE(SUBSTITUTE(SUBSTITUTE(SUBSTITUTE(SUBSTITUTE(SUBSTITUTE(SUBSTITUTE(KALINDO[[#This Row],[N.B.nota]]," ",""),"-",""),"(",""),")",""),".",""),",",""),"/",""))</f>
        <v/>
      </c>
      <c r="W235" s="31" t="str">
        <f ca="1">IF(KALINDO[[#This Row],[concat]]="","",MATCH(KALINDO[[#This Row],[concat]],[3]!db[NB NOTA_C],0)+1)</f>
        <v/>
      </c>
      <c r="X235" s="31" t="str">
        <f ca="1">IF(KALINDO[[#This Row],[N.B.nota]]="","",ADDRESS(ROW(KALINDO[QB]),COLUMN(KALINDO[QB]))&amp;":"&amp;ADDRESS(ROW(),COLUMN(KALINDO[QB])))</f>
        <v/>
      </c>
      <c r="Y235" s="46" t="str">
        <f ca="1">IF(KALINDO[[#This Row],[//]]="","",HYPERLINK("[../DB.xlsx]DB!e"&amp;MATCH(KALINDO[[#This Row],[concat]],[3]!db[NB NOTA_C],0)+1,"&gt;"))</f>
        <v/>
      </c>
      <c r="Z235" s="32" t="str">
        <f ca="1">IF(KALINDO[[#This Row],[ID NOTA]]="",INDIRECT(ADDRESS(ROW()-1,COLUMN())),KALINDO[[#This Row],[ID NOTA]])</f>
        <v>ID NOTA_H</v>
      </c>
    </row>
    <row r="236" spans="1:26" x14ac:dyDescent="0.25">
      <c r="A236" s="32"/>
      <c r="B236" s="48" t="str">
        <f>IF(KALINDO[[#This Row],[N_ID]]="","",INDEX(Table1[ID],MATCH(KALINDO[[#This Row],[N_ID]],Table1[N_ID],0)))</f>
        <v/>
      </c>
      <c r="C236" s="48" t="str">
        <f ca="1">IF(KALINDO[[#This Row],[//]]="","",HYPERLINK("[NOTA.xlsx]NOTA!D"&amp;KALINDO[[#This Row],[//]]+2,"&gt;"))</f>
        <v/>
      </c>
      <c r="D236" s="48" t="str">
        <f>IF(KALINDO[[#This Row],[ID NOTA]]="","",INDEX(Table1[QB],MATCH(KALINDO[[#This Row],[ID NOTA]],Table1[ID],0)))</f>
        <v/>
      </c>
      <c r="E23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36" s="48"/>
      <c r="G236" s="30" t="str">
        <f ca="1">IF(KALINDO[[#This Row],[N_ID]]="","",INDEX(INDIRECT($2:$2),KALINDO[[#This Row],[//]]))</f>
        <v/>
      </c>
      <c r="H236" s="30" t="str">
        <f ca="1">IF(KALINDO[[#This Row],[N_ID]]="","",INDEX(INDIRECT($2:$2),KALINDO[[#This Row],[//]]))</f>
        <v/>
      </c>
      <c r="I236" s="31" t="str">
        <f ca="1">IF(KALINDO[[#This Row],[N_ID]]="","",INDEX(INDIRECT($2:$2),KALINDO[[#This Row],[//]]))</f>
        <v/>
      </c>
      <c r="J236" s="31" t="str">
        <f ca="1">IF(KALINDO[[#This Row],[//]]="","",INDEX([3]!db[NB PAJAK],KALINDO[[#This Row],[stt]]-1))</f>
        <v/>
      </c>
      <c r="K236" s="48" t="str">
        <f ca="1">IF(KALINDO[[#This Row],[//]]="","",INDEX(INDIRECT($2:$2),KALINDO[[#This Row],[//]]))</f>
        <v/>
      </c>
      <c r="L236" s="48" t="str">
        <f ca="1">IF(KALINDO[[#This Row],[//]]="","",INDEX(INDIRECT($2:$2),KALINDO[[#This Row],[//]]))</f>
        <v/>
      </c>
      <c r="M236" s="48" t="str">
        <f ca="1">IF(KALINDO[[#This Row],[//]]="","",INDEX(INDIRECT($2:$2),KALINDO[[#This Row],[//]]))</f>
        <v/>
      </c>
      <c r="N236" s="33" t="str">
        <f ca="1">IF(KALINDO[[#This Row],[//]]="","",INDEX(INDIRECT($2:$2),KALINDO[[#This Row],[//]]))</f>
        <v/>
      </c>
      <c r="O236" s="44" t="str">
        <f ca="1">IF(KALINDO[[#This Row],[//]]="","",INDEX(INDIRECT($2:$2),KALINDO[[#This Row],[//]]))</f>
        <v/>
      </c>
      <c r="P236" s="44" t="str">
        <f ca="1">IF(KALINDO[[#This Row],[//]]="","",IF(INDEX(INDIRECT($2:$2),KALINDO[[#This Row],[//]])="","",INDEX(INDIRECT($2:$2),KALINDO[[#This Row],[//]])))</f>
        <v/>
      </c>
      <c r="Q236" s="33" t="str">
        <f ca="1">IF(KALINDO[[#This Row],[//]]="","",INDEX(INDIRECT($2:$2),KALINDO[[#This Row],[//]]))</f>
        <v/>
      </c>
      <c r="R2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36" s="45" t="str">
        <f ca="1">IF(KALINDO[[#This Row],[//]]="","",IF(INDEX(INDIRECT($2:$2),KALINDO[[#This Row],[//]])="","",INDEX(INDIRECT($2:$2),KALINDO[[#This Row],[//]])))</f>
        <v/>
      </c>
      <c r="U236" s="31" t="str">
        <f ca="1">IF(KALINDO[[#This Row],[//]]="","",INDEX(INDIRECT($2:$2),KALINDO[[#This Row],[//]]))</f>
        <v/>
      </c>
      <c r="V236" s="31" t="str">
        <f ca="1">LOWER(SUBSTITUTE(SUBSTITUTE(SUBSTITUTE(SUBSTITUTE(SUBSTITUTE(SUBSTITUTE(SUBSTITUTE(KALINDO[[#This Row],[N.B.nota]]," ",""),"-",""),"(",""),")",""),".",""),",",""),"/",""))</f>
        <v/>
      </c>
      <c r="W236" s="31" t="str">
        <f ca="1">IF(KALINDO[[#This Row],[concat]]="","",MATCH(KALINDO[[#This Row],[concat]],[3]!db[NB NOTA_C],0)+1)</f>
        <v/>
      </c>
      <c r="X236" s="31" t="str">
        <f ca="1">IF(KALINDO[[#This Row],[N.B.nota]]="","",ADDRESS(ROW(KALINDO[QB]),COLUMN(KALINDO[QB]))&amp;":"&amp;ADDRESS(ROW(),COLUMN(KALINDO[QB])))</f>
        <v/>
      </c>
      <c r="Y236" s="46" t="str">
        <f ca="1">IF(KALINDO[[#This Row],[//]]="","",HYPERLINK("[../DB.xlsx]DB!e"&amp;MATCH(KALINDO[[#This Row],[concat]],[3]!db[NB NOTA_C],0)+1,"&gt;"))</f>
        <v/>
      </c>
      <c r="Z236" s="32" t="str">
        <f ca="1">IF(KALINDO[[#This Row],[ID NOTA]]="",INDIRECT(ADDRESS(ROW()-1,COLUMN())),KALINDO[[#This Row],[ID NOTA]])</f>
        <v>ID NOTA_H</v>
      </c>
    </row>
    <row r="237" spans="1:26" x14ac:dyDescent="0.25">
      <c r="A237" s="32"/>
      <c r="B237" s="48" t="str">
        <f>IF(KALINDO[[#This Row],[N_ID]]="","",INDEX(Table1[ID],MATCH(KALINDO[[#This Row],[N_ID]],Table1[N_ID],0)))</f>
        <v/>
      </c>
      <c r="C237" s="48" t="str">
        <f ca="1">IF(KALINDO[[#This Row],[//]]="","",HYPERLINK("[NOTA.xlsx]NOTA!D"&amp;KALINDO[[#This Row],[//]]+2,"&gt;"))</f>
        <v/>
      </c>
      <c r="D237" s="48" t="str">
        <f>IF(KALINDO[[#This Row],[ID NOTA]]="","",INDEX(Table1[QB],MATCH(KALINDO[[#This Row],[ID NOTA]],Table1[ID],0)))</f>
        <v/>
      </c>
      <c r="E23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37" s="48"/>
      <c r="G237" s="30" t="str">
        <f ca="1">IF(KALINDO[[#This Row],[N_ID]]="","",INDEX(INDIRECT($2:$2),KALINDO[[#This Row],[//]]))</f>
        <v/>
      </c>
      <c r="H237" s="30" t="str">
        <f ca="1">IF(KALINDO[[#This Row],[N_ID]]="","",INDEX(INDIRECT($2:$2),KALINDO[[#This Row],[//]]))</f>
        <v/>
      </c>
      <c r="I237" s="31" t="str">
        <f ca="1">IF(KALINDO[[#This Row],[N_ID]]="","",INDEX(INDIRECT($2:$2),KALINDO[[#This Row],[//]]))</f>
        <v/>
      </c>
      <c r="J237" s="31" t="str">
        <f ca="1">IF(KALINDO[[#This Row],[//]]="","",INDEX([3]!db[NB PAJAK],KALINDO[[#This Row],[stt]]-1))</f>
        <v/>
      </c>
      <c r="K237" s="48" t="str">
        <f ca="1">IF(KALINDO[[#This Row],[//]]="","",INDEX(INDIRECT($2:$2),KALINDO[[#This Row],[//]]))</f>
        <v/>
      </c>
      <c r="L237" s="48" t="str">
        <f ca="1">IF(KALINDO[[#This Row],[//]]="","",INDEX(INDIRECT($2:$2),KALINDO[[#This Row],[//]]))</f>
        <v/>
      </c>
      <c r="M237" s="48" t="str">
        <f ca="1">IF(KALINDO[[#This Row],[//]]="","",INDEX(INDIRECT($2:$2),KALINDO[[#This Row],[//]]))</f>
        <v/>
      </c>
      <c r="N237" s="33" t="str">
        <f ca="1">IF(KALINDO[[#This Row],[//]]="","",INDEX(INDIRECT($2:$2),KALINDO[[#This Row],[//]]))</f>
        <v/>
      </c>
      <c r="O237" s="44" t="str">
        <f ca="1">IF(KALINDO[[#This Row],[//]]="","",INDEX(INDIRECT($2:$2),KALINDO[[#This Row],[//]]))</f>
        <v/>
      </c>
      <c r="P237" s="44" t="str">
        <f ca="1">IF(KALINDO[[#This Row],[//]]="","",IF(INDEX(INDIRECT($2:$2),KALINDO[[#This Row],[//]])="","",INDEX(INDIRECT($2:$2),KALINDO[[#This Row],[//]])))</f>
        <v/>
      </c>
      <c r="Q237" s="33" t="str">
        <f ca="1">IF(KALINDO[[#This Row],[//]]="","",INDEX(INDIRECT($2:$2),KALINDO[[#This Row],[//]]))</f>
        <v/>
      </c>
      <c r="R2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37" s="45" t="str">
        <f ca="1">IF(KALINDO[[#This Row],[//]]="","",IF(INDEX(INDIRECT($2:$2),KALINDO[[#This Row],[//]])="","",INDEX(INDIRECT($2:$2),KALINDO[[#This Row],[//]])))</f>
        <v/>
      </c>
      <c r="U237" s="31" t="str">
        <f ca="1">IF(KALINDO[[#This Row],[//]]="","",INDEX(INDIRECT($2:$2),KALINDO[[#This Row],[//]]))</f>
        <v/>
      </c>
      <c r="V237" s="31" t="str">
        <f ca="1">LOWER(SUBSTITUTE(SUBSTITUTE(SUBSTITUTE(SUBSTITUTE(SUBSTITUTE(SUBSTITUTE(SUBSTITUTE(KALINDO[[#This Row],[N.B.nota]]," ",""),"-",""),"(",""),")",""),".",""),",",""),"/",""))</f>
        <v/>
      </c>
      <c r="W237" s="31" t="str">
        <f ca="1">IF(KALINDO[[#This Row],[concat]]="","",MATCH(KALINDO[[#This Row],[concat]],[3]!db[NB NOTA_C],0)+1)</f>
        <v/>
      </c>
      <c r="X237" s="31" t="str">
        <f ca="1">IF(KALINDO[[#This Row],[N.B.nota]]="","",ADDRESS(ROW(KALINDO[QB]),COLUMN(KALINDO[QB]))&amp;":"&amp;ADDRESS(ROW(),COLUMN(KALINDO[QB])))</f>
        <v/>
      </c>
      <c r="Y237" s="46" t="str">
        <f ca="1">IF(KALINDO[[#This Row],[//]]="","",HYPERLINK("[../DB.xlsx]DB!e"&amp;MATCH(KALINDO[[#This Row],[concat]],[3]!db[NB NOTA_C],0)+1,"&gt;"))</f>
        <v/>
      </c>
      <c r="Z237" s="32" t="str">
        <f ca="1">IF(KALINDO[[#This Row],[ID NOTA]]="",INDIRECT(ADDRESS(ROW()-1,COLUMN())),KALINDO[[#This Row],[ID NOTA]])</f>
        <v>ID NOTA_H</v>
      </c>
    </row>
    <row r="238" spans="1:26" x14ac:dyDescent="0.25">
      <c r="A238" s="32"/>
      <c r="B238" s="48" t="str">
        <f>IF(KALINDO[[#This Row],[N_ID]]="","",INDEX(Table1[ID],MATCH(KALINDO[[#This Row],[N_ID]],Table1[N_ID],0)))</f>
        <v/>
      </c>
      <c r="C238" s="48" t="str">
        <f ca="1">IF(KALINDO[[#This Row],[//]]="","",HYPERLINK("[NOTA.xlsx]NOTA!D"&amp;KALINDO[[#This Row],[//]]+2,"&gt;"))</f>
        <v/>
      </c>
      <c r="D238" s="48" t="str">
        <f>IF(KALINDO[[#This Row],[ID NOTA]]="","",INDEX(Table1[QB],MATCH(KALINDO[[#This Row],[ID NOTA]],Table1[ID],0)))</f>
        <v/>
      </c>
      <c r="E23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38" s="48"/>
      <c r="G238" s="30" t="str">
        <f ca="1">IF(KALINDO[[#This Row],[N_ID]]="","",INDEX(INDIRECT($2:$2),KALINDO[[#This Row],[//]]))</f>
        <v/>
      </c>
      <c r="H238" s="30" t="str">
        <f ca="1">IF(KALINDO[[#This Row],[N_ID]]="","",INDEX(INDIRECT($2:$2),KALINDO[[#This Row],[//]]))</f>
        <v/>
      </c>
      <c r="I238" s="31" t="str">
        <f ca="1">IF(KALINDO[[#This Row],[N_ID]]="","",INDEX(INDIRECT($2:$2),KALINDO[[#This Row],[//]]))</f>
        <v/>
      </c>
      <c r="J238" s="31" t="str">
        <f ca="1">IF(KALINDO[[#This Row],[//]]="","",INDEX([3]!db[NB PAJAK],KALINDO[[#This Row],[stt]]-1))</f>
        <v/>
      </c>
      <c r="K238" s="48" t="str">
        <f ca="1">IF(KALINDO[[#This Row],[//]]="","",INDEX(INDIRECT($2:$2),KALINDO[[#This Row],[//]]))</f>
        <v/>
      </c>
      <c r="L238" s="48" t="str">
        <f ca="1">IF(KALINDO[[#This Row],[//]]="","",INDEX(INDIRECT($2:$2),KALINDO[[#This Row],[//]]))</f>
        <v/>
      </c>
      <c r="M238" s="48" t="str">
        <f ca="1">IF(KALINDO[[#This Row],[//]]="","",INDEX(INDIRECT($2:$2),KALINDO[[#This Row],[//]]))</f>
        <v/>
      </c>
      <c r="N238" s="33" t="str">
        <f ca="1">IF(KALINDO[[#This Row],[//]]="","",INDEX(INDIRECT($2:$2),KALINDO[[#This Row],[//]]))</f>
        <v/>
      </c>
      <c r="O238" s="44" t="str">
        <f ca="1">IF(KALINDO[[#This Row],[//]]="","",INDEX(INDIRECT($2:$2),KALINDO[[#This Row],[//]]))</f>
        <v/>
      </c>
      <c r="P238" s="44" t="str">
        <f ca="1">IF(KALINDO[[#This Row],[//]]="","",IF(INDEX(INDIRECT($2:$2),KALINDO[[#This Row],[//]])="","",INDEX(INDIRECT($2:$2),KALINDO[[#This Row],[//]])))</f>
        <v/>
      </c>
      <c r="Q238" s="33" t="str">
        <f ca="1">IF(KALINDO[[#This Row],[//]]="","",INDEX(INDIRECT($2:$2),KALINDO[[#This Row],[//]]))</f>
        <v/>
      </c>
      <c r="R2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38" s="45" t="str">
        <f ca="1">IF(KALINDO[[#This Row],[//]]="","",IF(INDEX(INDIRECT($2:$2),KALINDO[[#This Row],[//]])="","",INDEX(INDIRECT($2:$2),KALINDO[[#This Row],[//]])))</f>
        <v/>
      </c>
      <c r="U238" s="31" t="str">
        <f ca="1">IF(KALINDO[[#This Row],[//]]="","",INDEX(INDIRECT($2:$2),KALINDO[[#This Row],[//]]))</f>
        <v/>
      </c>
      <c r="V238" s="31" t="str">
        <f ca="1">LOWER(SUBSTITUTE(SUBSTITUTE(SUBSTITUTE(SUBSTITUTE(SUBSTITUTE(SUBSTITUTE(SUBSTITUTE(KALINDO[[#This Row],[N.B.nota]]," ",""),"-",""),"(",""),")",""),".",""),",",""),"/",""))</f>
        <v/>
      </c>
      <c r="W238" s="31" t="str">
        <f ca="1">IF(KALINDO[[#This Row],[concat]]="","",MATCH(KALINDO[[#This Row],[concat]],[3]!db[NB NOTA_C],0)+1)</f>
        <v/>
      </c>
      <c r="X238" s="31" t="str">
        <f ca="1">IF(KALINDO[[#This Row],[N.B.nota]]="","",ADDRESS(ROW(KALINDO[QB]),COLUMN(KALINDO[QB]))&amp;":"&amp;ADDRESS(ROW(),COLUMN(KALINDO[QB])))</f>
        <v/>
      </c>
      <c r="Y238" s="46" t="str">
        <f ca="1">IF(KALINDO[[#This Row],[//]]="","",HYPERLINK("[../DB.xlsx]DB!e"&amp;MATCH(KALINDO[[#This Row],[concat]],[3]!db[NB NOTA_C],0)+1,"&gt;"))</f>
        <v/>
      </c>
      <c r="Z238" s="32" t="str">
        <f ca="1">IF(KALINDO[[#This Row],[ID NOTA]]="",INDIRECT(ADDRESS(ROW()-1,COLUMN())),KALINDO[[#This Row],[ID NOTA]])</f>
        <v>ID NOTA_H</v>
      </c>
    </row>
    <row r="239" spans="1:26" x14ac:dyDescent="0.25">
      <c r="A239" s="32"/>
      <c r="B239" s="48" t="str">
        <f>IF(KALINDO[[#This Row],[N_ID]]="","",INDEX(Table1[ID],MATCH(KALINDO[[#This Row],[N_ID]],Table1[N_ID],0)))</f>
        <v/>
      </c>
      <c r="C239" s="48" t="str">
        <f ca="1">IF(KALINDO[[#This Row],[//]]="","",HYPERLINK("[NOTA.xlsx]NOTA!D"&amp;KALINDO[[#This Row],[//]]+2,"&gt;"))</f>
        <v/>
      </c>
      <c r="D239" s="48" t="str">
        <f>IF(KALINDO[[#This Row],[ID NOTA]]="","",INDEX(Table1[QB],MATCH(KALINDO[[#This Row],[ID NOTA]],Table1[ID],0)))</f>
        <v/>
      </c>
      <c r="E23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39" s="48"/>
      <c r="G239" s="30" t="str">
        <f ca="1">IF(KALINDO[[#This Row],[N_ID]]="","",INDEX(INDIRECT($2:$2),KALINDO[[#This Row],[//]]))</f>
        <v/>
      </c>
      <c r="H239" s="30" t="str">
        <f ca="1">IF(KALINDO[[#This Row],[N_ID]]="","",INDEX(INDIRECT($2:$2),KALINDO[[#This Row],[//]]))</f>
        <v/>
      </c>
      <c r="I239" s="31" t="str">
        <f ca="1">IF(KALINDO[[#This Row],[N_ID]]="","",INDEX(INDIRECT($2:$2),KALINDO[[#This Row],[//]]))</f>
        <v/>
      </c>
      <c r="J239" s="31" t="str">
        <f ca="1">IF(KALINDO[[#This Row],[//]]="","",INDEX([3]!db[NB PAJAK],KALINDO[[#This Row],[stt]]-1))</f>
        <v/>
      </c>
      <c r="K239" s="48" t="str">
        <f ca="1">IF(KALINDO[[#This Row],[//]]="","",INDEX(INDIRECT($2:$2),KALINDO[[#This Row],[//]]))</f>
        <v/>
      </c>
      <c r="L239" s="48" t="str">
        <f ca="1">IF(KALINDO[[#This Row],[//]]="","",INDEX(INDIRECT($2:$2),KALINDO[[#This Row],[//]]))</f>
        <v/>
      </c>
      <c r="M239" s="48" t="str">
        <f ca="1">IF(KALINDO[[#This Row],[//]]="","",INDEX(INDIRECT($2:$2),KALINDO[[#This Row],[//]]))</f>
        <v/>
      </c>
      <c r="N239" s="33" t="str">
        <f ca="1">IF(KALINDO[[#This Row],[//]]="","",INDEX(INDIRECT($2:$2),KALINDO[[#This Row],[//]]))</f>
        <v/>
      </c>
      <c r="O239" s="44" t="str">
        <f ca="1">IF(KALINDO[[#This Row],[//]]="","",INDEX(INDIRECT($2:$2),KALINDO[[#This Row],[//]]))</f>
        <v/>
      </c>
      <c r="P239" s="44" t="str">
        <f ca="1">IF(KALINDO[[#This Row],[//]]="","",IF(INDEX(INDIRECT($2:$2),KALINDO[[#This Row],[//]])="","",INDEX(INDIRECT($2:$2),KALINDO[[#This Row],[//]])))</f>
        <v/>
      </c>
      <c r="Q239" s="33" t="str">
        <f ca="1">IF(KALINDO[[#This Row],[//]]="","",INDEX(INDIRECT($2:$2),KALINDO[[#This Row],[//]]))</f>
        <v/>
      </c>
      <c r="R2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39" s="45" t="str">
        <f ca="1">IF(KALINDO[[#This Row],[//]]="","",IF(INDEX(INDIRECT($2:$2),KALINDO[[#This Row],[//]])="","",INDEX(INDIRECT($2:$2),KALINDO[[#This Row],[//]])))</f>
        <v/>
      </c>
      <c r="U239" s="31" t="str">
        <f ca="1">IF(KALINDO[[#This Row],[//]]="","",INDEX(INDIRECT($2:$2),KALINDO[[#This Row],[//]]))</f>
        <v/>
      </c>
      <c r="V239" s="31" t="str">
        <f ca="1">LOWER(SUBSTITUTE(SUBSTITUTE(SUBSTITUTE(SUBSTITUTE(SUBSTITUTE(SUBSTITUTE(SUBSTITUTE(KALINDO[[#This Row],[N.B.nota]]," ",""),"-",""),"(",""),")",""),".",""),",",""),"/",""))</f>
        <v/>
      </c>
      <c r="W239" s="31" t="str">
        <f ca="1">IF(KALINDO[[#This Row],[concat]]="","",MATCH(KALINDO[[#This Row],[concat]],[3]!db[NB NOTA_C],0)+1)</f>
        <v/>
      </c>
      <c r="X239" s="31" t="str">
        <f ca="1">IF(KALINDO[[#This Row],[N.B.nota]]="","",ADDRESS(ROW(KALINDO[QB]),COLUMN(KALINDO[QB]))&amp;":"&amp;ADDRESS(ROW(),COLUMN(KALINDO[QB])))</f>
        <v/>
      </c>
      <c r="Y239" s="46" t="str">
        <f ca="1">IF(KALINDO[[#This Row],[//]]="","",HYPERLINK("[../DB.xlsx]DB!e"&amp;MATCH(KALINDO[[#This Row],[concat]],[3]!db[NB NOTA_C],0)+1,"&gt;"))</f>
        <v/>
      </c>
      <c r="Z239" s="32" t="str">
        <f ca="1">IF(KALINDO[[#This Row],[ID NOTA]]="",INDIRECT(ADDRESS(ROW()-1,COLUMN())),KALINDO[[#This Row],[ID NOTA]])</f>
        <v>ID NOTA_H</v>
      </c>
    </row>
    <row r="240" spans="1:26" x14ac:dyDescent="0.25">
      <c r="A240" s="32"/>
      <c r="B240" s="48" t="str">
        <f>IF(KALINDO[[#This Row],[N_ID]]="","",INDEX(Table1[ID],MATCH(KALINDO[[#This Row],[N_ID]],Table1[N_ID],0)))</f>
        <v/>
      </c>
      <c r="C240" s="48" t="str">
        <f ca="1">IF(KALINDO[[#This Row],[//]]="","",HYPERLINK("[NOTA.xlsx]NOTA!D"&amp;KALINDO[[#This Row],[//]]+2,"&gt;"))</f>
        <v/>
      </c>
      <c r="D240" s="48" t="str">
        <f>IF(KALINDO[[#This Row],[ID NOTA]]="","",INDEX(Table1[QB],MATCH(KALINDO[[#This Row],[ID NOTA]],Table1[ID],0)))</f>
        <v/>
      </c>
      <c r="E24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40" s="48"/>
      <c r="G240" s="30" t="str">
        <f ca="1">IF(KALINDO[[#This Row],[N_ID]]="","",INDEX(INDIRECT($2:$2),KALINDO[[#This Row],[//]]))</f>
        <v/>
      </c>
      <c r="H240" s="30" t="str">
        <f ca="1">IF(KALINDO[[#This Row],[N_ID]]="","",INDEX(INDIRECT($2:$2),KALINDO[[#This Row],[//]]))</f>
        <v/>
      </c>
      <c r="I240" s="31" t="str">
        <f ca="1">IF(KALINDO[[#This Row],[N_ID]]="","",INDEX(INDIRECT($2:$2),KALINDO[[#This Row],[//]]))</f>
        <v/>
      </c>
      <c r="J240" s="31" t="str">
        <f ca="1">IF(KALINDO[[#This Row],[//]]="","",INDEX([3]!db[NB PAJAK],KALINDO[[#This Row],[stt]]-1))</f>
        <v/>
      </c>
      <c r="K240" s="48" t="str">
        <f ca="1">IF(KALINDO[[#This Row],[//]]="","",INDEX(INDIRECT($2:$2),KALINDO[[#This Row],[//]]))</f>
        <v/>
      </c>
      <c r="L240" s="48" t="str">
        <f ca="1">IF(KALINDO[[#This Row],[//]]="","",INDEX(INDIRECT($2:$2),KALINDO[[#This Row],[//]]))</f>
        <v/>
      </c>
      <c r="M240" s="48" t="str">
        <f ca="1">IF(KALINDO[[#This Row],[//]]="","",INDEX(INDIRECT($2:$2),KALINDO[[#This Row],[//]]))</f>
        <v/>
      </c>
      <c r="N240" s="33" t="str">
        <f ca="1">IF(KALINDO[[#This Row],[//]]="","",INDEX(INDIRECT($2:$2),KALINDO[[#This Row],[//]]))</f>
        <v/>
      </c>
      <c r="O240" s="44" t="str">
        <f ca="1">IF(KALINDO[[#This Row],[//]]="","",INDEX(INDIRECT($2:$2),KALINDO[[#This Row],[//]]))</f>
        <v/>
      </c>
      <c r="P240" s="44" t="str">
        <f ca="1">IF(KALINDO[[#This Row],[//]]="","",IF(INDEX(INDIRECT($2:$2),KALINDO[[#This Row],[//]])="","",INDEX(INDIRECT($2:$2),KALINDO[[#This Row],[//]])))</f>
        <v/>
      </c>
      <c r="Q240" s="33" t="str">
        <f ca="1">IF(KALINDO[[#This Row],[//]]="","",INDEX(INDIRECT($2:$2),KALINDO[[#This Row],[//]]))</f>
        <v/>
      </c>
      <c r="R2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40" s="45" t="str">
        <f ca="1">IF(KALINDO[[#This Row],[//]]="","",IF(INDEX(INDIRECT($2:$2),KALINDO[[#This Row],[//]])="","",INDEX(INDIRECT($2:$2),KALINDO[[#This Row],[//]])))</f>
        <v/>
      </c>
      <c r="U240" s="31" t="str">
        <f ca="1">IF(KALINDO[[#This Row],[//]]="","",INDEX(INDIRECT($2:$2),KALINDO[[#This Row],[//]]))</f>
        <v/>
      </c>
      <c r="V240" s="31" t="str">
        <f ca="1">LOWER(SUBSTITUTE(SUBSTITUTE(SUBSTITUTE(SUBSTITUTE(SUBSTITUTE(SUBSTITUTE(SUBSTITUTE(KALINDO[[#This Row],[N.B.nota]]," ",""),"-",""),"(",""),")",""),".",""),",",""),"/",""))</f>
        <v/>
      </c>
      <c r="W240" s="31" t="str">
        <f ca="1">IF(KALINDO[[#This Row],[concat]]="","",MATCH(KALINDO[[#This Row],[concat]],[3]!db[NB NOTA_C],0)+1)</f>
        <v/>
      </c>
      <c r="X240" s="31" t="str">
        <f ca="1">IF(KALINDO[[#This Row],[N.B.nota]]="","",ADDRESS(ROW(KALINDO[QB]),COLUMN(KALINDO[QB]))&amp;":"&amp;ADDRESS(ROW(),COLUMN(KALINDO[QB])))</f>
        <v/>
      </c>
      <c r="Y240" s="46" t="str">
        <f ca="1">IF(KALINDO[[#This Row],[//]]="","",HYPERLINK("[../DB.xlsx]DB!e"&amp;MATCH(KALINDO[[#This Row],[concat]],[3]!db[NB NOTA_C],0)+1,"&gt;"))</f>
        <v/>
      </c>
      <c r="Z240" s="32" t="str">
        <f ca="1">IF(KALINDO[[#This Row],[ID NOTA]]="",INDIRECT(ADDRESS(ROW()-1,COLUMN())),KALINDO[[#This Row],[ID NOTA]])</f>
        <v>ID NOTA_H</v>
      </c>
    </row>
    <row r="241" spans="1:26" x14ac:dyDescent="0.25">
      <c r="A241" s="32"/>
      <c r="B241" s="48" t="str">
        <f>IF(KALINDO[[#This Row],[N_ID]]="","",INDEX(Table1[ID],MATCH(KALINDO[[#This Row],[N_ID]],Table1[N_ID],0)))</f>
        <v/>
      </c>
      <c r="C241" s="48" t="str">
        <f ca="1">IF(KALINDO[[#This Row],[//]]="","",HYPERLINK("[NOTA.xlsx]NOTA!D"&amp;KALINDO[[#This Row],[//]]+2,"&gt;"))</f>
        <v/>
      </c>
      <c r="D241" s="48" t="str">
        <f>IF(KALINDO[[#This Row],[ID NOTA]]="","",INDEX(Table1[QB],MATCH(KALINDO[[#This Row],[ID NOTA]],Table1[ID],0)))</f>
        <v/>
      </c>
      <c r="E24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41" s="48"/>
      <c r="G241" s="30" t="str">
        <f ca="1">IF(KALINDO[[#This Row],[N_ID]]="","",INDEX(INDIRECT($2:$2),KALINDO[[#This Row],[//]]))</f>
        <v/>
      </c>
      <c r="H241" s="30" t="str">
        <f ca="1">IF(KALINDO[[#This Row],[N_ID]]="","",INDEX(INDIRECT($2:$2),KALINDO[[#This Row],[//]]))</f>
        <v/>
      </c>
      <c r="I241" s="31" t="str">
        <f ca="1">IF(KALINDO[[#This Row],[N_ID]]="","",INDEX(INDIRECT($2:$2),KALINDO[[#This Row],[//]]))</f>
        <v/>
      </c>
      <c r="J241" s="31" t="str">
        <f ca="1">IF(KALINDO[[#This Row],[//]]="","",INDEX([3]!db[NB PAJAK],KALINDO[[#This Row],[stt]]-1))</f>
        <v/>
      </c>
      <c r="K241" s="48" t="str">
        <f ca="1">IF(KALINDO[[#This Row],[//]]="","",INDEX(INDIRECT($2:$2),KALINDO[[#This Row],[//]]))</f>
        <v/>
      </c>
      <c r="L241" s="48" t="str">
        <f ca="1">IF(KALINDO[[#This Row],[//]]="","",INDEX(INDIRECT($2:$2),KALINDO[[#This Row],[//]]))</f>
        <v/>
      </c>
      <c r="M241" s="48" t="str">
        <f ca="1">IF(KALINDO[[#This Row],[//]]="","",INDEX(INDIRECT($2:$2),KALINDO[[#This Row],[//]]))</f>
        <v/>
      </c>
      <c r="N241" s="33" t="str">
        <f ca="1">IF(KALINDO[[#This Row],[//]]="","",INDEX(INDIRECT($2:$2),KALINDO[[#This Row],[//]]))</f>
        <v/>
      </c>
      <c r="O241" s="44" t="str">
        <f ca="1">IF(KALINDO[[#This Row],[//]]="","",INDEX(INDIRECT($2:$2),KALINDO[[#This Row],[//]]))</f>
        <v/>
      </c>
      <c r="P241" s="44" t="str">
        <f ca="1">IF(KALINDO[[#This Row],[//]]="","",IF(INDEX(INDIRECT($2:$2),KALINDO[[#This Row],[//]])="","",INDEX(INDIRECT($2:$2),KALINDO[[#This Row],[//]])))</f>
        <v/>
      </c>
      <c r="Q241" s="33" t="str">
        <f ca="1">IF(KALINDO[[#This Row],[//]]="","",INDEX(INDIRECT($2:$2),KALINDO[[#This Row],[//]]))</f>
        <v/>
      </c>
      <c r="R2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41" s="45" t="str">
        <f ca="1">IF(KALINDO[[#This Row],[//]]="","",IF(INDEX(INDIRECT($2:$2),KALINDO[[#This Row],[//]])="","",INDEX(INDIRECT($2:$2),KALINDO[[#This Row],[//]])))</f>
        <v/>
      </c>
      <c r="U241" s="31" t="str">
        <f ca="1">IF(KALINDO[[#This Row],[//]]="","",INDEX(INDIRECT($2:$2),KALINDO[[#This Row],[//]]))</f>
        <v/>
      </c>
      <c r="V241" s="31" t="str">
        <f ca="1">LOWER(SUBSTITUTE(SUBSTITUTE(SUBSTITUTE(SUBSTITUTE(SUBSTITUTE(SUBSTITUTE(SUBSTITUTE(KALINDO[[#This Row],[N.B.nota]]," ",""),"-",""),"(",""),")",""),".",""),",",""),"/",""))</f>
        <v/>
      </c>
      <c r="W241" s="31" t="str">
        <f ca="1">IF(KALINDO[[#This Row],[concat]]="","",MATCH(KALINDO[[#This Row],[concat]],[3]!db[NB NOTA_C],0)+1)</f>
        <v/>
      </c>
      <c r="X241" s="31" t="str">
        <f ca="1">IF(KALINDO[[#This Row],[N.B.nota]]="","",ADDRESS(ROW(KALINDO[QB]),COLUMN(KALINDO[QB]))&amp;":"&amp;ADDRESS(ROW(),COLUMN(KALINDO[QB])))</f>
        <v/>
      </c>
      <c r="Y241" s="46" t="str">
        <f ca="1">IF(KALINDO[[#This Row],[//]]="","",HYPERLINK("[../DB.xlsx]DB!e"&amp;MATCH(KALINDO[[#This Row],[concat]],[3]!db[NB NOTA_C],0)+1,"&gt;"))</f>
        <v/>
      </c>
      <c r="Z241" s="32" t="str">
        <f ca="1">IF(KALINDO[[#This Row],[ID NOTA]]="",INDIRECT(ADDRESS(ROW()-1,COLUMN())),KALINDO[[#This Row],[ID NOTA]])</f>
        <v>ID NOTA_H</v>
      </c>
    </row>
    <row r="242" spans="1:26" x14ac:dyDescent="0.25">
      <c r="A242" s="32"/>
      <c r="B242" s="48" t="str">
        <f>IF(KALINDO[[#This Row],[N_ID]]="","",INDEX(Table1[ID],MATCH(KALINDO[[#This Row],[N_ID]],Table1[N_ID],0)))</f>
        <v/>
      </c>
      <c r="C242" s="48" t="str">
        <f ca="1">IF(KALINDO[[#This Row],[//]]="","",HYPERLINK("[NOTA.xlsx]NOTA!D"&amp;KALINDO[[#This Row],[//]]+2,"&gt;"))</f>
        <v/>
      </c>
      <c r="D242" s="48" t="str">
        <f>IF(KALINDO[[#This Row],[ID NOTA]]="","",INDEX(Table1[QB],MATCH(KALINDO[[#This Row],[ID NOTA]],Table1[ID],0)))</f>
        <v/>
      </c>
      <c r="E24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42" s="48"/>
      <c r="G242" s="30" t="str">
        <f ca="1">IF(KALINDO[[#This Row],[N_ID]]="","",INDEX(INDIRECT($2:$2),KALINDO[[#This Row],[//]]))</f>
        <v/>
      </c>
      <c r="H242" s="30" t="str">
        <f ca="1">IF(KALINDO[[#This Row],[N_ID]]="","",INDEX(INDIRECT($2:$2),KALINDO[[#This Row],[//]]))</f>
        <v/>
      </c>
      <c r="I242" s="31" t="str">
        <f ca="1">IF(KALINDO[[#This Row],[N_ID]]="","",INDEX(INDIRECT($2:$2),KALINDO[[#This Row],[//]]))</f>
        <v/>
      </c>
      <c r="J242" s="31" t="str">
        <f ca="1">IF(KALINDO[[#This Row],[//]]="","",INDEX([3]!db[NB PAJAK],KALINDO[[#This Row],[stt]]-1))</f>
        <v/>
      </c>
      <c r="K242" s="48" t="str">
        <f ca="1">IF(KALINDO[[#This Row],[//]]="","",INDEX(INDIRECT($2:$2),KALINDO[[#This Row],[//]]))</f>
        <v/>
      </c>
      <c r="L242" s="48" t="str">
        <f ca="1">IF(KALINDO[[#This Row],[//]]="","",INDEX(INDIRECT($2:$2),KALINDO[[#This Row],[//]]))</f>
        <v/>
      </c>
      <c r="M242" s="48" t="str">
        <f ca="1">IF(KALINDO[[#This Row],[//]]="","",INDEX(INDIRECT($2:$2),KALINDO[[#This Row],[//]]))</f>
        <v/>
      </c>
      <c r="N242" s="33" t="str">
        <f ca="1">IF(KALINDO[[#This Row],[//]]="","",INDEX(INDIRECT($2:$2),KALINDO[[#This Row],[//]]))</f>
        <v/>
      </c>
      <c r="O242" s="44" t="str">
        <f ca="1">IF(KALINDO[[#This Row],[//]]="","",INDEX(INDIRECT($2:$2),KALINDO[[#This Row],[//]]))</f>
        <v/>
      </c>
      <c r="P242" s="44" t="str">
        <f ca="1">IF(KALINDO[[#This Row],[//]]="","",IF(INDEX(INDIRECT($2:$2),KALINDO[[#This Row],[//]])="","",INDEX(INDIRECT($2:$2),KALINDO[[#This Row],[//]])))</f>
        <v/>
      </c>
      <c r="Q242" s="33" t="str">
        <f ca="1">IF(KALINDO[[#This Row],[//]]="","",INDEX(INDIRECT($2:$2),KALINDO[[#This Row],[//]]))</f>
        <v/>
      </c>
      <c r="R2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42" s="45" t="str">
        <f ca="1">IF(KALINDO[[#This Row],[//]]="","",IF(INDEX(INDIRECT($2:$2),KALINDO[[#This Row],[//]])="","",INDEX(INDIRECT($2:$2),KALINDO[[#This Row],[//]])))</f>
        <v/>
      </c>
      <c r="U242" s="31" t="str">
        <f ca="1">IF(KALINDO[[#This Row],[//]]="","",INDEX(INDIRECT($2:$2),KALINDO[[#This Row],[//]]))</f>
        <v/>
      </c>
      <c r="V242" s="31" t="str">
        <f ca="1">LOWER(SUBSTITUTE(SUBSTITUTE(SUBSTITUTE(SUBSTITUTE(SUBSTITUTE(SUBSTITUTE(SUBSTITUTE(KALINDO[[#This Row],[N.B.nota]]," ",""),"-",""),"(",""),")",""),".",""),",",""),"/",""))</f>
        <v/>
      </c>
      <c r="W242" s="31" t="str">
        <f ca="1">IF(KALINDO[[#This Row],[concat]]="","",MATCH(KALINDO[[#This Row],[concat]],[3]!db[NB NOTA_C],0)+1)</f>
        <v/>
      </c>
      <c r="X242" s="31" t="str">
        <f ca="1">IF(KALINDO[[#This Row],[N.B.nota]]="","",ADDRESS(ROW(KALINDO[QB]),COLUMN(KALINDO[QB]))&amp;":"&amp;ADDRESS(ROW(),COLUMN(KALINDO[QB])))</f>
        <v/>
      </c>
      <c r="Y242" s="46" t="str">
        <f ca="1">IF(KALINDO[[#This Row],[//]]="","",HYPERLINK("[../DB.xlsx]DB!e"&amp;MATCH(KALINDO[[#This Row],[concat]],[3]!db[NB NOTA_C],0)+1,"&gt;"))</f>
        <v/>
      </c>
      <c r="Z242" s="32" t="str">
        <f ca="1">IF(KALINDO[[#This Row],[ID NOTA]]="",INDIRECT(ADDRESS(ROW()-1,COLUMN())),KALINDO[[#This Row],[ID NOTA]])</f>
        <v>ID NOTA_H</v>
      </c>
    </row>
    <row r="243" spans="1:26" x14ac:dyDescent="0.25">
      <c r="A243" s="32"/>
      <c r="B243" s="48" t="str">
        <f>IF(KALINDO[[#This Row],[N_ID]]="","",INDEX(Table1[ID],MATCH(KALINDO[[#This Row],[N_ID]],Table1[N_ID],0)))</f>
        <v/>
      </c>
      <c r="C243" s="48" t="str">
        <f ca="1">IF(KALINDO[[#This Row],[//]]="","",HYPERLINK("[NOTA.xlsx]NOTA!D"&amp;KALINDO[[#This Row],[//]]+2,"&gt;"))</f>
        <v/>
      </c>
      <c r="D243" s="48" t="str">
        <f>IF(KALINDO[[#This Row],[ID NOTA]]="","",INDEX(Table1[QB],MATCH(KALINDO[[#This Row],[ID NOTA]],Table1[ID],0)))</f>
        <v/>
      </c>
      <c r="E24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43" s="48"/>
      <c r="G243" s="30" t="str">
        <f ca="1">IF(KALINDO[[#This Row],[N_ID]]="","",INDEX(INDIRECT($2:$2),KALINDO[[#This Row],[//]]))</f>
        <v/>
      </c>
      <c r="H243" s="30" t="str">
        <f ca="1">IF(KALINDO[[#This Row],[N_ID]]="","",INDEX(INDIRECT($2:$2),KALINDO[[#This Row],[//]]))</f>
        <v/>
      </c>
      <c r="I243" s="31" t="str">
        <f ca="1">IF(KALINDO[[#This Row],[N_ID]]="","",INDEX(INDIRECT($2:$2),KALINDO[[#This Row],[//]]))</f>
        <v/>
      </c>
      <c r="J243" s="31" t="str">
        <f ca="1">IF(KALINDO[[#This Row],[//]]="","",INDEX([3]!db[NB PAJAK],KALINDO[[#This Row],[stt]]-1))</f>
        <v/>
      </c>
      <c r="K243" s="48" t="str">
        <f ca="1">IF(KALINDO[[#This Row],[//]]="","",INDEX(INDIRECT($2:$2),KALINDO[[#This Row],[//]]))</f>
        <v/>
      </c>
      <c r="L243" s="48" t="str">
        <f ca="1">IF(KALINDO[[#This Row],[//]]="","",INDEX(INDIRECT($2:$2),KALINDO[[#This Row],[//]]))</f>
        <v/>
      </c>
      <c r="M243" s="48" t="str">
        <f ca="1">IF(KALINDO[[#This Row],[//]]="","",INDEX(INDIRECT($2:$2),KALINDO[[#This Row],[//]]))</f>
        <v/>
      </c>
      <c r="N243" s="33" t="str">
        <f ca="1">IF(KALINDO[[#This Row],[//]]="","",INDEX(INDIRECT($2:$2),KALINDO[[#This Row],[//]]))</f>
        <v/>
      </c>
      <c r="O243" s="44" t="str">
        <f ca="1">IF(KALINDO[[#This Row],[//]]="","",INDEX(INDIRECT($2:$2),KALINDO[[#This Row],[//]]))</f>
        <v/>
      </c>
      <c r="P243" s="44" t="str">
        <f ca="1">IF(KALINDO[[#This Row],[//]]="","",IF(INDEX(INDIRECT($2:$2),KALINDO[[#This Row],[//]])="","",INDEX(INDIRECT($2:$2),KALINDO[[#This Row],[//]])))</f>
        <v/>
      </c>
      <c r="Q243" s="33" t="str">
        <f ca="1">IF(KALINDO[[#This Row],[//]]="","",INDEX(INDIRECT($2:$2),KALINDO[[#This Row],[//]]))</f>
        <v/>
      </c>
      <c r="R2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43" s="45" t="str">
        <f ca="1">IF(KALINDO[[#This Row],[//]]="","",IF(INDEX(INDIRECT($2:$2),KALINDO[[#This Row],[//]])="","",INDEX(INDIRECT($2:$2),KALINDO[[#This Row],[//]])))</f>
        <v/>
      </c>
      <c r="U243" s="31" t="str">
        <f ca="1">IF(KALINDO[[#This Row],[//]]="","",INDEX(INDIRECT($2:$2),KALINDO[[#This Row],[//]]))</f>
        <v/>
      </c>
      <c r="V243" s="31" t="str">
        <f ca="1">LOWER(SUBSTITUTE(SUBSTITUTE(SUBSTITUTE(SUBSTITUTE(SUBSTITUTE(SUBSTITUTE(SUBSTITUTE(KALINDO[[#This Row],[N.B.nota]]," ",""),"-",""),"(",""),")",""),".",""),",",""),"/",""))</f>
        <v/>
      </c>
      <c r="W243" s="31" t="str">
        <f ca="1">IF(KALINDO[[#This Row],[concat]]="","",MATCH(KALINDO[[#This Row],[concat]],[3]!db[NB NOTA_C],0)+1)</f>
        <v/>
      </c>
      <c r="X243" s="31" t="str">
        <f ca="1">IF(KALINDO[[#This Row],[N.B.nota]]="","",ADDRESS(ROW(KALINDO[QB]),COLUMN(KALINDO[QB]))&amp;":"&amp;ADDRESS(ROW(),COLUMN(KALINDO[QB])))</f>
        <v/>
      </c>
      <c r="Y243" s="46" t="str">
        <f ca="1">IF(KALINDO[[#This Row],[//]]="","",HYPERLINK("[../DB.xlsx]DB!e"&amp;MATCH(KALINDO[[#This Row],[concat]],[3]!db[NB NOTA_C],0)+1,"&gt;"))</f>
        <v/>
      </c>
      <c r="Z243" s="32" t="str">
        <f ca="1">IF(KALINDO[[#This Row],[ID NOTA]]="",INDIRECT(ADDRESS(ROW()-1,COLUMN())),KALINDO[[#This Row],[ID NOTA]])</f>
        <v>ID NOTA_H</v>
      </c>
    </row>
    <row r="244" spans="1:26" x14ac:dyDescent="0.25">
      <c r="A244" s="32"/>
      <c r="B244" s="48" t="str">
        <f>IF(KALINDO[[#This Row],[N_ID]]="","",INDEX(Table1[ID],MATCH(KALINDO[[#This Row],[N_ID]],Table1[N_ID],0)))</f>
        <v/>
      </c>
      <c r="C244" s="48" t="str">
        <f ca="1">IF(KALINDO[[#This Row],[//]]="","",HYPERLINK("[NOTA.xlsx]NOTA!D"&amp;KALINDO[[#This Row],[//]]+2,"&gt;"))</f>
        <v/>
      </c>
      <c r="D244" s="48" t="str">
        <f>IF(KALINDO[[#This Row],[ID NOTA]]="","",INDEX(Table1[QB],MATCH(KALINDO[[#This Row],[ID NOTA]],Table1[ID],0)))</f>
        <v/>
      </c>
      <c r="E24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44" s="48"/>
      <c r="G244" s="30" t="str">
        <f ca="1">IF(KALINDO[[#This Row],[N_ID]]="","",INDEX(INDIRECT($2:$2),KALINDO[[#This Row],[//]]))</f>
        <v/>
      </c>
      <c r="H244" s="30" t="str">
        <f ca="1">IF(KALINDO[[#This Row],[N_ID]]="","",INDEX(INDIRECT($2:$2),KALINDO[[#This Row],[//]]))</f>
        <v/>
      </c>
      <c r="I244" s="31" t="str">
        <f ca="1">IF(KALINDO[[#This Row],[N_ID]]="","",INDEX(INDIRECT($2:$2),KALINDO[[#This Row],[//]]))</f>
        <v/>
      </c>
      <c r="J244" s="31" t="str">
        <f ca="1">IF(KALINDO[[#This Row],[//]]="","",INDEX([3]!db[NB PAJAK],KALINDO[[#This Row],[stt]]-1))</f>
        <v/>
      </c>
      <c r="K244" s="48" t="str">
        <f ca="1">IF(KALINDO[[#This Row],[//]]="","",INDEX(INDIRECT($2:$2),KALINDO[[#This Row],[//]]))</f>
        <v/>
      </c>
      <c r="L244" s="48" t="str">
        <f ca="1">IF(KALINDO[[#This Row],[//]]="","",INDEX(INDIRECT($2:$2),KALINDO[[#This Row],[//]]))</f>
        <v/>
      </c>
      <c r="M244" s="48" t="str">
        <f ca="1">IF(KALINDO[[#This Row],[//]]="","",INDEX(INDIRECT($2:$2),KALINDO[[#This Row],[//]]))</f>
        <v/>
      </c>
      <c r="N244" s="33" t="str">
        <f ca="1">IF(KALINDO[[#This Row],[//]]="","",INDEX(INDIRECT($2:$2),KALINDO[[#This Row],[//]]))</f>
        <v/>
      </c>
      <c r="O244" s="44" t="str">
        <f ca="1">IF(KALINDO[[#This Row],[//]]="","",INDEX(INDIRECT($2:$2),KALINDO[[#This Row],[//]]))</f>
        <v/>
      </c>
      <c r="P244" s="44" t="str">
        <f ca="1">IF(KALINDO[[#This Row],[//]]="","",IF(INDEX(INDIRECT($2:$2),KALINDO[[#This Row],[//]])="","",INDEX(INDIRECT($2:$2),KALINDO[[#This Row],[//]])))</f>
        <v/>
      </c>
      <c r="Q244" s="33" t="str">
        <f ca="1">IF(KALINDO[[#This Row],[//]]="","",INDEX(INDIRECT($2:$2),KALINDO[[#This Row],[//]]))</f>
        <v/>
      </c>
      <c r="R2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44" s="45" t="str">
        <f ca="1">IF(KALINDO[[#This Row],[//]]="","",IF(INDEX(INDIRECT($2:$2),KALINDO[[#This Row],[//]])="","",INDEX(INDIRECT($2:$2),KALINDO[[#This Row],[//]])))</f>
        <v/>
      </c>
      <c r="U244" s="31" t="str">
        <f ca="1">IF(KALINDO[[#This Row],[//]]="","",INDEX(INDIRECT($2:$2),KALINDO[[#This Row],[//]]))</f>
        <v/>
      </c>
      <c r="V244" s="31" t="str">
        <f ca="1">LOWER(SUBSTITUTE(SUBSTITUTE(SUBSTITUTE(SUBSTITUTE(SUBSTITUTE(SUBSTITUTE(SUBSTITUTE(KALINDO[[#This Row],[N.B.nota]]," ",""),"-",""),"(",""),")",""),".",""),",",""),"/",""))</f>
        <v/>
      </c>
      <c r="W244" s="31" t="str">
        <f ca="1">IF(KALINDO[[#This Row],[concat]]="","",MATCH(KALINDO[[#This Row],[concat]],[3]!db[NB NOTA_C],0)+1)</f>
        <v/>
      </c>
      <c r="X244" s="31" t="str">
        <f ca="1">IF(KALINDO[[#This Row],[N.B.nota]]="","",ADDRESS(ROW(KALINDO[QB]),COLUMN(KALINDO[QB]))&amp;":"&amp;ADDRESS(ROW(),COLUMN(KALINDO[QB])))</f>
        <v/>
      </c>
      <c r="Y244" s="46" t="str">
        <f ca="1">IF(KALINDO[[#This Row],[//]]="","",HYPERLINK("[../DB.xlsx]DB!e"&amp;MATCH(KALINDO[[#This Row],[concat]],[3]!db[NB NOTA_C],0)+1,"&gt;"))</f>
        <v/>
      </c>
      <c r="Z244" s="32" t="str">
        <f ca="1">IF(KALINDO[[#This Row],[ID NOTA]]="",INDIRECT(ADDRESS(ROW()-1,COLUMN())),KALINDO[[#This Row],[ID NOTA]])</f>
        <v>ID NOTA_H</v>
      </c>
    </row>
    <row r="245" spans="1:26" x14ac:dyDescent="0.25">
      <c r="A245" s="32"/>
      <c r="B245" s="48" t="str">
        <f>IF(KALINDO[[#This Row],[N_ID]]="","",INDEX(Table1[ID],MATCH(KALINDO[[#This Row],[N_ID]],Table1[N_ID],0)))</f>
        <v/>
      </c>
      <c r="C245" s="48" t="str">
        <f ca="1">IF(KALINDO[[#This Row],[//]]="","",HYPERLINK("[NOTA.xlsx]NOTA!D"&amp;KALINDO[[#This Row],[//]]+2,"&gt;"))</f>
        <v/>
      </c>
      <c r="D245" s="48" t="str">
        <f>IF(KALINDO[[#This Row],[ID NOTA]]="","",INDEX(Table1[QB],MATCH(KALINDO[[#This Row],[ID NOTA]],Table1[ID],0)))</f>
        <v/>
      </c>
      <c r="E24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45" s="48"/>
      <c r="G245" s="30" t="str">
        <f ca="1">IF(KALINDO[[#This Row],[N_ID]]="","",INDEX(INDIRECT($2:$2),KALINDO[[#This Row],[//]]))</f>
        <v/>
      </c>
      <c r="H245" s="30" t="str">
        <f ca="1">IF(KALINDO[[#This Row],[N_ID]]="","",INDEX(INDIRECT($2:$2),KALINDO[[#This Row],[//]]))</f>
        <v/>
      </c>
      <c r="I245" s="31" t="str">
        <f ca="1">IF(KALINDO[[#This Row],[N_ID]]="","",INDEX(INDIRECT($2:$2),KALINDO[[#This Row],[//]]))</f>
        <v/>
      </c>
      <c r="J245" s="31" t="str">
        <f ca="1">IF(KALINDO[[#This Row],[//]]="","",INDEX([3]!db[NB PAJAK],KALINDO[[#This Row],[stt]]-1))</f>
        <v/>
      </c>
      <c r="K245" s="48" t="str">
        <f ca="1">IF(KALINDO[[#This Row],[//]]="","",INDEX(INDIRECT($2:$2),KALINDO[[#This Row],[//]]))</f>
        <v/>
      </c>
      <c r="L245" s="48" t="str">
        <f ca="1">IF(KALINDO[[#This Row],[//]]="","",INDEX(INDIRECT($2:$2),KALINDO[[#This Row],[//]]))</f>
        <v/>
      </c>
      <c r="M245" s="48" t="str">
        <f ca="1">IF(KALINDO[[#This Row],[//]]="","",INDEX(INDIRECT($2:$2),KALINDO[[#This Row],[//]]))</f>
        <v/>
      </c>
      <c r="N245" s="33" t="str">
        <f ca="1">IF(KALINDO[[#This Row],[//]]="","",INDEX(INDIRECT($2:$2),KALINDO[[#This Row],[//]]))</f>
        <v/>
      </c>
      <c r="O245" s="44" t="str">
        <f ca="1">IF(KALINDO[[#This Row],[//]]="","",INDEX(INDIRECT($2:$2),KALINDO[[#This Row],[//]]))</f>
        <v/>
      </c>
      <c r="P245" s="44" t="str">
        <f ca="1">IF(KALINDO[[#This Row],[//]]="","",IF(INDEX(INDIRECT($2:$2),KALINDO[[#This Row],[//]])="","",INDEX(INDIRECT($2:$2),KALINDO[[#This Row],[//]])))</f>
        <v/>
      </c>
      <c r="Q245" s="33" t="str">
        <f ca="1">IF(KALINDO[[#This Row],[//]]="","",INDEX(INDIRECT($2:$2),KALINDO[[#This Row],[//]]))</f>
        <v/>
      </c>
      <c r="R2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45" s="45" t="str">
        <f ca="1">IF(KALINDO[[#This Row],[//]]="","",IF(INDEX(INDIRECT($2:$2),KALINDO[[#This Row],[//]])="","",INDEX(INDIRECT($2:$2),KALINDO[[#This Row],[//]])))</f>
        <v/>
      </c>
      <c r="U245" s="31" t="str">
        <f ca="1">IF(KALINDO[[#This Row],[//]]="","",INDEX(INDIRECT($2:$2),KALINDO[[#This Row],[//]]))</f>
        <v/>
      </c>
      <c r="V245" s="31" t="str">
        <f ca="1">LOWER(SUBSTITUTE(SUBSTITUTE(SUBSTITUTE(SUBSTITUTE(SUBSTITUTE(SUBSTITUTE(SUBSTITUTE(KALINDO[[#This Row],[N.B.nota]]," ",""),"-",""),"(",""),")",""),".",""),",",""),"/",""))</f>
        <v/>
      </c>
      <c r="W245" s="31" t="str">
        <f ca="1">IF(KALINDO[[#This Row],[concat]]="","",MATCH(KALINDO[[#This Row],[concat]],[3]!db[NB NOTA_C],0)+1)</f>
        <v/>
      </c>
      <c r="X245" s="31" t="str">
        <f ca="1">IF(KALINDO[[#This Row],[N.B.nota]]="","",ADDRESS(ROW(KALINDO[QB]),COLUMN(KALINDO[QB]))&amp;":"&amp;ADDRESS(ROW(),COLUMN(KALINDO[QB])))</f>
        <v/>
      </c>
      <c r="Y245" s="46" t="str">
        <f ca="1">IF(KALINDO[[#This Row],[//]]="","",HYPERLINK("[../DB.xlsx]DB!e"&amp;MATCH(KALINDO[[#This Row],[concat]],[3]!db[NB NOTA_C],0)+1,"&gt;"))</f>
        <v/>
      </c>
      <c r="Z245" s="32" t="str">
        <f ca="1">IF(KALINDO[[#This Row],[ID NOTA]]="",INDIRECT(ADDRESS(ROW()-1,COLUMN())),KALINDO[[#This Row],[ID NOTA]])</f>
        <v>ID NOTA_H</v>
      </c>
    </row>
    <row r="246" spans="1:26" x14ac:dyDescent="0.25">
      <c r="A246" s="32"/>
      <c r="B246" s="48" t="str">
        <f>IF(KALINDO[[#This Row],[N_ID]]="","",INDEX(Table1[ID],MATCH(KALINDO[[#This Row],[N_ID]],Table1[N_ID],0)))</f>
        <v/>
      </c>
      <c r="C246" s="48" t="str">
        <f ca="1">IF(KALINDO[[#This Row],[//]]="","",HYPERLINK("[NOTA.xlsx]NOTA!D"&amp;KALINDO[[#This Row],[//]]+2,"&gt;"))</f>
        <v/>
      </c>
      <c r="D246" s="48" t="str">
        <f>IF(KALINDO[[#This Row],[ID NOTA]]="","",INDEX(Table1[QB],MATCH(KALINDO[[#This Row],[ID NOTA]],Table1[ID],0)))</f>
        <v/>
      </c>
      <c r="E24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46" s="48"/>
      <c r="G246" s="30" t="str">
        <f ca="1">IF(KALINDO[[#This Row],[N_ID]]="","",INDEX(INDIRECT($2:$2),KALINDO[[#This Row],[//]]))</f>
        <v/>
      </c>
      <c r="H246" s="30" t="str">
        <f ca="1">IF(KALINDO[[#This Row],[N_ID]]="","",INDEX(INDIRECT($2:$2),KALINDO[[#This Row],[//]]))</f>
        <v/>
      </c>
      <c r="I246" s="31" t="str">
        <f ca="1">IF(KALINDO[[#This Row],[N_ID]]="","",INDEX(INDIRECT($2:$2),KALINDO[[#This Row],[//]]))</f>
        <v/>
      </c>
      <c r="J246" s="31" t="str">
        <f ca="1">IF(KALINDO[[#This Row],[//]]="","",INDEX([3]!db[NB PAJAK],KALINDO[[#This Row],[stt]]-1))</f>
        <v/>
      </c>
      <c r="K246" s="48" t="str">
        <f ca="1">IF(KALINDO[[#This Row],[//]]="","",INDEX(INDIRECT($2:$2),KALINDO[[#This Row],[//]]))</f>
        <v/>
      </c>
      <c r="L246" s="48" t="str">
        <f ca="1">IF(KALINDO[[#This Row],[//]]="","",INDEX(INDIRECT($2:$2),KALINDO[[#This Row],[//]]))</f>
        <v/>
      </c>
      <c r="M246" s="48" t="str">
        <f ca="1">IF(KALINDO[[#This Row],[//]]="","",INDEX(INDIRECT($2:$2),KALINDO[[#This Row],[//]]))</f>
        <v/>
      </c>
      <c r="N246" s="33" t="str">
        <f ca="1">IF(KALINDO[[#This Row],[//]]="","",INDEX(INDIRECT($2:$2),KALINDO[[#This Row],[//]]))</f>
        <v/>
      </c>
      <c r="O246" s="44" t="str">
        <f ca="1">IF(KALINDO[[#This Row],[//]]="","",INDEX(INDIRECT($2:$2),KALINDO[[#This Row],[//]]))</f>
        <v/>
      </c>
      <c r="P246" s="44" t="str">
        <f ca="1">IF(KALINDO[[#This Row],[//]]="","",IF(INDEX(INDIRECT($2:$2),KALINDO[[#This Row],[//]])="","",INDEX(INDIRECT($2:$2),KALINDO[[#This Row],[//]])))</f>
        <v/>
      </c>
      <c r="Q246" s="33" t="str">
        <f ca="1">IF(KALINDO[[#This Row],[//]]="","",INDEX(INDIRECT($2:$2),KALINDO[[#This Row],[//]]))</f>
        <v/>
      </c>
      <c r="R2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46" s="45" t="str">
        <f ca="1">IF(KALINDO[[#This Row],[//]]="","",IF(INDEX(INDIRECT($2:$2),KALINDO[[#This Row],[//]])="","",INDEX(INDIRECT($2:$2),KALINDO[[#This Row],[//]])))</f>
        <v/>
      </c>
      <c r="U246" s="31" t="str">
        <f ca="1">IF(KALINDO[[#This Row],[//]]="","",INDEX(INDIRECT($2:$2),KALINDO[[#This Row],[//]]))</f>
        <v/>
      </c>
      <c r="V246" s="31" t="str">
        <f ca="1">LOWER(SUBSTITUTE(SUBSTITUTE(SUBSTITUTE(SUBSTITUTE(SUBSTITUTE(SUBSTITUTE(SUBSTITUTE(KALINDO[[#This Row],[N.B.nota]]," ",""),"-",""),"(",""),")",""),".",""),",",""),"/",""))</f>
        <v/>
      </c>
      <c r="W246" s="31" t="str">
        <f ca="1">IF(KALINDO[[#This Row],[concat]]="","",MATCH(KALINDO[[#This Row],[concat]],[3]!db[NB NOTA_C],0)+1)</f>
        <v/>
      </c>
      <c r="X246" s="31" t="str">
        <f ca="1">IF(KALINDO[[#This Row],[N.B.nota]]="","",ADDRESS(ROW(KALINDO[QB]),COLUMN(KALINDO[QB]))&amp;":"&amp;ADDRESS(ROW(),COLUMN(KALINDO[QB])))</f>
        <v/>
      </c>
      <c r="Y246" s="46" t="str">
        <f ca="1">IF(KALINDO[[#This Row],[//]]="","",HYPERLINK("[../DB.xlsx]DB!e"&amp;MATCH(KALINDO[[#This Row],[concat]],[3]!db[NB NOTA_C],0)+1,"&gt;"))</f>
        <v/>
      </c>
      <c r="Z246" s="32" t="str">
        <f ca="1">IF(KALINDO[[#This Row],[ID NOTA]]="",INDIRECT(ADDRESS(ROW()-1,COLUMN())),KALINDO[[#This Row],[ID NOTA]])</f>
        <v>ID NOTA_H</v>
      </c>
    </row>
    <row r="247" spans="1:26" x14ac:dyDescent="0.25">
      <c r="A247" s="32"/>
      <c r="B247" s="48" t="str">
        <f>IF(KALINDO[[#This Row],[N_ID]]="","",INDEX(Table1[ID],MATCH(KALINDO[[#This Row],[N_ID]],Table1[N_ID],0)))</f>
        <v/>
      </c>
      <c r="C247" s="48" t="str">
        <f ca="1">IF(KALINDO[[#This Row],[//]]="","",HYPERLINK("[NOTA.xlsx]NOTA!D"&amp;KALINDO[[#This Row],[//]]+2,"&gt;"))</f>
        <v/>
      </c>
      <c r="D247" s="48" t="str">
        <f>IF(KALINDO[[#This Row],[ID NOTA]]="","",INDEX(Table1[QB],MATCH(KALINDO[[#This Row],[ID NOTA]],Table1[ID],0)))</f>
        <v/>
      </c>
      <c r="E24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47" s="48"/>
      <c r="G247" s="30" t="str">
        <f ca="1">IF(KALINDO[[#This Row],[N_ID]]="","",INDEX(INDIRECT($2:$2),KALINDO[[#This Row],[//]]))</f>
        <v/>
      </c>
      <c r="H247" s="30" t="str">
        <f ca="1">IF(KALINDO[[#This Row],[N_ID]]="","",INDEX(INDIRECT($2:$2),KALINDO[[#This Row],[//]]))</f>
        <v/>
      </c>
      <c r="I247" s="31" t="str">
        <f ca="1">IF(KALINDO[[#This Row],[N_ID]]="","",INDEX(INDIRECT($2:$2),KALINDO[[#This Row],[//]]))</f>
        <v/>
      </c>
      <c r="J247" s="31" t="str">
        <f ca="1">IF(KALINDO[[#This Row],[//]]="","",INDEX([3]!db[NB PAJAK],KALINDO[[#This Row],[stt]]-1))</f>
        <v/>
      </c>
      <c r="K247" s="48" t="str">
        <f ca="1">IF(KALINDO[[#This Row],[//]]="","",INDEX(INDIRECT($2:$2),KALINDO[[#This Row],[//]]))</f>
        <v/>
      </c>
      <c r="L247" s="48" t="str">
        <f ca="1">IF(KALINDO[[#This Row],[//]]="","",INDEX(INDIRECT($2:$2),KALINDO[[#This Row],[//]]))</f>
        <v/>
      </c>
      <c r="M247" s="48" t="str">
        <f ca="1">IF(KALINDO[[#This Row],[//]]="","",INDEX(INDIRECT($2:$2),KALINDO[[#This Row],[//]]))</f>
        <v/>
      </c>
      <c r="N247" s="33" t="str">
        <f ca="1">IF(KALINDO[[#This Row],[//]]="","",INDEX(INDIRECT($2:$2),KALINDO[[#This Row],[//]]))</f>
        <v/>
      </c>
      <c r="O247" s="44" t="str">
        <f ca="1">IF(KALINDO[[#This Row],[//]]="","",INDEX(INDIRECT($2:$2),KALINDO[[#This Row],[//]]))</f>
        <v/>
      </c>
      <c r="P247" s="44" t="str">
        <f ca="1">IF(KALINDO[[#This Row],[//]]="","",IF(INDEX(INDIRECT($2:$2),KALINDO[[#This Row],[//]])="","",INDEX(INDIRECT($2:$2),KALINDO[[#This Row],[//]])))</f>
        <v/>
      </c>
      <c r="Q247" s="33" t="str">
        <f ca="1">IF(KALINDO[[#This Row],[//]]="","",INDEX(INDIRECT($2:$2),KALINDO[[#This Row],[//]]))</f>
        <v/>
      </c>
      <c r="R2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47" s="45" t="str">
        <f ca="1">IF(KALINDO[[#This Row],[//]]="","",IF(INDEX(INDIRECT($2:$2),KALINDO[[#This Row],[//]])="","",INDEX(INDIRECT($2:$2),KALINDO[[#This Row],[//]])))</f>
        <v/>
      </c>
      <c r="U247" s="31" t="str">
        <f ca="1">IF(KALINDO[[#This Row],[//]]="","",INDEX(INDIRECT($2:$2),KALINDO[[#This Row],[//]]))</f>
        <v/>
      </c>
      <c r="V247" s="31" t="str">
        <f ca="1">LOWER(SUBSTITUTE(SUBSTITUTE(SUBSTITUTE(SUBSTITUTE(SUBSTITUTE(SUBSTITUTE(SUBSTITUTE(KALINDO[[#This Row],[N.B.nota]]," ",""),"-",""),"(",""),")",""),".",""),",",""),"/",""))</f>
        <v/>
      </c>
      <c r="W247" s="31" t="str">
        <f ca="1">IF(KALINDO[[#This Row],[concat]]="","",MATCH(KALINDO[[#This Row],[concat]],[3]!db[NB NOTA_C],0)+1)</f>
        <v/>
      </c>
      <c r="X247" s="31" t="str">
        <f ca="1">IF(KALINDO[[#This Row],[N.B.nota]]="","",ADDRESS(ROW(KALINDO[QB]),COLUMN(KALINDO[QB]))&amp;":"&amp;ADDRESS(ROW(),COLUMN(KALINDO[QB])))</f>
        <v/>
      </c>
      <c r="Y247" s="46" t="str">
        <f ca="1">IF(KALINDO[[#This Row],[//]]="","",HYPERLINK("[../DB.xlsx]DB!e"&amp;MATCH(KALINDO[[#This Row],[concat]],[3]!db[NB NOTA_C],0)+1,"&gt;"))</f>
        <v/>
      </c>
      <c r="Z247" s="32" t="str">
        <f ca="1">IF(KALINDO[[#This Row],[ID NOTA]]="",INDIRECT(ADDRESS(ROW()-1,COLUMN())),KALINDO[[#This Row],[ID NOTA]])</f>
        <v>ID NOTA_H</v>
      </c>
    </row>
    <row r="248" spans="1:26" x14ac:dyDescent="0.25">
      <c r="A248" s="32"/>
      <c r="B248" s="48" t="str">
        <f>IF(KALINDO[[#This Row],[N_ID]]="","",INDEX(Table1[ID],MATCH(KALINDO[[#This Row],[N_ID]],Table1[N_ID],0)))</f>
        <v/>
      </c>
      <c r="C248" s="48" t="str">
        <f ca="1">IF(KALINDO[[#This Row],[//]]="","",HYPERLINK("[NOTA.xlsx]NOTA!D"&amp;KALINDO[[#This Row],[//]]+2,"&gt;"))</f>
        <v/>
      </c>
      <c r="D248" s="48" t="str">
        <f>IF(KALINDO[[#This Row],[ID NOTA]]="","",INDEX(Table1[QB],MATCH(KALINDO[[#This Row],[ID NOTA]],Table1[ID],0)))</f>
        <v/>
      </c>
      <c r="E24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48" s="48"/>
      <c r="G248" s="30" t="str">
        <f ca="1">IF(KALINDO[[#This Row],[N_ID]]="","",INDEX(INDIRECT($2:$2),KALINDO[[#This Row],[//]]))</f>
        <v/>
      </c>
      <c r="H248" s="30" t="str">
        <f ca="1">IF(KALINDO[[#This Row],[N_ID]]="","",INDEX(INDIRECT($2:$2),KALINDO[[#This Row],[//]]))</f>
        <v/>
      </c>
      <c r="I248" s="31" t="str">
        <f ca="1">IF(KALINDO[[#This Row],[N_ID]]="","",INDEX(INDIRECT($2:$2),KALINDO[[#This Row],[//]]))</f>
        <v/>
      </c>
      <c r="J248" s="31" t="str">
        <f ca="1">IF(KALINDO[[#This Row],[//]]="","",INDEX([3]!db[NB PAJAK],KALINDO[[#This Row],[stt]]-1))</f>
        <v/>
      </c>
      <c r="K248" s="48" t="str">
        <f ca="1">IF(KALINDO[[#This Row],[//]]="","",INDEX(INDIRECT($2:$2),KALINDO[[#This Row],[//]]))</f>
        <v/>
      </c>
      <c r="L248" s="48" t="str">
        <f ca="1">IF(KALINDO[[#This Row],[//]]="","",INDEX(INDIRECT($2:$2),KALINDO[[#This Row],[//]]))</f>
        <v/>
      </c>
      <c r="M248" s="48" t="str">
        <f ca="1">IF(KALINDO[[#This Row],[//]]="","",INDEX(INDIRECT($2:$2),KALINDO[[#This Row],[//]]))</f>
        <v/>
      </c>
      <c r="N248" s="33" t="str">
        <f ca="1">IF(KALINDO[[#This Row],[//]]="","",INDEX(INDIRECT($2:$2),KALINDO[[#This Row],[//]]))</f>
        <v/>
      </c>
      <c r="O248" s="44" t="str">
        <f ca="1">IF(KALINDO[[#This Row],[//]]="","",INDEX(INDIRECT($2:$2),KALINDO[[#This Row],[//]]))</f>
        <v/>
      </c>
      <c r="P248" s="44" t="str">
        <f ca="1">IF(KALINDO[[#This Row],[//]]="","",IF(INDEX(INDIRECT($2:$2),KALINDO[[#This Row],[//]])="","",INDEX(INDIRECT($2:$2),KALINDO[[#This Row],[//]])))</f>
        <v/>
      </c>
      <c r="Q248" s="33" t="str">
        <f ca="1">IF(KALINDO[[#This Row],[//]]="","",INDEX(INDIRECT($2:$2),KALINDO[[#This Row],[//]]))</f>
        <v/>
      </c>
      <c r="R2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48" s="45" t="str">
        <f ca="1">IF(KALINDO[[#This Row],[//]]="","",IF(INDEX(INDIRECT($2:$2),KALINDO[[#This Row],[//]])="","",INDEX(INDIRECT($2:$2),KALINDO[[#This Row],[//]])))</f>
        <v/>
      </c>
      <c r="U248" s="31" t="str">
        <f ca="1">IF(KALINDO[[#This Row],[//]]="","",INDEX(INDIRECT($2:$2),KALINDO[[#This Row],[//]]))</f>
        <v/>
      </c>
      <c r="V248" s="31" t="str">
        <f ca="1">LOWER(SUBSTITUTE(SUBSTITUTE(SUBSTITUTE(SUBSTITUTE(SUBSTITUTE(SUBSTITUTE(SUBSTITUTE(KALINDO[[#This Row],[N.B.nota]]," ",""),"-",""),"(",""),")",""),".",""),",",""),"/",""))</f>
        <v/>
      </c>
      <c r="W248" s="31" t="str">
        <f ca="1">IF(KALINDO[[#This Row],[concat]]="","",MATCH(KALINDO[[#This Row],[concat]],[3]!db[NB NOTA_C],0)+1)</f>
        <v/>
      </c>
      <c r="X248" s="31" t="str">
        <f ca="1">IF(KALINDO[[#This Row],[N.B.nota]]="","",ADDRESS(ROW(KALINDO[QB]),COLUMN(KALINDO[QB]))&amp;":"&amp;ADDRESS(ROW(),COLUMN(KALINDO[QB])))</f>
        <v/>
      </c>
      <c r="Y248" s="46" t="str">
        <f ca="1">IF(KALINDO[[#This Row],[//]]="","",HYPERLINK("[../DB.xlsx]DB!e"&amp;MATCH(KALINDO[[#This Row],[concat]],[3]!db[NB NOTA_C],0)+1,"&gt;"))</f>
        <v/>
      </c>
      <c r="Z248" s="32" t="str">
        <f ca="1">IF(KALINDO[[#This Row],[ID NOTA]]="",INDIRECT(ADDRESS(ROW()-1,COLUMN())),KALINDO[[#This Row],[ID NOTA]])</f>
        <v>ID NOTA_H</v>
      </c>
    </row>
    <row r="249" spans="1:26" x14ac:dyDescent="0.25">
      <c r="A249" s="32"/>
      <c r="B249" s="48" t="str">
        <f>IF(KALINDO[[#This Row],[N_ID]]="","",INDEX(Table1[ID],MATCH(KALINDO[[#This Row],[N_ID]],Table1[N_ID],0)))</f>
        <v/>
      </c>
      <c r="C249" s="48" t="str">
        <f ca="1">IF(KALINDO[[#This Row],[//]]="","",HYPERLINK("[NOTA.xlsx]NOTA!D"&amp;KALINDO[[#This Row],[//]]+2,"&gt;"))</f>
        <v/>
      </c>
      <c r="D249" s="48" t="str">
        <f>IF(KALINDO[[#This Row],[ID NOTA]]="","",INDEX(Table1[QB],MATCH(KALINDO[[#This Row],[ID NOTA]],Table1[ID],0)))</f>
        <v/>
      </c>
      <c r="E24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49" s="48"/>
      <c r="G249" s="30" t="str">
        <f ca="1">IF(KALINDO[[#This Row],[N_ID]]="","",INDEX(INDIRECT($2:$2),KALINDO[[#This Row],[//]]))</f>
        <v/>
      </c>
      <c r="H249" s="30" t="str">
        <f ca="1">IF(KALINDO[[#This Row],[N_ID]]="","",INDEX(INDIRECT($2:$2),KALINDO[[#This Row],[//]]))</f>
        <v/>
      </c>
      <c r="I249" s="31" t="str">
        <f ca="1">IF(KALINDO[[#This Row],[N_ID]]="","",INDEX(INDIRECT($2:$2),KALINDO[[#This Row],[//]]))</f>
        <v/>
      </c>
      <c r="J249" s="31" t="str">
        <f ca="1">IF(KALINDO[[#This Row],[//]]="","",INDEX([3]!db[NB PAJAK],KALINDO[[#This Row],[stt]]-1))</f>
        <v/>
      </c>
      <c r="K249" s="48" t="str">
        <f ca="1">IF(KALINDO[[#This Row],[//]]="","",INDEX(INDIRECT($2:$2),KALINDO[[#This Row],[//]]))</f>
        <v/>
      </c>
      <c r="L249" s="48" t="str">
        <f ca="1">IF(KALINDO[[#This Row],[//]]="","",INDEX(INDIRECT($2:$2),KALINDO[[#This Row],[//]]))</f>
        <v/>
      </c>
      <c r="M249" s="48" t="str">
        <f ca="1">IF(KALINDO[[#This Row],[//]]="","",INDEX(INDIRECT($2:$2),KALINDO[[#This Row],[//]]))</f>
        <v/>
      </c>
      <c r="N249" s="33" t="str">
        <f ca="1">IF(KALINDO[[#This Row],[//]]="","",INDEX(INDIRECT($2:$2),KALINDO[[#This Row],[//]]))</f>
        <v/>
      </c>
      <c r="O249" s="44" t="str">
        <f ca="1">IF(KALINDO[[#This Row],[//]]="","",INDEX(INDIRECT($2:$2),KALINDO[[#This Row],[//]]))</f>
        <v/>
      </c>
      <c r="P249" s="44" t="str">
        <f ca="1">IF(KALINDO[[#This Row],[//]]="","",IF(INDEX(INDIRECT($2:$2),KALINDO[[#This Row],[//]])="","",INDEX(INDIRECT($2:$2),KALINDO[[#This Row],[//]])))</f>
        <v/>
      </c>
      <c r="Q249" s="33" t="str">
        <f ca="1">IF(KALINDO[[#This Row],[//]]="","",INDEX(INDIRECT($2:$2),KALINDO[[#This Row],[//]]))</f>
        <v/>
      </c>
      <c r="R2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49" s="45" t="str">
        <f ca="1">IF(KALINDO[[#This Row],[//]]="","",IF(INDEX(INDIRECT($2:$2),KALINDO[[#This Row],[//]])="","",INDEX(INDIRECT($2:$2),KALINDO[[#This Row],[//]])))</f>
        <v/>
      </c>
      <c r="U249" s="31" t="str">
        <f ca="1">IF(KALINDO[[#This Row],[//]]="","",INDEX(INDIRECT($2:$2),KALINDO[[#This Row],[//]]))</f>
        <v/>
      </c>
      <c r="V249" s="31" t="str">
        <f ca="1">LOWER(SUBSTITUTE(SUBSTITUTE(SUBSTITUTE(SUBSTITUTE(SUBSTITUTE(SUBSTITUTE(SUBSTITUTE(KALINDO[[#This Row],[N.B.nota]]," ",""),"-",""),"(",""),")",""),".",""),",",""),"/",""))</f>
        <v/>
      </c>
      <c r="W249" s="31" t="str">
        <f ca="1">IF(KALINDO[[#This Row],[concat]]="","",MATCH(KALINDO[[#This Row],[concat]],[3]!db[NB NOTA_C],0)+1)</f>
        <v/>
      </c>
      <c r="X249" s="31" t="str">
        <f ca="1">IF(KALINDO[[#This Row],[N.B.nota]]="","",ADDRESS(ROW(KALINDO[QB]),COLUMN(KALINDO[QB]))&amp;":"&amp;ADDRESS(ROW(),COLUMN(KALINDO[QB])))</f>
        <v/>
      </c>
      <c r="Y249" s="46" t="str">
        <f ca="1">IF(KALINDO[[#This Row],[//]]="","",HYPERLINK("[../DB.xlsx]DB!e"&amp;MATCH(KALINDO[[#This Row],[concat]],[3]!db[NB NOTA_C],0)+1,"&gt;"))</f>
        <v/>
      </c>
      <c r="Z249" s="32" t="str">
        <f ca="1">IF(KALINDO[[#This Row],[ID NOTA]]="",INDIRECT(ADDRESS(ROW()-1,COLUMN())),KALINDO[[#This Row],[ID NOTA]])</f>
        <v>ID NOTA_H</v>
      </c>
    </row>
    <row r="250" spans="1:26" x14ac:dyDescent="0.25">
      <c r="A250" s="32"/>
      <c r="B250" s="48" t="str">
        <f>IF(KALINDO[[#This Row],[N_ID]]="","",INDEX(Table1[ID],MATCH(KALINDO[[#This Row],[N_ID]],Table1[N_ID],0)))</f>
        <v/>
      </c>
      <c r="C250" s="48" t="str">
        <f ca="1">IF(KALINDO[[#This Row],[//]]="","",HYPERLINK("[NOTA.xlsx]NOTA!D"&amp;KALINDO[[#This Row],[//]]+2,"&gt;"))</f>
        <v/>
      </c>
      <c r="D250" s="48" t="str">
        <f>IF(KALINDO[[#This Row],[ID NOTA]]="","",INDEX(Table1[QB],MATCH(KALINDO[[#This Row],[ID NOTA]],Table1[ID],0)))</f>
        <v/>
      </c>
      <c r="E25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50" s="48"/>
      <c r="G250" s="30" t="str">
        <f ca="1">IF(KALINDO[[#This Row],[N_ID]]="","",INDEX(INDIRECT($2:$2),KALINDO[[#This Row],[//]]))</f>
        <v/>
      </c>
      <c r="H250" s="30" t="str">
        <f ca="1">IF(KALINDO[[#This Row],[N_ID]]="","",INDEX(INDIRECT($2:$2),KALINDO[[#This Row],[//]]))</f>
        <v/>
      </c>
      <c r="I250" s="31" t="str">
        <f ca="1">IF(KALINDO[[#This Row],[N_ID]]="","",INDEX(INDIRECT($2:$2),KALINDO[[#This Row],[//]]))</f>
        <v/>
      </c>
      <c r="J250" s="31" t="str">
        <f ca="1">IF(KALINDO[[#This Row],[//]]="","",INDEX([3]!db[NB PAJAK],KALINDO[[#This Row],[stt]]-1))</f>
        <v/>
      </c>
      <c r="K250" s="48" t="str">
        <f ca="1">IF(KALINDO[[#This Row],[//]]="","",INDEX(INDIRECT($2:$2),KALINDO[[#This Row],[//]]))</f>
        <v/>
      </c>
      <c r="L250" s="48" t="str">
        <f ca="1">IF(KALINDO[[#This Row],[//]]="","",INDEX(INDIRECT($2:$2),KALINDO[[#This Row],[//]]))</f>
        <v/>
      </c>
      <c r="M250" s="48" t="str">
        <f ca="1">IF(KALINDO[[#This Row],[//]]="","",INDEX(INDIRECT($2:$2),KALINDO[[#This Row],[//]]))</f>
        <v/>
      </c>
      <c r="N250" s="33" t="str">
        <f ca="1">IF(KALINDO[[#This Row],[//]]="","",INDEX(INDIRECT($2:$2),KALINDO[[#This Row],[//]]))</f>
        <v/>
      </c>
      <c r="O250" s="44" t="str">
        <f ca="1">IF(KALINDO[[#This Row],[//]]="","",INDEX(INDIRECT($2:$2),KALINDO[[#This Row],[//]]))</f>
        <v/>
      </c>
      <c r="P250" s="44" t="str">
        <f ca="1">IF(KALINDO[[#This Row],[//]]="","",IF(INDEX(INDIRECT($2:$2),KALINDO[[#This Row],[//]])="","",INDEX(INDIRECT($2:$2),KALINDO[[#This Row],[//]])))</f>
        <v/>
      </c>
      <c r="Q250" s="33" t="str">
        <f ca="1">IF(KALINDO[[#This Row],[//]]="","",INDEX(INDIRECT($2:$2),KALINDO[[#This Row],[//]]))</f>
        <v/>
      </c>
      <c r="R2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50" s="45" t="str">
        <f ca="1">IF(KALINDO[[#This Row],[//]]="","",IF(INDEX(INDIRECT($2:$2),KALINDO[[#This Row],[//]])="","",INDEX(INDIRECT($2:$2),KALINDO[[#This Row],[//]])))</f>
        <v/>
      </c>
      <c r="U250" s="31" t="str">
        <f ca="1">IF(KALINDO[[#This Row],[//]]="","",INDEX(INDIRECT($2:$2),KALINDO[[#This Row],[//]]))</f>
        <v/>
      </c>
      <c r="V250" s="31" t="str">
        <f ca="1">LOWER(SUBSTITUTE(SUBSTITUTE(SUBSTITUTE(SUBSTITUTE(SUBSTITUTE(SUBSTITUTE(SUBSTITUTE(KALINDO[[#This Row],[N.B.nota]]," ",""),"-",""),"(",""),")",""),".",""),",",""),"/",""))</f>
        <v/>
      </c>
      <c r="W250" s="31" t="str">
        <f ca="1">IF(KALINDO[[#This Row],[concat]]="","",MATCH(KALINDO[[#This Row],[concat]],[3]!db[NB NOTA_C],0)+1)</f>
        <v/>
      </c>
      <c r="X250" s="31" t="str">
        <f ca="1">IF(KALINDO[[#This Row],[N.B.nota]]="","",ADDRESS(ROW(KALINDO[QB]),COLUMN(KALINDO[QB]))&amp;":"&amp;ADDRESS(ROW(),COLUMN(KALINDO[QB])))</f>
        <v/>
      </c>
      <c r="Y250" s="46" t="str">
        <f ca="1">IF(KALINDO[[#This Row],[//]]="","",HYPERLINK("[../DB.xlsx]DB!e"&amp;MATCH(KALINDO[[#This Row],[concat]],[3]!db[NB NOTA_C],0)+1,"&gt;"))</f>
        <v/>
      </c>
      <c r="Z250" s="32" t="str">
        <f ca="1">IF(KALINDO[[#This Row],[ID NOTA]]="",INDIRECT(ADDRESS(ROW()-1,COLUMN())),KALINDO[[#This Row],[ID NOTA]])</f>
        <v>ID NOTA_H</v>
      </c>
    </row>
    <row r="251" spans="1:26" x14ac:dyDescent="0.25">
      <c r="A251" s="32"/>
      <c r="B251" s="48" t="str">
        <f>IF(KALINDO[[#This Row],[N_ID]]="","",INDEX(Table1[ID],MATCH(KALINDO[[#This Row],[N_ID]],Table1[N_ID],0)))</f>
        <v/>
      </c>
      <c r="C251" s="48" t="str">
        <f ca="1">IF(KALINDO[[#This Row],[//]]="","",HYPERLINK("[NOTA.xlsx]NOTA!D"&amp;KALINDO[[#This Row],[//]]+2,"&gt;"))</f>
        <v/>
      </c>
      <c r="D251" s="48" t="str">
        <f>IF(KALINDO[[#This Row],[ID NOTA]]="","",INDEX(Table1[QB],MATCH(KALINDO[[#This Row],[ID NOTA]],Table1[ID],0)))</f>
        <v/>
      </c>
      <c r="E25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51" s="48"/>
      <c r="G251" s="30" t="str">
        <f ca="1">IF(KALINDO[[#This Row],[N_ID]]="","",INDEX(INDIRECT($2:$2),KALINDO[[#This Row],[//]]))</f>
        <v/>
      </c>
      <c r="H251" s="30" t="str">
        <f ca="1">IF(KALINDO[[#This Row],[N_ID]]="","",INDEX(INDIRECT($2:$2),KALINDO[[#This Row],[//]]))</f>
        <v/>
      </c>
      <c r="I251" s="31" t="str">
        <f ca="1">IF(KALINDO[[#This Row],[N_ID]]="","",INDEX(INDIRECT($2:$2),KALINDO[[#This Row],[//]]))</f>
        <v/>
      </c>
      <c r="J251" s="31" t="str">
        <f ca="1">IF(KALINDO[[#This Row],[//]]="","",INDEX([3]!db[NB PAJAK],KALINDO[[#This Row],[stt]]-1))</f>
        <v/>
      </c>
      <c r="K251" s="48" t="str">
        <f ca="1">IF(KALINDO[[#This Row],[//]]="","",INDEX(INDIRECT($2:$2),KALINDO[[#This Row],[//]]))</f>
        <v/>
      </c>
      <c r="L251" s="48" t="str">
        <f ca="1">IF(KALINDO[[#This Row],[//]]="","",INDEX(INDIRECT($2:$2),KALINDO[[#This Row],[//]]))</f>
        <v/>
      </c>
      <c r="M251" s="48" t="str">
        <f ca="1">IF(KALINDO[[#This Row],[//]]="","",INDEX(INDIRECT($2:$2),KALINDO[[#This Row],[//]]))</f>
        <v/>
      </c>
      <c r="N251" s="33" t="str">
        <f ca="1">IF(KALINDO[[#This Row],[//]]="","",INDEX(INDIRECT($2:$2),KALINDO[[#This Row],[//]]))</f>
        <v/>
      </c>
      <c r="O251" s="44" t="str">
        <f ca="1">IF(KALINDO[[#This Row],[//]]="","",INDEX(INDIRECT($2:$2),KALINDO[[#This Row],[//]]))</f>
        <v/>
      </c>
      <c r="P251" s="44" t="str">
        <f ca="1">IF(KALINDO[[#This Row],[//]]="","",IF(INDEX(INDIRECT($2:$2),KALINDO[[#This Row],[//]])="","",INDEX(INDIRECT($2:$2),KALINDO[[#This Row],[//]])))</f>
        <v/>
      </c>
      <c r="Q251" s="33" t="str">
        <f ca="1">IF(KALINDO[[#This Row],[//]]="","",INDEX(INDIRECT($2:$2),KALINDO[[#This Row],[//]]))</f>
        <v/>
      </c>
      <c r="R2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51" s="45" t="str">
        <f ca="1">IF(KALINDO[[#This Row],[//]]="","",IF(INDEX(INDIRECT($2:$2),KALINDO[[#This Row],[//]])="","",INDEX(INDIRECT($2:$2),KALINDO[[#This Row],[//]])))</f>
        <v/>
      </c>
      <c r="U251" s="31" t="str">
        <f ca="1">IF(KALINDO[[#This Row],[//]]="","",INDEX(INDIRECT($2:$2),KALINDO[[#This Row],[//]]))</f>
        <v/>
      </c>
      <c r="V251" s="31" t="str">
        <f ca="1">LOWER(SUBSTITUTE(SUBSTITUTE(SUBSTITUTE(SUBSTITUTE(SUBSTITUTE(SUBSTITUTE(SUBSTITUTE(KALINDO[[#This Row],[N.B.nota]]," ",""),"-",""),"(",""),")",""),".",""),",",""),"/",""))</f>
        <v/>
      </c>
      <c r="W251" s="31" t="str">
        <f ca="1">IF(KALINDO[[#This Row],[concat]]="","",MATCH(KALINDO[[#This Row],[concat]],[3]!db[NB NOTA_C],0)+1)</f>
        <v/>
      </c>
      <c r="X251" s="31" t="str">
        <f ca="1">IF(KALINDO[[#This Row],[N.B.nota]]="","",ADDRESS(ROW(KALINDO[QB]),COLUMN(KALINDO[QB]))&amp;":"&amp;ADDRESS(ROW(),COLUMN(KALINDO[QB])))</f>
        <v/>
      </c>
      <c r="Y251" s="46" t="str">
        <f ca="1">IF(KALINDO[[#This Row],[//]]="","",HYPERLINK("[../DB.xlsx]DB!e"&amp;MATCH(KALINDO[[#This Row],[concat]],[3]!db[NB NOTA_C],0)+1,"&gt;"))</f>
        <v/>
      </c>
      <c r="Z251" s="32" t="str">
        <f ca="1">IF(KALINDO[[#This Row],[ID NOTA]]="",INDIRECT(ADDRESS(ROW()-1,COLUMN())),KALINDO[[#This Row],[ID NOTA]])</f>
        <v>ID NOTA_H</v>
      </c>
    </row>
    <row r="252" spans="1:26" x14ac:dyDescent="0.25">
      <c r="A252" s="32"/>
      <c r="B252" s="48" t="str">
        <f>IF(KALINDO[[#This Row],[N_ID]]="","",INDEX(Table1[ID],MATCH(KALINDO[[#This Row],[N_ID]],Table1[N_ID],0)))</f>
        <v/>
      </c>
      <c r="C252" s="48" t="str">
        <f ca="1">IF(KALINDO[[#This Row],[//]]="","",HYPERLINK("[NOTA.xlsx]NOTA!D"&amp;KALINDO[[#This Row],[//]]+2,"&gt;"))</f>
        <v/>
      </c>
      <c r="D252" s="48" t="str">
        <f>IF(KALINDO[[#This Row],[ID NOTA]]="","",INDEX(Table1[QB],MATCH(KALINDO[[#This Row],[ID NOTA]],Table1[ID],0)))</f>
        <v/>
      </c>
      <c r="E25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52" s="48"/>
      <c r="G252" s="30" t="str">
        <f ca="1">IF(KALINDO[[#This Row],[N_ID]]="","",INDEX(INDIRECT($2:$2),KALINDO[[#This Row],[//]]))</f>
        <v/>
      </c>
      <c r="H252" s="30" t="str">
        <f ca="1">IF(KALINDO[[#This Row],[N_ID]]="","",INDEX(INDIRECT($2:$2),KALINDO[[#This Row],[//]]))</f>
        <v/>
      </c>
      <c r="I252" s="31" t="str">
        <f ca="1">IF(KALINDO[[#This Row],[N_ID]]="","",INDEX(INDIRECT($2:$2),KALINDO[[#This Row],[//]]))</f>
        <v/>
      </c>
      <c r="J252" s="31" t="str">
        <f ca="1">IF(KALINDO[[#This Row],[//]]="","",INDEX([3]!db[NB PAJAK],KALINDO[[#This Row],[stt]]-1))</f>
        <v/>
      </c>
      <c r="K252" s="48" t="str">
        <f ca="1">IF(KALINDO[[#This Row],[//]]="","",INDEX(INDIRECT($2:$2),KALINDO[[#This Row],[//]]))</f>
        <v/>
      </c>
      <c r="L252" s="48" t="str">
        <f ca="1">IF(KALINDO[[#This Row],[//]]="","",INDEX(INDIRECT($2:$2),KALINDO[[#This Row],[//]]))</f>
        <v/>
      </c>
      <c r="M252" s="48" t="str">
        <f ca="1">IF(KALINDO[[#This Row],[//]]="","",INDEX(INDIRECT($2:$2),KALINDO[[#This Row],[//]]))</f>
        <v/>
      </c>
      <c r="N252" s="33" t="str">
        <f ca="1">IF(KALINDO[[#This Row],[//]]="","",INDEX(INDIRECT($2:$2),KALINDO[[#This Row],[//]]))</f>
        <v/>
      </c>
      <c r="O252" s="44" t="str">
        <f ca="1">IF(KALINDO[[#This Row],[//]]="","",INDEX(INDIRECT($2:$2),KALINDO[[#This Row],[//]]))</f>
        <v/>
      </c>
      <c r="P252" s="44" t="str">
        <f ca="1">IF(KALINDO[[#This Row],[//]]="","",IF(INDEX(INDIRECT($2:$2),KALINDO[[#This Row],[//]])="","",INDEX(INDIRECT($2:$2),KALINDO[[#This Row],[//]])))</f>
        <v/>
      </c>
      <c r="Q252" s="33" t="str">
        <f ca="1">IF(KALINDO[[#This Row],[//]]="","",INDEX(INDIRECT($2:$2),KALINDO[[#This Row],[//]]))</f>
        <v/>
      </c>
      <c r="R2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52" s="45" t="str">
        <f ca="1">IF(KALINDO[[#This Row],[//]]="","",IF(INDEX(INDIRECT($2:$2),KALINDO[[#This Row],[//]])="","",INDEX(INDIRECT($2:$2),KALINDO[[#This Row],[//]])))</f>
        <v/>
      </c>
      <c r="U252" s="31" t="str">
        <f ca="1">IF(KALINDO[[#This Row],[//]]="","",INDEX(INDIRECT($2:$2),KALINDO[[#This Row],[//]]))</f>
        <v/>
      </c>
      <c r="V252" s="31" t="str">
        <f ca="1">LOWER(SUBSTITUTE(SUBSTITUTE(SUBSTITUTE(SUBSTITUTE(SUBSTITUTE(SUBSTITUTE(SUBSTITUTE(KALINDO[[#This Row],[N.B.nota]]," ",""),"-",""),"(",""),")",""),".",""),",",""),"/",""))</f>
        <v/>
      </c>
      <c r="W252" s="31" t="str">
        <f ca="1">IF(KALINDO[[#This Row],[concat]]="","",MATCH(KALINDO[[#This Row],[concat]],[3]!db[NB NOTA_C],0)+1)</f>
        <v/>
      </c>
      <c r="X252" s="31" t="str">
        <f ca="1">IF(KALINDO[[#This Row],[N.B.nota]]="","",ADDRESS(ROW(KALINDO[QB]),COLUMN(KALINDO[QB]))&amp;":"&amp;ADDRESS(ROW(),COLUMN(KALINDO[QB])))</f>
        <v/>
      </c>
      <c r="Y252" s="46" t="str">
        <f ca="1">IF(KALINDO[[#This Row],[//]]="","",HYPERLINK("[../DB.xlsx]DB!e"&amp;MATCH(KALINDO[[#This Row],[concat]],[3]!db[NB NOTA_C],0)+1,"&gt;"))</f>
        <v/>
      </c>
      <c r="Z252" s="32" t="str">
        <f ca="1">IF(KALINDO[[#This Row],[ID NOTA]]="",INDIRECT(ADDRESS(ROW()-1,COLUMN())),KALINDO[[#This Row],[ID NOTA]])</f>
        <v>ID NOTA_H</v>
      </c>
    </row>
    <row r="253" spans="1:26" x14ac:dyDescent="0.25">
      <c r="A253" s="32"/>
      <c r="B253" s="48" t="str">
        <f>IF(KALINDO[[#This Row],[N_ID]]="","",INDEX(Table1[ID],MATCH(KALINDO[[#This Row],[N_ID]],Table1[N_ID],0)))</f>
        <v/>
      </c>
      <c r="C253" s="48" t="str">
        <f ca="1">IF(KALINDO[[#This Row],[//]]="","",HYPERLINK("[NOTA.xlsx]NOTA!D"&amp;KALINDO[[#This Row],[//]]+2,"&gt;"))</f>
        <v/>
      </c>
      <c r="D253" s="48" t="str">
        <f>IF(KALINDO[[#This Row],[ID NOTA]]="","",INDEX(Table1[QB],MATCH(KALINDO[[#This Row],[ID NOTA]],Table1[ID],0)))</f>
        <v/>
      </c>
      <c r="E25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53" s="48"/>
      <c r="G253" s="30" t="str">
        <f ca="1">IF(KALINDO[[#This Row],[N_ID]]="","",INDEX(INDIRECT($2:$2),KALINDO[[#This Row],[//]]))</f>
        <v/>
      </c>
      <c r="H253" s="30" t="str">
        <f ca="1">IF(KALINDO[[#This Row],[N_ID]]="","",INDEX(INDIRECT($2:$2),KALINDO[[#This Row],[//]]))</f>
        <v/>
      </c>
      <c r="I253" s="31" t="str">
        <f ca="1">IF(KALINDO[[#This Row],[N_ID]]="","",INDEX(INDIRECT($2:$2),KALINDO[[#This Row],[//]]))</f>
        <v/>
      </c>
      <c r="J253" s="31" t="str">
        <f ca="1">IF(KALINDO[[#This Row],[//]]="","",INDEX([3]!db[NB PAJAK],KALINDO[[#This Row],[stt]]-1))</f>
        <v/>
      </c>
      <c r="K253" s="48" t="str">
        <f ca="1">IF(KALINDO[[#This Row],[//]]="","",INDEX(INDIRECT($2:$2),KALINDO[[#This Row],[//]]))</f>
        <v/>
      </c>
      <c r="L253" s="48" t="str">
        <f ca="1">IF(KALINDO[[#This Row],[//]]="","",INDEX(INDIRECT($2:$2),KALINDO[[#This Row],[//]]))</f>
        <v/>
      </c>
      <c r="M253" s="48" t="str">
        <f ca="1">IF(KALINDO[[#This Row],[//]]="","",INDEX(INDIRECT($2:$2),KALINDO[[#This Row],[//]]))</f>
        <v/>
      </c>
      <c r="N253" s="33" t="str">
        <f ca="1">IF(KALINDO[[#This Row],[//]]="","",INDEX(INDIRECT($2:$2),KALINDO[[#This Row],[//]]))</f>
        <v/>
      </c>
      <c r="O253" s="44" t="str">
        <f ca="1">IF(KALINDO[[#This Row],[//]]="","",INDEX(INDIRECT($2:$2),KALINDO[[#This Row],[//]]))</f>
        <v/>
      </c>
      <c r="P253" s="44" t="str">
        <f ca="1">IF(KALINDO[[#This Row],[//]]="","",IF(INDEX(INDIRECT($2:$2),KALINDO[[#This Row],[//]])="","",INDEX(INDIRECT($2:$2),KALINDO[[#This Row],[//]])))</f>
        <v/>
      </c>
      <c r="Q253" s="33" t="str">
        <f ca="1">IF(KALINDO[[#This Row],[//]]="","",INDEX(INDIRECT($2:$2),KALINDO[[#This Row],[//]]))</f>
        <v/>
      </c>
      <c r="R2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53" s="45" t="str">
        <f ca="1">IF(KALINDO[[#This Row],[//]]="","",IF(INDEX(INDIRECT($2:$2),KALINDO[[#This Row],[//]])="","",INDEX(INDIRECT($2:$2),KALINDO[[#This Row],[//]])))</f>
        <v/>
      </c>
      <c r="U253" s="31" t="str">
        <f ca="1">IF(KALINDO[[#This Row],[//]]="","",INDEX(INDIRECT($2:$2),KALINDO[[#This Row],[//]]))</f>
        <v/>
      </c>
      <c r="V253" s="31" t="str">
        <f ca="1">LOWER(SUBSTITUTE(SUBSTITUTE(SUBSTITUTE(SUBSTITUTE(SUBSTITUTE(SUBSTITUTE(SUBSTITUTE(KALINDO[[#This Row],[N.B.nota]]," ",""),"-",""),"(",""),")",""),".",""),",",""),"/",""))</f>
        <v/>
      </c>
      <c r="W253" s="31" t="str">
        <f ca="1">IF(KALINDO[[#This Row],[concat]]="","",MATCH(KALINDO[[#This Row],[concat]],[3]!db[NB NOTA_C],0)+1)</f>
        <v/>
      </c>
      <c r="X253" s="31" t="str">
        <f ca="1">IF(KALINDO[[#This Row],[N.B.nota]]="","",ADDRESS(ROW(KALINDO[QB]),COLUMN(KALINDO[QB]))&amp;":"&amp;ADDRESS(ROW(),COLUMN(KALINDO[QB])))</f>
        <v/>
      </c>
      <c r="Y253" s="46" t="str">
        <f ca="1">IF(KALINDO[[#This Row],[//]]="","",HYPERLINK("[../DB.xlsx]DB!e"&amp;MATCH(KALINDO[[#This Row],[concat]],[3]!db[NB NOTA_C],0)+1,"&gt;"))</f>
        <v/>
      </c>
      <c r="Z253" s="32" t="str">
        <f ca="1">IF(KALINDO[[#This Row],[ID NOTA]]="",INDIRECT(ADDRESS(ROW()-1,COLUMN())),KALINDO[[#This Row],[ID NOTA]])</f>
        <v>ID NOTA_H</v>
      </c>
    </row>
    <row r="254" spans="1:26" x14ac:dyDescent="0.25">
      <c r="A254" s="32"/>
      <c r="B254" s="48" t="str">
        <f>IF(KALINDO[[#This Row],[N_ID]]="","",INDEX(Table1[ID],MATCH(KALINDO[[#This Row],[N_ID]],Table1[N_ID],0)))</f>
        <v/>
      </c>
      <c r="C254" s="48" t="str">
        <f ca="1">IF(KALINDO[[#This Row],[//]]="","",HYPERLINK("[NOTA.xlsx]NOTA!D"&amp;KALINDO[[#This Row],[//]]+2,"&gt;"))</f>
        <v/>
      </c>
      <c r="D254" s="48" t="str">
        <f>IF(KALINDO[[#This Row],[ID NOTA]]="","",INDEX(Table1[QB],MATCH(KALINDO[[#This Row],[ID NOTA]],Table1[ID],0)))</f>
        <v/>
      </c>
      <c r="E25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54" s="48"/>
      <c r="G254" s="30" t="str">
        <f ca="1">IF(KALINDO[[#This Row],[N_ID]]="","",INDEX(INDIRECT($2:$2),KALINDO[[#This Row],[//]]))</f>
        <v/>
      </c>
      <c r="H254" s="30" t="str">
        <f ca="1">IF(KALINDO[[#This Row],[N_ID]]="","",INDEX(INDIRECT($2:$2),KALINDO[[#This Row],[//]]))</f>
        <v/>
      </c>
      <c r="I254" s="31" t="str">
        <f ca="1">IF(KALINDO[[#This Row],[N_ID]]="","",INDEX(INDIRECT($2:$2),KALINDO[[#This Row],[//]]))</f>
        <v/>
      </c>
      <c r="J254" s="31" t="str">
        <f ca="1">IF(KALINDO[[#This Row],[//]]="","",INDEX([3]!db[NB PAJAK],KALINDO[[#This Row],[stt]]-1))</f>
        <v/>
      </c>
      <c r="K254" s="48" t="str">
        <f ca="1">IF(KALINDO[[#This Row],[//]]="","",INDEX(INDIRECT($2:$2),KALINDO[[#This Row],[//]]))</f>
        <v/>
      </c>
      <c r="L254" s="48" t="str">
        <f ca="1">IF(KALINDO[[#This Row],[//]]="","",INDEX(INDIRECT($2:$2),KALINDO[[#This Row],[//]]))</f>
        <v/>
      </c>
      <c r="M254" s="48" t="str">
        <f ca="1">IF(KALINDO[[#This Row],[//]]="","",INDEX(INDIRECT($2:$2),KALINDO[[#This Row],[//]]))</f>
        <v/>
      </c>
      <c r="N254" s="33" t="str">
        <f ca="1">IF(KALINDO[[#This Row],[//]]="","",INDEX(INDIRECT($2:$2),KALINDO[[#This Row],[//]]))</f>
        <v/>
      </c>
      <c r="O254" s="44" t="str">
        <f ca="1">IF(KALINDO[[#This Row],[//]]="","",INDEX(INDIRECT($2:$2),KALINDO[[#This Row],[//]]))</f>
        <v/>
      </c>
      <c r="P254" s="44" t="str">
        <f ca="1">IF(KALINDO[[#This Row],[//]]="","",IF(INDEX(INDIRECT($2:$2),KALINDO[[#This Row],[//]])="","",INDEX(INDIRECT($2:$2),KALINDO[[#This Row],[//]])))</f>
        <v/>
      </c>
      <c r="Q254" s="33" t="str">
        <f ca="1">IF(KALINDO[[#This Row],[//]]="","",INDEX(INDIRECT($2:$2),KALINDO[[#This Row],[//]]))</f>
        <v/>
      </c>
      <c r="R2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54" s="45" t="str">
        <f ca="1">IF(KALINDO[[#This Row],[//]]="","",IF(INDEX(INDIRECT($2:$2),KALINDO[[#This Row],[//]])="","",INDEX(INDIRECT($2:$2),KALINDO[[#This Row],[//]])))</f>
        <v/>
      </c>
      <c r="U254" s="31" t="str">
        <f ca="1">IF(KALINDO[[#This Row],[//]]="","",INDEX(INDIRECT($2:$2),KALINDO[[#This Row],[//]]))</f>
        <v/>
      </c>
      <c r="V254" s="31" t="str">
        <f ca="1">LOWER(SUBSTITUTE(SUBSTITUTE(SUBSTITUTE(SUBSTITUTE(SUBSTITUTE(SUBSTITUTE(SUBSTITUTE(KALINDO[[#This Row],[N.B.nota]]," ",""),"-",""),"(",""),")",""),".",""),",",""),"/",""))</f>
        <v/>
      </c>
      <c r="W254" s="31" t="str">
        <f ca="1">IF(KALINDO[[#This Row],[concat]]="","",MATCH(KALINDO[[#This Row],[concat]],[3]!db[NB NOTA_C],0)+1)</f>
        <v/>
      </c>
      <c r="X254" s="31" t="str">
        <f ca="1">IF(KALINDO[[#This Row],[N.B.nota]]="","",ADDRESS(ROW(KALINDO[QB]),COLUMN(KALINDO[QB]))&amp;":"&amp;ADDRESS(ROW(),COLUMN(KALINDO[QB])))</f>
        <v/>
      </c>
      <c r="Y254" s="46" t="str">
        <f ca="1">IF(KALINDO[[#This Row],[//]]="","",HYPERLINK("[../DB.xlsx]DB!e"&amp;MATCH(KALINDO[[#This Row],[concat]],[3]!db[NB NOTA_C],0)+1,"&gt;"))</f>
        <v/>
      </c>
      <c r="Z254" s="32" t="str">
        <f ca="1">IF(KALINDO[[#This Row],[ID NOTA]]="",INDIRECT(ADDRESS(ROW()-1,COLUMN())),KALINDO[[#This Row],[ID NOTA]])</f>
        <v>ID NOTA_H</v>
      </c>
    </row>
    <row r="255" spans="1:26" x14ac:dyDescent="0.25">
      <c r="A255" s="32"/>
      <c r="B255" s="48" t="str">
        <f>IF(KALINDO[[#This Row],[N_ID]]="","",INDEX(Table1[ID],MATCH(KALINDO[[#This Row],[N_ID]],Table1[N_ID],0)))</f>
        <v/>
      </c>
      <c r="C255" s="48" t="str">
        <f ca="1">IF(KALINDO[[#This Row],[//]]="","",HYPERLINK("[NOTA.xlsx]NOTA!D"&amp;KALINDO[[#This Row],[//]]+2,"&gt;"))</f>
        <v/>
      </c>
      <c r="D255" s="48" t="str">
        <f>IF(KALINDO[[#This Row],[ID NOTA]]="","",INDEX(Table1[QB],MATCH(KALINDO[[#This Row],[ID NOTA]],Table1[ID],0)))</f>
        <v/>
      </c>
      <c r="E25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55" s="48"/>
      <c r="G255" s="30" t="str">
        <f ca="1">IF(KALINDO[[#This Row],[N_ID]]="","",INDEX(INDIRECT($2:$2),KALINDO[[#This Row],[//]]))</f>
        <v/>
      </c>
      <c r="H255" s="30" t="str">
        <f ca="1">IF(KALINDO[[#This Row],[N_ID]]="","",INDEX(INDIRECT($2:$2),KALINDO[[#This Row],[//]]))</f>
        <v/>
      </c>
      <c r="I255" s="31" t="str">
        <f ca="1">IF(KALINDO[[#This Row],[N_ID]]="","",INDEX(INDIRECT($2:$2),KALINDO[[#This Row],[//]]))</f>
        <v/>
      </c>
      <c r="J255" s="31" t="str">
        <f ca="1">IF(KALINDO[[#This Row],[//]]="","",INDEX([3]!db[NB PAJAK],KALINDO[[#This Row],[stt]]-1))</f>
        <v/>
      </c>
      <c r="K255" s="48" t="str">
        <f ca="1">IF(KALINDO[[#This Row],[//]]="","",INDEX(INDIRECT($2:$2),KALINDO[[#This Row],[//]]))</f>
        <v/>
      </c>
      <c r="L255" s="48" t="str">
        <f ca="1">IF(KALINDO[[#This Row],[//]]="","",INDEX(INDIRECT($2:$2),KALINDO[[#This Row],[//]]))</f>
        <v/>
      </c>
      <c r="M255" s="48" t="str">
        <f ca="1">IF(KALINDO[[#This Row],[//]]="","",INDEX(INDIRECT($2:$2),KALINDO[[#This Row],[//]]))</f>
        <v/>
      </c>
      <c r="N255" s="33" t="str">
        <f ca="1">IF(KALINDO[[#This Row],[//]]="","",INDEX(INDIRECT($2:$2),KALINDO[[#This Row],[//]]))</f>
        <v/>
      </c>
      <c r="O255" s="44" t="str">
        <f ca="1">IF(KALINDO[[#This Row],[//]]="","",INDEX(INDIRECT($2:$2),KALINDO[[#This Row],[//]]))</f>
        <v/>
      </c>
      <c r="P255" s="44" t="str">
        <f ca="1">IF(KALINDO[[#This Row],[//]]="","",IF(INDEX(INDIRECT($2:$2),KALINDO[[#This Row],[//]])="","",INDEX(INDIRECT($2:$2),KALINDO[[#This Row],[//]])))</f>
        <v/>
      </c>
      <c r="Q255" s="33" t="str">
        <f ca="1">IF(KALINDO[[#This Row],[//]]="","",INDEX(INDIRECT($2:$2),KALINDO[[#This Row],[//]]))</f>
        <v/>
      </c>
      <c r="R2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55" s="45" t="str">
        <f ca="1">IF(KALINDO[[#This Row],[//]]="","",IF(INDEX(INDIRECT($2:$2),KALINDO[[#This Row],[//]])="","",INDEX(INDIRECT($2:$2),KALINDO[[#This Row],[//]])))</f>
        <v/>
      </c>
      <c r="U255" s="31" t="str">
        <f ca="1">IF(KALINDO[[#This Row],[//]]="","",INDEX(INDIRECT($2:$2),KALINDO[[#This Row],[//]]))</f>
        <v/>
      </c>
      <c r="V255" s="31" t="str">
        <f ca="1">LOWER(SUBSTITUTE(SUBSTITUTE(SUBSTITUTE(SUBSTITUTE(SUBSTITUTE(SUBSTITUTE(SUBSTITUTE(KALINDO[[#This Row],[N.B.nota]]," ",""),"-",""),"(",""),")",""),".",""),",",""),"/",""))</f>
        <v/>
      </c>
      <c r="W255" s="31" t="str">
        <f ca="1">IF(KALINDO[[#This Row],[concat]]="","",MATCH(KALINDO[[#This Row],[concat]],[3]!db[NB NOTA_C],0)+1)</f>
        <v/>
      </c>
      <c r="X255" s="31" t="str">
        <f ca="1">IF(KALINDO[[#This Row],[N.B.nota]]="","",ADDRESS(ROW(KALINDO[QB]),COLUMN(KALINDO[QB]))&amp;":"&amp;ADDRESS(ROW(),COLUMN(KALINDO[QB])))</f>
        <v/>
      </c>
      <c r="Y255" s="46" t="str">
        <f ca="1">IF(KALINDO[[#This Row],[//]]="","",HYPERLINK("[../DB.xlsx]DB!e"&amp;MATCH(KALINDO[[#This Row],[concat]],[3]!db[NB NOTA_C],0)+1,"&gt;"))</f>
        <v/>
      </c>
      <c r="Z255" s="32" t="str">
        <f ca="1">IF(KALINDO[[#This Row],[ID NOTA]]="",INDIRECT(ADDRESS(ROW()-1,COLUMN())),KALINDO[[#This Row],[ID NOTA]])</f>
        <v>ID NOTA_H</v>
      </c>
    </row>
    <row r="256" spans="1:26" x14ac:dyDescent="0.25">
      <c r="A256" s="32"/>
      <c r="B256" s="48" t="str">
        <f>IF(KALINDO[[#This Row],[N_ID]]="","",INDEX(Table1[ID],MATCH(KALINDO[[#This Row],[N_ID]],Table1[N_ID],0)))</f>
        <v/>
      </c>
      <c r="C256" s="48" t="str">
        <f ca="1">IF(KALINDO[[#This Row],[//]]="","",HYPERLINK("[NOTA.xlsx]NOTA!D"&amp;KALINDO[[#This Row],[//]]+2,"&gt;"))</f>
        <v/>
      </c>
      <c r="D256" s="48" t="str">
        <f>IF(KALINDO[[#This Row],[ID NOTA]]="","",INDEX(Table1[QB],MATCH(KALINDO[[#This Row],[ID NOTA]],Table1[ID],0)))</f>
        <v/>
      </c>
      <c r="E25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56" s="48"/>
      <c r="G256" s="30" t="str">
        <f ca="1">IF(KALINDO[[#This Row],[N_ID]]="","",INDEX(INDIRECT($2:$2),KALINDO[[#This Row],[//]]))</f>
        <v/>
      </c>
      <c r="H256" s="30" t="str">
        <f ca="1">IF(KALINDO[[#This Row],[N_ID]]="","",INDEX(INDIRECT($2:$2),KALINDO[[#This Row],[//]]))</f>
        <v/>
      </c>
      <c r="I256" s="31" t="str">
        <f ca="1">IF(KALINDO[[#This Row],[N_ID]]="","",INDEX(INDIRECT($2:$2),KALINDO[[#This Row],[//]]))</f>
        <v/>
      </c>
      <c r="J256" s="31" t="str">
        <f ca="1">IF(KALINDO[[#This Row],[//]]="","",INDEX([3]!db[NB PAJAK],KALINDO[[#This Row],[stt]]-1))</f>
        <v/>
      </c>
      <c r="K256" s="48" t="str">
        <f ca="1">IF(KALINDO[[#This Row],[//]]="","",INDEX(INDIRECT($2:$2),KALINDO[[#This Row],[//]]))</f>
        <v/>
      </c>
      <c r="L256" s="48" t="str">
        <f ca="1">IF(KALINDO[[#This Row],[//]]="","",INDEX(INDIRECT($2:$2),KALINDO[[#This Row],[//]]))</f>
        <v/>
      </c>
      <c r="M256" s="48" t="str">
        <f ca="1">IF(KALINDO[[#This Row],[//]]="","",INDEX(INDIRECT($2:$2),KALINDO[[#This Row],[//]]))</f>
        <v/>
      </c>
      <c r="N256" s="33" t="str">
        <f ca="1">IF(KALINDO[[#This Row],[//]]="","",INDEX(INDIRECT($2:$2),KALINDO[[#This Row],[//]]))</f>
        <v/>
      </c>
      <c r="O256" s="44" t="str">
        <f ca="1">IF(KALINDO[[#This Row],[//]]="","",INDEX(INDIRECT($2:$2),KALINDO[[#This Row],[//]]))</f>
        <v/>
      </c>
      <c r="P256" s="44" t="str">
        <f ca="1">IF(KALINDO[[#This Row],[//]]="","",IF(INDEX(INDIRECT($2:$2),KALINDO[[#This Row],[//]])="","",INDEX(INDIRECT($2:$2),KALINDO[[#This Row],[//]])))</f>
        <v/>
      </c>
      <c r="Q256" s="33" t="str">
        <f ca="1">IF(KALINDO[[#This Row],[//]]="","",INDEX(INDIRECT($2:$2),KALINDO[[#This Row],[//]]))</f>
        <v/>
      </c>
      <c r="R2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56" s="45" t="str">
        <f ca="1">IF(KALINDO[[#This Row],[//]]="","",IF(INDEX(INDIRECT($2:$2),KALINDO[[#This Row],[//]])="","",INDEX(INDIRECT($2:$2),KALINDO[[#This Row],[//]])))</f>
        <v/>
      </c>
      <c r="U256" s="31" t="str">
        <f ca="1">IF(KALINDO[[#This Row],[//]]="","",INDEX(INDIRECT($2:$2),KALINDO[[#This Row],[//]]))</f>
        <v/>
      </c>
      <c r="V256" s="31" t="str">
        <f ca="1">LOWER(SUBSTITUTE(SUBSTITUTE(SUBSTITUTE(SUBSTITUTE(SUBSTITUTE(SUBSTITUTE(SUBSTITUTE(KALINDO[[#This Row],[N.B.nota]]," ",""),"-",""),"(",""),")",""),".",""),",",""),"/",""))</f>
        <v/>
      </c>
      <c r="W256" s="31" t="str">
        <f ca="1">IF(KALINDO[[#This Row],[concat]]="","",MATCH(KALINDO[[#This Row],[concat]],[3]!db[NB NOTA_C],0)+1)</f>
        <v/>
      </c>
      <c r="X256" s="31" t="str">
        <f ca="1">IF(KALINDO[[#This Row],[N.B.nota]]="","",ADDRESS(ROW(KALINDO[QB]),COLUMN(KALINDO[QB]))&amp;":"&amp;ADDRESS(ROW(),COLUMN(KALINDO[QB])))</f>
        <v/>
      </c>
      <c r="Y256" s="46" t="str">
        <f ca="1">IF(KALINDO[[#This Row],[//]]="","",HYPERLINK("[../DB.xlsx]DB!e"&amp;MATCH(KALINDO[[#This Row],[concat]],[3]!db[NB NOTA_C],0)+1,"&gt;"))</f>
        <v/>
      </c>
      <c r="Z256" s="32" t="str">
        <f ca="1">IF(KALINDO[[#This Row],[ID NOTA]]="",INDIRECT(ADDRESS(ROW()-1,COLUMN())),KALINDO[[#This Row],[ID NOTA]])</f>
        <v>ID NOTA_H</v>
      </c>
    </row>
    <row r="257" spans="1:26" x14ac:dyDescent="0.25">
      <c r="A257" s="32"/>
      <c r="B257" s="48" t="str">
        <f>IF(KALINDO[[#This Row],[N_ID]]="","",INDEX(Table1[ID],MATCH(KALINDO[[#This Row],[N_ID]],Table1[N_ID],0)))</f>
        <v/>
      </c>
      <c r="C257" s="48" t="str">
        <f ca="1">IF(KALINDO[[#This Row],[//]]="","",HYPERLINK("[NOTA.xlsx]NOTA!D"&amp;KALINDO[[#This Row],[//]]+2,"&gt;"))</f>
        <v/>
      </c>
      <c r="D257" s="48" t="str">
        <f>IF(KALINDO[[#This Row],[ID NOTA]]="","",INDEX(Table1[QB],MATCH(KALINDO[[#This Row],[ID NOTA]],Table1[ID],0)))</f>
        <v/>
      </c>
      <c r="E25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57" s="48"/>
      <c r="G257" s="30" t="str">
        <f ca="1">IF(KALINDO[[#This Row],[N_ID]]="","",INDEX(INDIRECT($2:$2),KALINDO[[#This Row],[//]]))</f>
        <v/>
      </c>
      <c r="H257" s="30" t="str">
        <f ca="1">IF(KALINDO[[#This Row],[N_ID]]="","",INDEX(INDIRECT($2:$2),KALINDO[[#This Row],[//]]))</f>
        <v/>
      </c>
      <c r="I257" s="31" t="str">
        <f ca="1">IF(KALINDO[[#This Row],[N_ID]]="","",INDEX(INDIRECT($2:$2),KALINDO[[#This Row],[//]]))</f>
        <v/>
      </c>
      <c r="J257" s="31" t="str">
        <f ca="1">IF(KALINDO[[#This Row],[//]]="","",INDEX([3]!db[NB PAJAK],KALINDO[[#This Row],[stt]]-1))</f>
        <v/>
      </c>
      <c r="K257" s="48" t="str">
        <f ca="1">IF(KALINDO[[#This Row],[//]]="","",INDEX(INDIRECT($2:$2),KALINDO[[#This Row],[//]]))</f>
        <v/>
      </c>
      <c r="L257" s="48" t="str">
        <f ca="1">IF(KALINDO[[#This Row],[//]]="","",INDEX(INDIRECT($2:$2),KALINDO[[#This Row],[//]]))</f>
        <v/>
      </c>
      <c r="M257" s="48" t="str">
        <f ca="1">IF(KALINDO[[#This Row],[//]]="","",INDEX(INDIRECT($2:$2),KALINDO[[#This Row],[//]]))</f>
        <v/>
      </c>
      <c r="N257" s="33" t="str">
        <f ca="1">IF(KALINDO[[#This Row],[//]]="","",INDEX(INDIRECT($2:$2),KALINDO[[#This Row],[//]]))</f>
        <v/>
      </c>
      <c r="O257" s="44" t="str">
        <f ca="1">IF(KALINDO[[#This Row],[//]]="","",INDEX(INDIRECT($2:$2),KALINDO[[#This Row],[//]]))</f>
        <v/>
      </c>
      <c r="P257" s="44" t="str">
        <f ca="1">IF(KALINDO[[#This Row],[//]]="","",IF(INDEX(INDIRECT($2:$2),KALINDO[[#This Row],[//]])="","",INDEX(INDIRECT($2:$2),KALINDO[[#This Row],[//]])))</f>
        <v/>
      </c>
      <c r="Q257" s="33" t="str">
        <f ca="1">IF(KALINDO[[#This Row],[//]]="","",INDEX(INDIRECT($2:$2),KALINDO[[#This Row],[//]]))</f>
        <v/>
      </c>
      <c r="R2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57" s="45" t="str">
        <f ca="1">IF(KALINDO[[#This Row],[//]]="","",IF(INDEX(INDIRECT($2:$2),KALINDO[[#This Row],[//]])="","",INDEX(INDIRECT($2:$2),KALINDO[[#This Row],[//]])))</f>
        <v/>
      </c>
      <c r="U257" s="31" t="str">
        <f ca="1">IF(KALINDO[[#This Row],[//]]="","",INDEX(INDIRECT($2:$2),KALINDO[[#This Row],[//]]))</f>
        <v/>
      </c>
      <c r="V257" s="31" t="str">
        <f ca="1">LOWER(SUBSTITUTE(SUBSTITUTE(SUBSTITUTE(SUBSTITUTE(SUBSTITUTE(SUBSTITUTE(SUBSTITUTE(KALINDO[[#This Row],[N.B.nota]]," ",""),"-",""),"(",""),")",""),".",""),",",""),"/",""))</f>
        <v/>
      </c>
      <c r="W257" s="31" t="str">
        <f ca="1">IF(KALINDO[[#This Row],[concat]]="","",MATCH(KALINDO[[#This Row],[concat]],[3]!db[NB NOTA_C],0)+1)</f>
        <v/>
      </c>
      <c r="X257" s="31" t="str">
        <f ca="1">IF(KALINDO[[#This Row],[N.B.nota]]="","",ADDRESS(ROW(KALINDO[QB]),COLUMN(KALINDO[QB]))&amp;":"&amp;ADDRESS(ROW(),COLUMN(KALINDO[QB])))</f>
        <v/>
      </c>
      <c r="Y257" s="46" t="str">
        <f ca="1">IF(KALINDO[[#This Row],[//]]="","",HYPERLINK("[../DB.xlsx]DB!e"&amp;MATCH(KALINDO[[#This Row],[concat]],[3]!db[NB NOTA_C],0)+1,"&gt;"))</f>
        <v/>
      </c>
      <c r="Z257" s="32" t="str">
        <f ca="1">IF(KALINDO[[#This Row],[ID NOTA]]="",INDIRECT(ADDRESS(ROW()-1,COLUMN())),KALINDO[[#This Row],[ID NOTA]])</f>
        <v>ID NOTA_H</v>
      </c>
    </row>
    <row r="258" spans="1:26" x14ac:dyDescent="0.25">
      <c r="A258" s="32"/>
      <c r="B258" s="48" t="str">
        <f>IF(KALINDO[[#This Row],[N_ID]]="","",INDEX(Table1[ID],MATCH(KALINDO[[#This Row],[N_ID]],Table1[N_ID],0)))</f>
        <v/>
      </c>
      <c r="C258" s="48" t="str">
        <f ca="1">IF(KALINDO[[#This Row],[//]]="","",HYPERLINK("[NOTA.xlsx]NOTA!D"&amp;KALINDO[[#This Row],[//]]+2,"&gt;"))</f>
        <v/>
      </c>
      <c r="D258" s="48" t="str">
        <f>IF(KALINDO[[#This Row],[ID NOTA]]="","",INDEX(Table1[QB],MATCH(KALINDO[[#This Row],[ID NOTA]],Table1[ID],0)))</f>
        <v/>
      </c>
      <c r="E25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58" s="48"/>
      <c r="G258" s="30" t="str">
        <f ca="1">IF(KALINDO[[#This Row],[N_ID]]="","",INDEX(INDIRECT($2:$2),KALINDO[[#This Row],[//]]))</f>
        <v/>
      </c>
      <c r="H258" s="30" t="str">
        <f ca="1">IF(KALINDO[[#This Row],[N_ID]]="","",INDEX(INDIRECT($2:$2),KALINDO[[#This Row],[//]]))</f>
        <v/>
      </c>
      <c r="I258" s="31" t="str">
        <f ca="1">IF(KALINDO[[#This Row],[N_ID]]="","",INDEX(INDIRECT($2:$2),KALINDO[[#This Row],[//]]))</f>
        <v/>
      </c>
      <c r="J258" s="31" t="str">
        <f ca="1">IF(KALINDO[[#This Row],[//]]="","",INDEX([3]!db[NB PAJAK],KALINDO[[#This Row],[stt]]-1))</f>
        <v/>
      </c>
      <c r="K258" s="48" t="str">
        <f ca="1">IF(KALINDO[[#This Row],[//]]="","",INDEX(INDIRECT($2:$2),KALINDO[[#This Row],[//]]))</f>
        <v/>
      </c>
      <c r="L258" s="48" t="str">
        <f ca="1">IF(KALINDO[[#This Row],[//]]="","",INDEX(INDIRECT($2:$2),KALINDO[[#This Row],[//]]))</f>
        <v/>
      </c>
      <c r="M258" s="48" t="str">
        <f ca="1">IF(KALINDO[[#This Row],[//]]="","",INDEX(INDIRECT($2:$2),KALINDO[[#This Row],[//]]))</f>
        <v/>
      </c>
      <c r="N258" s="33" t="str">
        <f ca="1">IF(KALINDO[[#This Row],[//]]="","",INDEX(INDIRECT($2:$2),KALINDO[[#This Row],[//]]))</f>
        <v/>
      </c>
      <c r="O258" s="44" t="str">
        <f ca="1">IF(KALINDO[[#This Row],[//]]="","",INDEX(INDIRECT($2:$2),KALINDO[[#This Row],[//]]))</f>
        <v/>
      </c>
      <c r="P258" s="44" t="str">
        <f ca="1">IF(KALINDO[[#This Row],[//]]="","",IF(INDEX(INDIRECT($2:$2),KALINDO[[#This Row],[//]])="","",INDEX(INDIRECT($2:$2),KALINDO[[#This Row],[//]])))</f>
        <v/>
      </c>
      <c r="Q258" s="33" t="str">
        <f ca="1">IF(KALINDO[[#This Row],[//]]="","",INDEX(INDIRECT($2:$2),KALINDO[[#This Row],[//]]))</f>
        <v/>
      </c>
      <c r="R2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58" s="45" t="str">
        <f ca="1">IF(KALINDO[[#This Row],[//]]="","",IF(INDEX(INDIRECT($2:$2),KALINDO[[#This Row],[//]])="","",INDEX(INDIRECT($2:$2),KALINDO[[#This Row],[//]])))</f>
        <v/>
      </c>
      <c r="U258" s="31" t="str">
        <f ca="1">IF(KALINDO[[#This Row],[//]]="","",INDEX(INDIRECT($2:$2),KALINDO[[#This Row],[//]]))</f>
        <v/>
      </c>
      <c r="V258" s="31" t="str">
        <f ca="1">LOWER(SUBSTITUTE(SUBSTITUTE(SUBSTITUTE(SUBSTITUTE(SUBSTITUTE(SUBSTITUTE(SUBSTITUTE(KALINDO[[#This Row],[N.B.nota]]," ",""),"-",""),"(",""),")",""),".",""),",",""),"/",""))</f>
        <v/>
      </c>
      <c r="W258" s="31" t="str">
        <f ca="1">IF(KALINDO[[#This Row],[concat]]="","",MATCH(KALINDO[[#This Row],[concat]],[3]!db[NB NOTA_C],0)+1)</f>
        <v/>
      </c>
      <c r="X258" s="31" t="str">
        <f ca="1">IF(KALINDO[[#This Row],[N.B.nota]]="","",ADDRESS(ROW(KALINDO[QB]),COLUMN(KALINDO[QB]))&amp;":"&amp;ADDRESS(ROW(),COLUMN(KALINDO[QB])))</f>
        <v/>
      </c>
      <c r="Y258" s="46" t="str">
        <f ca="1">IF(KALINDO[[#This Row],[//]]="","",HYPERLINK("[../DB.xlsx]DB!e"&amp;MATCH(KALINDO[[#This Row],[concat]],[3]!db[NB NOTA_C],0)+1,"&gt;"))</f>
        <v/>
      </c>
      <c r="Z258" s="32" t="str">
        <f ca="1">IF(KALINDO[[#This Row],[ID NOTA]]="",INDIRECT(ADDRESS(ROW()-1,COLUMN())),KALINDO[[#This Row],[ID NOTA]])</f>
        <v>ID NOTA_H</v>
      </c>
    </row>
    <row r="259" spans="1:26" x14ac:dyDescent="0.25">
      <c r="A259" s="32"/>
      <c r="B259" s="48" t="str">
        <f>IF(KALINDO[[#This Row],[N_ID]]="","",INDEX(Table1[ID],MATCH(KALINDO[[#This Row],[N_ID]],Table1[N_ID],0)))</f>
        <v/>
      </c>
      <c r="C259" s="48" t="str">
        <f ca="1">IF(KALINDO[[#This Row],[//]]="","",HYPERLINK("[NOTA.xlsx]NOTA!D"&amp;KALINDO[[#This Row],[//]]+2,"&gt;"))</f>
        <v/>
      </c>
      <c r="D259" s="48" t="str">
        <f>IF(KALINDO[[#This Row],[ID NOTA]]="","",INDEX(Table1[QB],MATCH(KALINDO[[#This Row],[ID NOTA]],Table1[ID],0)))</f>
        <v/>
      </c>
      <c r="E25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59" s="48"/>
      <c r="G259" s="30" t="str">
        <f ca="1">IF(KALINDO[[#This Row],[N_ID]]="","",INDEX(INDIRECT($2:$2),KALINDO[[#This Row],[//]]))</f>
        <v/>
      </c>
      <c r="H259" s="30" t="str">
        <f ca="1">IF(KALINDO[[#This Row],[N_ID]]="","",INDEX(INDIRECT($2:$2),KALINDO[[#This Row],[//]]))</f>
        <v/>
      </c>
      <c r="I259" s="31" t="str">
        <f ca="1">IF(KALINDO[[#This Row],[N_ID]]="","",INDEX(INDIRECT($2:$2),KALINDO[[#This Row],[//]]))</f>
        <v/>
      </c>
      <c r="J259" s="31" t="str">
        <f ca="1">IF(KALINDO[[#This Row],[//]]="","",INDEX([3]!db[NB PAJAK],KALINDO[[#This Row],[stt]]-1))</f>
        <v/>
      </c>
      <c r="K259" s="48" t="str">
        <f ca="1">IF(KALINDO[[#This Row],[//]]="","",INDEX(INDIRECT($2:$2),KALINDO[[#This Row],[//]]))</f>
        <v/>
      </c>
      <c r="L259" s="48" t="str">
        <f ca="1">IF(KALINDO[[#This Row],[//]]="","",INDEX(INDIRECT($2:$2),KALINDO[[#This Row],[//]]))</f>
        <v/>
      </c>
      <c r="M259" s="48" t="str">
        <f ca="1">IF(KALINDO[[#This Row],[//]]="","",INDEX(INDIRECT($2:$2),KALINDO[[#This Row],[//]]))</f>
        <v/>
      </c>
      <c r="N259" s="33" t="str">
        <f ca="1">IF(KALINDO[[#This Row],[//]]="","",INDEX(INDIRECT($2:$2),KALINDO[[#This Row],[//]]))</f>
        <v/>
      </c>
      <c r="O259" s="44" t="str">
        <f ca="1">IF(KALINDO[[#This Row],[//]]="","",INDEX(INDIRECT($2:$2),KALINDO[[#This Row],[//]]))</f>
        <v/>
      </c>
      <c r="P259" s="44" t="str">
        <f ca="1">IF(KALINDO[[#This Row],[//]]="","",IF(INDEX(INDIRECT($2:$2),KALINDO[[#This Row],[//]])="","",INDEX(INDIRECT($2:$2),KALINDO[[#This Row],[//]])))</f>
        <v/>
      </c>
      <c r="Q259" s="33" t="str">
        <f ca="1">IF(KALINDO[[#This Row],[//]]="","",INDEX(INDIRECT($2:$2),KALINDO[[#This Row],[//]]))</f>
        <v/>
      </c>
      <c r="R2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59" s="45" t="str">
        <f ca="1">IF(KALINDO[[#This Row],[//]]="","",IF(INDEX(INDIRECT($2:$2),KALINDO[[#This Row],[//]])="","",INDEX(INDIRECT($2:$2),KALINDO[[#This Row],[//]])))</f>
        <v/>
      </c>
      <c r="U259" s="31" t="str">
        <f ca="1">IF(KALINDO[[#This Row],[//]]="","",INDEX(INDIRECT($2:$2),KALINDO[[#This Row],[//]]))</f>
        <v/>
      </c>
      <c r="V259" s="31" t="str">
        <f ca="1">LOWER(SUBSTITUTE(SUBSTITUTE(SUBSTITUTE(SUBSTITUTE(SUBSTITUTE(SUBSTITUTE(SUBSTITUTE(KALINDO[[#This Row],[N.B.nota]]," ",""),"-",""),"(",""),")",""),".",""),",",""),"/",""))</f>
        <v/>
      </c>
      <c r="W259" s="31" t="str">
        <f ca="1">IF(KALINDO[[#This Row],[concat]]="","",MATCH(KALINDO[[#This Row],[concat]],[3]!db[NB NOTA_C],0)+1)</f>
        <v/>
      </c>
      <c r="X259" s="31" t="str">
        <f ca="1">IF(KALINDO[[#This Row],[N.B.nota]]="","",ADDRESS(ROW(KALINDO[QB]),COLUMN(KALINDO[QB]))&amp;":"&amp;ADDRESS(ROW(),COLUMN(KALINDO[QB])))</f>
        <v/>
      </c>
      <c r="Y259" s="46" t="str">
        <f ca="1">IF(KALINDO[[#This Row],[//]]="","",HYPERLINK("[../DB.xlsx]DB!e"&amp;MATCH(KALINDO[[#This Row],[concat]],[3]!db[NB NOTA_C],0)+1,"&gt;"))</f>
        <v/>
      </c>
      <c r="Z259" s="32" t="str">
        <f ca="1">IF(KALINDO[[#This Row],[ID NOTA]]="",INDIRECT(ADDRESS(ROW()-1,COLUMN())),KALINDO[[#This Row],[ID NOTA]])</f>
        <v>ID NOTA_H</v>
      </c>
    </row>
    <row r="260" spans="1:26" x14ac:dyDescent="0.25">
      <c r="A260" s="32"/>
      <c r="B260" s="48" t="str">
        <f>IF(KALINDO[[#This Row],[N_ID]]="","",INDEX(Table1[ID],MATCH(KALINDO[[#This Row],[N_ID]],Table1[N_ID],0)))</f>
        <v/>
      </c>
      <c r="C260" s="48" t="str">
        <f ca="1">IF(KALINDO[[#This Row],[//]]="","",HYPERLINK("[NOTA.xlsx]NOTA!D"&amp;KALINDO[[#This Row],[//]]+2,"&gt;"))</f>
        <v/>
      </c>
      <c r="D260" s="48" t="str">
        <f>IF(KALINDO[[#This Row],[ID NOTA]]="","",INDEX(Table1[QB],MATCH(KALINDO[[#This Row],[ID NOTA]],Table1[ID],0)))</f>
        <v/>
      </c>
      <c r="E26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60" s="48"/>
      <c r="G260" s="30" t="str">
        <f ca="1">IF(KALINDO[[#This Row],[N_ID]]="","",INDEX(INDIRECT($2:$2),KALINDO[[#This Row],[//]]))</f>
        <v/>
      </c>
      <c r="H260" s="30" t="str">
        <f ca="1">IF(KALINDO[[#This Row],[N_ID]]="","",INDEX(INDIRECT($2:$2),KALINDO[[#This Row],[//]]))</f>
        <v/>
      </c>
      <c r="I260" s="31" t="str">
        <f ca="1">IF(KALINDO[[#This Row],[N_ID]]="","",INDEX(INDIRECT($2:$2),KALINDO[[#This Row],[//]]))</f>
        <v/>
      </c>
      <c r="J260" s="31" t="str">
        <f ca="1">IF(KALINDO[[#This Row],[//]]="","",INDEX([3]!db[NB PAJAK],KALINDO[[#This Row],[stt]]-1))</f>
        <v/>
      </c>
      <c r="K260" s="48" t="str">
        <f ca="1">IF(KALINDO[[#This Row],[//]]="","",INDEX(INDIRECT($2:$2),KALINDO[[#This Row],[//]]))</f>
        <v/>
      </c>
      <c r="L260" s="48" t="str">
        <f ca="1">IF(KALINDO[[#This Row],[//]]="","",INDEX(INDIRECT($2:$2),KALINDO[[#This Row],[//]]))</f>
        <v/>
      </c>
      <c r="M260" s="48" t="str">
        <f ca="1">IF(KALINDO[[#This Row],[//]]="","",INDEX(INDIRECT($2:$2),KALINDO[[#This Row],[//]]))</f>
        <v/>
      </c>
      <c r="N260" s="33" t="str">
        <f ca="1">IF(KALINDO[[#This Row],[//]]="","",INDEX(INDIRECT($2:$2),KALINDO[[#This Row],[//]]))</f>
        <v/>
      </c>
      <c r="O260" s="44" t="str">
        <f ca="1">IF(KALINDO[[#This Row],[//]]="","",INDEX(INDIRECT($2:$2),KALINDO[[#This Row],[//]]))</f>
        <v/>
      </c>
      <c r="P260" s="44" t="str">
        <f ca="1">IF(KALINDO[[#This Row],[//]]="","",IF(INDEX(INDIRECT($2:$2),KALINDO[[#This Row],[//]])="","",INDEX(INDIRECT($2:$2),KALINDO[[#This Row],[//]])))</f>
        <v/>
      </c>
      <c r="Q260" s="33" t="str">
        <f ca="1">IF(KALINDO[[#This Row],[//]]="","",INDEX(INDIRECT($2:$2),KALINDO[[#This Row],[//]]))</f>
        <v/>
      </c>
      <c r="R2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60" s="45" t="str">
        <f ca="1">IF(KALINDO[[#This Row],[//]]="","",IF(INDEX(INDIRECT($2:$2),KALINDO[[#This Row],[//]])="","",INDEX(INDIRECT($2:$2),KALINDO[[#This Row],[//]])))</f>
        <v/>
      </c>
      <c r="U260" s="31" t="str">
        <f ca="1">IF(KALINDO[[#This Row],[//]]="","",INDEX(INDIRECT($2:$2),KALINDO[[#This Row],[//]]))</f>
        <v/>
      </c>
      <c r="V260" s="31" t="str">
        <f ca="1">LOWER(SUBSTITUTE(SUBSTITUTE(SUBSTITUTE(SUBSTITUTE(SUBSTITUTE(SUBSTITUTE(SUBSTITUTE(KALINDO[[#This Row],[N.B.nota]]," ",""),"-",""),"(",""),")",""),".",""),",",""),"/",""))</f>
        <v/>
      </c>
      <c r="W260" s="31" t="str">
        <f ca="1">IF(KALINDO[[#This Row],[concat]]="","",MATCH(KALINDO[[#This Row],[concat]],[3]!db[NB NOTA_C],0)+1)</f>
        <v/>
      </c>
      <c r="X260" s="31" t="str">
        <f ca="1">IF(KALINDO[[#This Row],[N.B.nota]]="","",ADDRESS(ROW(KALINDO[QB]),COLUMN(KALINDO[QB]))&amp;":"&amp;ADDRESS(ROW(),COLUMN(KALINDO[QB])))</f>
        <v/>
      </c>
      <c r="Y260" s="46" t="str">
        <f ca="1">IF(KALINDO[[#This Row],[//]]="","",HYPERLINK("[../DB.xlsx]DB!e"&amp;MATCH(KALINDO[[#This Row],[concat]],[3]!db[NB NOTA_C],0)+1,"&gt;"))</f>
        <v/>
      </c>
      <c r="Z260" s="32" t="str">
        <f ca="1">IF(KALINDO[[#This Row],[ID NOTA]]="",INDIRECT(ADDRESS(ROW()-1,COLUMN())),KALINDO[[#This Row],[ID NOTA]])</f>
        <v>ID NOTA_H</v>
      </c>
    </row>
    <row r="261" spans="1:26" x14ac:dyDescent="0.25">
      <c r="A261" s="32"/>
      <c r="B261" s="48" t="str">
        <f>IF(KALINDO[[#This Row],[N_ID]]="","",INDEX(Table1[ID],MATCH(KALINDO[[#This Row],[N_ID]],Table1[N_ID],0)))</f>
        <v/>
      </c>
      <c r="C261" s="48" t="str">
        <f ca="1">IF(KALINDO[[#This Row],[//]]="","",HYPERLINK("[NOTA.xlsx]NOTA!D"&amp;KALINDO[[#This Row],[//]]+2,"&gt;"))</f>
        <v/>
      </c>
      <c r="D261" s="48" t="str">
        <f>IF(KALINDO[[#This Row],[ID NOTA]]="","",INDEX(Table1[QB],MATCH(KALINDO[[#This Row],[ID NOTA]],Table1[ID],0)))</f>
        <v/>
      </c>
      <c r="E26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61" s="48"/>
      <c r="G261" s="30" t="str">
        <f ca="1">IF(KALINDO[[#This Row],[N_ID]]="","",INDEX(INDIRECT($2:$2),KALINDO[[#This Row],[//]]))</f>
        <v/>
      </c>
      <c r="H261" s="30" t="str">
        <f ca="1">IF(KALINDO[[#This Row],[N_ID]]="","",INDEX(INDIRECT($2:$2),KALINDO[[#This Row],[//]]))</f>
        <v/>
      </c>
      <c r="I261" s="31" t="str">
        <f ca="1">IF(KALINDO[[#This Row],[N_ID]]="","",INDEX(INDIRECT($2:$2),KALINDO[[#This Row],[//]]))</f>
        <v/>
      </c>
      <c r="J261" s="31" t="str">
        <f ca="1">IF(KALINDO[[#This Row],[//]]="","",INDEX([3]!db[NB PAJAK],KALINDO[[#This Row],[stt]]-1))</f>
        <v/>
      </c>
      <c r="K261" s="48" t="str">
        <f ca="1">IF(KALINDO[[#This Row],[//]]="","",INDEX(INDIRECT($2:$2),KALINDO[[#This Row],[//]]))</f>
        <v/>
      </c>
      <c r="L261" s="48" t="str">
        <f ca="1">IF(KALINDO[[#This Row],[//]]="","",INDEX(INDIRECT($2:$2),KALINDO[[#This Row],[//]]))</f>
        <v/>
      </c>
      <c r="M261" s="48" t="str">
        <f ca="1">IF(KALINDO[[#This Row],[//]]="","",INDEX(INDIRECT($2:$2),KALINDO[[#This Row],[//]]))</f>
        <v/>
      </c>
      <c r="N261" s="33" t="str">
        <f ca="1">IF(KALINDO[[#This Row],[//]]="","",INDEX(INDIRECT($2:$2),KALINDO[[#This Row],[//]]))</f>
        <v/>
      </c>
      <c r="O261" s="44" t="str">
        <f ca="1">IF(KALINDO[[#This Row],[//]]="","",INDEX(INDIRECT($2:$2),KALINDO[[#This Row],[//]]))</f>
        <v/>
      </c>
      <c r="P261" s="44" t="str">
        <f ca="1">IF(KALINDO[[#This Row],[//]]="","",IF(INDEX(INDIRECT($2:$2),KALINDO[[#This Row],[//]])="","",INDEX(INDIRECT($2:$2),KALINDO[[#This Row],[//]])))</f>
        <v/>
      </c>
      <c r="Q261" s="33" t="str">
        <f ca="1">IF(KALINDO[[#This Row],[//]]="","",INDEX(INDIRECT($2:$2),KALINDO[[#This Row],[//]]))</f>
        <v/>
      </c>
      <c r="R2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61" s="45" t="str">
        <f ca="1">IF(KALINDO[[#This Row],[//]]="","",IF(INDEX(INDIRECT($2:$2),KALINDO[[#This Row],[//]])="","",INDEX(INDIRECT($2:$2),KALINDO[[#This Row],[//]])))</f>
        <v/>
      </c>
      <c r="U261" s="31" t="str">
        <f ca="1">IF(KALINDO[[#This Row],[//]]="","",INDEX(INDIRECT($2:$2),KALINDO[[#This Row],[//]]))</f>
        <v/>
      </c>
      <c r="V261" s="31" t="str">
        <f ca="1">LOWER(SUBSTITUTE(SUBSTITUTE(SUBSTITUTE(SUBSTITUTE(SUBSTITUTE(SUBSTITUTE(SUBSTITUTE(KALINDO[[#This Row],[N.B.nota]]," ",""),"-",""),"(",""),")",""),".",""),",",""),"/",""))</f>
        <v/>
      </c>
      <c r="W261" s="31" t="str">
        <f ca="1">IF(KALINDO[[#This Row],[concat]]="","",MATCH(KALINDO[[#This Row],[concat]],[3]!db[NB NOTA_C],0)+1)</f>
        <v/>
      </c>
      <c r="X261" s="31" t="str">
        <f ca="1">IF(KALINDO[[#This Row],[N.B.nota]]="","",ADDRESS(ROW(KALINDO[QB]),COLUMN(KALINDO[QB]))&amp;":"&amp;ADDRESS(ROW(),COLUMN(KALINDO[QB])))</f>
        <v/>
      </c>
      <c r="Y261" s="46" t="str">
        <f ca="1">IF(KALINDO[[#This Row],[//]]="","",HYPERLINK("[../DB.xlsx]DB!e"&amp;MATCH(KALINDO[[#This Row],[concat]],[3]!db[NB NOTA_C],0)+1,"&gt;"))</f>
        <v/>
      </c>
      <c r="Z261" s="32" t="str">
        <f ca="1">IF(KALINDO[[#This Row],[ID NOTA]]="",INDIRECT(ADDRESS(ROW()-1,COLUMN())),KALINDO[[#This Row],[ID NOTA]])</f>
        <v>ID NOTA_H</v>
      </c>
    </row>
    <row r="262" spans="1:26" x14ac:dyDescent="0.25">
      <c r="A262" s="32"/>
      <c r="B262" s="48" t="str">
        <f>IF(KALINDO[[#This Row],[N_ID]]="","",INDEX(Table1[ID],MATCH(KALINDO[[#This Row],[N_ID]],Table1[N_ID],0)))</f>
        <v/>
      </c>
      <c r="C262" s="48" t="str">
        <f ca="1">IF(KALINDO[[#This Row],[//]]="","",HYPERLINK("[NOTA.xlsx]NOTA!D"&amp;KALINDO[[#This Row],[//]]+2,"&gt;"))</f>
        <v/>
      </c>
      <c r="D262" s="48" t="str">
        <f>IF(KALINDO[[#This Row],[ID NOTA]]="","",INDEX(Table1[QB],MATCH(KALINDO[[#This Row],[ID NOTA]],Table1[ID],0)))</f>
        <v/>
      </c>
      <c r="E26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62" s="48"/>
      <c r="G262" s="30" t="str">
        <f ca="1">IF(KALINDO[[#This Row],[N_ID]]="","",INDEX(INDIRECT($2:$2),KALINDO[[#This Row],[//]]))</f>
        <v/>
      </c>
      <c r="H262" s="30" t="str">
        <f ca="1">IF(KALINDO[[#This Row],[N_ID]]="","",INDEX(INDIRECT($2:$2),KALINDO[[#This Row],[//]]))</f>
        <v/>
      </c>
      <c r="I262" s="31" t="str">
        <f ca="1">IF(KALINDO[[#This Row],[N_ID]]="","",INDEX(INDIRECT($2:$2),KALINDO[[#This Row],[//]]))</f>
        <v/>
      </c>
      <c r="J262" s="31" t="str">
        <f ca="1">IF(KALINDO[[#This Row],[//]]="","",INDEX([3]!db[NB PAJAK],KALINDO[[#This Row],[stt]]-1))</f>
        <v/>
      </c>
      <c r="K262" s="48" t="str">
        <f ca="1">IF(KALINDO[[#This Row],[//]]="","",INDEX(INDIRECT($2:$2),KALINDO[[#This Row],[//]]))</f>
        <v/>
      </c>
      <c r="L262" s="48" t="str">
        <f ca="1">IF(KALINDO[[#This Row],[//]]="","",INDEX(INDIRECT($2:$2),KALINDO[[#This Row],[//]]))</f>
        <v/>
      </c>
      <c r="M262" s="48" t="str">
        <f ca="1">IF(KALINDO[[#This Row],[//]]="","",INDEX(INDIRECT($2:$2),KALINDO[[#This Row],[//]]))</f>
        <v/>
      </c>
      <c r="N262" s="33" t="str">
        <f ca="1">IF(KALINDO[[#This Row],[//]]="","",INDEX(INDIRECT($2:$2),KALINDO[[#This Row],[//]]))</f>
        <v/>
      </c>
      <c r="O262" s="44" t="str">
        <f ca="1">IF(KALINDO[[#This Row],[//]]="","",INDEX(INDIRECT($2:$2),KALINDO[[#This Row],[//]]))</f>
        <v/>
      </c>
      <c r="P262" s="44" t="str">
        <f ca="1">IF(KALINDO[[#This Row],[//]]="","",IF(INDEX(INDIRECT($2:$2),KALINDO[[#This Row],[//]])="","",INDEX(INDIRECT($2:$2),KALINDO[[#This Row],[//]])))</f>
        <v/>
      </c>
      <c r="Q262" s="33" t="str">
        <f ca="1">IF(KALINDO[[#This Row],[//]]="","",INDEX(INDIRECT($2:$2),KALINDO[[#This Row],[//]]))</f>
        <v/>
      </c>
      <c r="R2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62" s="45" t="str">
        <f ca="1">IF(KALINDO[[#This Row],[//]]="","",IF(INDEX(INDIRECT($2:$2),KALINDO[[#This Row],[//]])="","",INDEX(INDIRECT($2:$2),KALINDO[[#This Row],[//]])))</f>
        <v/>
      </c>
      <c r="U262" s="31" t="str">
        <f ca="1">IF(KALINDO[[#This Row],[//]]="","",INDEX(INDIRECT($2:$2),KALINDO[[#This Row],[//]]))</f>
        <v/>
      </c>
      <c r="V262" s="31" t="str">
        <f ca="1">LOWER(SUBSTITUTE(SUBSTITUTE(SUBSTITUTE(SUBSTITUTE(SUBSTITUTE(SUBSTITUTE(SUBSTITUTE(KALINDO[[#This Row],[N.B.nota]]," ",""),"-",""),"(",""),")",""),".",""),",",""),"/",""))</f>
        <v/>
      </c>
      <c r="W262" s="31" t="str">
        <f ca="1">IF(KALINDO[[#This Row],[concat]]="","",MATCH(KALINDO[[#This Row],[concat]],[3]!db[NB NOTA_C],0)+1)</f>
        <v/>
      </c>
      <c r="X262" s="31" t="str">
        <f ca="1">IF(KALINDO[[#This Row],[N.B.nota]]="","",ADDRESS(ROW(KALINDO[QB]),COLUMN(KALINDO[QB]))&amp;":"&amp;ADDRESS(ROW(),COLUMN(KALINDO[QB])))</f>
        <v/>
      </c>
      <c r="Y262" s="46" t="str">
        <f ca="1">IF(KALINDO[[#This Row],[//]]="","",HYPERLINK("[../DB.xlsx]DB!e"&amp;MATCH(KALINDO[[#This Row],[concat]],[3]!db[NB NOTA_C],0)+1,"&gt;"))</f>
        <v/>
      </c>
      <c r="Z262" s="32" t="str">
        <f ca="1">IF(KALINDO[[#This Row],[ID NOTA]]="",INDIRECT(ADDRESS(ROW()-1,COLUMN())),KALINDO[[#This Row],[ID NOTA]])</f>
        <v>ID NOTA_H</v>
      </c>
    </row>
    <row r="263" spans="1:26" x14ac:dyDescent="0.25">
      <c r="A263" s="32"/>
      <c r="B263" s="48" t="str">
        <f>IF(KALINDO[[#This Row],[N_ID]]="","",INDEX(Table1[ID],MATCH(KALINDO[[#This Row],[N_ID]],Table1[N_ID],0)))</f>
        <v/>
      </c>
      <c r="C263" s="48" t="str">
        <f ca="1">IF(KALINDO[[#This Row],[//]]="","",HYPERLINK("[NOTA.xlsx]NOTA!D"&amp;KALINDO[[#This Row],[//]]+2,"&gt;"))</f>
        <v/>
      </c>
      <c r="D263" s="48" t="str">
        <f>IF(KALINDO[[#This Row],[ID NOTA]]="","",INDEX(Table1[QB],MATCH(KALINDO[[#This Row],[ID NOTA]],Table1[ID],0)))</f>
        <v/>
      </c>
      <c r="E26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63" s="48"/>
      <c r="G263" s="30" t="str">
        <f ca="1">IF(KALINDO[[#This Row],[N_ID]]="","",INDEX(INDIRECT($2:$2),KALINDO[[#This Row],[//]]))</f>
        <v/>
      </c>
      <c r="H263" s="30" t="str">
        <f ca="1">IF(KALINDO[[#This Row],[N_ID]]="","",INDEX(INDIRECT($2:$2),KALINDO[[#This Row],[//]]))</f>
        <v/>
      </c>
      <c r="I263" s="31" t="str">
        <f ca="1">IF(KALINDO[[#This Row],[N_ID]]="","",INDEX(INDIRECT($2:$2),KALINDO[[#This Row],[//]]))</f>
        <v/>
      </c>
      <c r="J263" s="31" t="str">
        <f ca="1">IF(KALINDO[[#This Row],[//]]="","",INDEX([3]!db[NB PAJAK],KALINDO[[#This Row],[stt]]-1))</f>
        <v/>
      </c>
      <c r="K263" s="48" t="str">
        <f ca="1">IF(KALINDO[[#This Row],[//]]="","",INDEX(INDIRECT($2:$2),KALINDO[[#This Row],[//]]))</f>
        <v/>
      </c>
      <c r="L263" s="48" t="str">
        <f ca="1">IF(KALINDO[[#This Row],[//]]="","",INDEX(INDIRECT($2:$2),KALINDO[[#This Row],[//]]))</f>
        <v/>
      </c>
      <c r="M263" s="48" t="str">
        <f ca="1">IF(KALINDO[[#This Row],[//]]="","",INDEX(INDIRECT($2:$2),KALINDO[[#This Row],[//]]))</f>
        <v/>
      </c>
      <c r="N263" s="33" t="str">
        <f ca="1">IF(KALINDO[[#This Row],[//]]="","",INDEX(INDIRECT($2:$2),KALINDO[[#This Row],[//]]))</f>
        <v/>
      </c>
      <c r="O263" s="44" t="str">
        <f ca="1">IF(KALINDO[[#This Row],[//]]="","",INDEX(INDIRECT($2:$2),KALINDO[[#This Row],[//]]))</f>
        <v/>
      </c>
      <c r="P263" s="44" t="str">
        <f ca="1">IF(KALINDO[[#This Row],[//]]="","",IF(INDEX(INDIRECT($2:$2),KALINDO[[#This Row],[//]])="","",INDEX(INDIRECT($2:$2),KALINDO[[#This Row],[//]])))</f>
        <v/>
      </c>
      <c r="Q263" s="33" t="str">
        <f ca="1">IF(KALINDO[[#This Row],[//]]="","",INDEX(INDIRECT($2:$2),KALINDO[[#This Row],[//]]))</f>
        <v/>
      </c>
      <c r="R2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63" s="45" t="str">
        <f ca="1">IF(KALINDO[[#This Row],[//]]="","",IF(INDEX(INDIRECT($2:$2),KALINDO[[#This Row],[//]])="","",INDEX(INDIRECT($2:$2),KALINDO[[#This Row],[//]])))</f>
        <v/>
      </c>
      <c r="U263" s="31" t="str">
        <f ca="1">IF(KALINDO[[#This Row],[//]]="","",INDEX(INDIRECT($2:$2),KALINDO[[#This Row],[//]]))</f>
        <v/>
      </c>
      <c r="V263" s="31" t="str">
        <f ca="1">LOWER(SUBSTITUTE(SUBSTITUTE(SUBSTITUTE(SUBSTITUTE(SUBSTITUTE(SUBSTITUTE(SUBSTITUTE(KALINDO[[#This Row],[N.B.nota]]," ",""),"-",""),"(",""),")",""),".",""),",",""),"/",""))</f>
        <v/>
      </c>
      <c r="W263" s="31" t="str">
        <f ca="1">IF(KALINDO[[#This Row],[concat]]="","",MATCH(KALINDO[[#This Row],[concat]],[3]!db[NB NOTA_C],0)+1)</f>
        <v/>
      </c>
      <c r="X263" s="31" t="str">
        <f ca="1">IF(KALINDO[[#This Row],[N.B.nota]]="","",ADDRESS(ROW(KALINDO[QB]),COLUMN(KALINDO[QB]))&amp;":"&amp;ADDRESS(ROW(),COLUMN(KALINDO[QB])))</f>
        <v/>
      </c>
      <c r="Y263" s="46" t="str">
        <f ca="1">IF(KALINDO[[#This Row],[//]]="","",HYPERLINK("[../DB.xlsx]DB!e"&amp;MATCH(KALINDO[[#This Row],[concat]],[3]!db[NB NOTA_C],0)+1,"&gt;"))</f>
        <v/>
      </c>
      <c r="Z263" s="32" t="str">
        <f ca="1">IF(KALINDO[[#This Row],[ID NOTA]]="",INDIRECT(ADDRESS(ROW()-1,COLUMN())),KALINDO[[#This Row],[ID NOTA]])</f>
        <v>ID NOTA_H</v>
      </c>
    </row>
    <row r="264" spans="1:26" x14ac:dyDescent="0.25">
      <c r="A264" s="32"/>
      <c r="B264" s="48" t="str">
        <f>IF(KALINDO[[#This Row],[N_ID]]="","",INDEX(Table1[ID],MATCH(KALINDO[[#This Row],[N_ID]],Table1[N_ID],0)))</f>
        <v/>
      </c>
      <c r="C264" s="48" t="str">
        <f ca="1">IF(KALINDO[[#This Row],[//]]="","",HYPERLINK("[NOTA.xlsx]NOTA!D"&amp;KALINDO[[#This Row],[//]]+2,"&gt;"))</f>
        <v/>
      </c>
      <c r="D264" s="48" t="str">
        <f>IF(KALINDO[[#This Row],[ID NOTA]]="","",INDEX(Table1[QB],MATCH(KALINDO[[#This Row],[ID NOTA]],Table1[ID],0)))</f>
        <v/>
      </c>
      <c r="E26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64" s="48"/>
      <c r="G264" s="30" t="str">
        <f ca="1">IF(KALINDO[[#This Row],[N_ID]]="","",INDEX(INDIRECT($2:$2),KALINDO[[#This Row],[//]]))</f>
        <v/>
      </c>
      <c r="H264" s="30" t="str">
        <f ca="1">IF(KALINDO[[#This Row],[N_ID]]="","",INDEX(INDIRECT($2:$2),KALINDO[[#This Row],[//]]))</f>
        <v/>
      </c>
      <c r="I264" s="31" t="str">
        <f ca="1">IF(KALINDO[[#This Row],[N_ID]]="","",INDEX(INDIRECT($2:$2),KALINDO[[#This Row],[//]]))</f>
        <v/>
      </c>
      <c r="J264" s="31" t="str">
        <f ca="1">IF(KALINDO[[#This Row],[//]]="","",INDEX([3]!db[NB PAJAK],KALINDO[[#This Row],[stt]]-1))</f>
        <v/>
      </c>
      <c r="K264" s="48" t="str">
        <f ca="1">IF(KALINDO[[#This Row],[//]]="","",INDEX(INDIRECT($2:$2),KALINDO[[#This Row],[//]]))</f>
        <v/>
      </c>
      <c r="L264" s="48" t="str">
        <f ca="1">IF(KALINDO[[#This Row],[//]]="","",INDEX(INDIRECT($2:$2),KALINDO[[#This Row],[//]]))</f>
        <v/>
      </c>
      <c r="M264" s="48" t="str">
        <f ca="1">IF(KALINDO[[#This Row],[//]]="","",INDEX(INDIRECT($2:$2),KALINDO[[#This Row],[//]]))</f>
        <v/>
      </c>
      <c r="N264" s="33" t="str">
        <f ca="1">IF(KALINDO[[#This Row],[//]]="","",INDEX(INDIRECT($2:$2),KALINDO[[#This Row],[//]]))</f>
        <v/>
      </c>
      <c r="O264" s="44" t="str">
        <f ca="1">IF(KALINDO[[#This Row],[//]]="","",INDEX(INDIRECT($2:$2),KALINDO[[#This Row],[//]]))</f>
        <v/>
      </c>
      <c r="P264" s="44" t="str">
        <f ca="1">IF(KALINDO[[#This Row],[//]]="","",IF(INDEX(INDIRECT($2:$2),KALINDO[[#This Row],[//]])="","",INDEX(INDIRECT($2:$2),KALINDO[[#This Row],[//]])))</f>
        <v/>
      </c>
      <c r="Q264" s="33" t="str">
        <f ca="1">IF(KALINDO[[#This Row],[//]]="","",INDEX(INDIRECT($2:$2),KALINDO[[#This Row],[//]]))</f>
        <v/>
      </c>
      <c r="R2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64" s="45" t="str">
        <f ca="1">IF(KALINDO[[#This Row],[//]]="","",IF(INDEX(INDIRECT($2:$2),KALINDO[[#This Row],[//]])="","",INDEX(INDIRECT($2:$2),KALINDO[[#This Row],[//]])))</f>
        <v/>
      </c>
      <c r="U264" s="31" t="str">
        <f ca="1">IF(KALINDO[[#This Row],[//]]="","",INDEX(INDIRECT($2:$2),KALINDO[[#This Row],[//]]))</f>
        <v/>
      </c>
      <c r="V264" s="31" t="str">
        <f ca="1">LOWER(SUBSTITUTE(SUBSTITUTE(SUBSTITUTE(SUBSTITUTE(SUBSTITUTE(SUBSTITUTE(SUBSTITUTE(KALINDO[[#This Row],[N.B.nota]]," ",""),"-",""),"(",""),")",""),".",""),",",""),"/",""))</f>
        <v/>
      </c>
      <c r="W264" s="31" t="str">
        <f ca="1">IF(KALINDO[[#This Row],[concat]]="","",MATCH(KALINDO[[#This Row],[concat]],[3]!db[NB NOTA_C],0)+1)</f>
        <v/>
      </c>
      <c r="X264" s="31" t="str">
        <f ca="1">IF(KALINDO[[#This Row],[N.B.nota]]="","",ADDRESS(ROW(KALINDO[QB]),COLUMN(KALINDO[QB]))&amp;":"&amp;ADDRESS(ROW(),COLUMN(KALINDO[QB])))</f>
        <v/>
      </c>
      <c r="Y264" s="46" t="str">
        <f ca="1">IF(KALINDO[[#This Row],[//]]="","",HYPERLINK("[../DB.xlsx]DB!e"&amp;MATCH(KALINDO[[#This Row],[concat]],[3]!db[NB NOTA_C],0)+1,"&gt;"))</f>
        <v/>
      </c>
      <c r="Z264" s="32" t="str">
        <f ca="1">IF(KALINDO[[#This Row],[ID NOTA]]="",INDIRECT(ADDRESS(ROW()-1,COLUMN())),KALINDO[[#This Row],[ID NOTA]])</f>
        <v>ID NOTA_H</v>
      </c>
    </row>
    <row r="265" spans="1:26" x14ac:dyDescent="0.25">
      <c r="A265" s="32"/>
      <c r="B265" s="48" t="str">
        <f>IF(KALINDO[[#This Row],[N_ID]]="","",INDEX(Table1[ID],MATCH(KALINDO[[#This Row],[N_ID]],Table1[N_ID],0)))</f>
        <v/>
      </c>
      <c r="C265" s="48" t="str">
        <f ca="1">IF(KALINDO[[#This Row],[//]]="","",HYPERLINK("[NOTA.xlsx]NOTA!D"&amp;KALINDO[[#This Row],[//]]+2,"&gt;"))</f>
        <v/>
      </c>
      <c r="D265" s="48" t="str">
        <f>IF(KALINDO[[#This Row],[ID NOTA]]="","",INDEX(Table1[QB],MATCH(KALINDO[[#This Row],[ID NOTA]],Table1[ID],0)))</f>
        <v/>
      </c>
      <c r="E26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65" s="48"/>
      <c r="G265" s="30" t="str">
        <f ca="1">IF(KALINDO[[#This Row],[N_ID]]="","",INDEX(INDIRECT($2:$2),KALINDO[[#This Row],[//]]))</f>
        <v/>
      </c>
      <c r="H265" s="30" t="str">
        <f ca="1">IF(KALINDO[[#This Row],[N_ID]]="","",INDEX(INDIRECT($2:$2),KALINDO[[#This Row],[//]]))</f>
        <v/>
      </c>
      <c r="I265" s="31" t="str">
        <f ca="1">IF(KALINDO[[#This Row],[N_ID]]="","",INDEX(INDIRECT($2:$2),KALINDO[[#This Row],[//]]))</f>
        <v/>
      </c>
      <c r="J265" s="31" t="str">
        <f ca="1">IF(KALINDO[[#This Row],[//]]="","",INDEX([3]!db[NB PAJAK],KALINDO[[#This Row],[stt]]-1))</f>
        <v/>
      </c>
      <c r="K265" s="48" t="str">
        <f ca="1">IF(KALINDO[[#This Row],[//]]="","",INDEX(INDIRECT($2:$2),KALINDO[[#This Row],[//]]))</f>
        <v/>
      </c>
      <c r="L265" s="48" t="str">
        <f ca="1">IF(KALINDO[[#This Row],[//]]="","",INDEX(INDIRECT($2:$2),KALINDO[[#This Row],[//]]))</f>
        <v/>
      </c>
      <c r="M265" s="48" t="str">
        <f ca="1">IF(KALINDO[[#This Row],[//]]="","",INDEX(INDIRECT($2:$2),KALINDO[[#This Row],[//]]))</f>
        <v/>
      </c>
      <c r="N265" s="33" t="str">
        <f ca="1">IF(KALINDO[[#This Row],[//]]="","",INDEX(INDIRECT($2:$2),KALINDO[[#This Row],[//]]))</f>
        <v/>
      </c>
      <c r="O265" s="44" t="str">
        <f ca="1">IF(KALINDO[[#This Row],[//]]="","",INDEX(INDIRECT($2:$2),KALINDO[[#This Row],[//]]))</f>
        <v/>
      </c>
      <c r="P265" s="44" t="str">
        <f ca="1">IF(KALINDO[[#This Row],[//]]="","",IF(INDEX(INDIRECT($2:$2),KALINDO[[#This Row],[//]])="","",INDEX(INDIRECT($2:$2),KALINDO[[#This Row],[//]])))</f>
        <v/>
      </c>
      <c r="Q265" s="33" t="str">
        <f ca="1">IF(KALINDO[[#This Row],[//]]="","",INDEX(INDIRECT($2:$2),KALINDO[[#This Row],[//]]))</f>
        <v/>
      </c>
      <c r="R2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65" s="45" t="str">
        <f ca="1">IF(KALINDO[[#This Row],[//]]="","",IF(INDEX(INDIRECT($2:$2),KALINDO[[#This Row],[//]])="","",INDEX(INDIRECT($2:$2),KALINDO[[#This Row],[//]])))</f>
        <v/>
      </c>
      <c r="U265" s="31" t="str">
        <f ca="1">IF(KALINDO[[#This Row],[//]]="","",INDEX(INDIRECT($2:$2),KALINDO[[#This Row],[//]]))</f>
        <v/>
      </c>
      <c r="V265" s="31" t="str">
        <f ca="1">LOWER(SUBSTITUTE(SUBSTITUTE(SUBSTITUTE(SUBSTITUTE(SUBSTITUTE(SUBSTITUTE(SUBSTITUTE(KALINDO[[#This Row],[N.B.nota]]," ",""),"-",""),"(",""),")",""),".",""),",",""),"/",""))</f>
        <v/>
      </c>
      <c r="W265" s="31" t="str">
        <f ca="1">IF(KALINDO[[#This Row],[concat]]="","",MATCH(KALINDO[[#This Row],[concat]],[3]!db[NB NOTA_C],0)+1)</f>
        <v/>
      </c>
      <c r="X265" s="31" t="str">
        <f ca="1">IF(KALINDO[[#This Row],[N.B.nota]]="","",ADDRESS(ROW(KALINDO[QB]),COLUMN(KALINDO[QB]))&amp;":"&amp;ADDRESS(ROW(),COLUMN(KALINDO[QB])))</f>
        <v/>
      </c>
      <c r="Y265" s="46" t="str">
        <f ca="1">IF(KALINDO[[#This Row],[//]]="","",HYPERLINK("[../DB.xlsx]DB!e"&amp;MATCH(KALINDO[[#This Row],[concat]],[3]!db[NB NOTA_C],0)+1,"&gt;"))</f>
        <v/>
      </c>
      <c r="Z265" s="32" t="str">
        <f ca="1">IF(KALINDO[[#This Row],[ID NOTA]]="",INDIRECT(ADDRESS(ROW()-1,COLUMN())),KALINDO[[#This Row],[ID NOTA]])</f>
        <v>ID NOTA_H</v>
      </c>
    </row>
    <row r="266" spans="1:26" x14ac:dyDescent="0.25">
      <c r="A266" s="32"/>
      <c r="B266" s="48" t="str">
        <f>IF(KALINDO[[#This Row],[N_ID]]="","",INDEX(Table1[ID],MATCH(KALINDO[[#This Row],[N_ID]],Table1[N_ID],0)))</f>
        <v/>
      </c>
      <c r="C266" s="48" t="str">
        <f ca="1">IF(KALINDO[[#This Row],[//]]="","",HYPERLINK("[NOTA.xlsx]NOTA!D"&amp;KALINDO[[#This Row],[//]]+2,"&gt;"))</f>
        <v/>
      </c>
      <c r="D266" s="48" t="str">
        <f>IF(KALINDO[[#This Row],[ID NOTA]]="","",INDEX(Table1[QB],MATCH(KALINDO[[#This Row],[ID NOTA]],Table1[ID],0)))</f>
        <v/>
      </c>
      <c r="E26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66" s="48"/>
      <c r="G266" s="30" t="str">
        <f ca="1">IF(KALINDO[[#This Row],[N_ID]]="","",INDEX(INDIRECT($2:$2),KALINDO[[#This Row],[//]]))</f>
        <v/>
      </c>
      <c r="H266" s="30" t="str">
        <f ca="1">IF(KALINDO[[#This Row],[N_ID]]="","",INDEX(INDIRECT($2:$2),KALINDO[[#This Row],[//]]))</f>
        <v/>
      </c>
      <c r="I266" s="31" t="str">
        <f ca="1">IF(KALINDO[[#This Row],[N_ID]]="","",INDEX(INDIRECT($2:$2),KALINDO[[#This Row],[//]]))</f>
        <v/>
      </c>
      <c r="J266" s="31" t="str">
        <f ca="1">IF(KALINDO[[#This Row],[//]]="","",INDEX([3]!db[NB PAJAK],KALINDO[[#This Row],[stt]]-1))</f>
        <v/>
      </c>
      <c r="K266" s="48" t="str">
        <f ca="1">IF(KALINDO[[#This Row],[//]]="","",INDEX(INDIRECT($2:$2),KALINDO[[#This Row],[//]]))</f>
        <v/>
      </c>
      <c r="L266" s="48" t="str">
        <f ca="1">IF(KALINDO[[#This Row],[//]]="","",INDEX(INDIRECT($2:$2),KALINDO[[#This Row],[//]]))</f>
        <v/>
      </c>
      <c r="M266" s="48" t="str">
        <f ca="1">IF(KALINDO[[#This Row],[//]]="","",INDEX(INDIRECT($2:$2),KALINDO[[#This Row],[//]]))</f>
        <v/>
      </c>
      <c r="N266" s="33" t="str">
        <f ca="1">IF(KALINDO[[#This Row],[//]]="","",INDEX(INDIRECT($2:$2),KALINDO[[#This Row],[//]]))</f>
        <v/>
      </c>
      <c r="O266" s="44" t="str">
        <f ca="1">IF(KALINDO[[#This Row],[//]]="","",INDEX(INDIRECT($2:$2),KALINDO[[#This Row],[//]]))</f>
        <v/>
      </c>
      <c r="P266" s="44" t="str">
        <f ca="1">IF(KALINDO[[#This Row],[//]]="","",IF(INDEX(INDIRECT($2:$2),KALINDO[[#This Row],[//]])="","",INDEX(INDIRECT($2:$2),KALINDO[[#This Row],[//]])))</f>
        <v/>
      </c>
      <c r="Q266" s="33" t="str">
        <f ca="1">IF(KALINDO[[#This Row],[//]]="","",INDEX(INDIRECT($2:$2),KALINDO[[#This Row],[//]]))</f>
        <v/>
      </c>
      <c r="R2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66" s="45" t="str">
        <f ca="1">IF(KALINDO[[#This Row],[//]]="","",IF(INDEX(INDIRECT($2:$2),KALINDO[[#This Row],[//]])="","",INDEX(INDIRECT($2:$2),KALINDO[[#This Row],[//]])))</f>
        <v/>
      </c>
      <c r="U266" s="31" t="str">
        <f ca="1">IF(KALINDO[[#This Row],[//]]="","",INDEX(INDIRECT($2:$2),KALINDO[[#This Row],[//]]))</f>
        <v/>
      </c>
      <c r="V266" s="31" t="str">
        <f ca="1">LOWER(SUBSTITUTE(SUBSTITUTE(SUBSTITUTE(SUBSTITUTE(SUBSTITUTE(SUBSTITUTE(SUBSTITUTE(KALINDO[[#This Row],[N.B.nota]]," ",""),"-",""),"(",""),")",""),".",""),",",""),"/",""))</f>
        <v/>
      </c>
      <c r="W266" s="31" t="str">
        <f ca="1">IF(KALINDO[[#This Row],[concat]]="","",MATCH(KALINDO[[#This Row],[concat]],[3]!db[NB NOTA_C],0)+1)</f>
        <v/>
      </c>
      <c r="X266" s="31" t="str">
        <f ca="1">IF(KALINDO[[#This Row],[N.B.nota]]="","",ADDRESS(ROW(KALINDO[QB]),COLUMN(KALINDO[QB]))&amp;":"&amp;ADDRESS(ROW(),COLUMN(KALINDO[QB])))</f>
        <v/>
      </c>
      <c r="Y266" s="46" t="str">
        <f ca="1">IF(KALINDO[[#This Row],[//]]="","",HYPERLINK("[../DB.xlsx]DB!e"&amp;MATCH(KALINDO[[#This Row],[concat]],[3]!db[NB NOTA_C],0)+1,"&gt;"))</f>
        <v/>
      </c>
      <c r="Z266" s="32" t="str">
        <f ca="1">IF(KALINDO[[#This Row],[ID NOTA]]="",INDIRECT(ADDRESS(ROW()-1,COLUMN())),KALINDO[[#This Row],[ID NOTA]])</f>
        <v>ID NOTA_H</v>
      </c>
    </row>
    <row r="267" spans="1:26" x14ac:dyDescent="0.25">
      <c r="A267" s="32"/>
      <c r="B267" s="48" t="str">
        <f>IF(KALINDO[[#This Row],[N_ID]]="","",INDEX(Table1[ID],MATCH(KALINDO[[#This Row],[N_ID]],Table1[N_ID],0)))</f>
        <v/>
      </c>
      <c r="C267" s="48" t="str">
        <f ca="1">IF(KALINDO[[#This Row],[//]]="","",HYPERLINK("[NOTA.xlsx]NOTA!D"&amp;KALINDO[[#This Row],[//]]+2,"&gt;"))</f>
        <v/>
      </c>
      <c r="D267" s="48" t="str">
        <f>IF(KALINDO[[#This Row],[ID NOTA]]="","",INDEX(Table1[QB],MATCH(KALINDO[[#This Row],[ID NOTA]],Table1[ID],0)))</f>
        <v/>
      </c>
      <c r="E26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67" s="48"/>
      <c r="G267" s="30" t="str">
        <f ca="1">IF(KALINDO[[#This Row],[N_ID]]="","",INDEX(INDIRECT($2:$2),KALINDO[[#This Row],[//]]))</f>
        <v/>
      </c>
      <c r="H267" s="30" t="str">
        <f ca="1">IF(KALINDO[[#This Row],[N_ID]]="","",INDEX(INDIRECT($2:$2),KALINDO[[#This Row],[//]]))</f>
        <v/>
      </c>
      <c r="I267" s="31" t="str">
        <f ca="1">IF(KALINDO[[#This Row],[N_ID]]="","",INDEX(INDIRECT($2:$2),KALINDO[[#This Row],[//]]))</f>
        <v/>
      </c>
      <c r="J267" s="31" t="str">
        <f ca="1">IF(KALINDO[[#This Row],[//]]="","",INDEX([3]!db[NB PAJAK],KALINDO[[#This Row],[stt]]-1))</f>
        <v/>
      </c>
      <c r="K267" s="48" t="str">
        <f ca="1">IF(KALINDO[[#This Row],[//]]="","",INDEX(INDIRECT($2:$2),KALINDO[[#This Row],[//]]))</f>
        <v/>
      </c>
      <c r="L267" s="48" t="str">
        <f ca="1">IF(KALINDO[[#This Row],[//]]="","",INDEX(INDIRECT($2:$2),KALINDO[[#This Row],[//]]))</f>
        <v/>
      </c>
      <c r="M267" s="48" t="str">
        <f ca="1">IF(KALINDO[[#This Row],[//]]="","",INDEX(INDIRECT($2:$2),KALINDO[[#This Row],[//]]))</f>
        <v/>
      </c>
      <c r="N267" s="33" t="str">
        <f ca="1">IF(KALINDO[[#This Row],[//]]="","",INDEX(INDIRECT($2:$2),KALINDO[[#This Row],[//]]))</f>
        <v/>
      </c>
      <c r="O267" s="44" t="str">
        <f ca="1">IF(KALINDO[[#This Row],[//]]="","",INDEX(INDIRECT($2:$2),KALINDO[[#This Row],[//]]))</f>
        <v/>
      </c>
      <c r="P267" s="44" t="str">
        <f ca="1">IF(KALINDO[[#This Row],[//]]="","",IF(INDEX(INDIRECT($2:$2),KALINDO[[#This Row],[//]])="","",INDEX(INDIRECT($2:$2),KALINDO[[#This Row],[//]])))</f>
        <v/>
      </c>
      <c r="Q267" s="33" t="str">
        <f ca="1">IF(KALINDO[[#This Row],[//]]="","",INDEX(INDIRECT($2:$2),KALINDO[[#This Row],[//]]))</f>
        <v/>
      </c>
      <c r="R2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67" s="45" t="str">
        <f ca="1">IF(KALINDO[[#This Row],[//]]="","",IF(INDEX(INDIRECT($2:$2),KALINDO[[#This Row],[//]])="","",INDEX(INDIRECT($2:$2),KALINDO[[#This Row],[//]])))</f>
        <v/>
      </c>
      <c r="U267" s="31" t="str">
        <f ca="1">IF(KALINDO[[#This Row],[//]]="","",INDEX(INDIRECT($2:$2),KALINDO[[#This Row],[//]]))</f>
        <v/>
      </c>
      <c r="V267" s="31" t="str">
        <f ca="1">LOWER(SUBSTITUTE(SUBSTITUTE(SUBSTITUTE(SUBSTITUTE(SUBSTITUTE(SUBSTITUTE(SUBSTITUTE(KALINDO[[#This Row],[N.B.nota]]," ",""),"-",""),"(",""),")",""),".",""),",",""),"/",""))</f>
        <v/>
      </c>
      <c r="W267" s="31" t="str">
        <f ca="1">IF(KALINDO[[#This Row],[concat]]="","",MATCH(KALINDO[[#This Row],[concat]],[3]!db[NB NOTA_C],0)+1)</f>
        <v/>
      </c>
      <c r="X267" s="31" t="str">
        <f ca="1">IF(KALINDO[[#This Row],[N.B.nota]]="","",ADDRESS(ROW(KALINDO[QB]),COLUMN(KALINDO[QB]))&amp;":"&amp;ADDRESS(ROW(),COLUMN(KALINDO[QB])))</f>
        <v/>
      </c>
      <c r="Y267" s="46" t="str">
        <f ca="1">IF(KALINDO[[#This Row],[//]]="","",HYPERLINK("[../DB.xlsx]DB!e"&amp;MATCH(KALINDO[[#This Row],[concat]],[3]!db[NB NOTA_C],0)+1,"&gt;"))</f>
        <v/>
      </c>
      <c r="Z267" s="32" t="str">
        <f ca="1">IF(KALINDO[[#This Row],[ID NOTA]]="",INDIRECT(ADDRESS(ROW()-1,COLUMN())),KALINDO[[#This Row],[ID NOTA]])</f>
        <v>ID NOTA_H</v>
      </c>
    </row>
    <row r="268" spans="1:26" x14ac:dyDescent="0.25">
      <c r="A268" s="32"/>
      <c r="B268" s="48" t="str">
        <f>IF(KALINDO[[#This Row],[N_ID]]="","",INDEX(Table1[ID],MATCH(KALINDO[[#This Row],[N_ID]],Table1[N_ID],0)))</f>
        <v/>
      </c>
      <c r="C268" s="48" t="str">
        <f ca="1">IF(KALINDO[[#This Row],[//]]="","",HYPERLINK("[NOTA.xlsx]NOTA!D"&amp;KALINDO[[#This Row],[//]]+2,"&gt;"))</f>
        <v/>
      </c>
      <c r="D268" s="48" t="str">
        <f>IF(KALINDO[[#This Row],[ID NOTA]]="","",INDEX(Table1[QB],MATCH(KALINDO[[#This Row],[ID NOTA]],Table1[ID],0)))</f>
        <v/>
      </c>
      <c r="E26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68" s="48"/>
      <c r="G268" s="30" t="str">
        <f ca="1">IF(KALINDO[[#This Row],[N_ID]]="","",INDEX(INDIRECT($2:$2),KALINDO[[#This Row],[//]]))</f>
        <v/>
      </c>
      <c r="H268" s="30" t="str">
        <f ca="1">IF(KALINDO[[#This Row],[N_ID]]="","",INDEX(INDIRECT($2:$2),KALINDO[[#This Row],[//]]))</f>
        <v/>
      </c>
      <c r="I268" s="31" t="str">
        <f ca="1">IF(KALINDO[[#This Row],[N_ID]]="","",INDEX(INDIRECT($2:$2),KALINDO[[#This Row],[//]]))</f>
        <v/>
      </c>
      <c r="J268" s="31" t="str">
        <f ca="1">IF(KALINDO[[#This Row],[//]]="","",INDEX([3]!db[NB PAJAK],KALINDO[[#This Row],[stt]]-1))</f>
        <v/>
      </c>
      <c r="K268" s="48" t="str">
        <f ca="1">IF(KALINDO[[#This Row],[//]]="","",INDEX(INDIRECT($2:$2),KALINDO[[#This Row],[//]]))</f>
        <v/>
      </c>
      <c r="L268" s="48" t="str">
        <f ca="1">IF(KALINDO[[#This Row],[//]]="","",INDEX(INDIRECT($2:$2),KALINDO[[#This Row],[//]]))</f>
        <v/>
      </c>
      <c r="M268" s="48" t="str">
        <f ca="1">IF(KALINDO[[#This Row],[//]]="","",INDEX(INDIRECT($2:$2),KALINDO[[#This Row],[//]]))</f>
        <v/>
      </c>
      <c r="N268" s="33" t="str">
        <f ca="1">IF(KALINDO[[#This Row],[//]]="","",INDEX(INDIRECT($2:$2),KALINDO[[#This Row],[//]]))</f>
        <v/>
      </c>
      <c r="O268" s="44" t="str">
        <f ca="1">IF(KALINDO[[#This Row],[//]]="","",INDEX(INDIRECT($2:$2),KALINDO[[#This Row],[//]]))</f>
        <v/>
      </c>
      <c r="P268" s="44" t="str">
        <f ca="1">IF(KALINDO[[#This Row],[//]]="","",IF(INDEX(INDIRECT($2:$2),KALINDO[[#This Row],[//]])="","",INDEX(INDIRECT($2:$2),KALINDO[[#This Row],[//]])))</f>
        <v/>
      </c>
      <c r="Q268" s="33" t="str">
        <f ca="1">IF(KALINDO[[#This Row],[//]]="","",INDEX(INDIRECT($2:$2),KALINDO[[#This Row],[//]]))</f>
        <v/>
      </c>
      <c r="R2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68" s="45" t="str">
        <f ca="1">IF(KALINDO[[#This Row],[//]]="","",IF(INDEX(INDIRECT($2:$2),KALINDO[[#This Row],[//]])="","",INDEX(INDIRECT($2:$2),KALINDO[[#This Row],[//]])))</f>
        <v/>
      </c>
      <c r="U268" s="31" t="str">
        <f ca="1">IF(KALINDO[[#This Row],[//]]="","",INDEX(INDIRECT($2:$2),KALINDO[[#This Row],[//]]))</f>
        <v/>
      </c>
      <c r="V268" s="31" t="str">
        <f ca="1">LOWER(SUBSTITUTE(SUBSTITUTE(SUBSTITUTE(SUBSTITUTE(SUBSTITUTE(SUBSTITUTE(SUBSTITUTE(KALINDO[[#This Row],[N.B.nota]]," ",""),"-",""),"(",""),")",""),".",""),",",""),"/",""))</f>
        <v/>
      </c>
      <c r="W268" s="31" t="str">
        <f ca="1">IF(KALINDO[[#This Row],[concat]]="","",MATCH(KALINDO[[#This Row],[concat]],[3]!db[NB NOTA_C],0)+1)</f>
        <v/>
      </c>
      <c r="X268" s="31" t="str">
        <f ca="1">IF(KALINDO[[#This Row],[N.B.nota]]="","",ADDRESS(ROW(KALINDO[QB]),COLUMN(KALINDO[QB]))&amp;":"&amp;ADDRESS(ROW(),COLUMN(KALINDO[QB])))</f>
        <v/>
      </c>
      <c r="Y268" s="46" t="str">
        <f ca="1">IF(KALINDO[[#This Row],[//]]="","",HYPERLINK("[../DB.xlsx]DB!e"&amp;MATCH(KALINDO[[#This Row],[concat]],[3]!db[NB NOTA_C],0)+1,"&gt;"))</f>
        <v/>
      </c>
      <c r="Z268" s="32" t="str">
        <f ca="1">IF(KALINDO[[#This Row],[ID NOTA]]="",INDIRECT(ADDRESS(ROW()-1,COLUMN())),KALINDO[[#This Row],[ID NOTA]])</f>
        <v>ID NOTA_H</v>
      </c>
    </row>
    <row r="269" spans="1:26" x14ac:dyDescent="0.25">
      <c r="A269" s="32"/>
      <c r="B269" s="48" t="str">
        <f>IF(KALINDO[[#This Row],[N_ID]]="","",INDEX(Table1[ID],MATCH(KALINDO[[#This Row],[N_ID]],Table1[N_ID],0)))</f>
        <v/>
      </c>
      <c r="C269" s="48" t="str">
        <f ca="1">IF(KALINDO[[#This Row],[//]]="","",HYPERLINK("[NOTA.xlsx]NOTA!D"&amp;KALINDO[[#This Row],[//]]+2,"&gt;"))</f>
        <v/>
      </c>
      <c r="D269" s="48" t="str">
        <f>IF(KALINDO[[#This Row],[ID NOTA]]="","",INDEX(Table1[QB],MATCH(KALINDO[[#This Row],[ID NOTA]],Table1[ID],0)))</f>
        <v/>
      </c>
      <c r="E26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69" s="48"/>
      <c r="G269" s="30" t="str">
        <f ca="1">IF(KALINDO[[#This Row],[N_ID]]="","",INDEX(INDIRECT($2:$2),KALINDO[[#This Row],[//]]))</f>
        <v/>
      </c>
      <c r="H269" s="30" t="str">
        <f ca="1">IF(KALINDO[[#This Row],[N_ID]]="","",INDEX(INDIRECT($2:$2),KALINDO[[#This Row],[//]]))</f>
        <v/>
      </c>
      <c r="I269" s="31" t="str">
        <f ca="1">IF(KALINDO[[#This Row],[N_ID]]="","",INDEX(INDIRECT($2:$2),KALINDO[[#This Row],[//]]))</f>
        <v/>
      </c>
      <c r="J269" s="31" t="str">
        <f ca="1">IF(KALINDO[[#This Row],[//]]="","",INDEX([3]!db[NB PAJAK],KALINDO[[#This Row],[stt]]-1))</f>
        <v/>
      </c>
      <c r="K269" s="48" t="str">
        <f ca="1">IF(KALINDO[[#This Row],[//]]="","",INDEX(INDIRECT($2:$2),KALINDO[[#This Row],[//]]))</f>
        <v/>
      </c>
      <c r="L269" s="48" t="str">
        <f ca="1">IF(KALINDO[[#This Row],[//]]="","",INDEX(INDIRECT($2:$2),KALINDO[[#This Row],[//]]))</f>
        <v/>
      </c>
      <c r="M269" s="48" t="str">
        <f ca="1">IF(KALINDO[[#This Row],[//]]="","",INDEX(INDIRECT($2:$2),KALINDO[[#This Row],[//]]))</f>
        <v/>
      </c>
      <c r="N269" s="33" t="str">
        <f ca="1">IF(KALINDO[[#This Row],[//]]="","",INDEX(INDIRECT($2:$2),KALINDO[[#This Row],[//]]))</f>
        <v/>
      </c>
      <c r="O269" s="44" t="str">
        <f ca="1">IF(KALINDO[[#This Row],[//]]="","",INDEX(INDIRECT($2:$2),KALINDO[[#This Row],[//]]))</f>
        <v/>
      </c>
      <c r="P269" s="44" t="str">
        <f ca="1">IF(KALINDO[[#This Row],[//]]="","",IF(INDEX(INDIRECT($2:$2),KALINDO[[#This Row],[//]])="","",INDEX(INDIRECT($2:$2),KALINDO[[#This Row],[//]])))</f>
        <v/>
      </c>
      <c r="Q269" s="33" t="str">
        <f ca="1">IF(KALINDO[[#This Row],[//]]="","",INDEX(INDIRECT($2:$2),KALINDO[[#This Row],[//]]))</f>
        <v/>
      </c>
      <c r="R2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69" s="45" t="str">
        <f ca="1">IF(KALINDO[[#This Row],[//]]="","",IF(INDEX(INDIRECT($2:$2),KALINDO[[#This Row],[//]])="","",INDEX(INDIRECT($2:$2),KALINDO[[#This Row],[//]])))</f>
        <v/>
      </c>
      <c r="U269" s="31" t="str">
        <f ca="1">IF(KALINDO[[#This Row],[//]]="","",INDEX(INDIRECT($2:$2),KALINDO[[#This Row],[//]]))</f>
        <v/>
      </c>
      <c r="V269" s="31" t="str">
        <f ca="1">LOWER(SUBSTITUTE(SUBSTITUTE(SUBSTITUTE(SUBSTITUTE(SUBSTITUTE(SUBSTITUTE(SUBSTITUTE(KALINDO[[#This Row],[N.B.nota]]," ",""),"-",""),"(",""),")",""),".",""),",",""),"/",""))</f>
        <v/>
      </c>
      <c r="W269" s="31" t="str">
        <f ca="1">IF(KALINDO[[#This Row],[concat]]="","",MATCH(KALINDO[[#This Row],[concat]],[3]!db[NB NOTA_C],0)+1)</f>
        <v/>
      </c>
      <c r="X269" s="31" t="str">
        <f ca="1">IF(KALINDO[[#This Row],[N.B.nota]]="","",ADDRESS(ROW(KALINDO[QB]),COLUMN(KALINDO[QB]))&amp;":"&amp;ADDRESS(ROW(),COLUMN(KALINDO[QB])))</f>
        <v/>
      </c>
      <c r="Y269" s="46" t="str">
        <f ca="1">IF(KALINDO[[#This Row],[//]]="","",HYPERLINK("[../DB.xlsx]DB!e"&amp;MATCH(KALINDO[[#This Row],[concat]],[3]!db[NB NOTA_C],0)+1,"&gt;"))</f>
        <v/>
      </c>
      <c r="Z269" s="32" t="str">
        <f ca="1">IF(KALINDO[[#This Row],[ID NOTA]]="",INDIRECT(ADDRESS(ROW()-1,COLUMN())),KALINDO[[#This Row],[ID NOTA]])</f>
        <v>ID NOTA_H</v>
      </c>
    </row>
    <row r="270" spans="1:26" x14ac:dyDescent="0.25">
      <c r="A270" s="32"/>
      <c r="B270" s="48" t="str">
        <f>IF(KALINDO[[#This Row],[N_ID]]="","",INDEX(Table1[ID],MATCH(KALINDO[[#This Row],[N_ID]],Table1[N_ID],0)))</f>
        <v/>
      </c>
      <c r="C270" s="48" t="str">
        <f ca="1">IF(KALINDO[[#This Row],[//]]="","",HYPERLINK("[NOTA.xlsx]NOTA!D"&amp;KALINDO[[#This Row],[//]]+2,"&gt;"))</f>
        <v/>
      </c>
      <c r="D270" s="48" t="str">
        <f>IF(KALINDO[[#This Row],[ID NOTA]]="","",INDEX(Table1[QB],MATCH(KALINDO[[#This Row],[ID NOTA]],Table1[ID],0)))</f>
        <v/>
      </c>
      <c r="E27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70" s="48"/>
      <c r="G270" s="30" t="str">
        <f ca="1">IF(KALINDO[[#This Row],[N_ID]]="","",INDEX(INDIRECT($2:$2),KALINDO[[#This Row],[//]]))</f>
        <v/>
      </c>
      <c r="H270" s="30" t="str">
        <f ca="1">IF(KALINDO[[#This Row],[N_ID]]="","",INDEX(INDIRECT($2:$2),KALINDO[[#This Row],[//]]))</f>
        <v/>
      </c>
      <c r="I270" s="31" t="str">
        <f ca="1">IF(KALINDO[[#This Row],[N_ID]]="","",INDEX(INDIRECT($2:$2),KALINDO[[#This Row],[//]]))</f>
        <v/>
      </c>
      <c r="J270" s="31" t="str">
        <f ca="1">IF(KALINDO[[#This Row],[//]]="","",INDEX([3]!db[NB PAJAK],KALINDO[[#This Row],[stt]]-1))</f>
        <v/>
      </c>
      <c r="K270" s="48" t="str">
        <f ca="1">IF(KALINDO[[#This Row],[//]]="","",INDEX(INDIRECT($2:$2),KALINDO[[#This Row],[//]]))</f>
        <v/>
      </c>
      <c r="L270" s="48" t="str">
        <f ca="1">IF(KALINDO[[#This Row],[//]]="","",INDEX(INDIRECT($2:$2),KALINDO[[#This Row],[//]]))</f>
        <v/>
      </c>
      <c r="M270" s="48" t="str">
        <f ca="1">IF(KALINDO[[#This Row],[//]]="","",INDEX(INDIRECT($2:$2),KALINDO[[#This Row],[//]]))</f>
        <v/>
      </c>
      <c r="N270" s="33" t="str">
        <f ca="1">IF(KALINDO[[#This Row],[//]]="","",INDEX(INDIRECT($2:$2),KALINDO[[#This Row],[//]]))</f>
        <v/>
      </c>
      <c r="O270" s="44" t="str">
        <f ca="1">IF(KALINDO[[#This Row],[//]]="","",INDEX(INDIRECT($2:$2),KALINDO[[#This Row],[//]]))</f>
        <v/>
      </c>
      <c r="P270" s="44" t="str">
        <f ca="1">IF(KALINDO[[#This Row],[//]]="","",IF(INDEX(INDIRECT($2:$2),KALINDO[[#This Row],[//]])="","",INDEX(INDIRECT($2:$2),KALINDO[[#This Row],[//]])))</f>
        <v/>
      </c>
      <c r="Q270" s="33" t="str">
        <f ca="1">IF(KALINDO[[#This Row],[//]]="","",INDEX(INDIRECT($2:$2),KALINDO[[#This Row],[//]]))</f>
        <v/>
      </c>
      <c r="R2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70" s="45" t="str">
        <f ca="1">IF(KALINDO[[#This Row],[//]]="","",IF(INDEX(INDIRECT($2:$2),KALINDO[[#This Row],[//]])="","",INDEX(INDIRECT($2:$2),KALINDO[[#This Row],[//]])))</f>
        <v/>
      </c>
      <c r="U270" s="31" t="str">
        <f ca="1">IF(KALINDO[[#This Row],[//]]="","",INDEX(INDIRECT($2:$2),KALINDO[[#This Row],[//]]))</f>
        <v/>
      </c>
      <c r="V270" s="31" t="str">
        <f ca="1">LOWER(SUBSTITUTE(SUBSTITUTE(SUBSTITUTE(SUBSTITUTE(SUBSTITUTE(SUBSTITUTE(SUBSTITUTE(KALINDO[[#This Row],[N.B.nota]]," ",""),"-",""),"(",""),")",""),".",""),",",""),"/",""))</f>
        <v/>
      </c>
      <c r="W270" s="31" t="str">
        <f ca="1">IF(KALINDO[[#This Row],[concat]]="","",MATCH(KALINDO[[#This Row],[concat]],[3]!db[NB NOTA_C],0)+1)</f>
        <v/>
      </c>
      <c r="X270" s="31" t="str">
        <f ca="1">IF(KALINDO[[#This Row],[N.B.nota]]="","",ADDRESS(ROW(KALINDO[QB]),COLUMN(KALINDO[QB]))&amp;":"&amp;ADDRESS(ROW(),COLUMN(KALINDO[QB])))</f>
        <v/>
      </c>
      <c r="Y270" s="46" t="str">
        <f ca="1">IF(KALINDO[[#This Row],[//]]="","",HYPERLINK("[../DB.xlsx]DB!e"&amp;MATCH(KALINDO[[#This Row],[concat]],[3]!db[NB NOTA_C],0)+1,"&gt;"))</f>
        <v/>
      </c>
      <c r="Z270" s="32" t="str">
        <f ca="1">IF(KALINDO[[#This Row],[ID NOTA]]="",INDIRECT(ADDRESS(ROW()-1,COLUMN())),KALINDO[[#This Row],[ID NOTA]])</f>
        <v>ID NOTA_H</v>
      </c>
    </row>
    <row r="271" spans="1:26" x14ac:dyDescent="0.25">
      <c r="A271" s="32"/>
      <c r="B271" s="48" t="str">
        <f>IF(KALINDO[[#This Row],[N_ID]]="","",INDEX(Table1[ID],MATCH(KALINDO[[#This Row],[N_ID]],Table1[N_ID],0)))</f>
        <v/>
      </c>
      <c r="C271" s="48" t="str">
        <f ca="1">IF(KALINDO[[#This Row],[//]]="","",HYPERLINK("[NOTA.xlsx]NOTA!D"&amp;KALINDO[[#This Row],[//]]+2,"&gt;"))</f>
        <v/>
      </c>
      <c r="D271" s="48" t="str">
        <f>IF(KALINDO[[#This Row],[ID NOTA]]="","",INDEX(Table1[QB],MATCH(KALINDO[[#This Row],[ID NOTA]],Table1[ID],0)))</f>
        <v/>
      </c>
      <c r="E27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71" s="48"/>
      <c r="G271" s="30" t="str">
        <f ca="1">IF(KALINDO[[#This Row],[N_ID]]="","",INDEX(INDIRECT($2:$2),KALINDO[[#This Row],[//]]))</f>
        <v/>
      </c>
      <c r="H271" s="30" t="str">
        <f ca="1">IF(KALINDO[[#This Row],[N_ID]]="","",INDEX(INDIRECT($2:$2),KALINDO[[#This Row],[//]]))</f>
        <v/>
      </c>
      <c r="I271" s="31" t="str">
        <f ca="1">IF(KALINDO[[#This Row],[N_ID]]="","",INDEX(INDIRECT($2:$2),KALINDO[[#This Row],[//]]))</f>
        <v/>
      </c>
      <c r="J271" s="31" t="str">
        <f ca="1">IF(KALINDO[[#This Row],[//]]="","",INDEX([3]!db[NB PAJAK],KALINDO[[#This Row],[stt]]-1))</f>
        <v/>
      </c>
      <c r="K271" s="48" t="str">
        <f ca="1">IF(KALINDO[[#This Row],[//]]="","",INDEX(INDIRECT($2:$2),KALINDO[[#This Row],[//]]))</f>
        <v/>
      </c>
      <c r="L271" s="48" t="str">
        <f ca="1">IF(KALINDO[[#This Row],[//]]="","",INDEX(INDIRECT($2:$2),KALINDO[[#This Row],[//]]))</f>
        <v/>
      </c>
      <c r="M271" s="48" t="str">
        <f ca="1">IF(KALINDO[[#This Row],[//]]="","",INDEX(INDIRECT($2:$2),KALINDO[[#This Row],[//]]))</f>
        <v/>
      </c>
      <c r="N271" s="33" t="str">
        <f ca="1">IF(KALINDO[[#This Row],[//]]="","",INDEX(INDIRECT($2:$2),KALINDO[[#This Row],[//]]))</f>
        <v/>
      </c>
      <c r="O271" s="44" t="str">
        <f ca="1">IF(KALINDO[[#This Row],[//]]="","",INDEX(INDIRECT($2:$2),KALINDO[[#This Row],[//]]))</f>
        <v/>
      </c>
      <c r="P271" s="44" t="str">
        <f ca="1">IF(KALINDO[[#This Row],[//]]="","",IF(INDEX(INDIRECT($2:$2),KALINDO[[#This Row],[//]])="","",INDEX(INDIRECT($2:$2),KALINDO[[#This Row],[//]])))</f>
        <v/>
      </c>
      <c r="Q271" s="33" t="str">
        <f ca="1">IF(KALINDO[[#This Row],[//]]="","",INDEX(INDIRECT($2:$2),KALINDO[[#This Row],[//]]))</f>
        <v/>
      </c>
      <c r="R2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71" s="45" t="str">
        <f ca="1">IF(KALINDO[[#This Row],[//]]="","",IF(INDEX(INDIRECT($2:$2),KALINDO[[#This Row],[//]])="","",INDEX(INDIRECT($2:$2),KALINDO[[#This Row],[//]])))</f>
        <v/>
      </c>
      <c r="U271" s="31" t="str">
        <f ca="1">IF(KALINDO[[#This Row],[//]]="","",INDEX(INDIRECT($2:$2),KALINDO[[#This Row],[//]]))</f>
        <v/>
      </c>
      <c r="V271" s="31" t="str">
        <f ca="1">LOWER(SUBSTITUTE(SUBSTITUTE(SUBSTITUTE(SUBSTITUTE(SUBSTITUTE(SUBSTITUTE(SUBSTITUTE(KALINDO[[#This Row],[N.B.nota]]," ",""),"-",""),"(",""),")",""),".",""),",",""),"/",""))</f>
        <v/>
      </c>
      <c r="W271" s="31" t="str">
        <f ca="1">IF(KALINDO[[#This Row],[concat]]="","",MATCH(KALINDO[[#This Row],[concat]],[3]!db[NB NOTA_C],0)+1)</f>
        <v/>
      </c>
      <c r="X271" s="31" t="str">
        <f ca="1">IF(KALINDO[[#This Row],[N.B.nota]]="","",ADDRESS(ROW(KALINDO[QB]),COLUMN(KALINDO[QB]))&amp;":"&amp;ADDRESS(ROW(),COLUMN(KALINDO[QB])))</f>
        <v/>
      </c>
      <c r="Y271" s="46" t="str">
        <f ca="1">IF(KALINDO[[#This Row],[//]]="","",HYPERLINK("[../DB.xlsx]DB!e"&amp;MATCH(KALINDO[[#This Row],[concat]],[3]!db[NB NOTA_C],0)+1,"&gt;"))</f>
        <v/>
      </c>
      <c r="Z271" s="32" t="str">
        <f ca="1">IF(KALINDO[[#This Row],[ID NOTA]]="",INDIRECT(ADDRESS(ROW()-1,COLUMN())),KALINDO[[#This Row],[ID NOTA]])</f>
        <v>ID NOTA_H</v>
      </c>
    </row>
    <row r="272" spans="1:26" x14ac:dyDescent="0.25">
      <c r="A272" s="32"/>
      <c r="B272" s="48" t="str">
        <f>IF(KALINDO[[#This Row],[N_ID]]="","",INDEX(Table1[ID],MATCH(KALINDO[[#This Row],[N_ID]],Table1[N_ID],0)))</f>
        <v/>
      </c>
      <c r="C272" s="48" t="str">
        <f ca="1">IF(KALINDO[[#This Row],[//]]="","",HYPERLINK("[NOTA.xlsx]NOTA!D"&amp;KALINDO[[#This Row],[//]]+2,"&gt;"))</f>
        <v/>
      </c>
      <c r="D272" s="48" t="str">
        <f>IF(KALINDO[[#This Row],[ID NOTA]]="","",INDEX(Table1[QB],MATCH(KALINDO[[#This Row],[ID NOTA]],Table1[ID],0)))</f>
        <v/>
      </c>
      <c r="E27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72" s="48"/>
      <c r="G272" s="30" t="str">
        <f ca="1">IF(KALINDO[[#This Row],[N_ID]]="","",INDEX(INDIRECT($2:$2),KALINDO[[#This Row],[//]]))</f>
        <v/>
      </c>
      <c r="H272" s="30" t="str">
        <f ca="1">IF(KALINDO[[#This Row],[N_ID]]="","",INDEX(INDIRECT($2:$2),KALINDO[[#This Row],[//]]))</f>
        <v/>
      </c>
      <c r="I272" s="31" t="str">
        <f ca="1">IF(KALINDO[[#This Row],[N_ID]]="","",INDEX(INDIRECT($2:$2),KALINDO[[#This Row],[//]]))</f>
        <v/>
      </c>
      <c r="J272" s="31" t="str">
        <f ca="1">IF(KALINDO[[#This Row],[//]]="","",INDEX([3]!db[NB PAJAK],KALINDO[[#This Row],[stt]]-1))</f>
        <v/>
      </c>
      <c r="K272" s="48" t="str">
        <f ca="1">IF(KALINDO[[#This Row],[//]]="","",INDEX(INDIRECT($2:$2),KALINDO[[#This Row],[//]]))</f>
        <v/>
      </c>
      <c r="L272" s="48" t="str">
        <f ca="1">IF(KALINDO[[#This Row],[//]]="","",INDEX(INDIRECT($2:$2),KALINDO[[#This Row],[//]]))</f>
        <v/>
      </c>
      <c r="M272" s="48" t="str">
        <f ca="1">IF(KALINDO[[#This Row],[//]]="","",INDEX(INDIRECT($2:$2),KALINDO[[#This Row],[//]]))</f>
        <v/>
      </c>
      <c r="N272" s="33" t="str">
        <f ca="1">IF(KALINDO[[#This Row],[//]]="","",INDEX(INDIRECT($2:$2),KALINDO[[#This Row],[//]]))</f>
        <v/>
      </c>
      <c r="O272" s="44" t="str">
        <f ca="1">IF(KALINDO[[#This Row],[//]]="","",INDEX(INDIRECT($2:$2),KALINDO[[#This Row],[//]]))</f>
        <v/>
      </c>
      <c r="P272" s="44" t="str">
        <f ca="1">IF(KALINDO[[#This Row],[//]]="","",IF(INDEX(INDIRECT($2:$2),KALINDO[[#This Row],[//]])="","",INDEX(INDIRECT($2:$2),KALINDO[[#This Row],[//]])))</f>
        <v/>
      </c>
      <c r="Q272" s="33" t="str">
        <f ca="1">IF(KALINDO[[#This Row],[//]]="","",INDEX(INDIRECT($2:$2),KALINDO[[#This Row],[//]]))</f>
        <v/>
      </c>
      <c r="R2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72" s="45" t="str">
        <f ca="1">IF(KALINDO[[#This Row],[//]]="","",IF(INDEX(INDIRECT($2:$2),KALINDO[[#This Row],[//]])="","",INDEX(INDIRECT($2:$2),KALINDO[[#This Row],[//]])))</f>
        <v/>
      </c>
      <c r="U272" s="31" t="str">
        <f ca="1">IF(KALINDO[[#This Row],[//]]="","",INDEX(INDIRECT($2:$2),KALINDO[[#This Row],[//]]))</f>
        <v/>
      </c>
      <c r="V272" s="31" t="str">
        <f ca="1">LOWER(SUBSTITUTE(SUBSTITUTE(SUBSTITUTE(SUBSTITUTE(SUBSTITUTE(SUBSTITUTE(SUBSTITUTE(KALINDO[[#This Row],[N.B.nota]]," ",""),"-",""),"(",""),")",""),".",""),",",""),"/",""))</f>
        <v/>
      </c>
      <c r="W272" s="31" t="str">
        <f ca="1">IF(KALINDO[[#This Row],[concat]]="","",MATCH(KALINDO[[#This Row],[concat]],[3]!db[NB NOTA_C],0)+1)</f>
        <v/>
      </c>
      <c r="X272" s="31" t="str">
        <f ca="1">IF(KALINDO[[#This Row],[N.B.nota]]="","",ADDRESS(ROW(KALINDO[QB]),COLUMN(KALINDO[QB]))&amp;":"&amp;ADDRESS(ROW(),COLUMN(KALINDO[QB])))</f>
        <v/>
      </c>
      <c r="Y272" s="46" t="str">
        <f ca="1">IF(KALINDO[[#This Row],[//]]="","",HYPERLINK("[../DB.xlsx]DB!e"&amp;MATCH(KALINDO[[#This Row],[concat]],[3]!db[NB NOTA_C],0)+1,"&gt;"))</f>
        <v/>
      </c>
      <c r="Z272" s="32" t="str">
        <f ca="1">IF(KALINDO[[#This Row],[ID NOTA]]="",INDIRECT(ADDRESS(ROW()-1,COLUMN())),KALINDO[[#This Row],[ID NOTA]])</f>
        <v>ID NOTA_H</v>
      </c>
    </row>
    <row r="273" spans="1:26" x14ac:dyDescent="0.25">
      <c r="A273" s="32"/>
      <c r="B273" s="48" t="str">
        <f>IF(KALINDO[[#This Row],[N_ID]]="","",INDEX(Table1[ID],MATCH(KALINDO[[#This Row],[N_ID]],Table1[N_ID],0)))</f>
        <v/>
      </c>
      <c r="C273" s="48" t="str">
        <f ca="1">IF(KALINDO[[#This Row],[//]]="","",HYPERLINK("[NOTA.xlsx]NOTA!D"&amp;KALINDO[[#This Row],[//]]+2,"&gt;"))</f>
        <v/>
      </c>
      <c r="D273" s="48" t="str">
        <f>IF(KALINDO[[#This Row],[ID NOTA]]="","",INDEX(Table1[QB],MATCH(KALINDO[[#This Row],[ID NOTA]],Table1[ID],0)))</f>
        <v/>
      </c>
      <c r="E27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73" s="48"/>
      <c r="G273" s="30" t="str">
        <f ca="1">IF(KALINDO[[#This Row],[N_ID]]="","",INDEX(INDIRECT($2:$2),KALINDO[[#This Row],[//]]))</f>
        <v/>
      </c>
      <c r="H273" s="30" t="str">
        <f ca="1">IF(KALINDO[[#This Row],[N_ID]]="","",INDEX(INDIRECT($2:$2),KALINDO[[#This Row],[//]]))</f>
        <v/>
      </c>
      <c r="I273" s="31" t="str">
        <f ca="1">IF(KALINDO[[#This Row],[N_ID]]="","",INDEX(INDIRECT($2:$2),KALINDO[[#This Row],[//]]))</f>
        <v/>
      </c>
      <c r="J273" s="31" t="str">
        <f ca="1">IF(KALINDO[[#This Row],[//]]="","",INDEX([3]!db[NB PAJAK],KALINDO[[#This Row],[stt]]-1))</f>
        <v/>
      </c>
      <c r="K273" s="48" t="str">
        <f ca="1">IF(KALINDO[[#This Row],[//]]="","",INDEX(INDIRECT($2:$2),KALINDO[[#This Row],[//]]))</f>
        <v/>
      </c>
      <c r="L273" s="48" t="str">
        <f ca="1">IF(KALINDO[[#This Row],[//]]="","",INDEX(INDIRECT($2:$2),KALINDO[[#This Row],[//]]))</f>
        <v/>
      </c>
      <c r="M273" s="48" t="str">
        <f ca="1">IF(KALINDO[[#This Row],[//]]="","",INDEX(INDIRECT($2:$2),KALINDO[[#This Row],[//]]))</f>
        <v/>
      </c>
      <c r="N273" s="33" t="str">
        <f ca="1">IF(KALINDO[[#This Row],[//]]="","",INDEX(INDIRECT($2:$2),KALINDO[[#This Row],[//]]))</f>
        <v/>
      </c>
      <c r="O273" s="44" t="str">
        <f ca="1">IF(KALINDO[[#This Row],[//]]="","",INDEX(INDIRECT($2:$2),KALINDO[[#This Row],[//]]))</f>
        <v/>
      </c>
      <c r="P273" s="44" t="str">
        <f ca="1">IF(KALINDO[[#This Row],[//]]="","",IF(INDEX(INDIRECT($2:$2),KALINDO[[#This Row],[//]])="","",INDEX(INDIRECT($2:$2),KALINDO[[#This Row],[//]])))</f>
        <v/>
      </c>
      <c r="Q273" s="33" t="str">
        <f ca="1">IF(KALINDO[[#This Row],[//]]="","",INDEX(INDIRECT($2:$2),KALINDO[[#This Row],[//]]))</f>
        <v/>
      </c>
      <c r="R2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73" s="45" t="str">
        <f ca="1">IF(KALINDO[[#This Row],[//]]="","",IF(INDEX(INDIRECT($2:$2),KALINDO[[#This Row],[//]])="","",INDEX(INDIRECT($2:$2),KALINDO[[#This Row],[//]])))</f>
        <v/>
      </c>
      <c r="U273" s="31" t="str">
        <f ca="1">IF(KALINDO[[#This Row],[//]]="","",INDEX(INDIRECT($2:$2),KALINDO[[#This Row],[//]]))</f>
        <v/>
      </c>
      <c r="V273" s="31" t="str">
        <f ca="1">LOWER(SUBSTITUTE(SUBSTITUTE(SUBSTITUTE(SUBSTITUTE(SUBSTITUTE(SUBSTITUTE(SUBSTITUTE(KALINDO[[#This Row],[N.B.nota]]," ",""),"-",""),"(",""),")",""),".",""),",",""),"/",""))</f>
        <v/>
      </c>
      <c r="W273" s="31" t="str">
        <f ca="1">IF(KALINDO[[#This Row],[concat]]="","",MATCH(KALINDO[[#This Row],[concat]],[3]!db[NB NOTA_C],0)+1)</f>
        <v/>
      </c>
      <c r="X273" s="31" t="str">
        <f ca="1">IF(KALINDO[[#This Row],[N.B.nota]]="","",ADDRESS(ROW(KALINDO[QB]),COLUMN(KALINDO[QB]))&amp;":"&amp;ADDRESS(ROW(),COLUMN(KALINDO[QB])))</f>
        <v/>
      </c>
      <c r="Y273" s="46" t="str">
        <f ca="1">IF(KALINDO[[#This Row],[//]]="","",HYPERLINK("[../DB.xlsx]DB!e"&amp;MATCH(KALINDO[[#This Row],[concat]],[3]!db[NB NOTA_C],0)+1,"&gt;"))</f>
        <v/>
      </c>
      <c r="Z273" s="32" t="str">
        <f ca="1">IF(KALINDO[[#This Row],[ID NOTA]]="",INDIRECT(ADDRESS(ROW()-1,COLUMN())),KALINDO[[#This Row],[ID NOTA]])</f>
        <v>ID NOTA_H</v>
      </c>
    </row>
    <row r="274" spans="1:26" x14ac:dyDescent="0.25">
      <c r="A274" s="32"/>
      <c r="B274" s="48" t="str">
        <f>IF(KALINDO[[#This Row],[N_ID]]="","",INDEX(Table1[ID],MATCH(KALINDO[[#This Row],[N_ID]],Table1[N_ID],0)))</f>
        <v/>
      </c>
      <c r="C274" s="48" t="str">
        <f ca="1">IF(KALINDO[[#This Row],[//]]="","",HYPERLINK("[NOTA.xlsx]NOTA!D"&amp;KALINDO[[#This Row],[//]]+2,"&gt;"))</f>
        <v/>
      </c>
      <c r="D274" s="48" t="str">
        <f>IF(KALINDO[[#This Row],[ID NOTA]]="","",INDEX(Table1[QB],MATCH(KALINDO[[#This Row],[ID NOTA]],Table1[ID],0)))</f>
        <v/>
      </c>
      <c r="E27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74" s="48"/>
      <c r="G274" s="30" t="str">
        <f ca="1">IF(KALINDO[[#This Row],[N_ID]]="","",INDEX(INDIRECT($2:$2),KALINDO[[#This Row],[//]]))</f>
        <v/>
      </c>
      <c r="H274" s="30" t="str">
        <f ca="1">IF(KALINDO[[#This Row],[N_ID]]="","",INDEX(INDIRECT($2:$2),KALINDO[[#This Row],[//]]))</f>
        <v/>
      </c>
      <c r="I274" s="31" t="str">
        <f ca="1">IF(KALINDO[[#This Row],[N_ID]]="","",INDEX(INDIRECT($2:$2),KALINDO[[#This Row],[//]]))</f>
        <v/>
      </c>
      <c r="J274" s="31" t="str">
        <f ca="1">IF(KALINDO[[#This Row],[//]]="","",INDEX([3]!db[NB PAJAK],KALINDO[[#This Row],[stt]]-1))</f>
        <v/>
      </c>
      <c r="K274" s="48" t="str">
        <f ca="1">IF(KALINDO[[#This Row],[//]]="","",INDEX(INDIRECT($2:$2),KALINDO[[#This Row],[//]]))</f>
        <v/>
      </c>
      <c r="L274" s="48" t="str">
        <f ca="1">IF(KALINDO[[#This Row],[//]]="","",INDEX(INDIRECT($2:$2),KALINDO[[#This Row],[//]]))</f>
        <v/>
      </c>
      <c r="M274" s="48" t="str">
        <f ca="1">IF(KALINDO[[#This Row],[//]]="","",INDEX(INDIRECT($2:$2),KALINDO[[#This Row],[//]]))</f>
        <v/>
      </c>
      <c r="N274" s="33" t="str">
        <f ca="1">IF(KALINDO[[#This Row],[//]]="","",INDEX(INDIRECT($2:$2),KALINDO[[#This Row],[//]]))</f>
        <v/>
      </c>
      <c r="O274" s="44" t="str">
        <f ca="1">IF(KALINDO[[#This Row],[//]]="","",INDEX(INDIRECT($2:$2),KALINDO[[#This Row],[//]]))</f>
        <v/>
      </c>
      <c r="P274" s="44" t="str">
        <f ca="1">IF(KALINDO[[#This Row],[//]]="","",IF(INDEX(INDIRECT($2:$2),KALINDO[[#This Row],[//]])="","",INDEX(INDIRECT($2:$2),KALINDO[[#This Row],[//]])))</f>
        <v/>
      </c>
      <c r="Q274" s="33" t="str">
        <f ca="1">IF(KALINDO[[#This Row],[//]]="","",INDEX(INDIRECT($2:$2),KALINDO[[#This Row],[//]]))</f>
        <v/>
      </c>
      <c r="R2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74" s="45" t="str">
        <f ca="1">IF(KALINDO[[#This Row],[//]]="","",IF(INDEX(INDIRECT($2:$2),KALINDO[[#This Row],[//]])="","",INDEX(INDIRECT($2:$2),KALINDO[[#This Row],[//]])))</f>
        <v/>
      </c>
      <c r="U274" s="31" t="str">
        <f ca="1">IF(KALINDO[[#This Row],[//]]="","",INDEX(INDIRECT($2:$2),KALINDO[[#This Row],[//]]))</f>
        <v/>
      </c>
      <c r="V274" s="31" t="str">
        <f ca="1">LOWER(SUBSTITUTE(SUBSTITUTE(SUBSTITUTE(SUBSTITUTE(SUBSTITUTE(SUBSTITUTE(SUBSTITUTE(KALINDO[[#This Row],[N.B.nota]]," ",""),"-",""),"(",""),")",""),".",""),",",""),"/",""))</f>
        <v/>
      </c>
      <c r="W274" s="31" t="str">
        <f ca="1">IF(KALINDO[[#This Row],[concat]]="","",MATCH(KALINDO[[#This Row],[concat]],[3]!db[NB NOTA_C],0)+1)</f>
        <v/>
      </c>
      <c r="X274" s="31" t="str">
        <f ca="1">IF(KALINDO[[#This Row],[N.B.nota]]="","",ADDRESS(ROW(KALINDO[QB]),COLUMN(KALINDO[QB]))&amp;":"&amp;ADDRESS(ROW(),COLUMN(KALINDO[QB])))</f>
        <v/>
      </c>
      <c r="Y274" s="46" t="str">
        <f ca="1">IF(KALINDO[[#This Row],[//]]="","",HYPERLINK("[../DB.xlsx]DB!e"&amp;MATCH(KALINDO[[#This Row],[concat]],[3]!db[NB NOTA_C],0)+1,"&gt;"))</f>
        <v/>
      </c>
      <c r="Z274" s="32" t="str">
        <f ca="1">IF(KALINDO[[#This Row],[ID NOTA]]="",INDIRECT(ADDRESS(ROW()-1,COLUMN())),KALINDO[[#This Row],[ID NOTA]])</f>
        <v>ID NOTA_H</v>
      </c>
    </row>
    <row r="275" spans="1:26" x14ac:dyDescent="0.25">
      <c r="A275" s="32"/>
      <c r="B275" s="48" t="str">
        <f>IF(KALINDO[[#This Row],[N_ID]]="","",INDEX(Table1[ID],MATCH(KALINDO[[#This Row],[N_ID]],Table1[N_ID],0)))</f>
        <v/>
      </c>
      <c r="C275" s="48" t="str">
        <f ca="1">IF(KALINDO[[#This Row],[//]]="","",HYPERLINK("[NOTA.xlsx]NOTA!D"&amp;KALINDO[[#This Row],[//]]+2,"&gt;"))</f>
        <v/>
      </c>
      <c r="D275" s="48" t="str">
        <f>IF(KALINDO[[#This Row],[ID NOTA]]="","",INDEX(Table1[QB],MATCH(KALINDO[[#This Row],[ID NOTA]],Table1[ID],0)))</f>
        <v/>
      </c>
      <c r="E27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75" s="48"/>
      <c r="G275" s="30" t="str">
        <f ca="1">IF(KALINDO[[#This Row],[N_ID]]="","",INDEX(INDIRECT($2:$2),KALINDO[[#This Row],[//]]))</f>
        <v/>
      </c>
      <c r="H275" s="30" t="str">
        <f ca="1">IF(KALINDO[[#This Row],[N_ID]]="","",INDEX(INDIRECT($2:$2),KALINDO[[#This Row],[//]]))</f>
        <v/>
      </c>
      <c r="I275" s="31" t="str">
        <f ca="1">IF(KALINDO[[#This Row],[N_ID]]="","",INDEX(INDIRECT($2:$2),KALINDO[[#This Row],[//]]))</f>
        <v/>
      </c>
      <c r="J275" s="31" t="str">
        <f ca="1">IF(KALINDO[[#This Row],[//]]="","",INDEX([3]!db[NB PAJAK],KALINDO[[#This Row],[stt]]-1))</f>
        <v/>
      </c>
      <c r="K275" s="48" t="str">
        <f ca="1">IF(KALINDO[[#This Row],[//]]="","",INDEX(INDIRECT($2:$2),KALINDO[[#This Row],[//]]))</f>
        <v/>
      </c>
      <c r="L275" s="48" t="str">
        <f ca="1">IF(KALINDO[[#This Row],[//]]="","",INDEX(INDIRECT($2:$2),KALINDO[[#This Row],[//]]))</f>
        <v/>
      </c>
      <c r="M275" s="48" t="str">
        <f ca="1">IF(KALINDO[[#This Row],[//]]="","",INDEX(INDIRECT($2:$2),KALINDO[[#This Row],[//]]))</f>
        <v/>
      </c>
      <c r="N275" s="33" t="str">
        <f ca="1">IF(KALINDO[[#This Row],[//]]="","",INDEX(INDIRECT($2:$2),KALINDO[[#This Row],[//]]))</f>
        <v/>
      </c>
      <c r="O275" s="44" t="str">
        <f ca="1">IF(KALINDO[[#This Row],[//]]="","",INDEX(INDIRECT($2:$2),KALINDO[[#This Row],[//]]))</f>
        <v/>
      </c>
      <c r="P275" s="44" t="str">
        <f ca="1">IF(KALINDO[[#This Row],[//]]="","",IF(INDEX(INDIRECT($2:$2),KALINDO[[#This Row],[//]])="","",INDEX(INDIRECT($2:$2),KALINDO[[#This Row],[//]])))</f>
        <v/>
      </c>
      <c r="Q275" s="33" t="str">
        <f ca="1">IF(KALINDO[[#This Row],[//]]="","",INDEX(INDIRECT($2:$2),KALINDO[[#This Row],[//]]))</f>
        <v/>
      </c>
      <c r="R2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75" s="45" t="str">
        <f ca="1">IF(KALINDO[[#This Row],[//]]="","",IF(INDEX(INDIRECT($2:$2),KALINDO[[#This Row],[//]])="","",INDEX(INDIRECT($2:$2),KALINDO[[#This Row],[//]])))</f>
        <v/>
      </c>
      <c r="U275" s="31" t="str">
        <f ca="1">IF(KALINDO[[#This Row],[//]]="","",INDEX(INDIRECT($2:$2),KALINDO[[#This Row],[//]]))</f>
        <v/>
      </c>
      <c r="V275" s="31" t="str">
        <f ca="1">LOWER(SUBSTITUTE(SUBSTITUTE(SUBSTITUTE(SUBSTITUTE(SUBSTITUTE(SUBSTITUTE(SUBSTITUTE(KALINDO[[#This Row],[N.B.nota]]," ",""),"-",""),"(",""),")",""),".",""),",",""),"/",""))</f>
        <v/>
      </c>
      <c r="W275" s="31" t="str">
        <f ca="1">IF(KALINDO[[#This Row],[concat]]="","",MATCH(KALINDO[[#This Row],[concat]],[3]!db[NB NOTA_C],0)+1)</f>
        <v/>
      </c>
      <c r="X275" s="31" t="str">
        <f ca="1">IF(KALINDO[[#This Row],[N.B.nota]]="","",ADDRESS(ROW(KALINDO[QB]),COLUMN(KALINDO[QB]))&amp;":"&amp;ADDRESS(ROW(),COLUMN(KALINDO[QB])))</f>
        <v/>
      </c>
      <c r="Y275" s="46" t="str">
        <f ca="1">IF(KALINDO[[#This Row],[//]]="","",HYPERLINK("[../DB.xlsx]DB!e"&amp;MATCH(KALINDO[[#This Row],[concat]],[3]!db[NB NOTA_C],0)+1,"&gt;"))</f>
        <v/>
      </c>
      <c r="Z275" s="32" t="str">
        <f ca="1">IF(KALINDO[[#This Row],[ID NOTA]]="",INDIRECT(ADDRESS(ROW()-1,COLUMN())),KALINDO[[#This Row],[ID NOTA]])</f>
        <v>ID NOTA_H</v>
      </c>
    </row>
    <row r="276" spans="1:26" x14ac:dyDescent="0.25">
      <c r="A276" s="32"/>
      <c r="B276" s="48" t="str">
        <f>IF(KALINDO[[#This Row],[N_ID]]="","",INDEX(Table1[ID],MATCH(KALINDO[[#This Row],[N_ID]],Table1[N_ID],0)))</f>
        <v/>
      </c>
      <c r="C276" s="48" t="str">
        <f ca="1">IF(KALINDO[[#This Row],[//]]="","",HYPERLINK("[NOTA.xlsx]NOTA!D"&amp;KALINDO[[#This Row],[//]]+2,"&gt;"))</f>
        <v/>
      </c>
      <c r="D276" s="48" t="str">
        <f>IF(KALINDO[[#This Row],[ID NOTA]]="","",INDEX(Table1[QB],MATCH(KALINDO[[#This Row],[ID NOTA]],Table1[ID],0)))</f>
        <v/>
      </c>
      <c r="E27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76" s="48"/>
      <c r="G276" s="30" t="str">
        <f ca="1">IF(KALINDO[[#This Row],[N_ID]]="","",INDEX(INDIRECT($2:$2),KALINDO[[#This Row],[//]]))</f>
        <v/>
      </c>
      <c r="H276" s="30" t="str">
        <f ca="1">IF(KALINDO[[#This Row],[N_ID]]="","",INDEX(INDIRECT($2:$2),KALINDO[[#This Row],[//]]))</f>
        <v/>
      </c>
      <c r="I276" s="31" t="str">
        <f ca="1">IF(KALINDO[[#This Row],[N_ID]]="","",INDEX(INDIRECT($2:$2),KALINDO[[#This Row],[//]]))</f>
        <v/>
      </c>
      <c r="J276" s="31" t="str">
        <f ca="1">IF(KALINDO[[#This Row],[//]]="","",INDEX([3]!db[NB PAJAK],KALINDO[[#This Row],[stt]]-1))</f>
        <v/>
      </c>
      <c r="K276" s="48" t="str">
        <f ca="1">IF(KALINDO[[#This Row],[//]]="","",INDEX(INDIRECT($2:$2),KALINDO[[#This Row],[//]]))</f>
        <v/>
      </c>
      <c r="L276" s="48" t="str">
        <f ca="1">IF(KALINDO[[#This Row],[//]]="","",INDEX(INDIRECT($2:$2),KALINDO[[#This Row],[//]]))</f>
        <v/>
      </c>
      <c r="M276" s="48" t="str">
        <f ca="1">IF(KALINDO[[#This Row],[//]]="","",INDEX(INDIRECT($2:$2),KALINDO[[#This Row],[//]]))</f>
        <v/>
      </c>
      <c r="N276" s="33" t="str">
        <f ca="1">IF(KALINDO[[#This Row],[//]]="","",INDEX(INDIRECT($2:$2),KALINDO[[#This Row],[//]]))</f>
        <v/>
      </c>
      <c r="O276" s="44" t="str">
        <f ca="1">IF(KALINDO[[#This Row],[//]]="","",INDEX(INDIRECT($2:$2),KALINDO[[#This Row],[//]]))</f>
        <v/>
      </c>
      <c r="P276" s="44" t="str">
        <f ca="1">IF(KALINDO[[#This Row],[//]]="","",IF(INDEX(INDIRECT($2:$2),KALINDO[[#This Row],[//]])="","",INDEX(INDIRECT($2:$2),KALINDO[[#This Row],[//]])))</f>
        <v/>
      </c>
      <c r="Q276" s="33" t="str">
        <f ca="1">IF(KALINDO[[#This Row],[//]]="","",INDEX(INDIRECT($2:$2),KALINDO[[#This Row],[//]]))</f>
        <v/>
      </c>
      <c r="R2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76" s="45" t="str">
        <f ca="1">IF(KALINDO[[#This Row],[//]]="","",IF(INDEX(INDIRECT($2:$2),KALINDO[[#This Row],[//]])="","",INDEX(INDIRECT($2:$2),KALINDO[[#This Row],[//]])))</f>
        <v/>
      </c>
      <c r="U276" s="31" t="str">
        <f ca="1">IF(KALINDO[[#This Row],[//]]="","",INDEX(INDIRECT($2:$2),KALINDO[[#This Row],[//]]))</f>
        <v/>
      </c>
      <c r="V276" s="31" t="str">
        <f ca="1">LOWER(SUBSTITUTE(SUBSTITUTE(SUBSTITUTE(SUBSTITUTE(SUBSTITUTE(SUBSTITUTE(SUBSTITUTE(KALINDO[[#This Row],[N.B.nota]]," ",""),"-",""),"(",""),")",""),".",""),",",""),"/",""))</f>
        <v/>
      </c>
      <c r="W276" s="31" t="str">
        <f ca="1">IF(KALINDO[[#This Row],[concat]]="","",MATCH(KALINDO[[#This Row],[concat]],[3]!db[NB NOTA_C],0)+1)</f>
        <v/>
      </c>
      <c r="X276" s="31" t="str">
        <f ca="1">IF(KALINDO[[#This Row],[N.B.nota]]="","",ADDRESS(ROW(KALINDO[QB]),COLUMN(KALINDO[QB]))&amp;":"&amp;ADDRESS(ROW(),COLUMN(KALINDO[QB])))</f>
        <v/>
      </c>
      <c r="Y276" s="46" t="str">
        <f ca="1">IF(KALINDO[[#This Row],[//]]="","",HYPERLINK("[../DB.xlsx]DB!e"&amp;MATCH(KALINDO[[#This Row],[concat]],[3]!db[NB NOTA_C],0)+1,"&gt;"))</f>
        <v/>
      </c>
      <c r="Z276" s="32" t="str">
        <f ca="1">IF(KALINDO[[#This Row],[ID NOTA]]="",INDIRECT(ADDRESS(ROW()-1,COLUMN())),KALINDO[[#This Row],[ID NOTA]])</f>
        <v>ID NOTA_H</v>
      </c>
    </row>
    <row r="277" spans="1:26" x14ac:dyDescent="0.25">
      <c r="A277" s="32"/>
      <c r="B277" s="48" t="str">
        <f>IF(KALINDO[[#This Row],[N_ID]]="","",INDEX(Table1[ID],MATCH(KALINDO[[#This Row],[N_ID]],Table1[N_ID],0)))</f>
        <v/>
      </c>
      <c r="C277" s="48" t="str">
        <f ca="1">IF(KALINDO[[#This Row],[//]]="","",HYPERLINK("[NOTA.xlsx]NOTA!D"&amp;KALINDO[[#This Row],[//]]+2,"&gt;"))</f>
        <v/>
      </c>
      <c r="D277" s="48" t="str">
        <f>IF(KALINDO[[#This Row],[ID NOTA]]="","",INDEX(Table1[QB],MATCH(KALINDO[[#This Row],[ID NOTA]],Table1[ID],0)))</f>
        <v/>
      </c>
      <c r="E27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77" s="48"/>
      <c r="G277" s="30" t="str">
        <f ca="1">IF(KALINDO[[#This Row],[N_ID]]="","",INDEX(INDIRECT($2:$2),KALINDO[[#This Row],[//]]))</f>
        <v/>
      </c>
      <c r="H277" s="30" t="str">
        <f ca="1">IF(KALINDO[[#This Row],[N_ID]]="","",INDEX(INDIRECT($2:$2),KALINDO[[#This Row],[//]]))</f>
        <v/>
      </c>
      <c r="I277" s="31" t="str">
        <f ca="1">IF(KALINDO[[#This Row],[N_ID]]="","",INDEX(INDIRECT($2:$2),KALINDO[[#This Row],[//]]))</f>
        <v/>
      </c>
      <c r="J277" s="31" t="str">
        <f ca="1">IF(KALINDO[[#This Row],[//]]="","",INDEX([3]!db[NB PAJAK],KALINDO[[#This Row],[stt]]-1))</f>
        <v/>
      </c>
      <c r="K277" s="48" t="str">
        <f ca="1">IF(KALINDO[[#This Row],[//]]="","",INDEX(INDIRECT($2:$2),KALINDO[[#This Row],[//]]))</f>
        <v/>
      </c>
      <c r="L277" s="48" t="str">
        <f ca="1">IF(KALINDO[[#This Row],[//]]="","",INDEX(INDIRECT($2:$2),KALINDO[[#This Row],[//]]))</f>
        <v/>
      </c>
      <c r="M277" s="48" t="str">
        <f ca="1">IF(KALINDO[[#This Row],[//]]="","",INDEX(INDIRECT($2:$2),KALINDO[[#This Row],[//]]))</f>
        <v/>
      </c>
      <c r="N277" s="33" t="str">
        <f ca="1">IF(KALINDO[[#This Row],[//]]="","",INDEX(INDIRECT($2:$2),KALINDO[[#This Row],[//]]))</f>
        <v/>
      </c>
      <c r="O277" s="44" t="str">
        <f ca="1">IF(KALINDO[[#This Row],[//]]="","",INDEX(INDIRECT($2:$2),KALINDO[[#This Row],[//]]))</f>
        <v/>
      </c>
      <c r="P277" s="44" t="str">
        <f ca="1">IF(KALINDO[[#This Row],[//]]="","",IF(INDEX(INDIRECT($2:$2),KALINDO[[#This Row],[//]])="","",INDEX(INDIRECT($2:$2),KALINDO[[#This Row],[//]])))</f>
        <v/>
      </c>
      <c r="Q277" s="33" t="str">
        <f ca="1">IF(KALINDO[[#This Row],[//]]="","",INDEX(INDIRECT($2:$2),KALINDO[[#This Row],[//]]))</f>
        <v/>
      </c>
      <c r="R2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77" s="45" t="str">
        <f ca="1">IF(KALINDO[[#This Row],[//]]="","",IF(INDEX(INDIRECT($2:$2),KALINDO[[#This Row],[//]])="","",INDEX(INDIRECT($2:$2),KALINDO[[#This Row],[//]])))</f>
        <v/>
      </c>
      <c r="U277" s="31" t="str">
        <f ca="1">IF(KALINDO[[#This Row],[//]]="","",INDEX(INDIRECT($2:$2),KALINDO[[#This Row],[//]]))</f>
        <v/>
      </c>
      <c r="V277" s="31" t="str">
        <f ca="1">LOWER(SUBSTITUTE(SUBSTITUTE(SUBSTITUTE(SUBSTITUTE(SUBSTITUTE(SUBSTITUTE(SUBSTITUTE(KALINDO[[#This Row],[N.B.nota]]," ",""),"-",""),"(",""),")",""),".",""),",",""),"/",""))</f>
        <v/>
      </c>
      <c r="W277" s="31" t="str">
        <f ca="1">IF(KALINDO[[#This Row],[concat]]="","",MATCH(KALINDO[[#This Row],[concat]],[3]!db[NB NOTA_C],0)+1)</f>
        <v/>
      </c>
      <c r="X277" s="31" t="str">
        <f ca="1">IF(KALINDO[[#This Row],[N.B.nota]]="","",ADDRESS(ROW(KALINDO[QB]),COLUMN(KALINDO[QB]))&amp;":"&amp;ADDRESS(ROW(),COLUMN(KALINDO[QB])))</f>
        <v/>
      </c>
      <c r="Y277" s="46" t="str">
        <f ca="1">IF(KALINDO[[#This Row],[//]]="","",HYPERLINK("[../DB.xlsx]DB!e"&amp;MATCH(KALINDO[[#This Row],[concat]],[3]!db[NB NOTA_C],0)+1,"&gt;"))</f>
        <v/>
      </c>
      <c r="Z277" s="32" t="str">
        <f ca="1">IF(KALINDO[[#This Row],[ID NOTA]]="",INDIRECT(ADDRESS(ROW()-1,COLUMN())),KALINDO[[#This Row],[ID NOTA]])</f>
        <v>ID NOTA_H</v>
      </c>
    </row>
    <row r="278" spans="1:26" x14ac:dyDescent="0.25">
      <c r="A278" s="32"/>
      <c r="B278" s="48" t="str">
        <f>IF(KALINDO[[#This Row],[N_ID]]="","",INDEX(Table1[ID],MATCH(KALINDO[[#This Row],[N_ID]],Table1[N_ID],0)))</f>
        <v/>
      </c>
      <c r="C278" s="48" t="str">
        <f ca="1">IF(KALINDO[[#This Row],[//]]="","",HYPERLINK("[NOTA.xlsx]NOTA!D"&amp;KALINDO[[#This Row],[//]]+2,"&gt;"))</f>
        <v/>
      </c>
      <c r="D278" s="48" t="str">
        <f>IF(KALINDO[[#This Row],[ID NOTA]]="","",INDEX(Table1[QB],MATCH(KALINDO[[#This Row],[ID NOTA]],Table1[ID],0)))</f>
        <v/>
      </c>
      <c r="E27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78" s="48"/>
      <c r="G278" s="30" t="str">
        <f ca="1">IF(KALINDO[[#This Row],[N_ID]]="","",INDEX(INDIRECT($2:$2),KALINDO[[#This Row],[//]]))</f>
        <v/>
      </c>
      <c r="H278" s="30" t="str">
        <f ca="1">IF(KALINDO[[#This Row],[N_ID]]="","",INDEX(INDIRECT($2:$2),KALINDO[[#This Row],[//]]))</f>
        <v/>
      </c>
      <c r="I278" s="31" t="str">
        <f ca="1">IF(KALINDO[[#This Row],[N_ID]]="","",INDEX(INDIRECT($2:$2),KALINDO[[#This Row],[//]]))</f>
        <v/>
      </c>
      <c r="J278" s="31" t="str">
        <f ca="1">IF(KALINDO[[#This Row],[//]]="","",INDEX([3]!db[NB PAJAK],KALINDO[[#This Row],[stt]]-1))</f>
        <v/>
      </c>
      <c r="K278" s="48" t="str">
        <f ca="1">IF(KALINDO[[#This Row],[//]]="","",INDEX(INDIRECT($2:$2),KALINDO[[#This Row],[//]]))</f>
        <v/>
      </c>
      <c r="L278" s="48" t="str">
        <f ca="1">IF(KALINDO[[#This Row],[//]]="","",INDEX(INDIRECT($2:$2),KALINDO[[#This Row],[//]]))</f>
        <v/>
      </c>
      <c r="M278" s="48" t="str">
        <f ca="1">IF(KALINDO[[#This Row],[//]]="","",INDEX(INDIRECT($2:$2),KALINDO[[#This Row],[//]]))</f>
        <v/>
      </c>
      <c r="N278" s="33" t="str">
        <f ca="1">IF(KALINDO[[#This Row],[//]]="","",INDEX(INDIRECT($2:$2),KALINDO[[#This Row],[//]]))</f>
        <v/>
      </c>
      <c r="O278" s="44" t="str">
        <f ca="1">IF(KALINDO[[#This Row],[//]]="","",INDEX(INDIRECT($2:$2),KALINDO[[#This Row],[//]]))</f>
        <v/>
      </c>
      <c r="P278" s="44" t="str">
        <f ca="1">IF(KALINDO[[#This Row],[//]]="","",IF(INDEX(INDIRECT($2:$2),KALINDO[[#This Row],[//]])="","",INDEX(INDIRECT($2:$2),KALINDO[[#This Row],[//]])))</f>
        <v/>
      </c>
      <c r="Q278" s="33" t="str">
        <f ca="1">IF(KALINDO[[#This Row],[//]]="","",INDEX(INDIRECT($2:$2),KALINDO[[#This Row],[//]]))</f>
        <v/>
      </c>
      <c r="R2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78" s="45" t="str">
        <f ca="1">IF(KALINDO[[#This Row],[//]]="","",IF(INDEX(INDIRECT($2:$2),KALINDO[[#This Row],[//]])="","",INDEX(INDIRECT($2:$2),KALINDO[[#This Row],[//]])))</f>
        <v/>
      </c>
      <c r="U278" s="31" t="str">
        <f ca="1">IF(KALINDO[[#This Row],[//]]="","",INDEX(INDIRECT($2:$2),KALINDO[[#This Row],[//]]))</f>
        <v/>
      </c>
      <c r="V278" s="31" t="str">
        <f ca="1">LOWER(SUBSTITUTE(SUBSTITUTE(SUBSTITUTE(SUBSTITUTE(SUBSTITUTE(SUBSTITUTE(SUBSTITUTE(KALINDO[[#This Row],[N.B.nota]]," ",""),"-",""),"(",""),")",""),".",""),",",""),"/",""))</f>
        <v/>
      </c>
      <c r="W278" s="31" t="str">
        <f ca="1">IF(KALINDO[[#This Row],[concat]]="","",MATCH(KALINDO[[#This Row],[concat]],[3]!db[NB NOTA_C],0)+1)</f>
        <v/>
      </c>
      <c r="X278" s="31" t="str">
        <f ca="1">IF(KALINDO[[#This Row],[N.B.nota]]="","",ADDRESS(ROW(KALINDO[QB]),COLUMN(KALINDO[QB]))&amp;":"&amp;ADDRESS(ROW(),COLUMN(KALINDO[QB])))</f>
        <v/>
      </c>
      <c r="Y278" s="46" t="str">
        <f ca="1">IF(KALINDO[[#This Row],[//]]="","",HYPERLINK("[../DB.xlsx]DB!e"&amp;MATCH(KALINDO[[#This Row],[concat]],[3]!db[NB NOTA_C],0)+1,"&gt;"))</f>
        <v/>
      </c>
      <c r="Z278" s="32" t="str">
        <f ca="1">IF(KALINDO[[#This Row],[ID NOTA]]="",INDIRECT(ADDRESS(ROW()-1,COLUMN())),KALINDO[[#This Row],[ID NOTA]])</f>
        <v>ID NOTA_H</v>
      </c>
    </row>
    <row r="279" spans="1:26" x14ac:dyDescent="0.25">
      <c r="A279" s="32"/>
      <c r="B279" s="48" t="str">
        <f>IF(KALINDO[[#This Row],[N_ID]]="","",INDEX(Table1[ID],MATCH(KALINDO[[#This Row],[N_ID]],Table1[N_ID],0)))</f>
        <v/>
      </c>
      <c r="C279" s="48" t="str">
        <f ca="1">IF(KALINDO[[#This Row],[//]]="","",HYPERLINK("[NOTA.xlsx]NOTA!D"&amp;KALINDO[[#This Row],[//]]+2,"&gt;"))</f>
        <v/>
      </c>
      <c r="D279" s="48" t="str">
        <f>IF(KALINDO[[#This Row],[ID NOTA]]="","",INDEX(Table1[QB],MATCH(KALINDO[[#This Row],[ID NOTA]],Table1[ID],0)))</f>
        <v/>
      </c>
      <c r="E27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79" s="48"/>
      <c r="G279" s="30" t="str">
        <f ca="1">IF(KALINDO[[#This Row],[N_ID]]="","",INDEX(INDIRECT($2:$2),KALINDO[[#This Row],[//]]))</f>
        <v/>
      </c>
      <c r="H279" s="30" t="str">
        <f ca="1">IF(KALINDO[[#This Row],[N_ID]]="","",INDEX(INDIRECT($2:$2),KALINDO[[#This Row],[//]]))</f>
        <v/>
      </c>
      <c r="I279" s="31" t="str">
        <f ca="1">IF(KALINDO[[#This Row],[N_ID]]="","",INDEX(INDIRECT($2:$2),KALINDO[[#This Row],[//]]))</f>
        <v/>
      </c>
      <c r="J279" s="31" t="str">
        <f ca="1">IF(KALINDO[[#This Row],[//]]="","",INDEX([3]!db[NB PAJAK],KALINDO[[#This Row],[stt]]-1))</f>
        <v/>
      </c>
      <c r="K279" s="48" t="str">
        <f ca="1">IF(KALINDO[[#This Row],[//]]="","",INDEX(INDIRECT($2:$2),KALINDO[[#This Row],[//]]))</f>
        <v/>
      </c>
      <c r="L279" s="48" t="str">
        <f ca="1">IF(KALINDO[[#This Row],[//]]="","",INDEX(INDIRECT($2:$2),KALINDO[[#This Row],[//]]))</f>
        <v/>
      </c>
      <c r="M279" s="48" t="str">
        <f ca="1">IF(KALINDO[[#This Row],[//]]="","",INDEX(INDIRECT($2:$2),KALINDO[[#This Row],[//]]))</f>
        <v/>
      </c>
      <c r="N279" s="33" t="str">
        <f ca="1">IF(KALINDO[[#This Row],[//]]="","",INDEX(INDIRECT($2:$2),KALINDO[[#This Row],[//]]))</f>
        <v/>
      </c>
      <c r="O279" s="44" t="str">
        <f ca="1">IF(KALINDO[[#This Row],[//]]="","",INDEX(INDIRECT($2:$2),KALINDO[[#This Row],[//]]))</f>
        <v/>
      </c>
      <c r="P279" s="44" t="str">
        <f ca="1">IF(KALINDO[[#This Row],[//]]="","",IF(INDEX(INDIRECT($2:$2),KALINDO[[#This Row],[//]])="","",INDEX(INDIRECT($2:$2),KALINDO[[#This Row],[//]])))</f>
        <v/>
      </c>
      <c r="Q279" s="33" t="str">
        <f ca="1">IF(KALINDO[[#This Row],[//]]="","",INDEX(INDIRECT($2:$2),KALINDO[[#This Row],[//]]))</f>
        <v/>
      </c>
      <c r="R2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79" s="45" t="str">
        <f ca="1">IF(KALINDO[[#This Row],[//]]="","",IF(INDEX(INDIRECT($2:$2),KALINDO[[#This Row],[//]])="","",INDEX(INDIRECT($2:$2),KALINDO[[#This Row],[//]])))</f>
        <v/>
      </c>
      <c r="U279" s="31" t="str">
        <f ca="1">IF(KALINDO[[#This Row],[//]]="","",INDEX(INDIRECT($2:$2),KALINDO[[#This Row],[//]]))</f>
        <v/>
      </c>
      <c r="V279" s="31" t="str">
        <f ca="1">LOWER(SUBSTITUTE(SUBSTITUTE(SUBSTITUTE(SUBSTITUTE(SUBSTITUTE(SUBSTITUTE(SUBSTITUTE(KALINDO[[#This Row],[N.B.nota]]," ",""),"-",""),"(",""),")",""),".",""),",",""),"/",""))</f>
        <v/>
      </c>
      <c r="W279" s="31" t="str">
        <f ca="1">IF(KALINDO[[#This Row],[concat]]="","",MATCH(KALINDO[[#This Row],[concat]],[3]!db[NB NOTA_C],0)+1)</f>
        <v/>
      </c>
      <c r="X279" s="31" t="str">
        <f ca="1">IF(KALINDO[[#This Row],[N.B.nota]]="","",ADDRESS(ROW(KALINDO[QB]),COLUMN(KALINDO[QB]))&amp;":"&amp;ADDRESS(ROW(),COLUMN(KALINDO[QB])))</f>
        <v/>
      </c>
      <c r="Y279" s="46" t="str">
        <f ca="1">IF(KALINDO[[#This Row],[//]]="","",HYPERLINK("[../DB.xlsx]DB!e"&amp;MATCH(KALINDO[[#This Row],[concat]],[3]!db[NB NOTA_C],0)+1,"&gt;"))</f>
        <v/>
      </c>
      <c r="Z279" s="32" t="str">
        <f ca="1">IF(KALINDO[[#This Row],[ID NOTA]]="",INDIRECT(ADDRESS(ROW()-1,COLUMN())),KALINDO[[#This Row],[ID NOTA]])</f>
        <v>ID NOTA_H</v>
      </c>
    </row>
    <row r="280" spans="1:26" x14ac:dyDescent="0.25">
      <c r="A280" s="32"/>
      <c r="B280" s="48" t="str">
        <f>IF(KALINDO[[#This Row],[N_ID]]="","",INDEX(Table1[ID],MATCH(KALINDO[[#This Row],[N_ID]],Table1[N_ID],0)))</f>
        <v/>
      </c>
      <c r="C280" s="48" t="str">
        <f ca="1">IF(KALINDO[[#This Row],[//]]="","",HYPERLINK("[NOTA.xlsx]NOTA!D"&amp;KALINDO[[#This Row],[//]]+2,"&gt;"))</f>
        <v/>
      </c>
      <c r="D280" s="48" t="str">
        <f>IF(KALINDO[[#This Row],[ID NOTA]]="","",INDEX(Table1[QB],MATCH(KALINDO[[#This Row],[ID NOTA]],Table1[ID],0)))</f>
        <v/>
      </c>
      <c r="E28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80" s="48"/>
      <c r="G280" s="30" t="str">
        <f ca="1">IF(KALINDO[[#This Row],[N_ID]]="","",INDEX(INDIRECT($2:$2),KALINDO[[#This Row],[//]]))</f>
        <v/>
      </c>
      <c r="H280" s="30" t="str">
        <f ca="1">IF(KALINDO[[#This Row],[N_ID]]="","",INDEX(INDIRECT($2:$2),KALINDO[[#This Row],[//]]))</f>
        <v/>
      </c>
      <c r="I280" s="31" t="str">
        <f ca="1">IF(KALINDO[[#This Row],[N_ID]]="","",INDEX(INDIRECT($2:$2),KALINDO[[#This Row],[//]]))</f>
        <v/>
      </c>
      <c r="J280" s="31" t="str">
        <f ca="1">IF(KALINDO[[#This Row],[//]]="","",INDEX([3]!db[NB PAJAK],KALINDO[[#This Row],[stt]]-1))</f>
        <v/>
      </c>
      <c r="K280" s="48" t="str">
        <f ca="1">IF(KALINDO[[#This Row],[//]]="","",INDEX(INDIRECT($2:$2),KALINDO[[#This Row],[//]]))</f>
        <v/>
      </c>
      <c r="L280" s="48" t="str">
        <f ca="1">IF(KALINDO[[#This Row],[//]]="","",INDEX(INDIRECT($2:$2),KALINDO[[#This Row],[//]]))</f>
        <v/>
      </c>
      <c r="M280" s="48" t="str">
        <f ca="1">IF(KALINDO[[#This Row],[//]]="","",INDEX(INDIRECT($2:$2),KALINDO[[#This Row],[//]]))</f>
        <v/>
      </c>
      <c r="N280" s="33" t="str">
        <f ca="1">IF(KALINDO[[#This Row],[//]]="","",INDEX(INDIRECT($2:$2),KALINDO[[#This Row],[//]]))</f>
        <v/>
      </c>
      <c r="O280" s="44" t="str">
        <f ca="1">IF(KALINDO[[#This Row],[//]]="","",INDEX(INDIRECT($2:$2),KALINDO[[#This Row],[//]]))</f>
        <v/>
      </c>
      <c r="P280" s="44" t="str">
        <f ca="1">IF(KALINDO[[#This Row],[//]]="","",IF(INDEX(INDIRECT($2:$2),KALINDO[[#This Row],[//]])="","",INDEX(INDIRECT($2:$2),KALINDO[[#This Row],[//]])))</f>
        <v/>
      </c>
      <c r="Q280" s="33" t="str">
        <f ca="1">IF(KALINDO[[#This Row],[//]]="","",INDEX(INDIRECT($2:$2),KALINDO[[#This Row],[//]]))</f>
        <v/>
      </c>
      <c r="R2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80" s="45" t="str">
        <f ca="1">IF(KALINDO[[#This Row],[//]]="","",IF(INDEX(INDIRECT($2:$2),KALINDO[[#This Row],[//]])="","",INDEX(INDIRECT($2:$2),KALINDO[[#This Row],[//]])))</f>
        <v/>
      </c>
      <c r="U280" s="31" t="str">
        <f ca="1">IF(KALINDO[[#This Row],[//]]="","",INDEX(INDIRECT($2:$2),KALINDO[[#This Row],[//]]))</f>
        <v/>
      </c>
      <c r="V280" s="31" t="str">
        <f ca="1">LOWER(SUBSTITUTE(SUBSTITUTE(SUBSTITUTE(SUBSTITUTE(SUBSTITUTE(SUBSTITUTE(SUBSTITUTE(KALINDO[[#This Row],[N.B.nota]]," ",""),"-",""),"(",""),")",""),".",""),",",""),"/",""))</f>
        <v/>
      </c>
      <c r="W280" s="31" t="str">
        <f ca="1">IF(KALINDO[[#This Row],[concat]]="","",MATCH(KALINDO[[#This Row],[concat]],[3]!db[NB NOTA_C],0)+1)</f>
        <v/>
      </c>
      <c r="X280" s="31" t="str">
        <f ca="1">IF(KALINDO[[#This Row],[N.B.nota]]="","",ADDRESS(ROW(KALINDO[QB]),COLUMN(KALINDO[QB]))&amp;":"&amp;ADDRESS(ROW(),COLUMN(KALINDO[QB])))</f>
        <v/>
      </c>
      <c r="Y280" s="46" t="str">
        <f ca="1">IF(KALINDO[[#This Row],[//]]="","",HYPERLINK("[../DB.xlsx]DB!e"&amp;MATCH(KALINDO[[#This Row],[concat]],[3]!db[NB NOTA_C],0)+1,"&gt;"))</f>
        <v/>
      </c>
      <c r="Z280" s="32" t="str">
        <f ca="1">IF(KALINDO[[#This Row],[ID NOTA]]="",INDIRECT(ADDRESS(ROW()-1,COLUMN())),KALINDO[[#This Row],[ID NOTA]])</f>
        <v>ID NOTA_H</v>
      </c>
    </row>
    <row r="281" spans="1:26" x14ac:dyDescent="0.25">
      <c r="A281" s="32"/>
      <c r="B281" s="48" t="str">
        <f>IF(KALINDO[[#This Row],[N_ID]]="","",INDEX(Table1[ID],MATCH(KALINDO[[#This Row],[N_ID]],Table1[N_ID],0)))</f>
        <v/>
      </c>
      <c r="C281" s="48" t="str">
        <f ca="1">IF(KALINDO[[#This Row],[//]]="","",HYPERLINK("[NOTA.xlsx]NOTA!D"&amp;KALINDO[[#This Row],[//]]+2,"&gt;"))</f>
        <v/>
      </c>
      <c r="D281" s="48" t="str">
        <f>IF(KALINDO[[#This Row],[ID NOTA]]="","",INDEX(Table1[QB],MATCH(KALINDO[[#This Row],[ID NOTA]],Table1[ID],0)))</f>
        <v/>
      </c>
      <c r="E28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81" s="48"/>
      <c r="G281" s="30" t="str">
        <f ca="1">IF(KALINDO[[#This Row],[N_ID]]="","",INDEX(INDIRECT($2:$2),KALINDO[[#This Row],[//]]))</f>
        <v/>
      </c>
      <c r="H281" s="30" t="str">
        <f ca="1">IF(KALINDO[[#This Row],[N_ID]]="","",INDEX(INDIRECT($2:$2),KALINDO[[#This Row],[//]]))</f>
        <v/>
      </c>
      <c r="I281" s="31" t="str">
        <f ca="1">IF(KALINDO[[#This Row],[N_ID]]="","",INDEX(INDIRECT($2:$2),KALINDO[[#This Row],[//]]))</f>
        <v/>
      </c>
      <c r="J281" s="31" t="str">
        <f ca="1">IF(KALINDO[[#This Row],[//]]="","",INDEX([3]!db[NB PAJAK],KALINDO[[#This Row],[stt]]-1))</f>
        <v/>
      </c>
      <c r="K281" s="48" t="str">
        <f ca="1">IF(KALINDO[[#This Row],[//]]="","",INDEX(INDIRECT($2:$2),KALINDO[[#This Row],[//]]))</f>
        <v/>
      </c>
      <c r="L281" s="48" t="str">
        <f ca="1">IF(KALINDO[[#This Row],[//]]="","",INDEX(INDIRECT($2:$2),KALINDO[[#This Row],[//]]))</f>
        <v/>
      </c>
      <c r="M281" s="48" t="str">
        <f ca="1">IF(KALINDO[[#This Row],[//]]="","",INDEX(INDIRECT($2:$2),KALINDO[[#This Row],[//]]))</f>
        <v/>
      </c>
      <c r="N281" s="33" t="str">
        <f ca="1">IF(KALINDO[[#This Row],[//]]="","",INDEX(INDIRECT($2:$2),KALINDO[[#This Row],[//]]))</f>
        <v/>
      </c>
      <c r="O281" s="44" t="str">
        <f ca="1">IF(KALINDO[[#This Row],[//]]="","",INDEX(INDIRECT($2:$2),KALINDO[[#This Row],[//]]))</f>
        <v/>
      </c>
      <c r="P281" s="44" t="str">
        <f ca="1">IF(KALINDO[[#This Row],[//]]="","",IF(INDEX(INDIRECT($2:$2),KALINDO[[#This Row],[//]])="","",INDEX(INDIRECT($2:$2),KALINDO[[#This Row],[//]])))</f>
        <v/>
      </c>
      <c r="Q281" s="33" t="str">
        <f ca="1">IF(KALINDO[[#This Row],[//]]="","",INDEX(INDIRECT($2:$2),KALINDO[[#This Row],[//]]))</f>
        <v/>
      </c>
      <c r="R2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81" s="45" t="str">
        <f ca="1">IF(KALINDO[[#This Row],[//]]="","",IF(INDEX(INDIRECT($2:$2),KALINDO[[#This Row],[//]])="","",INDEX(INDIRECT($2:$2),KALINDO[[#This Row],[//]])))</f>
        <v/>
      </c>
      <c r="U281" s="31" t="str">
        <f ca="1">IF(KALINDO[[#This Row],[//]]="","",INDEX(INDIRECT($2:$2),KALINDO[[#This Row],[//]]))</f>
        <v/>
      </c>
      <c r="V281" s="31" t="str">
        <f ca="1">LOWER(SUBSTITUTE(SUBSTITUTE(SUBSTITUTE(SUBSTITUTE(SUBSTITUTE(SUBSTITUTE(SUBSTITUTE(KALINDO[[#This Row],[N.B.nota]]," ",""),"-",""),"(",""),")",""),".",""),",",""),"/",""))</f>
        <v/>
      </c>
      <c r="W281" s="31" t="str">
        <f ca="1">IF(KALINDO[[#This Row],[concat]]="","",MATCH(KALINDO[[#This Row],[concat]],[3]!db[NB NOTA_C],0)+1)</f>
        <v/>
      </c>
      <c r="X281" s="31" t="str">
        <f ca="1">IF(KALINDO[[#This Row],[N.B.nota]]="","",ADDRESS(ROW(KALINDO[QB]),COLUMN(KALINDO[QB]))&amp;":"&amp;ADDRESS(ROW(),COLUMN(KALINDO[QB])))</f>
        <v/>
      </c>
      <c r="Y281" s="46" t="str">
        <f ca="1">IF(KALINDO[[#This Row],[//]]="","",HYPERLINK("[../DB.xlsx]DB!e"&amp;MATCH(KALINDO[[#This Row],[concat]],[3]!db[NB NOTA_C],0)+1,"&gt;"))</f>
        <v/>
      </c>
      <c r="Z281" s="32" t="str">
        <f ca="1">IF(KALINDO[[#This Row],[ID NOTA]]="",INDIRECT(ADDRESS(ROW()-1,COLUMN())),KALINDO[[#This Row],[ID NOTA]])</f>
        <v>ID NOTA_H</v>
      </c>
    </row>
    <row r="282" spans="1:26" x14ac:dyDescent="0.25">
      <c r="A282" s="32"/>
      <c r="B282" s="48" t="str">
        <f>IF(KALINDO[[#This Row],[N_ID]]="","",INDEX(Table1[ID],MATCH(KALINDO[[#This Row],[N_ID]],Table1[N_ID],0)))</f>
        <v/>
      </c>
      <c r="C282" s="48" t="str">
        <f ca="1">IF(KALINDO[[#This Row],[//]]="","",HYPERLINK("[NOTA.xlsx]NOTA!D"&amp;KALINDO[[#This Row],[//]]+2,"&gt;"))</f>
        <v/>
      </c>
      <c r="D282" s="48" t="str">
        <f>IF(KALINDO[[#This Row],[ID NOTA]]="","",INDEX(Table1[QB],MATCH(KALINDO[[#This Row],[ID NOTA]],Table1[ID],0)))</f>
        <v/>
      </c>
      <c r="E28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82" s="48"/>
      <c r="G282" s="30" t="str">
        <f ca="1">IF(KALINDO[[#This Row],[N_ID]]="","",INDEX(INDIRECT($2:$2),KALINDO[[#This Row],[//]]))</f>
        <v/>
      </c>
      <c r="H282" s="30" t="str">
        <f ca="1">IF(KALINDO[[#This Row],[N_ID]]="","",INDEX(INDIRECT($2:$2),KALINDO[[#This Row],[//]]))</f>
        <v/>
      </c>
      <c r="I282" s="31" t="str">
        <f ca="1">IF(KALINDO[[#This Row],[N_ID]]="","",INDEX(INDIRECT($2:$2),KALINDO[[#This Row],[//]]))</f>
        <v/>
      </c>
      <c r="J282" s="31" t="str">
        <f ca="1">IF(KALINDO[[#This Row],[//]]="","",INDEX([3]!db[NB PAJAK],KALINDO[[#This Row],[stt]]-1))</f>
        <v/>
      </c>
      <c r="K282" s="48" t="str">
        <f ca="1">IF(KALINDO[[#This Row],[//]]="","",INDEX(INDIRECT($2:$2),KALINDO[[#This Row],[//]]))</f>
        <v/>
      </c>
      <c r="L282" s="48" t="str">
        <f ca="1">IF(KALINDO[[#This Row],[//]]="","",INDEX(INDIRECT($2:$2),KALINDO[[#This Row],[//]]))</f>
        <v/>
      </c>
      <c r="M282" s="48" t="str">
        <f ca="1">IF(KALINDO[[#This Row],[//]]="","",INDEX(INDIRECT($2:$2),KALINDO[[#This Row],[//]]))</f>
        <v/>
      </c>
      <c r="N282" s="33" t="str">
        <f ca="1">IF(KALINDO[[#This Row],[//]]="","",INDEX(INDIRECT($2:$2),KALINDO[[#This Row],[//]]))</f>
        <v/>
      </c>
      <c r="O282" s="44" t="str">
        <f ca="1">IF(KALINDO[[#This Row],[//]]="","",INDEX(INDIRECT($2:$2),KALINDO[[#This Row],[//]]))</f>
        <v/>
      </c>
      <c r="P282" s="44" t="str">
        <f ca="1">IF(KALINDO[[#This Row],[//]]="","",IF(INDEX(INDIRECT($2:$2),KALINDO[[#This Row],[//]])="","",INDEX(INDIRECT($2:$2),KALINDO[[#This Row],[//]])))</f>
        <v/>
      </c>
      <c r="Q282" s="33" t="str">
        <f ca="1">IF(KALINDO[[#This Row],[//]]="","",INDEX(INDIRECT($2:$2),KALINDO[[#This Row],[//]]))</f>
        <v/>
      </c>
      <c r="R2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82" s="45" t="str">
        <f ca="1">IF(KALINDO[[#This Row],[//]]="","",IF(INDEX(INDIRECT($2:$2),KALINDO[[#This Row],[//]])="","",INDEX(INDIRECT($2:$2),KALINDO[[#This Row],[//]])))</f>
        <v/>
      </c>
      <c r="U282" s="31" t="str">
        <f ca="1">IF(KALINDO[[#This Row],[//]]="","",INDEX(INDIRECT($2:$2),KALINDO[[#This Row],[//]]))</f>
        <v/>
      </c>
      <c r="V282" s="31" t="str">
        <f ca="1">LOWER(SUBSTITUTE(SUBSTITUTE(SUBSTITUTE(SUBSTITUTE(SUBSTITUTE(SUBSTITUTE(SUBSTITUTE(KALINDO[[#This Row],[N.B.nota]]," ",""),"-",""),"(",""),")",""),".",""),",",""),"/",""))</f>
        <v/>
      </c>
      <c r="W282" s="31" t="str">
        <f ca="1">IF(KALINDO[[#This Row],[concat]]="","",MATCH(KALINDO[[#This Row],[concat]],[3]!db[NB NOTA_C],0)+1)</f>
        <v/>
      </c>
      <c r="X282" s="31" t="str">
        <f ca="1">IF(KALINDO[[#This Row],[N.B.nota]]="","",ADDRESS(ROW(KALINDO[QB]),COLUMN(KALINDO[QB]))&amp;":"&amp;ADDRESS(ROW(),COLUMN(KALINDO[QB])))</f>
        <v/>
      </c>
      <c r="Y282" s="46" t="str">
        <f ca="1">IF(KALINDO[[#This Row],[//]]="","",HYPERLINK("[../DB.xlsx]DB!e"&amp;MATCH(KALINDO[[#This Row],[concat]],[3]!db[NB NOTA_C],0)+1,"&gt;"))</f>
        <v/>
      </c>
      <c r="Z282" s="32" t="str">
        <f ca="1">IF(KALINDO[[#This Row],[ID NOTA]]="",INDIRECT(ADDRESS(ROW()-1,COLUMN())),KALINDO[[#This Row],[ID NOTA]])</f>
        <v>ID NOTA_H</v>
      </c>
    </row>
    <row r="283" spans="1:26" x14ac:dyDescent="0.25">
      <c r="A283" s="32"/>
      <c r="B283" s="48" t="str">
        <f>IF(KALINDO[[#This Row],[N_ID]]="","",INDEX(Table1[ID],MATCH(KALINDO[[#This Row],[N_ID]],Table1[N_ID],0)))</f>
        <v/>
      </c>
      <c r="C283" s="48" t="str">
        <f ca="1">IF(KALINDO[[#This Row],[//]]="","",HYPERLINK("[NOTA.xlsx]NOTA!D"&amp;KALINDO[[#This Row],[//]]+2,"&gt;"))</f>
        <v/>
      </c>
      <c r="D283" s="48" t="str">
        <f>IF(KALINDO[[#This Row],[ID NOTA]]="","",INDEX(Table1[QB],MATCH(KALINDO[[#This Row],[ID NOTA]],Table1[ID],0)))</f>
        <v/>
      </c>
      <c r="E28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83" s="48"/>
      <c r="G283" s="30" t="str">
        <f ca="1">IF(KALINDO[[#This Row],[N_ID]]="","",INDEX(INDIRECT($2:$2),KALINDO[[#This Row],[//]]))</f>
        <v/>
      </c>
      <c r="H283" s="30" t="str">
        <f ca="1">IF(KALINDO[[#This Row],[N_ID]]="","",INDEX(INDIRECT($2:$2),KALINDO[[#This Row],[//]]))</f>
        <v/>
      </c>
      <c r="I283" s="31" t="str">
        <f ca="1">IF(KALINDO[[#This Row],[N_ID]]="","",INDEX(INDIRECT($2:$2),KALINDO[[#This Row],[//]]))</f>
        <v/>
      </c>
      <c r="J283" s="31" t="str">
        <f ca="1">IF(KALINDO[[#This Row],[//]]="","",INDEX([3]!db[NB PAJAK],KALINDO[[#This Row],[stt]]-1))</f>
        <v/>
      </c>
      <c r="K283" s="48" t="str">
        <f ca="1">IF(KALINDO[[#This Row],[//]]="","",INDEX(INDIRECT($2:$2),KALINDO[[#This Row],[//]]))</f>
        <v/>
      </c>
      <c r="L283" s="48" t="str">
        <f ca="1">IF(KALINDO[[#This Row],[//]]="","",INDEX(INDIRECT($2:$2),KALINDO[[#This Row],[//]]))</f>
        <v/>
      </c>
      <c r="M283" s="48" t="str">
        <f ca="1">IF(KALINDO[[#This Row],[//]]="","",INDEX(INDIRECT($2:$2),KALINDO[[#This Row],[//]]))</f>
        <v/>
      </c>
      <c r="N283" s="33" t="str">
        <f ca="1">IF(KALINDO[[#This Row],[//]]="","",INDEX(INDIRECT($2:$2),KALINDO[[#This Row],[//]]))</f>
        <v/>
      </c>
      <c r="O283" s="44" t="str">
        <f ca="1">IF(KALINDO[[#This Row],[//]]="","",INDEX(INDIRECT($2:$2),KALINDO[[#This Row],[//]]))</f>
        <v/>
      </c>
      <c r="P283" s="44" t="str">
        <f ca="1">IF(KALINDO[[#This Row],[//]]="","",IF(INDEX(INDIRECT($2:$2),KALINDO[[#This Row],[//]])="","",INDEX(INDIRECT($2:$2),KALINDO[[#This Row],[//]])))</f>
        <v/>
      </c>
      <c r="Q283" s="33" t="str">
        <f ca="1">IF(KALINDO[[#This Row],[//]]="","",INDEX(INDIRECT($2:$2),KALINDO[[#This Row],[//]]))</f>
        <v/>
      </c>
      <c r="R2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83" s="45" t="str">
        <f ca="1">IF(KALINDO[[#This Row],[//]]="","",IF(INDEX(INDIRECT($2:$2),KALINDO[[#This Row],[//]])="","",INDEX(INDIRECT($2:$2),KALINDO[[#This Row],[//]])))</f>
        <v/>
      </c>
      <c r="U283" s="31" t="str">
        <f ca="1">IF(KALINDO[[#This Row],[//]]="","",INDEX(INDIRECT($2:$2),KALINDO[[#This Row],[//]]))</f>
        <v/>
      </c>
      <c r="V283" s="31" t="str">
        <f ca="1">LOWER(SUBSTITUTE(SUBSTITUTE(SUBSTITUTE(SUBSTITUTE(SUBSTITUTE(SUBSTITUTE(SUBSTITUTE(KALINDO[[#This Row],[N.B.nota]]," ",""),"-",""),"(",""),")",""),".",""),",",""),"/",""))</f>
        <v/>
      </c>
      <c r="W283" s="31" t="str">
        <f ca="1">IF(KALINDO[[#This Row],[concat]]="","",MATCH(KALINDO[[#This Row],[concat]],[3]!db[NB NOTA_C],0)+1)</f>
        <v/>
      </c>
      <c r="X283" s="31" t="str">
        <f ca="1">IF(KALINDO[[#This Row],[N.B.nota]]="","",ADDRESS(ROW(KALINDO[QB]),COLUMN(KALINDO[QB]))&amp;":"&amp;ADDRESS(ROW(),COLUMN(KALINDO[QB])))</f>
        <v/>
      </c>
      <c r="Y283" s="46" t="str">
        <f ca="1">IF(KALINDO[[#This Row],[//]]="","",HYPERLINK("[../DB.xlsx]DB!e"&amp;MATCH(KALINDO[[#This Row],[concat]],[3]!db[NB NOTA_C],0)+1,"&gt;"))</f>
        <v/>
      </c>
      <c r="Z283" s="32" t="str">
        <f ca="1">IF(KALINDO[[#This Row],[ID NOTA]]="",INDIRECT(ADDRESS(ROW()-1,COLUMN())),KALINDO[[#This Row],[ID NOTA]])</f>
        <v>ID NOTA_H</v>
      </c>
    </row>
    <row r="284" spans="1:26" x14ac:dyDescent="0.25">
      <c r="A284" s="32"/>
      <c r="B284" s="48" t="str">
        <f>IF(KALINDO[[#This Row],[N_ID]]="","",INDEX(Table1[ID],MATCH(KALINDO[[#This Row],[N_ID]],Table1[N_ID],0)))</f>
        <v/>
      </c>
      <c r="C284" s="48" t="str">
        <f ca="1">IF(KALINDO[[#This Row],[//]]="","",HYPERLINK("[NOTA.xlsx]NOTA!D"&amp;KALINDO[[#This Row],[//]]+2,"&gt;"))</f>
        <v/>
      </c>
      <c r="D284" s="48" t="str">
        <f>IF(KALINDO[[#This Row],[ID NOTA]]="","",INDEX(Table1[QB],MATCH(KALINDO[[#This Row],[ID NOTA]],Table1[ID],0)))</f>
        <v/>
      </c>
      <c r="E28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84" s="48"/>
      <c r="G284" s="30" t="str">
        <f ca="1">IF(KALINDO[[#This Row],[N_ID]]="","",INDEX(INDIRECT($2:$2),KALINDO[[#This Row],[//]]))</f>
        <v/>
      </c>
      <c r="H284" s="30" t="str">
        <f ca="1">IF(KALINDO[[#This Row],[N_ID]]="","",INDEX(INDIRECT($2:$2),KALINDO[[#This Row],[//]]))</f>
        <v/>
      </c>
      <c r="I284" s="31" t="str">
        <f ca="1">IF(KALINDO[[#This Row],[N_ID]]="","",INDEX(INDIRECT($2:$2),KALINDO[[#This Row],[//]]))</f>
        <v/>
      </c>
      <c r="J284" s="31" t="str">
        <f ca="1">IF(KALINDO[[#This Row],[//]]="","",INDEX([3]!db[NB PAJAK],KALINDO[[#This Row],[stt]]-1))</f>
        <v/>
      </c>
      <c r="K284" s="48" t="str">
        <f ca="1">IF(KALINDO[[#This Row],[//]]="","",INDEX(INDIRECT($2:$2),KALINDO[[#This Row],[//]]))</f>
        <v/>
      </c>
      <c r="L284" s="48" t="str">
        <f ca="1">IF(KALINDO[[#This Row],[//]]="","",INDEX(INDIRECT($2:$2),KALINDO[[#This Row],[//]]))</f>
        <v/>
      </c>
      <c r="M284" s="48" t="str">
        <f ca="1">IF(KALINDO[[#This Row],[//]]="","",INDEX(INDIRECT($2:$2),KALINDO[[#This Row],[//]]))</f>
        <v/>
      </c>
      <c r="N284" s="33" t="str">
        <f ca="1">IF(KALINDO[[#This Row],[//]]="","",INDEX(INDIRECT($2:$2),KALINDO[[#This Row],[//]]))</f>
        <v/>
      </c>
      <c r="O284" s="44" t="str">
        <f ca="1">IF(KALINDO[[#This Row],[//]]="","",INDEX(INDIRECT($2:$2),KALINDO[[#This Row],[//]]))</f>
        <v/>
      </c>
      <c r="P284" s="44" t="str">
        <f ca="1">IF(KALINDO[[#This Row],[//]]="","",IF(INDEX(INDIRECT($2:$2),KALINDO[[#This Row],[//]])="","",INDEX(INDIRECT($2:$2),KALINDO[[#This Row],[//]])))</f>
        <v/>
      </c>
      <c r="Q284" s="33" t="str">
        <f ca="1">IF(KALINDO[[#This Row],[//]]="","",INDEX(INDIRECT($2:$2),KALINDO[[#This Row],[//]]))</f>
        <v/>
      </c>
      <c r="R2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84" s="45" t="str">
        <f ca="1">IF(KALINDO[[#This Row],[//]]="","",IF(INDEX(INDIRECT($2:$2),KALINDO[[#This Row],[//]])="","",INDEX(INDIRECT($2:$2),KALINDO[[#This Row],[//]])))</f>
        <v/>
      </c>
      <c r="U284" s="31" t="str">
        <f ca="1">IF(KALINDO[[#This Row],[//]]="","",INDEX(INDIRECT($2:$2),KALINDO[[#This Row],[//]]))</f>
        <v/>
      </c>
      <c r="V284" s="31" t="str">
        <f ca="1">LOWER(SUBSTITUTE(SUBSTITUTE(SUBSTITUTE(SUBSTITUTE(SUBSTITUTE(SUBSTITUTE(SUBSTITUTE(KALINDO[[#This Row],[N.B.nota]]," ",""),"-",""),"(",""),")",""),".",""),",",""),"/",""))</f>
        <v/>
      </c>
      <c r="W284" s="31" t="str">
        <f ca="1">IF(KALINDO[[#This Row],[concat]]="","",MATCH(KALINDO[[#This Row],[concat]],[3]!db[NB NOTA_C],0)+1)</f>
        <v/>
      </c>
      <c r="X284" s="31" t="str">
        <f ca="1">IF(KALINDO[[#This Row],[N.B.nota]]="","",ADDRESS(ROW(KALINDO[QB]),COLUMN(KALINDO[QB]))&amp;":"&amp;ADDRESS(ROW(),COLUMN(KALINDO[QB])))</f>
        <v/>
      </c>
      <c r="Y284" s="46" t="str">
        <f ca="1">IF(KALINDO[[#This Row],[//]]="","",HYPERLINK("[../DB.xlsx]DB!e"&amp;MATCH(KALINDO[[#This Row],[concat]],[3]!db[NB NOTA_C],0)+1,"&gt;"))</f>
        <v/>
      </c>
      <c r="Z284" s="32" t="str">
        <f ca="1">IF(KALINDO[[#This Row],[ID NOTA]]="",INDIRECT(ADDRESS(ROW()-1,COLUMN())),KALINDO[[#This Row],[ID NOTA]])</f>
        <v>ID NOTA_H</v>
      </c>
    </row>
    <row r="285" spans="1:26" x14ac:dyDescent="0.25">
      <c r="A285" s="32"/>
      <c r="B285" s="48" t="str">
        <f>IF(KALINDO[[#This Row],[N_ID]]="","",INDEX(Table1[ID],MATCH(KALINDO[[#This Row],[N_ID]],Table1[N_ID],0)))</f>
        <v/>
      </c>
      <c r="C285" s="48" t="str">
        <f ca="1">IF(KALINDO[[#This Row],[//]]="","",HYPERLINK("[NOTA.xlsx]NOTA!D"&amp;KALINDO[[#This Row],[//]]+2,"&gt;"))</f>
        <v/>
      </c>
      <c r="D285" s="48" t="str">
        <f>IF(KALINDO[[#This Row],[ID NOTA]]="","",INDEX(Table1[QB],MATCH(KALINDO[[#This Row],[ID NOTA]],Table1[ID],0)))</f>
        <v/>
      </c>
      <c r="E28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85" s="48"/>
      <c r="G285" s="30" t="str">
        <f ca="1">IF(KALINDO[[#This Row],[N_ID]]="","",INDEX(INDIRECT($2:$2),KALINDO[[#This Row],[//]]))</f>
        <v/>
      </c>
      <c r="H285" s="30" t="str">
        <f ca="1">IF(KALINDO[[#This Row],[N_ID]]="","",INDEX(INDIRECT($2:$2),KALINDO[[#This Row],[//]]))</f>
        <v/>
      </c>
      <c r="I285" s="31" t="str">
        <f ca="1">IF(KALINDO[[#This Row],[N_ID]]="","",INDEX(INDIRECT($2:$2),KALINDO[[#This Row],[//]]))</f>
        <v/>
      </c>
      <c r="J285" s="31" t="str">
        <f ca="1">IF(KALINDO[[#This Row],[//]]="","",INDEX([3]!db[NB PAJAK],KALINDO[[#This Row],[stt]]-1))</f>
        <v/>
      </c>
      <c r="K285" s="48" t="str">
        <f ca="1">IF(KALINDO[[#This Row],[//]]="","",INDEX(INDIRECT($2:$2),KALINDO[[#This Row],[//]]))</f>
        <v/>
      </c>
      <c r="L285" s="48" t="str">
        <f ca="1">IF(KALINDO[[#This Row],[//]]="","",INDEX(INDIRECT($2:$2),KALINDO[[#This Row],[//]]))</f>
        <v/>
      </c>
      <c r="M285" s="48" t="str">
        <f ca="1">IF(KALINDO[[#This Row],[//]]="","",INDEX(INDIRECT($2:$2),KALINDO[[#This Row],[//]]))</f>
        <v/>
      </c>
      <c r="N285" s="33" t="str">
        <f ca="1">IF(KALINDO[[#This Row],[//]]="","",INDEX(INDIRECT($2:$2),KALINDO[[#This Row],[//]]))</f>
        <v/>
      </c>
      <c r="O285" s="44" t="str">
        <f ca="1">IF(KALINDO[[#This Row],[//]]="","",INDEX(INDIRECT($2:$2),KALINDO[[#This Row],[//]]))</f>
        <v/>
      </c>
      <c r="P285" s="44" t="str">
        <f ca="1">IF(KALINDO[[#This Row],[//]]="","",IF(INDEX(INDIRECT($2:$2),KALINDO[[#This Row],[//]])="","",INDEX(INDIRECT($2:$2),KALINDO[[#This Row],[//]])))</f>
        <v/>
      </c>
      <c r="Q285" s="33" t="str">
        <f ca="1">IF(KALINDO[[#This Row],[//]]="","",INDEX(INDIRECT($2:$2),KALINDO[[#This Row],[//]]))</f>
        <v/>
      </c>
      <c r="R2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85" s="45" t="str">
        <f ca="1">IF(KALINDO[[#This Row],[//]]="","",IF(INDEX(INDIRECT($2:$2),KALINDO[[#This Row],[//]])="","",INDEX(INDIRECT($2:$2),KALINDO[[#This Row],[//]])))</f>
        <v/>
      </c>
      <c r="U285" s="31" t="str">
        <f ca="1">IF(KALINDO[[#This Row],[//]]="","",INDEX(INDIRECT($2:$2),KALINDO[[#This Row],[//]]))</f>
        <v/>
      </c>
      <c r="V285" s="31" t="str">
        <f ca="1">LOWER(SUBSTITUTE(SUBSTITUTE(SUBSTITUTE(SUBSTITUTE(SUBSTITUTE(SUBSTITUTE(SUBSTITUTE(KALINDO[[#This Row],[N.B.nota]]," ",""),"-",""),"(",""),")",""),".",""),",",""),"/",""))</f>
        <v/>
      </c>
      <c r="W285" s="31" t="str">
        <f ca="1">IF(KALINDO[[#This Row],[concat]]="","",MATCH(KALINDO[[#This Row],[concat]],[3]!db[NB NOTA_C],0)+1)</f>
        <v/>
      </c>
      <c r="X285" s="31" t="str">
        <f ca="1">IF(KALINDO[[#This Row],[N.B.nota]]="","",ADDRESS(ROW(KALINDO[QB]),COLUMN(KALINDO[QB]))&amp;":"&amp;ADDRESS(ROW(),COLUMN(KALINDO[QB])))</f>
        <v/>
      </c>
      <c r="Y285" s="46" t="str">
        <f ca="1">IF(KALINDO[[#This Row],[//]]="","",HYPERLINK("[../DB.xlsx]DB!e"&amp;MATCH(KALINDO[[#This Row],[concat]],[3]!db[NB NOTA_C],0)+1,"&gt;"))</f>
        <v/>
      </c>
      <c r="Z285" s="32" t="str">
        <f ca="1">IF(KALINDO[[#This Row],[ID NOTA]]="",INDIRECT(ADDRESS(ROW()-1,COLUMN())),KALINDO[[#This Row],[ID NOTA]])</f>
        <v>ID NOTA_H</v>
      </c>
    </row>
    <row r="286" spans="1:26" x14ac:dyDescent="0.25">
      <c r="A286" s="32"/>
      <c r="B286" s="48" t="str">
        <f>IF(KALINDO[[#This Row],[N_ID]]="","",INDEX(Table1[ID],MATCH(KALINDO[[#This Row],[N_ID]],Table1[N_ID],0)))</f>
        <v/>
      </c>
      <c r="C286" s="48" t="str">
        <f ca="1">IF(KALINDO[[#This Row],[//]]="","",HYPERLINK("[NOTA.xlsx]NOTA!D"&amp;KALINDO[[#This Row],[//]]+2,"&gt;"))</f>
        <v/>
      </c>
      <c r="D286" s="48" t="str">
        <f>IF(KALINDO[[#This Row],[ID NOTA]]="","",INDEX(Table1[QB],MATCH(KALINDO[[#This Row],[ID NOTA]],Table1[ID],0)))</f>
        <v/>
      </c>
      <c r="E28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86" s="48"/>
      <c r="G286" s="30" t="str">
        <f ca="1">IF(KALINDO[[#This Row],[N_ID]]="","",INDEX(INDIRECT($2:$2),KALINDO[[#This Row],[//]]))</f>
        <v/>
      </c>
      <c r="H286" s="30" t="str">
        <f ca="1">IF(KALINDO[[#This Row],[N_ID]]="","",INDEX(INDIRECT($2:$2),KALINDO[[#This Row],[//]]))</f>
        <v/>
      </c>
      <c r="I286" s="31" t="str">
        <f ca="1">IF(KALINDO[[#This Row],[N_ID]]="","",INDEX(INDIRECT($2:$2),KALINDO[[#This Row],[//]]))</f>
        <v/>
      </c>
      <c r="J286" s="31" t="str">
        <f ca="1">IF(KALINDO[[#This Row],[//]]="","",INDEX([3]!db[NB PAJAK],KALINDO[[#This Row],[stt]]-1))</f>
        <v/>
      </c>
      <c r="K286" s="48" t="str">
        <f ca="1">IF(KALINDO[[#This Row],[//]]="","",INDEX(INDIRECT($2:$2),KALINDO[[#This Row],[//]]))</f>
        <v/>
      </c>
      <c r="L286" s="48" t="str">
        <f ca="1">IF(KALINDO[[#This Row],[//]]="","",INDEX(INDIRECT($2:$2),KALINDO[[#This Row],[//]]))</f>
        <v/>
      </c>
      <c r="M286" s="48" t="str">
        <f ca="1">IF(KALINDO[[#This Row],[//]]="","",INDEX(INDIRECT($2:$2),KALINDO[[#This Row],[//]]))</f>
        <v/>
      </c>
      <c r="N286" s="33" t="str">
        <f ca="1">IF(KALINDO[[#This Row],[//]]="","",INDEX(INDIRECT($2:$2),KALINDO[[#This Row],[//]]))</f>
        <v/>
      </c>
      <c r="O286" s="44" t="str">
        <f ca="1">IF(KALINDO[[#This Row],[//]]="","",INDEX(INDIRECT($2:$2),KALINDO[[#This Row],[//]]))</f>
        <v/>
      </c>
      <c r="P286" s="44" t="str">
        <f ca="1">IF(KALINDO[[#This Row],[//]]="","",IF(INDEX(INDIRECT($2:$2),KALINDO[[#This Row],[//]])="","",INDEX(INDIRECT($2:$2),KALINDO[[#This Row],[//]])))</f>
        <v/>
      </c>
      <c r="Q286" s="33" t="str">
        <f ca="1">IF(KALINDO[[#This Row],[//]]="","",INDEX(INDIRECT($2:$2),KALINDO[[#This Row],[//]]))</f>
        <v/>
      </c>
      <c r="R2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86" s="45" t="str">
        <f ca="1">IF(KALINDO[[#This Row],[//]]="","",IF(INDEX(INDIRECT($2:$2),KALINDO[[#This Row],[//]])="","",INDEX(INDIRECT($2:$2),KALINDO[[#This Row],[//]])))</f>
        <v/>
      </c>
      <c r="U286" s="31" t="str">
        <f ca="1">IF(KALINDO[[#This Row],[//]]="","",INDEX(INDIRECT($2:$2),KALINDO[[#This Row],[//]]))</f>
        <v/>
      </c>
      <c r="V286" s="31" t="str">
        <f ca="1">LOWER(SUBSTITUTE(SUBSTITUTE(SUBSTITUTE(SUBSTITUTE(SUBSTITUTE(SUBSTITUTE(SUBSTITUTE(KALINDO[[#This Row],[N.B.nota]]," ",""),"-",""),"(",""),")",""),".",""),",",""),"/",""))</f>
        <v/>
      </c>
      <c r="W286" s="31" t="str">
        <f ca="1">IF(KALINDO[[#This Row],[concat]]="","",MATCH(KALINDO[[#This Row],[concat]],[3]!db[NB NOTA_C],0)+1)</f>
        <v/>
      </c>
      <c r="X286" s="31" t="str">
        <f ca="1">IF(KALINDO[[#This Row],[N.B.nota]]="","",ADDRESS(ROW(KALINDO[QB]),COLUMN(KALINDO[QB]))&amp;":"&amp;ADDRESS(ROW(),COLUMN(KALINDO[QB])))</f>
        <v/>
      </c>
      <c r="Y286" s="46" t="str">
        <f ca="1">IF(KALINDO[[#This Row],[//]]="","",HYPERLINK("[../DB.xlsx]DB!e"&amp;MATCH(KALINDO[[#This Row],[concat]],[3]!db[NB NOTA_C],0)+1,"&gt;"))</f>
        <v/>
      </c>
      <c r="Z286" s="32" t="str">
        <f ca="1">IF(KALINDO[[#This Row],[ID NOTA]]="",INDIRECT(ADDRESS(ROW()-1,COLUMN())),KALINDO[[#This Row],[ID NOTA]])</f>
        <v>ID NOTA_H</v>
      </c>
    </row>
    <row r="287" spans="1:26" x14ac:dyDescent="0.25">
      <c r="A287" s="32"/>
      <c r="B287" s="48" t="str">
        <f>IF(KALINDO[[#This Row],[N_ID]]="","",INDEX(Table1[ID],MATCH(KALINDO[[#This Row],[N_ID]],Table1[N_ID],0)))</f>
        <v/>
      </c>
      <c r="C287" s="48" t="str">
        <f ca="1">IF(KALINDO[[#This Row],[//]]="","",HYPERLINK("[NOTA.xlsx]NOTA!D"&amp;KALINDO[[#This Row],[//]]+2,"&gt;"))</f>
        <v/>
      </c>
      <c r="D287" s="48" t="str">
        <f>IF(KALINDO[[#This Row],[ID NOTA]]="","",INDEX(Table1[QB],MATCH(KALINDO[[#This Row],[ID NOTA]],Table1[ID],0)))</f>
        <v/>
      </c>
      <c r="E28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87" s="48"/>
      <c r="G287" s="30" t="str">
        <f ca="1">IF(KALINDO[[#This Row],[N_ID]]="","",INDEX(INDIRECT($2:$2),KALINDO[[#This Row],[//]]))</f>
        <v/>
      </c>
      <c r="H287" s="30" t="str">
        <f ca="1">IF(KALINDO[[#This Row],[N_ID]]="","",INDEX(INDIRECT($2:$2),KALINDO[[#This Row],[//]]))</f>
        <v/>
      </c>
      <c r="I287" s="31" t="str">
        <f ca="1">IF(KALINDO[[#This Row],[N_ID]]="","",INDEX(INDIRECT($2:$2),KALINDO[[#This Row],[//]]))</f>
        <v/>
      </c>
      <c r="J287" s="31" t="str">
        <f ca="1">IF(KALINDO[[#This Row],[//]]="","",INDEX([3]!db[NB PAJAK],KALINDO[[#This Row],[stt]]-1))</f>
        <v/>
      </c>
      <c r="K287" s="48" t="str">
        <f ca="1">IF(KALINDO[[#This Row],[//]]="","",INDEX(INDIRECT($2:$2),KALINDO[[#This Row],[//]]))</f>
        <v/>
      </c>
      <c r="L287" s="48" t="str">
        <f ca="1">IF(KALINDO[[#This Row],[//]]="","",INDEX(INDIRECT($2:$2),KALINDO[[#This Row],[//]]))</f>
        <v/>
      </c>
      <c r="M287" s="48" t="str">
        <f ca="1">IF(KALINDO[[#This Row],[//]]="","",INDEX(INDIRECT($2:$2),KALINDO[[#This Row],[//]]))</f>
        <v/>
      </c>
      <c r="N287" s="33" t="str">
        <f ca="1">IF(KALINDO[[#This Row],[//]]="","",INDEX(INDIRECT($2:$2),KALINDO[[#This Row],[//]]))</f>
        <v/>
      </c>
      <c r="O287" s="44" t="str">
        <f ca="1">IF(KALINDO[[#This Row],[//]]="","",INDEX(INDIRECT($2:$2),KALINDO[[#This Row],[//]]))</f>
        <v/>
      </c>
      <c r="P287" s="44" t="str">
        <f ca="1">IF(KALINDO[[#This Row],[//]]="","",IF(INDEX(INDIRECT($2:$2),KALINDO[[#This Row],[//]])="","",INDEX(INDIRECT($2:$2),KALINDO[[#This Row],[//]])))</f>
        <v/>
      </c>
      <c r="Q287" s="33" t="str">
        <f ca="1">IF(KALINDO[[#This Row],[//]]="","",INDEX(INDIRECT($2:$2),KALINDO[[#This Row],[//]]))</f>
        <v/>
      </c>
      <c r="R2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87" s="45" t="str">
        <f ca="1">IF(KALINDO[[#This Row],[//]]="","",IF(INDEX(INDIRECT($2:$2),KALINDO[[#This Row],[//]])="","",INDEX(INDIRECT($2:$2),KALINDO[[#This Row],[//]])))</f>
        <v/>
      </c>
      <c r="U287" s="31" t="str">
        <f ca="1">IF(KALINDO[[#This Row],[//]]="","",INDEX(INDIRECT($2:$2),KALINDO[[#This Row],[//]]))</f>
        <v/>
      </c>
      <c r="V287" s="31" t="str">
        <f ca="1">LOWER(SUBSTITUTE(SUBSTITUTE(SUBSTITUTE(SUBSTITUTE(SUBSTITUTE(SUBSTITUTE(SUBSTITUTE(KALINDO[[#This Row],[N.B.nota]]," ",""),"-",""),"(",""),")",""),".",""),",",""),"/",""))</f>
        <v/>
      </c>
      <c r="W287" s="31" t="str">
        <f ca="1">IF(KALINDO[[#This Row],[concat]]="","",MATCH(KALINDO[[#This Row],[concat]],[3]!db[NB NOTA_C],0)+1)</f>
        <v/>
      </c>
      <c r="X287" s="31" t="str">
        <f ca="1">IF(KALINDO[[#This Row],[N.B.nota]]="","",ADDRESS(ROW(KALINDO[QB]),COLUMN(KALINDO[QB]))&amp;":"&amp;ADDRESS(ROW(),COLUMN(KALINDO[QB])))</f>
        <v/>
      </c>
      <c r="Y287" s="46" t="str">
        <f ca="1">IF(KALINDO[[#This Row],[//]]="","",HYPERLINK("[../DB.xlsx]DB!e"&amp;MATCH(KALINDO[[#This Row],[concat]],[3]!db[NB NOTA_C],0)+1,"&gt;"))</f>
        <v/>
      </c>
      <c r="Z287" s="32" t="str">
        <f ca="1">IF(KALINDO[[#This Row],[ID NOTA]]="",INDIRECT(ADDRESS(ROW()-1,COLUMN())),KALINDO[[#This Row],[ID NOTA]])</f>
        <v>ID NOTA_H</v>
      </c>
    </row>
    <row r="288" spans="1:26" x14ac:dyDescent="0.25">
      <c r="A288" s="32"/>
      <c r="B288" s="48" t="str">
        <f>IF(KALINDO[[#This Row],[N_ID]]="","",INDEX(Table1[ID],MATCH(KALINDO[[#This Row],[N_ID]],Table1[N_ID],0)))</f>
        <v/>
      </c>
      <c r="C288" s="48" t="str">
        <f ca="1">IF(KALINDO[[#This Row],[//]]="","",HYPERLINK("[NOTA.xlsx]NOTA!D"&amp;KALINDO[[#This Row],[//]]+2,"&gt;"))</f>
        <v/>
      </c>
      <c r="D288" s="48" t="str">
        <f>IF(KALINDO[[#This Row],[ID NOTA]]="","",INDEX(Table1[QB],MATCH(KALINDO[[#This Row],[ID NOTA]],Table1[ID],0)))</f>
        <v/>
      </c>
      <c r="E28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88" s="48"/>
      <c r="G288" s="30" t="str">
        <f ca="1">IF(KALINDO[[#This Row],[N_ID]]="","",INDEX(INDIRECT($2:$2),KALINDO[[#This Row],[//]]))</f>
        <v/>
      </c>
      <c r="H288" s="30" t="str">
        <f ca="1">IF(KALINDO[[#This Row],[N_ID]]="","",INDEX(INDIRECT($2:$2),KALINDO[[#This Row],[//]]))</f>
        <v/>
      </c>
      <c r="I288" s="31" t="str">
        <f ca="1">IF(KALINDO[[#This Row],[N_ID]]="","",INDEX(INDIRECT($2:$2),KALINDO[[#This Row],[//]]))</f>
        <v/>
      </c>
      <c r="J288" s="31" t="str">
        <f ca="1">IF(KALINDO[[#This Row],[//]]="","",INDEX([3]!db[NB PAJAK],KALINDO[[#This Row],[stt]]-1))</f>
        <v/>
      </c>
      <c r="K288" s="48" t="str">
        <f ca="1">IF(KALINDO[[#This Row],[//]]="","",INDEX(INDIRECT($2:$2),KALINDO[[#This Row],[//]]))</f>
        <v/>
      </c>
      <c r="L288" s="48" t="str">
        <f ca="1">IF(KALINDO[[#This Row],[//]]="","",INDEX(INDIRECT($2:$2),KALINDO[[#This Row],[//]]))</f>
        <v/>
      </c>
      <c r="M288" s="48" t="str">
        <f ca="1">IF(KALINDO[[#This Row],[//]]="","",INDEX(INDIRECT($2:$2),KALINDO[[#This Row],[//]]))</f>
        <v/>
      </c>
      <c r="N288" s="33" t="str">
        <f ca="1">IF(KALINDO[[#This Row],[//]]="","",INDEX(INDIRECT($2:$2),KALINDO[[#This Row],[//]]))</f>
        <v/>
      </c>
      <c r="O288" s="44" t="str">
        <f ca="1">IF(KALINDO[[#This Row],[//]]="","",INDEX(INDIRECT($2:$2),KALINDO[[#This Row],[//]]))</f>
        <v/>
      </c>
      <c r="P288" s="44" t="str">
        <f ca="1">IF(KALINDO[[#This Row],[//]]="","",IF(INDEX(INDIRECT($2:$2),KALINDO[[#This Row],[//]])="","",INDEX(INDIRECT($2:$2),KALINDO[[#This Row],[//]])))</f>
        <v/>
      </c>
      <c r="Q288" s="33" t="str">
        <f ca="1">IF(KALINDO[[#This Row],[//]]="","",INDEX(INDIRECT($2:$2),KALINDO[[#This Row],[//]]))</f>
        <v/>
      </c>
      <c r="R2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88" s="45" t="str">
        <f ca="1">IF(KALINDO[[#This Row],[//]]="","",IF(INDEX(INDIRECT($2:$2),KALINDO[[#This Row],[//]])="","",INDEX(INDIRECT($2:$2),KALINDO[[#This Row],[//]])))</f>
        <v/>
      </c>
      <c r="U288" s="31" t="str">
        <f ca="1">IF(KALINDO[[#This Row],[//]]="","",INDEX(INDIRECT($2:$2),KALINDO[[#This Row],[//]]))</f>
        <v/>
      </c>
      <c r="V288" s="31" t="str">
        <f ca="1">LOWER(SUBSTITUTE(SUBSTITUTE(SUBSTITUTE(SUBSTITUTE(SUBSTITUTE(SUBSTITUTE(SUBSTITUTE(KALINDO[[#This Row],[N.B.nota]]," ",""),"-",""),"(",""),")",""),".",""),",",""),"/",""))</f>
        <v/>
      </c>
      <c r="W288" s="31" t="str">
        <f ca="1">IF(KALINDO[[#This Row],[concat]]="","",MATCH(KALINDO[[#This Row],[concat]],[3]!db[NB NOTA_C],0)+1)</f>
        <v/>
      </c>
      <c r="X288" s="31" t="str">
        <f ca="1">IF(KALINDO[[#This Row],[N.B.nota]]="","",ADDRESS(ROW(KALINDO[QB]),COLUMN(KALINDO[QB]))&amp;":"&amp;ADDRESS(ROW(),COLUMN(KALINDO[QB])))</f>
        <v/>
      </c>
      <c r="Y288" s="46" t="str">
        <f ca="1">IF(KALINDO[[#This Row],[//]]="","",HYPERLINK("[../DB.xlsx]DB!e"&amp;MATCH(KALINDO[[#This Row],[concat]],[3]!db[NB NOTA_C],0)+1,"&gt;"))</f>
        <v/>
      </c>
      <c r="Z288" s="32" t="str">
        <f ca="1">IF(KALINDO[[#This Row],[ID NOTA]]="",INDIRECT(ADDRESS(ROW()-1,COLUMN())),KALINDO[[#This Row],[ID NOTA]])</f>
        <v>ID NOTA_H</v>
      </c>
    </row>
    <row r="289" spans="1:26" x14ac:dyDescent="0.25">
      <c r="A289" s="32"/>
      <c r="B289" s="48" t="str">
        <f>IF(KALINDO[[#This Row],[N_ID]]="","",INDEX(Table1[ID],MATCH(KALINDO[[#This Row],[N_ID]],Table1[N_ID],0)))</f>
        <v/>
      </c>
      <c r="C289" s="48" t="str">
        <f ca="1">IF(KALINDO[[#This Row],[//]]="","",HYPERLINK("[NOTA.xlsx]NOTA!D"&amp;KALINDO[[#This Row],[//]]+2,"&gt;"))</f>
        <v/>
      </c>
      <c r="D289" s="48" t="str">
        <f>IF(KALINDO[[#This Row],[ID NOTA]]="","",INDEX(Table1[QB],MATCH(KALINDO[[#This Row],[ID NOTA]],Table1[ID],0)))</f>
        <v/>
      </c>
      <c r="E28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89" s="48"/>
      <c r="G289" s="30" t="str">
        <f ca="1">IF(KALINDO[[#This Row],[N_ID]]="","",INDEX(INDIRECT($2:$2),KALINDO[[#This Row],[//]]))</f>
        <v/>
      </c>
      <c r="H289" s="30" t="str">
        <f ca="1">IF(KALINDO[[#This Row],[N_ID]]="","",INDEX(INDIRECT($2:$2),KALINDO[[#This Row],[//]]))</f>
        <v/>
      </c>
      <c r="I289" s="31" t="str">
        <f ca="1">IF(KALINDO[[#This Row],[N_ID]]="","",INDEX(INDIRECT($2:$2),KALINDO[[#This Row],[//]]))</f>
        <v/>
      </c>
      <c r="J289" s="31" t="str">
        <f ca="1">IF(KALINDO[[#This Row],[//]]="","",INDEX([3]!db[NB PAJAK],KALINDO[[#This Row],[stt]]-1))</f>
        <v/>
      </c>
      <c r="K289" s="48" t="str">
        <f ca="1">IF(KALINDO[[#This Row],[//]]="","",INDEX(INDIRECT($2:$2),KALINDO[[#This Row],[//]]))</f>
        <v/>
      </c>
      <c r="L289" s="48" t="str">
        <f ca="1">IF(KALINDO[[#This Row],[//]]="","",INDEX(INDIRECT($2:$2),KALINDO[[#This Row],[//]]))</f>
        <v/>
      </c>
      <c r="M289" s="48" t="str">
        <f ca="1">IF(KALINDO[[#This Row],[//]]="","",INDEX(INDIRECT($2:$2),KALINDO[[#This Row],[//]]))</f>
        <v/>
      </c>
      <c r="N289" s="33" t="str">
        <f ca="1">IF(KALINDO[[#This Row],[//]]="","",INDEX(INDIRECT($2:$2),KALINDO[[#This Row],[//]]))</f>
        <v/>
      </c>
      <c r="O289" s="44" t="str">
        <f ca="1">IF(KALINDO[[#This Row],[//]]="","",INDEX(INDIRECT($2:$2),KALINDO[[#This Row],[//]]))</f>
        <v/>
      </c>
      <c r="P289" s="44" t="str">
        <f ca="1">IF(KALINDO[[#This Row],[//]]="","",IF(INDEX(INDIRECT($2:$2),KALINDO[[#This Row],[//]])="","",INDEX(INDIRECT($2:$2),KALINDO[[#This Row],[//]])))</f>
        <v/>
      </c>
      <c r="Q289" s="33" t="str">
        <f ca="1">IF(KALINDO[[#This Row],[//]]="","",INDEX(INDIRECT($2:$2),KALINDO[[#This Row],[//]]))</f>
        <v/>
      </c>
      <c r="R2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89" s="45" t="str">
        <f ca="1">IF(KALINDO[[#This Row],[//]]="","",IF(INDEX(INDIRECT($2:$2),KALINDO[[#This Row],[//]])="","",INDEX(INDIRECT($2:$2),KALINDO[[#This Row],[//]])))</f>
        <v/>
      </c>
      <c r="U289" s="31" t="str">
        <f ca="1">IF(KALINDO[[#This Row],[//]]="","",INDEX(INDIRECT($2:$2),KALINDO[[#This Row],[//]]))</f>
        <v/>
      </c>
      <c r="V289" s="31" t="str">
        <f ca="1">LOWER(SUBSTITUTE(SUBSTITUTE(SUBSTITUTE(SUBSTITUTE(SUBSTITUTE(SUBSTITUTE(SUBSTITUTE(KALINDO[[#This Row],[N.B.nota]]," ",""),"-",""),"(",""),")",""),".",""),",",""),"/",""))</f>
        <v/>
      </c>
      <c r="W289" s="31" t="str">
        <f ca="1">IF(KALINDO[[#This Row],[concat]]="","",MATCH(KALINDO[[#This Row],[concat]],[3]!db[NB NOTA_C],0)+1)</f>
        <v/>
      </c>
      <c r="X289" s="31" t="str">
        <f ca="1">IF(KALINDO[[#This Row],[N.B.nota]]="","",ADDRESS(ROW(KALINDO[QB]),COLUMN(KALINDO[QB]))&amp;":"&amp;ADDRESS(ROW(),COLUMN(KALINDO[QB])))</f>
        <v/>
      </c>
      <c r="Y289" s="46" t="str">
        <f ca="1">IF(KALINDO[[#This Row],[//]]="","",HYPERLINK("[../DB.xlsx]DB!e"&amp;MATCH(KALINDO[[#This Row],[concat]],[3]!db[NB NOTA_C],0)+1,"&gt;"))</f>
        <v/>
      </c>
      <c r="Z289" s="32" t="str">
        <f ca="1">IF(KALINDO[[#This Row],[ID NOTA]]="",INDIRECT(ADDRESS(ROW()-1,COLUMN())),KALINDO[[#This Row],[ID NOTA]])</f>
        <v>ID NOTA_H</v>
      </c>
    </row>
    <row r="290" spans="1:26" x14ac:dyDescent="0.25">
      <c r="A290" s="32"/>
      <c r="B290" s="48" t="str">
        <f>IF(KALINDO[[#This Row],[N_ID]]="","",INDEX(Table1[ID],MATCH(KALINDO[[#This Row],[N_ID]],Table1[N_ID],0)))</f>
        <v/>
      </c>
      <c r="C290" s="48" t="str">
        <f ca="1">IF(KALINDO[[#This Row],[//]]="","",HYPERLINK("[NOTA.xlsx]NOTA!D"&amp;KALINDO[[#This Row],[//]]+2,"&gt;"))</f>
        <v/>
      </c>
      <c r="D290" s="48" t="str">
        <f>IF(KALINDO[[#This Row],[ID NOTA]]="","",INDEX(Table1[QB],MATCH(KALINDO[[#This Row],[ID NOTA]],Table1[ID],0)))</f>
        <v/>
      </c>
      <c r="E29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90" s="48"/>
      <c r="G290" s="30" t="str">
        <f ca="1">IF(KALINDO[[#This Row],[N_ID]]="","",INDEX(INDIRECT($2:$2),KALINDO[[#This Row],[//]]))</f>
        <v/>
      </c>
      <c r="H290" s="30" t="str">
        <f ca="1">IF(KALINDO[[#This Row],[N_ID]]="","",INDEX(INDIRECT($2:$2),KALINDO[[#This Row],[//]]))</f>
        <v/>
      </c>
      <c r="I290" s="31" t="str">
        <f ca="1">IF(KALINDO[[#This Row],[N_ID]]="","",INDEX(INDIRECT($2:$2),KALINDO[[#This Row],[//]]))</f>
        <v/>
      </c>
      <c r="J290" s="31" t="str">
        <f ca="1">IF(KALINDO[[#This Row],[//]]="","",INDEX([3]!db[NB PAJAK],KALINDO[[#This Row],[stt]]-1))</f>
        <v/>
      </c>
      <c r="K290" s="48" t="str">
        <f ca="1">IF(KALINDO[[#This Row],[//]]="","",INDEX(INDIRECT($2:$2),KALINDO[[#This Row],[//]]))</f>
        <v/>
      </c>
      <c r="L290" s="48" t="str">
        <f ca="1">IF(KALINDO[[#This Row],[//]]="","",INDEX(INDIRECT($2:$2),KALINDO[[#This Row],[//]]))</f>
        <v/>
      </c>
      <c r="M290" s="48" t="str">
        <f ca="1">IF(KALINDO[[#This Row],[//]]="","",INDEX(INDIRECT($2:$2),KALINDO[[#This Row],[//]]))</f>
        <v/>
      </c>
      <c r="N290" s="33" t="str">
        <f ca="1">IF(KALINDO[[#This Row],[//]]="","",INDEX(INDIRECT($2:$2),KALINDO[[#This Row],[//]]))</f>
        <v/>
      </c>
      <c r="O290" s="44" t="str">
        <f ca="1">IF(KALINDO[[#This Row],[//]]="","",INDEX(INDIRECT($2:$2),KALINDO[[#This Row],[//]]))</f>
        <v/>
      </c>
      <c r="P290" s="44" t="str">
        <f ca="1">IF(KALINDO[[#This Row],[//]]="","",IF(INDEX(INDIRECT($2:$2),KALINDO[[#This Row],[//]])="","",INDEX(INDIRECT($2:$2),KALINDO[[#This Row],[//]])))</f>
        <v/>
      </c>
      <c r="Q290" s="33" t="str">
        <f ca="1">IF(KALINDO[[#This Row],[//]]="","",INDEX(INDIRECT($2:$2),KALINDO[[#This Row],[//]]))</f>
        <v/>
      </c>
      <c r="R2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90" s="45" t="str">
        <f ca="1">IF(KALINDO[[#This Row],[//]]="","",IF(INDEX(INDIRECT($2:$2),KALINDO[[#This Row],[//]])="","",INDEX(INDIRECT($2:$2),KALINDO[[#This Row],[//]])))</f>
        <v/>
      </c>
      <c r="U290" s="31" t="str">
        <f ca="1">IF(KALINDO[[#This Row],[//]]="","",INDEX(INDIRECT($2:$2),KALINDO[[#This Row],[//]]))</f>
        <v/>
      </c>
      <c r="V290" s="31" t="str">
        <f ca="1">LOWER(SUBSTITUTE(SUBSTITUTE(SUBSTITUTE(SUBSTITUTE(SUBSTITUTE(SUBSTITUTE(SUBSTITUTE(KALINDO[[#This Row],[N.B.nota]]," ",""),"-",""),"(",""),")",""),".",""),",",""),"/",""))</f>
        <v/>
      </c>
      <c r="W290" s="31" t="str">
        <f ca="1">IF(KALINDO[[#This Row],[concat]]="","",MATCH(KALINDO[[#This Row],[concat]],[3]!db[NB NOTA_C],0)+1)</f>
        <v/>
      </c>
      <c r="X290" s="31" t="str">
        <f ca="1">IF(KALINDO[[#This Row],[N.B.nota]]="","",ADDRESS(ROW(KALINDO[QB]),COLUMN(KALINDO[QB]))&amp;":"&amp;ADDRESS(ROW(),COLUMN(KALINDO[QB])))</f>
        <v/>
      </c>
      <c r="Y290" s="46" t="str">
        <f ca="1">IF(KALINDO[[#This Row],[//]]="","",HYPERLINK("[../DB.xlsx]DB!e"&amp;MATCH(KALINDO[[#This Row],[concat]],[3]!db[NB NOTA_C],0)+1,"&gt;"))</f>
        <v/>
      </c>
      <c r="Z290" s="32" t="str">
        <f ca="1">IF(KALINDO[[#This Row],[ID NOTA]]="",INDIRECT(ADDRESS(ROW()-1,COLUMN())),KALINDO[[#This Row],[ID NOTA]])</f>
        <v>ID NOTA_H</v>
      </c>
    </row>
    <row r="291" spans="1:26" x14ac:dyDescent="0.25">
      <c r="A291" s="32"/>
      <c r="B291" s="48" t="str">
        <f>IF(KALINDO[[#This Row],[N_ID]]="","",INDEX(Table1[ID],MATCH(KALINDO[[#This Row],[N_ID]],Table1[N_ID],0)))</f>
        <v/>
      </c>
      <c r="C291" s="48" t="str">
        <f ca="1">IF(KALINDO[[#This Row],[//]]="","",HYPERLINK("[NOTA.xlsx]NOTA!D"&amp;KALINDO[[#This Row],[//]]+2,"&gt;"))</f>
        <v/>
      </c>
      <c r="D291" s="48" t="str">
        <f>IF(KALINDO[[#This Row],[ID NOTA]]="","",INDEX(Table1[QB],MATCH(KALINDO[[#This Row],[ID NOTA]],Table1[ID],0)))</f>
        <v/>
      </c>
      <c r="E29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91" s="48"/>
      <c r="G291" s="30" t="str">
        <f ca="1">IF(KALINDO[[#This Row],[N_ID]]="","",INDEX(INDIRECT($2:$2),KALINDO[[#This Row],[//]]))</f>
        <v/>
      </c>
      <c r="H291" s="30" t="str">
        <f ca="1">IF(KALINDO[[#This Row],[N_ID]]="","",INDEX(INDIRECT($2:$2),KALINDO[[#This Row],[//]]))</f>
        <v/>
      </c>
      <c r="I291" s="31" t="str">
        <f ca="1">IF(KALINDO[[#This Row],[N_ID]]="","",INDEX(INDIRECT($2:$2),KALINDO[[#This Row],[//]]))</f>
        <v/>
      </c>
      <c r="J291" s="31" t="str">
        <f ca="1">IF(KALINDO[[#This Row],[//]]="","",INDEX([3]!db[NB PAJAK],KALINDO[[#This Row],[stt]]-1))</f>
        <v/>
      </c>
      <c r="K291" s="48" t="str">
        <f ca="1">IF(KALINDO[[#This Row],[//]]="","",INDEX(INDIRECT($2:$2),KALINDO[[#This Row],[//]]))</f>
        <v/>
      </c>
      <c r="L291" s="48" t="str">
        <f ca="1">IF(KALINDO[[#This Row],[//]]="","",INDEX(INDIRECT($2:$2),KALINDO[[#This Row],[//]]))</f>
        <v/>
      </c>
      <c r="M291" s="48" t="str">
        <f ca="1">IF(KALINDO[[#This Row],[//]]="","",INDEX(INDIRECT($2:$2),KALINDO[[#This Row],[//]]))</f>
        <v/>
      </c>
      <c r="N291" s="33" t="str">
        <f ca="1">IF(KALINDO[[#This Row],[//]]="","",INDEX(INDIRECT($2:$2),KALINDO[[#This Row],[//]]))</f>
        <v/>
      </c>
      <c r="O291" s="44" t="str">
        <f ca="1">IF(KALINDO[[#This Row],[//]]="","",INDEX(INDIRECT($2:$2),KALINDO[[#This Row],[//]]))</f>
        <v/>
      </c>
      <c r="P291" s="44" t="str">
        <f ca="1">IF(KALINDO[[#This Row],[//]]="","",IF(INDEX(INDIRECT($2:$2),KALINDO[[#This Row],[//]])="","",INDEX(INDIRECT($2:$2),KALINDO[[#This Row],[//]])))</f>
        <v/>
      </c>
      <c r="Q291" s="33" t="str">
        <f ca="1">IF(KALINDO[[#This Row],[//]]="","",INDEX(INDIRECT($2:$2),KALINDO[[#This Row],[//]]))</f>
        <v/>
      </c>
      <c r="R2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91" s="45" t="str">
        <f ca="1">IF(KALINDO[[#This Row],[//]]="","",IF(INDEX(INDIRECT($2:$2),KALINDO[[#This Row],[//]])="","",INDEX(INDIRECT($2:$2),KALINDO[[#This Row],[//]])))</f>
        <v/>
      </c>
      <c r="U291" s="31" t="str">
        <f ca="1">IF(KALINDO[[#This Row],[//]]="","",INDEX(INDIRECT($2:$2),KALINDO[[#This Row],[//]]))</f>
        <v/>
      </c>
      <c r="V291" s="31" t="str">
        <f ca="1">LOWER(SUBSTITUTE(SUBSTITUTE(SUBSTITUTE(SUBSTITUTE(SUBSTITUTE(SUBSTITUTE(SUBSTITUTE(KALINDO[[#This Row],[N.B.nota]]," ",""),"-",""),"(",""),")",""),".",""),",",""),"/",""))</f>
        <v/>
      </c>
      <c r="W291" s="31" t="str">
        <f ca="1">IF(KALINDO[[#This Row],[concat]]="","",MATCH(KALINDO[[#This Row],[concat]],[3]!db[NB NOTA_C],0)+1)</f>
        <v/>
      </c>
      <c r="X291" s="31" t="str">
        <f ca="1">IF(KALINDO[[#This Row],[N.B.nota]]="","",ADDRESS(ROW(KALINDO[QB]),COLUMN(KALINDO[QB]))&amp;":"&amp;ADDRESS(ROW(),COLUMN(KALINDO[QB])))</f>
        <v/>
      </c>
      <c r="Y291" s="46" t="str">
        <f ca="1">IF(KALINDO[[#This Row],[//]]="","",HYPERLINK("[../DB.xlsx]DB!e"&amp;MATCH(KALINDO[[#This Row],[concat]],[3]!db[NB NOTA_C],0)+1,"&gt;"))</f>
        <v/>
      </c>
      <c r="Z291" s="32" t="str">
        <f ca="1">IF(KALINDO[[#This Row],[ID NOTA]]="",INDIRECT(ADDRESS(ROW()-1,COLUMN())),KALINDO[[#This Row],[ID NOTA]])</f>
        <v>ID NOTA_H</v>
      </c>
    </row>
    <row r="292" spans="1:26" x14ac:dyDescent="0.25">
      <c r="A292" s="32"/>
      <c r="B292" s="48" t="str">
        <f>IF(KALINDO[[#This Row],[N_ID]]="","",INDEX(Table1[ID],MATCH(KALINDO[[#This Row],[N_ID]],Table1[N_ID],0)))</f>
        <v/>
      </c>
      <c r="C292" s="48" t="str">
        <f ca="1">IF(KALINDO[[#This Row],[//]]="","",HYPERLINK("[NOTA.xlsx]NOTA!D"&amp;KALINDO[[#This Row],[//]]+2,"&gt;"))</f>
        <v/>
      </c>
      <c r="D292" s="48" t="str">
        <f>IF(KALINDO[[#This Row],[ID NOTA]]="","",INDEX(Table1[QB],MATCH(KALINDO[[#This Row],[ID NOTA]],Table1[ID],0)))</f>
        <v/>
      </c>
      <c r="E29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92" s="48"/>
      <c r="G292" s="30" t="str">
        <f ca="1">IF(KALINDO[[#This Row],[N_ID]]="","",INDEX(INDIRECT($2:$2),KALINDO[[#This Row],[//]]))</f>
        <v/>
      </c>
      <c r="H292" s="30" t="str">
        <f ca="1">IF(KALINDO[[#This Row],[N_ID]]="","",INDEX(INDIRECT($2:$2),KALINDO[[#This Row],[//]]))</f>
        <v/>
      </c>
      <c r="I292" s="31" t="str">
        <f ca="1">IF(KALINDO[[#This Row],[N_ID]]="","",INDEX(INDIRECT($2:$2),KALINDO[[#This Row],[//]]))</f>
        <v/>
      </c>
      <c r="J292" s="31" t="str">
        <f ca="1">IF(KALINDO[[#This Row],[//]]="","",INDEX([3]!db[NB PAJAK],KALINDO[[#This Row],[stt]]-1))</f>
        <v/>
      </c>
      <c r="K292" s="48" t="str">
        <f ca="1">IF(KALINDO[[#This Row],[//]]="","",INDEX(INDIRECT($2:$2),KALINDO[[#This Row],[//]]))</f>
        <v/>
      </c>
      <c r="L292" s="48" t="str">
        <f ca="1">IF(KALINDO[[#This Row],[//]]="","",INDEX(INDIRECT($2:$2),KALINDO[[#This Row],[//]]))</f>
        <v/>
      </c>
      <c r="M292" s="48" t="str">
        <f ca="1">IF(KALINDO[[#This Row],[//]]="","",INDEX(INDIRECT($2:$2),KALINDO[[#This Row],[//]]))</f>
        <v/>
      </c>
      <c r="N292" s="33" t="str">
        <f ca="1">IF(KALINDO[[#This Row],[//]]="","",INDEX(INDIRECT($2:$2),KALINDO[[#This Row],[//]]))</f>
        <v/>
      </c>
      <c r="O292" s="44" t="str">
        <f ca="1">IF(KALINDO[[#This Row],[//]]="","",INDEX(INDIRECT($2:$2),KALINDO[[#This Row],[//]]))</f>
        <v/>
      </c>
      <c r="P292" s="44" t="str">
        <f ca="1">IF(KALINDO[[#This Row],[//]]="","",IF(INDEX(INDIRECT($2:$2),KALINDO[[#This Row],[//]])="","",INDEX(INDIRECT($2:$2),KALINDO[[#This Row],[//]])))</f>
        <v/>
      </c>
      <c r="Q292" s="33" t="str">
        <f ca="1">IF(KALINDO[[#This Row],[//]]="","",INDEX(INDIRECT($2:$2),KALINDO[[#This Row],[//]]))</f>
        <v/>
      </c>
      <c r="R2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92" s="45" t="str">
        <f ca="1">IF(KALINDO[[#This Row],[//]]="","",IF(INDEX(INDIRECT($2:$2),KALINDO[[#This Row],[//]])="","",INDEX(INDIRECT($2:$2),KALINDO[[#This Row],[//]])))</f>
        <v/>
      </c>
      <c r="U292" s="31" t="str">
        <f ca="1">IF(KALINDO[[#This Row],[//]]="","",INDEX(INDIRECT($2:$2),KALINDO[[#This Row],[//]]))</f>
        <v/>
      </c>
      <c r="V292" s="31" t="str">
        <f ca="1">LOWER(SUBSTITUTE(SUBSTITUTE(SUBSTITUTE(SUBSTITUTE(SUBSTITUTE(SUBSTITUTE(SUBSTITUTE(KALINDO[[#This Row],[N.B.nota]]," ",""),"-",""),"(",""),")",""),".",""),",",""),"/",""))</f>
        <v/>
      </c>
      <c r="W292" s="31" t="str">
        <f ca="1">IF(KALINDO[[#This Row],[concat]]="","",MATCH(KALINDO[[#This Row],[concat]],[3]!db[NB NOTA_C],0)+1)</f>
        <v/>
      </c>
      <c r="X292" s="31" t="str">
        <f ca="1">IF(KALINDO[[#This Row],[N.B.nota]]="","",ADDRESS(ROW(KALINDO[QB]),COLUMN(KALINDO[QB]))&amp;":"&amp;ADDRESS(ROW(),COLUMN(KALINDO[QB])))</f>
        <v/>
      </c>
      <c r="Y292" s="46" t="str">
        <f ca="1">IF(KALINDO[[#This Row],[//]]="","",HYPERLINK("[../DB.xlsx]DB!e"&amp;MATCH(KALINDO[[#This Row],[concat]],[3]!db[NB NOTA_C],0)+1,"&gt;"))</f>
        <v/>
      </c>
      <c r="Z292" s="32" t="str">
        <f ca="1">IF(KALINDO[[#This Row],[ID NOTA]]="",INDIRECT(ADDRESS(ROW()-1,COLUMN())),KALINDO[[#This Row],[ID NOTA]])</f>
        <v>ID NOTA_H</v>
      </c>
    </row>
    <row r="293" spans="1:26" x14ac:dyDescent="0.25">
      <c r="A293" s="32"/>
      <c r="B293" s="48" t="str">
        <f>IF(KALINDO[[#This Row],[N_ID]]="","",INDEX(Table1[ID],MATCH(KALINDO[[#This Row],[N_ID]],Table1[N_ID],0)))</f>
        <v/>
      </c>
      <c r="C293" s="48" t="str">
        <f ca="1">IF(KALINDO[[#This Row],[//]]="","",HYPERLINK("[NOTA.xlsx]NOTA!D"&amp;KALINDO[[#This Row],[//]]+2,"&gt;"))</f>
        <v/>
      </c>
      <c r="D293" s="48" t="str">
        <f>IF(KALINDO[[#This Row],[ID NOTA]]="","",INDEX(Table1[QB],MATCH(KALINDO[[#This Row],[ID NOTA]],Table1[ID],0)))</f>
        <v/>
      </c>
      <c r="E29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93" s="48"/>
      <c r="G293" s="30" t="str">
        <f ca="1">IF(KALINDO[[#This Row],[N_ID]]="","",INDEX(INDIRECT($2:$2),KALINDO[[#This Row],[//]]))</f>
        <v/>
      </c>
      <c r="H293" s="30" t="str">
        <f ca="1">IF(KALINDO[[#This Row],[N_ID]]="","",INDEX(INDIRECT($2:$2),KALINDO[[#This Row],[//]]))</f>
        <v/>
      </c>
      <c r="I293" s="31" t="str">
        <f ca="1">IF(KALINDO[[#This Row],[N_ID]]="","",INDEX(INDIRECT($2:$2),KALINDO[[#This Row],[//]]))</f>
        <v/>
      </c>
      <c r="J293" s="31" t="str">
        <f ca="1">IF(KALINDO[[#This Row],[//]]="","",INDEX([3]!db[NB PAJAK],KALINDO[[#This Row],[stt]]-1))</f>
        <v/>
      </c>
      <c r="K293" s="48" t="str">
        <f ca="1">IF(KALINDO[[#This Row],[//]]="","",INDEX(INDIRECT($2:$2),KALINDO[[#This Row],[//]]))</f>
        <v/>
      </c>
      <c r="L293" s="48" t="str">
        <f ca="1">IF(KALINDO[[#This Row],[//]]="","",INDEX(INDIRECT($2:$2),KALINDO[[#This Row],[//]]))</f>
        <v/>
      </c>
      <c r="M293" s="48" t="str">
        <f ca="1">IF(KALINDO[[#This Row],[//]]="","",INDEX(INDIRECT($2:$2),KALINDO[[#This Row],[//]]))</f>
        <v/>
      </c>
      <c r="N293" s="33" t="str">
        <f ca="1">IF(KALINDO[[#This Row],[//]]="","",INDEX(INDIRECT($2:$2),KALINDO[[#This Row],[//]]))</f>
        <v/>
      </c>
      <c r="O293" s="44" t="str">
        <f ca="1">IF(KALINDO[[#This Row],[//]]="","",INDEX(INDIRECT($2:$2),KALINDO[[#This Row],[//]]))</f>
        <v/>
      </c>
      <c r="P293" s="44" t="str">
        <f ca="1">IF(KALINDO[[#This Row],[//]]="","",IF(INDEX(INDIRECT($2:$2),KALINDO[[#This Row],[//]])="","",INDEX(INDIRECT($2:$2),KALINDO[[#This Row],[//]])))</f>
        <v/>
      </c>
      <c r="Q293" s="33" t="str">
        <f ca="1">IF(KALINDO[[#This Row],[//]]="","",INDEX(INDIRECT($2:$2),KALINDO[[#This Row],[//]]))</f>
        <v/>
      </c>
      <c r="R2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93" s="45" t="str">
        <f ca="1">IF(KALINDO[[#This Row],[//]]="","",IF(INDEX(INDIRECT($2:$2),KALINDO[[#This Row],[//]])="","",INDEX(INDIRECT($2:$2),KALINDO[[#This Row],[//]])))</f>
        <v/>
      </c>
      <c r="U293" s="31" t="str">
        <f ca="1">IF(KALINDO[[#This Row],[//]]="","",INDEX(INDIRECT($2:$2),KALINDO[[#This Row],[//]]))</f>
        <v/>
      </c>
      <c r="V293" s="31" t="str">
        <f ca="1">LOWER(SUBSTITUTE(SUBSTITUTE(SUBSTITUTE(SUBSTITUTE(SUBSTITUTE(SUBSTITUTE(SUBSTITUTE(KALINDO[[#This Row],[N.B.nota]]," ",""),"-",""),"(",""),")",""),".",""),",",""),"/",""))</f>
        <v/>
      </c>
      <c r="W293" s="31" t="str">
        <f ca="1">IF(KALINDO[[#This Row],[concat]]="","",MATCH(KALINDO[[#This Row],[concat]],[3]!db[NB NOTA_C],0)+1)</f>
        <v/>
      </c>
      <c r="X293" s="31" t="str">
        <f ca="1">IF(KALINDO[[#This Row],[N.B.nota]]="","",ADDRESS(ROW(KALINDO[QB]),COLUMN(KALINDO[QB]))&amp;":"&amp;ADDRESS(ROW(),COLUMN(KALINDO[QB])))</f>
        <v/>
      </c>
      <c r="Y293" s="46" t="str">
        <f ca="1">IF(KALINDO[[#This Row],[//]]="","",HYPERLINK("[../DB.xlsx]DB!e"&amp;MATCH(KALINDO[[#This Row],[concat]],[3]!db[NB NOTA_C],0)+1,"&gt;"))</f>
        <v/>
      </c>
      <c r="Z293" s="32" t="str">
        <f ca="1">IF(KALINDO[[#This Row],[ID NOTA]]="",INDIRECT(ADDRESS(ROW()-1,COLUMN())),KALINDO[[#This Row],[ID NOTA]])</f>
        <v>ID NOTA_H</v>
      </c>
    </row>
    <row r="294" spans="1:26" x14ac:dyDescent="0.25">
      <c r="A294" s="32"/>
      <c r="B294" s="48" t="str">
        <f>IF(KALINDO[[#This Row],[N_ID]]="","",INDEX(Table1[ID],MATCH(KALINDO[[#This Row],[N_ID]],Table1[N_ID],0)))</f>
        <v/>
      </c>
      <c r="C294" s="48" t="str">
        <f ca="1">IF(KALINDO[[#This Row],[//]]="","",HYPERLINK("[NOTA.xlsx]NOTA!D"&amp;KALINDO[[#This Row],[//]]+2,"&gt;"))</f>
        <v/>
      </c>
      <c r="D294" s="48" t="str">
        <f>IF(KALINDO[[#This Row],[ID NOTA]]="","",INDEX(Table1[QB],MATCH(KALINDO[[#This Row],[ID NOTA]],Table1[ID],0)))</f>
        <v/>
      </c>
      <c r="E29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94" s="48"/>
      <c r="G294" s="30" t="str">
        <f ca="1">IF(KALINDO[[#This Row],[N_ID]]="","",INDEX(INDIRECT($2:$2),KALINDO[[#This Row],[//]]))</f>
        <v/>
      </c>
      <c r="H294" s="30" t="str">
        <f ca="1">IF(KALINDO[[#This Row],[N_ID]]="","",INDEX(INDIRECT($2:$2),KALINDO[[#This Row],[//]]))</f>
        <v/>
      </c>
      <c r="I294" s="31" t="str">
        <f ca="1">IF(KALINDO[[#This Row],[N_ID]]="","",INDEX(INDIRECT($2:$2),KALINDO[[#This Row],[//]]))</f>
        <v/>
      </c>
      <c r="J294" s="31" t="str">
        <f ca="1">IF(KALINDO[[#This Row],[//]]="","",INDEX([3]!db[NB PAJAK],KALINDO[[#This Row],[stt]]-1))</f>
        <v/>
      </c>
      <c r="K294" s="48" t="str">
        <f ca="1">IF(KALINDO[[#This Row],[//]]="","",INDEX(INDIRECT($2:$2),KALINDO[[#This Row],[//]]))</f>
        <v/>
      </c>
      <c r="L294" s="48" t="str">
        <f ca="1">IF(KALINDO[[#This Row],[//]]="","",INDEX(INDIRECT($2:$2),KALINDO[[#This Row],[//]]))</f>
        <v/>
      </c>
      <c r="M294" s="48" t="str">
        <f ca="1">IF(KALINDO[[#This Row],[//]]="","",INDEX(INDIRECT($2:$2),KALINDO[[#This Row],[//]]))</f>
        <v/>
      </c>
      <c r="N294" s="33" t="str">
        <f ca="1">IF(KALINDO[[#This Row],[//]]="","",INDEX(INDIRECT($2:$2),KALINDO[[#This Row],[//]]))</f>
        <v/>
      </c>
      <c r="O294" s="44" t="str">
        <f ca="1">IF(KALINDO[[#This Row],[//]]="","",INDEX(INDIRECT($2:$2),KALINDO[[#This Row],[//]]))</f>
        <v/>
      </c>
      <c r="P294" s="44" t="str">
        <f ca="1">IF(KALINDO[[#This Row],[//]]="","",IF(INDEX(INDIRECT($2:$2),KALINDO[[#This Row],[//]])="","",INDEX(INDIRECT($2:$2),KALINDO[[#This Row],[//]])))</f>
        <v/>
      </c>
      <c r="Q294" s="33" t="str">
        <f ca="1">IF(KALINDO[[#This Row],[//]]="","",INDEX(INDIRECT($2:$2),KALINDO[[#This Row],[//]]))</f>
        <v/>
      </c>
      <c r="R2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94" s="45" t="str">
        <f ca="1">IF(KALINDO[[#This Row],[//]]="","",IF(INDEX(INDIRECT($2:$2),KALINDO[[#This Row],[//]])="","",INDEX(INDIRECT($2:$2),KALINDO[[#This Row],[//]])))</f>
        <v/>
      </c>
      <c r="U294" s="31" t="str">
        <f ca="1">IF(KALINDO[[#This Row],[//]]="","",INDEX(INDIRECT($2:$2),KALINDO[[#This Row],[//]]))</f>
        <v/>
      </c>
      <c r="V294" s="31" t="str">
        <f ca="1">LOWER(SUBSTITUTE(SUBSTITUTE(SUBSTITUTE(SUBSTITUTE(SUBSTITUTE(SUBSTITUTE(SUBSTITUTE(KALINDO[[#This Row],[N.B.nota]]," ",""),"-",""),"(",""),")",""),".",""),",",""),"/",""))</f>
        <v/>
      </c>
      <c r="W294" s="31" t="str">
        <f ca="1">IF(KALINDO[[#This Row],[concat]]="","",MATCH(KALINDO[[#This Row],[concat]],[3]!db[NB NOTA_C],0)+1)</f>
        <v/>
      </c>
      <c r="X294" s="31" t="str">
        <f ca="1">IF(KALINDO[[#This Row],[N.B.nota]]="","",ADDRESS(ROW(KALINDO[QB]),COLUMN(KALINDO[QB]))&amp;":"&amp;ADDRESS(ROW(),COLUMN(KALINDO[QB])))</f>
        <v/>
      </c>
      <c r="Y294" s="46" t="str">
        <f ca="1">IF(KALINDO[[#This Row],[//]]="","",HYPERLINK("[../DB.xlsx]DB!e"&amp;MATCH(KALINDO[[#This Row],[concat]],[3]!db[NB NOTA_C],0)+1,"&gt;"))</f>
        <v/>
      </c>
      <c r="Z294" s="32" t="str">
        <f ca="1">IF(KALINDO[[#This Row],[ID NOTA]]="",INDIRECT(ADDRESS(ROW()-1,COLUMN())),KALINDO[[#This Row],[ID NOTA]])</f>
        <v>ID NOTA_H</v>
      </c>
    </row>
    <row r="295" spans="1:26" x14ac:dyDescent="0.25">
      <c r="A295" s="32"/>
      <c r="B295" s="48" t="str">
        <f>IF(KALINDO[[#This Row],[N_ID]]="","",INDEX(Table1[ID],MATCH(KALINDO[[#This Row],[N_ID]],Table1[N_ID],0)))</f>
        <v/>
      </c>
      <c r="C295" s="48" t="str">
        <f ca="1">IF(KALINDO[[#This Row],[//]]="","",HYPERLINK("[NOTA.xlsx]NOTA!D"&amp;KALINDO[[#This Row],[//]]+2,"&gt;"))</f>
        <v/>
      </c>
      <c r="D295" s="48" t="str">
        <f>IF(KALINDO[[#This Row],[ID NOTA]]="","",INDEX(Table1[QB],MATCH(KALINDO[[#This Row],[ID NOTA]],Table1[ID],0)))</f>
        <v/>
      </c>
      <c r="E29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95" s="48"/>
      <c r="G295" s="30" t="str">
        <f ca="1">IF(KALINDO[[#This Row],[N_ID]]="","",INDEX(INDIRECT($2:$2),KALINDO[[#This Row],[//]]))</f>
        <v/>
      </c>
      <c r="H295" s="30" t="str">
        <f ca="1">IF(KALINDO[[#This Row],[N_ID]]="","",INDEX(INDIRECT($2:$2),KALINDO[[#This Row],[//]]))</f>
        <v/>
      </c>
      <c r="I295" s="31" t="str">
        <f ca="1">IF(KALINDO[[#This Row],[N_ID]]="","",INDEX(INDIRECT($2:$2),KALINDO[[#This Row],[//]]))</f>
        <v/>
      </c>
      <c r="J295" s="31" t="str">
        <f ca="1">IF(KALINDO[[#This Row],[//]]="","",INDEX([3]!db[NB PAJAK],KALINDO[[#This Row],[stt]]-1))</f>
        <v/>
      </c>
      <c r="K295" s="48" t="str">
        <f ca="1">IF(KALINDO[[#This Row],[//]]="","",INDEX(INDIRECT($2:$2),KALINDO[[#This Row],[//]]))</f>
        <v/>
      </c>
      <c r="L295" s="48" t="str">
        <f ca="1">IF(KALINDO[[#This Row],[//]]="","",INDEX(INDIRECT($2:$2),KALINDO[[#This Row],[//]]))</f>
        <v/>
      </c>
      <c r="M295" s="48" t="str">
        <f ca="1">IF(KALINDO[[#This Row],[//]]="","",INDEX(INDIRECT($2:$2),KALINDO[[#This Row],[//]]))</f>
        <v/>
      </c>
      <c r="N295" s="33" t="str">
        <f ca="1">IF(KALINDO[[#This Row],[//]]="","",INDEX(INDIRECT($2:$2),KALINDO[[#This Row],[//]]))</f>
        <v/>
      </c>
      <c r="O295" s="44" t="str">
        <f ca="1">IF(KALINDO[[#This Row],[//]]="","",INDEX(INDIRECT($2:$2),KALINDO[[#This Row],[//]]))</f>
        <v/>
      </c>
      <c r="P295" s="44" t="str">
        <f ca="1">IF(KALINDO[[#This Row],[//]]="","",IF(INDEX(INDIRECT($2:$2),KALINDO[[#This Row],[//]])="","",INDEX(INDIRECT($2:$2),KALINDO[[#This Row],[//]])))</f>
        <v/>
      </c>
      <c r="Q295" s="33" t="str">
        <f ca="1">IF(KALINDO[[#This Row],[//]]="","",INDEX(INDIRECT($2:$2),KALINDO[[#This Row],[//]]))</f>
        <v/>
      </c>
      <c r="R2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95" s="45" t="str">
        <f ca="1">IF(KALINDO[[#This Row],[//]]="","",IF(INDEX(INDIRECT($2:$2),KALINDO[[#This Row],[//]])="","",INDEX(INDIRECT($2:$2),KALINDO[[#This Row],[//]])))</f>
        <v/>
      </c>
      <c r="U295" s="31" t="str">
        <f ca="1">IF(KALINDO[[#This Row],[//]]="","",INDEX(INDIRECT($2:$2),KALINDO[[#This Row],[//]]))</f>
        <v/>
      </c>
      <c r="V295" s="31" t="str">
        <f ca="1">LOWER(SUBSTITUTE(SUBSTITUTE(SUBSTITUTE(SUBSTITUTE(SUBSTITUTE(SUBSTITUTE(SUBSTITUTE(KALINDO[[#This Row],[N.B.nota]]," ",""),"-",""),"(",""),")",""),".",""),",",""),"/",""))</f>
        <v/>
      </c>
      <c r="W295" s="31" t="str">
        <f ca="1">IF(KALINDO[[#This Row],[concat]]="","",MATCH(KALINDO[[#This Row],[concat]],[3]!db[NB NOTA_C],0)+1)</f>
        <v/>
      </c>
      <c r="X295" s="31" t="str">
        <f ca="1">IF(KALINDO[[#This Row],[N.B.nota]]="","",ADDRESS(ROW(KALINDO[QB]),COLUMN(KALINDO[QB]))&amp;":"&amp;ADDRESS(ROW(),COLUMN(KALINDO[QB])))</f>
        <v/>
      </c>
      <c r="Y295" s="46" t="str">
        <f ca="1">IF(KALINDO[[#This Row],[//]]="","",HYPERLINK("[../DB.xlsx]DB!e"&amp;MATCH(KALINDO[[#This Row],[concat]],[3]!db[NB NOTA_C],0)+1,"&gt;"))</f>
        <v/>
      </c>
      <c r="Z295" s="32" t="str">
        <f ca="1">IF(KALINDO[[#This Row],[ID NOTA]]="",INDIRECT(ADDRESS(ROW()-1,COLUMN())),KALINDO[[#This Row],[ID NOTA]])</f>
        <v>ID NOTA_H</v>
      </c>
    </row>
    <row r="296" spans="1:26" x14ac:dyDescent="0.25">
      <c r="A296" s="32"/>
      <c r="B296" s="48" t="str">
        <f>IF(KALINDO[[#This Row],[N_ID]]="","",INDEX(Table1[ID],MATCH(KALINDO[[#This Row],[N_ID]],Table1[N_ID],0)))</f>
        <v/>
      </c>
      <c r="C296" s="48" t="str">
        <f ca="1">IF(KALINDO[[#This Row],[//]]="","",HYPERLINK("[NOTA.xlsx]NOTA!D"&amp;KALINDO[[#This Row],[//]]+2,"&gt;"))</f>
        <v/>
      </c>
      <c r="D296" s="48" t="str">
        <f>IF(KALINDO[[#This Row],[ID NOTA]]="","",INDEX(Table1[QB],MATCH(KALINDO[[#This Row],[ID NOTA]],Table1[ID],0)))</f>
        <v/>
      </c>
      <c r="E29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96" s="48"/>
      <c r="G296" s="30" t="str">
        <f ca="1">IF(KALINDO[[#This Row],[N_ID]]="","",INDEX(INDIRECT($2:$2),KALINDO[[#This Row],[//]]))</f>
        <v/>
      </c>
      <c r="H296" s="30" t="str">
        <f ca="1">IF(KALINDO[[#This Row],[N_ID]]="","",INDEX(INDIRECT($2:$2),KALINDO[[#This Row],[//]]))</f>
        <v/>
      </c>
      <c r="I296" s="31" t="str">
        <f ca="1">IF(KALINDO[[#This Row],[N_ID]]="","",INDEX(INDIRECT($2:$2),KALINDO[[#This Row],[//]]))</f>
        <v/>
      </c>
      <c r="J296" s="31" t="str">
        <f ca="1">IF(KALINDO[[#This Row],[//]]="","",INDEX([3]!db[NB PAJAK],KALINDO[[#This Row],[stt]]-1))</f>
        <v/>
      </c>
      <c r="K296" s="48" t="str">
        <f ca="1">IF(KALINDO[[#This Row],[//]]="","",INDEX(INDIRECT($2:$2),KALINDO[[#This Row],[//]]))</f>
        <v/>
      </c>
      <c r="L296" s="48" t="str">
        <f ca="1">IF(KALINDO[[#This Row],[//]]="","",INDEX(INDIRECT($2:$2),KALINDO[[#This Row],[//]]))</f>
        <v/>
      </c>
      <c r="M296" s="48" t="str">
        <f ca="1">IF(KALINDO[[#This Row],[//]]="","",INDEX(INDIRECT($2:$2),KALINDO[[#This Row],[//]]))</f>
        <v/>
      </c>
      <c r="N296" s="33" t="str">
        <f ca="1">IF(KALINDO[[#This Row],[//]]="","",INDEX(INDIRECT($2:$2),KALINDO[[#This Row],[//]]))</f>
        <v/>
      </c>
      <c r="O296" s="44" t="str">
        <f ca="1">IF(KALINDO[[#This Row],[//]]="","",INDEX(INDIRECT($2:$2),KALINDO[[#This Row],[//]]))</f>
        <v/>
      </c>
      <c r="P296" s="44" t="str">
        <f ca="1">IF(KALINDO[[#This Row],[//]]="","",IF(INDEX(INDIRECT($2:$2),KALINDO[[#This Row],[//]])="","",INDEX(INDIRECT($2:$2),KALINDO[[#This Row],[//]])))</f>
        <v/>
      </c>
      <c r="Q296" s="33" t="str">
        <f ca="1">IF(KALINDO[[#This Row],[//]]="","",INDEX(INDIRECT($2:$2),KALINDO[[#This Row],[//]]))</f>
        <v/>
      </c>
      <c r="R2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96" s="45" t="str">
        <f ca="1">IF(KALINDO[[#This Row],[//]]="","",IF(INDEX(INDIRECT($2:$2),KALINDO[[#This Row],[//]])="","",INDEX(INDIRECT($2:$2),KALINDO[[#This Row],[//]])))</f>
        <v/>
      </c>
      <c r="U296" s="31" t="str">
        <f ca="1">IF(KALINDO[[#This Row],[//]]="","",INDEX(INDIRECT($2:$2),KALINDO[[#This Row],[//]]))</f>
        <v/>
      </c>
      <c r="V296" s="31" t="str">
        <f ca="1">LOWER(SUBSTITUTE(SUBSTITUTE(SUBSTITUTE(SUBSTITUTE(SUBSTITUTE(SUBSTITUTE(SUBSTITUTE(KALINDO[[#This Row],[N.B.nota]]," ",""),"-",""),"(",""),")",""),".",""),",",""),"/",""))</f>
        <v/>
      </c>
      <c r="W296" s="31" t="str">
        <f ca="1">IF(KALINDO[[#This Row],[concat]]="","",MATCH(KALINDO[[#This Row],[concat]],[3]!db[NB NOTA_C],0)+1)</f>
        <v/>
      </c>
      <c r="X296" s="31" t="str">
        <f ca="1">IF(KALINDO[[#This Row],[N.B.nota]]="","",ADDRESS(ROW(KALINDO[QB]),COLUMN(KALINDO[QB]))&amp;":"&amp;ADDRESS(ROW(),COLUMN(KALINDO[QB])))</f>
        <v/>
      </c>
      <c r="Y296" s="46" t="str">
        <f ca="1">IF(KALINDO[[#This Row],[//]]="","",HYPERLINK("[../DB.xlsx]DB!e"&amp;MATCH(KALINDO[[#This Row],[concat]],[3]!db[NB NOTA_C],0)+1,"&gt;"))</f>
        <v/>
      </c>
      <c r="Z296" s="32" t="str">
        <f ca="1">IF(KALINDO[[#This Row],[ID NOTA]]="",INDIRECT(ADDRESS(ROW()-1,COLUMN())),KALINDO[[#This Row],[ID NOTA]])</f>
        <v>ID NOTA_H</v>
      </c>
    </row>
    <row r="297" spans="1:26" x14ac:dyDescent="0.25">
      <c r="A297" s="32"/>
      <c r="B297" s="48" t="str">
        <f>IF(KALINDO[[#This Row],[N_ID]]="","",INDEX(Table1[ID],MATCH(KALINDO[[#This Row],[N_ID]],Table1[N_ID],0)))</f>
        <v/>
      </c>
      <c r="C297" s="48" t="str">
        <f ca="1">IF(KALINDO[[#This Row],[//]]="","",HYPERLINK("[NOTA.xlsx]NOTA!D"&amp;KALINDO[[#This Row],[//]]+2,"&gt;"))</f>
        <v/>
      </c>
      <c r="D297" s="48" t="str">
        <f>IF(KALINDO[[#This Row],[ID NOTA]]="","",INDEX(Table1[QB],MATCH(KALINDO[[#This Row],[ID NOTA]],Table1[ID],0)))</f>
        <v/>
      </c>
      <c r="E29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97" s="48"/>
      <c r="G297" s="30" t="str">
        <f ca="1">IF(KALINDO[[#This Row],[N_ID]]="","",INDEX(INDIRECT($2:$2),KALINDO[[#This Row],[//]]))</f>
        <v/>
      </c>
      <c r="H297" s="30" t="str">
        <f ca="1">IF(KALINDO[[#This Row],[N_ID]]="","",INDEX(INDIRECT($2:$2),KALINDO[[#This Row],[//]]))</f>
        <v/>
      </c>
      <c r="I297" s="31" t="str">
        <f ca="1">IF(KALINDO[[#This Row],[N_ID]]="","",INDEX(INDIRECT($2:$2),KALINDO[[#This Row],[//]]))</f>
        <v/>
      </c>
      <c r="J297" s="31" t="str">
        <f ca="1">IF(KALINDO[[#This Row],[//]]="","",INDEX([3]!db[NB PAJAK],KALINDO[[#This Row],[stt]]-1))</f>
        <v/>
      </c>
      <c r="K297" s="48" t="str">
        <f ca="1">IF(KALINDO[[#This Row],[//]]="","",INDEX(INDIRECT($2:$2),KALINDO[[#This Row],[//]]))</f>
        <v/>
      </c>
      <c r="L297" s="48" t="str">
        <f ca="1">IF(KALINDO[[#This Row],[//]]="","",INDEX(INDIRECT($2:$2),KALINDO[[#This Row],[//]]))</f>
        <v/>
      </c>
      <c r="M297" s="48" t="str">
        <f ca="1">IF(KALINDO[[#This Row],[//]]="","",INDEX(INDIRECT($2:$2),KALINDO[[#This Row],[//]]))</f>
        <v/>
      </c>
      <c r="N297" s="33" t="str">
        <f ca="1">IF(KALINDO[[#This Row],[//]]="","",INDEX(INDIRECT($2:$2),KALINDO[[#This Row],[//]]))</f>
        <v/>
      </c>
      <c r="O297" s="44" t="str">
        <f ca="1">IF(KALINDO[[#This Row],[//]]="","",INDEX(INDIRECT($2:$2),KALINDO[[#This Row],[//]]))</f>
        <v/>
      </c>
      <c r="P297" s="44" t="str">
        <f ca="1">IF(KALINDO[[#This Row],[//]]="","",IF(INDEX(INDIRECT($2:$2),KALINDO[[#This Row],[//]])="","",INDEX(INDIRECT($2:$2),KALINDO[[#This Row],[//]])))</f>
        <v/>
      </c>
      <c r="Q297" s="33" t="str">
        <f ca="1">IF(KALINDO[[#This Row],[//]]="","",INDEX(INDIRECT($2:$2),KALINDO[[#This Row],[//]]))</f>
        <v/>
      </c>
      <c r="R2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97" s="45" t="str">
        <f ca="1">IF(KALINDO[[#This Row],[//]]="","",IF(INDEX(INDIRECT($2:$2),KALINDO[[#This Row],[//]])="","",INDEX(INDIRECT($2:$2),KALINDO[[#This Row],[//]])))</f>
        <v/>
      </c>
      <c r="U297" s="31" t="str">
        <f ca="1">IF(KALINDO[[#This Row],[//]]="","",INDEX(INDIRECT($2:$2),KALINDO[[#This Row],[//]]))</f>
        <v/>
      </c>
      <c r="V297" s="31" t="str">
        <f ca="1">LOWER(SUBSTITUTE(SUBSTITUTE(SUBSTITUTE(SUBSTITUTE(SUBSTITUTE(SUBSTITUTE(SUBSTITUTE(KALINDO[[#This Row],[N.B.nota]]," ",""),"-",""),"(",""),")",""),".",""),",",""),"/",""))</f>
        <v/>
      </c>
      <c r="W297" s="31" t="str">
        <f ca="1">IF(KALINDO[[#This Row],[concat]]="","",MATCH(KALINDO[[#This Row],[concat]],[3]!db[NB NOTA_C],0)+1)</f>
        <v/>
      </c>
      <c r="X297" s="31" t="str">
        <f ca="1">IF(KALINDO[[#This Row],[N.B.nota]]="","",ADDRESS(ROW(KALINDO[QB]),COLUMN(KALINDO[QB]))&amp;":"&amp;ADDRESS(ROW(),COLUMN(KALINDO[QB])))</f>
        <v/>
      </c>
      <c r="Y297" s="46" t="str">
        <f ca="1">IF(KALINDO[[#This Row],[//]]="","",HYPERLINK("[../DB.xlsx]DB!e"&amp;MATCH(KALINDO[[#This Row],[concat]],[3]!db[NB NOTA_C],0)+1,"&gt;"))</f>
        <v/>
      </c>
      <c r="Z297" s="32" t="str">
        <f ca="1">IF(KALINDO[[#This Row],[ID NOTA]]="",INDIRECT(ADDRESS(ROW()-1,COLUMN())),KALINDO[[#This Row],[ID NOTA]])</f>
        <v>ID NOTA_H</v>
      </c>
    </row>
    <row r="298" spans="1:26" x14ac:dyDescent="0.25">
      <c r="A298" s="32"/>
      <c r="B298" s="48" t="str">
        <f>IF(KALINDO[[#This Row],[N_ID]]="","",INDEX(Table1[ID],MATCH(KALINDO[[#This Row],[N_ID]],Table1[N_ID],0)))</f>
        <v/>
      </c>
      <c r="C298" s="48" t="str">
        <f ca="1">IF(KALINDO[[#This Row],[//]]="","",HYPERLINK("[NOTA.xlsx]NOTA!D"&amp;KALINDO[[#This Row],[//]]+2,"&gt;"))</f>
        <v/>
      </c>
      <c r="D298" s="48" t="str">
        <f>IF(KALINDO[[#This Row],[ID NOTA]]="","",INDEX(Table1[QB],MATCH(KALINDO[[#This Row],[ID NOTA]],Table1[ID],0)))</f>
        <v/>
      </c>
      <c r="E29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98" s="48"/>
      <c r="G298" s="30" t="str">
        <f ca="1">IF(KALINDO[[#This Row],[N_ID]]="","",INDEX(INDIRECT($2:$2),KALINDO[[#This Row],[//]]))</f>
        <v/>
      </c>
      <c r="H298" s="30" t="str">
        <f ca="1">IF(KALINDO[[#This Row],[N_ID]]="","",INDEX(INDIRECT($2:$2),KALINDO[[#This Row],[//]]))</f>
        <v/>
      </c>
      <c r="I298" s="31" t="str">
        <f ca="1">IF(KALINDO[[#This Row],[N_ID]]="","",INDEX(INDIRECT($2:$2),KALINDO[[#This Row],[//]]))</f>
        <v/>
      </c>
      <c r="J298" s="31" t="str">
        <f ca="1">IF(KALINDO[[#This Row],[//]]="","",INDEX([3]!db[NB PAJAK],KALINDO[[#This Row],[stt]]-1))</f>
        <v/>
      </c>
      <c r="K298" s="48" t="str">
        <f ca="1">IF(KALINDO[[#This Row],[//]]="","",INDEX(INDIRECT($2:$2),KALINDO[[#This Row],[//]]))</f>
        <v/>
      </c>
      <c r="L298" s="48" t="str">
        <f ca="1">IF(KALINDO[[#This Row],[//]]="","",INDEX(INDIRECT($2:$2),KALINDO[[#This Row],[//]]))</f>
        <v/>
      </c>
      <c r="M298" s="48" t="str">
        <f ca="1">IF(KALINDO[[#This Row],[//]]="","",INDEX(INDIRECT($2:$2),KALINDO[[#This Row],[//]]))</f>
        <v/>
      </c>
      <c r="N298" s="33" t="str">
        <f ca="1">IF(KALINDO[[#This Row],[//]]="","",INDEX(INDIRECT($2:$2),KALINDO[[#This Row],[//]]))</f>
        <v/>
      </c>
      <c r="O298" s="44" t="str">
        <f ca="1">IF(KALINDO[[#This Row],[//]]="","",INDEX(INDIRECT($2:$2),KALINDO[[#This Row],[//]]))</f>
        <v/>
      </c>
      <c r="P298" s="44" t="str">
        <f ca="1">IF(KALINDO[[#This Row],[//]]="","",IF(INDEX(INDIRECT($2:$2),KALINDO[[#This Row],[//]])="","",INDEX(INDIRECT($2:$2),KALINDO[[#This Row],[//]])))</f>
        <v/>
      </c>
      <c r="Q298" s="33" t="str">
        <f ca="1">IF(KALINDO[[#This Row],[//]]="","",INDEX(INDIRECT($2:$2),KALINDO[[#This Row],[//]]))</f>
        <v/>
      </c>
      <c r="R2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98" s="45" t="str">
        <f ca="1">IF(KALINDO[[#This Row],[//]]="","",IF(INDEX(INDIRECT($2:$2),KALINDO[[#This Row],[//]])="","",INDEX(INDIRECT($2:$2),KALINDO[[#This Row],[//]])))</f>
        <v/>
      </c>
      <c r="U298" s="31" t="str">
        <f ca="1">IF(KALINDO[[#This Row],[//]]="","",INDEX(INDIRECT($2:$2),KALINDO[[#This Row],[//]]))</f>
        <v/>
      </c>
      <c r="V298" s="31" t="str">
        <f ca="1">LOWER(SUBSTITUTE(SUBSTITUTE(SUBSTITUTE(SUBSTITUTE(SUBSTITUTE(SUBSTITUTE(SUBSTITUTE(KALINDO[[#This Row],[N.B.nota]]," ",""),"-",""),"(",""),")",""),".",""),",",""),"/",""))</f>
        <v/>
      </c>
      <c r="W298" s="31" t="str">
        <f ca="1">IF(KALINDO[[#This Row],[concat]]="","",MATCH(KALINDO[[#This Row],[concat]],[3]!db[NB NOTA_C],0)+1)</f>
        <v/>
      </c>
      <c r="X298" s="31" t="str">
        <f ca="1">IF(KALINDO[[#This Row],[N.B.nota]]="","",ADDRESS(ROW(KALINDO[QB]),COLUMN(KALINDO[QB]))&amp;":"&amp;ADDRESS(ROW(),COLUMN(KALINDO[QB])))</f>
        <v/>
      </c>
      <c r="Y298" s="46" t="str">
        <f ca="1">IF(KALINDO[[#This Row],[//]]="","",HYPERLINK("[../DB.xlsx]DB!e"&amp;MATCH(KALINDO[[#This Row],[concat]],[3]!db[NB NOTA_C],0)+1,"&gt;"))</f>
        <v/>
      </c>
      <c r="Z298" s="32" t="str">
        <f ca="1">IF(KALINDO[[#This Row],[ID NOTA]]="",INDIRECT(ADDRESS(ROW()-1,COLUMN())),KALINDO[[#This Row],[ID NOTA]])</f>
        <v>ID NOTA_H</v>
      </c>
    </row>
    <row r="299" spans="1:26" x14ac:dyDescent="0.25">
      <c r="A299" s="32"/>
      <c r="B299" s="48" t="str">
        <f>IF(KALINDO[[#This Row],[N_ID]]="","",INDEX(Table1[ID],MATCH(KALINDO[[#This Row],[N_ID]],Table1[N_ID],0)))</f>
        <v/>
      </c>
      <c r="C299" s="48" t="str">
        <f ca="1">IF(KALINDO[[#This Row],[//]]="","",HYPERLINK("[NOTA.xlsx]NOTA!D"&amp;KALINDO[[#This Row],[//]]+2,"&gt;"))</f>
        <v/>
      </c>
      <c r="D299" s="48" t="str">
        <f>IF(KALINDO[[#This Row],[ID NOTA]]="","",INDEX(Table1[QB],MATCH(KALINDO[[#This Row],[ID NOTA]],Table1[ID],0)))</f>
        <v/>
      </c>
      <c r="E29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299" s="48"/>
      <c r="G299" s="30" t="str">
        <f ca="1">IF(KALINDO[[#This Row],[N_ID]]="","",INDEX(INDIRECT($2:$2),KALINDO[[#This Row],[//]]))</f>
        <v/>
      </c>
      <c r="H299" s="30" t="str">
        <f ca="1">IF(KALINDO[[#This Row],[N_ID]]="","",INDEX(INDIRECT($2:$2),KALINDO[[#This Row],[//]]))</f>
        <v/>
      </c>
      <c r="I299" s="31" t="str">
        <f ca="1">IF(KALINDO[[#This Row],[N_ID]]="","",INDEX(INDIRECT($2:$2),KALINDO[[#This Row],[//]]))</f>
        <v/>
      </c>
      <c r="J299" s="31" t="str">
        <f ca="1">IF(KALINDO[[#This Row],[//]]="","",INDEX([3]!db[NB PAJAK],KALINDO[[#This Row],[stt]]-1))</f>
        <v/>
      </c>
      <c r="K299" s="48" t="str">
        <f ca="1">IF(KALINDO[[#This Row],[//]]="","",INDEX(INDIRECT($2:$2),KALINDO[[#This Row],[//]]))</f>
        <v/>
      </c>
      <c r="L299" s="48" t="str">
        <f ca="1">IF(KALINDO[[#This Row],[//]]="","",INDEX(INDIRECT($2:$2),KALINDO[[#This Row],[//]]))</f>
        <v/>
      </c>
      <c r="M299" s="48" t="str">
        <f ca="1">IF(KALINDO[[#This Row],[//]]="","",INDEX(INDIRECT($2:$2),KALINDO[[#This Row],[//]]))</f>
        <v/>
      </c>
      <c r="N299" s="33" t="str">
        <f ca="1">IF(KALINDO[[#This Row],[//]]="","",INDEX(INDIRECT($2:$2),KALINDO[[#This Row],[//]]))</f>
        <v/>
      </c>
      <c r="O299" s="44" t="str">
        <f ca="1">IF(KALINDO[[#This Row],[//]]="","",INDEX(INDIRECT($2:$2),KALINDO[[#This Row],[//]]))</f>
        <v/>
      </c>
      <c r="P299" s="44" t="str">
        <f ca="1">IF(KALINDO[[#This Row],[//]]="","",IF(INDEX(INDIRECT($2:$2),KALINDO[[#This Row],[//]])="","",INDEX(INDIRECT($2:$2),KALINDO[[#This Row],[//]])))</f>
        <v/>
      </c>
      <c r="Q299" s="33" t="str">
        <f ca="1">IF(KALINDO[[#This Row],[//]]="","",INDEX(INDIRECT($2:$2),KALINDO[[#This Row],[//]]))</f>
        <v/>
      </c>
      <c r="R2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2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299" s="45" t="str">
        <f ca="1">IF(KALINDO[[#This Row],[//]]="","",IF(INDEX(INDIRECT($2:$2),KALINDO[[#This Row],[//]])="","",INDEX(INDIRECT($2:$2),KALINDO[[#This Row],[//]])))</f>
        <v/>
      </c>
      <c r="U299" s="31" t="str">
        <f ca="1">IF(KALINDO[[#This Row],[//]]="","",INDEX(INDIRECT($2:$2),KALINDO[[#This Row],[//]]))</f>
        <v/>
      </c>
      <c r="V299" s="31" t="str">
        <f ca="1">LOWER(SUBSTITUTE(SUBSTITUTE(SUBSTITUTE(SUBSTITUTE(SUBSTITUTE(SUBSTITUTE(SUBSTITUTE(KALINDO[[#This Row],[N.B.nota]]," ",""),"-",""),"(",""),")",""),".",""),",",""),"/",""))</f>
        <v/>
      </c>
      <c r="W299" s="31" t="str">
        <f ca="1">IF(KALINDO[[#This Row],[concat]]="","",MATCH(KALINDO[[#This Row],[concat]],[3]!db[NB NOTA_C],0)+1)</f>
        <v/>
      </c>
      <c r="X299" s="31" t="str">
        <f ca="1">IF(KALINDO[[#This Row],[N.B.nota]]="","",ADDRESS(ROW(KALINDO[QB]),COLUMN(KALINDO[QB]))&amp;":"&amp;ADDRESS(ROW(),COLUMN(KALINDO[QB])))</f>
        <v/>
      </c>
      <c r="Y299" s="46" t="str">
        <f ca="1">IF(KALINDO[[#This Row],[//]]="","",HYPERLINK("[../DB.xlsx]DB!e"&amp;MATCH(KALINDO[[#This Row],[concat]],[3]!db[NB NOTA_C],0)+1,"&gt;"))</f>
        <v/>
      </c>
      <c r="Z299" s="32" t="str">
        <f ca="1">IF(KALINDO[[#This Row],[ID NOTA]]="",INDIRECT(ADDRESS(ROW()-1,COLUMN())),KALINDO[[#This Row],[ID NOTA]])</f>
        <v>ID NOTA_H</v>
      </c>
    </row>
    <row r="300" spans="1:26" x14ac:dyDescent="0.25">
      <c r="A300" s="32"/>
      <c r="B300" s="48" t="str">
        <f>IF(KALINDO[[#This Row],[N_ID]]="","",INDEX(Table1[ID],MATCH(KALINDO[[#This Row],[N_ID]],Table1[N_ID],0)))</f>
        <v/>
      </c>
      <c r="C300" s="48" t="str">
        <f ca="1">IF(KALINDO[[#This Row],[//]]="","",HYPERLINK("[NOTA.xlsx]NOTA!D"&amp;KALINDO[[#This Row],[//]]+2,"&gt;"))</f>
        <v/>
      </c>
      <c r="D300" s="48" t="str">
        <f>IF(KALINDO[[#This Row],[ID NOTA]]="","",INDEX(Table1[QB],MATCH(KALINDO[[#This Row],[ID NOTA]],Table1[ID],0)))</f>
        <v/>
      </c>
      <c r="E30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00" s="48"/>
      <c r="G300" s="30" t="str">
        <f ca="1">IF(KALINDO[[#This Row],[N_ID]]="","",INDEX(INDIRECT($2:$2),KALINDO[[#This Row],[//]]))</f>
        <v/>
      </c>
      <c r="H300" s="30" t="str">
        <f ca="1">IF(KALINDO[[#This Row],[N_ID]]="","",INDEX(INDIRECT($2:$2),KALINDO[[#This Row],[//]]))</f>
        <v/>
      </c>
      <c r="I300" s="31" t="str">
        <f ca="1">IF(KALINDO[[#This Row],[N_ID]]="","",INDEX(INDIRECT($2:$2),KALINDO[[#This Row],[//]]))</f>
        <v/>
      </c>
      <c r="J300" s="31" t="str">
        <f ca="1">IF(KALINDO[[#This Row],[//]]="","",INDEX([3]!db[NB PAJAK],KALINDO[[#This Row],[stt]]-1))</f>
        <v/>
      </c>
      <c r="K300" s="48" t="str">
        <f ca="1">IF(KALINDO[[#This Row],[//]]="","",INDEX(INDIRECT($2:$2),KALINDO[[#This Row],[//]]))</f>
        <v/>
      </c>
      <c r="L300" s="48" t="str">
        <f ca="1">IF(KALINDO[[#This Row],[//]]="","",INDEX(INDIRECT($2:$2),KALINDO[[#This Row],[//]]))</f>
        <v/>
      </c>
      <c r="M300" s="48" t="str">
        <f ca="1">IF(KALINDO[[#This Row],[//]]="","",INDEX(INDIRECT($2:$2),KALINDO[[#This Row],[//]]))</f>
        <v/>
      </c>
      <c r="N300" s="33" t="str">
        <f ca="1">IF(KALINDO[[#This Row],[//]]="","",INDEX(INDIRECT($2:$2),KALINDO[[#This Row],[//]]))</f>
        <v/>
      </c>
      <c r="O300" s="44" t="str">
        <f ca="1">IF(KALINDO[[#This Row],[//]]="","",INDEX(INDIRECT($2:$2),KALINDO[[#This Row],[//]]))</f>
        <v/>
      </c>
      <c r="P300" s="44" t="str">
        <f ca="1">IF(KALINDO[[#This Row],[//]]="","",IF(INDEX(INDIRECT($2:$2),KALINDO[[#This Row],[//]])="","",INDEX(INDIRECT($2:$2),KALINDO[[#This Row],[//]])))</f>
        <v/>
      </c>
      <c r="Q300" s="33" t="str">
        <f ca="1">IF(KALINDO[[#This Row],[//]]="","",INDEX(INDIRECT($2:$2),KALINDO[[#This Row],[//]]))</f>
        <v/>
      </c>
      <c r="R3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00" s="45" t="str">
        <f ca="1">IF(KALINDO[[#This Row],[//]]="","",IF(INDEX(INDIRECT($2:$2),KALINDO[[#This Row],[//]])="","",INDEX(INDIRECT($2:$2),KALINDO[[#This Row],[//]])))</f>
        <v/>
      </c>
      <c r="U300" s="31" t="str">
        <f ca="1">IF(KALINDO[[#This Row],[//]]="","",INDEX(INDIRECT($2:$2),KALINDO[[#This Row],[//]]))</f>
        <v/>
      </c>
      <c r="V300" s="31" t="str">
        <f ca="1">LOWER(SUBSTITUTE(SUBSTITUTE(SUBSTITUTE(SUBSTITUTE(SUBSTITUTE(SUBSTITUTE(SUBSTITUTE(KALINDO[[#This Row],[N.B.nota]]," ",""),"-",""),"(",""),")",""),".",""),",",""),"/",""))</f>
        <v/>
      </c>
      <c r="W300" s="31" t="str">
        <f ca="1">IF(KALINDO[[#This Row],[concat]]="","",MATCH(KALINDO[[#This Row],[concat]],[3]!db[NB NOTA_C],0)+1)</f>
        <v/>
      </c>
      <c r="X300" s="31" t="str">
        <f ca="1">IF(KALINDO[[#This Row],[N.B.nota]]="","",ADDRESS(ROW(KALINDO[QB]),COLUMN(KALINDO[QB]))&amp;":"&amp;ADDRESS(ROW(),COLUMN(KALINDO[QB])))</f>
        <v/>
      </c>
      <c r="Y300" s="46" t="str">
        <f ca="1">IF(KALINDO[[#This Row],[//]]="","",HYPERLINK("[../DB.xlsx]DB!e"&amp;MATCH(KALINDO[[#This Row],[concat]],[3]!db[NB NOTA_C],0)+1,"&gt;"))</f>
        <v/>
      </c>
      <c r="Z300" s="32" t="str">
        <f ca="1">IF(KALINDO[[#This Row],[ID NOTA]]="",INDIRECT(ADDRESS(ROW()-1,COLUMN())),KALINDO[[#This Row],[ID NOTA]])</f>
        <v>ID NOTA_H</v>
      </c>
    </row>
    <row r="301" spans="1:26" x14ac:dyDescent="0.25">
      <c r="A301" s="32"/>
      <c r="B301" s="48" t="str">
        <f>IF(KALINDO[[#This Row],[N_ID]]="","",INDEX(Table1[ID],MATCH(KALINDO[[#This Row],[N_ID]],Table1[N_ID],0)))</f>
        <v/>
      </c>
      <c r="C301" s="48" t="str">
        <f ca="1">IF(KALINDO[[#This Row],[//]]="","",HYPERLINK("[NOTA.xlsx]NOTA!D"&amp;KALINDO[[#This Row],[//]]+2,"&gt;"))</f>
        <v/>
      </c>
      <c r="D301" s="48" t="str">
        <f>IF(KALINDO[[#This Row],[ID NOTA]]="","",INDEX(Table1[QB],MATCH(KALINDO[[#This Row],[ID NOTA]],Table1[ID],0)))</f>
        <v/>
      </c>
      <c r="E30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01" s="48"/>
      <c r="G301" s="30" t="str">
        <f ca="1">IF(KALINDO[[#This Row],[N_ID]]="","",INDEX(INDIRECT($2:$2),KALINDO[[#This Row],[//]]))</f>
        <v/>
      </c>
      <c r="H301" s="30" t="str">
        <f ca="1">IF(KALINDO[[#This Row],[N_ID]]="","",INDEX(INDIRECT($2:$2),KALINDO[[#This Row],[//]]))</f>
        <v/>
      </c>
      <c r="I301" s="31" t="str">
        <f ca="1">IF(KALINDO[[#This Row],[N_ID]]="","",INDEX(INDIRECT($2:$2),KALINDO[[#This Row],[//]]))</f>
        <v/>
      </c>
      <c r="J301" s="31" t="str">
        <f ca="1">IF(KALINDO[[#This Row],[//]]="","",INDEX([3]!db[NB PAJAK],KALINDO[[#This Row],[stt]]-1))</f>
        <v/>
      </c>
      <c r="K301" s="48" t="str">
        <f ca="1">IF(KALINDO[[#This Row],[//]]="","",INDEX(INDIRECT($2:$2),KALINDO[[#This Row],[//]]))</f>
        <v/>
      </c>
      <c r="L301" s="48" t="str">
        <f ca="1">IF(KALINDO[[#This Row],[//]]="","",INDEX(INDIRECT($2:$2),KALINDO[[#This Row],[//]]))</f>
        <v/>
      </c>
      <c r="M301" s="48" t="str">
        <f ca="1">IF(KALINDO[[#This Row],[//]]="","",INDEX(INDIRECT($2:$2),KALINDO[[#This Row],[//]]))</f>
        <v/>
      </c>
      <c r="N301" s="33" t="str">
        <f ca="1">IF(KALINDO[[#This Row],[//]]="","",INDEX(INDIRECT($2:$2),KALINDO[[#This Row],[//]]))</f>
        <v/>
      </c>
      <c r="O301" s="44" t="str">
        <f ca="1">IF(KALINDO[[#This Row],[//]]="","",INDEX(INDIRECT($2:$2),KALINDO[[#This Row],[//]]))</f>
        <v/>
      </c>
      <c r="P301" s="44" t="str">
        <f ca="1">IF(KALINDO[[#This Row],[//]]="","",IF(INDEX(INDIRECT($2:$2),KALINDO[[#This Row],[//]])="","",INDEX(INDIRECT($2:$2),KALINDO[[#This Row],[//]])))</f>
        <v/>
      </c>
      <c r="Q301" s="33" t="str">
        <f ca="1">IF(KALINDO[[#This Row],[//]]="","",INDEX(INDIRECT($2:$2),KALINDO[[#This Row],[//]]))</f>
        <v/>
      </c>
      <c r="R3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01" s="45" t="str">
        <f ca="1">IF(KALINDO[[#This Row],[//]]="","",IF(INDEX(INDIRECT($2:$2),KALINDO[[#This Row],[//]])="","",INDEX(INDIRECT($2:$2),KALINDO[[#This Row],[//]])))</f>
        <v/>
      </c>
      <c r="U301" s="31" t="str">
        <f ca="1">IF(KALINDO[[#This Row],[//]]="","",INDEX(INDIRECT($2:$2),KALINDO[[#This Row],[//]]))</f>
        <v/>
      </c>
      <c r="V301" s="31" t="str">
        <f ca="1">LOWER(SUBSTITUTE(SUBSTITUTE(SUBSTITUTE(SUBSTITUTE(SUBSTITUTE(SUBSTITUTE(SUBSTITUTE(KALINDO[[#This Row],[N.B.nota]]," ",""),"-",""),"(",""),")",""),".",""),",",""),"/",""))</f>
        <v/>
      </c>
      <c r="W301" s="31" t="str">
        <f ca="1">IF(KALINDO[[#This Row],[concat]]="","",MATCH(KALINDO[[#This Row],[concat]],[3]!db[NB NOTA_C],0)+1)</f>
        <v/>
      </c>
      <c r="X301" s="31" t="str">
        <f ca="1">IF(KALINDO[[#This Row],[N.B.nota]]="","",ADDRESS(ROW(KALINDO[QB]),COLUMN(KALINDO[QB]))&amp;":"&amp;ADDRESS(ROW(),COLUMN(KALINDO[QB])))</f>
        <v/>
      </c>
      <c r="Y301" s="46" t="str">
        <f ca="1">IF(KALINDO[[#This Row],[//]]="","",HYPERLINK("[../DB.xlsx]DB!e"&amp;MATCH(KALINDO[[#This Row],[concat]],[3]!db[NB NOTA_C],0)+1,"&gt;"))</f>
        <v/>
      </c>
      <c r="Z301" s="32" t="str">
        <f ca="1">IF(KALINDO[[#This Row],[ID NOTA]]="",INDIRECT(ADDRESS(ROW()-1,COLUMN())),KALINDO[[#This Row],[ID NOTA]])</f>
        <v>ID NOTA_H</v>
      </c>
    </row>
    <row r="302" spans="1:26" x14ac:dyDescent="0.25">
      <c r="A302" s="32"/>
      <c r="B302" s="48" t="str">
        <f>IF(KALINDO[[#This Row],[N_ID]]="","",INDEX(Table1[ID],MATCH(KALINDO[[#This Row],[N_ID]],Table1[N_ID],0)))</f>
        <v/>
      </c>
      <c r="C302" s="48" t="str">
        <f ca="1">IF(KALINDO[[#This Row],[//]]="","",HYPERLINK("[NOTA.xlsx]NOTA!D"&amp;KALINDO[[#This Row],[//]]+2,"&gt;"))</f>
        <v/>
      </c>
      <c r="D302" s="48" t="str">
        <f>IF(KALINDO[[#This Row],[ID NOTA]]="","",INDEX(Table1[QB],MATCH(KALINDO[[#This Row],[ID NOTA]],Table1[ID],0)))</f>
        <v/>
      </c>
      <c r="E30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02" s="48"/>
      <c r="G302" s="30" t="str">
        <f ca="1">IF(KALINDO[[#This Row],[N_ID]]="","",INDEX(INDIRECT($2:$2),KALINDO[[#This Row],[//]]))</f>
        <v/>
      </c>
      <c r="H302" s="30" t="str">
        <f ca="1">IF(KALINDO[[#This Row],[N_ID]]="","",INDEX(INDIRECT($2:$2),KALINDO[[#This Row],[//]]))</f>
        <v/>
      </c>
      <c r="I302" s="31" t="str">
        <f ca="1">IF(KALINDO[[#This Row],[N_ID]]="","",INDEX(INDIRECT($2:$2),KALINDO[[#This Row],[//]]))</f>
        <v/>
      </c>
      <c r="J302" s="31" t="str">
        <f ca="1">IF(KALINDO[[#This Row],[//]]="","",INDEX([3]!db[NB PAJAK],KALINDO[[#This Row],[stt]]-1))</f>
        <v/>
      </c>
      <c r="K302" s="48" t="str">
        <f ca="1">IF(KALINDO[[#This Row],[//]]="","",INDEX(INDIRECT($2:$2),KALINDO[[#This Row],[//]]))</f>
        <v/>
      </c>
      <c r="L302" s="48" t="str">
        <f ca="1">IF(KALINDO[[#This Row],[//]]="","",INDEX(INDIRECT($2:$2),KALINDO[[#This Row],[//]]))</f>
        <v/>
      </c>
      <c r="M302" s="48" t="str">
        <f ca="1">IF(KALINDO[[#This Row],[//]]="","",INDEX(INDIRECT($2:$2),KALINDO[[#This Row],[//]]))</f>
        <v/>
      </c>
      <c r="N302" s="33" t="str">
        <f ca="1">IF(KALINDO[[#This Row],[//]]="","",INDEX(INDIRECT($2:$2),KALINDO[[#This Row],[//]]))</f>
        <v/>
      </c>
      <c r="O302" s="44" t="str">
        <f ca="1">IF(KALINDO[[#This Row],[//]]="","",INDEX(INDIRECT($2:$2),KALINDO[[#This Row],[//]]))</f>
        <v/>
      </c>
      <c r="P302" s="44" t="str">
        <f ca="1">IF(KALINDO[[#This Row],[//]]="","",IF(INDEX(INDIRECT($2:$2),KALINDO[[#This Row],[//]])="","",INDEX(INDIRECT($2:$2),KALINDO[[#This Row],[//]])))</f>
        <v/>
      </c>
      <c r="Q302" s="33" t="str">
        <f ca="1">IF(KALINDO[[#This Row],[//]]="","",INDEX(INDIRECT($2:$2),KALINDO[[#This Row],[//]]))</f>
        <v/>
      </c>
      <c r="R3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02" s="45" t="str">
        <f ca="1">IF(KALINDO[[#This Row],[//]]="","",IF(INDEX(INDIRECT($2:$2),KALINDO[[#This Row],[//]])="","",INDEX(INDIRECT($2:$2),KALINDO[[#This Row],[//]])))</f>
        <v/>
      </c>
      <c r="U302" s="31" t="str">
        <f ca="1">IF(KALINDO[[#This Row],[//]]="","",INDEX(INDIRECT($2:$2),KALINDO[[#This Row],[//]]))</f>
        <v/>
      </c>
      <c r="V302" s="31" t="str">
        <f ca="1">LOWER(SUBSTITUTE(SUBSTITUTE(SUBSTITUTE(SUBSTITUTE(SUBSTITUTE(SUBSTITUTE(SUBSTITUTE(KALINDO[[#This Row],[N.B.nota]]," ",""),"-",""),"(",""),")",""),".",""),",",""),"/",""))</f>
        <v/>
      </c>
      <c r="W302" s="31" t="str">
        <f ca="1">IF(KALINDO[[#This Row],[concat]]="","",MATCH(KALINDO[[#This Row],[concat]],[3]!db[NB NOTA_C],0)+1)</f>
        <v/>
      </c>
      <c r="X302" s="31" t="str">
        <f ca="1">IF(KALINDO[[#This Row],[N.B.nota]]="","",ADDRESS(ROW(KALINDO[QB]),COLUMN(KALINDO[QB]))&amp;":"&amp;ADDRESS(ROW(),COLUMN(KALINDO[QB])))</f>
        <v/>
      </c>
      <c r="Y302" s="46" t="str">
        <f ca="1">IF(KALINDO[[#This Row],[//]]="","",HYPERLINK("[../DB.xlsx]DB!e"&amp;MATCH(KALINDO[[#This Row],[concat]],[3]!db[NB NOTA_C],0)+1,"&gt;"))</f>
        <v/>
      </c>
      <c r="Z302" s="32" t="str">
        <f ca="1">IF(KALINDO[[#This Row],[ID NOTA]]="",INDIRECT(ADDRESS(ROW()-1,COLUMN())),KALINDO[[#This Row],[ID NOTA]])</f>
        <v>ID NOTA_H</v>
      </c>
    </row>
    <row r="303" spans="1:26" x14ac:dyDescent="0.25">
      <c r="A303" s="32"/>
      <c r="B303" s="48" t="str">
        <f>IF(KALINDO[[#This Row],[N_ID]]="","",INDEX(Table1[ID],MATCH(KALINDO[[#This Row],[N_ID]],Table1[N_ID],0)))</f>
        <v/>
      </c>
      <c r="C303" s="48" t="str">
        <f ca="1">IF(KALINDO[[#This Row],[//]]="","",HYPERLINK("[NOTA.xlsx]NOTA!D"&amp;KALINDO[[#This Row],[//]]+2,"&gt;"))</f>
        <v/>
      </c>
      <c r="D303" s="48" t="str">
        <f>IF(KALINDO[[#This Row],[ID NOTA]]="","",INDEX(Table1[QB],MATCH(KALINDO[[#This Row],[ID NOTA]],Table1[ID],0)))</f>
        <v/>
      </c>
      <c r="E30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03" s="48"/>
      <c r="G303" s="30" t="str">
        <f ca="1">IF(KALINDO[[#This Row],[N_ID]]="","",INDEX(INDIRECT($2:$2),KALINDO[[#This Row],[//]]))</f>
        <v/>
      </c>
      <c r="H303" s="30" t="str">
        <f ca="1">IF(KALINDO[[#This Row],[N_ID]]="","",INDEX(INDIRECT($2:$2),KALINDO[[#This Row],[//]]))</f>
        <v/>
      </c>
      <c r="I303" s="31" t="str">
        <f ca="1">IF(KALINDO[[#This Row],[N_ID]]="","",INDEX(INDIRECT($2:$2),KALINDO[[#This Row],[//]]))</f>
        <v/>
      </c>
      <c r="J303" s="31" t="str">
        <f ca="1">IF(KALINDO[[#This Row],[//]]="","",INDEX([3]!db[NB PAJAK],KALINDO[[#This Row],[stt]]-1))</f>
        <v/>
      </c>
      <c r="K303" s="48" t="str">
        <f ca="1">IF(KALINDO[[#This Row],[//]]="","",INDEX(INDIRECT($2:$2),KALINDO[[#This Row],[//]]))</f>
        <v/>
      </c>
      <c r="L303" s="48" t="str">
        <f ca="1">IF(KALINDO[[#This Row],[//]]="","",INDEX(INDIRECT($2:$2),KALINDO[[#This Row],[//]]))</f>
        <v/>
      </c>
      <c r="M303" s="48" t="str">
        <f ca="1">IF(KALINDO[[#This Row],[//]]="","",INDEX(INDIRECT($2:$2),KALINDO[[#This Row],[//]]))</f>
        <v/>
      </c>
      <c r="N303" s="33" t="str">
        <f ca="1">IF(KALINDO[[#This Row],[//]]="","",INDEX(INDIRECT($2:$2),KALINDO[[#This Row],[//]]))</f>
        <v/>
      </c>
      <c r="O303" s="44" t="str">
        <f ca="1">IF(KALINDO[[#This Row],[//]]="","",INDEX(INDIRECT($2:$2),KALINDO[[#This Row],[//]]))</f>
        <v/>
      </c>
      <c r="P303" s="44" t="str">
        <f ca="1">IF(KALINDO[[#This Row],[//]]="","",IF(INDEX(INDIRECT($2:$2),KALINDO[[#This Row],[//]])="","",INDEX(INDIRECT($2:$2),KALINDO[[#This Row],[//]])))</f>
        <v/>
      </c>
      <c r="Q303" s="33" t="str">
        <f ca="1">IF(KALINDO[[#This Row],[//]]="","",INDEX(INDIRECT($2:$2),KALINDO[[#This Row],[//]]))</f>
        <v/>
      </c>
      <c r="R3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03" s="45" t="str">
        <f ca="1">IF(KALINDO[[#This Row],[//]]="","",IF(INDEX(INDIRECT($2:$2),KALINDO[[#This Row],[//]])="","",INDEX(INDIRECT($2:$2),KALINDO[[#This Row],[//]])))</f>
        <v/>
      </c>
      <c r="U303" s="31" t="str">
        <f ca="1">IF(KALINDO[[#This Row],[//]]="","",INDEX(INDIRECT($2:$2),KALINDO[[#This Row],[//]]))</f>
        <v/>
      </c>
      <c r="V303" s="31" t="str">
        <f ca="1">LOWER(SUBSTITUTE(SUBSTITUTE(SUBSTITUTE(SUBSTITUTE(SUBSTITUTE(SUBSTITUTE(SUBSTITUTE(KALINDO[[#This Row],[N.B.nota]]," ",""),"-",""),"(",""),")",""),".",""),",",""),"/",""))</f>
        <v/>
      </c>
      <c r="W303" s="31" t="str">
        <f ca="1">IF(KALINDO[[#This Row],[concat]]="","",MATCH(KALINDO[[#This Row],[concat]],[3]!db[NB NOTA_C],0)+1)</f>
        <v/>
      </c>
      <c r="X303" s="31" t="str">
        <f ca="1">IF(KALINDO[[#This Row],[N.B.nota]]="","",ADDRESS(ROW(KALINDO[QB]),COLUMN(KALINDO[QB]))&amp;":"&amp;ADDRESS(ROW(),COLUMN(KALINDO[QB])))</f>
        <v/>
      </c>
      <c r="Y303" s="46" t="str">
        <f ca="1">IF(KALINDO[[#This Row],[//]]="","",HYPERLINK("[../DB.xlsx]DB!e"&amp;MATCH(KALINDO[[#This Row],[concat]],[3]!db[NB NOTA_C],0)+1,"&gt;"))</f>
        <v/>
      </c>
      <c r="Z303" s="32" t="str">
        <f ca="1">IF(KALINDO[[#This Row],[ID NOTA]]="",INDIRECT(ADDRESS(ROW()-1,COLUMN())),KALINDO[[#This Row],[ID NOTA]])</f>
        <v>ID NOTA_H</v>
      </c>
    </row>
    <row r="304" spans="1:26" x14ac:dyDescent="0.25">
      <c r="A304" s="32"/>
      <c r="B304" s="48" t="str">
        <f>IF(KALINDO[[#This Row],[N_ID]]="","",INDEX(Table1[ID],MATCH(KALINDO[[#This Row],[N_ID]],Table1[N_ID],0)))</f>
        <v/>
      </c>
      <c r="C304" s="48" t="str">
        <f ca="1">IF(KALINDO[[#This Row],[//]]="","",HYPERLINK("[NOTA.xlsx]NOTA!D"&amp;KALINDO[[#This Row],[//]]+2,"&gt;"))</f>
        <v/>
      </c>
      <c r="D304" s="48" t="str">
        <f>IF(KALINDO[[#This Row],[ID NOTA]]="","",INDEX(Table1[QB],MATCH(KALINDO[[#This Row],[ID NOTA]],Table1[ID],0)))</f>
        <v/>
      </c>
      <c r="E30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04" s="48"/>
      <c r="G304" s="30" t="str">
        <f ca="1">IF(KALINDO[[#This Row],[N_ID]]="","",INDEX(INDIRECT($2:$2),KALINDO[[#This Row],[//]]))</f>
        <v/>
      </c>
      <c r="H304" s="30" t="str">
        <f ca="1">IF(KALINDO[[#This Row],[N_ID]]="","",INDEX(INDIRECT($2:$2),KALINDO[[#This Row],[//]]))</f>
        <v/>
      </c>
      <c r="I304" s="31" t="str">
        <f ca="1">IF(KALINDO[[#This Row],[N_ID]]="","",INDEX(INDIRECT($2:$2),KALINDO[[#This Row],[//]]))</f>
        <v/>
      </c>
      <c r="J304" s="31" t="str">
        <f ca="1">IF(KALINDO[[#This Row],[//]]="","",INDEX([3]!db[NB PAJAK],KALINDO[[#This Row],[stt]]-1))</f>
        <v/>
      </c>
      <c r="K304" s="48" t="str">
        <f ca="1">IF(KALINDO[[#This Row],[//]]="","",INDEX(INDIRECT($2:$2),KALINDO[[#This Row],[//]]))</f>
        <v/>
      </c>
      <c r="L304" s="48" t="str">
        <f ca="1">IF(KALINDO[[#This Row],[//]]="","",INDEX(INDIRECT($2:$2),KALINDO[[#This Row],[//]]))</f>
        <v/>
      </c>
      <c r="M304" s="48" t="str">
        <f ca="1">IF(KALINDO[[#This Row],[//]]="","",INDEX(INDIRECT($2:$2),KALINDO[[#This Row],[//]]))</f>
        <v/>
      </c>
      <c r="N304" s="33" t="str">
        <f ca="1">IF(KALINDO[[#This Row],[//]]="","",INDEX(INDIRECT($2:$2),KALINDO[[#This Row],[//]]))</f>
        <v/>
      </c>
      <c r="O304" s="44" t="str">
        <f ca="1">IF(KALINDO[[#This Row],[//]]="","",INDEX(INDIRECT($2:$2),KALINDO[[#This Row],[//]]))</f>
        <v/>
      </c>
      <c r="P304" s="44" t="str">
        <f ca="1">IF(KALINDO[[#This Row],[//]]="","",IF(INDEX(INDIRECT($2:$2),KALINDO[[#This Row],[//]])="","",INDEX(INDIRECT($2:$2),KALINDO[[#This Row],[//]])))</f>
        <v/>
      </c>
      <c r="Q304" s="33" t="str">
        <f ca="1">IF(KALINDO[[#This Row],[//]]="","",INDEX(INDIRECT($2:$2),KALINDO[[#This Row],[//]]))</f>
        <v/>
      </c>
      <c r="R3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04" s="45" t="str">
        <f ca="1">IF(KALINDO[[#This Row],[//]]="","",IF(INDEX(INDIRECT($2:$2),KALINDO[[#This Row],[//]])="","",INDEX(INDIRECT($2:$2),KALINDO[[#This Row],[//]])))</f>
        <v/>
      </c>
      <c r="U304" s="31" t="str">
        <f ca="1">IF(KALINDO[[#This Row],[//]]="","",INDEX(INDIRECT($2:$2),KALINDO[[#This Row],[//]]))</f>
        <v/>
      </c>
      <c r="V304" s="31" t="str">
        <f ca="1">LOWER(SUBSTITUTE(SUBSTITUTE(SUBSTITUTE(SUBSTITUTE(SUBSTITUTE(SUBSTITUTE(SUBSTITUTE(KALINDO[[#This Row],[N.B.nota]]," ",""),"-",""),"(",""),")",""),".",""),",",""),"/",""))</f>
        <v/>
      </c>
      <c r="W304" s="31" t="str">
        <f ca="1">IF(KALINDO[[#This Row],[concat]]="","",MATCH(KALINDO[[#This Row],[concat]],[3]!db[NB NOTA_C],0)+1)</f>
        <v/>
      </c>
      <c r="X304" s="31" t="str">
        <f ca="1">IF(KALINDO[[#This Row],[N.B.nota]]="","",ADDRESS(ROW(KALINDO[QB]),COLUMN(KALINDO[QB]))&amp;":"&amp;ADDRESS(ROW(),COLUMN(KALINDO[QB])))</f>
        <v/>
      </c>
      <c r="Y304" s="46" t="str">
        <f ca="1">IF(KALINDO[[#This Row],[//]]="","",HYPERLINK("[../DB.xlsx]DB!e"&amp;MATCH(KALINDO[[#This Row],[concat]],[3]!db[NB NOTA_C],0)+1,"&gt;"))</f>
        <v/>
      </c>
      <c r="Z304" s="32" t="str">
        <f ca="1">IF(KALINDO[[#This Row],[ID NOTA]]="",INDIRECT(ADDRESS(ROW()-1,COLUMN())),KALINDO[[#This Row],[ID NOTA]])</f>
        <v>ID NOTA_H</v>
      </c>
    </row>
    <row r="305" spans="1:26" x14ac:dyDescent="0.25">
      <c r="A305" s="32"/>
      <c r="B305" s="48" t="str">
        <f>IF(KALINDO[[#This Row],[N_ID]]="","",INDEX(Table1[ID],MATCH(KALINDO[[#This Row],[N_ID]],Table1[N_ID],0)))</f>
        <v/>
      </c>
      <c r="C305" s="48" t="str">
        <f ca="1">IF(KALINDO[[#This Row],[//]]="","",HYPERLINK("[NOTA.xlsx]NOTA!D"&amp;KALINDO[[#This Row],[//]]+2,"&gt;"))</f>
        <v/>
      </c>
      <c r="D305" s="48" t="str">
        <f>IF(KALINDO[[#This Row],[ID NOTA]]="","",INDEX(Table1[QB],MATCH(KALINDO[[#This Row],[ID NOTA]],Table1[ID],0)))</f>
        <v/>
      </c>
      <c r="E30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05" s="48"/>
      <c r="G305" s="30" t="str">
        <f ca="1">IF(KALINDO[[#This Row],[N_ID]]="","",INDEX(INDIRECT($2:$2),KALINDO[[#This Row],[//]]))</f>
        <v/>
      </c>
      <c r="H305" s="30" t="str">
        <f ca="1">IF(KALINDO[[#This Row],[N_ID]]="","",INDEX(INDIRECT($2:$2),KALINDO[[#This Row],[//]]))</f>
        <v/>
      </c>
      <c r="I305" s="31" t="str">
        <f ca="1">IF(KALINDO[[#This Row],[N_ID]]="","",INDEX(INDIRECT($2:$2),KALINDO[[#This Row],[//]]))</f>
        <v/>
      </c>
      <c r="J305" s="31" t="str">
        <f ca="1">IF(KALINDO[[#This Row],[//]]="","",INDEX([3]!db[NB PAJAK],KALINDO[[#This Row],[stt]]-1))</f>
        <v/>
      </c>
      <c r="K305" s="48" t="str">
        <f ca="1">IF(KALINDO[[#This Row],[//]]="","",INDEX(INDIRECT($2:$2),KALINDO[[#This Row],[//]]))</f>
        <v/>
      </c>
      <c r="L305" s="48" t="str">
        <f ca="1">IF(KALINDO[[#This Row],[//]]="","",INDEX(INDIRECT($2:$2),KALINDO[[#This Row],[//]]))</f>
        <v/>
      </c>
      <c r="M305" s="48" t="str">
        <f ca="1">IF(KALINDO[[#This Row],[//]]="","",INDEX(INDIRECT($2:$2),KALINDO[[#This Row],[//]]))</f>
        <v/>
      </c>
      <c r="N305" s="33" t="str">
        <f ca="1">IF(KALINDO[[#This Row],[//]]="","",INDEX(INDIRECT($2:$2),KALINDO[[#This Row],[//]]))</f>
        <v/>
      </c>
      <c r="O305" s="44" t="str">
        <f ca="1">IF(KALINDO[[#This Row],[//]]="","",INDEX(INDIRECT($2:$2),KALINDO[[#This Row],[//]]))</f>
        <v/>
      </c>
      <c r="P305" s="44" t="str">
        <f ca="1">IF(KALINDO[[#This Row],[//]]="","",IF(INDEX(INDIRECT($2:$2),KALINDO[[#This Row],[//]])="","",INDEX(INDIRECT($2:$2),KALINDO[[#This Row],[//]])))</f>
        <v/>
      </c>
      <c r="Q305" s="33" t="str">
        <f ca="1">IF(KALINDO[[#This Row],[//]]="","",INDEX(INDIRECT($2:$2),KALINDO[[#This Row],[//]]))</f>
        <v/>
      </c>
      <c r="R3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05" s="45" t="str">
        <f ca="1">IF(KALINDO[[#This Row],[//]]="","",IF(INDEX(INDIRECT($2:$2),KALINDO[[#This Row],[//]])="","",INDEX(INDIRECT($2:$2),KALINDO[[#This Row],[//]])))</f>
        <v/>
      </c>
      <c r="U305" s="31" t="str">
        <f ca="1">IF(KALINDO[[#This Row],[//]]="","",INDEX(INDIRECT($2:$2),KALINDO[[#This Row],[//]]))</f>
        <v/>
      </c>
      <c r="V305" s="31" t="str">
        <f ca="1">LOWER(SUBSTITUTE(SUBSTITUTE(SUBSTITUTE(SUBSTITUTE(SUBSTITUTE(SUBSTITUTE(SUBSTITUTE(KALINDO[[#This Row],[N.B.nota]]," ",""),"-",""),"(",""),")",""),".",""),",",""),"/",""))</f>
        <v/>
      </c>
      <c r="W305" s="31" t="str">
        <f ca="1">IF(KALINDO[[#This Row],[concat]]="","",MATCH(KALINDO[[#This Row],[concat]],[3]!db[NB NOTA_C],0)+1)</f>
        <v/>
      </c>
      <c r="X305" s="31" t="str">
        <f ca="1">IF(KALINDO[[#This Row],[N.B.nota]]="","",ADDRESS(ROW(KALINDO[QB]),COLUMN(KALINDO[QB]))&amp;":"&amp;ADDRESS(ROW(),COLUMN(KALINDO[QB])))</f>
        <v/>
      </c>
      <c r="Y305" s="46" t="str">
        <f ca="1">IF(KALINDO[[#This Row],[//]]="","",HYPERLINK("[../DB.xlsx]DB!e"&amp;MATCH(KALINDO[[#This Row],[concat]],[3]!db[NB NOTA_C],0)+1,"&gt;"))</f>
        <v/>
      </c>
      <c r="Z305" s="32" t="str">
        <f ca="1">IF(KALINDO[[#This Row],[ID NOTA]]="",INDIRECT(ADDRESS(ROW()-1,COLUMN())),KALINDO[[#This Row],[ID NOTA]])</f>
        <v>ID NOTA_H</v>
      </c>
    </row>
    <row r="306" spans="1:26" x14ac:dyDescent="0.25">
      <c r="A306" s="32"/>
      <c r="B306" s="48" t="str">
        <f>IF(KALINDO[[#This Row],[N_ID]]="","",INDEX(Table1[ID],MATCH(KALINDO[[#This Row],[N_ID]],Table1[N_ID],0)))</f>
        <v/>
      </c>
      <c r="C306" s="48" t="str">
        <f ca="1">IF(KALINDO[[#This Row],[//]]="","",HYPERLINK("[NOTA.xlsx]NOTA!D"&amp;KALINDO[[#This Row],[//]]+2,"&gt;"))</f>
        <v/>
      </c>
      <c r="D306" s="48" t="str">
        <f>IF(KALINDO[[#This Row],[ID NOTA]]="","",INDEX(Table1[QB],MATCH(KALINDO[[#This Row],[ID NOTA]],Table1[ID],0)))</f>
        <v/>
      </c>
      <c r="E30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06" s="48"/>
      <c r="G306" s="30" t="str">
        <f ca="1">IF(KALINDO[[#This Row],[N_ID]]="","",INDEX(INDIRECT($2:$2),KALINDO[[#This Row],[//]]))</f>
        <v/>
      </c>
      <c r="H306" s="30" t="str">
        <f ca="1">IF(KALINDO[[#This Row],[N_ID]]="","",INDEX(INDIRECT($2:$2),KALINDO[[#This Row],[//]]))</f>
        <v/>
      </c>
      <c r="I306" s="31" t="str">
        <f ca="1">IF(KALINDO[[#This Row],[N_ID]]="","",INDEX(INDIRECT($2:$2),KALINDO[[#This Row],[//]]))</f>
        <v/>
      </c>
      <c r="J306" s="31" t="str">
        <f ca="1">IF(KALINDO[[#This Row],[//]]="","",INDEX([3]!db[NB PAJAK],KALINDO[[#This Row],[stt]]-1))</f>
        <v/>
      </c>
      <c r="K306" s="48" t="str">
        <f ca="1">IF(KALINDO[[#This Row],[//]]="","",INDEX(INDIRECT($2:$2),KALINDO[[#This Row],[//]]))</f>
        <v/>
      </c>
      <c r="L306" s="48" t="str">
        <f ca="1">IF(KALINDO[[#This Row],[//]]="","",INDEX(INDIRECT($2:$2),KALINDO[[#This Row],[//]]))</f>
        <v/>
      </c>
      <c r="M306" s="48" t="str">
        <f ca="1">IF(KALINDO[[#This Row],[//]]="","",INDEX(INDIRECT($2:$2),KALINDO[[#This Row],[//]]))</f>
        <v/>
      </c>
      <c r="N306" s="33" t="str">
        <f ca="1">IF(KALINDO[[#This Row],[//]]="","",INDEX(INDIRECT($2:$2),KALINDO[[#This Row],[//]]))</f>
        <v/>
      </c>
      <c r="O306" s="44" t="str">
        <f ca="1">IF(KALINDO[[#This Row],[//]]="","",INDEX(INDIRECT($2:$2),KALINDO[[#This Row],[//]]))</f>
        <v/>
      </c>
      <c r="P306" s="44" t="str">
        <f ca="1">IF(KALINDO[[#This Row],[//]]="","",IF(INDEX(INDIRECT($2:$2),KALINDO[[#This Row],[//]])="","",INDEX(INDIRECT($2:$2),KALINDO[[#This Row],[//]])))</f>
        <v/>
      </c>
      <c r="Q306" s="33" t="str">
        <f ca="1">IF(KALINDO[[#This Row],[//]]="","",INDEX(INDIRECT($2:$2),KALINDO[[#This Row],[//]]))</f>
        <v/>
      </c>
      <c r="R3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06" s="45" t="str">
        <f ca="1">IF(KALINDO[[#This Row],[//]]="","",IF(INDEX(INDIRECT($2:$2),KALINDO[[#This Row],[//]])="","",INDEX(INDIRECT($2:$2),KALINDO[[#This Row],[//]])))</f>
        <v/>
      </c>
      <c r="U306" s="31" t="str">
        <f ca="1">IF(KALINDO[[#This Row],[//]]="","",INDEX(INDIRECT($2:$2),KALINDO[[#This Row],[//]]))</f>
        <v/>
      </c>
      <c r="V306" s="31" t="str">
        <f ca="1">LOWER(SUBSTITUTE(SUBSTITUTE(SUBSTITUTE(SUBSTITUTE(SUBSTITUTE(SUBSTITUTE(SUBSTITUTE(KALINDO[[#This Row],[N.B.nota]]," ",""),"-",""),"(",""),")",""),".",""),",",""),"/",""))</f>
        <v/>
      </c>
      <c r="W306" s="31" t="str">
        <f ca="1">IF(KALINDO[[#This Row],[concat]]="","",MATCH(KALINDO[[#This Row],[concat]],[3]!db[NB NOTA_C],0)+1)</f>
        <v/>
      </c>
      <c r="X306" s="31" t="str">
        <f ca="1">IF(KALINDO[[#This Row],[N.B.nota]]="","",ADDRESS(ROW(KALINDO[QB]),COLUMN(KALINDO[QB]))&amp;":"&amp;ADDRESS(ROW(),COLUMN(KALINDO[QB])))</f>
        <v/>
      </c>
      <c r="Y306" s="46" t="str">
        <f ca="1">IF(KALINDO[[#This Row],[//]]="","",HYPERLINK("[../DB.xlsx]DB!e"&amp;MATCH(KALINDO[[#This Row],[concat]],[3]!db[NB NOTA_C],0)+1,"&gt;"))</f>
        <v/>
      </c>
      <c r="Z306" s="32" t="str">
        <f ca="1">IF(KALINDO[[#This Row],[ID NOTA]]="",INDIRECT(ADDRESS(ROW()-1,COLUMN())),KALINDO[[#This Row],[ID NOTA]])</f>
        <v>ID NOTA_H</v>
      </c>
    </row>
    <row r="307" spans="1:26" x14ac:dyDescent="0.25">
      <c r="A307" s="32"/>
      <c r="B307" s="48" t="str">
        <f>IF(KALINDO[[#This Row],[N_ID]]="","",INDEX(Table1[ID],MATCH(KALINDO[[#This Row],[N_ID]],Table1[N_ID],0)))</f>
        <v/>
      </c>
      <c r="C307" s="48" t="str">
        <f ca="1">IF(KALINDO[[#This Row],[//]]="","",HYPERLINK("[NOTA.xlsx]NOTA!D"&amp;KALINDO[[#This Row],[//]]+2,"&gt;"))</f>
        <v/>
      </c>
      <c r="D307" s="48" t="str">
        <f>IF(KALINDO[[#This Row],[ID NOTA]]="","",INDEX(Table1[QB],MATCH(KALINDO[[#This Row],[ID NOTA]],Table1[ID],0)))</f>
        <v/>
      </c>
      <c r="E30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07" s="48"/>
      <c r="G307" s="30" t="str">
        <f ca="1">IF(KALINDO[[#This Row],[N_ID]]="","",INDEX(INDIRECT($2:$2),KALINDO[[#This Row],[//]]))</f>
        <v/>
      </c>
      <c r="H307" s="30" t="str">
        <f ca="1">IF(KALINDO[[#This Row],[N_ID]]="","",INDEX(INDIRECT($2:$2),KALINDO[[#This Row],[//]]))</f>
        <v/>
      </c>
      <c r="I307" s="31" t="str">
        <f ca="1">IF(KALINDO[[#This Row],[N_ID]]="","",INDEX(INDIRECT($2:$2),KALINDO[[#This Row],[//]]))</f>
        <v/>
      </c>
      <c r="J307" s="31" t="str">
        <f ca="1">IF(KALINDO[[#This Row],[//]]="","",INDEX([3]!db[NB PAJAK],KALINDO[[#This Row],[stt]]-1))</f>
        <v/>
      </c>
      <c r="K307" s="48" t="str">
        <f ca="1">IF(KALINDO[[#This Row],[//]]="","",INDEX(INDIRECT($2:$2),KALINDO[[#This Row],[//]]))</f>
        <v/>
      </c>
      <c r="L307" s="48" t="str">
        <f ca="1">IF(KALINDO[[#This Row],[//]]="","",INDEX(INDIRECT($2:$2),KALINDO[[#This Row],[//]]))</f>
        <v/>
      </c>
      <c r="M307" s="48" t="str">
        <f ca="1">IF(KALINDO[[#This Row],[//]]="","",INDEX(INDIRECT($2:$2),KALINDO[[#This Row],[//]]))</f>
        <v/>
      </c>
      <c r="N307" s="33" t="str">
        <f ca="1">IF(KALINDO[[#This Row],[//]]="","",INDEX(INDIRECT($2:$2),KALINDO[[#This Row],[//]]))</f>
        <v/>
      </c>
      <c r="O307" s="44" t="str">
        <f ca="1">IF(KALINDO[[#This Row],[//]]="","",INDEX(INDIRECT($2:$2),KALINDO[[#This Row],[//]]))</f>
        <v/>
      </c>
      <c r="P307" s="44" t="str">
        <f ca="1">IF(KALINDO[[#This Row],[//]]="","",IF(INDEX(INDIRECT($2:$2),KALINDO[[#This Row],[//]])="","",INDEX(INDIRECT($2:$2),KALINDO[[#This Row],[//]])))</f>
        <v/>
      </c>
      <c r="Q307" s="33" t="str">
        <f ca="1">IF(KALINDO[[#This Row],[//]]="","",INDEX(INDIRECT($2:$2),KALINDO[[#This Row],[//]]))</f>
        <v/>
      </c>
      <c r="R3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07" s="45" t="str">
        <f ca="1">IF(KALINDO[[#This Row],[//]]="","",IF(INDEX(INDIRECT($2:$2),KALINDO[[#This Row],[//]])="","",INDEX(INDIRECT($2:$2),KALINDO[[#This Row],[//]])))</f>
        <v/>
      </c>
      <c r="U307" s="31" t="str">
        <f ca="1">IF(KALINDO[[#This Row],[//]]="","",INDEX(INDIRECT($2:$2),KALINDO[[#This Row],[//]]))</f>
        <v/>
      </c>
      <c r="V307" s="31" t="str">
        <f ca="1">LOWER(SUBSTITUTE(SUBSTITUTE(SUBSTITUTE(SUBSTITUTE(SUBSTITUTE(SUBSTITUTE(SUBSTITUTE(KALINDO[[#This Row],[N.B.nota]]," ",""),"-",""),"(",""),")",""),".",""),",",""),"/",""))</f>
        <v/>
      </c>
      <c r="W307" s="31" t="str">
        <f ca="1">IF(KALINDO[[#This Row],[concat]]="","",MATCH(KALINDO[[#This Row],[concat]],[3]!db[NB NOTA_C],0)+1)</f>
        <v/>
      </c>
      <c r="X307" s="31" t="str">
        <f ca="1">IF(KALINDO[[#This Row],[N.B.nota]]="","",ADDRESS(ROW(KALINDO[QB]),COLUMN(KALINDO[QB]))&amp;":"&amp;ADDRESS(ROW(),COLUMN(KALINDO[QB])))</f>
        <v/>
      </c>
      <c r="Y307" s="46" t="str">
        <f ca="1">IF(KALINDO[[#This Row],[//]]="","",HYPERLINK("[../DB.xlsx]DB!e"&amp;MATCH(KALINDO[[#This Row],[concat]],[3]!db[NB NOTA_C],0)+1,"&gt;"))</f>
        <v/>
      </c>
      <c r="Z307" s="32" t="str">
        <f ca="1">IF(KALINDO[[#This Row],[ID NOTA]]="",INDIRECT(ADDRESS(ROW()-1,COLUMN())),KALINDO[[#This Row],[ID NOTA]])</f>
        <v>ID NOTA_H</v>
      </c>
    </row>
    <row r="308" spans="1:26" x14ac:dyDescent="0.25">
      <c r="A308" s="32"/>
      <c r="B308" s="48" t="str">
        <f>IF(KALINDO[[#This Row],[N_ID]]="","",INDEX(Table1[ID],MATCH(KALINDO[[#This Row],[N_ID]],Table1[N_ID],0)))</f>
        <v/>
      </c>
      <c r="C308" s="48" t="str">
        <f ca="1">IF(KALINDO[[#This Row],[//]]="","",HYPERLINK("[NOTA.xlsx]NOTA!D"&amp;KALINDO[[#This Row],[//]]+2,"&gt;"))</f>
        <v/>
      </c>
      <c r="D308" s="48" t="str">
        <f>IF(KALINDO[[#This Row],[ID NOTA]]="","",INDEX(Table1[QB],MATCH(KALINDO[[#This Row],[ID NOTA]],Table1[ID],0)))</f>
        <v/>
      </c>
      <c r="E30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08" s="48"/>
      <c r="G308" s="30" t="str">
        <f ca="1">IF(KALINDO[[#This Row],[N_ID]]="","",INDEX(INDIRECT($2:$2),KALINDO[[#This Row],[//]]))</f>
        <v/>
      </c>
      <c r="H308" s="30" t="str">
        <f ca="1">IF(KALINDO[[#This Row],[N_ID]]="","",INDEX(INDIRECT($2:$2),KALINDO[[#This Row],[//]]))</f>
        <v/>
      </c>
      <c r="I308" s="31" t="str">
        <f ca="1">IF(KALINDO[[#This Row],[N_ID]]="","",INDEX(INDIRECT($2:$2),KALINDO[[#This Row],[//]]))</f>
        <v/>
      </c>
      <c r="J308" s="31" t="str">
        <f ca="1">IF(KALINDO[[#This Row],[//]]="","",INDEX([3]!db[NB PAJAK],KALINDO[[#This Row],[stt]]-1))</f>
        <v/>
      </c>
      <c r="K308" s="48" t="str">
        <f ca="1">IF(KALINDO[[#This Row],[//]]="","",INDEX(INDIRECT($2:$2),KALINDO[[#This Row],[//]]))</f>
        <v/>
      </c>
      <c r="L308" s="48" t="str">
        <f ca="1">IF(KALINDO[[#This Row],[//]]="","",INDEX(INDIRECT($2:$2),KALINDO[[#This Row],[//]]))</f>
        <v/>
      </c>
      <c r="M308" s="48" t="str">
        <f ca="1">IF(KALINDO[[#This Row],[//]]="","",INDEX(INDIRECT($2:$2),KALINDO[[#This Row],[//]]))</f>
        <v/>
      </c>
      <c r="N308" s="33" t="str">
        <f ca="1">IF(KALINDO[[#This Row],[//]]="","",INDEX(INDIRECT($2:$2),KALINDO[[#This Row],[//]]))</f>
        <v/>
      </c>
      <c r="O308" s="44" t="str">
        <f ca="1">IF(KALINDO[[#This Row],[//]]="","",INDEX(INDIRECT($2:$2),KALINDO[[#This Row],[//]]))</f>
        <v/>
      </c>
      <c r="P308" s="44" t="str">
        <f ca="1">IF(KALINDO[[#This Row],[//]]="","",IF(INDEX(INDIRECT($2:$2),KALINDO[[#This Row],[//]])="","",INDEX(INDIRECT($2:$2),KALINDO[[#This Row],[//]])))</f>
        <v/>
      </c>
      <c r="Q308" s="33" t="str">
        <f ca="1">IF(KALINDO[[#This Row],[//]]="","",INDEX(INDIRECT($2:$2),KALINDO[[#This Row],[//]]))</f>
        <v/>
      </c>
      <c r="R3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08" s="45" t="str">
        <f ca="1">IF(KALINDO[[#This Row],[//]]="","",IF(INDEX(INDIRECT($2:$2),KALINDO[[#This Row],[//]])="","",INDEX(INDIRECT($2:$2),KALINDO[[#This Row],[//]])))</f>
        <v/>
      </c>
      <c r="U308" s="31" t="str">
        <f ca="1">IF(KALINDO[[#This Row],[//]]="","",INDEX(INDIRECT($2:$2),KALINDO[[#This Row],[//]]))</f>
        <v/>
      </c>
      <c r="V308" s="31" t="str">
        <f ca="1">LOWER(SUBSTITUTE(SUBSTITUTE(SUBSTITUTE(SUBSTITUTE(SUBSTITUTE(SUBSTITUTE(SUBSTITUTE(KALINDO[[#This Row],[N.B.nota]]," ",""),"-",""),"(",""),")",""),".",""),",",""),"/",""))</f>
        <v/>
      </c>
      <c r="W308" s="31" t="str">
        <f ca="1">IF(KALINDO[[#This Row],[concat]]="","",MATCH(KALINDO[[#This Row],[concat]],[3]!db[NB NOTA_C],0)+1)</f>
        <v/>
      </c>
      <c r="X308" s="31" t="str">
        <f ca="1">IF(KALINDO[[#This Row],[N.B.nota]]="","",ADDRESS(ROW(KALINDO[QB]),COLUMN(KALINDO[QB]))&amp;":"&amp;ADDRESS(ROW(),COLUMN(KALINDO[QB])))</f>
        <v/>
      </c>
      <c r="Y308" s="46" t="str">
        <f ca="1">IF(KALINDO[[#This Row],[//]]="","",HYPERLINK("[../DB.xlsx]DB!e"&amp;MATCH(KALINDO[[#This Row],[concat]],[3]!db[NB NOTA_C],0)+1,"&gt;"))</f>
        <v/>
      </c>
      <c r="Z308" s="32" t="str">
        <f ca="1">IF(KALINDO[[#This Row],[ID NOTA]]="",INDIRECT(ADDRESS(ROW()-1,COLUMN())),KALINDO[[#This Row],[ID NOTA]])</f>
        <v>ID NOTA_H</v>
      </c>
    </row>
    <row r="309" spans="1:26" x14ac:dyDescent="0.25">
      <c r="A309" s="32"/>
      <c r="B309" s="48" t="str">
        <f>IF(KALINDO[[#This Row],[N_ID]]="","",INDEX(Table1[ID],MATCH(KALINDO[[#This Row],[N_ID]],Table1[N_ID],0)))</f>
        <v/>
      </c>
      <c r="C309" s="48" t="str">
        <f ca="1">IF(KALINDO[[#This Row],[//]]="","",HYPERLINK("[NOTA.xlsx]NOTA!D"&amp;KALINDO[[#This Row],[//]]+2,"&gt;"))</f>
        <v/>
      </c>
      <c r="D309" s="48" t="str">
        <f>IF(KALINDO[[#This Row],[ID NOTA]]="","",INDEX(Table1[QB],MATCH(KALINDO[[#This Row],[ID NOTA]],Table1[ID],0)))</f>
        <v/>
      </c>
      <c r="E30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09" s="48"/>
      <c r="G309" s="30" t="str">
        <f ca="1">IF(KALINDO[[#This Row],[N_ID]]="","",INDEX(INDIRECT($2:$2),KALINDO[[#This Row],[//]]))</f>
        <v/>
      </c>
      <c r="H309" s="30" t="str">
        <f ca="1">IF(KALINDO[[#This Row],[N_ID]]="","",INDEX(INDIRECT($2:$2),KALINDO[[#This Row],[//]]))</f>
        <v/>
      </c>
      <c r="I309" s="31" t="str">
        <f ca="1">IF(KALINDO[[#This Row],[N_ID]]="","",INDEX(INDIRECT($2:$2),KALINDO[[#This Row],[//]]))</f>
        <v/>
      </c>
      <c r="J309" s="31" t="str">
        <f ca="1">IF(KALINDO[[#This Row],[//]]="","",INDEX([3]!db[NB PAJAK],KALINDO[[#This Row],[stt]]-1))</f>
        <v/>
      </c>
      <c r="K309" s="48" t="str">
        <f ca="1">IF(KALINDO[[#This Row],[//]]="","",INDEX(INDIRECT($2:$2),KALINDO[[#This Row],[//]]))</f>
        <v/>
      </c>
      <c r="L309" s="48" t="str">
        <f ca="1">IF(KALINDO[[#This Row],[//]]="","",INDEX(INDIRECT($2:$2),KALINDO[[#This Row],[//]]))</f>
        <v/>
      </c>
      <c r="M309" s="48" t="str">
        <f ca="1">IF(KALINDO[[#This Row],[//]]="","",INDEX(INDIRECT($2:$2),KALINDO[[#This Row],[//]]))</f>
        <v/>
      </c>
      <c r="N309" s="33" t="str">
        <f ca="1">IF(KALINDO[[#This Row],[//]]="","",INDEX(INDIRECT($2:$2),KALINDO[[#This Row],[//]]))</f>
        <v/>
      </c>
      <c r="O309" s="44" t="str">
        <f ca="1">IF(KALINDO[[#This Row],[//]]="","",INDEX(INDIRECT($2:$2),KALINDO[[#This Row],[//]]))</f>
        <v/>
      </c>
      <c r="P309" s="44" t="str">
        <f ca="1">IF(KALINDO[[#This Row],[//]]="","",IF(INDEX(INDIRECT($2:$2),KALINDO[[#This Row],[//]])="","",INDEX(INDIRECT($2:$2),KALINDO[[#This Row],[//]])))</f>
        <v/>
      </c>
      <c r="Q309" s="33" t="str">
        <f ca="1">IF(KALINDO[[#This Row],[//]]="","",INDEX(INDIRECT($2:$2),KALINDO[[#This Row],[//]]))</f>
        <v/>
      </c>
      <c r="R3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09" s="45" t="str">
        <f ca="1">IF(KALINDO[[#This Row],[//]]="","",IF(INDEX(INDIRECT($2:$2),KALINDO[[#This Row],[//]])="","",INDEX(INDIRECT($2:$2),KALINDO[[#This Row],[//]])))</f>
        <v/>
      </c>
      <c r="U309" s="31" t="str">
        <f ca="1">IF(KALINDO[[#This Row],[//]]="","",INDEX(INDIRECT($2:$2),KALINDO[[#This Row],[//]]))</f>
        <v/>
      </c>
      <c r="V309" s="31" t="str">
        <f ca="1">LOWER(SUBSTITUTE(SUBSTITUTE(SUBSTITUTE(SUBSTITUTE(SUBSTITUTE(SUBSTITUTE(SUBSTITUTE(KALINDO[[#This Row],[N.B.nota]]," ",""),"-",""),"(",""),")",""),".",""),",",""),"/",""))</f>
        <v/>
      </c>
      <c r="W309" s="31" t="str">
        <f ca="1">IF(KALINDO[[#This Row],[concat]]="","",MATCH(KALINDO[[#This Row],[concat]],[3]!db[NB NOTA_C],0)+1)</f>
        <v/>
      </c>
      <c r="X309" s="31" t="str">
        <f ca="1">IF(KALINDO[[#This Row],[N.B.nota]]="","",ADDRESS(ROW(KALINDO[QB]),COLUMN(KALINDO[QB]))&amp;":"&amp;ADDRESS(ROW(),COLUMN(KALINDO[QB])))</f>
        <v/>
      </c>
      <c r="Y309" s="46" t="str">
        <f ca="1">IF(KALINDO[[#This Row],[//]]="","",HYPERLINK("[../DB.xlsx]DB!e"&amp;MATCH(KALINDO[[#This Row],[concat]],[3]!db[NB NOTA_C],0)+1,"&gt;"))</f>
        <v/>
      </c>
      <c r="Z309" s="32" t="str">
        <f ca="1">IF(KALINDO[[#This Row],[ID NOTA]]="",INDIRECT(ADDRESS(ROW()-1,COLUMN())),KALINDO[[#This Row],[ID NOTA]])</f>
        <v>ID NOTA_H</v>
      </c>
    </row>
    <row r="310" spans="1:26" x14ac:dyDescent="0.25">
      <c r="A310" s="32"/>
      <c r="B310" s="48" t="str">
        <f>IF(KALINDO[[#This Row],[N_ID]]="","",INDEX(Table1[ID],MATCH(KALINDO[[#This Row],[N_ID]],Table1[N_ID],0)))</f>
        <v/>
      </c>
      <c r="C310" s="48" t="str">
        <f ca="1">IF(KALINDO[[#This Row],[//]]="","",HYPERLINK("[NOTA.xlsx]NOTA!D"&amp;KALINDO[[#This Row],[//]]+2,"&gt;"))</f>
        <v/>
      </c>
      <c r="D310" s="48" t="str">
        <f>IF(KALINDO[[#This Row],[ID NOTA]]="","",INDEX(Table1[QB],MATCH(KALINDO[[#This Row],[ID NOTA]],Table1[ID],0)))</f>
        <v/>
      </c>
      <c r="E31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10" s="48"/>
      <c r="G310" s="30" t="str">
        <f ca="1">IF(KALINDO[[#This Row],[N_ID]]="","",INDEX(INDIRECT($2:$2),KALINDO[[#This Row],[//]]))</f>
        <v/>
      </c>
      <c r="H310" s="30" t="str">
        <f ca="1">IF(KALINDO[[#This Row],[N_ID]]="","",INDEX(INDIRECT($2:$2),KALINDO[[#This Row],[//]]))</f>
        <v/>
      </c>
      <c r="I310" s="31" t="str">
        <f ca="1">IF(KALINDO[[#This Row],[N_ID]]="","",INDEX(INDIRECT($2:$2),KALINDO[[#This Row],[//]]))</f>
        <v/>
      </c>
      <c r="J310" s="31" t="str">
        <f ca="1">IF(KALINDO[[#This Row],[//]]="","",INDEX([3]!db[NB PAJAK],KALINDO[[#This Row],[stt]]-1))</f>
        <v/>
      </c>
      <c r="K310" s="48" t="str">
        <f ca="1">IF(KALINDO[[#This Row],[//]]="","",INDEX(INDIRECT($2:$2),KALINDO[[#This Row],[//]]))</f>
        <v/>
      </c>
      <c r="L310" s="48" t="str">
        <f ca="1">IF(KALINDO[[#This Row],[//]]="","",INDEX(INDIRECT($2:$2),KALINDO[[#This Row],[//]]))</f>
        <v/>
      </c>
      <c r="M310" s="48" t="str">
        <f ca="1">IF(KALINDO[[#This Row],[//]]="","",INDEX(INDIRECT($2:$2),KALINDO[[#This Row],[//]]))</f>
        <v/>
      </c>
      <c r="N310" s="33" t="str">
        <f ca="1">IF(KALINDO[[#This Row],[//]]="","",INDEX(INDIRECT($2:$2),KALINDO[[#This Row],[//]]))</f>
        <v/>
      </c>
      <c r="O310" s="44" t="str">
        <f ca="1">IF(KALINDO[[#This Row],[//]]="","",INDEX(INDIRECT($2:$2),KALINDO[[#This Row],[//]]))</f>
        <v/>
      </c>
      <c r="P310" s="44" t="str">
        <f ca="1">IF(KALINDO[[#This Row],[//]]="","",IF(INDEX(INDIRECT($2:$2),KALINDO[[#This Row],[//]])="","",INDEX(INDIRECT($2:$2),KALINDO[[#This Row],[//]])))</f>
        <v/>
      </c>
      <c r="Q310" s="33" t="str">
        <f ca="1">IF(KALINDO[[#This Row],[//]]="","",INDEX(INDIRECT($2:$2),KALINDO[[#This Row],[//]]))</f>
        <v/>
      </c>
      <c r="R3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10" s="45" t="str">
        <f ca="1">IF(KALINDO[[#This Row],[//]]="","",IF(INDEX(INDIRECT($2:$2),KALINDO[[#This Row],[//]])="","",INDEX(INDIRECT($2:$2),KALINDO[[#This Row],[//]])))</f>
        <v/>
      </c>
      <c r="U310" s="31" t="str">
        <f ca="1">IF(KALINDO[[#This Row],[//]]="","",INDEX(INDIRECT($2:$2),KALINDO[[#This Row],[//]]))</f>
        <v/>
      </c>
      <c r="V310" s="31" t="str">
        <f ca="1">LOWER(SUBSTITUTE(SUBSTITUTE(SUBSTITUTE(SUBSTITUTE(SUBSTITUTE(SUBSTITUTE(SUBSTITUTE(KALINDO[[#This Row],[N.B.nota]]," ",""),"-",""),"(",""),")",""),".",""),",",""),"/",""))</f>
        <v/>
      </c>
      <c r="W310" s="31" t="str">
        <f ca="1">IF(KALINDO[[#This Row],[concat]]="","",MATCH(KALINDO[[#This Row],[concat]],[3]!db[NB NOTA_C],0)+1)</f>
        <v/>
      </c>
      <c r="X310" s="31" t="str">
        <f ca="1">IF(KALINDO[[#This Row],[N.B.nota]]="","",ADDRESS(ROW(KALINDO[QB]),COLUMN(KALINDO[QB]))&amp;":"&amp;ADDRESS(ROW(),COLUMN(KALINDO[QB])))</f>
        <v/>
      </c>
      <c r="Y310" s="46" t="str">
        <f ca="1">IF(KALINDO[[#This Row],[//]]="","",HYPERLINK("[../DB.xlsx]DB!e"&amp;MATCH(KALINDO[[#This Row],[concat]],[3]!db[NB NOTA_C],0)+1,"&gt;"))</f>
        <v/>
      </c>
      <c r="Z310" s="32" t="str">
        <f ca="1">IF(KALINDO[[#This Row],[ID NOTA]]="",INDIRECT(ADDRESS(ROW()-1,COLUMN())),KALINDO[[#This Row],[ID NOTA]])</f>
        <v>ID NOTA_H</v>
      </c>
    </row>
    <row r="311" spans="1:26" x14ac:dyDescent="0.25">
      <c r="A311" s="32"/>
      <c r="B311" s="48" t="str">
        <f>IF(KALINDO[[#This Row],[N_ID]]="","",INDEX(Table1[ID],MATCH(KALINDO[[#This Row],[N_ID]],Table1[N_ID],0)))</f>
        <v/>
      </c>
      <c r="C311" s="48" t="str">
        <f ca="1">IF(KALINDO[[#This Row],[//]]="","",HYPERLINK("[NOTA.xlsx]NOTA!D"&amp;KALINDO[[#This Row],[//]]+2,"&gt;"))</f>
        <v/>
      </c>
      <c r="D311" s="48" t="str">
        <f>IF(KALINDO[[#This Row],[ID NOTA]]="","",INDEX(Table1[QB],MATCH(KALINDO[[#This Row],[ID NOTA]],Table1[ID],0)))</f>
        <v/>
      </c>
      <c r="E31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11" s="48"/>
      <c r="G311" s="30" t="str">
        <f ca="1">IF(KALINDO[[#This Row],[N_ID]]="","",INDEX(INDIRECT($2:$2),KALINDO[[#This Row],[//]]))</f>
        <v/>
      </c>
      <c r="H311" s="30" t="str">
        <f ca="1">IF(KALINDO[[#This Row],[N_ID]]="","",INDEX(INDIRECT($2:$2),KALINDO[[#This Row],[//]]))</f>
        <v/>
      </c>
      <c r="I311" s="31" t="str">
        <f ca="1">IF(KALINDO[[#This Row],[N_ID]]="","",INDEX(INDIRECT($2:$2),KALINDO[[#This Row],[//]]))</f>
        <v/>
      </c>
      <c r="J311" s="31" t="str">
        <f ca="1">IF(KALINDO[[#This Row],[//]]="","",INDEX([3]!db[NB PAJAK],KALINDO[[#This Row],[stt]]-1))</f>
        <v/>
      </c>
      <c r="K311" s="48" t="str">
        <f ca="1">IF(KALINDO[[#This Row],[//]]="","",INDEX(INDIRECT($2:$2),KALINDO[[#This Row],[//]]))</f>
        <v/>
      </c>
      <c r="L311" s="48" t="str">
        <f ca="1">IF(KALINDO[[#This Row],[//]]="","",INDEX(INDIRECT($2:$2),KALINDO[[#This Row],[//]]))</f>
        <v/>
      </c>
      <c r="M311" s="48" t="str">
        <f ca="1">IF(KALINDO[[#This Row],[//]]="","",INDEX(INDIRECT($2:$2),KALINDO[[#This Row],[//]]))</f>
        <v/>
      </c>
      <c r="N311" s="33" t="str">
        <f ca="1">IF(KALINDO[[#This Row],[//]]="","",INDEX(INDIRECT($2:$2),KALINDO[[#This Row],[//]]))</f>
        <v/>
      </c>
      <c r="O311" s="44" t="str">
        <f ca="1">IF(KALINDO[[#This Row],[//]]="","",INDEX(INDIRECT($2:$2),KALINDO[[#This Row],[//]]))</f>
        <v/>
      </c>
      <c r="P311" s="44" t="str">
        <f ca="1">IF(KALINDO[[#This Row],[//]]="","",IF(INDEX(INDIRECT($2:$2),KALINDO[[#This Row],[//]])="","",INDEX(INDIRECT($2:$2),KALINDO[[#This Row],[//]])))</f>
        <v/>
      </c>
      <c r="Q311" s="33" t="str">
        <f ca="1">IF(KALINDO[[#This Row],[//]]="","",INDEX(INDIRECT($2:$2),KALINDO[[#This Row],[//]]))</f>
        <v/>
      </c>
      <c r="R3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11" s="45" t="str">
        <f ca="1">IF(KALINDO[[#This Row],[//]]="","",IF(INDEX(INDIRECT($2:$2),KALINDO[[#This Row],[//]])="","",INDEX(INDIRECT($2:$2),KALINDO[[#This Row],[//]])))</f>
        <v/>
      </c>
      <c r="U311" s="31" t="str">
        <f ca="1">IF(KALINDO[[#This Row],[//]]="","",INDEX(INDIRECT($2:$2),KALINDO[[#This Row],[//]]))</f>
        <v/>
      </c>
      <c r="V311" s="31" t="str">
        <f ca="1">LOWER(SUBSTITUTE(SUBSTITUTE(SUBSTITUTE(SUBSTITUTE(SUBSTITUTE(SUBSTITUTE(SUBSTITUTE(KALINDO[[#This Row],[N.B.nota]]," ",""),"-",""),"(",""),")",""),".",""),",",""),"/",""))</f>
        <v/>
      </c>
      <c r="W311" s="31" t="str">
        <f ca="1">IF(KALINDO[[#This Row],[concat]]="","",MATCH(KALINDO[[#This Row],[concat]],[3]!db[NB NOTA_C],0)+1)</f>
        <v/>
      </c>
      <c r="X311" s="31" t="str">
        <f ca="1">IF(KALINDO[[#This Row],[N.B.nota]]="","",ADDRESS(ROW(KALINDO[QB]),COLUMN(KALINDO[QB]))&amp;":"&amp;ADDRESS(ROW(),COLUMN(KALINDO[QB])))</f>
        <v/>
      </c>
      <c r="Y311" s="46" t="str">
        <f ca="1">IF(KALINDO[[#This Row],[//]]="","",HYPERLINK("[../DB.xlsx]DB!e"&amp;MATCH(KALINDO[[#This Row],[concat]],[3]!db[NB NOTA_C],0)+1,"&gt;"))</f>
        <v/>
      </c>
      <c r="Z311" s="32" t="str">
        <f ca="1">IF(KALINDO[[#This Row],[ID NOTA]]="",INDIRECT(ADDRESS(ROW()-1,COLUMN())),KALINDO[[#This Row],[ID NOTA]])</f>
        <v>ID NOTA_H</v>
      </c>
    </row>
    <row r="312" spans="1:26" x14ac:dyDescent="0.25">
      <c r="A312" s="32"/>
      <c r="B312" s="48" t="str">
        <f>IF(KALINDO[[#This Row],[N_ID]]="","",INDEX(Table1[ID],MATCH(KALINDO[[#This Row],[N_ID]],Table1[N_ID],0)))</f>
        <v/>
      </c>
      <c r="C312" s="48" t="str">
        <f ca="1">IF(KALINDO[[#This Row],[//]]="","",HYPERLINK("[NOTA.xlsx]NOTA!D"&amp;KALINDO[[#This Row],[//]]+2,"&gt;"))</f>
        <v/>
      </c>
      <c r="D312" s="48" t="str">
        <f>IF(KALINDO[[#This Row],[ID NOTA]]="","",INDEX(Table1[QB],MATCH(KALINDO[[#This Row],[ID NOTA]],Table1[ID],0)))</f>
        <v/>
      </c>
      <c r="E31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12" s="48"/>
      <c r="G312" s="30" t="str">
        <f ca="1">IF(KALINDO[[#This Row],[N_ID]]="","",INDEX(INDIRECT($2:$2),KALINDO[[#This Row],[//]]))</f>
        <v/>
      </c>
      <c r="H312" s="30" t="str">
        <f ca="1">IF(KALINDO[[#This Row],[N_ID]]="","",INDEX(INDIRECT($2:$2),KALINDO[[#This Row],[//]]))</f>
        <v/>
      </c>
      <c r="I312" s="31" t="str">
        <f ca="1">IF(KALINDO[[#This Row],[N_ID]]="","",INDEX(INDIRECT($2:$2),KALINDO[[#This Row],[//]]))</f>
        <v/>
      </c>
      <c r="J312" s="31" t="str">
        <f ca="1">IF(KALINDO[[#This Row],[//]]="","",INDEX([3]!db[NB PAJAK],KALINDO[[#This Row],[stt]]-1))</f>
        <v/>
      </c>
      <c r="K312" s="48" t="str">
        <f ca="1">IF(KALINDO[[#This Row],[//]]="","",INDEX(INDIRECT($2:$2),KALINDO[[#This Row],[//]]))</f>
        <v/>
      </c>
      <c r="L312" s="48" t="str">
        <f ca="1">IF(KALINDO[[#This Row],[//]]="","",INDEX(INDIRECT($2:$2),KALINDO[[#This Row],[//]]))</f>
        <v/>
      </c>
      <c r="M312" s="48" t="str">
        <f ca="1">IF(KALINDO[[#This Row],[//]]="","",INDEX(INDIRECT($2:$2),KALINDO[[#This Row],[//]]))</f>
        <v/>
      </c>
      <c r="N312" s="33" t="str">
        <f ca="1">IF(KALINDO[[#This Row],[//]]="","",INDEX(INDIRECT($2:$2),KALINDO[[#This Row],[//]]))</f>
        <v/>
      </c>
      <c r="O312" s="44" t="str">
        <f ca="1">IF(KALINDO[[#This Row],[//]]="","",INDEX(INDIRECT($2:$2),KALINDO[[#This Row],[//]]))</f>
        <v/>
      </c>
      <c r="P312" s="44" t="str">
        <f ca="1">IF(KALINDO[[#This Row],[//]]="","",IF(INDEX(INDIRECT($2:$2),KALINDO[[#This Row],[//]])="","",INDEX(INDIRECT($2:$2),KALINDO[[#This Row],[//]])))</f>
        <v/>
      </c>
      <c r="Q312" s="33" t="str">
        <f ca="1">IF(KALINDO[[#This Row],[//]]="","",INDEX(INDIRECT($2:$2),KALINDO[[#This Row],[//]]))</f>
        <v/>
      </c>
      <c r="R3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12" s="45" t="str">
        <f ca="1">IF(KALINDO[[#This Row],[//]]="","",IF(INDEX(INDIRECT($2:$2),KALINDO[[#This Row],[//]])="","",INDEX(INDIRECT($2:$2),KALINDO[[#This Row],[//]])))</f>
        <v/>
      </c>
      <c r="U312" s="31" t="str">
        <f ca="1">IF(KALINDO[[#This Row],[//]]="","",INDEX(INDIRECT($2:$2),KALINDO[[#This Row],[//]]))</f>
        <v/>
      </c>
      <c r="V312" s="31" t="str">
        <f ca="1">LOWER(SUBSTITUTE(SUBSTITUTE(SUBSTITUTE(SUBSTITUTE(SUBSTITUTE(SUBSTITUTE(SUBSTITUTE(KALINDO[[#This Row],[N.B.nota]]," ",""),"-",""),"(",""),")",""),".",""),",",""),"/",""))</f>
        <v/>
      </c>
      <c r="W312" s="31" t="str">
        <f ca="1">IF(KALINDO[[#This Row],[concat]]="","",MATCH(KALINDO[[#This Row],[concat]],[3]!db[NB NOTA_C],0)+1)</f>
        <v/>
      </c>
      <c r="X312" s="31" t="str">
        <f ca="1">IF(KALINDO[[#This Row],[N.B.nota]]="","",ADDRESS(ROW(KALINDO[QB]),COLUMN(KALINDO[QB]))&amp;":"&amp;ADDRESS(ROW(),COLUMN(KALINDO[QB])))</f>
        <v/>
      </c>
      <c r="Y312" s="46" t="str">
        <f ca="1">IF(KALINDO[[#This Row],[//]]="","",HYPERLINK("[../DB.xlsx]DB!e"&amp;MATCH(KALINDO[[#This Row],[concat]],[3]!db[NB NOTA_C],0)+1,"&gt;"))</f>
        <v/>
      </c>
      <c r="Z312" s="32" t="str">
        <f ca="1">IF(KALINDO[[#This Row],[ID NOTA]]="",INDIRECT(ADDRESS(ROW()-1,COLUMN())),KALINDO[[#This Row],[ID NOTA]])</f>
        <v>ID NOTA_H</v>
      </c>
    </row>
    <row r="313" spans="1:26" x14ac:dyDescent="0.25">
      <c r="A313" s="32"/>
      <c r="B313" s="48" t="str">
        <f>IF(KALINDO[[#This Row],[N_ID]]="","",INDEX(Table1[ID],MATCH(KALINDO[[#This Row],[N_ID]],Table1[N_ID],0)))</f>
        <v/>
      </c>
      <c r="C313" s="48" t="str">
        <f ca="1">IF(KALINDO[[#This Row],[//]]="","",HYPERLINK("[NOTA.xlsx]NOTA!D"&amp;KALINDO[[#This Row],[//]]+2,"&gt;"))</f>
        <v/>
      </c>
      <c r="D313" s="48" t="str">
        <f>IF(KALINDO[[#This Row],[ID NOTA]]="","",INDEX(Table1[QB],MATCH(KALINDO[[#This Row],[ID NOTA]],Table1[ID],0)))</f>
        <v/>
      </c>
      <c r="E31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13" s="48"/>
      <c r="G313" s="30" t="str">
        <f ca="1">IF(KALINDO[[#This Row],[N_ID]]="","",INDEX(INDIRECT($2:$2),KALINDO[[#This Row],[//]]))</f>
        <v/>
      </c>
      <c r="H313" s="30" t="str">
        <f ca="1">IF(KALINDO[[#This Row],[N_ID]]="","",INDEX(INDIRECT($2:$2),KALINDO[[#This Row],[//]]))</f>
        <v/>
      </c>
      <c r="I313" s="31" t="str">
        <f ca="1">IF(KALINDO[[#This Row],[N_ID]]="","",INDEX(INDIRECT($2:$2),KALINDO[[#This Row],[//]]))</f>
        <v/>
      </c>
      <c r="J313" s="31" t="str">
        <f ca="1">IF(KALINDO[[#This Row],[//]]="","",INDEX([3]!db[NB PAJAK],KALINDO[[#This Row],[stt]]-1))</f>
        <v/>
      </c>
      <c r="K313" s="48" t="str">
        <f ca="1">IF(KALINDO[[#This Row],[//]]="","",INDEX(INDIRECT($2:$2),KALINDO[[#This Row],[//]]))</f>
        <v/>
      </c>
      <c r="L313" s="48" t="str">
        <f ca="1">IF(KALINDO[[#This Row],[//]]="","",INDEX(INDIRECT($2:$2),KALINDO[[#This Row],[//]]))</f>
        <v/>
      </c>
      <c r="M313" s="48" t="str">
        <f ca="1">IF(KALINDO[[#This Row],[//]]="","",INDEX(INDIRECT($2:$2),KALINDO[[#This Row],[//]]))</f>
        <v/>
      </c>
      <c r="N313" s="33" t="str">
        <f ca="1">IF(KALINDO[[#This Row],[//]]="","",INDEX(INDIRECT($2:$2),KALINDO[[#This Row],[//]]))</f>
        <v/>
      </c>
      <c r="O313" s="44" t="str">
        <f ca="1">IF(KALINDO[[#This Row],[//]]="","",INDEX(INDIRECT($2:$2),KALINDO[[#This Row],[//]]))</f>
        <v/>
      </c>
      <c r="P313" s="44" t="str">
        <f ca="1">IF(KALINDO[[#This Row],[//]]="","",IF(INDEX(INDIRECT($2:$2),KALINDO[[#This Row],[//]])="","",INDEX(INDIRECT($2:$2),KALINDO[[#This Row],[//]])))</f>
        <v/>
      </c>
      <c r="Q313" s="33" t="str">
        <f ca="1">IF(KALINDO[[#This Row],[//]]="","",INDEX(INDIRECT($2:$2),KALINDO[[#This Row],[//]]))</f>
        <v/>
      </c>
      <c r="R3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13" s="45" t="str">
        <f ca="1">IF(KALINDO[[#This Row],[//]]="","",IF(INDEX(INDIRECT($2:$2),KALINDO[[#This Row],[//]])="","",INDEX(INDIRECT($2:$2),KALINDO[[#This Row],[//]])))</f>
        <v/>
      </c>
      <c r="U313" s="31" t="str">
        <f ca="1">IF(KALINDO[[#This Row],[//]]="","",INDEX(INDIRECT($2:$2),KALINDO[[#This Row],[//]]))</f>
        <v/>
      </c>
      <c r="V313" s="31" t="str">
        <f ca="1">LOWER(SUBSTITUTE(SUBSTITUTE(SUBSTITUTE(SUBSTITUTE(SUBSTITUTE(SUBSTITUTE(SUBSTITUTE(KALINDO[[#This Row],[N.B.nota]]," ",""),"-",""),"(",""),")",""),".",""),",",""),"/",""))</f>
        <v/>
      </c>
      <c r="W313" s="31" t="str">
        <f ca="1">IF(KALINDO[[#This Row],[concat]]="","",MATCH(KALINDO[[#This Row],[concat]],[3]!db[NB NOTA_C],0)+1)</f>
        <v/>
      </c>
      <c r="X313" s="31" t="str">
        <f ca="1">IF(KALINDO[[#This Row],[N.B.nota]]="","",ADDRESS(ROW(KALINDO[QB]),COLUMN(KALINDO[QB]))&amp;":"&amp;ADDRESS(ROW(),COLUMN(KALINDO[QB])))</f>
        <v/>
      </c>
      <c r="Y313" s="46" t="str">
        <f ca="1">IF(KALINDO[[#This Row],[//]]="","",HYPERLINK("[../DB.xlsx]DB!e"&amp;MATCH(KALINDO[[#This Row],[concat]],[3]!db[NB NOTA_C],0)+1,"&gt;"))</f>
        <v/>
      </c>
      <c r="Z313" s="32" t="str">
        <f ca="1">IF(KALINDO[[#This Row],[ID NOTA]]="",INDIRECT(ADDRESS(ROW()-1,COLUMN())),KALINDO[[#This Row],[ID NOTA]])</f>
        <v>ID NOTA_H</v>
      </c>
    </row>
    <row r="314" spans="1:26" x14ac:dyDescent="0.25">
      <c r="A314" s="32"/>
      <c r="B314" s="48" t="str">
        <f>IF(KALINDO[[#This Row],[N_ID]]="","",INDEX(Table1[ID],MATCH(KALINDO[[#This Row],[N_ID]],Table1[N_ID],0)))</f>
        <v/>
      </c>
      <c r="C314" s="48" t="str">
        <f ca="1">IF(KALINDO[[#This Row],[//]]="","",HYPERLINK("[NOTA.xlsx]NOTA!D"&amp;KALINDO[[#This Row],[//]]+2,"&gt;"))</f>
        <v/>
      </c>
      <c r="D314" s="48" t="str">
        <f>IF(KALINDO[[#This Row],[ID NOTA]]="","",INDEX(Table1[QB],MATCH(KALINDO[[#This Row],[ID NOTA]],Table1[ID],0)))</f>
        <v/>
      </c>
      <c r="E31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14" s="48"/>
      <c r="G314" s="30" t="str">
        <f ca="1">IF(KALINDO[[#This Row],[N_ID]]="","",INDEX(INDIRECT($2:$2),KALINDO[[#This Row],[//]]))</f>
        <v/>
      </c>
      <c r="H314" s="30" t="str">
        <f ca="1">IF(KALINDO[[#This Row],[N_ID]]="","",INDEX(INDIRECT($2:$2),KALINDO[[#This Row],[//]]))</f>
        <v/>
      </c>
      <c r="I314" s="31" t="str">
        <f ca="1">IF(KALINDO[[#This Row],[N_ID]]="","",INDEX(INDIRECT($2:$2),KALINDO[[#This Row],[//]]))</f>
        <v/>
      </c>
      <c r="J314" s="31" t="str">
        <f ca="1">IF(KALINDO[[#This Row],[//]]="","",INDEX([3]!db[NB PAJAK],KALINDO[[#This Row],[stt]]-1))</f>
        <v/>
      </c>
      <c r="K314" s="48" t="str">
        <f ca="1">IF(KALINDO[[#This Row],[//]]="","",INDEX(INDIRECT($2:$2),KALINDO[[#This Row],[//]]))</f>
        <v/>
      </c>
      <c r="L314" s="48" t="str">
        <f ca="1">IF(KALINDO[[#This Row],[//]]="","",INDEX(INDIRECT($2:$2),KALINDO[[#This Row],[//]]))</f>
        <v/>
      </c>
      <c r="M314" s="48" t="str">
        <f ca="1">IF(KALINDO[[#This Row],[//]]="","",INDEX(INDIRECT($2:$2),KALINDO[[#This Row],[//]]))</f>
        <v/>
      </c>
      <c r="N314" s="33" t="str">
        <f ca="1">IF(KALINDO[[#This Row],[//]]="","",INDEX(INDIRECT($2:$2),KALINDO[[#This Row],[//]]))</f>
        <v/>
      </c>
      <c r="O314" s="44" t="str">
        <f ca="1">IF(KALINDO[[#This Row],[//]]="","",INDEX(INDIRECT($2:$2),KALINDO[[#This Row],[//]]))</f>
        <v/>
      </c>
      <c r="P314" s="44" t="str">
        <f ca="1">IF(KALINDO[[#This Row],[//]]="","",IF(INDEX(INDIRECT($2:$2),KALINDO[[#This Row],[//]])="","",INDEX(INDIRECT($2:$2),KALINDO[[#This Row],[//]])))</f>
        <v/>
      </c>
      <c r="Q314" s="33" t="str">
        <f ca="1">IF(KALINDO[[#This Row],[//]]="","",INDEX(INDIRECT($2:$2),KALINDO[[#This Row],[//]]))</f>
        <v/>
      </c>
      <c r="R3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14" s="45" t="str">
        <f ca="1">IF(KALINDO[[#This Row],[//]]="","",IF(INDEX(INDIRECT($2:$2),KALINDO[[#This Row],[//]])="","",INDEX(INDIRECT($2:$2),KALINDO[[#This Row],[//]])))</f>
        <v/>
      </c>
      <c r="U314" s="31" t="str">
        <f ca="1">IF(KALINDO[[#This Row],[//]]="","",INDEX(INDIRECT($2:$2),KALINDO[[#This Row],[//]]))</f>
        <v/>
      </c>
      <c r="V314" s="31" t="str">
        <f ca="1">LOWER(SUBSTITUTE(SUBSTITUTE(SUBSTITUTE(SUBSTITUTE(SUBSTITUTE(SUBSTITUTE(SUBSTITUTE(KALINDO[[#This Row],[N.B.nota]]," ",""),"-",""),"(",""),")",""),".",""),",",""),"/",""))</f>
        <v/>
      </c>
      <c r="W314" s="31" t="str">
        <f ca="1">IF(KALINDO[[#This Row],[concat]]="","",MATCH(KALINDO[[#This Row],[concat]],[3]!db[NB NOTA_C],0)+1)</f>
        <v/>
      </c>
      <c r="X314" s="31" t="str">
        <f ca="1">IF(KALINDO[[#This Row],[N.B.nota]]="","",ADDRESS(ROW(KALINDO[QB]),COLUMN(KALINDO[QB]))&amp;":"&amp;ADDRESS(ROW(),COLUMN(KALINDO[QB])))</f>
        <v/>
      </c>
      <c r="Y314" s="46" t="str">
        <f ca="1">IF(KALINDO[[#This Row],[//]]="","",HYPERLINK("[../DB.xlsx]DB!e"&amp;MATCH(KALINDO[[#This Row],[concat]],[3]!db[NB NOTA_C],0)+1,"&gt;"))</f>
        <v/>
      </c>
      <c r="Z314" s="32" t="str">
        <f ca="1">IF(KALINDO[[#This Row],[ID NOTA]]="",INDIRECT(ADDRESS(ROW()-1,COLUMN())),KALINDO[[#This Row],[ID NOTA]])</f>
        <v>ID NOTA_H</v>
      </c>
    </row>
    <row r="315" spans="1:26" x14ac:dyDescent="0.25">
      <c r="A315" s="32"/>
      <c r="B315" s="48" t="str">
        <f>IF(KALINDO[[#This Row],[N_ID]]="","",INDEX(Table1[ID],MATCH(KALINDO[[#This Row],[N_ID]],Table1[N_ID],0)))</f>
        <v/>
      </c>
      <c r="C315" s="48" t="str">
        <f ca="1">IF(KALINDO[[#This Row],[//]]="","",HYPERLINK("[NOTA.xlsx]NOTA!D"&amp;KALINDO[[#This Row],[//]]+2,"&gt;"))</f>
        <v/>
      </c>
      <c r="D315" s="48" t="str">
        <f>IF(KALINDO[[#This Row],[ID NOTA]]="","",INDEX(Table1[QB],MATCH(KALINDO[[#This Row],[ID NOTA]],Table1[ID],0)))</f>
        <v/>
      </c>
      <c r="E31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15" s="48"/>
      <c r="G315" s="30" t="str">
        <f ca="1">IF(KALINDO[[#This Row],[N_ID]]="","",INDEX(INDIRECT($2:$2),KALINDO[[#This Row],[//]]))</f>
        <v/>
      </c>
      <c r="H315" s="30" t="str">
        <f ca="1">IF(KALINDO[[#This Row],[N_ID]]="","",INDEX(INDIRECT($2:$2),KALINDO[[#This Row],[//]]))</f>
        <v/>
      </c>
      <c r="I315" s="31" t="str">
        <f ca="1">IF(KALINDO[[#This Row],[N_ID]]="","",INDEX(INDIRECT($2:$2),KALINDO[[#This Row],[//]]))</f>
        <v/>
      </c>
      <c r="J315" s="31" t="str">
        <f ca="1">IF(KALINDO[[#This Row],[//]]="","",INDEX([3]!db[NB PAJAK],KALINDO[[#This Row],[stt]]-1))</f>
        <v/>
      </c>
      <c r="K315" s="48" t="str">
        <f ca="1">IF(KALINDO[[#This Row],[//]]="","",INDEX(INDIRECT($2:$2),KALINDO[[#This Row],[//]]))</f>
        <v/>
      </c>
      <c r="L315" s="48" t="str">
        <f ca="1">IF(KALINDO[[#This Row],[//]]="","",INDEX(INDIRECT($2:$2),KALINDO[[#This Row],[//]]))</f>
        <v/>
      </c>
      <c r="M315" s="48" t="str">
        <f ca="1">IF(KALINDO[[#This Row],[//]]="","",INDEX(INDIRECT($2:$2),KALINDO[[#This Row],[//]]))</f>
        <v/>
      </c>
      <c r="N315" s="33" t="str">
        <f ca="1">IF(KALINDO[[#This Row],[//]]="","",INDEX(INDIRECT($2:$2),KALINDO[[#This Row],[//]]))</f>
        <v/>
      </c>
      <c r="O315" s="44" t="str">
        <f ca="1">IF(KALINDO[[#This Row],[//]]="","",INDEX(INDIRECT($2:$2),KALINDO[[#This Row],[//]]))</f>
        <v/>
      </c>
      <c r="P315" s="44" t="str">
        <f ca="1">IF(KALINDO[[#This Row],[//]]="","",IF(INDEX(INDIRECT($2:$2),KALINDO[[#This Row],[//]])="","",INDEX(INDIRECT($2:$2),KALINDO[[#This Row],[//]])))</f>
        <v/>
      </c>
      <c r="Q315" s="33" t="str">
        <f ca="1">IF(KALINDO[[#This Row],[//]]="","",INDEX(INDIRECT($2:$2),KALINDO[[#This Row],[//]]))</f>
        <v/>
      </c>
      <c r="R3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15" s="45" t="str">
        <f ca="1">IF(KALINDO[[#This Row],[//]]="","",IF(INDEX(INDIRECT($2:$2),KALINDO[[#This Row],[//]])="","",INDEX(INDIRECT($2:$2),KALINDO[[#This Row],[//]])))</f>
        <v/>
      </c>
      <c r="U315" s="31" t="str">
        <f ca="1">IF(KALINDO[[#This Row],[//]]="","",INDEX(INDIRECT($2:$2),KALINDO[[#This Row],[//]]))</f>
        <v/>
      </c>
      <c r="V315" s="31" t="str">
        <f ca="1">LOWER(SUBSTITUTE(SUBSTITUTE(SUBSTITUTE(SUBSTITUTE(SUBSTITUTE(SUBSTITUTE(SUBSTITUTE(KALINDO[[#This Row],[N.B.nota]]," ",""),"-",""),"(",""),")",""),".",""),",",""),"/",""))</f>
        <v/>
      </c>
      <c r="W315" s="31" t="str">
        <f ca="1">IF(KALINDO[[#This Row],[concat]]="","",MATCH(KALINDO[[#This Row],[concat]],[3]!db[NB NOTA_C],0)+1)</f>
        <v/>
      </c>
      <c r="X315" s="31" t="str">
        <f ca="1">IF(KALINDO[[#This Row],[N.B.nota]]="","",ADDRESS(ROW(KALINDO[QB]),COLUMN(KALINDO[QB]))&amp;":"&amp;ADDRESS(ROW(),COLUMN(KALINDO[QB])))</f>
        <v/>
      </c>
      <c r="Y315" s="46" t="str">
        <f ca="1">IF(KALINDO[[#This Row],[//]]="","",HYPERLINK("[../DB.xlsx]DB!e"&amp;MATCH(KALINDO[[#This Row],[concat]],[3]!db[NB NOTA_C],0)+1,"&gt;"))</f>
        <v/>
      </c>
      <c r="Z315" s="32" t="str">
        <f ca="1">IF(KALINDO[[#This Row],[ID NOTA]]="",INDIRECT(ADDRESS(ROW()-1,COLUMN())),KALINDO[[#This Row],[ID NOTA]])</f>
        <v>ID NOTA_H</v>
      </c>
    </row>
    <row r="316" spans="1:26" x14ac:dyDescent="0.25">
      <c r="A316" s="32"/>
      <c r="B316" s="48" t="str">
        <f>IF(KALINDO[[#This Row],[N_ID]]="","",INDEX(Table1[ID],MATCH(KALINDO[[#This Row],[N_ID]],Table1[N_ID],0)))</f>
        <v/>
      </c>
      <c r="C316" s="48" t="str">
        <f ca="1">IF(KALINDO[[#This Row],[//]]="","",HYPERLINK("[NOTA.xlsx]NOTA!D"&amp;KALINDO[[#This Row],[//]]+2,"&gt;"))</f>
        <v/>
      </c>
      <c r="D316" s="48" t="str">
        <f>IF(KALINDO[[#This Row],[ID NOTA]]="","",INDEX(Table1[QB],MATCH(KALINDO[[#This Row],[ID NOTA]],Table1[ID],0)))</f>
        <v/>
      </c>
      <c r="E31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16" s="48"/>
      <c r="G316" s="30" t="str">
        <f ca="1">IF(KALINDO[[#This Row],[N_ID]]="","",INDEX(INDIRECT($2:$2),KALINDO[[#This Row],[//]]))</f>
        <v/>
      </c>
      <c r="H316" s="30" t="str">
        <f ca="1">IF(KALINDO[[#This Row],[N_ID]]="","",INDEX(INDIRECT($2:$2),KALINDO[[#This Row],[//]]))</f>
        <v/>
      </c>
      <c r="I316" s="31" t="str">
        <f ca="1">IF(KALINDO[[#This Row],[N_ID]]="","",INDEX(INDIRECT($2:$2),KALINDO[[#This Row],[//]]))</f>
        <v/>
      </c>
      <c r="J316" s="31" t="str">
        <f ca="1">IF(KALINDO[[#This Row],[//]]="","",INDEX([3]!db[NB PAJAK],KALINDO[[#This Row],[stt]]-1))</f>
        <v/>
      </c>
      <c r="K316" s="48" t="str">
        <f ca="1">IF(KALINDO[[#This Row],[//]]="","",INDEX(INDIRECT($2:$2),KALINDO[[#This Row],[//]]))</f>
        <v/>
      </c>
      <c r="L316" s="48" t="str">
        <f ca="1">IF(KALINDO[[#This Row],[//]]="","",INDEX(INDIRECT($2:$2),KALINDO[[#This Row],[//]]))</f>
        <v/>
      </c>
      <c r="M316" s="48" t="str">
        <f ca="1">IF(KALINDO[[#This Row],[//]]="","",INDEX(INDIRECT($2:$2),KALINDO[[#This Row],[//]]))</f>
        <v/>
      </c>
      <c r="N316" s="33" t="str">
        <f ca="1">IF(KALINDO[[#This Row],[//]]="","",INDEX(INDIRECT($2:$2),KALINDO[[#This Row],[//]]))</f>
        <v/>
      </c>
      <c r="O316" s="44" t="str">
        <f ca="1">IF(KALINDO[[#This Row],[//]]="","",INDEX(INDIRECT($2:$2),KALINDO[[#This Row],[//]]))</f>
        <v/>
      </c>
      <c r="P316" s="44" t="str">
        <f ca="1">IF(KALINDO[[#This Row],[//]]="","",IF(INDEX(INDIRECT($2:$2),KALINDO[[#This Row],[//]])="","",INDEX(INDIRECT($2:$2),KALINDO[[#This Row],[//]])))</f>
        <v/>
      </c>
      <c r="Q316" s="33" t="str">
        <f ca="1">IF(KALINDO[[#This Row],[//]]="","",INDEX(INDIRECT($2:$2),KALINDO[[#This Row],[//]]))</f>
        <v/>
      </c>
      <c r="R3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16" s="45" t="str">
        <f ca="1">IF(KALINDO[[#This Row],[//]]="","",IF(INDEX(INDIRECT($2:$2),KALINDO[[#This Row],[//]])="","",INDEX(INDIRECT($2:$2),KALINDO[[#This Row],[//]])))</f>
        <v/>
      </c>
      <c r="U316" s="31" t="str">
        <f ca="1">IF(KALINDO[[#This Row],[//]]="","",INDEX(INDIRECT($2:$2),KALINDO[[#This Row],[//]]))</f>
        <v/>
      </c>
      <c r="V316" s="31" t="str">
        <f ca="1">LOWER(SUBSTITUTE(SUBSTITUTE(SUBSTITUTE(SUBSTITUTE(SUBSTITUTE(SUBSTITUTE(SUBSTITUTE(KALINDO[[#This Row],[N.B.nota]]," ",""),"-",""),"(",""),")",""),".",""),",",""),"/",""))</f>
        <v/>
      </c>
      <c r="W316" s="31" t="str">
        <f ca="1">IF(KALINDO[[#This Row],[concat]]="","",MATCH(KALINDO[[#This Row],[concat]],[3]!db[NB NOTA_C],0)+1)</f>
        <v/>
      </c>
      <c r="X316" s="31" t="str">
        <f ca="1">IF(KALINDO[[#This Row],[N.B.nota]]="","",ADDRESS(ROW(KALINDO[QB]),COLUMN(KALINDO[QB]))&amp;":"&amp;ADDRESS(ROW(),COLUMN(KALINDO[QB])))</f>
        <v/>
      </c>
      <c r="Y316" s="46" t="str">
        <f ca="1">IF(KALINDO[[#This Row],[//]]="","",HYPERLINK("[../DB.xlsx]DB!e"&amp;MATCH(KALINDO[[#This Row],[concat]],[3]!db[NB NOTA_C],0)+1,"&gt;"))</f>
        <v/>
      </c>
      <c r="Z316" s="32" t="str">
        <f ca="1">IF(KALINDO[[#This Row],[ID NOTA]]="",INDIRECT(ADDRESS(ROW()-1,COLUMN())),KALINDO[[#This Row],[ID NOTA]])</f>
        <v>ID NOTA_H</v>
      </c>
    </row>
    <row r="317" spans="1:26" x14ac:dyDescent="0.25">
      <c r="A317" s="32"/>
      <c r="B317" s="48" t="str">
        <f>IF(KALINDO[[#This Row],[N_ID]]="","",INDEX(Table1[ID],MATCH(KALINDO[[#This Row],[N_ID]],Table1[N_ID],0)))</f>
        <v/>
      </c>
      <c r="C317" s="48" t="str">
        <f ca="1">IF(KALINDO[[#This Row],[//]]="","",HYPERLINK("[NOTA.xlsx]NOTA!D"&amp;KALINDO[[#This Row],[//]]+2,"&gt;"))</f>
        <v/>
      </c>
      <c r="D317" s="48" t="str">
        <f>IF(KALINDO[[#This Row],[ID NOTA]]="","",INDEX(Table1[QB],MATCH(KALINDO[[#This Row],[ID NOTA]],Table1[ID],0)))</f>
        <v/>
      </c>
      <c r="E31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17" s="48"/>
      <c r="G317" s="30" t="str">
        <f ca="1">IF(KALINDO[[#This Row],[N_ID]]="","",INDEX(INDIRECT($2:$2),KALINDO[[#This Row],[//]]))</f>
        <v/>
      </c>
      <c r="H317" s="30" t="str">
        <f ca="1">IF(KALINDO[[#This Row],[N_ID]]="","",INDEX(INDIRECT($2:$2),KALINDO[[#This Row],[//]]))</f>
        <v/>
      </c>
      <c r="I317" s="31" t="str">
        <f ca="1">IF(KALINDO[[#This Row],[N_ID]]="","",INDEX(INDIRECT($2:$2),KALINDO[[#This Row],[//]]))</f>
        <v/>
      </c>
      <c r="J317" s="31" t="str">
        <f ca="1">IF(KALINDO[[#This Row],[//]]="","",INDEX([3]!db[NB PAJAK],KALINDO[[#This Row],[stt]]-1))</f>
        <v/>
      </c>
      <c r="K317" s="48" t="str">
        <f ca="1">IF(KALINDO[[#This Row],[//]]="","",INDEX(INDIRECT($2:$2),KALINDO[[#This Row],[//]]))</f>
        <v/>
      </c>
      <c r="L317" s="48" t="str">
        <f ca="1">IF(KALINDO[[#This Row],[//]]="","",INDEX(INDIRECT($2:$2),KALINDO[[#This Row],[//]]))</f>
        <v/>
      </c>
      <c r="M317" s="48" t="str">
        <f ca="1">IF(KALINDO[[#This Row],[//]]="","",INDEX(INDIRECT($2:$2),KALINDO[[#This Row],[//]]))</f>
        <v/>
      </c>
      <c r="N317" s="33" t="str">
        <f ca="1">IF(KALINDO[[#This Row],[//]]="","",INDEX(INDIRECT($2:$2),KALINDO[[#This Row],[//]]))</f>
        <v/>
      </c>
      <c r="O317" s="44" t="str">
        <f ca="1">IF(KALINDO[[#This Row],[//]]="","",INDEX(INDIRECT($2:$2),KALINDO[[#This Row],[//]]))</f>
        <v/>
      </c>
      <c r="P317" s="44" t="str">
        <f ca="1">IF(KALINDO[[#This Row],[//]]="","",IF(INDEX(INDIRECT($2:$2),KALINDO[[#This Row],[//]])="","",INDEX(INDIRECT($2:$2),KALINDO[[#This Row],[//]])))</f>
        <v/>
      </c>
      <c r="Q317" s="33" t="str">
        <f ca="1">IF(KALINDO[[#This Row],[//]]="","",INDEX(INDIRECT($2:$2),KALINDO[[#This Row],[//]]))</f>
        <v/>
      </c>
      <c r="R3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17" s="45" t="str">
        <f ca="1">IF(KALINDO[[#This Row],[//]]="","",IF(INDEX(INDIRECT($2:$2),KALINDO[[#This Row],[//]])="","",INDEX(INDIRECT($2:$2),KALINDO[[#This Row],[//]])))</f>
        <v/>
      </c>
      <c r="U317" s="31" t="str">
        <f ca="1">IF(KALINDO[[#This Row],[//]]="","",INDEX(INDIRECT($2:$2),KALINDO[[#This Row],[//]]))</f>
        <v/>
      </c>
      <c r="V317" s="31" t="str">
        <f ca="1">LOWER(SUBSTITUTE(SUBSTITUTE(SUBSTITUTE(SUBSTITUTE(SUBSTITUTE(SUBSTITUTE(SUBSTITUTE(KALINDO[[#This Row],[N.B.nota]]," ",""),"-",""),"(",""),")",""),".",""),",",""),"/",""))</f>
        <v/>
      </c>
      <c r="W317" s="31" t="str">
        <f ca="1">IF(KALINDO[[#This Row],[concat]]="","",MATCH(KALINDO[[#This Row],[concat]],[3]!db[NB NOTA_C],0)+1)</f>
        <v/>
      </c>
      <c r="X317" s="31" t="str">
        <f ca="1">IF(KALINDO[[#This Row],[N.B.nota]]="","",ADDRESS(ROW(KALINDO[QB]),COLUMN(KALINDO[QB]))&amp;":"&amp;ADDRESS(ROW(),COLUMN(KALINDO[QB])))</f>
        <v/>
      </c>
      <c r="Y317" s="46" t="str">
        <f ca="1">IF(KALINDO[[#This Row],[//]]="","",HYPERLINK("[../DB.xlsx]DB!e"&amp;MATCH(KALINDO[[#This Row],[concat]],[3]!db[NB NOTA_C],0)+1,"&gt;"))</f>
        <v/>
      </c>
      <c r="Z317" s="32" t="str">
        <f ca="1">IF(KALINDO[[#This Row],[ID NOTA]]="",INDIRECT(ADDRESS(ROW()-1,COLUMN())),KALINDO[[#This Row],[ID NOTA]])</f>
        <v>ID NOTA_H</v>
      </c>
    </row>
    <row r="318" spans="1:26" x14ac:dyDescent="0.25">
      <c r="A318" s="32"/>
      <c r="B318" s="48" t="str">
        <f>IF(KALINDO[[#This Row],[N_ID]]="","",INDEX(Table1[ID],MATCH(KALINDO[[#This Row],[N_ID]],Table1[N_ID],0)))</f>
        <v/>
      </c>
      <c r="C318" s="48" t="str">
        <f ca="1">IF(KALINDO[[#This Row],[//]]="","",HYPERLINK("[NOTA.xlsx]NOTA!D"&amp;KALINDO[[#This Row],[//]]+2,"&gt;"))</f>
        <v/>
      </c>
      <c r="D318" s="48" t="str">
        <f>IF(KALINDO[[#This Row],[ID NOTA]]="","",INDEX(Table1[QB],MATCH(KALINDO[[#This Row],[ID NOTA]],Table1[ID],0)))</f>
        <v/>
      </c>
      <c r="E31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18" s="48"/>
      <c r="G318" s="30" t="str">
        <f ca="1">IF(KALINDO[[#This Row],[N_ID]]="","",INDEX(INDIRECT($2:$2),KALINDO[[#This Row],[//]]))</f>
        <v/>
      </c>
      <c r="H318" s="30" t="str">
        <f ca="1">IF(KALINDO[[#This Row],[N_ID]]="","",INDEX(INDIRECT($2:$2),KALINDO[[#This Row],[//]]))</f>
        <v/>
      </c>
      <c r="I318" s="31" t="str">
        <f ca="1">IF(KALINDO[[#This Row],[N_ID]]="","",INDEX(INDIRECT($2:$2),KALINDO[[#This Row],[//]]))</f>
        <v/>
      </c>
      <c r="J318" s="31" t="str">
        <f ca="1">IF(KALINDO[[#This Row],[//]]="","",INDEX([3]!db[NB PAJAK],KALINDO[[#This Row],[stt]]-1))</f>
        <v/>
      </c>
      <c r="K318" s="48" t="str">
        <f ca="1">IF(KALINDO[[#This Row],[//]]="","",INDEX(INDIRECT($2:$2),KALINDO[[#This Row],[//]]))</f>
        <v/>
      </c>
      <c r="L318" s="48" t="str">
        <f ca="1">IF(KALINDO[[#This Row],[//]]="","",INDEX(INDIRECT($2:$2),KALINDO[[#This Row],[//]]))</f>
        <v/>
      </c>
      <c r="M318" s="48" t="str">
        <f ca="1">IF(KALINDO[[#This Row],[//]]="","",INDEX(INDIRECT($2:$2),KALINDO[[#This Row],[//]]))</f>
        <v/>
      </c>
      <c r="N318" s="33" t="str">
        <f ca="1">IF(KALINDO[[#This Row],[//]]="","",INDEX(INDIRECT($2:$2),KALINDO[[#This Row],[//]]))</f>
        <v/>
      </c>
      <c r="O318" s="44" t="str">
        <f ca="1">IF(KALINDO[[#This Row],[//]]="","",INDEX(INDIRECT($2:$2),KALINDO[[#This Row],[//]]))</f>
        <v/>
      </c>
      <c r="P318" s="44" t="str">
        <f ca="1">IF(KALINDO[[#This Row],[//]]="","",IF(INDEX(INDIRECT($2:$2),KALINDO[[#This Row],[//]])="","",INDEX(INDIRECT($2:$2),KALINDO[[#This Row],[//]])))</f>
        <v/>
      </c>
      <c r="Q318" s="33" t="str">
        <f ca="1">IF(KALINDO[[#This Row],[//]]="","",INDEX(INDIRECT($2:$2),KALINDO[[#This Row],[//]]))</f>
        <v/>
      </c>
      <c r="R3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18" s="45" t="str">
        <f ca="1">IF(KALINDO[[#This Row],[//]]="","",IF(INDEX(INDIRECT($2:$2),KALINDO[[#This Row],[//]])="","",INDEX(INDIRECT($2:$2),KALINDO[[#This Row],[//]])))</f>
        <v/>
      </c>
      <c r="U318" s="31" t="str">
        <f ca="1">IF(KALINDO[[#This Row],[//]]="","",INDEX(INDIRECT($2:$2),KALINDO[[#This Row],[//]]))</f>
        <v/>
      </c>
      <c r="V318" s="31" t="str">
        <f ca="1">LOWER(SUBSTITUTE(SUBSTITUTE(SUBSTITUTE(SUBSTITUTE(SUBSTITUTE(SUBSTITUTE(SUBSTITUTE(KALINDO[[#This Row],[N.B.nota]]," ",""),"-",""),"(",""),")",""),".",""),",",""),"/",""))</f>
        <v/>
      </c>
      <c r="W318" s="31" t="str">
        <f ca="1">IF(KALINDO[[#This Row],[concat]]="","",MATCH(KALINDO[[#This Row],[concat]],[3]!db[NB NOTA_C],0)+1)</f>
        <v/>
      </c>
      <c r="X318" s="31" t="str">
        <f ca="1">IF(KALINDO[[#This Row],[N.B.nota]]="","",ADDRESS(ROW(KALINDO[QB]),COLUMN(KALINDO[QB]))&amp;":"&amp;ADDRESS(ROW(),COLUMN(KALINDO[QB])))</f>
        <v/>
      </c>
      <c r="Y318" s="46" t="str">
        <f ca="1">IF(KALINDO[[#This Row],[//]]="","",HYPERLINK("[../DB.xlsx]DB!e"&amp;MATCH(KALINDO[[#This Row],[concat]],[3]!db[NB NOTA_C],0)+1,"&gt;"))</f>
        <v/>
      </c>
      <c r="Z318" s="32" t="str">
        <f ca="1">IF(KALINDO[[#This Row],[ID NOTA]]="",INDIRECT(ADDRESS(ROW()-1,COLUMN())),KALINDO[[#This Row],[ID NOTA]])</f>
        <v>ID NOTA_H</v>
      </c>
    </row>
    <row r="319" spans="1:26" x14ac:dyDescent="0.25">
      <c r="A319" s="32"/>
      <c r="B319" s="48" t="str">
        <f>IF(KALINDO[[#This Row],[N_ID]]="","",INDEX(Table1[ID],MATCH(KALINDO[[#This Row],[N_ID]],Table1[N_ID],0)))</f>
        <v/>
      </c>
      <c r="C319" s="48" t="str">
        <f ca="1">IF(KALINDO[[#This Row],[//]]="","",HYPERLINK("[NOTA.xlsx]NOTA!D"&amp;KALINDO[[#This Row],[//]]+2,"&gt;"))</f>
        <v/>
      </c>
      <c r="D319" s="48" t="str">
        <f>IF(KALINDO[[#This Row],[ID NOTA]]="","",INDEX(Table1[QB],MATCH(KALINDO[[#This Row],[ID NOTA]],Table1[ID],0)))</f>
        <v/>
      </c>
      <c r="E31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19" s="48"/>
      <c r="G319" s="30" t="str">
        <f ca="1">IF(KALINDO[[#This Row],[N_ID]]="","",INDEX(INDIRECT($2:$2),KALINDO[[#This Row],[//]]))</f>
        <v/>
      </c>
      <c r="H319" s="30" t="str">
        <f ca="1">IF(KALINDO[[#This Row],[N_ID]]="","",INDEX(INDIRECT($2:$2),KALINDO[[#This Row],[//]]))</f>
        <v/>
      </c>
      <c r="I319" s="31" t="str">
        <f ca="1">IF(KALINDO[[#This Row],[N_ID]]="","",INDEX(INDIRECT($2:$2),KALINDO[[#This Row],[//]]))</f>
        <v/>
      </c>
      <c r="J319" s="31" t="str">
        <f ca="1">IF(KALINDO[[#This Row],[//]]="","",INDEX([3]!db[NB PAJAK],KALINDO[[#This Row],[stt]]-1))</f>
        <v/>
      </c>
      <c r="K319" s="48" t="str">
        <f ca="1">IF(KALINDO[[#This Row],[//]]="","",INDEX(INDIRECT($2:$2),KALINDO[[#This Row],[//]]))</f>
        <v/>
      </c>
      <c r="L319" s="48" t="str">
        <f ca="1">IF(KALINDO[[#This Row],[//]]="","",INDEX(INDIRECT($2:$2),KALINDO[[#This Row],[//]]))</f>
        <v/>
      </c>
      <c r="M319" s="48" t="str">
        <f ca="1">IF(KALINDO[[#This Row],[//]]="","",INDEX(INDIRECT($2:$2),KALINDO[[#This Row],[//]]))</f>
        <v/>
      </c>
      <c r="N319" s="33" t="str">
        <f ca="1">IF(KALINDO[[#This Row],[//]]="","",INDEX(INDIRECT($2:$2),KALINDO[[#This Row],[//]]))</f>
        <v/>
      </c>
      <c r="O319" s="44" t="str">
        <f ca="1">IF(KALINDO[[#This Row],[//]]="","",INDEX(INDIRECT($2:$2),KALINDO[[#This Row],[//]]))</f>
        <v/>
      </c>
      <c r="P319" s="44" t="str">
        <f ca="1">IF(KALINDO[[#This Row],[//]]="","",IF(INDEX(INDIRECT($2:$2),KALINDO[[#This Row],[//]])="","",INDEX(INDIRECT($2:$2),KALINDO[[#This Row],[//]])))</f>
        <v/>
      </c>
      <c r="Q319" s="33" t="str">
        <f ca="1">IF(KALINDO[[#This Row],[//]]="","",INDEX(INDIRECT($2:$2),KALINDO[[#This Row],[//]]))</f>
        <v/>
      </c>
      <c r="R3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19" s="45" t="str">
        <f ca="1">IF(KALINDO[[#This Row],[//]]="","",IF(INDEX(INDIRECT($2:$2),KALINDO[[#This Row],[//]])="","",INDEX(INDIRECT($2:$2),KALINDO[[#This Row],[//]])))</f>
        <v/>
      </c>
      <c r="U319" s="31" t="str">
        <f ca="1">IF(KALINDO[[#This Row],[//]]="","",INDEX(INDIRECT($2:$2),KALINDO[[#This Row],[//]]))</f>
        <v/>
      </c>
      <c r="V319" s="31" t="str">
        <f ca="1">LOWER(SUBSTITUTE(SUBSTITUTE(SUBSTITUTE(SUBSTITUTE(SUBSTITUTE(SUBSTITUTE(SUBSTITUTE(KALINDO[[#This Row],[N.B.nota]]," ",""),"-",""),"(",""),")",""),".",""),",",""),"/",""))</f>
        <v/>
      </c>
      <c r="W319" s="31" t="str">
        <f ca="1">IF(KALINDO[[#This Row],[concat]]="","",MATCH(KALINDO[[#This Row],[concat]],[3]!db[NB NOTA_C],0)+1)</f>
        <v/>
      </c>
      <c r="X319" s="31" t="str">
        <f ca="1">IF(KALINDO[[#This Row],[N.B.nota]]="","",ADDRESS(ROW(KALINDO[QB]),COLUMN(KALINDO[QB]))&amp;":"&amp;ADDRESS(ROW(),COLUMN(KALINDO[QB])))</f>
        <v/>
      </c>
      <c r="Y319" s="46" t="str">
        <f ca="1">IF(KALINDO[[#This Row],[//]]="","",HYPERLINK("[../DB.xlsx]DB!e"&amp;MATCH(KALINDO[[#This Row],[concat]],[3]!db[NB NOTA_C],0)+1,"&gt;"))</f>
        <v/>
      </c>
      <c r="Z319" s="32" t="str">
        <f ca="1">IF(KALINDO[[#This Row],[ID NOTA]]="",INDIRECT(ADDRESS(ROW()-1,COLUMN())),KALINDO[[#This Row],[ID NOTA]])</f>
        <v>ID NOTA_H</v>
      </c>
    </row>
    <row r="320" spans="1:26" x14ac:dyDescent="0.25">
      <c r="A320" s="32"/>
      <c r="B320" s="48" t="str">
        <f>IF(KALINDO[[#This Row],[N_ID]]="","",INDEX(Table1[ID],MATCH(KALINDO[[#This Row],[N_ID]],Table1[N_ID],0)))</f>
        <v/>
      </c>
      <c r="C320" s="48" t="str">
        <f ca="1">IF(KALINDO[[#This Row],[//]]="","",HYPERLINK("[NOTA.xlsx]NOTA!D"&amp;KALINDO[[#This Row],[//]]+2,"&gt;"))</f>
        <v/>
      </c>
      <c r="D320" s="48" t="str">
        <f>IF(KALINDO[[#This Row],[ID NOTA]]="","",INDEX(Table1[QB],MATCH(KALINDO[[#This Row],[ID NOTA]],Table1[ID],0)))</f>
        <v/>
      </c>
      <c r="E32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20" s="48"/>
      <c r="G320" s="30" t="str">
        <f ca="1">IF(KALINDO[[#This Row],[N_ID]]="","",INDEX(INDIRECT($2:$2),KALINDO[[#This Row],[//]]))</f>
        <v/>
      </c>
      <c r="H320" s="30" t="str">
        <f ca="1">IF(KALINDO[[#This Row],[N_ID]]="","",INDEX(INDIRECT($2:$2),KALINDO[[#This Row],[//]]))</f>
        <v/>
      </c>
      <c r="I320" s="31" t="str">
        <f ca="1">IF(KALINDO[[#This Row],[N_ID]]="","",INDEX(INDIRECT($2:$2),KALINDO[[#This Row],[//]]))</f>
        <v/>
      </c>
      <c r="J320" s="31" t="str">
        <f ca="1">IF(KALINDO[[#This Row],[//]]="","",INDEX([3]!db[NB PAJAK],KALINDO[[#This Row],[stt]]-1))</f>
        <v/>
      </c>
      <c r="K320" s="48" t="str">
        <f ca="1">IF(KALINDO[[#This Row],[//]]="","",INDEX(INDIRECT($2:$2),KALINDO[[#This Row],[//]]))</f>
        <v/>
      </c>
      <c r="L320" s="48" t="str">
        <f ca="1">IF(KALINDO[[#This Row],[//]]="","",INDEX(INDIRECT($2:$2),KALINDO[[#This Row],[//]]))</f>
        <v/>
      </c>
      <c r="M320" s="48" t="str">
        <f ca="1">IF(KALINDO[[#This Row],[//]]="","",INDEX(INDIRECT($2:$2),KALINDO[[#This Row],[//]]))</f>
        <v/>
      </c>
      <c r="N320" s="33" t="str">
        <f ca="1">IF(KALINDO[[#This Row],[//]]="","",INDEX(INDIRECT($2:$2),KALINDO[[#This Row],[//]]))</f>
        <v/>
      </c>
      <c r="O320" s="44" t="str">
        <f ca="1">IF(KALINDO[[#This Row],[//]]="","",INDEX(INDIRECT($2:$2),KALINDO[[#This Row],[//]]))</f>
        <v/>
      </c>
      <c r="P320" s="44" t="str">
        <f ca="1">IF(KALINDO[[#This Row],[//]]="","",IF(INDEX(INDIRECT($2:$2),KALINDO[[#This Row],[//]])="","",INDEX(INDIRECT($2:$2),KALINDO[[#This Row],[//]])))</f>
        <v/>
      </c>
      <c r="Q320" s="33" t="str">
        <f ca="1">IF(KALINDO[[#This Row],[//]]="","",INDEX(INDIRECT($2:$2),KALINDO[[#This Row],[//]]))</f>
        <v/>
      </c>
      <c r="R3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20" s="45" t="str">
        <f ca="1">IF(KALINDO[[#This Row],[//]]="","",IF(INDEX(INDIRECT($2:$2),KALINDO[[#This Row],[//]])="","",INDEX(INDIRECT($2:$2),KALINDO[[#This Row],[//]])))</f>
        <v/>
      </c>
      <c r="U320" s="31" t="str">
        <f ca="1">IF(KALINDO[[#This Row],[//]]="","",INDEX(INDIRECT($2:$2),KALINDO[[#This Row],[//]]))</f>
        <v/>
      </c>
      <c r="V320" s="31" t="str">
        <f ca="1">LOWER(SUBSTITUTE(SUBSTITUTE(SUBSTITUTE(SUBSTITUTE(SUBSTITUTE(SUBSTITUTE(SUBSTITUTE(KALINDO[[#This Row],[N.B.nota]]," ",""),"-",""),"(",""),")",""),".",""),",",""),"/",""))</f>
        <v/>
      </c>
      <c r="W320" s="31" t="str">
        <f ca="1">IF(KALINDO[[#This Row],[concat]]="","",MATCH(KALINDO[[#This Row],[concat]],[3]!db[NB NOTA_C],0)+1)</f>
        <v/>
      </c>
      <c r="X320" s="31" t="str">
        <f ca="1">IF(KALINDO[[#This Row],[N.B.nota]]="","",ADDRESS(ROW(KALINDO[QB]),COLUMN(KALINDO[QB]))&amp;":"&amp;ADDRESS(ROW(),COLUMN(KALINDO[QB])))</f>
        <v/>
      </c>
      <c r="Y320" s="46" t="str">
        <f ca="1">IF(KALINDO[[#This Row],[//]]="","",HYPERLINK("[../DB.xlsx]DB!e"&amp;MATCH(KALINDO[[#This Row],[concat]],[3]!db[NB NOTA_C],0)+1,"&gt;"))</f>
        <v/>
      </c>
      <c r="Z320" s="32" t="str">
        <f ca="1">IF(KALINDO[[#This Row],[ID NOTA]]="",INDIRECT(ADDRESS(ROW()-1,COLUMN())),KALINDO[[#This Row],[ID NOTA]])</f>
        <v>ID NOTA_H</v>
      </c>
    </row>
    <row r="321" spans="1:26" x14ac:dyDescent="0.25">
      <c r="A321" s="32"/>
      <c r="B321" s="48" t="str">
        <f>IF(KALINDO[[#This Row],[N_ID]]="","",INDEX(Table1[ID],MATCH(KALINDO[[#This Row],[N_ID]],Table1[N_ID],0)))</f>
        <v/>
      </c>
      <c r="C321" s="48" t="str">
        <f ca="1">IF(KALINDO[[#This Row],[//]]="","",HYPERLINK("[NOTA.xlsx]NOTA!D"&amp;KALINDO[[#This Row],[//]]+2,"&gt;"))</f>
        <v/>
      </c>
      <c r="D321" s="48" t="str">
        <f>IF(KALINDO[[#This Row],[ID NOTA]]="","",INDEX(Table1[QB],MATCH(KALINDO[[#This Row],[ID NOTA]],Table1[ID],0)))</f>
        <v/>
      </c>
      <c r="E32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21" s="48"/>
      <c r="G321" s="30" t="str">
        <f ca="1">IF(KALINDO[[#This Row],[N_ID]]="","",INDEX(INDIRECT($2:$2),KALINDO[[#This Row],[//]]))</f>
        <v/>
      </c>
      <c r="H321" s="30" t="str">
        <f ca="1">IF(KALINDO[[#This Row],[N_ID]]="","",INDEX(INDIRECT($2:$2),KALINDO[[#This Row],[//]]))</f>
        <v/>
      </c>
      <c r="I321" s="31" t="str">
        <f ca="1">IF(KALINDO[[#This Row],[N_ID]]="","",INDEX(INDIRECT($2:$2),KALINDO[[#This Row],[//]]))</f>
        <v/>
      </c>
      <c r="J321" s="31" t="str">
        <f ca="1">IF(KALINDO[[#This Row],[//]]="","",INDEX([3]!db[NB PAJAK],KALINDO[[#This Row],[stt]]-1))</f>
        <v/>
      </c>
      <c r="K321" s="48" t="str">
        <f ca="1">IF(KALINDO[[#This Row],[//]]="","",INDEX(INDIRECT($2:$2),KALINDO[[#This Row],[//]]))</f>
        <v/>
      </c>
      <c r="L321" s="48" t="str">
        <f ca="1">IF(KALINDO[[#This Row],[//]]="","",INDEX(INDIRECT($2:$2),KALINDO[[#This Row],[//]]))</f>
        <v/>
      </c>
      <c r="M321" s="48" t="str">
        <f ca="1">IF(KALINDO[[#This Row],[//]]="","",INDEX(INDIRECT($2:$2),KALINDO[[#This Row],[//]]))</f>
        <v/>
      </c>
      <c r="N321" s="33" t="str">
        <f ca="1">IF(KALINDO[[#This Row],[//]]="","",INDEX(INDIRECT($2:$2),KALINDO[[#This Row],[//]]))</f>
        <v/>
      </c>
      <c r="O321" s="44" t="str">
        <f ca="1">IF(KALINDO[[#This Row],[//]]="","",INDEX(INDIRECT($2:$2),KALINDO[[#This Row],[//]]))</f>
        <v/>
      </c>
      <c r="P321" s="44" t="str">
        <f ca="1">IF(KALINDO[[#This Row],[//]]="","",IF(INDEX(INDIRECT($2:$2),KALINDO[[#This Row],[//]])="","",INDEX(INDIRECT($2:$2),KALINDO[[#This Row],[//]])))</f>
        <v/>
      </c>
      <c r="Q321" s="33" t="str">
        <f ca="1">IF(KALINDO[[#This Row],[//]]="","",INDEX(INDIRECT($2:$2),KALINDO[[#This Row],[//]]))</f>
        <v/>
      </c>
      <c r="R3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21" s="45" t="str">
        <f ca="1">IF(KALINDO[[#This Row],[//]]="","",IF(INDEX(INDIRECT($2:$2),KALINDO[[#This Row],[//]])="","",INDEX(INDIRECT($2:$2),KALINDO[[#This Row],[//]])))</f>
        <v/>
      </c>
      <c r="U321" s="31" t="str">
        <f ca="1">IF(KALINDO[[#This Row],[//]]="","",INDEX(INDIRECT($2:$2),KALINDO[[#This Row],[//]]))</f>
        <v/>
      </c>
      <c r="V321" s="31" t="str">
        <f ca="1">LOWER(SUBSTITUTE(SUBSTITUTE(SUBSTITUTE(SUBSTITUTE(SUBSTITUTE(SUBSTITUTE(SUBSTITUTE(KALINDO[[#This Row],[N.B.nota]]," ",""),"-",""),"(",""),")",""),".",""),",",""),"/",""))</f>
        <v/>
      </c>
      <c r="W321" s="31" t="str">
        <f ca="1">IF(KALINDO[[#This Row],[concat]]="","",MATCH(KALINDO[[#This Row],[concat]],[3]!db[NB NOTA_C],0)+1)</f>
        <v/>
      </c>
      <c r="X321" s="31" t="str">
        <f ca="1">IF(KALINDO[[#This Row],[N.B.nota]]="","",ADDRESS(ROW(KALINDO[QB]),COLUMN(KALINDO[QB]))&amp;":"&amp;ADDRESS(ROW(),COLUMN(KALINDO[QB])))</f>
        <v/>
      </c>
      <c r="Y321" s="46" t="str">
        <f ca="1">IF(KALINDO[[#This Row],[//]]="","",HYPERLINK("[../DB.xlsx]DB!e"&amp;MATCH(KALINDO[[#This Row],[concat]],[3]!db[NB NOTA_C],0)+1,"&gt;"))</f>
        <v/>
      </c>
      <c r="Z321" s="32" t="str">
        <f ca="1">IF(KALINDO[[#This Row],[ID NOTA]]="",INDIRECT(ADDRESS(ROW()-1,COLUMN())),KALINDO[[#This Row],[ID NOTA]])</f>
        <v>ID NOTA_H</v>
      </c>
    </row>
    <row r="322" spans="1:26" x14ac:dyDescent="0.25">
      <c r="A322" s="32"/>
      <c r="B322" s="48" t="str">
        <f>IF(KALINDO[[#This Row],[N_ID]]="","",INDEX(Table1[ID],MATCH(KALINDO[[#This Row],[N_ID]],Table1[N_ID],0)))</f>
        <v/>
      </c>
      <c r="C322" s="48" t="str">
        <f ca="1">IF(KALINDO[[#This Row],[//]]="","",HYPERLINK("[NOTA.xlsx]NOTA!D"&amp;KALINDO[[#This Row],[//]]+2,"&gt;"))</f>
        <v/>
      </c>
      <c r="D322" s="48" t="str">
        <f>IF(KALINDO[[#This Row],[ID NOTA]]="","",INDEX(Table1[QB],MATCH(KALINDO[[#This Row],[ID NOTA]],Table1[ID],0)))</f>
        <v/>
      </c>
      <c r="E32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22" s="48"/>
      <c r="G322" s="30" t="str">
        <f ca="1">IF(KALINDO[[#This Row],[N_ID]]="","",INDEX(INDIRECT($2:$2),KALINDO[[#This Row],[//]]))</f>
        <v/>
      </c>
      <c r="H322" s="30" t="str">
        <f ca="1">IF(KALINDO[[#This Row],[N_ID]]="","",INDEX(INDIRECT($2:$2),KALINDO[[#This Row],[//]]))</f>
        <v/>
      </c>
      <c r="I322" s="31" t="str">
        <f ca="1">IF(KALINDO[[#This Row],[N_ID]]="","",INDEX(INDIRECT($2:$2),KALINDO[[#This Row],[//]]))</f>
        <v/>
      </c>
      <c r="J322" s="31" t="str">
        <f ca="1">IF(KALINDO[[#This Row],[//]]="","",INDEX([3]!db[NB PAJAK],KALINDO[[#This Row],[stt]]-1))</f>
        <v/>
      </c>
      <c r="K322" s="48" t="str">
        <f ca="1">IF(KALINDO[[#This Row],[//]]="","",INDEX(INDIRECT($2:$2),KALINDO[[#This Row],[//]]))</f>
        <v/>
      </c>
      <c r="L322" s="48" t="str">
        <f ca="1">IF(KALINDO[[#This Row],[//]]="","",INDEX(INDIRECT($2:$2),KALINDO[[#This Row],[//]]))</f>
        <v/>
      </c>
      <c r="M322" s="48" t="str">
        <f ca="1">IF(KALINDO[[#This Row],[//]]="","",INDEX(INDIRECT($2:$2),KALINDO[[#This Row],[//]]))</f>
        <v/>
      </c>
      <c r="N322" s="33" t="str">
        <f ca="1">IF(KALINDO[[#This Row],[//]]="","",INDEX(INDIRECT($2:$2),KALINDO[[#This Row],[//]]))</f>
        <v/>
      </c>
      <c r="O322" s="44" t="str">
        <f ca="1">IF(KALINDO[[#This Row],[//]]="","",INDEX(INDIRECT($2:$2),KALINDO[[#This Row],[//]]))</f>
        <v/>
      </c>
      <c r="P322" s="44" t="str">
        <f ca="1">IF(KALINDO[[#This Row],[//]]="","",IF(INDEX(INDIRECT($2:$2),KALINDO[[#This Row],[//]])="","",INDEX(INDIRECT($2:$2),KALINDO[[#This Row],[//]])))</f>
        <v/>
      </c>
      <c r="Q322" s="33" t="str">
        <f ca="1">IF(KALINDO[[#This Row],[//]]="","",INDEX(INDIRECT($2:$2),KALINDO[[#This Row],[//]]))</f>
        <v/>
      </c>
      <c r="R3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22" s="45" t="str">
        <f ca="1">IF(KALINDO[[#This Row],[//]]="","",IF(INDEX(INDIRECT($2:$2),KALINDO[[#This Row],[//]])="","",INDEX(INDIRECT($2:$2),KALINDO[[#This Row],[//]])))</f>
        <v/>
      </c>
      <c r="U322" s="31" t="str">
        <f ca="1">IF(KALINDO[[#This Row],[//]]="","",INDEX(INDIRECT($2:$2),KALINDO[[#This Row],[//]]))</f>
        <v/>
      </c>
      <c r="V322" s="31" t="str">
        <f ca="1">LOWER(SUBSTITUTE(SUBSTITUTE(SUBSTITUTE(SUBSTITUTE(SUBSTITUTE(SUBSTITUTE(SUBSTITUTE(KALINDO[[#This Row],[N.B.nota]]," ",""),"-",""),"(",""),")",""),".",""),",",""),"/",""))</f>
        <v/>
      </c>
      <c r="W322" s="31" t="str">
        <f ca="1">IF(KALINDO[[#This Row],[concat]]="","",MATCH(KALINDO[[#This Row],[concat]],[3]!db[NB NOTA_C],0)+1)</f>
        <v/>
      </c>
      <c r="X322" s="31" t="str">
        <f ca="1">IF(KALINDO[[#This Row],[N.B.nota]]="","",ADDRESS(ROW(KALINDO[QB]),COLUMN(KALINDO[QB]))&amp;":"&amp;ADDRESS(ROW(),COLUMN(KALINDO[QB])))</f>
        <v/>
      </c>
      <c r="Y322" s="46" t="str">
        <f ca="1">IF(KALINDO[[#This Row],[//]]="","",HYPERLINK("[../DB.xlsx]DB!e"&amp;MATCH(KALINDO[[#This Row],[concat]],[3]!db[NB NOTA_C],0)+1,"&gt;"))</f>
        <v/>
      </c>
      <c r="Z322" s="32" t="str">
        <f ca="1">IF(KALINDO[[#This Row],[ID NOTA]]="",INDIRECT(ADDRESS(ROW()-1,COLUMN())),KALINDO[[#This Row],[ID NOTA]])</f>
        <v>ID NOTA_H</v>
      </c>
    </row>
    <row r="323" spans="1:26" x14ac:dyDescent="0.25">
      <c r="A323" s="32"/>
      <c r="B323" s="48" t="str">
        <f>IF(KALINDO[[#This Row],[N_ID]]="","",INDEX(Table1[ID],MATCH(KALINDO[[#This Row],[N_ID]],Table1[N_ID],0)))</f>
        <v/>
      </c>
      <c r="C323" s="48" t="str">
        <f ca="1">IF(KALINDO[[#This Row],[//]]="","",HYPERLINK("[NOTA.xlsx]NOTA!D"&amp;KALINDO[[#This Row],[//]]+2,"&gt;"))</f>
        <v/>
      </c>
      <c r="D323" s="48" t="str">
        <f>IF(KALINDO[[#This Row],[ID NOTA]]="","",INDEX(Table1[QB],MATCH(KALINDO[[#This Row],[ID NOTA]],Table1[ID],0)))</f>
        <v/>
      </c>
      <c r="E32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23" s="48"/>
      <c r="G323" s="30" t="str">
        <f ca="1">IF(KALINDO[[#This Row],[N_ID]]="","",INDEX(INDIRECT($2:$2),KALINDO[[#This Row],[//]]))</f>
        <v/>
      </c>
      <c r="H323" s="30" t="str">
        <f ca="1">IF(KALINDO[[#This Row],[N_ID]]="","",INDEX(INDIRECT($2:$2),KALINDO[[#This Row],[//]]))</f>
        <v/>
      </c>
      <c r="I323" s="31" t="str">
        <f ca="1">IF(KALINDO[[#This Row],[N_ID]]="","",INDEX(INDIRECT($2:$2),KALINDO[[#This Row],[//]]))</f>
        <v/>
      </c>
      <c r="J323" s="31" t="str">
        <f ca="1">IF(KALINDO[[#This Row],[//]]="","",INDEX([3]!db[NB PAJAK],KALINDO[[#This Row],[stt]]-1))</f>
        <v/>
      </c>
      <c r="K323" s="48" t="str">
        <f ca="1">IF(KALINDO[[#This Row],[//]]="","",INDEX(INDIRECT($2:$2),KALINDO[[#This Row],[//]]))</f>
        <v/>
      </c>
      <c r="L323" s="48" t="str">
        <f ca="1">IF(KALINDO[[#This Row],[//]]="","",INDEX(INDIRECT($2:$2),KALINDO[[#This Row],[//]]))</f>
        <v/>
      </c>
      <c r="M323" s="48" t="str">
        <f ca="1">IF(KALINDO[[#This Row],[//]]="","",INDEX(INDIRECT($2:$2),KALINDO[[#This Row],[//]]))</f>
        <v/>
      </c>
      <c r="N323" s="33" t="str">
        <f ca="1">IF(KALINDO[[#This Row],[//]]="","",INDEX(INDIRECT($2:$2),KALINDO[[#This Row],[//]]))</f>
        <v/>
      </c>
      <c r="O323" s="44" t="str">
        <f ca="1">IF(KALINDO[[#This Row],[//]]="","",INDEX(INDIRECT($2:$2),KALINDO[[#This Row],[//]]))</f>
        <v/>
      </c>
      <c r="P323" s="44" t="str">
        <f ca="1">IF(KALINDO[[#This Row],[//]]="","",IF(INDEX(INDIRECT($2:$2),KALINDO[[#This Row],[//]])="","",INDEX(INDIRECT($2:$2),KALINDO[[#This Row],[//]])))</f>
        <v/>
      </c>
      <c r="Q323" s="33" t="str">
        <f ca="1">IF(KALINDO[[#This Row],[//]]="","",INDEX(INDIRECT($2:$2),KALINDO[[#This Row],[//]]))</f>
        <v/>
      </c>
      <c r="R3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23" s="45" t="str">
        <f ca="1">IF(KALINDO[[#This Row],[//]]="","",IF(INDEX(INDIRECT($2:$2),KALINDO[[#This Row],[//]])="","",INDEX(INDIRECT($2:$2),KALINDO[[#This Row],[//]])))</f>
        <v/>
      </c>
      <c r="U323" s="31" t="str">
        <f ca="1">IF(KALINDO[[#This Row],[//]]="","",INDEX(INDIRECT($2:$2),KALINDO[[#This Row],[//]]))</f>
        <v/>
      </c>
      <c r="V323" s="31" t="str">
        <f ca="1">LOWER(SUBSTITUTE(SUBSTITUTE(SUBSTITUTE(SUBSTITUTE(SUBSTITUTE(SUBSTITUTE(SUBSTITUTE(KALINDO[[#This Row],[N.B.nota]]," ",""),"-",""),"(",""),")",""),".",""),",",""),"/",""))</f>
        <v/>
      </c>
      <c r="W323" s="31" t="str">
        <f ca="1">IF(KALINDO[[#This Row],[concat]]="","",MATCH(KALINDO[[#This Row],[concat]],[3]!db[NB NOTA_C],0)+1)</f>
        <v/>
      </c>
      <c r="X323" s="31" t="str">
        <f ca="1">IF(KALINDO[[#This Row],[N.B.nota]]="","",ADDRESS(ROW(KALINDO[QB]),COLUMN(KALINDO[QB]))&amp;":"&amp;ADDRESS(ROW(),COLUMN(KALINDO[QB])))</f>
        <v/>
      </c>
      <c r="Y323" s="46" t="str">
        <f ca="1">IF(KALINDO[[#This Row],[//]]="","",HYPERLINK("[../DB.xlsx]DB!e"&amp;MATCH(KALINDO[[#This Row],[concat]],[3]!db[NB NOTA_C],0)+1,"&gt;"))</f>
        <v/>
      </c>
      <c r="Z323" s="32" t="str">
        <f ca="1">IF(KALINDO[[#This Row],[ID NOTA]]="",INDIRECT(ADDRESS(ROW()-1,COLUMN())),KALINDO[[#This Row],[ID NOTA]])</f>
        <v>ID NOTA_H</v>
      </c>
    </row>
    <row r="324" spans="1:26" x14ac:dyDescent="0.25">
      <c r="A324" s="32"/>
      <c r="B324" s="48" t="str">
        <f>IF(KALINDO[[#This Row],[N_ID]]="","",INDEX(Table1[ID],MATCH(KALINDO[[#This Row],[N_ID]],Table1[N_ID],0)))</f>
        <v/>
      </c>
      <c r="C324" s="48" t="str">
        <f ca="1">IF(KALINDO[[#This Row],[//]]="","",HYPERLINK("[NOTA.xlsx]NOTA!D"&amp;KALINDO[[#This Row],[//]]+2,"&gt;"))</f>
        <v/>
      </c>
      <c r="D324" s="48" t="str">
        <f>IF(KALINDO[[#This Row],[ID NOTA]]="","",INDEX(Table1[QB],MATCH(KALINDO[[#This Row],[ID NOTA]],Table1[ID],0)))</f>
        <v/>
      </c>
      <c r="E32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24" s="48"/>
      <c r="G324" s="30" t="str">
        <f ca="1">IF(KALINDO[[#This Row],[N_ID]]="","",INDEX(INDIRECT($2:$2),KALINDO[[#This Row],[//]]))</f>
        <v/>
      </c>
      <c r="H324" s="30" t="str">
        <f ca="1">IF(KALINDO[[#This Row],[N_ID]]="","",INDEX(INDIRECT($2:$2),KALINDO[[#This Row],[//]]))</f>
        <v/>
      </c>
      <c r="I324" s="31" t="str">
        <f ca="1">IF(KALINDO[[#This Row],[N_ID]]="","",INDEX(INDIRECT($2:$2),KALINDO[[#This Row],[//]]))</f>
        <v/>
      </c>
      <c r="J324" s="31" t="str">
        <f ca="1">IF(KALINDO[[#This Row],[//]]="","",INDEX([3]!db[NB PAJAK],KALINDO[[#This Row],[stt]]-1))</f>
        <v/>
      </c>
      <c r="K324" s="48" t="str">
        <f ca="1">IF(KALINDO[[#This Row],[//]]="","",INDEX(INDIRECT($2:$2),KALINDO[[#This Row],[//]]))</f>
        <v/>
      </c>
      <c r="L324" s="48" t="str">
        <f ca="1">IF(KALINDO[[#This Row],[//]]="","",INDEX(INDIRECT($2:$2),KALINDO[[#This Row],[//]]))</f>
        <v/>
      </c>
      <c r="M324" s="48" t="str">
        <f ca="1">IF(KALINDO[[#This Row],[//]]="","",INDEX(INDIRECT($2:$2),KALINDO[[#This Row],[//]]))</f>
        <v/>
      </c>
      <c r="N324" s="33" t="str">
        <f ca="1">IF(KALINDO[[#This Row],[//]]="","",INDEX(INDIRECT($2:$2),KALINDO[[#This Row],[//]]))</f>
        <v/>
      </c>
      <c r="O324" s="44" t="str">
        <f ca="1">IF(KALINDO[[#This Row],[//]]="","",INDEX(INDIRECT($2:$2),KALINDO[[#This Row],[//]]))</f>
        <v/>
      </c>
      <c r="P324" s="44" t="str">
        <f ca="1">IF(KALINDO[[#This Row],[//]]="","",IF(INDEX(INDIRECT($2:$2),KALINDO[[#This Row],[//]])="","",INDEX(INDIRECT($2:$2),KALINDO[[#This Row],[//]])))</f>
        <v/>
      </c>
      <c r="Q324" s="33" t="str">
        <f ca="1">IF(KALINDO[[#This Row],[//]]="","",INDEX(INDIRECT($2:$2),KALINDO[[#This Row],[//]]))</f>
        <v/>
      </c>
      <c r="R3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24" s="45" t="str">
        <f ca="1">IF(KALINDO[[#This Row],[//]]="","",IF(INDEX(INDIRECT($2:$2),KALINDO[[#This Row],[//]])="","",INDEX(INDIRECT($2:$2),KALINDO[[#This Row],[//]])))</f>
        <v/>
      </c>
      <c r="U324" s="31" t="str">
        <f ca="1">IF(KALINDO[[#This Row],[//]]="","",INDEX(INDIRECT($2:$2),KALINDO[[#This Row],[//]]))</f>
        <v/>
      </c>
      <c r="V324" s="31" t="str">
        <f ca="1">LOWER(SUBSTITUTE(SUBSTITUTE(SUBSTITUTE(SUBSTITUTE(SUBSTITUTE(SUBSTITUTE(SUBSTITUTE(KALINDO[[#This Row],[N.B.nota]]," ",""),"-",""),"(",""),")",""),".",""),",",""),"/",""))</f>
        <v/>
      </c>
      <c r="W324" s="31" t="str">
        <f ca="1">IF(KALINDO[[#This Row],[concat]]="","",MATCH(KALINDO[[#This Row],[concat]],[3]!db[NB NOTA_C],0)+1)</f>
        <v/>
      </c>
      <c r="X324" s="31" t="str">
        <f ca="1">IF(KALINDO[[#This Row],[N.B.nota]]="","",ADDRESS(ROW(KALINDO[QB]),COLUMN(KALINDO[QB]))&amp;":"&amp;ADDRESS(ROW(),COLUMN(KALINDO[QB])))</f>
        <v/>
      </c>
      <c r="Y324" s="46" t="str">
        <f ca="1">IF(KALINDO[[#This Row],[//]]="","",HYPERLINK("[../DB.xlsx]DB!e"&amp;MATCH(KALINDO[[#This Row],[concat]],[3]!db[NB NOTA_C],0)+1,"&gt;"))</f>
        <v/>
      </c>
      <c r="Z324" s="32" t="str">
        <f ca="1">IF(KALINDO[[#This Row],[ID NOTA]]="",INDIRECT(ADDRESS(ROW()-1,COLUMN())),KALINDO[[#This Row],[ID NOTA]])</f>
        <v>ID NOTA_H</v>
      </c>
    </row>
    <row r="325" spans="1:26" x14ac:dyDescent="0.25">
      <c r="A325" s="32"/>
      <c r="B325" s="48" t="str">
        <f>IF(KALINDO[[#This Row],[N_ID]]="","",INDEX(Table1[ID],MATCH(KALINDO[[#This Row],[N_ID]],Table1[N_ID],0)))</f>
        <v/>
      </c>
      <c r="C325" s="48" t="str">
        <f ca="1">IF(KALINDO[[#This Row],[//]]="","",HYPERLINK("[NOTA.xlsx]NOTA!D"&amp;KALINDO[[#This Row],[//]]+2,"&gt;"))</f>
        <v/>
      </c>
      <c r="D325" s="48" t="str">
        <f>IF(KALINDO[[#This Row],[ID NOTA]]="","",INDEX(Table1[QB],MATCH(KALINDO[[#This Row],[ID NOTA]],Table1[ID],0)))</f>
        <v/>
      </c>
      <c r="E32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25" s="48"/>
      <c r="G325" s="30" t="str">
        <f ca="1">IF(KALINDO[[#This Row],[N_ID]]="","",INDEX(INDIRECT($2:$2),KALINDO[[#This Row],[//]]))</f>
        <v/>
      </c>
      <c r="H325" s="30" t="str">
        <f ca="1">IF(KALINDO[[#This Row],[N_ID]]="","",INDEX(INDIRECT($2:$2),KALINDO[[#This Row],[//]]))</f>
        <v/>
      </c>
      <c r="I325" s="31" t="str">
        <f ca="1">IF(KALINDO[[#This Row],[N_ID]]="","",INDEX(INDIRECT($2:$2),KALINDO[[#This Row],[//]]))</f>
        <v/>
      </c>
      <c r="J325" s="31" t="str">
        <f ca="1">IF(KALINDO[[#This Row],[//]]="","",INDEX([3]!db[NB PAJAK],KALINDO[[#This Row],[stt]]-1))</f>
        <v/>
      </c>
      <c r="K325" s="48" t="str">
        <f ca="1">IF(KALINDO[[#This Row],[//]]="","",INDEX(INDIRECT($2:$2),KALINDO[[#This Row],[//]]))</f>
        <v/>
      </c>
      <c r="L325" s="48" t="str">
        <f ca="1">IF(KALINDO[[#This Row],[//]]="","",INDEX(INDIRECT($2:$2),KALINDO[[#This Row],[//]]))</f>
        <v/>
      </c>
      <c r="M325" s="48" t="str">
        <f ca="1">IF(KALINDO[[#This Row],[//]]="","",INDEX(INDIRECT($2:$2),KALINDO[[#This Row],[//]]))</f>
        <v/>
      </c>
      <c r="N325" s="33" t="str">
        <f ca="1">IF(KALINDO[[#This Row],[//]]="","",INDEX(INDIRECT($2:$2),KALINDO[[#This Row],[//]]))</f>
        <v/>
      </c>
      <c r="O325" s="44" t="str">
        <f ca="1">IF(KALINDO[[#This Row],[//]]="","",INDEX(INDIRECT($2:$2),KALINDO[[#This Row],[//]]))</f>
        <v/>
      </c>
      <c r="P325" s="44" t="str">
        <f ca="1">IF(KALINDO[[#This Row],[//]]="","",IF(INDEX(INDIRECT($2:$2),KALINDO[[#This Row],[//]])="","",INDEX(INDIRECT($2:$2),KALINDO[[#This Row],[//]])))</f>
        <v/>
      </c>
      <c r="Q325" s="33" t="str">
        <f ca="1">IF(KALINDO[[#This Row],[//]]="","",INDEX(INDIRECT($2:$2),KALINDO[[#This Row],[//]]))</f>
        <v/>
      </c>
      <c r="R3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25" s="45" t="str">
        <f ca="1">IF(KALINDO[[#This Row],[//]]="","",IF(INDEX(INDIRECT($2:$2),KALINDO[[#This Row],[//]])="","",INDEX(INDIRECT($2:$2),KALINDO[[#This Row],[//]])))</f>
        <v/>
      </c>
      <c r="U325" s="31" t="str">
        <f ca="1">IF(KALINDO[[#This Row],[//]]="","",INDEX(INDIRECT($2:$2),KALINDO[[#This Row],[//]]))</f>
        <v/>
      </c>
      <c r="V325" s="31" t="str">
        <f ca="1">LOWER(SUBSTITUTE(SUBSTITUTE(SUBSTITUTE(SUBSTITUTE(SUBSTITUTE(SUBSTITUTE(SUBSTITUTE(KALINDO[[#This Row],[N.B.nota]]," ",""),"-",""),"(",""),")",""),".",""),",",""),"/",""))</f>
        <v/>
      </c>
      <c r="W325" s="31" t="str">
        <f ca="1">IF(KALINDO[[#This Row],[concat]]="","",MATCH(KALINDO[[#This Row],[concat]],[3]!db[NB NOTA_C],0)+1)</f>
        <v/>
      </c>
      <c r="X325" s="31" t="str">
        <f ca="1">IF(KALINDO[[#This Row],[N.B.nota]]="","",ADDRESS(ROW(KALINDO[QB]),COLUMN(KALINDO[QB]))&amp;":"&amp;ADDRESS(ROW(),COLUMN(KALINDO[QB])))</f>
        <v/>
      </c>
      <c r="Y325" s="46" t="str">
        <f ca="1">IF(KALINDO[[#This Row],[//]]="","",HYPERLINK("[../DB.xlsx]DB!e"&amp;MATCH(KALINDO[[#This Row],[concat]],[3]!db[NB NOTA_C],0)+1,"&gt;"))</f>
        <v/>
      </c>
      <c r="Z325" s="32" t="str">
        <f ca="1">IF(KALINDO[[#This Row],[ID NOTA]]="",INDIRECT(ADDRESS(ROW()-1,COLUMN())),KALINDO[[#This Row],[ID NOTA]])</f>
        <v>ID NOTA_H</v>
      </c>
    </row>
    <row r="326" spans="1:26" x14ac:dyDescent="0.25">
      <c r="A326" s="32"/>
      <c r="B326" s="48" t="str">
        <f>IF(KALINDO[[#This Row],[N_ID]]="","",INDEX(Table1[ID],MATCH(KALINDO[[#This Row],[N_ID]],Table1[N_ID],0)))</f>
        <v/>
      </c>
      <c r="C326" s="48" t="str">
        <f ca="1">IF(KALINDO[[#This Row],[//]]="","",HYPERLINK("[NOTA.xlsx]NOTA!D"&amp;KALINDO[[#This Row],[//]]+2,"&gt;"))</f>
        <v/>
      </c>
      <c r="D326" s="48" t="str">
        <f>IF(KALINDO[[#This Row],[ID NOTA]]="","",INDEX(Table1[QB],MATCH(KALINDO[[#This Row],[ID NOTA]],Table1[ID],0)))</f>
        <v/>
      </c>
      <c r="E32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26" s="48"/>
      <c r="G326" s="30" t="str">
        <f ca="1">IF(KALINDO[[#This Row],[N_ID]]="","",INDEX(INDIRECT($2:$2),KALINDO[[#This Row],[//]]))</f>
        <v/>
      </c>
      <c r="H326" s="30" t="str">
        <f ca="1">IF(KALINDO[[#This Row],[N_ID]]="","",INDEX(INDIRECT($2:$2),KALINDO[[#This Row],[//]]))</f>
        <v/>
      </c>
      <c r="I326" s="31" t="str">
        <f ca="1">IF(KALINDO[[#This Row],[N_ID]]="","",INDEX(INDIRECT($2:$2),KALINDO[[#This Row],[//]]))</f>
        <v/>
      </c>
      <c r="J326" s="31" t="str">
        <f ca="1">IF(KALINDO[[#This Row],[//]]="","",INDEX([3]!db[NB PAJAK],KALINDO[[#This Row],[stt]]-1))</f>
        <v/>
      </c>
      <c r="K326" s="48" t="str">
        <f ca="1">IF(KALINDO[[#This Row],[//]]="","",INDEX(INDIRECT($2:$2),KALINDO[[#This Row],[//]]))</f>
        <v/>
      </c>
      <c r="L326" s="48" t="str">
        <f ca="1">IF(KALINDO[[#This Row],[//]]="","",INDEX(INDIRECT($2:$2),KALINDO[[#This Row],[//]]))</f>
        <v/>
      </c>
      <c r="M326" s="48" t="str">
        <f ca="1">IF(KALINDO[[#This Row],[//]]="","",INDEX(INDIRECT($2:$2),KALINDO[[#This Row],[//]]))</f>
        <v/>
      </c>
      <c r="N326" s="33" t="str">
        <f ca="1">IF(KALINDO[[#This Row],[//]]="","",INDEX(INDIRECT($2:$2),KALINDO[[#This Row],[//]]))</f>
        <v/>
      </c>
      <c r="O326" s="44" t="str">
        <f ca="1">IF(KALINDO[[#This Row],[//]]="","",INDEX(INDIRECT($2:$2),KALINDO[[#This Row],[//]]))</f>
        <v/>
      </c>
      <c r="P326" s="44" t="str">
        <f ca="1">IF(KALINDO[[#This Row],[//]]="","",IF(INDEX(INDIRECT($2:$2),KALINDO[[#This Row],[//]])="","",INDEX(INDIRECT($2:$2),KALINDO[[#This Row],[//]])))</f>
        <v/>
      </c>
      <c r="Q326" s="33" t="str">
        <f ca="1">IF(KALINDO[[#This Row],[//]]="","",INDEX(INDIRECT($2:$2),KALINDO[[#This Row],[//]]))</f>
        <v/>
      </c>
      <c r="R3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26" s="45" t="str">
        <f ca="1">IF(KALINDO[[#This Row],[//]]="","",IF(INDEX(INDIRECT($2:$2),KALINDO[[#This Row],[//]])="","",INDEX(INDIRECT($2:$2),KALINDO[[#This Row],[//]])))</f>
        <v/>
      </c>
      <c r="U326" s="31" t="str">
        <f ca="1">IF(KALINDO[[#This Row],[//]]="","",INDEX(INDIRECT($2:$2),KALINDO[[#This Row],[//]]))</f>
        <v/>
      </c>
      <c r="V326" s="31" t="str">
        <f ca="1">LOWER(SUBSTITUTE(SUBSTITUTE(SUBSTITUTE(SUBSTITUTE(SUBSTITUTE(SUBSTITUTE(SUBSTITUTE(KALINDO[[#This Row],[N.B.nota]]," ",""),"-",""),"(",""),")",""),".",""),",",""),"/",""))</f>
        <v/>
      </c>
      <c r="W326" s="31" t="str">
        <f ca="1">IF(KALINDO[[#This Row],[concat]]="","",MATCH(KALINDO[[#This Row],[concat]],[3]!db[NB NOTA_C],0)+1)</f>
        <v/>
      </c>
      <c r="X326" s="31" t="str">
        <f ca="1">IF(KALINDO[[#This Row],[N.B.nota]]="","",ADDRESS(ROW(KALINDO[QB]),COLUMN(KALINDO[QB]))&amp;":"&amp;ADDRESS(ROW(),COLUMN(KALINDO[QB])))</f>
        <v/>
      </c>
      <c r="Y326" s="46" t="str">
        <f ca="1">IF(KALINDO[[#This Row],[//]]="","",HYPERLINK("[../DB.xlsx]DB!e"&amp;MATCH(KALINDO[[#This Row],[concat]],[3]!db[NB NOTA_C],0)+1,"&gt;"))</f>
        <v/>
      </c>
      <c r="Z326" s="32" t="str">
        <f ca="1">IF(KALINDO[[#This Row],[ID NOTA]]="",INDIRECT(ADDRESS(ROW()-1,COLUMN())),KALINDO[[#This Row],[ID NOTA]])</f>
        <v>ID NOTA_H</v>
      </c>
    </row>
    <row r="327" spans="1:26" x14ac:dyDescent="0.25">
      <c r="A327" s="32"/>
      <c r="B327" s="48" t="str">
        <f>IF(KALINDO[[#This Row],[N_ID]]="","",INDEX(Table1[ID],MATCH(KALINDO[[#This Row],[N_ID]],Table1[N_ID],0)))</f>
        <v/>
      </c>
      <c r="C327" s="48" t="str">
        <f ca="1">IF(KALINDO[[#This Row],[//]]="","",HYPERLINK("[NOTA.xlsx]NOTA!D"&amp;KALINDO[[#This Row],[//]]+2,"&gt;"))</f>
        <v/>
      </c>
      <c r="D327" s="48" t="str">
        <f>IF(KALINDO[[#This Row],[ID NOTA]]="","",INDEX(Table1[QB],MATCH(KALINDO[[#This Row],[ID NOTA]],Table1[ID],0)))</f>
        <v/>
      </c>
      <c r="E32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27" s="48"/>
      <c r="G327" s="30" t="str">
        <f ca="1">IF(KALINDO[[#This Row],[N_ID]]="","",INDEX(INDIRECT($2:$2),KALINDO[[#This Row],[//]]))</f>
        <v/>
      </c>
      <c r="H327" s="30" t="str">
        <f ca="1">IF(KALINDO[[#This Row],[N_ID]]="","",INDEX(INDIRECT($2:$2),KALINDO[[#This Row],[//]]))</f>
        <v/>
      </c>
      <c r="I327" s="31" t="str">
        <f ca="1">IF(KALINDO[[#This Row],[N_ID]]="","",INDEX(INDIRECT($2:$2),KALINDO[[#This Row],[//]]))</f>
        <v/>
      </c>
      <c r="J327" s="31" t="str">
        <f ca="1">IF(KALINDO[[#This Row],[//]]="","",INDEX([3]!db[NB PAJAK],KALINDO[[#This Row],[stt]]-1))</f>
        <v/>
      </c>
      <c r="K327" s="48" t="str">
        <f ca="1">IF(KALINDO[[#This Row],[//]]="","",INDEX(INDIRECT($2:$2),KALINDO[[#This Row],[//]]))</f>
        <v/>
      </c>
      <c r="L327" s="48" t="str">
        <f ca="1">IF(KALINDO[[#This Row],[//]]="","",INDEX(INDIRECT($2:$2),KALINDO[[#This Row],[//]]))</f>
        <v/>
      </c>
      <c r="M327" s="48" t="str">
        <f ca="1">IF(KALINDO[[#This Row],[//]]="","",INDEX(INDIRECT($2:$2),KALINDO[[#This Row],[//]]))</f>
        <v/>
      </c>
      <c r="N327" s="33" t="str">
        <f ca="1">IF(KALINDO[[#This Row],[//]]="","",INDEX(INDIRECT($2:$2),KALINDO[[#This Row],[//]]))</f>
        <v/>
      </c>
      <c r="O327" s="44" t="str">
        <f ca="1">IF(KALINDO[[#This Row],[//]]="","",INDEX(INDIRECT($2:$2),KALINDO[[#This Row],[//]]))</f>
        <v/>
      </c>
      <c r="P327" s="44" t="str">
        <f ca="1">IF(KALINDO[[#This Row],[//]]="","",IF(INDEX(INDIRECT($2:$2),KALINDO[[#This Row],[//]])="","",INDEX(INDIRECT($2:$2),KALINDO[[#This Row],[//]])))</f>
        <v/>
      </c>
      <c r="Q327" s="33" t="str">
        <f ca="1">IF(KALINDO[[#This Row],[//]]="","",INDEX(INDIRECT($2:$2),KALINDO[[#This Row],[//]]))</f>
        <v/>
      </c>
      <c r="R3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27" s="45" t="str">
        <f ca="1">IF(KALINDO[[#This Row],[//]]="","",IF(INDEX(INDIRECT($2:$2),KALINDO[[#This Row],[//]])="","",INDEX(INDIRECT($2:$2),KALINDO[[#This Row],[//]])))</f>
        <v/>
      </c>
      <c r="U327" s="31" t="str">
        <f ca="1">IF(KALINDO[[#This Row],[//]]="","",INDEX(INDIRECT($2:$2),KALINDO[[#This Row],[//]]))</f>
        <v/>
      </c>
      <c r="V327" s="31" t="str">
        <f ca="1">LOWER(SUBSTITUTE(SUBSTITUTE(SUBSTITUTE(SUBSTITUTE(SUBSTITUTE(SUBSTITUTE(SUBSTITUTE(KALINDO[[#This Row],[N.B.nota]]," ",""),"-",""),"(",""),")",""),".",""),",",""),"/",""))</f>
        <v/>
      </c>
      <c r="W327" s="31" t="str">
        <f ca="1">IF(KALINDO[[#This Row],[concat]]="","",MATCH(KALINDO[[#This Row],[concat]],[3]!db[NB NOTA_C],0)+1)</f>
        <v/>
      </c>
      <c r="X327" s="31" t="str">
        <f ca="1">IF(KALINDO[[#This Row],[N.B.nota]]="","",ADDRESS(ROW(KALINDO[QB]),COLUMN(KALINDO[QB]))&amp;":"&amp;ADDRESS(ROW(),COLUMN(KALINDO[QB])))</f>
        <v/>
      </c>
      <c r="Y327" s="46" t="str">
        <f ca="1">IF(KALINDO[[#This Row],[//]]="","",HYPERLINK("[../DB.xlsx]DB!e"&amp;MATCH(KALINDO[[#This Row],[concat]],[3]!db[NB NOTA_C],0)+1,"&gt;"))</f>
        <v/>
      </c>
      <c r="Z327" s="32" t="str">
        <f ca="1">IF(KALINDO[[#This Row],[ID NOTA]]="",INDIRECT(ADDRESS(ROW()-1,COLUMN())),KALINDO[[#This Row],[ID NOTA]])</f>
        <v>ID NOTA_H</v>
      </c>
    </row>
    <row r="328" spans="1:26" x14ac:dyDescent="0.25">
      <c r="A328" s="32"/>
      <c r="B328" s="48" t="str">
        <f>IF(KALINDO[[#This Row],[N_ID]]="","",INDEX(Table1[ID],MATCH(KALINDO[[#This Row],[N_ID]],Table1[N_ID],0)))</f>
        <v/>
      </c>
      <c r="C328" s="48" t="str">
        <f ca="1">IF(KALINDO[[#This Row],[//]]="","",HYPERLINK("[NOTA.xlsx]NOTA!D"&amp;KALINDO[[#This Row],[//]]+2,"&gt;"))</f>
        <v/>
      </c>
      <c r="D328" s="48" t="str">
        <f>IF(KALINDO[[#This Row],[ID NOTA]]="","",INDEX(Table1[QB],MATCH(KALINDO[[#This Row],[ID NOTA]],Table1[ID],0)))</f>
        <v/>
      </c>
      <c r="E32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28" s="48"/>
      <c r="G328" s="30" t="str">
        <f ca="1">IF(KALINDO[[#This Row],[N_ID]]="","",INDEX(INDIRECT($2:$2),KALINDO[[#This Row],[//]]))</f>
        <v/>
      </c>
      <c r="H328" s="30" t="str">
        <f ca="1">IF(KALINDO[[#This Row],[N_ID]]="","",INDEX(INDIRECT($2:$2),KALINDO[[#This Row],[//]]))</f>
        <v/>
      </c>
      <c r="I328" s="31" t="str">
        <f ca="1">IF(KALINDO[[#This Row],[N_ID]]="","",INDEX(INDIRECT($2:$2),KALINDO[[#This Row],[//]]))</f>
        <v/>
      </c>
      <c r="J328" s="31" t="str">
        <f ca="1">IF(KALINDO[[#This Row],[//]]="","",INDEX([3]!db[NB PAJAK],KALINDO[[#This Row],[stt]]-1))</f>
        <v/>
      </c>
      <c r="K328" s="48" t="str">
        <f ca="1">IF(KALINDO[[#This Row],[//]]="","",INDEX(INDIRECT($2:$2),KALINDO[[#This Row],[//]]))</f>
        <v/>
      </c>
      <c r="L328" s="48" t="str">
        <f ca="1">IF(KALINDO[[#This Row],[//]]="","",INDEX(INDIRECT($2:$2),KALINDO[[#This Row],[//]]))</f>
        <v/>
      </c>
      <c r="M328" s="48" t="str">
        <f ca="1">IF(KALINDO[[#This Row],[//]]="","",INDEX(INDIRECT($2:$2),KALINDO[[#This Row],[//]]))</f>
        <v/>
      </c>
      <c r="N328" s="33" t="str">
        <f ca="1">IF(KALINDO[[#This Row],[//]]="","",INDEX(INDIRECT($2:$2),KALINDO[[#This Row],[//]]))</f>
        <v/>
      </c>
      <c r="O328" s="44" t="str">
        <f ca="1">IF(KALINDO[[#This Row],[//]]="","",INDEX(INDIRECT($2:$2),KALINDO[[#This Row],[//]]))</f>
        <v/>
      </c>
      <c r="P328" s="44" t="str">
        <f ca="1">IF(KALINDO[[#This Row],[//]]="","",IF(INDEX(INDIRECT($2:$2),KALINDO[[#This Row],[//]])="","",INDEX(INDIRECT($2:$2),KALINDO[[#This Row],[//]])))</f>
        <v/>
      </c>
      <c r="Q328" s="33" t="str">
        <f ca="1">IF(KALINDO[[#This Row],[//]]="","",INDEX(INDIRECT($2:$2),KALINDO[[#This Row],[//]]))</f>
        <v/>
      </c>
      <c r="R3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28" s="45" t="str">
        <f ca="1">IF(KALINDO[[#This Row],[//]]="","",IF(INDEX(INDIRECT($2:$2),KALINDO[[#This Row],[//]])="","",INDEX(INDIRECT($2:$2),KALINDO[[#This Row],[//]])))</f>
        <v/>
      </c>
      <c r="U328" s="31" t="str">
        <f ca="1">IF(KALINDO[[#This Row],[//]]="","",INDEX(INDIRECT($2:$2),KALINDO[[#This Row],[//]]))</f>
        <v/>
      </c>
      <c r="V328" s="31" t="str">
        <f ca="1">LOWER(SUBSTITUTE(SUBSTITUTE(SUBSTITUTE(SUBSTITUTE(SUBSTITUTE(SUBSTITUTE(SUBSTITUTE(KALINDO[[#This Row],[N.B.nota]]," ",""),"-",""),"(",""),")",""),".",""),",",""),"/",""))</f>
        <v/>
      </c>
      <c r="W328" s="31" t="str">
        <f ca="1">IF(KALINDO[[#This Row],[concat]]="","",MATCH(KALINDO[[#This Row],[concat]],[3]!db[NB NOTA_C],0)+1)</f>
        <v/>
      </c>
      <c r="X328" s="31" t="str">
        <f ca="1">IF(KALINDO[[#This Row],[N.B.nota]]="","",ADDRESS(ROW(KALINDO[QB]),COLUMN(KALINDO[QB]))&amp;":"&amp;ADDRESS(ROW(),COLUMN(KALINDO[QB])))</f>
        <v/>
      </c>
      <c r="Y328" s="46" t="str">
        <f ca="1">IF(KALINDO[[#This Row],[//]]="","",HYPERLINK("[../DB.xlsx]DB!e"&amp;MATCH(KALINDO[[#This Row],[concat]],[3]!db[NB NOTA_C],0)+1,"&gt;"))</f>
        <v/>
      </c>
      <c r="Z328" s="32" t="str">
        <f ca="1">IF(KALINDO[[#This Row],[ID NOTA]]="",INDIRECT(ADDRESS(ROW()-1,COLUMN())),KALINDO[[#This Row],[ID NOTA]])</f>
        <v>ID NOTA_H</v>
      </c>
    </row>
    <row r="329" spans="1:26" x14ac:dyDescent="0.25">
      <c r="A329" s="32"/>
      <c r="B329" s="48" t="str">
        <f>IF(KALINDO[[#This Row],[N_ID]]="","",INDEX(Table1[ID],MATCH(KALINDO[[#This Row],[N_ID]],Table1[N_ID],0)))</f>
        <v/>
      </c>
      <c r="C329" s="48" t="str">
        <f ca="1">IF(KALINDO[[#This Row],[//]]="","",HYPERLINK("[NOTA.xlsx]NOTA!D"&amp;KALINDO[[#This Row],[//]]+2,"&gt;"))</f>
        <v/>
      </c>
      <c r="D329" s="48" t="str">
        <f>IF(KALINDO[[#This Row],[ID NOTA]]="","",INDEX(Table1[QB],MATCH(KALINDO[[#This Row],[ID NOTA]],Table1[ID],0)))</f>
        <v/>
      </c>
      <c r="E32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29" s="48"/>
      <c r="G329" s="30" t="str">
        <f ca="1">IF(KALINDO[[#This Row],[N_ID]]="","",INDEX(INDIRECT($2:$2),KALINDO[[#This Row],[//]]))</f>
        <v/>
      </c>
      <c r="H329" s="30" t="str">
        <f ca="1">IF(KALINDO[[#This Row],[N_ID]]="","",INDEX(INDIRECT($2:$2),KALINDO[[#This Row],[//]]))</f>
        <v/>
      </c>
      <c r="I329" s="31" t="str">
        <f ca="1">IF(KALINDO[[#This Row],[N_ID]]="","",INDEX(INDIRECT($2:$2),KALINDO[[#This Row],[//]]))</f>
        <v/>
      </c>
      <c r="J329" s="31" t="str">
        <f ca="1">IF(KALINDO[[#This Row],[//]]="","",INDEX([3]!db[NB PAJAK],KALINDO[[#This Row],[stt]]-1))</f>
        <v/>
      </c>
      <c r="K329" s="48" t="str">
        <f ca="1">IF(KALINDO[[#This Row],[//]]="","",INDEX(INDIRECT($2:$2),KALINDO[[#This Row],[//]]))</f>
        <v/>
      </c>
      <c r="L329" s="48" t="str">
        <f ca="1">IF(KALINDO[[#This Row],[//]]="","",INDEX(INDIRECT($2:$2),KALINDO[[#This Row],[//]]))</f>
        <v/>
      </c>
      <c r="M329" s="48" t="str">
        <f ca="1">IF(KALINDO[[#This Row],[//]]="","",INDEX(INDIRECT($2:$2),KALINDO[[#This Row],[//]]))</f>
        <v/>
      </c>
      <c r="N329" s="33" t="str">
        <f ca="1">IF(KALINDO[[#This Row],[//]]="","",INDEX(INDIRECT($2:$2),KALINDO[[#This Row],[//]]))</f>
        <v/>
      </c>
      <c r="O329" s="44" t="str">
        <f ca="1">IF(KALINDO[[#This Row],[//]]="","",INDEX(INDIRECT($2:$2),KALINDO[[#This Row],[//]]))</f>
        <v/>
      </c>
      <c r="P329" s="44" t="str">
        <f ca="1">IF(KALINDO[[#This Row],[//]]="","",IF(INDEX(INDIRECT($2:$2),KALINDO[[#This Row],[//]])="","",INDEX(INDIRECT($2:$2),KALINDO[[#This Row],[//]])))</f>
        <v/>
      </c>
      <c r="Q329" s="33" t="str">
        <f ca="1">IF(KALINDO[[#This Row],[//]]="","",INDEX(INDIRECT($2:$2),KALINDO[[#This Row],[//]]))</f>
        <v/>
      </c>
      <c r="R3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29" s="45" t="str">
        <f ca="1">IF(KALINDO[[#This Row],[//]]="","",IF(INDEX(INDIRECT($2:$2),KALINDO[[#This Row],[//]])="","",INDEX(INDIRECT($2:$2),KALINDO[[#This Row],[//]])))</f>
        <v/>
      </c>
      <c r="U329" s="31" t="str">
        <f ca="1">IF(KALINDO[[#This Row],[//]]="","",INDEX(INDIRECT($2:$2),KALINDO[[#This Row],[//]]))</f>
        <v/>
      </c>
      <c r="V329" s="31" t="str">
        <f ca="1">LOWER(SUBSTITUTE(SUBSTITUTE(SUBSTITUTE(SUBSTITUTE(SUBSTITUTE(SUBSTITUTE(SUBSTITUTE(KALINDO[[#This Row],[N.B.nota]]," ",""),"-",""),"(",""),")",""),".",""),",",""),"/",""))</f>
        <v/>
      </c>
      <c r="W329" s="31" t="str">
        <f ca="1">IF(KALINDO[[#This Row],[concat]]="","",MATCH(KALINDO[[#This Row],[concat]],[3]!db[NB NOTA_C],0)+1)</f>
        <v/>
      </c>
      <c r="X329" s="31" t="str">
        <f ca="1">IF(KALINDO[[#This Row],[N.B.nota]]="","",ADDRESS(ROW(KALINDO[QB]),COLUMN(KALINDO[QB]))&amp;":"&amp;ADDRESS(ROW(),COLUMN(KALINDO[QB])))</f>
        <v/>
      </c>
      <c r="Y329" s="46" t="str">
        <f ca="1">IF(KALINDO[[#This Row],[//]]="","",HYPERLINK("[../DB.xlsx]DB!e"&amp;MATCH(KALINDO[[#This Row],[concat]],[3]!db[NB NOTA_C],0)+1,"&gt;"))</f>
        <v/>
      </c>
      <c r="Z329" s="32" t="str">
        <f ca="1">IF(KALINDO[[#This Row],[ID NOTA]]="",INDIRECT(ADDRESS(ROW()-1,COLUMN())),KALINDO[[#This Row],[ID NOTA]])</f>
        <v>ID NOTA_H</v>
      </c>
    </row>
    <row r="330" spans="1:26" x14ac:dyDescent="0.25">
      <c r="A330" s="32"/>
      <c r="B330" s="48" t="str">
        <f>IF(KALINDO[[#This Row],[N_ID]]="","",INDEX(Table1[ID],MATCH(KALINDO[[#This Row],[N_ID]],Table1[N_ID],0)))</f>
        <v/>
      </c>
      <c r="C330" s="48" t="str">
        <f ca="1">IF(KALINDO[[#This Row],[//]]="","",HYPERLINK("[NOTA.xlsx]NOTA!D"&amp;KALINDO[[#This Row],[//]]+2,"&gt;"))</f>
        <v/>
      </c>
      <c r="D330" s="48" t="str">
        <f>IF(KALINDO[[#This Row],[ID NOTA]]="","",INDEX(Table1[QB],MATCH(KALINDO[[#This Row],[ID NOTA]],Table1[ID],0)))</f>
        <v/>
      </c>
      <c r="E33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30" s="48"/>
      <c r="G330" s="30" t="str">
        <f ca="1">IF(KALINDO[[#This Row],[N_ID]]="","",INDEX(INDIRECT($2:$2),KALINDO[[#This Row],[//]]))</f>
        <v/>
      </c>
      <c r="H330" s="30" t="str">
        <f ca="1">IF(KALINDO[[#This Row],[N_ID]]="","",INDEX(INDIRECT($2:$2),KALINDO[[#This Row],[//]]))</f>
        <v/>
      </c>
      <c r="I330" s="31" t="str">
        <f ca="1">IF(KALINDO[[#This Row],[N_ID]]="","",INDEX(INDIRECT($2:$2),KALINDO[[#This Row],[//]]))</f>
        <v/>
      </c>
      <c r="J330" s="31" t="str">
        <f ca="1">IF(KALINDO[[#This Row],[//]]="","",INDEX([3]!db[NB PAJAK],KALINDO[[#This Row],[stt]]-1))</f>
        <v/>
      </c>
      <c r="K330" s="48" t="str">
        <f ca="1">IF(KALINDO[[#This Row],[//]]="","",INDEX(INDIRECT($2:$2),KALINDO[[#This Row],[//]]))</f>
        <v/>
      </c>
      <c r="L330" s="48" t="str">
        <f ca="1">IF(KALINDO[[#This Row],[//]]="","",INDEX(INDIRECT($2:$2),KALINDO[[#This Row],[//]]))</f>
        <v/>
      </c>
      <c r="M330" s="48" t="str">
        <f ca="1">IF(KALINDO[[#This Row],[//]]="","",INDEX(INDIRECT($2:$2),KALINDO[[#This Row],[//]]))</f>
        <v/>
      </c>
      <c r="N330" s="33" t="str">
        <f ca="1">IF(KALINDO[[#This Row],[//]]="","",INDEX(INDIRECT($2:$2),KALINDO[[#This Row],[//]]))</f>
        <v/>
      </c>
      <c r="O330" s="44" t="str">
        <f ca="1">IF(KALINDO[[#This Row],[//]]="","",INDEX(INDIRECT($2:$2),KALINDO[[#This Row],[//]]))</f>
        <v/>
      </c>
      <c r="P330" s="44" t="str">
        <f ca="1">IF(KALINDO[[#This Row],[//]]="","",IF(INDEX(INDIRECT($2:$2),KALINDO[[#This Row],[//]])="","",INDEX(INDIRECT($2:$2),KALINDO[[#This Row],[//]])))</f>
        <v/>
      </c>
      <c r="Q330" s="33" t="str">
        <f ca="1">IF(KALINDO[[#This Row],[//]]="","",INDEX(INDIRECT($2:$2),KALINDO[[#This Row],[//]]))</f>
        <v/>
      </c>
      <c r="R3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30" s="45" t="str">
        <f ca="1">IF(KALINDO[[#This Row],[//]]="","",IF(INDEX(INDIRECT($2:$2),KALINDO[[#This Row],[//]])="","",INDEX(INDIRECT($2:$2),KALINDO[[#This Row],[//]])))</f>
        <v/>
      </c>
      <c r="U330" s="31" t="str">
        <f ca="1">IF(KALINDO[[#This Row],[//]]="","",INDEX(INDIRECT($2:$2),KALINDO[[#This Row],[//]]))</f>
        <v/>
      </c>
      <c r="V330" s="31" t="str">
        <f ca="1">LOWER(SUBSTITUTE(SUBSTITUTE(SUBSTITUTE(SUBSTITUTE(SUBSTITUTE(SUBSTITUTE(SUBSTITUTE(KALINDO[[#This Row],[N.B.nota]]," ",""),"-",""),"(",""),")",""),".",""),",",""),"/",""))</f>
        <v/>
      </c>
      <c r="W330" s="31" t="str">
        <f ca="1">IF(KALINDO[[#This Row],[concat]]="","",MATCH(KALINDO[[#This Row],[concat]],[3]!db[NB NOTA_C],0)+1)</f>
        <v/>
      </c>
      <c r="X330" s="31" t="str">
        <f ca="1">IF(KALINDO[[#This Row],[N.B.nota]]="","",ADDRESS(ROW(KALINDO[QB]),COLUMN(KALINDO[QB]))&amp;":"&amp;ADDRESS(ROW(),COLUMN(KALINDO[QB])))</f>
        <v/>
      </c>
      <c r="Y330" s="46" t="str">
        <f ca="1">IF(KALINDO[[#This Row],[//]]="","",HYPERLINK("[../DB.xlsx]DB!e"&amp;MATCH(KALINDO[[#This Row],[concat]],[3]!db[NB NOTA_C],0)+1,"&gt;"))</f>
        <v/>
      </c>
      <c r="Z330" s="32" t="str">
        <f ca="1">IF(KALINDO[[#This Row],[ID NOTA]]="",INDIRECT(ADDRESS(ROW()-1,COLUMN())),KALINDO[[#This Row],[ID NOTA]])</f>
        <v>ID NOTA_H</v>
      </c>
    </row>
    <row r="331" spans="1:26" x14ac:dyDescent="0.25">
      <c r="A331" s="32"/>
      <c r="B331" s="48" t="str">
        <f>IF(KALINDO[[#This Row],[N_ID]]="","",INDEX(Table1[ID],MATCH(KALINDO[[#This Row],[N_ID]],Table1[N_ID],0)))</f>
        <v/>
      </c>
      <c r="C331" s="48" t="str">
        <f ca="1">IF(KALINDO[[#This Row],[//]]="","",HYPERLINK("[NOTA.xlsx]NOTA!D"&amp;KALINDO[[#This Row],[//]]+2,"&gt;"))</f>
        <v/>
      </c>
      <c r="D331" s="48" t="str">
        <f>IF(KALINDO[[#This Row],[ID NOTA]]="","",INDEX(Table1[QB],MATCH(KALINDO[[#This Row],[ID NOTA]],Table1[ID],0)))</f>
        <v/>
      </c>
      <c r="E33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31" s="48"/>
      <c r="G331" s="30" t="str">
        <f ca="1">IF(KALINDO[[#This Row],[N_ID]]="","",INDEX(INDIRECT($2:$2),KALINDO[[#This Row],[//]]))</f>
        <v/>
      </c>
      <c r="H331" s="30" t="str">
        <f ca="1">IF(KALINDO[[#This Row],[N_ID]]="","",INDEX(INDIRECT($2:$2),KALINDO[[#This Row],[//]]))</f>
        <v/>
      </c>
      <c r="I331" s="31" t="str">
        <f ca="1">IF(KALINDO[[#This Row],[N_ID]]="","",INDEX(INDIRECT($2:$2),KALINDO[[#This Row],[//]]))</f>
        <v/>
      </c>
      <c r="J331" s="31" t="str">
        <f ca="1">IF(KALINDO[[#This Row],[//]]="","",INDEX([3]!db[NB PAJAK],KALINDO[[#This Row],[stt]]-1))</f>
        <v/>
      </c>
      <c r="K331" s="48" t="str">
        <f ca="1">IF(KALINDO[[#This Row],[//]]="","",INDEX(INDIRECT($2:$2),KALINDO[[#This Row],[//]]))</f>
        <v/>
      </c>
      <c r="L331" s="48" t="str">
        <f ca="1">IF(KALINDO[[#This Row],[//]]="","",INDEX(INDIRECT($2:$2),KALINDO[[#This Row],[//]]))</f>
        <v/>
      </c>
      <c r="M331" s="48" t="str">
        <f ca="1">IF(KALINDO[[#This Row],[//]]="","",INDEX(INDIRECT($2:$2),KALINDO[[#This Row],[//]]))</f>
        <v/>
      </c>
      <c r="N331" s="33" t="str">
        <f ca="1">IF(KALINDO[[#This Row],[//]]="","",INDEX(INDIRECT($2:$2),KALINDO[[#This Row],[//]]))</f>
        <v/>
      </c>
      <c r="O331" s="44" t="str">
        <f ca="1">IF(KALINDO[[#This Row],[//]]="","",INDEX(INDIRECT($2:$2),KALINDO[[#This Row],[//]]))</f>
        <v/>
      </c>
      <c r="P331" s="44" t="str">
        <f ca="1">IF(KALINDO[[#This Row],[//]]="","",IF(INDEX(INDIRECT($2:$2),KALINDO[[#This Row],[//]])="","",INDEX(INDIRECT($2:$2),KALINDO[[#This Row],[//]])))</f>
        <v/>
      </c>
      <c r="Q331" s="33" t="str">
        <f ca="1">IF(KALINDO[[#This Row],[//]]="","",INDEX(INDIRECT($2:$2),KALINDO[[#This Row],[//]]))</f>
        <v/>
      </c>
      <c r="R3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31" s="45" t="str">
        <f ca="1">IF(KALINDO[[#This Row],[//]]="","",IF(INDEX(INDIRECT($2:$2),KALINDO[[#This Row],[//]])="","",INDEX(INDIRECT($2:$2),KALINDO[[#This Row],[//]])))</f>
        <v/>
      </c>
      <c r="U331" s="31" t="str">
        <f ca="1">IF(KALINDO[[#This Row],[//]]="","",INDEX(INDIRECT($2:$2),KALINDO[[#This Row],[//]]))</f>
        <v/>
      </c>
      <c r="V331" s="31" t="str">
        <f ca="1">LOWER(SUBSTITUTE(SUBSTITUTE(SUBSTITUTE(SUBSTITUTE(SUBSTITUTE(SUBSTITUTE(SUBSTITUTE(KALINDO[[#This Row],[N.B.nota]]," ",""),"-",""),"(",""),")",""),".",""),",",""),"/",""))</f>
        <v/>
      </c>
      <c r="W331" s="31" t="str">
        <f ca="1">IF(KALINDO[[#This Row],[concat]]="","",MATCH(KALINDO[[#This Row],[concat]],[3]!db[NB NOTA_C],0)+1)</f>
        <v/>
      </c>
      <c r="X331" s="31" t="str">
        <f ca="1">IF(KALINDO[[#This Row],[N.B.nota]]="","",ADDRESS(ROW(KALINDO[QB]),COLUMN(KALINDO[QB]))&amp;":"&amp;ADDRESS(ROW(),COLUMN(KALINDO[QB])))</f>
        <v/>
      </c>
      <c r="Y331" s="46" t="str">
        <f ca="1">IF(KALINDO[[#This Row],[//]]="","",HYPERLINK("[../DB.xlsx]DB!e"&amp;MATCH(KALINDO[[#This Row],[concat]],[3]!db[NB NOTA_C],0)+1,"&gt;"))</f>
        <v/>
      </c>
      <c r="Z331" s="32" t="str">
        <f ca="1">IF(KALINDO[[#This Row],[ID NOTA]]="",INDIRECT(ADDRESS(ROW()-1,COLUMN())),KALINDO[[#This Row],[ID NOTA]])</f>
        <v>ID NOTA_H</v>
      </c>
    </row>
    <row r="332" spans="1:26" x14ac:dyDescent="0.25">
      <c r="A332" s="32"/>
      <c r="B332" s="48" t="str">
        <f>IF(KALINDO[[#This Row],[N_ID]]="","",INDEX(Table1[ID],MATCH(KALINDO[[#This Row],[N_ID]],Table1[N_ID],0)))</f>
        <v/>
      </c>
      <c r="C332" s="48" t="str">
        <f ca="1">IF(KALINDO[[#This Row],[//]]="","",HYPERLINK("[NOTA.xlsx]NOTA!D"&amp;KALINDO[[#This Row],[//]]+2,"&gt;"))</f>
        <v/>
      </c>
      <c r="D332" s="48" t="str">
        <f>IF(KALINDO[[#This Row],[ID NOTA]]="","",INDEX(Table1[QB],MATCH(KALINDO[[#This Row],[ID NOTA]],Table1[ID],0)))</f>
        <v/>
      </c>
      <c r="E33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32" s="48"/>
      <c r="G332" s="30" t="str">
        <f ca="1">IF(KALINDO[[#This Row],[N_ID]]="","",INDEX(INDIRECT($2:$2),KALINDO[[#This Row],[//]]))</f>
        <v/>
      </c>
      <c r="H332" s="30" t="str">
        <f ca="1">IF(KALINDO[[#This Row],[N_ID]]="","",INDEX(INDIRECT($2:$2),KALINDO[[#This Row],[//]]))</f>
        <v/>
      </c>
      <c r="I332" s="31" t="str">
        <f ca="1">IF(KALINDO[[#This Row],[N_ID]]="","",INDEX(INDIRECT($2:$2),KALINDO[[#This Row],[//]]))</f>
        <v/>
      </c>
      <c r="J332" s="31" t="str">
        <f ca="1">IF(KALINDO[[#This Row],[//]]="","",INDEX([3]!db[NB PAJAK],KALINDO[[#This Row],[stt]]-1))</f>
        <v/>
      </c>
      <c r="K332" s="48" t="str">
        <f ca="1">IF(KALINDO[[#This Row],[//]]="","",INDEX(INDIRECT($2:$2),KALINDO[[#This Row],[//]]))</f>
        <v/>
      </c>
      <c r="L332" s="48" t="str">
        <f ca="1">IF(KALINDO[[#This Row],[//]]="","",INDEX(INDIRECT($2:$2),KALINDO[[#This Row],[//]]))</f>
        <v/>
      </c>
      <c r="M332" s="48" t="str">
        <f ca="1">IF(KALINDO[[#This Row],[//]]="","",INDEX(INDIRECT($2:$2),KALINDO[[#This Row],[//]]))</f>
        <v/>
      </c>
      <c r="N332" s="33" t="str">
        <f ca="1">IF(KALINDO[[#This Row],[//]]="","",INDEX(INDIRECT($2:$2),KALINDO[[#This Row],[//]]))</f>
        <v/>
      </c>
      <c r="O332" s="44" t="str">
        <f ca="1">IF(KALINDO[[#This Row],[//]]="","",INDEX(INDIRECT($2:$2),KALINDO[[#This Row],[//]]))</f>
        <v/>
      </c>
      <c r="P332" s="44" t="str">
        <f ca="1">IF(KALINDO[[#This Row],[//]]="","",IF(INDEX(INDIRECT($2:$2),KALINDO[[#This Row],[//]])="","",INDEX(INDIRECT($2:$2),KALINDO[[#This Row],[//]])))</f>
        <v/>
      </c>
      <c r="Q332" s="33" t="str">
        <f ca="1">IF(KALINDO[[#This Row],[//]]="","",INDEX(INDIRECT($2:$2),KALINDO[[#This Row],[//]]))</f>
        <v/>
      </c>
      <c r="R3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32" s="45" t="str">
        <f ca="1">IF(KALINDO[[#This Row],[//]]="","",IF(INDEX(INDIRECT($2:$2),KALINDO[[#This Row],[//]])="","",INDEX(INDIRECT($2:$2),KALINDO[[#This Row],[//]])))</f>
        <v/>
      </c>
      <c r="U332" s="31" t="str">
        <f ca="1">IF(KALINDO[[#This Row],[//]]="","",INDEX(INDIRECT($2:$2),KALINDO[[#This Row],[//]]))</f>
        <v/>
      </c>
      <c r="V332" s="31" t="str">
        <f ca="1">LOWER(SUBSTITUTE(SUBSTITUTE(SUBSTITUTE(SUBSTITUTE(SUBSTITUTE(SUBSTITUTE(SUBSTITUTE(KALINDO[[#This Row],[N.B.nota]]," ",""),"-",""),"(",""),")",""),".",""),",",""),"/",""))</f>
        <v/>
      </c>
      <c r="W332" s="31" t="str">
        <f ca="1">IF(KALINDO[[#This Row],[concat]]="","",MATCH(KALINDO[[#This Row],[concat]],[3]!db[NB NOTA_C],0)+1)</f>
        <v/>
      </c>
      <c r="X332" s="31" t="str">
        <f ca="1">IF(KALINDO[[#This Row],[N.B.nota]]="","",ADDRESS(ROW(KALINDO[QB]),COLUMN(KALINDO[QB]))&amp;":"&amp;ADDRESS(ROW(),COLUMN(KALINDO[QB])))</f>
        <v/>
      </c>
      <c r="Y332" s="46" t="str">
        <f ca="1">IF(KALINDO[[#This Row],[//]]="","",HYPERLINK("[../DB.xlsx]DB!e"&amp;MATCH(KALINDO[[#This Row],[concat]],[3]!db[NB NOTA_C],0)+1,"&gt;"))</f>
        <v/>
      </c>
      <c r="Z332" s="32" t="str">
        <f ca="1">IF(KALINDO[[#This Row],[ID NOTA]]="",INDIRECT(ADDRESS(ROW()-1,COLUMN())),KALINDO[[#This Row],[ID NOTA]])</f>
        <v>ID NOTA_H</v>
      </c>
    </row>
    <row r="333" spans="1:26" x14ac:dyDescent="0.25">
      <c r="A333" s="32"/>
      <c r="B333" s="48" t="str">
        <f>IF(KALINDO[[#This Row],[N_ID]]="","",INDEX(Table1[ID],MATCH(KALINDO[[#This Row],[N_ID]],Table1[N_ID],0)))</f>
        <v/>
      </c>
      <c r="C333" s="48" t="str">
        <f ca="1">IF(KALINDO[[#This Row],[//]]="","",HYPERLINK("[NOTA.xlsx]NOTA!D"&amp;KALINDO[[#This Row],[//]]+2,"&gt;"))</f>
        <v/>
      </c>
      <c r="D333" s="48" t="str">
        <f>IF(KALINDO[[#This Row],[ID NOTA]]="","",INDEX(Table1[QB],MATCH(KALINDO[[#This Row],[ID NOTA]],Table1[ID],0)))</f>
        <v/>
      </c>
      <c r="E33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33" s="48"/>
      <c r="G333" s="30" t="str">
        <f ca="1">IF(KALINDO[[#This Row],[N_ID]]="","",INDEX(INDIRECT($2:$2),KALINDO[[#This Row],[//]]))</f>
        <v/>
      </c>
      <c r="H333" s="30" t="str">
        <f ca="1">IF(KALINDO[[#This Row],[N_ID]]="","",INDEX(INDIRECT($2:$2),KALINDO[[#This Row],[//]]))</f>
        <v/>
      </c>
      <c r="I333" s="31" t="str">
        <f ca="1">IF(KALINDO[[#This Row],[N_ID]]="","",INDEX(INDIRECT($2:$2),KALINDO[[#This Row],[//]]))</f>
        <v/>
      </c>
      <c r="J333" s="31" t="str">
        <f ca="1">IF(KALINDO[[#This Row],[//]]="","",INDEX([3]!db[NB PAJAK],KALINDO[[#This Row],[stt]]-1))</f>
        <v/>
      </c>
      <c r="K333" s="48" t="str">
        <f ca="1">IF(KALINDO[[#This Row],[//]]="","",INDEX(INDIRECT($2:$2),KALINDO[[#This Row],[//]]))</f>
        <v/>
      </c>
      <c r="L333" s="48" t="str">
        <f ca="1">IF(KALINDO[[#This Row],[//]]="","",INDEX(INDIRECT($2:$2),KALINDO[[#This Row],[//]]))</f>
        <v/>
      </c>
      <c r="M333" s="48" t="str">
        <f ca="1">IF(KALINDO[[#This Row],[//]]="","",INDEX(INDIRECT($2:$2),KALINDO[[#This Row],[//]]))</f>
        <v/>
      </c>
      <c r="N333" s="33" t="str">
        <f ca="1">IF(KALINDO[[#This Row],[//]]="","",INDEX(INDIRECT($2:$2),KALINDO[[#This Row],[//]]))</f>
        <v/>
      </c>
      <c r="O333" s="44" t="str">
        <f ca="1">IF(KALINDO[[#This Row],[//]]="","",INDEX(INDIRECT($2:$2),KALINDO[[#This Row],[//]]))</f>
        <v/>
      </c>
      <c r="P333" s="44" t="str">
        <f ca="1">IF(KALINDO[[#This Row],[//]]="","",IF(INDEX(INDIRECT($2:$2),KALINDO[[#This Row],[//]])="","",INDEX(INDIRECT($2:$2),KALINDO[[#This Row],[//]])))</f>
        <v/>
      </c>
      <c r="Q333" s="33" t="str">
        <f ca="1">IF(KALINDO[[#This Row],[//]]="","",INDEX(INDIRECT($2:$2),KALINDO[[#This Row],[//]]))</f>
        <v/>
      </c>
      <c r="R3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33" s="45" t="str">
        <f ca="1">IF(KALINDO[[#This Row],[//]]="","",IF(INDEX(INDIRECT($2:$2),KALINDO[[#This Row],[//]])="","",INDEX(INDIRECT($2:$2),KALINDO[[#This Row],[//]])))</f>
        <v/>
      </c>
      <c r="U333" s="31" t="str">
        <f ca="1">IF(KALINDO[[#This Row],[//]]="","",INDEX(INDIRECT($2:$2),KALINDO[[#This Row],[//]]))</f>
        <v/>
      </c>
      <c r="V333" s="31" t="str">
        <f ca="1">LOWER(SUBSTITUTE(SUBSTITUTE(SUBSTITUTE(SUBSTITUTE(SUBSTITUTE(SUBSTITUTE(SUBSTITUTE(KALINDO[[#This Row],[N.B.nota]]," ",""),"-",""),"(",""),")",""),".",""),",",""),"/",""))</f>
        <v/>
      </c>
      <c r="W333" s="31" t="str">
        <f ca="1">IF(KALINDO[[#This Row],[concat]]="","",MATCH(KALINDO[[#This Row],[concat]],[3]!db[NB NOTA_C],0)+1)</f>
        <v/>
      </c>
      <c r="X333" s="31" t="str">
        <f ca="1">IF(KALINDO[[#This Row],[N.B.nota]]="","",ADDRESS(ROW(KALINDO[QB]),COLUMN(KALINDO[QB]))&amp;":"&amp;ADDRESS(ROW(),COLUMN(KALINDO[QB])))</f>
        <v/>
      </c>
      <c r="Y333" s="46" t="str">
        <f ca="1">IF(KALINDO[[#This Row],[//]]="","",HYPERLINK("[../DB.xlsx]DB!e"&amp;MATCH(KALINDO[[#This Row],[concat]],[3]!db[NB NOTA_C],0)+1,"&gt;"))</f>
        <v/>
      </c>
      <c r="Z333" s="32" t="str">
        <f ca="1">IF(KALINDO[[#This Row],[ID NOTA]]="",INDIRECT(ADDRESS(ROW()-1,COLUMN())),KALINDO[[#This Row],[ID NOTA]])</f>
        <v>ID NOTA_H</v>
      </c>
    </row>
    <row r="334" spans="1:26" x14ac:dyDescent="0.25">
      <c r="A334" s="32"/>
      <c r="B334" s="48" t="str">
        <f>IF(KALINDO[[#This Row],[N_ID]]="","",INDEX(Table1[ID],MATCH(KALINDO[[#This Row],[N_ID]],Table1[N_ID],0)))</f>
        <v/>
      </c>
      <c r="C334" s="48" t="str">
        <f ca="1">IF(KALINDO[[#This Row],[//]]="","",HYPERLINK("[NOTA.xlsx]NOTA!D"&amp;KALINDO[[#This Row],[//]]+2,"&gt;"))</f>
        <v/>
      </c>
      <c r="D334" s="48" t="str">
        <f>IF(KALINDO[[#This Row],[ID NOTA]]="","",INDEX(Table1[QB],MATCH(KALINDO[[#This Row],[ID NOTA]],Table1[ID],0)))</f>
        <v/>
      </c>
      <c r="E33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34" s="48"/>
      <c r="G334" s="30" t="str">
        <f ca="1">IF(KALINDO[[#This Row],[N_ID]]="","",INDEX(INDIRECT($2:$2),KALINDO[[#This Row],[//]]))</f>
        <v/>
      </c>
      <c r="H334" s="30" t="str">
        <f ca="1">IF(KALINDO[[#This Row],[N_ID]]="","",INDEX(INDIRECT($2:$2),KALINDO[[#This Row],[//]]))</f>
        <v/>
      </c>
      <c r="I334" s="31" t="str">
        <f ca="1">IF(KALINDO[[#This Row],[N_ID]]="","",INDEX(INDIRECT($2:$2),KALINDO[[#This Row],[//]]))</f>
        <v/>
      </c>
      <c r="J334" s="31" t="str">
        <f ca="1">IF(KALINDO[[#This Row],[//]]="","",INDEX([3]!db[NB PAJAK],KALINDO[[#This Row],[stt]]-1))</f>
        <v/>
      </c>
      <c r="K334" s="48" t="str">
        <f ca="1">IF(KALINDO[[#This Row],[//]]="","",INDEX(INDIRECT($2:$2),KALINDO[[#This Row],[//]]))</f>
        <v/>
      </c>
      <c r="L334" s="48" t="str">
        <f ca="1">IF(KALINDO[[#This Row],[//]]="","",INDEX(INDIRECT($2:$2),KALINDO[[#This Row],[//]]))</f>
        <v/>
      </c>
      <c r="M334" s="48" t="str">
        <f ca="1">IF(KALINDO[[#This Row],[//]]="","",INDEX(INDIRECT($2:$2),KALINDO[[#This Row],[//]]))</f>
        <v/>
      </c>
      <c r="N334" s="33" t="str">
        <f ca="1">IF(KALINDO[[#This Row],[//]]="","",INDEX(INDIRECT($2:$2),KALINDO[[#This Row],[//]]))</f>
        <v/>
      </c>
      <c r="O334" s="44" t="str">
        <f ca="1">IF(KALINDO[[#This Row],[//]]="","",INDEX(INDIRECT($2:$2),KALINDO[[#This Row],[//]]))</f>
        <v/>
      </c>
      <c r="P334" s="44" t="str">
        <f ca="1">IF(KALINDO[[#This Row],[//]]="","",IF(INDEX(INDIRECT($2:$2),KALINDO[[#This Row],[//]])="","",INDEX(INDIRECT($2:$2),KALINDO[[#This Row],[//]])))</f>
        <v/>
      </c>
      <c r="Q334" s="33" t="str">
        <f ca="1">IF(KALINDO[[#This Row],[//]]="","",INDEX(INDIRECT($2:$2),KALINDO[[#This Row],[//]]))</f>
        <v/>
      </c>
      <c r="R3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34" s="45" t="str">
        <f ca="1">IF(KALINDO[[#This Row],[//]]="","",IF(INDEX(INDIRECT($2:$2),KALINDO[[#This Row],[//]])="","",INDEX(INDIRECT($2:$2),KALINDO[[#This Row],[//]])))</f>
        <v/>
      </c>
      <c r="U334" s="31" t="str">
        <f ca="1">IF(KALINDO[[#This Row],[//]]="","",INDEX(INDIRECT($2:$2),KALINDO[[#This Row],[//]]))</f>
        <v/>
      </c>
      <c r="V334" s="31" t="str">
        <f ca="1">LOWER(SUBSTITUTE(SUBSTITUTE(SUBSTITUTE(SUBSTITUTE(SUBSTITUTE(SUBSTITUTE(SUBSTITUTE(KALINDO[[#This Row],[N.B.nota]]," ",""),"-",""),"(",""),")",""),".",""),",",""),"/",""))</f>
        <v/>
      </c>
      <c r="W334" s="31" t="str">
        <f ca="1">IF(KALINDO[[#This Row],[concat]]="","",MATCH(KALINDO[[#This Row],[concat]],[3]!db[NB NOTA_C],0)+1)</f>
        <v/>
      </c>
      <c r="X334" s="31" t="str">
        <f ca="1">IF(KALINDO[[#This Row],[N.B.nota]]="","",ADDRESS(ROW(KALINDO[QB]),COLUMN(KALINDO[QB]))&amp;":"&amp;ADDRESS(ROW(),COLUMN(KALINDO[QB])))</f>
        <v/>
      </c>
      <c r="Y334" s="46" t="str">
        <f ca="1">IF(KALINDO[[#This Row],[//]]="","",HYPERLINK("[../DB.xlsx]DB!e"&amp;MATCH(KALINDO[[#This Row],[concat]],[3]!db[NB NOTA_C],0)+1,"&gt;"))</f>
        <v/>
      </c>
      <c r="Z334" s="32" t="str">
        <f ca="1">IF(KALINDO[[#This Row],[ID NOTA]]="",INDIRECT(ADDRESS(ROW()-1,COLUMN())),KALINDO[[#This Row],[ID NOTA]])</f>
        <v>ID NOTA_H</v>
      </c>
    </row>
    <row r="335" spans="1:26" x14ac:dyDescent="0.25">
      <c r="A335" s="32"/>
      <c r="B335" s="48" t="str">
        <f>IF(KALINDO[[#This Row],[N_ID]]="","",INDEX(Table1[ID],MATCH(KALINDO[[#This Row],[N_ID]],Table1[N_ID],0)))</f>
        <v/>
      </c>
      <c r="C335" s="48" t="str">
        <f ca="1">IF(KALINDO[[#This Row],[//]]="","",HYPERLINK("[NOTA.xlsx]NOTA!D"&amp;KALINDO[[#This Row],[//]]+2,"&gt;"))</f>
        <v/>
      </c>
      <c r="D335" s="48" t="str">
        <f>IF(KALINDO[[#This Row],[ID NOTA]]="","",INDEX(Table1[QB],MATCH(KALINDO[[#This Row],[ID NOTA]],Table1[ID],0)))</f>
        <v/>
      </c>
      <c r="E33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35" s="48"/>
      <c r="G335" s="30" t="str">
        <f ca="1">IF(KALINDO[[#This Row],[N_ID]]="","",INDEX(INDIRECT($2:$2),KALINDO[[#This Row],[//]]))</f>
        <v/>
      </c>
      <c r="H335" s="30" t="str">
        <f ca="1">IF(KALINDO[[#This Row],[N_ID]]="","",INDEX(INDIRECT($2:$2),KALINDO[[#This Row],[//]]))</f>
        <v/>
      </c>
      <c r="I335" s="31" t="str">
        <f ca="1">IF(KALINDO[[#This Row],[N_ID]]="","",INDEX(INDIRECT($2:$2),KALINDO[[#This Row],[//]]))</f>
        <v/>
      </c>
      <c r="J335" s="31" t="str">
        <f ca="1">IF(KALINDO[[#This Row],[//]]="","",INDEX([3]!db[NB PAJAK],KALINDO[[#This Row],[stt]]-1))</f>
        <v/>
      </c>
      <c r="K335" s="48" t="str">
        <f ca="1">IF(KALINDO[[#This Row],[//]]="","",INDEX(INDIRECT($2:$2),KALINDO[[#This Row],[//]]))</f>
        <v/>
      </c>
      <c r="L335" s="48" t="str">
        <f ca="1">IF(KALINDO[[#This Row],[//]]="","",INDEX(INDIRECT($2:$2),KALINDO[[#This Row],[//]]))</f>
        <v/>
      </c>
      <c r="M335" s="48" t="str">
        <f ca="1">IF(KALINDO[[#This Row],[//]]="","",INDEX(INDIRECT($2:$2),KALINDO[[#This Row],[//]]))</f>
        <v/>
      </c>
      <c r="N335" s="33" t="str">
        <f ca="1">IF(KALINDO[[#This Row],[//]]="","",INDEX(INDIRECT($2:$2),KALINDO[[#This Row],[//]]))</f>
        <v/>
      </c>
      <c r="O335" s="44" t="str">
        <f ca="1">IF(KALINDO[[#This Row],[//]]="","",INDEX(INDIRECT($2:$2),KALINDO[[#This Row],[//]]))</f>
        <v/>
      </c>
      <c r="P335" s="44" t="str">
        <f ca="1">IF(KALINDO[[#This Row],[//]]="","",IF(INDEX(INDIRECT($2:$2),KALINDO[[#This Row],[//]])="","",INDEX(INDIRECT($2:$2),KALINDO[[#This Row],[//]])))</f>
        <v/>
      </c>
      <c r="Q335" s="33" t="str">
        <f ca="1">IF(KALINDO[[#This Row],[//]]="","",INDEX(INDIRECT($2:$2),KALINDO[[#This Row],[//]]))</f>
        <v/>
      </c>
      <c r="R3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35" s="45" t="str">
        <f ca="1">IF(KALINDO[[#This Row],[//]]="","",IF(INDEX(INDIRECT($2:$2),KALINDO[[#This Row],[//]])="","",INDEX(INDIRECT($2:$2),KALINDO[[#This Row],[//]])))</f>
        <v/>
      </c>
      <c r="U335" s="31" t="str">
        <f ca="1">IF(KALINDO[[#This Row],[//]]="","",INDEX(INDIRECT($2:$2),KALINDO[[#This Row],[//]]))</f>
        <v/>
      </c>
      <c r="V335" s="31" t="str">
        <f ca="1">LOWER(SUBSTITUTE(SUBSTITUTE(SUBSTITUTE(SUBSTITUTE(SUBSTITUTE(SUBSTITUTE(SUBSTITUTE(KALINDO[[#This Row],[N.B.nota]]," ",""),"-",""),"(",""),")",""),".",""),",",""),"/",""))</f>
        <v/>
      </c>
      <c r="W335" s="31" t="str">
        <f ca="1">IF(KALINDO[[#This Row],[concat]]="","",MATCH(KALINDO[[#This Row],[concat]],[3]!db[NB NOTA_C],0)+1)</f>
        <v/>
      </c>
      <c r="X335" s="31" t="str">
        <f ca="1">IF(KALINDO[[#This Row],[N.B.nota]]="","",ADDRESS(ROW(KALINDO[QB]),COLUMN(KALINDO[QB]))&amp;":"&amp;ADDRESS(ROW(),COLUMN(KALINDO[QB])))</f>
        <v/>
      </c>
      <c r="Y335" s="46" t="str">
        <f ca="1">IF(KALINDO[[#This Row],[//]]="","",HYPERLINK("[../DB.xlsx]DB!e"&amp;MATCH(KALINDO[[#This Row],[concat]],[3]!db[NB NOTA_C],0)+1,"&gt;"))</f>
        <v/>
      </c>
      <c r="Z335" s="32" t="str">
        <f ca="1">IF(KALINDO[[#This Row],[ID NOTA]]="",INDIRECT(ADDRESS(ROW()-1,COLUMN())),KALINDO[[#This Row],[ID NOTA]])</f>
        <v>ID NOTA_H</v>
      </c>
    </row>
    <row r="336" spans="1:26" x14ac:dyDescent="0.25">
      <c r="A336" s="32"/>
      <c r="B336" s="48" t="str">
        <f>IF(KALINDO[[#This Row],[N_ID]]="","",INDEX(Table1[ID],MATCH(KALINDO[[#This Row],[N_ID]],Table1[N_ID],0)))</f>
        <v/>
      </c>
      <c r="C336" s="48" t="str">
        <f ca="1">IF(KALINDO[[#This Row],[//]]="","",HYPERLINK("[NOTA.xlsx]NOTA!D"&amp;KALINDO[[#This Row],[//]]+2,"&gt;"))</f>
        <v/>
      </c>
      <c r="D336" s="48" t="str">
        <f>IF(KALINDO[[#This Row],[ID NOTA]]="","",INDEX(Table1[QB],MATCH(KALINDO[[#This Row],[ID NOTA]],Table1[ID],0)))</f>
        <v/>
      </c>
      <c r="E33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36" s="48"/>
      <c r="G336" s="30" t="str">
        <f ca="1">IF(KALINDO[[#This Row],[N_ID]]="","",INDEX(INDIRECT($2:$2),KALINDO[[#This Row],[//]]))</f>
        <v/>
      </c>
      <c r="H336" s="30" t="str">
        <f ca="1">IF(KALINDO[[#This Row],[N_ID]]="","",INDEX(INDIRECT($2:$2),KALINDO[[#This Row],[//]]))</f>
        <v/>
      </c>
      <c r="I336" s="31" t="str">
        <f ca="1">IF(KALINDO[[#This Row],[N_ID]]="","",INDEX(INDIRECT($2:$2),KALINDO[[#This Row],[//]]))</f>
        <v/>
      </c>
      <c r="J336" s="31" t="str">
        <f ca="1">IF(KALINDO[[#This Row],[//]]="","",INDEX([3]!db[NB PAJAK],KALINDO[[#This Row],[stt]]-1))</f>
        <v/>
      </c>
      <c r="K336" s="48" t="str">
        <f ca="1">IF(KALINDO[[#This Row],[//]]="","",INDEX(INDIRECT($2:$2),KALINDO[[#This Row],[//]]))</f>
        <v/>
      </c>
      <c r="L336" s="48" t="str">
        <f ca="1">IF(KALINDO[[#This Row],[//]]="","",INDEX(INDIRECT($2:$2),KALINDO[[#This Row],[//]]))</f>
        <v/>
      </c>
      <c r="M336" s="48" t="str">
        <f ca="1">IF(KALINDO[[#This Row],[//]]="","",INDEX(INDIRECT($2:$2),KALINDO[[#This Row],[//]]))</f>
        <v/>
      </c>
      <c r="N336" s="33" t="str">
        <f ca="1">IF(KALINDO[[#This Row],[//]]="","",INDEX(INDIRECT($2:$2),KALINDO[[#This Row],[//]]))</f>
        <v/>
      </c>
      <c r="O336" s="44" t="str">
        <f ca="1">IF(KALINDO[[#This Row],[//]]="","",INDEX(INDIRECT($2:$2),KALINDO[[#This Row],[//]]))</f>
        <v/>
      </c>
      <c r="P336" s="44" t="str">
        <f ca="1">IF(KALINDO[[#This Row],[//]]="","",IF(INDEX(INDIRECT($2:$2),KALINDO[[#This Row],[//]])="","",INDEX(INDIRECT($2:$2),KALINDO[[#This Row],[//]])))</f>
        <v/>
      </c>
      <c r="Q336" s="33" t="str">
        <f ca="1">IF(KALINDO[[#This Row],[//]]="","",INDEX(INDIRECT($2:$2),KALINDO[[#This Row],[//]]))</f>
        <v/>
      </c>
      <c r="R3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36" s="45" t="str">
        <f ca="1">IF(KALINDO[[#This Row],[//]]="","",IF(INDEX(INDIRECT($2:$2),KALINDO[[#This Row],[//]])="","",INDEX(INDIRECT($2:$2),KALINDO[[#This Row],[//]])))</f>
        <v/>
      </c>
      <c r="U336" s="31" t="str">
        <f ca="1">IF(KALINDO[[#This Row],[//]]="","",INDEX(INDIRECT($2:$2),KALINDO[[#This Row],[//]]))</f>
        <v/>
      </c>
      <c r="V336" s="31" t="str">
        <f ca="1">LOWER(SUBSTITUTE(SUBSTITUTE(SUBSTITUTE(SUBSTITUTE(SUBSTITUTE(SUBSTITUTE(SUBSTITUTE(KALINDO[[#This Row],[N.B.nota]]," ",""),"-",""),"(",""),")",""),".",""),",",""),"/",""))</f>
        <v/>
      </c>
      <c r="W336" s="31" t="str">
        <f ca="1">IF(KALINDO[[#This Row],[concat]]="","",MATCH(KALINDO[[#This Row],[concat]],[3]!db[NB NOTA_C],0)+1)</f>
        <v/>
      </c>
      <c r="X336" s="31" t="str">
        <f ca="1">IF(KALINDO[[#This Row],[N.B.nota]]="","",ADDRESS(ROW(KALINDO[QB]),COLUMN(KALINDO[QB]))&amp;":"&amp;ADDRESS(ROW(),COLUMN(KALINDO[QB])))</f>
        <v/>
      </c>
      <c r="Y336" s="46" t="str">
        <f ca="1">IF(KALINDO[[#This Row],[//]]="","",HYPERLINK("[../DB.xlsx]DB!e"&amp;MATCH(KALINDO[[#This Row],[concat]],[3]!db[NB NOTA_C],0)+1,"&gt;"))</f>
        <v/>
      </c>
      <c r="Z336" s="32" t="str">
        <f ca="1">IF(KALINDO[[#This Row],[ID NOTA]]="",INDIRECT(ADDRESS(ROW()-1,COLUMN())),KALINDO[[#This Row],[ID NOTA]])</f>
        <v>ID NOTA_H</v>
      </c>
    </row>
    <row r="337" spans="1:26" x14ac:dyDescent="0.25">
      <c r="A337" s="32"/>
      <c r="B337" s="48" t="str">
        <f>IF(KALINDO[[#This Row],[N_ID]]="","",INDEX(Table1[ID],MATCH(KALINDO[[#This Row],[N_ID]],Table1[N_ID],0)))</f>
        <v/>
      </c>
      <c r="C337" s="48" t="str">
        <f ca="1">IF(KALINDO[[#This Row],[//]]="","",HYPERLINK("[NOTA.xlsx]NOTA!D"&amp;KALINDO[[#This Row],[//]]+2,"&gt;"))</f>
        <v/>
      </c>
      <c r="D337" s="48" t="str">
        <f>IF(KALINDO[[#This Row],[ID NOTA]]="","",INDEX(Table1[QB],MATCH(KALINDO[[#This Row],[ID NOTA]],Table1[ID],0)))</f>
        <v/>
      </c>
      <c r="E33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37" s="48"/>
      <c r="G337" s="30" t="str">
        <f ca="1">IF(KALINDO[[#This Row],[N_ID]]="","",INDEX(INDIRECT($2:$2),KALINDO[[#This Row],[//]]))</f>
        <v/>
      </c>
      <c r="H337" s="30" t="str">
        <f ca="1">IF(KALINDO[[#This Row],[N_ID]]="","",INDEX(INDIRECT($2:$2),KALINDO[[#This Row],[//]]))</f>
        <v/>
      </c>
      <c r="I337" s="31" t="str">
        <f ca="1">IF(KALINDO[[#This Row],[N_ID]]="","",INDEX(INDIRECT($2:$2),KALINDO[[#This Row],[//]]))</f>
        <v/>
      </c>
      <c r="J337" s="31" t="str">
        <f ca="1">IF(KALINDO[[#This Row],[//]]="","",INDEX([3]!db[NB PAJAK],KALINDO[[#This Row],[stt]]-1))</f>
        <v/>
      </c>
      <c r="K337" s="48" t="str">
        <f ca="1">IF(KALINDO[[#This Row],[//]]="","",INDEX(INDIRECT($2:$2),KALINDO[[#This Row],[//]]))</f>
        <v/>
      </c>
      <c r="L337" s="48" t="str">
        <f ca="1">IF(KALINDO[[#This Row],[//]]="","",INDEX(INDIRECT($2:$2),KALINDO[[#This Row],[//]]))</f>
        <v/>
      </c>
      <c r="M337" s="48" t="str">
        <f ca="1">IF(KALINDO[[#This Row],[//]]="","",INDEX(INDIRECT($2:$2),KALINDO[[#This Row],[//]]))</f>
        <v/>
      </c>
      <c r="N337" s="33" t="str">
        <f ca="1">IF(KALINDO[[#This Row],[//]]="","",INDEX(INDIRECT($2:$2),KALINDO[[#This Row],[//]]))</f>
        <v/>
      </c>
      <c r="O337" s="44" t="str">
        <f ca="1">IF(KALINDO[[#This Row],[//]]="","",INDEX(INDIRECT($2:$2),KALINDO[[#This Row],[//]]))</f>
        <v/>
      </c>
      <c r="P337" s="44" t="str">
        <f ca="1">IF(KALINDO[[#This Row],[//]]="","",IF(INDEX(INDIRECT($2:$2),KALINDO[[#This Row],[//]])="","",INDEX(INDIRECT($2:$2),KALINDO[[#This Row],[//]])))</f>
        <v/>
      </c>
      <c r="Q337" s="33" t="str">
        <f ca="1">IF(KALINDO[[#This Row],[//]]="","",INDEX(INDIRECT($2:$2),KALINDO[[#This Row],[//]]))</f>
        <v/>
      </c>
      <c r="R3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37" s="45" t="str">
        <f ca="1">IF(KALINDO[[#This Row],[//]]="","",IF(INDEX(INDIRECT($2:$2),KALINDO[[#This Row],[//]])="","",INDEX(INDIRECT($2:$2),KALINDO[[#This Row],[//]])))</f>
        <v/>
      </c>
      <c r="U337" s="31" t="str">
        <f ca="1">IF(KALINDO[[#This Row],[//]]="","",INDEX(INDIRECT($2:$2),KALINDO[[#This Row],[//]]))</f>
        <v/>
      </c>
      <c r="V337" s="31" t="str">
        <f ca="1">LOWER(SUBSTITUTE(SUBSTITUTE(SUBSTITUTE(SUBSTITUTE(SUBSTITUTE(SUBSTITUTE(SUBSTITUTE(KALINDO[[#This Row],[N.B.nota]]," ",""),"-",""),"(",""),")",""),".",""),",",""),"/",""))</f>
        <v/>
      </c>
      <c r="W337" s="31" t="str">
        <f ca="1">IF(KALINDO[[#This Row],[concat]]="","",MATCH(KALINDO[[#This Row],[concat]],[3]!db[NB NOTA_C],0)+1)</f>
        <v/>
      </c>
      <c r="X337" s="31" t="str">
        <f ca="1">IF(KALINDO[[#This Row],[N.B.nota]]="","",ADDRESS(ROW(KALINDO[QB]),COLUMN(KALINDO[QB]))&amp;":"&amp;ADDRESS(ROW(),COLUMN(KALINDO[QB])))</f>
        <v/>
      </c>
      <c r="Y337" s="46" t="str">
        <f ca="1">IF(KALINDO[[#This Row],[//]]="","",HYPERLINK("[../DB.xlsx]DB!e"&amp;MATCH(KALINDO[[#This Row],[concat]],[3]!db[NB NOTA_C],0)+1,"&gt;"))</f>
        <v/>
      </c>
      <c r="Z337" s="32" t="str">
        <f ca="1">IF(KALINDO[[#This Row],[ID NOTA]]="",INDIRECT(ADDRESS(ROW()-1,COLUMN())),KALINDO[[#This Row],[ID NOTA]])</f>
        <v>ID NOTA_H</v>
      </c>
    </row>
    <row r="338" spans="1:26" x14ac:dyDescent="0.25">
      <c r="A338" s="32"/>
      <c r="B338" s="48" t="str">
        <f>IF(KALINDO[[#This Row],[N_ID]]="","",INDEX(Table1[ID],MATCH(KALINDO[[#This Row],[N_ID]],Table1[N_ID],0)))</f>
        <v/>
      </c>
      <c r="C338" s="48" t="str">
        <f ca="1">IF(KALINDO[[#This Row],[//]]="","",HYPERLINK("[NOTA.xlsx]NOTA!D"&amp;KALINDO[[#This Row],[//]]+2,"&gt;"))</f>
        <v/>
      </c>
      <c r="D338" s="48" t="str">
        <f>IF(KALINDO[[#This Row],[ID NOTA]]="","",INDEX(Table1[QB],MATCH(KALINDO[[#This Row],[ID NOTA]],Table1[ID],0)))</f>
        <v/>
      </c>
      <c r="E33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38" s="48"/>
      <c r="G338" s="30" t="str">
        <f ca="1">IF(KALINDO[[#This Row],[N_ID]]="","",INDEX(INDIRECT($2:$2),KALINDO[[#This Row],[//]]))</f>
        <v/>
      </c>
      <c r="H338" s="30" t="str">
        <f ca="1">IF(KALINDO[[#This Row],[N_ID]]="","",INDEX(INDIRECT($2:$2),KALINDO[[#This Row],[//]]))</f>
        <v/>
      </c>
      <c r="I338" s="31" t="str">
        <f ca="1">IF(KALINDO[[#This Row],[N_ID]]="","",INDEX(INDIRECT($2:$2),KALINDO[[#This Row],[//]]))</f>
        <v/>
      </c>
      <c r="J338" s="31" t="str">
        <f ca="1">IF(KALINDO[[#This Row],[//]]="","",INDEX([3]!db[NB PAJAK],KALINDO[[#This Row],[stt]]-1))</f>
        <v/>
      </c>
      <c r="K338" s="48" t="str">
        <f ca="1">IF(KALINDO[[#This Row],[//]]="","",INDEX(INDIRECT($2:$2),KALINDO[[#This Row],[//]]))</f>
        <v/>
      </c>
      <c r="L338" s="48" t="str">
        <f ca="1">IF(KALINDO[[#This Row],[//]]="","",INDEX(INDIRECT($2:$2),KALINDO[[#This Row],[//]]))</f>
        <v/>
      </c>
      <c r="M338" s="48" t="str">
        <f ca="1">IF(KALINDO[[#This Row],[//]]="","",INDEX(INDIRECT($2:$2),KALINDO[[#This Row],[//]]))</f>
        <v/>
      </c>
      <c r="N338" s="33" t="str">
        <f ca="1">IF(KALINDO[[#This Row],[//]]="","",INDEX(INDIRECT($2:$2),KALINDO[[#This Row],[//]]))</f>
        <v/>
      </c>
      <c r="O338" s="44" t="str">
        <f ca="1">IF(KALINDO[[#This Row],[//]]="","",INDEX(INDIRECT($2:$2),KALINDO[[#This Row],[//]]))</f>
        <v/>
      </c>
      <c r="P338" s="44" t="str">
        <f ca="1">IF(KALINDO[[#This Row],[//]]="","",IF(INDEX(INDIRECT($2:$2),KALINDO[[#This Row],[//]])="","",INDEX(INDIRECT($2:$2),KALINDO[[#This Row],[//]])))</f>
        <v/>
      </c>
      <c r="Q338" s="33" t="str">
        <f ca="1">IF(KALINDO[[#This Row],[//]]="","",INDEX(INDIRECT($2:$2),KALINDO[[#This Row],[//]]))</f>
        <v/>
      </c>
      <c r="R3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38" s="45" t="str">
        <f ca="1">IF(KALINDO[[#This Row],[//]]="","",IF(INDEX(INDIRECT($2:$2),KALINDO[[#This Row],[//]])="","",INDEX(INDIRECT($2:$2),KALINDO[[#This Row],[//]])))</f>
        <v/>
      </c>
      <c r="U338" s="31" t="str">
        <f ca="1">IF(KALINDO[[#This Row],[//]]="","",INDEX(INDIRECT($2:$2),KALINDO[[#This Row],[//]]))</f>
        <v/>
      </c>
      <c r="V338" s="31" t="str">
        <f ca="1">LOWER(SUBSTITUTE(SUBSTITUTE(SUBSTITUTE(SUBSTITUTE(SUBSTITUTE(SUBSTITUTE(SUBSTITUTE(KALINDO[[#This Row],[N.B.nota]]," ",""),"-",""),"(",""),")",""),".",""),",",""),"/",""))</f>
        <v/>
      </c>
      <c r="W338" s="31" t="str">
        <f ca="1">IF(KALINDO[[#This Row],[concat]]="","",MATCH(KALINDO[[#This Row],[concat]],[3]!db[NB NOTA_C],0)+1)</f>
        <v/>
      </c>
      <c r="X338" s="31" t="str">
        <f ca="1">IF(KALINDO[[#This Row],[N.B.nota]]="","",ADDRESS(ROW(KALINDO[QB]),COLUMN(KALINDO[QB]))&amp;":"&amp;ADDRESS(ROW(),COLUMN(KALINDO[QB])))</f>
        <v/>
      </c>
      <c r="Y338" s="46" t="str">
        <f ca="1">IF(KALINDO[[#This Row],[//]]="","",HYPERLINK("[../DB.xlsx]DB!e"&amp;MATCH(KALINDO[[#This Row],[concat]],[3]!db[NB NOTA_C],0)+1,"&gt;"))</f>
        <v/>
      </c>
      <c r="Z338" s="32" t="str">
        <f ca="1">IF(KALINDO[[#This Row],[ID NOTA]]="",INDIRECT(ADDRESS(ROW()-1,COLUMN())),KALINDO[[#This Row],[ID NOTA]])</f>
        <v>ID NOTA_H</v>
      </c>
    </row>
    <row r="339" spans="1:26" x14ac:dyDescent="0.25">
      <c r="A339" s="32"/>
      <c r="B339" s="48" t="str">
        <f>IF(KALINDO[[#This Row],[N_ID]]="","",INDEX(Table1[ID],MATCH(KALINDO[[#This Row],[N_ID]],Table1[N_ID],0)))</f>
        <v/>
      </c>
      <c r="C339" s="48" t="str">
        <f ca="1">IF(KALINDO[[#This Row],[//]]="","",HYPERLINK("[NOTA.xlsx]NOTA!D"&amp;KALINDO[[#This Row],[//]]+2,"&gt;"))</f>
        <v/>
      </c>
      <c r="D339" s="48" t="str">
        <f>IF(KALINDO[[#This Row],[ID NOTA]]="","",INDEX(Table1[QB],MATCH(KALINDO[[#This Row],[ID NOTA]],Table1[ID],0)))</f>
        <v/>
      </c>
      <c r="E33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39" s="48"/>
      <c r="G339" s="30" t="str">
        <f ca="1">IF(KALINDO[[#This Row],[N_ID]]="","",INDEX(INDIRECT($2:$2),KALINDO[[#This Row],[//]]))</f>
        <v/>
      </c>
      <c r="H339" s="30" t="str">
        <f ca="1">IF(KALINDO[[#This Row],[N_ID]]="","",INDEX(INDIRECT($2:$2),KALINDO[[#This Row],[//]]))</f>
        <v/>
      </c>
      <c r="I339" s="31" t="str">
        <f ca="1">IF(KALINDO[[#This Row],[N_ID]]="","",INDEX(INDIRECT($2:$2),KALINDO[[#This Row],[//]]))</f>
        <v/>
      </c>
      <c r="J339" s="31" t="str">
        <f ca="1">IF(KALINDO[[#This Row],[//]]="","",INDEX([3]!db[NB PAJAK],KALINDO[[#This Row],[stt]]-1))</f>
        <v/>
      </c>
      <c r="K339" s="48" t="str">
        <f ca="1">IF(KALINDO[[#This Row],[//]]="","",INDEX(INDIRECT($2:$2),KALINDO[[#This Row],[//]]))</f>
        <v/>
      </c>
      <c r="L339" s="48" t="str">
        <f ca="1">IF(KALINDO[[#This Row],[//]]="","",INDEX(INDIRECT($2:$2),KALINDO[[#This Row],[//]]))</f>
        <v/>
      </c>
      <c r="M339" s="48" t="str">
        <f ca="1">IF(KALINDO[[#This Row],[//]]="","",INDEX(INDIRECT($2:$2),KALINDO[[#This Row],[//]]))</f>
        <v/>
      </c>
      <c r="N339" s="33" t="str">
        <f ca="1">IF(KALINDO[[#This Row],[//]]="","",INDEX(INDIRECT($2:$2),KALINDO[[#This Row],[//]]))</f>
        <v/>
      </c>
      <c r="O339" s="44" t="str">
        <f ca="1">IF(KALINDO[[#This Row],[//]]="","",INDEX(INDIRECT($2:$2),KALINDO[[#This Row],[//]]))</f>
        <v/>
      </c>
      <c r="P339" s="44" t="str">
        <f ca="1">IF(KALINDO[[#This Row],[//]]="","",IF(INDEX(INDIRECT($2:$2),KALINDO[[#This Row],[//]])="","",INDEX(INDIRECT($2:$2),KALINDO[[#This Row],[//]])))</f>
        <v/>
      </c>
      <c r="Q339" s="33" t="str">
        <f ca="1">IF(KALINDO[[#This Row],[//]]="","",INDEX(INDIRECT($2:$2),KALINDO[[#This Row],[//]]))</f>
        <v/>
      </c>
      <c r="R3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39" s="45" t="str">
        <f ca="1">IF(KALINDO[[#This Row],[//]]="","",IF(INDEX(INDIRECT($2:$2),KALINDO[[#This Row],[//]])="","",INDEX(INDIRECT($2:$2),KALINDO[[#This Row],[//]])))</f>
        <v/>
      </c>
      <c r="U339" s="31" t="str">
        <f ca="1">IF(KALINDO[[#This Row],[//]]="","",INDEX(INDIRECT($2:$2),KALINDO[[#This Row],[//]]))</f>
        <v/>
      </c>
      <c r="V339" s="31" t="str">
        <f ca="1">LOWER(SUBSTITUTE(SUBSTITUTE(SUBSTITUTE(SUBSTITUTE(SUBSTITUTE(SUBSTITUTE(SUBSTITUTE(KALINDO[[#This Row],[N.B.nota]]," ",""),"-",""),"(",""),")",""),".",""),",",""),"/",""))</f>
        <v/>
      </c>
      <c r="W339" s="31" t="str">
        <f ca="1">IF(KALINDO[[#This Row],[concat]]="","",MATCH(KALINDO[[#This Row],[concat]],[3]!db[NB NOTA_C],0)+1)</f>
        <v/>
      </c>
      <c r="X339" s="31" t="str">
        <f ca="1">IF(KALINDO[[#This Row],[N.B.nota]]="","",ADDRESS(ROW(KALINDO[QB]),COLUMN(KALINDO[QB]))&amp;":"&amp;ADDRESS(ROW(),COLUMN(KALINDO[QB])))</f>
        <v/>
      </c>
      <c r="Y339" s="46" t="str">
        <f ca="1">IF(KALINDO[[#This Row],[//]]="","",HYPERLINK("[../DB.xlsx]DB!e"&amp;MATCH(KALINDO[[#This Row],[concat]],[3]!db[NB NOTA_C],0)+1,"&gt;"))</f>
        <v/>
      </c>
      <c r="Z339" s="32" t="str">
        <f ca="1">IF(KALINDO[[#This Row],[ID NOTA]]="",INDIRECT(ADDRESS(ROW()-1,COLUMN())),KALINDO[[#This Row],[ID NOTA]])</f>
        <v>ID NOTA_H</v>
      </c>
    </row>
    <row r="340" spans="1:26" x14ac:dyDescent="0.25">
      <c r="A340" s="32"/>
      <c r="B340" s="48" t="str">
        <f>IF(KALINDO[[#This Row],[N_ID]]="","",INDEX(Table1[ID],MATCH(KALINDO[[#This Row],[N_ID]],Table1[N_ID],0)))</f>
        <v/>
      </c>
      <c r="C340" s="48" t="str">
        <f ca="1">IF(KALINDO[[#This Row],[//]]="","",HYPERLINK("[NOTA.xlsx]NOTA!D"&amp;KALINDO[[#This Row],[//]]+2,"&gt;"))</f>
        <v/>
      </c>
      <c r="D340" s="48" t="str">
        <f>IF(KALINDO[[#This Row],[ID NOTA]]="","",INDEX(Table1[QB],MATCH(KALINDO[[#This Row],[ID NOTA]],Table1[ID],0)))</f>
        <v/>
      </c>
      <c r="E34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40" s="48"/>
      <c r="G340" s="30" t="str">
        <f ca="1">IF(KALINDO[[#This Row],[N_ID]]="","",INDEX(INDIRECT($2:$2),KALINDO[[#This Row],[//]]))</f>
        <v/>
      </c>
      <c r="H340" s="30" t="str">
        <f ca="1">IF(KALINDO[[#This Row],[N_ID]]="","",INDEX(INDIRECT($2:$2),KALINDO[[#This Row],[//]]))</f>
        <v/>
      </c>
      <c r="I340" s="31" t="str">
        <f ca="1">IF(KALINDO[[#This Row],[N_ID]]="","",INDEX(INDIRECT($2:$2),KALINDO[[#This Row],[//]]))</f>
        <v/>
      </c>
      <c r="J340" s="31" t="str">
        <f ca="1">IF(KALINDO[[#This Row],[//]]="","",INDEX([3]!db[NB PAJAK],KALINDO[[#This Row],[stt]]-1))</f>
        <v/>
      </c>
      <c r="K340" s="48" t="str">
        <f ca="1">IF(KALINDO[[#This Row],[//]]="","",INDEX(INDIRECT($2:$2),KALINDO[[#This Row],[//]]))</f>
        <v/>
      </c>
      <c r="L340" s="48" t="str">
        <f ca="1">IF(KALINDO[[#This Row],[//]]="","",INDEX(INDIRECT($2:$2),KALINDO[[#This Row],[//]]))</f>
        <v/>
      </c>
      <c r="M340" s="48" t="str">
        <f ca="1">IF(KALINDO[[#This Row],[//]]="","",INDEX(INDIRECT($2:$2),KALINDO[[#This Row],[//]]))</f>
        <v/>
      </c>
      <c r="N340" s="33" t="str">
        <f ca="1">IF(KALINDO[[#This Row],[//]]="","",INDEX(INDIRECT($2:$2),KALINDO[[#This Row],[//]]))</f>
        <v/>
      </c>
      <c r="O340" s="44" t="str">
        <f ca="1">IF(KALINDO[[#This Row],[//]]="","",INDEX(INDIRECT($2:$2),KALINDO[[#This Row],[//]]))</f>
        <v/>
      </c>
      <c r="P340" s="44" t="str">
        <f ca="1">IF(KALINDO[[#This Row],[//]]="","",IF(INDEX(INDIRECT($2:$2),KALINDO[[#This Row],[//]])="","",INDEX(INDIRECT($2:$2),KALINDO[[#This Row],[//]])))</f>
        <v/>
      </c>
      <c r="Q340" s="33" t="str">
        <f ca="1">IF(KALINDO[[#This Row],[//]]="","",INDEX(INDIRECT($2:$2),KALINDO[[#This Row],[//]]))</f>
        <v/>
      </c>
      <c r="R3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40" s="45" t="str">
        <f ca="1">IF(KALINDO[[#This Row],[//]]="","",IF(INDEX(INDIRECT($2:$2),KALINDO[[#This Row],[//]])="","",INDEX(INDIRECT($2:$2),KALINDO[[#This Row],[//]])))</f>
        <v/>
      </c>
      <c r="U340" s="31" t="str">
        <f ca="1">IF(KALINDO[[#This Row],[//]]="","",INDEX(INDIRECT($2:$2),KALINDO[[#This Row],[//]]))</f>
        <v/>
      </c>
      <c r="V340" s="31" t="str">
        <f ca="1">LOWER(SUBSTITUTE(SUBSTITUTE(SUBSTITUTE(SUBSTITUTE(SUBSTITUTE(SUBSTITUTE(SUBSTITUTE(KALINDO[[#This Row],[N.B.nota]]," ",""),"-",""),"(",""),")",""),".",""),",",""),"/",""))</f>
        <v/>
      </c>
      <c r="W340" s="31" t="str">
        <f ca="1">IF(KALINDO[[#This Row],[concat]]="","",MATCH(KALINDO[[#This Row],[concat]],[3]!db[NB NOTA_C],0)+1)</f>
        <v/>
      </c>
      <c r="X340" s="31" t="str">
        <f ca="1">IF(KALINDO[[#This Row],[N.B.nota]]="","",ADDRESS(ROW(KALINDO[QB]),COLUMN(KALINDO[QB]))&amp;":"&amp;ADDRESS(ROW(),COLUMN(KALINDO[QB])))</f>
        <v/>
      </c>
      <c r="Y340" s="46" t="str">
        <f ca="1">IF(KALINDO[[#This Row],[//]]="","",HYPERLINK("[../DB.xlsx]DB!e"&amp;MATCH(KALINDO[[#This Row],[concat]],[3]!db[NB NOTA_C],0)+1,"&gt;"))</f>
        <v/>
      </c>
      <c r="Z340" s="32" t="str">
        <f ca="1">IF(KALINDO[[#This Row],[ID NOTA]]="",INDIRECT(ADDRESS(ROW()-1,COLUMN())),KALINDO[[#This Row],[ID NOTA]])</f>
        <v>ID NOTA_H</v>
      </c>
    </row>
    <row r="341" spans="1:26" x14ac:dyDescent="0.25">
      <c r="A341" s="32"/>
      <c r="B341" s="48" t="str">
        <f>IF(KALINDO[[#This Row],[N_ID]]="","",INDEX(Table1[ID],MATCH(KALINDO[[#This Row],[N_ID]],Table1[N_ID],0)))</f>
        <v/>
      </c>
      <c r="C341" s="48" t="str">
        <f ca="1">IF(KALINDO[[#This Row],[//]]="","",HYPERLINK("[NOTA.xlsx]NOTA!D"&amp;KALINDO[[#This Row],[//]]+2,"&gt;"))</f>
        <v/>
      </c>
      <c r="D341" s="48" t="str">
        <f>IF(KALINDO[[#This Row],[ID NOTA]]="","",INDEX(Table1[QB],MATCH(KALINDO[[#This Row],[ID NOTA]],Table1[ID],0)))</f>
        <v/>
      </c>
      <c r="E34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41" s="48"/>
      <c r="G341" s="30" t="str">
        <f ca="1">IF(KALINDO[[#This Row],[N_ID]]="","",INDEX(INDIRECT($2:$2),KALINDO[[#This Row],[//]]))</f>
        <v/>
      </c>
      <c r="H341" s="30" t="str">
        <f ca="1">IF(KALINDO[[#This Row],[N_ID]]="","",INDEX(INDIRECT($2:$2),KALINDO[[#This Row],[//]]))</f>
        <v/>
      </c>
      <c r="I341" s="31" t="str">
        <f ca="1">IF(KALINDO[[#This Row],[N_ID]]="","",INDEX(INDIRECT($2:$2),KALINDO[[#This Row],[//]]))</f>
        <v/>
      </c>
      <c r="J341" s="31" t="str">
        <f ca="1">IF(KALINDO[[#This Row],[//]]="","",INDEX([3]!db[NB PAJAK],KALINDO[[#This Row],[stt]]-1))</f>
        <v/>
      </c>
      <c r="K341" s="48" t="str">
        <f ca="1">IF(KALINDO[[#This Row],[//]]="","",INDEX(INDIRECT($2:$2),KALINDO[[#This Row],[//]]))</f>
        <v/>
      </c>
      <c r="L341" s="48" t="str">
        <f ca="1">IF(KALINDO[[#This Row],[//]]="","",INDEX(INDIRECT($2:$2),KALINDO[[#This Row],[//]]))</f>
        <v/>
      </c>
      <c r="M341" s="48" t="str">
        <f ca="1">IF(KALINDO[[#This Row],[//]]="","",INDEX(INDIRECT($2:$2),KALINDO[[#This Row],[//]]))</f>
        <v/>
      </c>
      <c r="N341" s="33" t="str">
        <f ca="1">IF(KALINDO[[#This Row],[//]]="","",INDEX(INDIRECT($2:$2),KALINDO[[#This Row],[//]]))</f>
        <v/>
      </c>
      <c r="O341" s="44" t="str">
        <f ca="1">IF(KALINDO[[#This Row],[//]]="","",INDEX(INDIRECT($2:$2),KALINDO[[#This Row],[//]]))</f>
        <v/>
      </c>
      <c r="P341" s="44" t="str">
        <f ca="1">IF(KALINDO[[#This Row],[//]]="","",IF(INDEX(INDIRECT($2:$2),KALINDO[[#This Row],[//]])="","",INDEX(INDIRECT($2:$2),KALINDO[[#This Row],[//]])))</f>
        <v/>
      </c>
      <c r="Q341" s="33" t="str">
        <f ca="1">IF(KALINDO[[#This Row],[//]]="","",INDEX(INDIRECT($2:$2),KALINDO[[#This Row],[//]]))</f>
        <v/>
      </c>
      <c r="R3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41" s="45" t="str">
        <f ca="1">IF(KALINDO[[#This Row],[//]]="","",IF(INDEX(INDIRECT($2:$2),KALINDO[[#This Row],[//]])="","",INDEX(INDIRECT($2:$2),KALINDO[[#This Row],[//]])))</f>
        <v/>
      </c>
      <c r="U341" s="31" t="str">
        <f ca="1">IF(KALINDO[[#This Row],[//]]="","",INDEX(INDIRECT($2:$2),KALINDO[[#This Row],[//]]))</f>
        <v/>
      </c>
      <c r="V341" s="31" t="str">
        <f ca="1">LOWER(SUBSTITUTE(SUBSTITUTE(SUBSTITUTE(SUBSTITUTE(SUBSTITUTE(SUBSTITUTE(SUBSTITUTE(KALINDO[[#This Row],[N.B.nota]]," ",""),"-",""),"(",""),")",""),".",""),",",""),"/",""))</f>
        <v/>
      </c>
      <c r="W341" s="31" t="str">
        <f ca="1">IF(KALINDO[[#This Row],[concat]]="","",MATCH(KALINDO[[#This Row],[concat]],[3]!db[NB NOTA_C],0)+1)</f>
        <v/>
      </c>
      <c r="X341" s="31" t="str">
        <f ca="1">IF(KALINDO[[#This Row],[N.B.nota]]="","",ADDRESS(ROW(KALINDO[QB]),COLUMN(KALINDO[QB]))&amp;":"&amp;ADDRESS(ROW(),COLUMN(KALINDO[QB])))</f>
        <v/>
      </c>
      <c r="Y341" s="46" t="str">
        <f ca="1">IF(KALINDO[[#This Row],[//]]="","",HYPERLINK("[../DB.xlsx]DB!e"&amp;MATCH(KALINDO[[#This Row],[concat]],[3]!db[NB NOTA_C],0)+1,"&gt;"))</f>
        <v/>
      </c>
      <c r="Z341" s="32" t="str">
        <f ca="1">IF(KALINDO[[#This Row],[ID NOTA]]="",INDIRECT(ADDRESS(ROW()-1,COLUMN())),KALINDO[[#This Row],[ID NOTA]])</f>
        <v>ID NOTA_H</v>
      </c>
    </row>
    <row r="342" spans="1:26" x14ac:dyDescent="0.25">
      <c r="A342" s="32"/>
      <c r="B342" s="48" t="str">
        <f>IF(KALINDO[[#This Row],[N_ID]]="","",INDEX(Table1[ID],MATCH(KALINDO[[#This Row],[N_ID]],Table1[N_ID],0)))</f>
        <v/>
      </c>
      <c r="C342" s="48" t="str">
        <f ca="1">IF(KALINDO[[#This Row],[//]]="","",HYPERLINK("[NOTA.xlsx]NOTA!D"&amp;KALINDO[[#This Row],[//]]+2,"&gt;"))</f>
        <v/>
      </c>
      <c r="D342" s="48" t="str">
        <f>IF(KALINDO[[#This Row],[ID NOTA]]="","",INDEX(Table1[QB],MATCH(KALINDO[[#This Row],[ID NOTA]],Table1[ID],0)))</f>
        <v/>
      </c>
      <c r="E34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42" s="48"/>
      <c r="G342" s="30" t="str">
        <f ca="1">IF(KALINDO[[#This Row],[N_ID]]="","",INDEX(INDIRECT($2:$2),KALINDO[[#This Row],[//]]))</f>
        <v/>
      </c>
      <c r="H342" s="30" t="str">
        <f ca="1">IF(KALINDO[[#This Row],[N_ID]]="","",INDEX(INDIRECT($2:$2),KALINDO[[#This Row],[//]]))</f>
        <v/>
      </c>
      <c r="I342" s="31" t="str">
        <f ca="1">IF(KALINDO[[#This Row],[N_ID]]="","",INDEX(INDIRECT($2:$2),KALINDO[[#This Row],[//]]))</f>
        <v/>
      </c>
      <c r="J342" s="31" t="str">
        <f ca="1">IF(KALINDO[[#This Row],[//]]="","",INDEX([3]!db[NB PAJAK],KALINDO[[#This Row],[stt]]-1))</f>
        <v/>
      </c>
      <c r="K342" s="48" t="str">
        <f ca="1">IF(KALINDO[[#This Row],[//]]="","",INDEX(INDIRECT($2:$2),KALINDO[[#This Row],[//]]))</f>
        <v/>
      </c>
      <c r="L342" s="48" t="str">
        <f ca="1">IF(KALINDO[[#This Row],[//]]="","",INDEX(INDIRECT($2:$2),KALINDO[[#This Row],[//]]))</f>
        <v/>
      </c>
      <c r="M342" s="48" t="str">
        <f ca="1">IF(KALINDO[[#This Row],[//]]="","",INDEX(INDIRECT($2:$2),KALINDO[[#This Row],[//]]))</f>
        <v/>
      </c>
      <c r="N342" s="33" t="str">
        <f ca="1">IF(KALINDO[[#This Row],[//]]="","",INDEX(INDIRECT($2:$2),KALINDO[[#This Row],[//]]))</f>
        <v/>
      </c>
      <c r="O342" s="44" t="str">
        <f ca="1">IF(KALINDO[[#This Row],[//]]="","",INDEX(INDIRECT($2:$2),KALINDO[[#This Row],[//]]))</f>
        <v/>
      </c>
      <c r="P342" s="44" t="str">
        <f ca="1">IF(KALINDO[[#This Row],[//]]="","",IF(INDEX(INDIRECT($2:$2),KALINDO[[#This Row],[//]])="","",INDEX(INDIRECT($2:$2),KALINDO[[#This Row],[//]])))</f>
        <v/>
      </c>
      <c r="Q342" s="33" t="str">
        <f ca="1">IF(KALINDO[[#This Row],[//]]="","",INDEX(INDIRECT($2:$2),KALINDO[[#This Row],[//]]))</f>
        <v/>
      </c>
      <c r="R3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42" s="45" t="str">
        <f ca="1">IF(KALINDO[[#This Row],[//]]="","",IF(INDEX(INDIRECT($2:$2),KALINDO[[#This Row],[//]])="","",INDEX(INDIRECT($2:$2),KALINDO[[#This Row],[//]])))</f>
        <v/>
      </c>
      <c r="U342" s="31" t="str">
        <f ca="1">IF(KALINDO[[#This Row],[//]]="","",INDEX(INDIRECT($2:$2),KALINDO[[#This Row],[//]]))</f>
        <v/>
      </c>
      <c r="V342" s="31" t="str">
        <f ca="1">LOWER(SUBSTITUTE(SUBSTITUTE(SUBSTITUTE(SUBSTITUTE(SUBSTITUTE(SUBSTITUTE(SUBSTITUTE(KALINDO[[#This Row],[N.B.nota]]," ",""),"-",""),"(",""),")",""),".",""),",",""),"/",""))</f>
        <v/>
      </c>
      <c r="W342" s="31" t="str">
        <f ca="1">IF(KALINDO[[#This Row],[concat]]="","",MATCH(KALINDO[[#This Row],[concat]],[3]!db[NB NOTA_C],0)+1)</f>
        <v/>
      </c>
      <c r="X342" s="31" t="str">
        <f ca="1">IF(KALINDO[[#This Row],[N.B.nota]]="","",ADDRESS(ROW(KALINDO[QB]),COLUMN(KALINDO[QB]))&amp;":"&amp;ADDRESS(ROW(),COLUMN(KALINDO[QB])))</f>
        <v/>
      </c>
      <c r="Y342" s="46" t="str">
        <f ca="1">IF(KALINDO[[#This Row],[//]]="","",HYPERLINK("[../DB.xlsx]DB!e"&amp;MATCH(KALINDO[[#This Row],[concat]],[3]!db[NB NOTA_C],0)+1,"&gt;"))</f>
        <v/>
      </c>
      <c r="Z342" s="32" t="str">
        <f ca="1">IF(KALINDO[[#This Row],[ID NOTA]]="",INDIRECT(ADDRESS(ROW()-1,COLUMN())),KALINDO[[#This Row],[ID NOTA]])</f>
        <v>ID NOTA_H</v>
      </c>
    </row>
    <row r="343" spans="1:26" x14ac:dyDescent="0.25">
      <c r="A343" s="32"/>
      <c r="B343" s="48" t="str">
        <f>IF(KALINDO[[#This Row],[N_ID]]="","",INDEX(Table1[ID],MATCH(KALINDO[[#This Row],[N_ID]],Table1[N_ID],0)))</f>
        <v/>
      </c>
      <c r="C343" s="48" t="str">
        <f ca="1">IF(KALINDO[[#This Row],[//]]="","",HYPERLINK("[NOTA.xlsx]NOTA!D"&amp;KALINDO[[#This Row],[//]]+2,"&gt;"))</f>
        <v/>
      </c>
      <c r="D343" s="48" t="str">
        <f>IF(KALINDO[[#This Row],[ID NOTA]]="","",INDEX(Table1[QB],MATCH(KALINDO[[#This Row],[ID NOTA]],Table1[ID],0)))</f>
        <v/>
      </c>
      <c r="E34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43" s="48"/>
      <c r="G343" s="30" t="str">
        <f ca="1">IF(KALINDO[[#This Row],[N_ID]]="","",INDEX(INDIRECT($2:$2),KALINDO[[#This Row],[//]]))</f>
        <v/>
      </c>
      <c r="H343" s="30" t="str">
        <f ca="1">IF(KALINDO[[#This Row],[N_ID]]="","",INDEX(INDIRECT($2:$2),KALINDO[[#This Row],[//]]))</f>
        <v/>
      </c>
      <c r="I343" s="31" t="str">
        <f ca="1">IF(KALINDO[[#This Row],[N_ID]]="","",INDEX(INDIRECT($2:$2),KALINDO[[#This Row],[//]]))</f>
        <v/>
      </c>
      <c r="J343" s="31" t="str">
        <f ca="1">IF(KALINDO[[#This Row],[//]]="","",INDEX([3]!db[NB PAJAK],KALINDO[[#This Row],[stt]]-1))</f>
        <v/>
      </c>
      <c r="K343" s="48" t="str">
        <f ca="1">IF(KALINDO[[#This Row],[//]]="","",INDEX(INDIRECT($2:$2),KALINDO[[#This Row],[//]]))</f>
        <v/>
      </c>
      <c r="L343" s="48" t="str">
        <f ca="1">IF(KALINDO[[#This Row],[//]]="","",INDEX(INDIRECT($2:$2),KALINDO[[#This Row],[//]]))</f>
        <v/>
      </c>
      <c r="M343" s="48" t="str">
        <f ca="1">IF(KALINDO[[#This Row],[//]]="","",INDEX(INDIRECT($2:$2),KALINDO[[#This Row],[//]]))</f>
        <v/>
      </c>
      <c r="N343" s="33" t="str">
        <f ca="1">IF(KALINDO[[#This Row],[//]]="","",INDEX(INDIRECT($2:$2),KALINDO[[#This Row],[//]]))</f>
        <v/>
      </c>
      <c r="O343" s="44" t="str">
        <f ca="1">IF(KALINDO[[#This Row],[//]]="","",INDEX(INDIRECT($2:$2),KALINDO[[#This Row],[//]]))</f>
        <v/>
      </c>
      <c r="P343" s="44" t="str">
        <f ca="1">IF(KALINDO[[#This Row],[//]]="","",IF(INDEX(INDIRECT($2:$2),KALINDO[[#This Row],[//]])="","",INDEX(INDIRECT($2:$2),KALINDO[[#This Row],[//]])))</f>
        <v/>
      </c>
      <c r="Q343" s="33" t="str">
        <f ca="1">IF(KALINDO[[#This Row],[//]]="","",INDEX(INDIRECT($2:$2),KALINDO[[#This Row],[//]]))</f>
        <v/>
      </c>
      <c r="R3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43" s="45" t="str">
        <f ca="1">IF(KALINDO[[#This Row],[//]]="","",IF(INDEX(INDIRECT($2:$2),KALINDO[[#This Row],[//]])="","",INDEX(INDIRECT($2:$2),KALINDO[[#This Row],[//]])))</f>
        <v/>
      </c>
      <c r="U343" s="31" t="str">
        <f ca="1">IF(KALINDO[[#This Row],[//]]="","",INDEX(INDIRECT($2:$2),KALINDO[[#This Row],[//]]))</f>
        <v/>
      </c>
      <c r="V343" s="31" t="str">
        <f ca="1">LOWER(SUBSTITUTE(SUBSTITUTE(SUBSTITUTE(SUBSTITUTE(SUBSTITUTE(SUBSTITUTE(SUBSTITUTE(KALINDO[[#This Row],[N.B.nota]]," ",""),"-",""),"(",""),")",""),".",""),",",""),"/",""))</f>
        <v/>
      </c>
      <c r="W343" s="31" t="str">
        <f ca="1">IF(KALINDO[[#This Row],[concat]]="","",MATCH(KALINDO[[#This Row],[concat]],[3]!db[NB NOTA_C],0)+1)</f>
        <v/>
      </c>
      <c r="X343" s="31" t="str">
        <f ca="1">IF(KALINDO[[#This Row],[N.B.nota]]="","",ADDRESS(ROW(KALINDO[QB]),COLUMN(KALINDO[QB]))&amp;":"&amp;ADDRESS(ROW(),COLUMN(KALINDO[QB])))</f>
        <v/>
      </c>
      <c r="Y343" s="46" t="str">
        <f ca="1">IF(KALINDO[[#This Row],[//]]="","",HYPERLINK("[../DB.xlsx]DB!e"&amp;MATCH(KALINDO[[#This Row],[concat]],[3]!db[NB NOTA_C],0)+1,"&gt;"))</f>
        <v/>
      </c>
      <c r="Z343" s="32" t="str">
        <f ca="1">IF(KALINDO[[#This Row],[ID NOTA]]="",INDIRECT(ADDRESS(ROW()-1,COLUMN())),KALINDO[[#This Row],[ID NOTA]])</f>
        <v>ID NOTA_H</v>
      </c>
    </row>
    <row r="344" spans="1:26" x14ac:dyDescent="0.25">
      <c r="A344" s="32"/>
      <c r="B344" s="48" t="str">
        <f>IF(KALINDO[[#This Row],[N_ID]]="","",INDEX(Table1[ID],MATCH(KALINDO[[#This Row],[N_ID]],Table1[N_ID],0)))</f>
        <v/>
      </c>
      <c r="C344" s="48" t="str">
        <f ca="1">IF(KALINDO[[#This Row],[//]]="","",HYPERLINK("[NOTA.xlsx]NOTA!D"&amp;KALINDO[[#This Row],[//]]+2,"&gt;"))</f>
        <v/>
      </c>
      <c r="D344" s="48" t="str">
        <f>IF(KALINDO[[#This Row],[ID NOTA]]="","",INDEX(Table1[QB],MATCH(KALINDO[[#This Row],[ID NOTA]],Table1[ID],0)))</f>
        <v/>
      </c>
      <c r="E34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44" s="48"/>
      <c r="G344" s="30" t="str">
        <f ca="1">IF(KALINDO[[#This Row],[N_ID]]="","",INDEX(INDIRECT($2:$2),KALINDO[[#This Row],[//]]))</f>
        <v/>
      </c>
      <c r="H344" s="30" t="str">
        <f ca="1">IF(KALINDO[[#This Row],[N_ID]]="","",INDEX(INDIRECT($2:$2),KALINDO[[#This Row],[//]]))</f>
        <v/>
      </c>
      <c r="I344" s="31" t="str">
        <f ca="1">IF(KALINDO[[#This Row],[N_ID]]="","",INDEX(INDIRECT($2:$2),KALINDO[[#This Row],[//]]))</f>
        <v/>
      </c>
      <c r="J344" s="31" t="str">
        <f ca="1">IF(KALINDO[[#This Row],[//]]="","",INDEX([3]!db[NB PAJAK],KALINDO[[#This Row],[stt]]-1))</f>
        <v/>
      </c>
      <c r="K344" s="48" t="str">
        <f ca="1">IF(KALINDO[[#This Row],[//]]="","",INDEX(INDIRECT($2:$2),KALINDO[[#This Row],[//]]))</f>
        <v/>
      </c>
      <c r="L344" s="48" t="str">
        <f ca="1">IF(KALINDO[[#This Row],[//]]="","",INDEX(INDIRECT($2:$2),KALINDO[[#This Row],[//]]))</f>
        <v/>
      </c>
      <c r="M344" s="48" t="str">
        <f ca="1">IF(KALINDO[[#This Row],[//]]="","",INDEX(INDIRECT($2:$2),KALINDO[[#This Row],[//]]))</f>
        <v/>
      </c>
      <c r="N344" s="33" t="str">
        <f ca="1">IF(KALINDO[[#This Row],[//]]="","",INDEX(INDIRECT($2:$2),KALINDO[[#This Row],[//]]))</f>
        <v/>
      </c>
      <c r="O344" s="44" t="str">
        <f ca="1">IF(KALINDO[[#This Row],[//]]="","",INDEX(INDIRECT($2:$2),KALINDO[[#This Row],[//]]))</f>
        <v/>
      </c>
      <c r="P344" s="44" t="str">
        <f ca="1">IF(KALINDO[[#This Row],[//]]="","",IF(INDEX(INDIRECT($2:$2),KALINDO[[#This Row],[//]])="","",INDEX(INDIRECT($2:$2),KALINDO[[#This Row],[//]])))</f>
        <v/>
      </c>
      <c r="Q344" s="33" t="str">
        <f ca="1">IF(KALINDO[[#This Row],[//]]="","",INDEX(INDIRECT($2:$2),KALINDO[[#This Row],[//]]))</f>
        <v/>
      </c>
      <c r="R3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44" s="45" t="str">
        <f ca="1">IF(KALINDO[[#This Row],[//]]="","",IF(INDEX(INDIRECT($2:$2),KALINDO[[#This Row],[//]])="","",INDEX(INDIRECT($2:$2),KALINDO[[#This Row],[//]])))</f>
        <v/>
      </c>
      <c r="U344" s="31" t="str">
        <f ca="1">IF(KALINDO[[#This Row],[//]]="","",INDEX(INDIRECT($2:$2),KALINDO[[#This Row],[//]]))</f>
        <v/>
      </c>
      <c r="V344" s="31" t="str">
        <f ca="1">LOWER(SUBSTITUTE(SUBSTITUTE(SUBSTITUTE(SUBSTITUTE(SUBSTITUTE(SUBSTITUTE(SUBSTITUTE(KALINDO[[#This Row],[N.B.nota]]," ",""),"-",""),"(",""),")",""),".",""),",",""),"/",""))</f>
        <v/>
      </c>
      <c r="W344" s="31" t="str">
        <f ca="1">IF(KALINDO[[#This Row],[concat]]="","",MATCH(KALINDO[[#This Row],[concat]],[3]!db[NB NOTA_C],0)+1)</f>
        <v/>
      </c>
      <c r="X344" s="31" t="str">
        <f ca="1">IF(KALINDO[[#This Row],[N.B.nota]]="","",ADDRESS(ROW(KALINDO[QB]),COLUMN(KALINDO[QB]))&amp;":"&amp;ADDRESS(ROW(),COLUMN(KALINDO[QB])))</f>
        <v/>
      </c>
      <c r="Y344" s="46" t="str">
        <f ca="1">IF(KALINDO[[#This Row],[//]]="","",HYPERLINK("[../DB.xlsx]DB!e"&amp;MATCH(KALINDO[[#This Row],[concat]],[3]!db[NB NOTA_C],0)+1,"&gt;"))</f>
        <v/>
      </c>
      <c r="Z344" s="32" t="str">
        <f ca="1">IF(KALINDO[[#This Row],[ID NOTA]]="",INDIRECT(ADDRESS(ROW()-1,COLUMN())),KALINDO[[#This Row],[ID NOTA]])</f>
        <v>ID NOTA_H</v>
      </c>
    </row>
    <row r="345" spans="1:26" x14ac:dyDescent="0.25">
      <c r="A345" s="32"/>
      <c r="B345" s="48" t="str">
        <f>IF(KALINDO[[#This Row],[N_ID]]="","",INDEX(Table1[ID],MATCH(KALINDO[[#This Row],[N_ID]],Table1[N_ID],0)))</f>
        <v/>
      </c>
      <c r="C345" s="48" t="str">
        <f ca="1">IF(KALINDO[[#This Row],[//]]="","",HYPERLINK("[NOTA.xlsx]NOTA!D"&amp;KALINDO[[#This Row],[//]]+2,"&gt;"))</f>
        <v/>
      </c>
      <c r="D345" s="48" t="str">
        <f>IF(KALINDO[[#This Row],[ID NOTA]]="","",INDEX(Table1[QB],MATCH(KALINDO[[#This Row],[ID NOTA]],Table1[ID],0)))</f>
        <v/>
      </c>
      <c r="E34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45" s="48"/>
      <c r="G345" s="30" t="str">
        <f ca="1">IF(KALINDO[[#This Row],[N_ID]]="","",INDEX(INDIRECT($2:$2),KALINDO[[#This Row],[//]]))</f>
        <v/>
      </c>
      <c r="H345" s="30" t="str">
        <f ca="1">IF(KALINDO[[#This Row],[N_ID]]="","",INDEX(INDIRECT($2:$2),KALINDO[[#This Row],[//]]))</f>
        <v/>
      </c>
      <c r="I345" s="31" t="str">
        <f ca="1">IF(KALINDO[[#This Row],[N_ID]]="","",INDEX(INDIRECT($2:$2),KALINDO[[#This Row],[//]]))</f>
        <v/>
      </c>
      <c r="J345" s="31" t="str">
        <f ca="1">IF(KALINDO[[#This Row],[//]]="","",INDEX([3]!db[NB PAJAK],KALINDO[[#This Row],[stt]]-1))</f>
        <v/>
      </c>
      <c r="K345" s="48" t="str">
        <f ca="1">IF(KALINDO[[#This Row],[//]]="","",INDEX(INDIRECT($2:$2),KALINDO[[#This Row],[//]]))</f>
        <v/>
      </c>
      <c r="L345" s="48" t="str">
        <f ca="1">IF(KALINDO[[#This Row],[//]]="","",INDEX(INDIRECT($2:$2),KALINDO[[#This Row],[//]]))</f>
        <v/>
      </c>
      <c r="M345" s="48" t="str">
        <f ca="1">IF(KALINDO[[#This Row],[//]]="","",INDEX(INDIRECT($2:$2),KALINDO[[#This Row],[//]]))</f>
        <v/>
      </c>
      <c r="N345" s="33" t="str">
        <f ca="1">IF(KALINDO[[#This Row],[//]]="","",INDEX(INDIRECT($2:$2),KALINDO[[#This Row],[//]]))</f>
        <v/>
      </c>
      <c r="O345" s="44" t="str">
        <f ca="1">IF(KALINDO[[#This Row],[//]]="","",INDEX(INDIRECT($2:$2),KALINDO[[#This Row],[//]]))</f>
        <v/>
      </c>
      <c r="P345" s="44" t="str">
        <f ca="1">IF(KALINDO[[#This Row],[//]]="","",IF(INDEX(INDIRECT($2:$2),KALINDO[[#This Row],[//]])="","",INDEX(INDIRECT($2:$2),KALINDO[[#This Row],[//]])))</f>
        <v/>
      </c>
      <c r="Q345" s="33" t="str">
        <f ca="1">IF(KALINDO[[#This Row],[//]]="","",INDEX(INDIRECT($2:$2),KALINDO[[#This Row],[//]]))</f>
        <v/>
      </c>
      <c r="R3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45" s="45" t="str">
        <f ca="1">IF(KALINDO[[#This Row],[//]]="","",IF(INDEX(INDIRECT($2:$2),KALINDO[[#This Row],[//]])="","",INDEX(INDIRECT($2:$2),KALINDO[[#This Row],[//]])))</f>
        <v/>
      </c>
      <c r="U345" s="31" t="str">
        <f ca="1">IF(KALINDO[[#This Row],[//]]="","",INDEX(INDIRECT($2:$2),KALINDO[[#This Row],[//]]))</f>
        <v/>
      </c>
      <c r="V345" s="31" t="str">
        <f ca="1">LOWER(SUBSTITUTE(SUBSTITUTE(SUBSTITUTE(SUBSTITUTE(SUBSTITUTE(SUBSTITUTE(SUBSTITUTE(KALINDO[[#This Row],[N.B.nota]]," ",""),"-",""),"(",""),")",""),".",""),",",""),"/",""))</f>
        <v/>
      </c>
      <c r="W345" s="31" t="str">
        <f ca="1">IF(KALINDO[[#This Row],[concat]]="","",MATCH(KALINDO[[#This Row],[concat]],[3]!db[NB NOTA_C],0)+1)</f>
        <v/>
      </c>
      <c r="X345" s="31" t="str">
        <f ca="1">IF(KALINDO[[#This Row],[N.B.nota]]="","",ADDRESS(ROW(KALINDO[QB]),COLUMN(KALINDO[QB]))&amp;":"&amp;ADDRESS(ROW(),COLUMN(KALINDO[QB])))</f>
        <v/>
      </c>
      <c r="Y345" s="46" t="str">
        <f ca="1">IF(KALINDO[[#This Row],[//]]="","",HYPERLINK("[../DB.xlsx]DB!e"&amp;MATCH(KALINDO[[#This Row],[concat]],[3]!db[NB NOTA_C],0)+1,"&gt;"))</f>
        <v/>
      </c>
      <c r="Z345" s="32" t="str">
        <f ca="1">IF(KALINDO[[#This Row],[ID NOTA]]="",INDIRECT(ADDRESS(ROW()-1,COLUMN())),KALINDO[[#This Row],[ID NOTA]])</f>
        <v>ID NOTA_H</v>
      </c>
    </row>
    <row r="346" spans="1:26" x14ac:dyDescent="0.25">
      <c r="A346" s="32"/>
      <c r="B346" s="48" t="str">
        <f>IF(KALINDO[[#This Row],[N_ID]]="","",INDEX(Table1[ID],MATCH(KALINDO[[#This Row],[N_ID]],Table1[N_ID],0)))</f>
        <v/>
      </c>
      <c r="C346" s="48" t="str">
        <f ca="1">IF(KALINDO[[#This Row],[//]]="","",HYPERLINK("[NOTA.xlsx]NOTA!D"&amp;KALINDO[[#This Row],[//]]+2,"&gt;"))</f>
        <v/>
      </c>
      <c r="D346" s="48" t="str">
        <f>IF(KALINDO[[#This Row],[ID NOTA]]="","",INDEX(Table1[QB],MATCH(KALINDO[[#This Row],[ID NOTA]],Table1[ID],0)))</f>
        <v/>
      </c>
      <c r="E34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46" s="48"/>
      <c r="G346" s="30" t="str">
        <f ca="1">IF(KALINDO[[#This Row],[N_ID]]="","",INDEX(INDIRECT($2:$2),KALINDO[[#This Row],[//]]))</f>
        <v/>
      </c>
      <c r="H346" s="30" t="str">
        <f ca="1">IF(KALINDO[[#This Row],[N_ID]]="","",INDEX(INDIRECT($2:$2),KALINDO[[#This Row],[//]]))</f>
        <v/>
      </c>
      <c r="I346" s="31" t="str">
        <f ca="1">IF(KALINDO[[#This Row],[N_ID]]="","",INDEX(INDIRECT($2:$2),KALINDO[[#This Row],[//]]))</f>
        <v/>
      </c>
      <c r="J346" s="31" t="str">
        <f ca="1">IF(KALINDO[[#This Row],[//]]="","",INDEX([3]!db[NB PAJAK],KALINDO[[#This Row],[stt]]-1))</f>
        <v/>
      </c>
      <c r="K346" s="48" t="str">
        <f ca="1">IF(KALINDO[[#This Row],[//]]="","",INDEX(INDIRECT($2:$2),KALINDO[[#This Row],[//]]))</f>
        <v/>
      </c>
      <c r="L346" s="48" t="str">
        <f ca="1">IF(KALINDO[[#This Row],[//]]="","",INDEX(INDIRECT($2:$2),KALINDO[[#This Row],[//]]))</f>
        <v/>
      </c>
      <c r="M346" s="48" t="str">
        <f ca="1">IF(KALINDO[[#This Row],[//]]="","",INDEX(INDIRECT($2:$2),KALINDO[[#This Row],[//]]))</f>
        <v/>
      </c>
      <c r="N346" s="33" t="str">
        <f ca="1">IF(KALINDO[[#This Row],[//]]="","",INDEX(INDIRECT($2:$2),KALINDO[[#This Row],[//]]))</f>
        <v/>
      </c>
      <c r="O346" s="44" t="str">
        <f ca="1">IF(KALINDO[[#This Row],[//]]="","",INDEX(INDIRECT($2:$2),KALINDO[[#This Row],[//]]))</f>
        <v/>
      </c>
      <c r="P346" s="44" t="str">
        <f ca="1">IF(KALINDO[[#This Row],[//]]="","",IF(INDEX(INDIRECT($2:$2),KALINDO[[#This Row],[//]])="","",INDEX(INDIRECT($2:$2),KALINDO[[#This Row],[//]])))</f>
        <v/>
      </c>
      <c r="Q346" s="33" t="str">
        <f ca="1">IF(KALINDO[[#This Row],[//]]="","",INDEX(INDIRECT($2:$2),KALINDO[[#This Row],[//]]))</f>
        <v/>
      </c>
      <c r="R3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46" s="45" t="str">
        <f ca="1">IF(KALINDO[[#This Row],[//]]="","",IF(INDEX(INDIRECT($2:$2),KALINDO[[#This Row],[//]])="","",INDEX(INDIRECT($2:$2),KALINDO[[#This Row],[//]])))</f>
        <v/>
      </c>
      <c r="U346" s="31" t="str">
        <f ca="1">IF(KALINDO[[#This Row],[//]]="","",INDEX(INDIRECT($2:$2),KALINDO[[#This Row],[//]]))</f>
        <v/>
      </c>
      <c r="V346" s="31" t="str">
        <f ca="1">LOWER(SUBSTITUTE(SUBSTITUTE(SUBSTITUTE(SUBSTITUTE(SUBSTITUTE(SUBSTITUTE(SUBSTITUTE(KALINDO[[#This Row],[N.B.nota]]," ",""),"-",""),"(",""),")",""),".",""),",",""),"/",""))</f>
        <v/>
      </c>
      <c r="W346" s="31" t="str">
        <f ca="1">IF(KALINDO[[#This Row],[concat]]="","",MATCH(KALINDO[[#This Row],[concat]],[3]!db[NB NOTA_C],0)+1)</f>
        <v/>
      </c>
      <c r="X346" s="31" t="str">
        <f ca="1">IF(KALINDO[[#This Row],[N.B.nota]]="","",ADDRESS(ROW(KALINDO[QB]),COLUMN(KALINDO[QB]))&amp;":"&amp;ADDRESS(ROW(),COLUMN(KALINDO[QB])))</f>
        <v/>
      </c>
      <c r="Y346" s="46" t="str">
        <f ca="1">IF(KALINDO[[#This Row],[//]]="","",HYPERLINK("[../DB.xlsx]DB!e"&amp;MATCH(KALINDO[[#This Row],[concat]],[3]!db[NB NOTA_C],0)+1,"&gt;"))</f>
        <v/>
      </c>
      <c r="Z346" s="32" t="str">
        <f ca="1">IF(KALINDO[[#This Row],[ID NOTA]]="",INDIRECT(ADDRESS(ROW()-1,COLUMN())),KALINDO[[#This Row],[ID NOTA]])</f>
        <v>ID NOTA_H</v>
      </c>
    </row>
    <row r="347" spans="1:26" x14ac:dyDescent="0.25">
      <c r="A347" s="32"/>
      <c r="B347" s="48" t="str">
        <f>IF(KALINDO[[#This Row],[N_ID]]="","",INDEX(Table1[ID],MATCH(KALINDO[[#This Row],[N_ID]],Table1[N_ID],0)))</f>
        <v/>
      </c>
      <c r="C347" s="48" t="str">
        <f ca="1">IF(KALINDO[[#This Row],[//]]="","",HYPERLINK("[NOTA.xlsx]NOTA!D"&amp;KALINDO[[#This Row],[//]]+2,"&gt;"))</f>
        <v/>
      </c>
      <c r="D347" s="48" t="str">
        <f>IF(KALINDO[[#This Row],[ID NOTA]]="","",INDEX(Table1[QB],MATCH(KALINDO[[#This Row],[ID NOTA]],Table1[ID],0)))</f>
        <v/>
      </c>
      <c r="E34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47" s="48"/>
      <c r="G347" s="30" t="str">
        <f ca="1">IF(KALINDO[[#This Row],[N_ID]]="","",INDEX(INDIRECT($2:$2),KALINDO[[#This Row],[//]]))</f>
        <v/>
      </c>
      <c r="H347" s="30" t="str">
        <f ca="1">IF(KALINDO[[#This Row],[N_ID]]="","",INDEX(INDIRECT($2:$2),KALINDO[[#This Row],[//]]))</f>
        <v/>
      </c>
      <c r="I347" s="31" t="str">
        <f ca="1">IF(KALINDO[[#This Row],[N_ID]]="","",INDEX(INDIRECT($2:$2),KALINDO[[#This Row],[//]]))</f>
        <v/>
      </c>
      <c r="J347" s="31" t="str">
        <f ca="1">IF(KALINDO[[#This Row],[//]]="","",INDEX([3]!db[NB PAJAK],KALINDO[[#This Row],[stt]]-1))</f>
        <v/>
      </c>
      <c r="K347" s="48" t="str">
        <f ca="1">IF(KALINDO[[#This Row],[//]]="","",INDEX(INDIRECT($2:$2),KALINDO[[#This Row],[//]]))</f>
        <v/>
      </c>
      <c r="L347" s="48" t="str">
        <f ca="1">IF(KALINDO[[#This Row],[//]]="","",INDEX(INDIRECT($2:$2),KALINDO[[#This Row],[//]]))</f>
        <v/>
      </c>
      <c r="M347" s="48" t="str">
        <f ca="1">IF(KALINDO[[#This Row],[//]]="","",INDEX(INDIRECT($2:$2),KALINDO[[#This Row],[//]]))</f>
        <v/>
      </c>
      <c r="N347" s="33" t="str">
        <f ca="1">IF(KALINDO[[#This Row],[//]]="","",INDEX(INDIRECT($2:$2),KALINDO[[#This Row],[//]]))</f>
        <v/>
      </c>
      <c r="O347" s="44" t="str">
        <f ca="1">IF(KALINDO[[#This Row],[//]]="","",INDEX(INDIRECT($2:$2),KALINDO[[#This Row],[//]]))</f>
        <v/>
      </c>
      <c r="P347" s="44" t="str">
        <f ca="1">IF(KALINDO[[#This Row],[//]]="","",IF(INDEX(INDIRECT($2:$2),KALINDO[[#This Row],[//]])="","",INDEX(INDIRECT($2:$2),KALINDO[[#This Row],[//]])))</f>
        <v/>
      </c>
      <c r="Q347" s="33" t="str">
        <f ca="1">IF(KALINDO[[#This Row],[//]]="","",INDEX(INDIRECT($2:$2),KALINDO[[#This Row],[//]]))</f>
        <v/>
      </c>
      <c r="R3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47" s="45" t="str">
        <f ca="1">IF(KALINDO[[#This Row],[//]]="","",IF(INDEX(INDIRECT($2:$2),KALINDO[[#This Row],[//]])="","",INDEX(INDIRECT($2:$2),KALINDO[[#This Row],[//]])))</f>
        <v/>
      </c>
      <c r="U347" s="31" t="str">
        <f ca="1">IF(KALINDO[[#This Row],[//]]="","",INDEX(INDIRECT($2:$2),KALINDO[[#This Row],[//]]))</f>
        <v/>
      </c>
      <c r="V347" s="31" t="str">
        <f ca="1">LOWER(SUBSTITUTE(SUBSTITUTE(SUBSTITUTE(SUBSTITUTE(SUBSTITUTE(SUBSTITUTE(SUBSTITUTE(KALINDO[[#This Row],[N.B.nota]]," ",""),"-",""),"(",""),")",""),".",""),",",""),"/",""))</f>
        <v/>
      </c>
      <c r="W347" s="31" t="str">
        <f ca="1">IF(KALINDO[[#This Row],[concat]]="","",MATCH(KALINDO[[#This Row],[concat]],[3]!db[NB NOTA_C],0)+1)</f>
        <v/>
      </c>
      <c r="X347" s="31" t="str">
        <f ca="1">IF(KALINDO[[#This Row],[N.B.nota]]="","",ADDRESS(ROW(KALINDO[QB]),COLUMN(KALINDO[QB]))&amp;":"&amp;ADDRESS(ROW(),COLUMN(KALINDO[QB])))</f>
        <v/>
      </c>
      <c r="Y347" s="46" t="str">
        <f ca="1">IF(KALINDO[[#This Row],[//]]="","",HYPERLINK("[../DB.xlsx]DB!e"&amp;MATCH(KALINDO[[#This Row],[concat]],[3]!db[NB NOTA_C],0)+1,"&gt;"))</f>
        <v/>
      </c>
      <c r="Z347" s="32" t="str">
        <f ca="1">IF(KALINDO[[#This Row],[ID NOTA]]="",INDIRECT(ADDRESS(ROW()-1,COLUMN())),KALINDO[[#This Row],[ID NOTA]])</f>
        <v>ID NOTA_H</v>
      </c>
    </row>
    <row r="348" spans="1:26" x14ac:dyDescent="0.25">
      <c r="A348" s="32"/>
      <c r="B348" s="48" t="str">
        <f>IF(KALINDO[[#This Row],[N_ID]]="","",INDEX(Table1[ID],MATCH(KALINDO[[#This Row],[N_ID]],Table1[N_ID],0)))</f>
        <v/>
      </c>
      <c r="C348" s="48" t="str">
        <f ca="1">IF(KALINDO[[#This Row],[//]]="","",HYPERLINK("[NOTA.xlsx]NOTA!D"&amp;KALINDO[[#This Row],[//]]+2,"&gt;"))</f>
        <v/>
      </c>
      <c r="D348" s="48" t="str">
        <f>IF(KALINDO[[#This Row],[ID NOTA]]="","",INDEX(Table1[QB],MATCH(KALINDO[[#This Row],[ID NOTA]],Table1[ID],0)))</f>
        <v/>
      </c>
      <c r="E34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48" s="48"/>
      <c r="G348" s="30" t="str">
        <f ca="1">IF(KALINDO[[#This Row],[N_ID]]="","",INDEX(INDIRECT($2:$2),KALINDO[[#This Row],[//]]))</f>
        <v/>
      </c>
      <c r="H348" s="30" t="str">
        <f ca="1">IF(KALINDO[[#This Row],[N_ID]]="","",INDEX(INDIRECT($2:$2),KALINDO[[#This Row],[//]]))</f>
        <v/>
      </c>
      <c r="I348" s="31" t="str">
        <f ca="1">IF(KALINDO[[#This Row],[N_ID]]="","",INDEX(INDIRECT($2:$2),KALINDO[[#This Row],[//]]))</f>
        <v/>
      </c>
      <c r="J348" s="31" t="str">
        <f ca="1">IF(KALINDO[[#This Row],[//]]="","",INDEX([3]!db[NB PAJAK],KALINDO[[#This Row],[stt]]-1))</f>
        <v/>
      </c>
      <c r="K348" s="48" t="str">
        <f ca="1">IF(KALINDO[[#This Row],[//]]="","",INDEX(INDIRECT($2:$2),KALINDO[[#This Row],[//]]))</f>
        <v/>
      </c>
      <c r="L348" s="48" t="str">
        <f ca="1">IF(KALINDO[[#This Row],[//]]="","",INDEX(INDIRECT($2:$2),KALINDO[[#This Row],[//]]))</f>
        <v/>
      </c>
      <c r="M348" s="48" t="str">
        <f ca="1">IF(KALINDO[[#This Row],[//]]="","",INDEX(INDIRECT($2:$2),KALINDO[[#This Row],[//]]))</f>
        <v/>
      </c>
      <c r="N348" s="33" t="str">
        <f ca="1">IF(KALINDO[[#This Row],[//]]="","",INDEX(INDIRECT($2:$2),KALINDO[[#This Row],[//]]))</f>
        <v/>
      </c>
      <c r="O348" s="44" t="str">
        <f ca="1">IF(KALINDO[[#This Row],[//]]="","",INDEX(INDIRECT($2:$2),KALINDO[[#This Row],[//]]))</f>
        <v/>
      </c>
      <c r="P348" s="44" t="str">
        <f ca="1">IF(KALINDO[[#This Row],[//]]="","",IF(INDEX(INDIRECT($2:$2),KALINDO[[#This Row],[//]])="","",INDEX(INDIRECT($2:$2),KALINDO[[#This Row],[//]])))</f>
        <v/>
      </c>
      <c r="Q348" s="33" t="str">
        <f ca="1">IF(KALINDO[[#This Row],[//]]="","",INDEX(INDIRECT($2:$2),KALINDO[[#This Row],[//]]))</f>
        <v/>
      </c>
      <c r="R3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48" s="45" t="str">
        <f ca="1">IF(KALINDO[[#This Row],[//]]="","",IF(INDEX(INDIRECT($2:$2),KALINDO[[#This Row],[//]])="","",INDEX(INDIRECT($2:$2),KALINDO[[#This Row],[//]])))</f>
        <v/>
      </c>
      <c r="U348" s="31" t="str">
        <f ca="1">IF(KALINDO[[#This Row],[//]]="","",INDEX(INDIRECT($2:$2),KALINDO[[#This Row],[//]]))</f>
        <v/>
      </c>
      <c r="V348" s="31" t="str">
        <f ca="1">LOWER(SUBSTITUTE(SUBSTITUTE(SUBSTITUTE(SUBSTITUTE(SUBSTITUTE(SUBSTITUTE(SUBSTITUTE(KALINDO[[#This Row],[N.B.nota]]," ",""),"-",""),"(",""),")",""),".",""),",",""),"/",""))</f>
        <v/>
      </c>
      <c r="W348" s="31" t="str">
        <f ca="1">IF(KALINDO[[#This Row],[concat]]="","",MATCH(KALINDO[[#This Row],[concat]],[3]!db[NB NOTA_C],0)+1)</f>
        <v/>
      </c>
      <c r="X348" s="31" t="str">
        <f ca="1">IF(KALINDO[[#This Row],[N.B.nota]]="","",ADDRESS(ROW(KALINDO[QB]),COLUMN(KALINDO[QB]))&amp;":"&amp;ADDRESS(ROW(),COLUMN(KALINDO[QB])))</f>
        <v/>
      </c>
      <c r="Y348" s="46" t="str">
        <f ca="1">IF(KALINDO[[#This Row],[//]]="","",HYPERLINK("[../DB.xlsx]DB!e"&amp;MATCH(KALINDO[[#This Row],[concat]],[3]!db[NB NOTA_C],0)+1,"&gt;"))</f>
        <v/>
      </c>
      <c r="Z348" s="32" t="str">
        <f ca="1">IF(KALINDO[[#This Row],[ID NOTA]]="",INDIRECT(ADDRESS(ROW()-1,COLUMN())),KALINDO[[#This Row],[ID NOTA]])</f>
        <v>ID NOTA_H</v>
      </c>
    </row>
    <row r="349" spans="1:26" x14ac:dyDescent="0.25">
      <c r="A349" s="32"/>
      <c r="B349" s="48" t="str">
        <f>IF(KALINDO[[#This Row],[N_ID]]="","",INDEX(Table1[ID],MATCH(KALINDO[[#This Row],[N_ID]],Table1[N_ID],0)))</f>
        <v/>
      </c>
      <c r="C349" s="48" t="str">
        <f ca="1">IF(KALINDO[[#This Row],[//]]="","",HYPERLINK("[NOTA.xlsx]NOTA!D"&amp;KALINDO[[#This Row],[//]]+2,"&gt;"))</f>
        <v/>
      </c>
      <c r="D349" s="48" t="str">
        <f>IF(KALINDO[[#This Row],[ID NOTA]]="","",INDEX(Table1[QB],MATCH(KALINDO[[#This Row],[ID NOTA]],Table1[ID],0)))</f>
        <v/>
      </c>
      <c r="E34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49" s="48"/>
      <c r="G349" s="30" t="str">
        <f ca="1">IF(KALINDO[[#This Row],[N_ID]]="","",INDEX(INDIRECT($2:$2),KALINDO[[#This Row],[//]]))</f>
        <v/>
      </c>
      <c r="H349" s="30" t="str">
        <f ca="1">IF(KALINDO[[#This Row],[N_ID]]="","",INDEX(INDIRECT($2:$2),KALINDO[[#This Row],[//]]))</f>
        <v/>
      </c>
      <c r="I349" s="31" t="str">
        <f ca="1">IF(KALINDO[[#This Row],[N_ID]]="","",INDEX(INDIRECT($2:$2),KALINDO[[#This Row],[//]]))</f>
        <v/>
      </c>
      <c r="J349" s="31" t="str">
        <f ca="1">IF(KALINDO[[#This Row],[//]]="","",INDEX([3]!db[NB PAJAK],KALINDO[[#This Row],[stt]]-1))</f>
        <v/>
      </c>
      <c r="K349" s="48" t="str">
        <f ca="1">IF(KALINDO[[#This Row],[//]]="","",INDEX(INDIRECT($2:$2),KALINDO[[#This Row],[//]]))</f>
        <v/>
      </c>
      <c r="L349" s="48" t="str">
        <f ca="1">IF(KALINDO[[#This Row],[//]]="","",INDEX(INDIRECT($2:$2),KALINDO[[#This Row],[//]]))</f>
        <v/>
      </c>
      <c r="M349" s="48" t="str">
        <f ca="1">IF(KALINDO[[#This Row],[//]]="","",INDEX(INDIRECT($2:$2),KALINDO[[#This Row],[//]]))</f>
        <v/>
      </c>
      <c r="N349" s="33" t="str">
        <f ca="1">IF(KALINDO[[#This Row],[//]]="","",INDEX(INDIRECT($2:$2),KALINDO[[#This Row],[//]]))</f>
        <v/>
      </c>
      <c r="O349" s="44" t="str">
        <f ca="1">IF(KALINDO[[#This Row],[//]]="","",INDEX(INDIRECT($2:$2),KALINDO[[#This Row],[//]]))</f>
        <v/>
      </c>
      <c r="P349" s="44" t="str">
        <f ca="1">IF(KALINDO[[#This Row],[//]]="","",IF(INDEX(INDIRECT($2:$2),KALINDO[[#This Row],[//]])="","",INDEX(INDIRECT($2:$2),KALINDO[[#This Row],[//]])))</f>
        <v/>
      </c>
      <c r="Q349" s="33" t="str">
        <f ca="1">IF(KALINDO[[#This Row],[//]]="","",INDEX(INDIRECT($2:$2),KALINDO[[#This Row],[//]]))</f>
        <v/>
      </c>
      <c r="R3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49" s="45" t="str">
        <f ca="1">IF(KALINDO[[#This Row],[//]]="","",IF(INDEX(INDIRECT($2:$2),KALINDO[[#This Row],[//]])="","",INDEX(INDIRECT($2:$2),KALINDO[[#This Row],[//]])))</f>
        <v/>
      </c>
      <c r="U349" s="31" t="str">
        <f ca="1">IF(KALINDO[[#This Row],[//]]="","",INDEX(INDIRECT($2:$2),KALINDO[[#This Row],[//]]))</f>
        <v/>
      </c>
      <c r="V349" s="31" t="str">
        <f ca="1">LOWER(SUBSTITUTE(SUBSTITUTE(SUBSTITUTE(SUBSTITUTE(SUBSTITUTE(SUBSTITUTE(SUBSTITUTE(KALINDO[[#This Row],[N.B.nota]]," ",""),"-",""),"(",""),")",""),".",""),",",""),"/",""))</f>
        <v/>
      </c>
      <c r="W349" s="31" t="str">
        <f ca="1">IF(KALINDO[[#This Row],[concat]]="","",MATCH(KALINDO[[#This Row],[concat]],[3]!db[NB NOTA_C],0)+1)</f>
        <v/>
      </c>
      <c r="X349" s="31" t="str">
        <f ca="1">IF(KALINDO[[#This Row],[N.B.nota]]="","",ADDRESS(ROW(KALINDO[QB]),COLUMN(KALINDO[QB]))&amp;":"&amp;ADDRESS(ROW(),COLUMN(KALINDO[QB])))</f>
        <v/>
      </c>
      <c r="Y349" s="46" t="str">
        <f ca="1">IF(KALINDO[[#This Row],[//]]="","",HYPERLINK("[../DB.xlsx]DB!e"&amp;MATCH(KALINDO[[#This Row],[concat]],[3]!db[NB NOTA_C],0)+1,"&gt;"))</f>
        <v/>
      </c>
      <c r="Z349" s="32" t="str">
        <f ca="1">IF(KALINDO[[#This Row],[ID NOTA]]="",INDIRECT(ADDRESS(ROW()-1,COLUMN())),KALINDO[[#This Row],[ID NOTA]])</f>
        <v>ID NOTA_H</v>
      </c>
    </row>
    <row r="350" spans="1:26" x14ac:dyDescent="0.25">
      <c r="A350" s="32"/>
      <c r="B350" s="48" t="str">
        <f>IF(KALINDO[[#This Row],[N_ID]]="","",INDEX(Table1[ID],MATCH(KALINDO[[#This Row],[N_ID]],Table1[N_ID],0)))</f>
        <v/>
      </c>
      <c r="C350" s="48" t="str">
        <f ca="1">IF(KALINDO[[#This Row],[//]]="","",HYPERLINK("[NOTA.xlsx]NOTA!D"&amp;KALINDO[[#This Row],[//]]+2,"&gt;"))</f>
        <v/>
      </c>
      <c r="D350" s="48" t="str">
        <f>IF(KALINDO[[#This Row],[ID NOTA]]="","",INDEX(Table1[QB],MATCH(KALINDO[[#This Row],[ID NOTA]],Table1[ID],0)))</f>
        <v/>
      </c>
      <c r="E35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50" s="48"/>
      <c r="G350" s="30" t="str">
        <f ca="1">IF(KALINDO[[#This Row],[N_ID]]="","",INDEX(INDIRECT($2:$2),KALINDO[[#This Row],[//]]))</f>
        <v/>
      </c>
      <c r="H350" s="30" t="str">
        <f ca="1">IF(KALINDO[[#This Row],[N_ID]]="","",INDEX(INDIRECT($2:$2),KALINDO[[#This Row],[//]]))</f>
        <v/>
      </c>
      <c r="I350" s="31" t="str">
        <f ca="1">IF(KALINDO[[#This Row],[N_ID]]="","",INDEX(INDIRECT($2:$2),KALINDO[[#This Row],[//]]))</f>
        <v/>
      </c>
      <c r="J350" s="31" t="str">
        <f ca="1">IF(KALINDO[[#This Row],[//]]="","",INDEX([3]!db[NB PAJAK],KALINDO[[#This Row],[stt]]-1))</f>
        <v/>
      </c>
      <c r="K350" s="48" t="str">
        <f ca="1">IF(KALINDO[[#This Row],[//]]="","",INDEX(INDIRECT($2:$2),KALINDO[[#This Row],[//]]))</f>
        <v/>
      </c>
      <c r="L350" s="48" t="str">
        <f ca="1">IF(KALINDO[[#This Row],[//]]="","",INDEX(INDIRECT($2:$2),KALINDO[[#This Row],[//]]))</f>
        <v/>
      </c>
      <c r="M350" s="48" t="str">
        <f ca="1">IF(KALINDO[[#This Row],[//]]="","",INDEX(INDIRECT($2:$2),KALINDO[[#This Row],[//]]))</f>
        <v/>
      </c>
      <c r="N350" s="33" t="str">
        <f ca="1">IF(KALINDO[[#This Row],[//]]="","",INDEX(INDIRECT($2:$2),KALINDO[[#This Row],[//]]))</f>
        <v/>
      </c>
      <c r="O350" s="44" t="str">
        <f ca="1">IF(KALINDO[[#This Row],[//]]="","",INDEX(INDIRECT($2:$2),KALINDO[[#This Row],[//]]))</f>
        <v/>
      </c>
      <c r="P350" s="44" t="str">
        <f ca="1">IF(KALINDO[[#This Row],[//]]="","",IF(INDEX(INDIRECT($2:$2),KALINDO[[#This Row],[//]])="","",INDEX(INDIRECT($2:$2),KALINDO[[#This Row],[//]])))</f>
        <v/>
      </c>
      <c r="Q350" s="33" t="str">
        <f ca="1">IF(KALINDO[[#This Row],[//]]="","",INDEX(INDIRECT($2:$2),KALINDO[[#This Row],[//]]))</f>
        <v/>
      </c>
      <c r="R3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50" s="45" t="str">
        <f ca="1">IF(KALINDO[[#This Row],[//]]="","",IF(INDEX(INDIRECT($2:$2),KALINDO[[#This Row],[//]])="","",INDEX(INDIRECT($2:$2),KALINDO[[#This Row],[//]])))</f>
        <v/>
      </c>
      <c r="U350" s="31" t="str">
        <f ca="1">IF(KALINDO[[#This Row],[//]]="","",INDEX(INDIRECT($2:$2),KALINDO[[#This Row],[//]]))</f>
        <v/>
      </c>
      <c r="V350" s="31" t="str">
        <f ca="1">LOWER(SUBSTITUTE(SUBSTITUTE(SUBSTITUTE(SUBSTITUTE(SUBSTITUTE(SUBSTITUTE(SUBSTITUTE(KALINDO[[#This Row],[N.B.nota]]," ",""),"-",""),"(",""),")",""),".",""),",",""),"/",""))</f>
        <v/>
      </c>
      <c r="W350" s="31" t="str">
        <f ca="1">IF(KALINDO[[#This Row],[concat]]="","",MATCH(KALINDO[[#This Row],[concat]],[3]!db[NB NOTA_C],0)+1)</f>
        <v/>
      </c>
      <c r="X350" s="31" t="str">
        <f ca="1">IF(KALINDO[[#This Row],[N.B.nota]]="","",ADDRESS(ROW(KALINDO[QB]),COLUMN(KALINDO[QB]))&amp;":"&amp;ADDRESS(ROW(),COLUMN(KALINDO[QB])))</f>
        <v/>
      </c>
      <c r="Y350" s="46" t="str">
        <f ca="1">IF(KALINDO[[#This Row],[//]]="","",HYPERLINK("[../DB.xlsx]DB!e"&amp;MATCH(KALINDO[[#This Row],[concat]],[3]!db[NB NOTA_C],0)+1,"&gt;"))</f>
        <v/>
      </c>
      <c r="Z350" s="32" t="str">
        <f ca="1">IF(KALINDO[[#This Row],[ID NOTA]]="",INDIRECT(ADDRESS(ROW()-1,COLUMN())),KALINDO[[#This Row],[ID NOTA]])</f>
        <v>ID NOTA_H</v>
      </c>
    </row>
    <row r="351" spans="1:26" x14ac:dyDescent="0.25">
      <c r="A351" s="32"/>
      <c r="B351" s="48" t="str">
        <f>IF(KALINDO[[#This Row],[N_ID]]="","",INDEX(Table1[ID],MATCH(KALINDO[[#This Row],[N_ID]],Table1[N_ID],0)))</f>
        <v/>
      </c>
      <c r="C351" s="48" t="str">
        <f ca="1">IF(KALINDO[[#This Row],[//]]="","",HYPERLINK("[NOTA.xlsx]NOTA!D"&amp;KALINDO[[#This Row],[//]]+2,"&gt;"))</f>
        <v/>
      </c>
      <c r="D351" s="48" t="str">
        <f>IF(KALINDO[[#This Row],[ID NOTA]]="","",INDEX(Table1[QB],MATCH(KALINDO[[#This Row],[ID NOTA]],Table1[ID],0)))</f>
        <v/>
      </c>
      <c r="E35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51" s="48"/>
      <c r="G351" s="30" t="str">
        <f ca="1">IF(KALINDO[[#This Row],[N_ID]]="","",INDEX(INDIRECT($2:$2),KALINDO[[#This Row],[//]]))</f>
        <v/>
      </c>
      <c r="H351" s="30" t="str">
        <f ca="1">IF(KALINDO[[#This Row],[N_ID]]="","",INDEX(INDIRECT($2:$2),KALINDO[[#This Row],[//]]))</f>
        <v/>
      </c>
      <c r="I351" s="31" t="str">
        <f ca="1">IF(KALINDO[[#This Row],[N_ID]]="","",INDEX(INDIRECT($2:$2),KALINDO[[#This Row],[//]]))</f>
        <v/>
      </c>
      <c r="J351" s="31" t="str">
        <f ca="1">IF(KALINDO[[#This Row],[//]]="","",INDEX([3]!db[NB PAJAK],KALINDO[[#This Row],[stt]]-1))</f>
        <v/>
      </c>
      <c r="K351" s="48" t="str">
        <f ca="1">IF(KALINDO[[#This Row],[//]]="","",INDEX(INDIRECT($2:$2),KALINDO[[#This Row],[//]]))</f>
        <v/>
      </c>
      <c r="L351" s="48" t="str">
        <f ca="1">IF(KALINDO[[#This Row],[//]]="","",INDEX(INDIRECT($2:$2),KALINDO[[#This Row],[//]]))</f>
        <v/>
      </c>
      <c r="M351" s="48" t="str">
        <f ca="1">IF(KALINDO[[#This Row],[//]]="","",INDEX(INDIRECT($2:$2),KALINDO[[#This Row],[//]]))</f>
        <v/>
      </c>
      <c r="N351" s="33" t="str">
        <f ca="1">IF(KALINDO[[#This Row],[//]]="","",INDEX(INDIRECT($2:$2),KALINDO[[#This Row],[//]]))</f>
        <v/>
      </c>
      <c r="O351" s="44" t="str">
        <f ca="1">IF(KALINDO[[#This Row],[//]]="","",INDEX(INDIRECT($2:$2),KALINDO[[#This Row],[//]]))</f>
        <v/>
      </c>
      <c r="P351" s="44" t="str">
        <f ca="1">IF(KALINDO[[#This Row],[//]]="","",IF(INDEX(INDIRECT($2:$2),KALINDO[[#This Row],[//]])="","",INDEX(INDIRECT($2:$2),KALINDO[[#This Row],[//]])))</f>
        <v/>
      </c>
      <c r="Q351" s="33" t="str">
        <f ca="1">IF(KALINDO[[#This Row],[//]]="","",INDEX(INDIRECT($2:$2),KALINDO[[#This Row],[//]]))</f>
        <v/>
      </c>
      <c r="R3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51" s="45" t="str">
        <f ca="1">IF(KALINDO[[#This Row],[//]]="","",IF(INDEX(INDIRECT($2:$2),KALINDO[[#This Row],[//]])="","",INDEX(INDIRECT($2:$2),KALINDO[[#This Row],[//]])))</f>
        <v/>
      </c>
      <c r="U351" s="31" t="str">
        <f ca="1">IF(KALINDO[[#This Row],[//]]="","",INDEX(INDIRECT($2:$2),KALINDO[[#This Row],[//]]))</f>
        <v/>
      </c>
      <c r="V351" s="31" t="str">
        <f ca="1">LOWER(SUBSTITUTE(SUBSTITUTE(SUBSTITUTE(SUBSTITUTE(SUBSTITUTE(SUBSTITUTE(SUBSTITUTE(KALINDO[[#This Row],[N.B.nota]]," ",""),"-",""),"(",""),")",""),".",""),",",""),"/",""))</f>
        <v/>
      </c>
      <c r="W351" s="31" t="str">
        <f ca="1">IF(KALINDO[[#This Row],[concat]]="","",MATCH(KALINDO[[#This Row],[concat]],[3]!db[NB NOTA_C],0)+1)</f>
        <v/>
      </c>
      <c r="X351" s="31" t="str">
        <f ca="1">IF(KALINDO[[#This Row],[N.B.nota]]="","",ADDRESS(ROW(KALINDO[QB]),COLUMN(KALINDO[QB]))&amp;":"&amp;ADDRESS(ROW(),COLUMN(KALINDO[QB])))</f>
        <v/>
      </c>
      <c r="Y351" s="46" t="str">
        <f ca="1">IF(KALINDO[[#This Row],[//]]="","",HYPERLINK("[../DB.xlsx]DB!e"&amp;MATCH(KALINDO[[#This Row],[concat]],[3]!db[NB NOTA_C],0)+1,"&gt;"))</f>
        <v/>
      </c>
      <c r="Z351" s="32" t="str">
        <f ca="1">IF(KALINDO[[#This Row],[ID NOTA]]="",INDIRECT(ADDRESS(ROW()-1,COLUMN())),KALINDO[[#This Row],[ID NOTA]])</f>
        <v>ID NOTA_H</v>
      </c>
    </row>
    <row r="352" spans="1:26" x14ac:dyDescent="0.25">
      <c r="A352" s="32"/>
      <c r="B352" s="48" t="str">
        <f>IF(KALINDO[[#This Row],[N_ID]]="","",INDEX(Table1[ID],MATCH(KALINDO[[#This Row],[N_ID]],Table1[N_ID],0)))</f>
        <v/>
      </c>
      <c r="C352" s="48" t="str">
        <f ca="1">IF(KALINDO[[#This Row],[//]]="","",HYPERLINK("[NOTA.xlsx]NOTA!D"&amp;KALINDO[[#This Row],[//]]+2,"&gt;"))</f>
        <v/>
      </c>
      <c r="D352" s="48" t="str">
        <f>IF(KALINDO[[#This Row],[ID NOTA]]="","",INDEX(Table1[QB],MATCH(KALINDO[[#This Row],[ID NOTA]],Table1[ID],0)))</f>
        <v/>
      </c>
      <c r="E35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52" s="48"/>
      <c r="G352" s="30" t="str">
        <f ca="1">IF(KALINDO[[#This Row],[N_ID]]="","",INDEX(INDIRECT($2:$2),KALINDO[[#This Row],[//]]))</f>
        <v/>
      </c>
      <c r="H352" s="30" t="str">
        <f ca="1">IF(KALINDO[[#This Row],[N_ID]]="","",INDEX(INDIRECT($2:$2),KALINDO[[#This Row],[//]]))</f>
        <v/>
      </c>
      <c r="I352" s="31" t="str">
        <f ca="1">IF(KALINDO[[#This Row],[N_ID]]="","",INDEX(INDIRECT($2:$2),KALINDO[[#This Row],[//]]))</f>
        <v/>
      </c>
      <c r="J352" s="31" t="str">
        <f ca="1">IF(KALINDO[[#This Row],[//]]="","",INDEX([3]!db[NB PAJAK],KALINDO[[#This Row],[stt]]-1))</f>
        <v/>
      </c>
      <c r="K352" s="48" t="str">
        <f ca="1">IF(KALINDO[[#This Row],[//]]="","",INDEX(INDIRECT($2:$2),KALINDO[[#This Row],[//]]))</f>
        <v/>
      </c>
      <c r="L352" s="48" t="str">
        <f ca="1">IF(KALINDO[[#This Row],[//]]="","",INDEX(INDIRECT($2:$2),KALINDO[[#This Row],[//]]))</f>
        <v/>
      </c>
      <c r="M352" s="48" t="str">
        <f ca="1">IF(KALINDO[[#This Row],[//]]="","",INDEX(INDIRECT($2:$2),KALINDO[[#This Row],[//]]))</f>
        <v/>
      </c>
      <c r="N352" s="33" t="str">
        <f ca="1">IF(KALINDO[[#This Row],[//]]="","",INDEX(INDIRECT($2:$2),KALINDO[[#This Row],[//]]))</f>
        <v/>
      </c>
      <c r="O352" s="44" t="str">
        <f ca="1">IF(KALINDO[[#This Row],[//]]="","",INDEX(INDIRECT($2:$2),KALINDO[[#This Row],[//]]))</f>
        <v/>
      </c>
      <c r="P352" s="44" t="str">
        <f ca="1">IF(KALINDO[[#This Row],[//]]="","",IF(INDEX(INDIRECT($2:$2),KALINDO[[#This Row],[//]])="","",INDEX(INDIRECT($2:$2),KALINDO[[#This Row],[//]])))</f>
        <v/>
      </c>
      <c r="Q352" s="33" t="str">
        <f ca="1">IF(KALINDO[[#This Row],[//]]="","",INDEX(INDIRECT($2:$2),KALINDO[[#This Row],[//]]))</f>
        <v/>
      </c>
      <c r="R3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52" s="45" t="str">
        <f ca="1">IF(KALINDO[[#This Row],[//]]="","",IF(INDEX(INDIRECT($2:$2),KALINDO[[#This Row],[//]])="","",INDEX(INDIRECT($2:$2),KALINDO[[#This Row],[//]])))</f>
        <v/>
      </c>
      <c r="U352" s="31" t="str">
        <f ca="1">IF(KALINDO[[#This Row],[//]]="","",INDEX(INDIRECT($2:$2),KALINDO[[#This Row],[//]]))</f>
        <v/>
      </c>
      <c r="V352" s="31" t="str">
        <f ca="1">LOWER(SUBSTITUTE(SUBSTITUTE(SUBSTITUTE(SUBSTITUTE(SUBSTITUTE(SUBSTITUTE(SUBSTITUTE(KALINDO[[#This Row],[N.B.nota]]," ",""),"-",""),"(",""),")",""),".",""),",",""),"/",""))</f>
        <v/>
      </c>
      <c r="W352" s="31" t="str">
        <f ca="1">IF(KALINDO[[#This Row],[concat]]="","",MATCH(KALINDO[[#This Row],[concat]],[3]!db[NB NOTA_C],0)+1)</f>
        <v/>
      </c>
      <c r="X352" s="31" t="str">
        <f ca="1">IF(KALINDO[[#This Row],[N.B.nota]]="","",ADDRESS(ROW(KALINDO[QB]),COLUMN(KALINDO[QB]))&amp;":"&amp;ADDRESS(ROW(),COLUMN(KALINDO[QB])))</f>
        <v/>
      </c>
      <c r="Y352" s="46" t="str">
        <f ca="1">IF(KALINDO[[#This Row],[//]]="","",HYPERLINK("[../DB.xlsx]DB!e"&amp;MATCH(KALINDO[[#This Row],[concat]],[3]!db[NB NOTA_C],0)+1,"&gt;"))</f>
        <v/>
      </c>
      <c r="Z352" s="32" t="str">
        <f ca="1">IF(KALINDO[[#This Row],[ID NOTA]]="",INDIRECT(ADDRESS(ROW()-1,COLUMN())),KALINDO[[#This Row],[ID NOTA]])</f>
        <v>ID NOTA_H</v>
      </c>
    </row>
    <row r="353" spans="1:26" x14ac:dyDescent="0.25">
      <c r="A353" s="32"/>
      <c r="B353" s="48" t="str">
        <f>IF(KALINDO[[#This Row],[N_ID]]="","",INDEX(Table1[ID],MATCH(KALINDO[[#This Row],[N_ID]],Table1[N_ID],0)))</f>
        <v/>
      </c>
      <c r="C353" s="48" t="str">
        <f ca="1">IF(KALINDO[[#This Row],[//]]="","",HYPERLINK("[NOTA.xlsx]NOTA!D"&amp;KALINDO[[#This Row],[//]]+2,"&gt;"))</f>
        <v/>
      </c>
      <c r="D353" s="48" t="str">
        <f>IF(KALINDO[[#This Row],[ID NOTA]]="","",INDEX(Table1[QB],MATCH(KALINDO[[#This Row],[ID NOTA]],Table1[ID],0)))</f>
        <v/>
      </c>
      <c r="E35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53" s="48"/>
      <c r="G353" s="30" t="str">
        <f ca="1">IF(KALINDO[[#This Row],[N_ID]]="","",INDEX(INDIRECT($2:$2),KALINDO[[#This Row],[//]]))</f>
        <v/>
      </c>
      <c r="H353" s="30" t="str">
        <f ca="1">IF(KALINDO[[#This Row],[N_ID]]="","",INDEX(INDIRECT($2:$2),KALINDO[[#This Row],[//]]))</f>
        <v/>
      </c>
      <c r="I353" s="31" t="str">
        <f ca="1">IF(KALINDO[[#This Row],[N_ID]]="","",INDEX(INDIRECT($2:$2),KALINDO[[#This Row],[//]]))</f>
        <v/>
      </c>
      <c r="J353" s="31" t="str">
        <f ca="1">IF(KALINDO[[#This Row],[//]]="","",INDEX([3]!db[NB PAJAK],KALINDO[[#This Row],[stt]]-1))</f>
        <v/>
      </c>
      <c r="K353" s="48" t="str">
        <f ca="1">IF(KALINDO[[#This Row],[//]]="","",INDEX(INDIRECT($2:$2),KALINDO[[#This Row],[//]]))</f>
        <v/>
      </c>
      <c r="L353" s="48" t="str">
        <f ca="1">IF(KALINDO[[#This Row],[//]]="","",INDEX(INDIRECT($2:$2),KALINDO[[#This Row],[//]]))</f>
        <v/>
      </c>
      <c r="M353" s="48" t="str">
        <f ca="1">IF(KALINDO[[#This Row],[//]]="","",INDEX(INDIRECT($2:$2),KALINDO[[#This Row],[//]]))</f>
        <v/>
      </c>
      <c r="N353" s="33" t="str">
        <f ca="1">IF(KALINDO[[#This Row],[//]]="","",INDEX(INDIRECT($2:$2),KALINDO[[#This Row],[//]]))</f>
        <v/>
      </c>
      <c r="O353" s="44" t="str">
        <f ca="1">IF(KALINDO[[#This Row],[//]]="","",INDEX(INDIRECT($2:$2),KALINDO[[#This Row],[//]]))</f>
        <v/>
      </c>
      <c r="P353" s="44" t="str">
        <f ca="1">IF(KALINDO[[#This Row],[//]]="","",IF(INDEX(INDIRECT($2:$2),KALINDO[[#This Row],[//]])="","",INDEX(INDIRECT($2:$2),KALINDO[[#This Row],[//]])))</f>
        <v/>
      </c>
      <c r="Q353" s="33" t="str">
        <f ca="1">IF(KALINDO[[#This Row],[//]]="","",INDEX(INDIRECT($2:$2),KALINDO[[#This Row],[//]]))</f>
        <v/>
      </c>
      <c r="R3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53" s="45" t="str">
        <f ca="1">IF(KALINDO[[#This Row],[//]]="","",IF(INDEX(INDIRECT($2:$2),KALINDO[[#This Row],[//]])="","",INDEX(INDIRECT($2:$2),KALINDO[[#This Row],[//]])))</f>
        <v/>
      </c>
      <c r="U353" s="31" t="str">
        <f ca="1">IF(KALINDO[[#This Row],[//]]="","",INDEX(INDIRECT($2:$2),KALINDO[[#This Row],[//]]))</f>
        <v/>
      </c>
      <c r="V353" s="31" t="str">
        <f ca="1">LOWER(SUBSTITUTE(SUBSTITUTE(SUBSTITUTE(SUBSTITUTE(SUBSTITUTE(SUBSTITUTE(SUBSTITUTE(KALINDO[[#This Row],[N.B.nota]]," ",""),"-",""),"(",""),")",""),".",""),",",""),"/",""))</f>
        <v/>
      </c>
      <c r="W353" s="31" t="str">
        <f ca="1">IF(KALINDO[[#This Row],[concat]]="","",MATCH(KALINDO[[#This Row],[concat]],[3]!db[NB NOTA_C],0)+1)</f>
        <v/>
      </c>
      <c r="X353" s="31" t="str">
        <f ca="1">IF(KALINDO[[#This Row],[N.B.nota]]="","",ADDRESS(ROW(KALINDO[QB]),COLUMN(KALINDO[QB]))&amp;":"&amp;ADDRESS(ROW(),COLUMN(KALINDO[QB])))</f>
        <v/>
      </c>
      <c r="Y353" s="46" t="str">
        <f ca="1">IF(KALINDO[[#This Row],[//]]="","",HYPERLINK("[../DB.xlsx]DB!e"&amp;MATCH(KALINDO[[#This Row],[concat]],[3]!db[NB NOTA_C],0)+1,"&gt;"))</f>
        <v/>
      </c>
      <c r="Z353" s="32" t="str">
        <f ca="1">IF(KALINDO[[#This Row],[ID NOTA]]="",INDIRECT(ADDRESS(ROW()-1,COLUMN())),KALINDO[[#This Row],[ID NOTA]])</f>
        <v>ID NOTA_H</v>
      </c>
    </row>
    <row r="354" spans="1:26" x14ac:dyDescent="0.25">
      <c r="A354" s="32"/>
      <c r="B354" s="48" t="str">
        <f>IF(KALINDO[[#This Row],[N_ID]]="","",INDEX(Table1[ID],MATCH(KALINDO[[#This Row],[N_ID]],Table1[N_ID],0)))</f>
        <v/>
      </c>
      <c r="C354" s="48" t="str">
        <f ca="1">IF(KALINDO[[#This Row],[//]]="","",HYPERLINK("[NOTA.xlsx]NOTA!D"&amp;KALINDO[[#This Row],[//]]+2,"&gt;"))</f>
        <v/>
      </c>
      <c r="D354" s="48" t="str">
        <f>IF(KALINDO[[#This Row],[ID NOTA]]="","",INDEX(Table1[QB],MATCH(KALINDO[[#This Row],[ID NOTA]],Table1[ID],0)))</f>
        <v/>
      </c>
      <c r="E35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54" s="48"/>
      <c r="G354" s="30" t="str">
        <f ca="1">IF(KALINDO[[#This Row],[N_ID]]="","",INDEX(INDIRECT($2:$2),KALINDO[[#This Row],[//]]))</f>
        <v/>
      </c>
      <c r="H354" s="30" t="str">
        <f ca="1">IF(KALINDO[[#This Row],[N_ID]]="","",INDEX(INDIRECT($2:$2),KALINDO[[#This Row],[//]]))</f>
        <v/>
      </c>
      <c r="I354" s="31" t="str">
        <f ca="1">IF(KALINDO[[#This Row],[N_ID]]="","",INDEX(INDIRECT($2:$2),KALINDO[[#This Row],[//]]))</f>
        <v/>
      </c>
      <c r="J354" s="31" t="str">
        <f ca="1">IF(KALINDO[[#This Row],[//]]="","",INDEX([3]!db[NB PAJAK],KALINDO[[#This Row],[stt]]-1))</f>
        <v/>
      </c>
      <c r="K354" s="48" t="str">
        <f ca="1">IF(KALINDO[[#This Row],[//]]="","",INDEX(INDIRECT($2:$2),KALINDO[[#This Row],[//]]))</f>
        <v/>
      </c>
      <c r="L354" s="48" t="str">
        <f ca="1">IF(KALINDO[[#This Row],[//]]="","",INDEX(INDIRECT($2:$2),KALINDO[[#This Row],[//]]))</f>
        <v/>
      </c>
      <c r="M354" s="48" t="str">
        <f ca="1">IF(KALINDO[[#This Row],[//]]="","",INDEX(INDIRECT($2:$2),KALINDO[[#This Row],[//]]))</f>
        <v/>
      </c>
      <c r="N354" s="33" t="str">
        <f ca="1">IF(KALINDO[[#This Row],[//]]="","",INDEX(INDIRECT($2:$2),KALINDO[[#This Row],[//]]))</f>
        <v/>
      </c>
      <c r="O354" s="44" t="str">
        <f ca="1">IF(KALINDO[[#This Row],[//]]="","",INDEX(INDIRECT($2:$2),KALINDO[[#This Row],[//]]))</f>
        <v/>
      </c>
      <c r="P354" s="44" t="str">
        <f ca="1">IF(KALINDO[[#This Row],[//]]="","",IF(INDEX(INDIRECT($2:$2),KALINDO[[#This Row],[//]])="","",INDEX(INDIRECT($2:$2),KALINDO[[#This Row],[//]])))</f>
        <v/>
      </c>
      <c r="Q354" s="33" t="str">
        <f ca="1">IF(KALINDO[[#This Row],[//]]="","",INDEX(INDIRECT($2:$2),KALINDO[[#This Row],[//]]))</f>
        <v/>
      </c>
      <c r="R3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54" s="45" t="str">
        <f ca="1">IF(KALINDO[[#This Row],[//]]="","",IF(INDEX(INDIRECT($2:$2),KALINDO[[#This Row],[//]])="","",INDEX(INDIRECT($2:$2),KALINDO[[#This Row],[//]])))</f>
        <v/>
      </c>
      <c r="U354" s="31" t="str">
        <f ca="1">IF(KALINDO[[#This Row],[//]]="","",INDEX(INDIRECT($2:$2),KALINDO[[#This Row],[//]]))</f>
        <v/>
      </c>
      <c r="V354" s="31" t="str">
        <f ca="1">LOWER(SUBSTITUTE(SUBSTITUTE(SUBSTITUTE(SUBSTITUTE(SUBSTITUTE(SUBSTITUTE(SUBSTITUTE(KALINDO[[#This Row],[N.B.nota]]," ",""),"-",""),"(",""),")",""),".",""),",",""),"/",""))</f>
        <v/>
      </c>
      <c r="W354" s="31" t="str">
        <f ca="1">IF(KALINDO[[#This Row],[concat]]="","",MATCH(KALINDO[[#This Row],[concat]],[3]!db[NB NOTA_C],0)+1)</f>
        <v/>
      </c>
      <c r="X354" s="31" t="str">
        <f ca="1">IF(KALINDO[[#This Row],[N.B.nota]]="","",ADDRESS(ROW(KALINDO[QB]),COLUMN(KALINDO[QB]))&amp;":"&amp;ADDRESS(ROW(),COLUMN(KALINDO[QB])))</f>
        <v/>
      </c>
      <c r="Y354" s="46" t="str">
        <f ca="1">IF(KALINDO[[#This Row],[//]]="","",HYPERLINK("[../DB.xlsx]DB!e"&amp;MATCH(KALINDO[[#This Row],[concat]],[3]!db[NB NOTA_C],0)+1,"&gt;"))</f>
        <v/>
      </c>
      <c r="Z354" s="32" t="str">
        <f ca="1">IF(KALINDO[[#This Row],[ID NOTA]]="",INDIRECT(ADDRESS(ROW()-1,COLUMN())),KALINDO[[#This Row],[ID NOTA]])</f>
        <v>ID NOTA_H</v>
      </c>
    </row>
    <row r="355" spans="1:26" x14ac:dyDescent="0.25">
      <c r="A355" s="32"/>
      <c r="B355" s="48" t="str">
        <f>IF(KALINDO[[#This Row],[N_ID]]="","",INDEX(Table1[ID],MATCH(KALINDO[[#This Row],[N_ID]],Table1[N_ID],0)))</f>
        <v/>
      </c>
      <c r="C355" s="48" t="str">
        <f ca="1">IF(KALINDO[[#This Row],[//]]="","",HYPERLINK("[NOTA.xlsx]NOTA!D"&amp;KALINDO[[#This Row],[//]]+2,"&gt;"))</f>
        <v/>
      </c>
      <c r="D355" s="48" t="str">
        <f>IF(KALINDO[[#This Row],[ID NOTA]]="","",INDEX(Table1[QB],MATCH(KALINDO[[#This Row],[ID NOTA]],Table1[ID],0)))</f>
        <v/>
      </c>
      <c r="E35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55" s="48"/>
      <c r="G355" s="30" t="str">
        <f ca="1">IF(KALINDO[[#This Row],[N_ID]]="","",INDEX(INDIRECT($2:$2),KALINDO[[#This Row],[//]]))</f>
        <v/>
      </c>
      <c r="H355" s="30" t="str">
        <f ca="1">IF(KALINDO[[#This Row],[N_ID]]="","",INDEX(INDIRECT($2:$2),KALINDO[[#This Row],[//]]))</f>
        <v/>
      </c>
      <c r="I355" s="31" t="str">
        <f ca="1">IF(KALINDO[[#This Row],[N_ID]]="","",INDEX(INDIRECT($2:$2),KALINDO[[#This Row],[//]]))</f>
        <v/>
      </c>
      <c r="J355" s="31" t="str">
        <f ca="1">IF(KALINDO[[#This Row],[//]]="","",INDEX([3]!db[NB PAJAK],KALINDO[[#This Row],[stt]]-1))</f>
        <v/>
      </c>
      <c r="K355" s="48" t="str">
        <f ca="1">IF(KALINDO[[#This Row],[//]]="","",INDEX(INDIRECT($2:$2),KALINDO[[#This Row],[//]]))</f>
        <v/>
      </c>
      <c r="L355" s="48" t="str">
        <f ca="1">IF(KALINDO[[#This Row],[//]]="","",INDEX(INDIRECT($2:$2),KALINDO[[#This Row],[//]]))</f>
        <v/>
      </c>
      <c r="M355" s="48" t="str">
        <f ca="1">IF(KALINDO[[#This Row],[//]]="","",INDEX(INDIRECT($2:$2),KALINDO[[#This Row],[//]]))</f>
        <v/>
      </c>
      <c r="N355" s="33" t="str">
        <f ca="1">IF(KALINDO[[#This Row],[//]]="","",INDEX(INDIRECT($2:$2),KALINDO[[#This Row],[//]]))</f>
        <v/>
      </c>
      <c r="O355" s="44" t="str">
        <f ca="1">IF(KALINDO[[#This Row],[//]]="","",INDEX(INDIRECT($2:$2),KALINDO[[#This Row],[//]]))</f>
        <v/>
      </c>
      <c r="P355" s="44" t="str">
        <f ca="1">IF(KALINDO[[#This Row],[//]]="","",IF(INDEX(INDIRECT($2:$2),KALINDO[[#This Row],[//]])="","",INDEX(INDIRECT($2:$2),KALINDO[[#This Row],[//]])))</f>
        <v/>
      </c>
      <c r="Q355" s="33" t="str">
        <f ca="1">IF(KALINDO[[#This Row],[//]]="","",INDEX(INDIRECT($2:$2),KALINDO[[#This Row],[//]]))</f>
        <v/>
      </c>
      <c r="R3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55" s="45" t="str">
        <f ca="1">IF(KALINDO[[#This Row],[//]]="","",IF(INDEX(INDIRECT($2:$2),KALINDO[[#This Row],[//]])="","",INDEX(INDIRECT($2:$2),KALINDO[[#This Row],[//]])))</f>
        <v/>
      </c>
      <c r="U355" s="31" t="str">
        <f ca="1">IF(KALINDO[[#This Row],[//]]="","",INDEX(INDIRECT($2:$2),KALINDO[[#This Row],[//]]))</f>
        <v/>
      </c>
      <c r="V355" s="31" t="str">
        <f ca="1">LOWER(SUBSTITUTE(SUBSTITUTE(SUBSTITUTE(SUBSTITUTE(SUBSTITUTE(SUBSTITUTE(SUBSTITUTE(KALINDO[[#This Row],[N.B.nota]]," ",""),"-",""),"(",""),")",""),".",""),",",""),"/",""))</f>
        <v/>
      </c>
      <c r="W355" s="31" t="str">
        <f ca="1">IF(KALINDO[[#This Row],[concat]]="","",MATCH(KALINDO[[#This Row],[concat]],[3]!db[NB NOTA_C],0)+1)</f>
        <v/>
      </c>
      <c r="X355" s="31" t="str">
        <f ca="1">IF(KALINDO[[#This Row],[N.B.nota]]="","",ADDRESS(ROW(KALINDO[QB]),COLUMN(KALINDO[QB]))&amp;":"&amp;ADDRESS(ROW(),COLUMN(KALINDO[QB])))</f>
        <v/>
      </c>
      <c r="Y355" s="46" t="str">
        <f ca="1">IF(KALINDO[[#This Row],[//]]="","",HYPERLINK("[../DB.xlsx]DB!e"&amp;MATCH(KALINDO[[#This Row],[concat]],[3]!db[NB NOTA_C],0)+1,"&gt;"))</f>
        <v/>
      </c>
      <c r="Z355" s="32" t="str">
        <f ca="1">IF(KALINDO[[#This Row],[ID NOTA]]="",INDIRECT(ADDRESS(ROW()-1,COLUMN())),KALINDO[[#This Row],[ID NOTA]])</f>
        <v>ID NOTA_H</v>
      </c>
    </row>
    <row r="356" spans="1:26" x14ac:dyDescent="0.25">
      <c r="A356" s="32"/>
      <c r="B356" s="48" t="str">
        <f>IF(KALINDO[[#This Row],[N_ID]]="","",INDEX(Table1[ID],MATCH(KALINDO[[#This Row],[N_ID]],Table1[N_ID],0)))</f>
        <v/>
      </c>
      <c r="C356" s="48" t="str">
        <f ca="1">IF(KALINDO[[#This Row],[//]]="","",HYPERLINK("[NOTA.xlsx]NOTA!D"&amp;KALINDO[[#This Row],[//]]+2,"&gt;"))</f>
        <v/>
      </c>
      <c r="D356" s="48" t="str">
        <f>IF(KALINDO[[#This Row],[ID NOTA]]="","",INDEX(Table1[QB],MATCH(KALINDO[[#This Row],[ID NOTA]],Table1[ID],0)))</f>
        <v/>
      </c>
      <c r="E35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56" s="48"/>
      <c r="G356" s="30" t="str">
        <f ca="1">IF(KALINDO[[#This Row],[N_ID]]="","",INDEX(INDIRECT($2:$2),KALINDO[[#This Row],[//]]))</f>
        <v/>
      </c>
      <c r="H356" s="30" t="str">
        <f ca="1">IF(KALINDO[[#This Row],[N_ID]]="","",INDEX(INDIRECT($2:$2),KALINDO[[#This Row],[//]]))</f>
        <v/>
      </c>
      <c r="I356" s="31" t="str">
        <f ca="1">IF(KALINDO[[#This Row],[N_ID]]="","",INDEX(INDIRECT($2:$2),KALINDO[[#This Row],[//]]))</f>
        <v/>
      </c>
      <c r="J356" s="31" t="str">
        <f ca="1">IF(KALINDO[[#This Row],[//]]="","",INDEX([3]!db[NB PAJAK],KALINDO[[#This Row],[stt]]-1))</f>
        <v/>
      </c>
      <c r="K356" s="48" t="str">
        <f ca="1">IF(KALINDO[[#This Row],[//]]="","",INDEX(INDIRECT($2:$2),KALINDO[[#This Row],[//]]))</f>
        <v/>
      </c>
      <c r="L356" s="48" t="str">
        <f ca="1">IF(KALINDO[[#This Row],[//]]="","",INDEX(INDIRECT($2:$2),KALINDO[[#This Row],[//]]))</f>
        <v/>
      </c>
      <c r="M356" s="48" t="str">
        <f ca="1">IF(KALINDO[[#This Row],[//]]="","",INDEX(INDIRECT($2:$2),KALINDO[[#This Row],[//]]))</f>
        <v/>
      </c>
      <c r="N356" s="33" t="str">
        <f ca="1">IF(KALINDO[[#This Row],[//]]="","",INDEX(INDIRECT($2:$2),KALINDO[[#This Row],[//]]))</f>
        <v/>
      </c>
      <c r="O356" s="44" t="str">
        <f ca="1">IF(KALINDO[[#This Row],[//]]="","",INDEX(INDIRECT($2:$2),KALINDO[[#This Row],[//]]))</f>
        <v/>
      </c>
      <c r="P356" s="44" t="str">
        <f ca="1">IF(KALINDO[[#This Row],[//]]="","",IF(INDEX(INDIRECT($2:$2),KALINDO[[#This Row],[//]])="","",INDEX(INDIRECT($2:$2),KALINDO[[#This Row],[//]])))</f>
        <v/>
      </c>
      <c r="Q356" s="33" t="str">
        <f ca="1">IF(KALINDO[[#This Row],[//]]="","",INDEX(INDIRECT($2:$2),KALINDO[[#This Row],[//]]))</f>
        <v/>
      </c>
      <c r="R3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56" s="45" t="str">
        <f ca="1">IF(KALINDO[[#This Row],[//]]="","",IF(INDEX(INDIRECT($2:$2),KALINDO[[#This Row],[//]])="","",INDEX(INDIRECT($2:$2),KALINDO[[#This Row],[//]])))</f>
        <v/>
      </c>
      <c r="U356" s="31" t="str">
        <f ca="1">IF(KALINDO[[#This Row],[//]]="","",INDEX(INDIRECT($2:$2),KALINDO[[#This Row],[//]]))</f>
        <v/>
      </c>
      <c r="V356" s="31" t="str">
        <f ca="1">LOWER(SUBSTITUTE(SUBSTITUTE(SUBSTITUTE(SUBSTITUTE(SUBSTITUTE(SUBSTITUTE(SUBSTITUTE(KALINDO[[#This Row],[N.B.nota]]," ",""),"-",""),"(",""),")",""),".",""),",",""),"/",""))</f>
        <v/>
      </c>
      <c r="W356" s="31" t="str">
        <f ca="1">IF(KALINDO[[#This Row],[concat]]="","",MATCH(KALINDO[[#This Row],[concat]],[3]!db[NB NOTA_C],0)+1)</f>
        <v/>
      </c>
      <c r="X356" s="31" t="str">
        <f ca="1">IF(KALINDO[[#This Row],[N.B.nota]]="","",ADDRESS(ROW(KALINDO[QB]),COLUMN(KALINDO[QB]))&amp;":"&amp;ADDRESS(ROW(),COLUMN(KALINDO[QB])))</f>
        <v/>
      </c>
      <c r="Y356" s="46" t="str">
        <f ca="1">IF(KALINDO[[#This Row],[//]]="","",HYPERLINK("[../DB.xlsx]DB!e"&amp;MATCH(KALINDO[[#This Row],[concat]],[3]!db[NB NOTA_C],0)+1,"&gt;"))</f>
        <v/>
      </c>
      <c r="Z356" s="32" t="str">
        <f ca="1">IF(KALINDO[[#This Row],[ID NOTA]]="",INDIRECT(ADDRESS(ROW()-1,COLUMN())),KALINDO[[#This Row],[ID NOTA]])</f>
        <v>ID NOTA_H</v>
      </c>
    </row>
    <row r="357" spans="1:26" x14ac:dyDescent="0.25">
      <c r="A357" s="32"/>
      <c r="B357" s="48" t="str">
        <f>IF(KALINDO[[#This Row],[N_ID]]="","",INDEX(Table1[ID],MATCH(KALINDO[[#This Row],[N_ID]],Table1[N_ID],0)))</f>
        <v/>
      </c>
      <c r="C357" s="48" t="str">
        <f ca="1">IF(KALINDO[[#This Row],[//]]="","",HYPERLINK("[NOTA.xlsx]NOTA!D"&amp;KALINDO[[#This Row],[//]]+2,"&gt;"))</f>
        <v/>
      </c>
      <c r="D357" s="48" t="str">
        <f>IF(KALINDO[[#This Row],[ID NOTA]]="","",INDEX(Table1[QB],MATCH(KALINDO[[#This Row],[ID NOTA]],Table1[ID],0)))</f>
        <v/>
      </c>
      <c r="E35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57" s="48"/>
      <c r="G357" s="30" t="str">
        <f ca="1">IF(KALINDO[[#This Row],[N_ID]]="","",INDEX(INDIRECT($2:$2),KALINDO[[#This Row],[//]]))</f>
        <v/>
      </c>
      <c r="H357" s="30" t="str">
        <f ca="1">IF(KALINDO[[#This Row],[N_ID]]="","",INDEX(INDIRECT($2:$2),KALINDO[[#This Row],[//]]))</f>
        <v/>
      </c>
      <c r="I357" s="31" t="str">
        <f ca="1">IF(KALINDO[[#This Row],[N_ID]]="","",INDEX(INDIRECT($2:$2),KALINDO[[#This Row],[//]]))</f>
        <v/>
      </c>
      <c r="J357" s="31" t="str">
        <f ca="1">IF(KALINDO[[#This Row],[//]]="","",INDEX([3]!db[NB PAJAK],KALINDO[[#This Row],[stt]]-1))</f>
        <v/>
      </c>
      <c r="K357" s="48" t="str">
        <f ca="1">IF(KALINDO[[#This Row],[//]]="","",INDEX(INDIRECT($2:$2),KALINDO[[#This Row],[//]]))</f>
        <v/>
      </c>
      <c r="L357" s="48" t="str">
        <f ca="1">IF(KALINDO[[#This Row],[//]]="","",INDEX(INDIRECT($2:$2),KALINDO[[#This Row],[//]]))</f>
        <v/>
      </c>
      <c r="M357" s="48" t="str">
        <f ca="1">IF(KALINDO[[#This Row],[//]]="","",INDEX(INDIRECT($2:$2),KALINDO[[#This Row],[//]]))</f>
        <v/>
      </c>
      <c r="N357" s="33" t="str">
        <f ca="1">IF(KALINDO[[#This Row],[//]]="","",INDEX(INDIRECT($2:$2),KALINDO[[#This Row],[//]]))</f>
        <v/>
      </c>
      <c r="O357" s="44" t="str">
        <f ca="1">IF(KALINDO[[#This Row],[//]]="","",INDEX(INDIRECT($2:$2),KALINDO[[#This Row],[//]]))</f>
        <v/>
      </c>
      <c r="P357" s="44" t="str">
        <f ca="1">IF(KALINDO[[#This Row],[//]]="","",IF(INDEX(INDIRECT($2:$2),KALINDO[[#This Row],[//]])="","",INDEX(INDIRECT($2:$2),KALINDO[[#This Row],[//]])))</f>
        <v/>
      </c>
      <c r="Q357" s="33" t="str">
        <f ca="1">IF(KALINDO[[#This Row],[//]]="","",INDEX(INDIRECT($2:$2),KALINDO[[#This Row],[//]]))</f>
        <v/>
      </c>
      <c r="R3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57" s="45" t="str">
        <f ca="1">IF(KALINDO[[#This Row],[//]]="","",IF(INDEX(INDIRECT($2:$2),KALINDO[[#This Row],[//]])="","",INDEX(INDIRECT($2:$2),KALINDO[[#This Row],[//]])))</f>
        <v/>
      </c>
      <c r="U357" s="31" t="str">
        <f ca="1">IF(KALINDO[[#This Row],[//]]="","",INDEX(INDIRECT($2:$2),KALINDO[[#This Row],[//]]))</f>
        <v/>
      </c>
      <c r="V357" s="31" t="str">
        <f ca="1">LOWER(SUBSTITUTE(SUBSTITUTE(SUBSTITUTE(SUBSTITUTE(SUBSTITUTE(SUBSTITUTE(SUBSTITUTE(KALINDO[[#This Row],[N.B.nota]]," ",""),"-",""),"(",""),")",""),".",""),",",""),"/",""))</f>
        <v/>
      </c>
      <c r="W357" s="31" t="str">
        <f ca="1">IF(KALINDO[[#This Row],[concat]]="","",MATCH(KALINDO[[#This Row],[concat]],[3]!db[NB NOTA_C],0)+1)</f>
        <v/>
      </c>
      <c r="X357" s="31" t="str">
        <f ca="1">IF(KALINDO[[#This Row],[N.B.nota]]="","",ADDRESS(ROW(KALINDO[QB]),COLUMN(KALINDO[QB]))&amp;":"&amp;ADDRESS(ROW(),COLUMN(KALINDO[QB])))</f>
        <v/>
      </c>
      <c r="Y357" s="46" t="str">
        <f ca="1">IF(KALINDO[[#This Row],[//]]="","",HYPERLINK("[../DB.xlsx]DB!e"&amp;MATCH(KALINDO[[#This Row],[concat]],[3]!db[NB NOTA_C],0)+1,"&gt;"))</f>
        <v/>
      </c>
      <c r="Z357" s="32" t="str">
        <f ca="1">IF(KALINDO[[#This Row],[ID NOTA]]="",INDIRECT(ADDRESS(ROW()-1,COLUMN())),KALINDO[[#This Row],[ID NOTA]])</f>
        <v>ID NOTA_H</v>
      </c>
    </row>
    <row r="358" spans="1:26" x14ac:dyDescent="0.25">
      <c r="A358" s="32"/>
      <c r="B358" s="48" t="str">
        <f>IF(KALINDO[[#This Row],[N_ID]]="","",INDEX(Table1[ID],MATCH(KALINDO[[#This Row],[N_ID]],Table1[N_ID],0)))</f>
        <v/>
      </c>
      <c r="C358" s="48" t="str">
        <f ca="1">IF(KALINDO[[#This Row],[//]]="","",HYPERLINK("[NOTA.xlsx]NOTA!D"&amp;KALINDO[[#This Row],[//]]+2,"&gt;"))</f>
        <v/>
      </c>
      <c r="D358" s="48" t="str">
        <f>IF(KALINDO[[#This Row],[ID NOTA]]="","",INDEX(Table1[QB],MATCH(KALINDO[[#This Row],[ID NOTA]],Table1[ID],0)))</f>
        <v/>
      </c>
      <c r="E35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58" s="48"/>
      <c r="G358" s="30" t="str">
        <f ca="1">IF(KALINDO[[#This Row],[N_ID]]="","",INDEX(INDIRECT($2:$2),KALINDO[[#This Row],[//]]))</f>
        <v/>
      </c>
      <c r="H358" s="30" t="str">
        <f ca="1">IF(KALINDO[[#This Row],[N_ID]]="","",INDEX(INDIRECT($2:$2),KALINDO[[#This Row],[//]]))</f>
        <v/>
      </c>
      <c r="I358" s="31" t="str">
        <f ca="1">IF(KALINDO[[#This Row],[N_ID]]="","",INDEX(INDIRECT($2:$2),KALINDO[[#This Row],[//]]))</f>
        <v/>
      </c>
      <c r="J358" s="31" t="str">
        <f ca="1">IF(KALINDO[[#This Row],[//]]="","",INDEX([3]!db[NB PAJAK],KALINDO[[#This Row],[stt]]-1))</f>
        <v/>
      </c>
      <c r="K358" s="48" t="str">
        <f ca="1">IF(KALINDO[[#This Row],[//]]="","",INDEX(INDIRECT($2:$2),KALINDO[[#This Row],[//]]))</f>
        <v/>
      </c>
      <c r="L358" s="48" t="str">
        <f ca="1">IF(KALINDO[[#This Row],[//]]="","",INDEX(INDIRECT($2:$2),KALINDO[[#This Row],[//]]))</f>
        <v/>
      </c>
      <c r="M358" s="48" t="str">
        <f ca="1">IF(KALINDO[[#This Row],[//]]="","",INDEX(INDIRECT($2:$2),KALINDO[[#This Row],[//]]))</f>
        <v/>
      </c>
      <c r="N358" s="33" t="str">
        <f ca="1">IF(KALINDO[[#This Row],[//]]="","",INDEX(INDIRECT($2:$2),KALINDO[[#This Row],[//]]))</f>
        <v/>
      </c>
      <c r="O358" s="44" t="str">
        <f ca="1">IF(KALINDO[[#This Row],[//]]="","",INDEX(INDIRECT($2:$2),KALINDO[[#This Row],[//]]))</f>
        <v/>
      </c>
      <c r="P358" s="44" t="str">
        <f ca="1">IF(KALINDO[[#This Row],[//]]="","",IF(INDEX(INDIRECT($2:$2),KALINDO[[#This Row],[//]])="","",INDEX(INDIRECT($2:$2),KALINDO[[#This Row],[//]])))</f>
        <v/>
      </c>
      <c r="Q358" s="33" t="str">
        <f ca="1">IF(KALINDO[[#This Row],[//]]="","",INDEX(INDIRECT($2:$2),KALINDO[[#This Row],[//]]))</f>
        <v/>
      </c>
      <c r="R3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58" s="45" t="str">
        <f ca="1">IF(KALINDO[[#This Row],[//]]="","",IF(INDEX(INDIRECT($2:$2),KALINDO[[#This Row],[//]])="","",INDEX(INDIRECT($2:$2),KALINDO[[#This Row],[//]])))</f>
        <v/>
      </c>
      <c r="U358" s="31" t="str">
        <f ca="1">IF(KALINDO[[#This Row],[//]]="","",INDEX(INDIRECT($2:$2),KALINDO[[#This Row],[//]]))</f>
        <v/>
      </c>
      <c r="V358" s="31" t="str">
        <f ca="1">LOWER(SUBSTITUTE(SUBSTITUTE(SUBSTITUTE(SUBSTITUTE(SUBSTITUTE(SUBSTITUTE(SUBSTITUTE(KALINDO[[#This Row],[N.B.nota]]," ",""),"-",""),"(",""),")",""),".",""),",",""),"/",""))</f>
        <v/>
      </c>
      <c r="W358" s="31" t="str">
        <f ca="1">IF(KALINDO[[#This Row],[concat]]="","",MATCH(KALINDO[[#This Row],[concat]],[3]!db[NB NOTA_C],0)+1)</f>
        <v/>
      </c>
      <c r="X358" s="31" t="str">
        <f ca="1">IF(KALINDO[[#This Row],[N.B.nota]]="","",ADDRESS(ROW(KALINDO[QB]),COLUMN(KALINDO[QB]))&amp;":"&amp;ADDRESS(ROW(),COLUMN(KALINDO[QB])))</f>
        <v/>
      </c>
      <c r="Y358" s="46" t="str">
        <f ca="1">IF(KALINDO[[#This Row],[//]]="","",HYPERLINK("[../DB.xlsx]DB!e"&amp;MATCH(KALINDO[[#This Row],[concat]],[3]!db[NB NOTA_C],0)+1,"&gt;"))</f>
        <v/>
      </c>
      <c r="Z358" s="32" t="str">
        <f ca="1">IF(KALINDO[[#This Row],[ID NOTA]]="",INDIRECT(ADDRESS(ROW()-1,COLUMN())),KALINDO[[#This Row],[ID NOTA]])</f>
        <v>ID NOTA_H</v>
      </c>
    </row>
    <row r="359" spans="1:26" x14ac:dyDescent="0.25">
      <c r="A359" s="32"/>
      <c r="B359" s="48" t="str">
        <f>IF(KALINDO[[#This Row],[N_ID]]="","",INDEX(Table1[ID],MATCH(KALINDO[[#This Row],[N_ID]],Table1[N_ID],0)))</f>
        <v/>
      </c>
      <c r="C359" s="48" t="str">
        <f ca="1">IF(KALINDO[[#This Row],[//]]="","",HYPERLINK("[NOTA.xlsx]NOTA!D"&amp;KALINDO[[#This Row],[//]]+2,"&gt;"))</f>
        <v/>
      </c>
      <c r="D359" s="48" t="str">
        <f>IF(KALINDO[[#This Row],[ID NOTA]]="","",INDEX(Table1[QB],MATCH(KALINDO[[#This Row],[ID NOTA]],Table1[ID],0)))</f>
        <v/>
      </c>
      <c r="E35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59" s="48"/>
      <c r="G359" s="30" t="str">
        <f ca="1">IF(KALINDO[[#This Row],[N_ID]]="","",INDEX(INDIRECT($2:$2),KALINDO[[#This Row],[//]]))</f>
        <v/>
      </c>
      <c r="H359" s="30" t="str">
        <f ca="1">IF(KALINDO[[#This Row],[N_ID]]="","",INDEX(INDIRECT($2:$2),KALINDO[[#This Row],[//]]))</f>
        <v/>
      </c>
      <c r="I359" s="31" t="str">
        <f ca="1">IF(KALINDO[[#This Row],[N_ID]]="","",INDEX(INDIRECT($2:$2),KALINDO[[#This Row],[//]]))</f>
        <v/>
      </c>
      <c r="J359" s="31" t="str">
        <f ca="1">IF(KALINDO[[#This Row],[//]]="","",INDEX([3]!db[NB PAJAK],KALINDO[[#This Row],[stt]]-1))</f>
        <v/>
      </c>
      <c r="K359" s="48" t="str">
        <f ca="1">IF(KALINDO[[#This Row],[//]]="","",INDEX(INDIRECT($2:$2),KALINDO[[#This Row],[//]]))</f>
        <v/>
      </c>
      <c r="L359" s="48" t="str">
        <f ca="1">IF(KALINDO[[#This Row],[//]]="","",INDEX(INDIRECT($2:$2),KALINDO[[#This Row],[//]]))</f>
        <v/>
      </c>
      <c r="M359" s="48" t="str">
        <f ca="1">IF(KALINDO[[#This Row],[//]]="","",INDEX(INDIRECT($2:$2),KALINDO[[#This Row],[//]]))</f>
        <v/>
      </c>
      <c r="N359" s="33" t="str">
        <f ca="1">IF(KALINDO[[#This Row],[//]]="","",INDEX(INDIRECT($2:$2),KALINDO[[#This Row],[//]]))</f>
        <v/>
      </c>
      <c r="O359" s="44" t="str">
        <f ca="1">IF(KALINDO[[#This Row],[//]]="","",INDEX(INDIRECT($2:$2),KALINDO[[#This Row],[//]]))</f>
        <v/>
      </c>
      <c r="P359" s="44" t="str">
        <f ca="1">IF(KALINDO[[#This Row],[//]]="","",IF(INDEX(INDIRECT($2:$2),KALINDO[[#This Row],[//]])="","",INDEX(INDIRECT($2:$2),KALINDO[[#This Row],[//]])))</f>
        <v/>
      </c>
      <c r="Q359" s="33" t="str">
        <f ca="1">IF(KALINDO[[#This Row],[//]]="","",INDEX(INDIRECT($2:$2),KALINDO[[#This Row],[//]]))</f>
        <v/>
      </c>
      <c r="R3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59" s="45" t="str">
        <f ca="1">IF(KALINDO[[#This Row],[//]]="","",IF(INDEX(INDIRECT($2:$2),KALINDO[[#This Row],[//]])="","",INDEX(INDIRECT($2:$2),KALINDO[[#This Row],[//]])))</f>
        <v/>
      </c>
      <c r="U359" s="31" t="str">
        <f ca="1">IF(KALINDO[[#This Row],[//]]="","",INDEX(INDIRECT($2:$2),KALINDO[[#This Row],[//]]))</f>
        <v/>
      </c>
      <c r="V359" s="31" t="str">
        <f ca="1">LOWER(SUBSTITUTE(SUBSTITUTE(SUBSTITUTE(SUBSTITUTE(SUBSTITUTE(SUBSTITUTE(SUBSTITUTE(KALINDO[[#This Row],[N.B.nota]]," ",""),"-",""),"(",""),")",""),".",""),",",""),"/",""))</f>
        <v/>
      </c>
      <c r="W359" s="31" t="str">
        <f ca="1">IF(KALINDO[[#This Row],[concat]]="","",MATCH(KALINDO[[#This Row],[concat]],[3]!db[NB NOTA_C],0)+1)</f>
        <v/>
      </c>
      <c r="X359" s="31" t="str">
        <f ca="1">IF(KALINDO[[#This Row],[N.B.nota]]="","",ADDRESS(ROW(KALINDO[QB]),COLUMN(KALINDO[QB]))&amp;":"&amp;ADDRESS(ROW(),COLUMN(KALINDO[QB])))</f>
        <v/>
      </c>
      <c r="Y359" s="46" t="str">
        <f ca="1">IF(KALINDO[[#This Row],[//]]="","",HYPERLINK("[../DB.xlsx]DB!e"&amp;MATCH(KALINDO[[#This Row],[concat]],[3]!db[NB NOTA_C],0)+1,"&gt;"))</f>
        <v/>
      </c>
      <c r="Z359" s="32" t="str">
        <f ca="1">IF(KALINDO[[#This Row],[ID NOTA]]="",INDIRECT(ADDRESS(ROW()-1,COLUMN())),KALINDO[[#This Row],[ID NOTA]])</f>
        <v>ID NOTA_H</v>
      </c>
    </row>
    <row r="360" spans="1:26" x14ac:dyDescent="0.25">
      <c r="A360" s="32"/>
      <c r="B360" s="48" t="str">
        <f>IF(KALINDO[[#This Row],[N_ID]]="","",INDEX(Table1[ID],MATCH(KALINDO[[#This Row],[N_ID]],Table1[N_ID],0)))</f>
        <v/>
      </c>
      <c r="C360" s="48" t="str">
        <f ca="1">IF(KALINDO[[#This Row],[//]]="","",HYPERLINK("[NOTA.xlsx]NOTA!D"&amp;KALINDO[[#This Row],[//]]+2,"&gt;"))</f>
        <v/>
      </c>
      <c r="D360" s="48" t="str">
        <f>IF(KALINDO[[#This Row],[ID NOTA]]="","",INDEX(Table1[QB],MATCH(KALINDO[[#This Row],[ID NOTA]],Table1[ID],0)))</f>
        <v/>
      </c>
      <c r="E36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60" s="48"/>
      <c r="G360" s="30" t="str">
        <f ca="1">IF(KALINDO[[#This Row],[N_ID]]="","",INDEX(INDIRECT($2:$2),KALINDO[[#This Row],[//]]))</f>
        <v/>
      </c>
      <c r="H360" s="30" t="str">
        <f ca="1">IF(KALINDO[[#This Row],[N_ID]]="","",INDEX(INDIRECT($2:$2),KALINDO[[#This Row],[//]]))</f>
        <v/>
      </c>
      <c r="I360" s="31" t="str">
        <f ca="1">IF(KALINDO[[#This Row],[N_ID]]="","",INDEX(INDIRECT($2:$2),KALINDO[[#This Row],[//]]))</f>
        <v/>
      </c>
      <c r="J360" s="31" t="str">
        <f ca="1">IF(KALINDO[[#This Row],[//]]="","",INDEX([3]!db[NB PAJAK],KALINDO[[#This Row],[stt]]-1))</f>
        <v/>
      </c>
      <c r="K360" s="48" t="str">
        <f ca="1">IF(KALINDO[[#This Row],[//]]="","",INDEX(INDIRECT($2:$2),KALINDO[[#This Row],[//]]))</f>
        <v/>
      </c>
      <c r="L360" s="48" t="str">
        <f ca="1">IF(KALINDO[[#This Row],[//]]="","",INDEX(INDIRECT($2:$2),KALINDO[[#This Row],[//]]))</f>
        <v/>
      </c>
      <c r="M360" s="48" t="str">
        <f ca="1">IF(KALINDO[[#This Row],[//]]="","",INDEX(INDIRECT($2:$2),KALINDO[[#This Row],[//]]))</f>
        <v/>
      </c>
      <c r="N360" s="33" t="str">
        <f ca="1">IF(KALINDO[[#This Row],[//]]="","",INDEX(INDIRECT($2:$2),KALINDO[[#This Row],[//]]))</f>
        <v/>
      </c>
      <c r="O360" s="44" t="str">
        <f ca="1">IF(KALINDO[[#This Row],[//]]="","",INDEX(INDIRECT($2:$2),KALINDO[[#This Row],[//]]))</f>
        <v/>
      </c>
      <c r="P360" s="44" t="str">
        <f ca="1">IF(KALINDO[[#This Row],[//]]="","",IF(INDEX(INDIRECT($2:$2),KALINDO[[#This Row],[//]])="","",INDEX(INDIRECT($2:$2),KALINDO[[#This Row],[//]])))</f>
        <v/>
      </c>
      <c r="Q360" s="33" t="str">
        <f ca="1">IF(KALINDO[[#This Row],[//]]="","",INDEX(INDIRECT($2:$2),KALINDO[[#This Row],[//]]))</f>
        <v/>
      </c>
      <c r="R3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60" s="45" t="str">
        <f ca="1">IF(KALINDO[[#This Row],[//]]="","",IF(INDEX(INDIRECT($2:$2),KALINDO[[#This Row],[//]])="","",INDEX(INDIRECT($2:$2),KALINDO[[#This Row],[//]])))</f>
        <v/>
      </c>
      <c r="U360" s="31" t="str">
        <f ca="1">IF(KALINDO[[#This Row],[//]]="","",INDEX(INDIRECT($2:$2),KALINDO[[#This Row],[//]]))</f>
        <v/>
      </c>
      <c r="V360" s="31" t="str">
        <f ca="1">LOWER(SUBSTITUTE(SUBSTITUTE(SUBSTITUTE(SUBSTITUTE(SUBSTITUTE(SUBSTITUTE(SUBSTITUTE(KALINDO[[#This Row],[N.B.nota]]," ",""),"-",""),"(",""),")",""),".",""),",",""),"/",""))</f>
        <v/>
      </c>
      <c r="W360" s="31" t="str">
        <f ca="1">IF(KALINDO[[#This Row],[concat]]="","",MATCH(KALINDO[[#This Row],[concat]],[3]!db[NB NOTA_C],0)+1)</f>
        <v/>
      </c>
      <c r="X360" s="31" t="str">
        <f ca="1">IF(KALINDO[[#This Row],[N.B.nota]]="","",ADDRESS(ROW(KALINDO[QB]),COLUMN(KALINDO[QB]))&amp;":"&amp;ADDRESS(ROW(),COLUMN(KALINDO[QB])))</f>
        <v/>
      </c>
      <c r="Y360" s="46" t="str">
        <f ca="1">IF(KALINDO[[#This Row],[//]]="","",HYPERLINK("[../DB.xlsx]DB!e"&amp;MATCH(KALINDO[[#This Row],[concat]],[3]!db[NB NOTA_C],0)+1,"&gt;"))</f>
        <v/>
      </c>
      <c r="Z360" s="32" t="str">
        <f ca="1">IF(KALINDO[[#This Row],[ID NOTA]]="",INDIRECT(ADDRESS(ROW()-1,COLUMN())),KALINDO[[#This Row],[ID NOTA]])</f>
        <v>ID NOTA_H</v>
      </c>
    </row>
    <row r="361" spans="1:26" x14ac:dyDescent="0.25">
      <c r="A361" s="32"/>
      <c r="B361" s="48" t="str">
        <f>IF(KALINDO[[#This Row],[N_ID]]="","",INDEX(Table1[ID],MATCH(KALINDO[[#This Row],[N_ID]],Table1[N_ID],0)))</f>
        <v/>
      </c>
      <c r="C361" s="48" t="str">
        <f ca="1">IF(KALINDO[[#This Row],[//]]="","",HYPERLINK("[NOTA.xlsx]NOTA!D"&amp;KALINDO[[#This Row],[//]]+2,"&gt;"))</f>
        <v/>
      </c>
      <c r="D361" s="48" t="str">
        <f>IF(KALINDO[[#This Row],[ID NOTA]]="","",INDEX(Table1[QB],MATCH(KALINDO[[#This Row],[ID NOTA]],Table1[ID],0)))</f>
        <v/>
      </c>
      <c r="E36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61" s="48"/>
      <c r="G361" s="30" t="str">
        <f ca="1">IF(KALINDO[[#This Row],[N_ID]]="","",INDEX(INDIRECT($2:$2),KALINDO[[#This Row],[//]]))</f>
        <v/>
      </c>
      <c r="H361" s="30" t="str">
        <f ca="1">IF(KALINDO[[#This Row],[N_ID]]="","",INDEX(INDIRECT($2:$2),KALINDO[[#This Row],[//]]))</f>
        <v/>
      </c>
      <c r="I361" s="31" t="str">
        <f ca="1">IF(KALINDO[[#This Row],[N_ID]]="","",INDEX(INDIRECT($2:$2),KALINDO[[#This Row],[//]]))</f>
        <v/>
      </c>
      <c r="J361" s="31" t="str">
        <f ca="1">IF(KALINDO[[#This Row],[//]]="","",INDEX([3]!db[NB PAJAK],KALINDO[[#This Row],[stt]]-1))</f>
        <v/>
      </c>
      <c r="K361" s="48" t="str">
        <f ca="1">IF(KALINDO[[#This Row],[//]]="","",INDEX(INDIRECT($2:$2),KALINDO[[#This Row],[//]]))</f>
        <v/>
      </c>
      <c r="L361" s="48" t="str">
        <f ca="1">IF(KALINDO[[#This Row],[//]]="","",INDEX(INDIRECT($2:$2),KALINDO[[#This Row],[//]]))</f>
        <v/>
      </c>
      <c r="M361" s="48" t="str">
        <f ca="1">IF(KALINDO[[#This Row],[//]]="","",INDEX(INDIRECT($2:$2),KALINDO[[#This Row],[//]]))</f>
        <v/>
      </c>
      <c r="N361" s="33" t="str">
        <f ca="1">IF(KALINDO[[#This Row],[//]]="","",INDEX(INDIRECT($2:$2),KALINDO[[#This Row],[//]]))</f>
        <v/>
      </c>
      <c r="O361" s="44" t="str">
        <f ca="1">IF(KALINDO[[#This Row],[//]]="","",INDEX(INDIRECT($2:$2),KALINDO[[#This Row],[//]]))</f>
        <v/>
      </c>
      <c r="P361" s="44" t="str">
        <f ca="1">IF(KALINDO[[#This Row],[//]]="","",IF(INDEX(INDIRECT($2:$2),KALINDO[[#This Row],[//]])="","",INDEX(INDIRECT($2:$2),KALINDO[[#This Row],[//]])))</f>
        <v/>
      </c>
      <c r="Q361" s="33" t="str">
        <f ca="1">IF(KALINDO[[#This Row],[//]]="","",INDEX(INDIRECT($2:$2),KALINDO[[#This Row],[//]]))</f>
        <v/>
      </c>
      <c r="R3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61" s="45" t="str">
        <f ca="1">IF(KALINDO[[#This Row],[//]]="","",IF(INDEX(INDIRECT($2:$2),KALINDO[[#This Row],[//]])="","",INDEX(INDIRECT($2:$2),KALINDO[[#This Row],[//]])))</f>
        <v/>
      </c>
      <c r="U361" s="31" t="str">
        <f ca="1">IF(KALINDO[[#This Row],[//]]="","",INDEX(INDIRECT($2:$2),KALINDO[[#This Row],[//]]))</f>
        <v/>
      </c>
      <c r="V361" s="31" t="str">
        <f ca="1">LOWER(SUBSTITUTE(SUBSTITUTE(SUBSTITUTE(SUBSTITUTE(SUBSTITUTE(SUBSTITUTE(SUBSTITUTE(KALINDO[[#This Row],[N.B.nota]]," ",""),"-",""),"(",""),")",""),".",""),",",""),"/",""))</f>
        <v/>
      </c>
      <c r="W361" s="31" t="str">
        <f ca="1">IF(KALINDO[[#This Row],[concat]]="","",MATCH(KALINDO[[#This Row],[concat]],[3]!db[NB NOTA_C],0)+1)</f>
        <v/>
      </c>
      <c r="X361" s="31" t="str">
        <f ca="1">IF(KALINDO[[#This Row],[N.B.nota]]="","",ADDRESS(ROW(KALINDO[QB]),COLUMN(KALINDO[QB]))&amp;":"&amp;ADDRESS(ROW(),COLUMN(KALINDO[QB])))</f>
        <v/>
      </c>
      <c r="Y361" s="46" t="str">
        <f ca="1">IF(KALINDO[[#This Row],[//]]="","",HYPERLINK("[../DB.xlsx]DB!e"&amp;MATCH(KALINDO[[#This Row],[concat]],[3]!db[NB NOTA_C],0)+1,"&gt;"))</f>
        <v/>
      </c>
      <c r="Z361" s="32" t="str">
        <f ca="1">IF(KALINDO[[#This Row],[ID NOTA]]="",INDIRECT(ADDRESS(ROW()-1,COLUMN())),KALINDO[[#This Row],[ID NOTA]])</f>
        <v>ID NOTA_H</v>
      </c>
    </row>
    <row r="362" spans="1:26" x14ac:dyDescent="0.25">
      <c r="A362" s="32"/>
      <c r="B362" s="48" t="str">
        <f>IF(KALINDO[[#This Row],[N_ID]]="","",INDEX(Table1[ID],MATCH(KALINDO[[#This Row],[N_ID]],Table1[N_ID],0)))</f>
        <v/>
      </c>
      <c r="C362" s="48" t="str">
        <f ca="1">IF(KALINDO[[#This Row],[//]]="","",HYPERLINK("[NOTA.xlsx]NOTA!D"&amp;KALINDO[[#This Row],[//]]+2,"&gt;"))</f>
        <v/>
      </c>
      <c r="D362" s="48" t="str">
        <f>IF(KALINDO[[#This Row],[ID NOTA]]="","",INDEX(Table1[QB],MATCH(KALINDO[[#This Row],[ID NOTA]],Table1[ID],0)))</f>
        <v/>
      </c>
      <c r="E36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62" s="48"/>
      <c r="G362" s="30" t="str">
        <f ca="1">IF(KALINDO[[#This Row],[N_ID]]="","",INDEX(INDIRECT($2:$2),KALINDO[[#This Row],[//]]))</f>
        <v/>
      </c>
      <c r="H362" s="30" t="str">
        <f ca="1">IF(KALINDO[[#This Row],[N_ID]]="","",INDEX(INDIRECT($2:$2),KALINDO[[#This Row],[//]]))</f>
        <v/>
      </c>
      <c r="I362" s="31" t="str">
        <f ca="1">IF(KALINDO[[#This Row],[N_ID]]="","",INDEX(INDIRECT($2:$2),KALINDO[[#This Row],[//]]))</f>
        <v/>
      </c>
      <c r="J362" s="31" t="str">
        <f ca="1">IF(KALINDO[[#This Row],[//]]="","",INDEX([3]!db[NB PAJAK],KALINDO[[#This Row],[stt]]-1))</f>
        <v/>
      </c>
      <c r="K362" s="48" t="str">
        <f ca="1">IF(KALINDO[[#This Row],[//]]="","",INDEX(INDIRECT($2:$2),KALINDO[[#This Row],[//]]))</f>
        <v/>
      </c>
      <c r="L362" s="48" t="str">
        <f ca="1">IF(KALINDO[[#This Row],[//]]="","",INDEX(INDIRECT($2:$2),KALINDO[[#This Row],[//]]))</f>
        <v/>
      </c>
      <c r="M362" s="48" t="str">
        <f ca="1">IF(KALINDO[[#This Row],[//]]="","",INDEX(INDIRECT($2:$2),KALINDO[[#This Row],[//]]))</f>
        <v/>
      </c>
      <c r="N362" s="33" t="str">
        <f ca="1">IF(KALINDO[[#This Row],[//]]="","",INDEX(INDIRECT($2:$2),KALINDO[[#This Row],[//]]))</f>
        <v/>
      </c>
      <c r="O362" s="44" t="str">
        <f ca="1">IF(KALINDO[[#This Row],[//]]="","",INDEX(INDIRECT($2:$2),KALINDO[[#This Row],[//]]))</f>
        <v/>
      </c>
      <c r="P362" s="44" t="str">
        <f ca="1">IF(KALINDO[[#This Row],[//]]="","",IF(INDEX(INDIRECT($2:$2),KALINDO[[#This Row],[//]])="","",INDEX(INDIRECT($2:$2),KALINDO[[#This Row],[//]])))</f>
        <v/>
      </c>
      <c r="Q362" s="33" t="str">
        <f ca="1">IF(KALINDO[[#This Row],[//]]="","",INDEX(INDIRECT($2:$2),KALINDO[[#This Row],[//]]))</f>
        <v/>
      </c>
      <c r="R3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62" s="45" t="str">
        <f ca="1">IF(KALINDO[[#This Row],[//]]="","",IF(INDEX(INDIRECT($2:$2),KALINDO[[#This Row],[//]])="","",INDEX(INDIRECT($2:$2),KALINDO[[#This Row],[//]])))</f>
        <v/>
      </c>
      <c r="U362" s="31" t="str">
        <f ca="1">IF(KALINDO[[#This Row],[//]]="","",INDEX(INDIRECT($2:$2),KALINDO[[#This Row],[//]]))</f>
        <v/>
      </c>
      <c r="V362" s="31" t="str">
        <f ca="1">LOWER(SUBSTITUTE(SUBSTITUTE(SUBSTITUTE(SUBSTITUTE(SUBSTITUTE(SUBSTITUTE(SUBSTITUTE(KALINDO[[#This Row],[N.B.nota]]," ",""),"-",""),"(",""),")",""),".",""),",",""),"/",""))</f>
        <v/>
      </c>
      <c r="W362" s="31" t="str">
        <f ca="1">IF(KALINDO[[#This Row],[concat]]="","",MATCH(KALINDO[[#This Row],[concat]],[3]!db[NB NOTA_C],0)+1)</f>
        <v/>
      </c>
      <c r="X362" s="31" t="str">
        <f ca="1">IF(KALINDO[[#This Row],[N.B.nota]]="","",ADDRESS(ROW(KALINDO[QB]),COLUMN(KALINDO[QB]))&amp;":"&amp;ADDRESS(ROW(),COLUMN(KALINDO[QB])))</f>
        <v/>
      </c>
      <c r="Y362" s="46" t="str">
        <f ca="1">IF(KALINDO[[#This Row],[//]]="","",HYPERLINK("[../DB.xlsx]DB!e"&amp;MATCH(KALINDO[[#This Row],[concat]],[3]!db[NB NOTA_C],0)+1,"&gt;"))</f>
        <v/>
      </c>
      <c r="Z362" s="32" t="str">
        <f ca="1">IF(KALINDO[[#This Row],[ID NOTA]]="",INDIRECT(ADDRESS(ROW()-1,COLUMN())),KALINDO[[#This Row],[ID NOTA]])</f>
        <v>ID NOTA_H</v>
      </c>
    </row>
    <row r="363" spans="1:26" x14ac:dyDescent="0.25">
      <c r="A363" s="32"/>
      <c r="B363" s="48" t="str">
        <f>IF(KALINDO[[#This Row],[N_ID]]="","",INDEX(Table1[ID],MATCH(KALINDO[[#This Row],[N_ID]],Table1[N_ID],0)))</f>
        <v/>
      </c>
      <c r="C363" s="48" t="str">
        <f ca="1">IF(KALINDO[[#This Row],[//]]="","",HYPERLINK("[NOTA.xlsx]NOTA!D"&amp;KALINDO[[#This Row],[//]]+2,"&gt;"))</f>
        <v/>
      </c>
      <c r="D363" s="48" t="str">
        <f>IF(KALINDO[[#This Row],[ID NOTA]]="","",INDEX(Table1[QB],MATCH(KALINDO[[#This Row],[ID NOTA]],Table1[ID],0)))</f>
        <v/>
      </c>
      <c r="E36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63" s="48"/>
      <c r="G363" s="30" t="str">
        <f ca="1">IF(KALINDO[[#This Row],[N_ID]]="","",INDEX(INDIRECT($2:$2),KALINDO[[#This Row],[//]]))</f>
        <v/>
      </c>
      <c r="H363" s="30" t="str">
        <f ca="1">IF(KALINDO[[#This Row],[N_ID]]="","",INDEX(INDIRECT($2:$2),KALINDO[[#This Row],[//]]))</f>
        <v/>
      </c>
      <c r="I363" s="31" t="str">
        <f ca="1">IF(KALINDO[[#This Row],[N_ID]]="","",INDEX(INDIRECT($2:$2),KALINDO[[#This Row],[//]]))</f>
        <v/>
      </c>
      <c r="J363" s="31" t="str">
        <f ca="1">IF(KALINDO[[#This Row],[//]]="","",INDEX([3]!db[NB PAJAK],KALINDO[[#This Row],[stt]]-1))</f>
        <v/>
      </c>
      <c r="K363" s="48" t="str">
        <f ca="1">IF(KALINDO[[#This Row],[//]]="","",INDEX(INDIRECT($2:$2),KALINDO[[#This Row],[//]]))</f>
        <v/>
      </c>
      <c r="L363" s="48" t="str">
        <f ca="1">IF(KALINDO[[#This Row],[//]]="","",INDEX(INDIRECT($2:$2),KALINDO[[#This Row],[//]]))</f>
        <v/>
      </c>
      <c r="M363" s="48" t="str">
        <f ca="1">IF(KALINDO[[#This Row],[//]]="","",INDEX(INDIRECT($2:$2),KALINDO[[#This Row],[//]]))</f>
        <v/>
      </c>
      <c r="N363" s="33" t="str">
        <f ca="1">IF(KALINDO[[#This Row],[//]]="","",INDEX(INDIRECT($2:$2),KALINDO[[#This Row],[//]]))</f>
        <v/>
      </c>
      <c r="O363" s="44" t="str">
        <f ca="1">IF(KALINDO[[#This Row],[//]]="","",INDEX(INDIRECT($2:$2),KALINDO[[#This Row],[//]]))</f>
        <v/>
      </c>
      <c r="P363" s="44" t="str">
        <f ca="1">IF(KALINDO[[#This Row],[//]]="","",IF(INDEX(INDIRECT($2:$2),KALINDO[[#This Row],[//]])="","",INDEX(INDIRECT($2:$2),KALINDO[[#This Row],[//]])))</f>
        <v/>
      </c>
      <c r="Q363" s="33" t="str">
        <f ca="1">IF(KALINDO[[#This Row],[//]]="","",INDEX(INDIRECT($2:$2),KALINDO[[#This Row],[//]]))</f>
        <v/>
      </c>
      <c r="R3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63" s="45" t="str">
        <f ca="1">IF(KALINDO[[#This Row],[//]]="","",IF(INDEX(INDIRECT($2:$2),KALINDO[[#This Row],[//]])="","",INDEX(INDIRECT($2:$2),KALINDO[[#This Row],[//]])))</f>
        <v/>
      </c>
      <c r="U363" s="31" t="str">
        <f ca="1">IF(KALINDO[[#This Row],[//]]="","",INDEX(INDIRECT($2:$2),KALINDO[[#This Row],[//]]))</f>
        <v/>
      </c>
      <c r="V363" s="31" t="str">
        <f ca="1">LOWER(SUBSTITUTE(SUBSTITUTE(SUBSTITUTE(SUBSTITUTE(SUBSTITUTE(SUBSTITUTE(SUBSTITUTE(KALINDO[[#This Row],[N.B.nota]]," ",""),"-",""),"(",""),")",""),".",""),",",""),"/",""))</f>
        <v/>
      </c>
      <c r="W363" s="31" t="str">
        <f ca="1">IF(KALINDO[[#This Row],[concat]]="","",MATCH(KALINDO[[#This Row],[concat]],[3]!db[NB NOTA_C],0)+1)</f>
        <v/>
      </c>
      <c r="X363" s="31" t="str">
        <f ca="1">IF(KALINDO[[#This Row],[N.B.nota]]="","",ADDRESS(ROW(KALINDO[QB]),COLUMN(KALINDO[QB]))&amp;":"&amp;ADDRESS(ROW(),COLUMN(KALINDO[QB])))</f>
        <v/>
      </c>
      <c r="Y363" s="46" t="str">
        <f ca="1">IF(KALINDO[[#This Row],[//]]="","",HYPERLINK("[../DB.xlsx]DB!e"&amp;MATCH(KALINDO[[#This Row],[concat]],[3]!db[NB NOTA_C],0)+1,"&gt;"))</f>
        <v/>
      </c>
      <c r="Z363" s="32" t="str">
        <f ca="1">IF(KALINDO[[#This Row],[ID NOTA]]="",INDIRECT(ADDRESS(ROW()-1,COLUMN())),KALINDO[[#This Row],[ID NOTA]])</f>
        <v>ID NOTA_H</v>
      </c>
    </row>
    <row r="364" spans="1:26" x14ac:dyDescent="0.25">
      <c r="A364" s="32"/>
      <c r="B364" s="48" t="str">
        <f>IF(KALINDO[[#This Row],[N_ID]]="","",INDEX(Table1[ID],MATCH(KALINDO[[#This Row],[N_ID]],Table1[N_ID],0)))</f>
        <v/>
      </c>
      <c r="C364" s="48" t="str">
        <f ca="1">IF(KALINDO[[#This Row],[//]]="","",HYPERLINK("[NOTA.xlsx]NOTA!D"&amp;KALINDO[[#This Row],[//]]+2,"&gt;"))</f>
        <v/>
      </c>
      <c r="D364" s="48" t="str">
        <f>IF(KALINDO[[#This Row],[ID NOTA]]="","",INDEX(Table1[QB],MATCH(KALINDO[[#This Row],[ID NOTA]],Table1[ID],0)))</f>
        <v/>
      </c>
      <c r="E36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64" s="48"/>
      <c r="G364" s="30" t="str">
        <f ca="1">IF(KALINDO[[#This Row],[N_ID]]="","",INDEX(INDIRECT($2:$2),KALINDO[[#This Row],[//]]))</f>
        <v/>
      </c>
      <c r="H364" s="30" t="str">
        <f ca="1">IF(KALINDO[[#This Row],[N_ID]]="","",INDEX(INDIRECT($2:$2),KALINDO[[#This Row],[//]]))</f>
        <v/>
      </c>
      <c r="I364" s="31" t="str">
        <f ca="1">IF(KALINDO[[#This Row],[N_ID]]="","",INDEX(INDIRECT($2:$2),KALINDO[[#This Row],[//]]))</f>
        <v/>
      </c>
      <c r="J364" s="31" t="str">
        <f ca="1">IF(KALINDO[[#This Row],[//]]="","",INDEX([3]!db[NB PAJAK],KALINDO[[#This Row],[stt]]-1))</f>
        <v/>
      </c>
      <c r="K364" s="48" t="str">
        <f ca="1">IF(KALINDO[[#This Row],[//]]="","",INDEX(INDIRECT($2:$2),KALINDO[[#This Row],[//]]))</f>
        <v/>
      </c>
      <c r="L364" s="48" t="str">
        <f ca="1">IF(KALINDO[[#This Row],[//]]="","",INDEX(INDIRECT($2:$2),KALINDO[[#This Row],[//]]))</f>
        <v/>
      </c>
      <c r="M364" s="48" t="str">
        <f ca="1">IF(KALINDO[[#This Row],[//]]="","",INDEX(INDIRECT($2:$2),KALINDO[[#This Row],[//]]))</f>
        <v/>
      </c>
      <c r="N364" s="33" t="str">
        <f ca="1">IF(KALINDO[[#This Row],[//]]="","",INDEX(INDIRECT($2:$2),KALINDO[[#This Row],[//]]))</f>
        <v/>
      </c>
      <c r="O364" s="44" t="str">
        <f ca="1">IF(KALINDO[[#This Row],[//]]="","",INDEX(INDIRECT($2:$2),KALINDO[[#This Row],[//]]))</f>
        <v/>
      </c>
      <c r="P364" s="44" t="str">
        <f ca="1">IF(KALINDO[[#This Row],[//]]="","",IF(INDEX(INDIRECT($2:$2),KALINDO[[#This Row],[//]])="","",INDEX(INDIRECT($2:$2),KALINDO[[#This Row],[//]])))</f>
        <v/>
      </c>
      <c r="Q364" s="33" t="str">
        <f ca="1">IF(KALINDO[[#This Row],[//]]="","",INDEX(INDIRECT($2:$2),KALINDO[[#This Row],[//]]))</f>
        <v/>
      </c>
      <c r="R3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64" s="45" t="str">
        <f ca="1">IF(KALINDO[[#This Row],[//]]="","",IF(INDEX(INDIRECT($2:$2),KALINDO[[#This Row],[//]])="","",INDEX(INDIRECT($2:$2),KALINDO[[#This Row],[//]])))</f>
        <v/>
      </c>
      <c r="U364" s="31" t="str">
        <f ca="1">IF(KALINDO[[#This Row],[//]]="","",INDEX(INDIRECT($2:$2),KALINDO[[#This Row],[//]]))</f>
        <v/>
      </c>
      <c r="V364" s="31" t="str">
        <f ca="1">LOWER(SUBSTITUTE(SUBSTITUTE(SUBSTITUTE(SUBSTITUTE(SUBSTITUTE(SUBSTITUTE(SUBSTITUTE(KALINDO[[#This Row],[N.B.nota]]," ",""),"-",""),"(",""),")",""),".",""),",",""),"/",""))</f>
        <v/>
      </c>
      <c r="W364" s="31" t="str">
        <f ca="1">IF(KALINDO[[#This Row],[concat]]="","",MATCH(KALINDO[[#This Row],[concat]],[3]!db[NB NOTA_C],0)+1)</f>
        <v/>
      </c>
      <c r="X364" s="31" t="str">
        <f ca="1">IF(KALINDO[[#This Row],[N.B.nota]]="","",ADDRESS(ROW(KALINDO[QB]),COLUMN(KALINDO[QB]))&amp;":"&amp;ADDRESS(ROW(),COLUMN(KALINDO[QB])))</f>
        <v/>
      </c>
      <c r="Y364" s="46" t="str">
        <f ca="1">IF(KALINDO[[#This Row],[//]]="","",HYPERLINK("[../DB.xlsx]DB!e"&amp;MATCH(KALINDO[[#This Row],[concat]],[3]!db[NB NOTA_C],0)+1,"&gt;"))</f>
        <v/>
      </c>
      <c r="Z364" s="32" t="str">
        <f ca="1">IF(KALINDO[[#This Row],[ID NOTA]]="",INDIRECT(ADDRESS(ROW()-1,COLUMN())),KALINDO[[#This Row],[ID NOTA]])</f>
        <v>ID NOTA_H</v>
      </c>
    </row>
    <row r="365" spans="1:26" x14ac:dyDescent="0.25">
      <c r="A365" s="32"/>
      <c r="B365" s="48" t="str">
        <f>IF(KALINDO[[#This Row],[N_ID]]="","",INDEX(Table1[ID],MATCH(KALINDO[[#This Row],[N_ID]],Table1[N_ID],0)))</f>
        <v/>
      </c>
      <c r="C365" s="48" t="str">
        <f ca="1">IF(KALINDO[[#This Row],[//]]="","",HYPERLINK("[NOTA.xlsx]NOTA!D"&amp;KALINDO[[#This Row],[//]]+2,"&gt;"))</f>
        <v/>
      </c>
      <c r="D365" s="48" t="str">
        <f>IF(KALINDO[[#This Row],[ID NOTA]]="","",INDEX(Table1[QB],MATCH(KALINDO[[#This Row],[ID NOTA]],Table1[ID],0)))</f>
        <v/>
      </c>
      <c r="E36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65" s="48"/>
      <c r="G365" s="30" t="str">
        <f ca="1">IF(KALINDO[[#This Row],[N_ID]]="","",INDEX(INDIRECT($2:$2),KALINDO[[#This Row],[//]]))</f>
        <v/>
      </c>
      <c r="H365" s="30" t="str">
        <f ca="1">IF(KALINDO[[#This Row],[N_ID]]="","",INDEX(INDIRECT($2:$2),KALINDO[[#This Row],[//]]))</f>
        <v/>
      </c>
      <c r="I365" s="31" t="str">
        <f ca="1">IF(KALINDO[[#This Row],[N_ID]]="","",INDEX(INDIRECT($2:$2),KALINDO[[#This Row],[//]]))</f>
        <v/>
      </c>
      <c r="J365" s="31" t="str">
        <f ca="1">IF(KALINDO[[#This Row],[//]]="","",INDEX([3]!db[NB PAJAK],KALINDO[[#This Row],[stt]]-1))</f>
        <v/>
      </c>
      <c r="K365" s="48" t="str">
        <f ca="1">IF(KALINDO[[#This Row],[//]]="","",INDEX(INDIRECT($2:$2),KALINDO[[#This Row],[//]]))</f>
        <v/>
      </c>
      <c r="L365" s="48" t="str">
        <f ca="1">IF(KALINDO[[#This Row],[//]]="","",INDEX(INDIRECT($2:$2),KALINDO[[#This Row],[//]]))</f>
        <v/>
      </c>
      <c r="M365" s="48" t="str">
        <f ca="1">IF(KALINDO[[#This Row],[//]]="","",INDEX(INDIRECT($2:$2),KALINDO[[#This Row],[//]]))</f>
        <v/>
      </c>
      <c r="N365" s="33" t="str">
        <f ca="1">IF(KALINDO[[#This Row],[//]]="","",INDEX(INDIRECT($2:$2),KALINDO[[#This Row],[//]]))</f>
        <v/>
      </c>
      <c r="O365" s="44" t="str">
        <f ca="1">IF(KALINDO[[#This Row],[//]]="","",INDEX(INDIRECT($2:$2),KALINDO[[#This Row],[//]]))</f>
        <v/>
      </c>
      <c r="P365" s="44" t="str">
        <f ca="1">IF(KALINDO[[#This Row],[//]]="","",IF(INDEX(INDIRECT($2:$2),KALINDO[[#This Row],[//]])="","",INDEX(INDIRECT($2:$2),KALINDO[[#This Row],[//]])))</f>
        <v/>
      </c>
      <c r="Q365" s="33" t="str">
        <f ca="1">IF(KALINDO[[#This Row],[//]]="","",INDEX(INDIRECT($2:$2),KALINDO[[#This Row],[//]]))</f>
        <v/>
      </c>
      <c r="R3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65" s="45" t="str">
        <f ca="1">IF(KALINDO[[#This Row],[//]]="","",IF(INDEX(INDIRECT($2:$2),KALINDO[[#This Row],[//]])="","",INDEX(INDIRECT($2:$2),KALINDO[[#This Row],[//]])))</f>
        <v/>
      </c>
      <c r="U365" s="31" t="str">
        <f ca="1">IF(KALINDO[[#This Row],[//]]="","",INDEX(INDIRECT($2:$2),KALINDO[[#This Row],[//]]))</f>
        <v/>
      </c>
      <c r="V365" s="31" t="str">
        <f ca="1">LOWER(SUBSTITUTE(SUBSTITUTE(SUBSTITUTE(SUBSTITUTE(SUBSTITUTE(SUBSTITUTE(SUBSTITUTE(KALINDO[[#This Row],[N.B.nota]]," ",""),"-",""),"(",""),")",""),".",""),",",""),"/",""))</f>
        <v/>
      </c>
      <c r="W365" s="31" t="str">
        <f ca="1">IF(KALINDO[[#This Row],[concat]]="","",MATCH(KALINDO[[#This Row],[concat]],[3]!db[NB NOTA_C],0)+1)</f>
        <v/>
      </c>
      <c r="X365" s="31" t="str">
        <f ca="1">IF(KALINDO[[#This Row],[N.B.nota]]="","",ADDRESS(ROW(KALINDO[QB]),COLUMN(KALINDO[QB]))&amp;":"&amp;ADDRESS(ROW(),COLUMN(KALINDO[QB])))</f>
        <v/>
      </c>
      <c r="Y365" s="46" t="str">
        <f ca="1">IF(KALINDO[[#This Row],[//]]="","",HYPERLINK("[../DB.xlsx]DB!e"&amp;MATCH(KALINDO[[#This Row],[concat]],[3]!db[NB NOTA_C],0)+1,"&gt;"))</f>
        <v/>
      </c>
      <c r="Z365" s="32" t="str">
        <f ca="1">IF(KALINDO[[#This Row],[ID NOTA]]="",INDIRECT(ADDRESS(ROW()-1,COLUMN())),KALINDO[[#This Row],[ID NOTA]])</f>
        <v>ID NOTA_H</v>
      </c>
    </row>
    <row r="366" spans="1:26" x14ac:dyDescent="0.25">
      <c r="A366" s="32"/>
      <c r="B366" s="48" t="str">
        <f>IF(KALINDO[[#This Row],[N_ID]]="","",INDEX(Table1[ID],MATCH(KALINDO[[#This Row],[N_ID]],Table1[N_ID],0)))</f>
        <v/>
      </c>
      <c r="C366" s="48" t="str">
        <f ca="1">IF(KALINDO[[#This Row],[//]]="","",HYPERLINK("[NOTA.xlsx]NOTA!D"&amp;KALINDO[[#This Row],[//]]+2,"&gt;"))</f>
        <v/>
      </c>
      <c r="D366" s="48" t="str">
        <f>IF(KALINDO[[#This Row],[ID NOTA]]="","",INDEX(Table1[QB],MATCH(KALINDO[[#This Row],[ID NOTA]],Table1[ID],0)))</f>
        <v/>
      </c>
      <c r="E36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66" s="48"/>
      <c r="G366" s="30" t="str">
        <f ca="1">IF(KALINDO[[#This Row],[N_ID]]="","",INDEX(INDIRECT($2:$2),KALINDO[[#This Row],[//]]))</f>
        <v/>
      </c>
      <c r="H366" s="30" t="str">
        <f ca="1">IF(KALINDO[[#This Row],[N_ID]]="","",INDEX(INDIRECT($2:$2),KALINDO[[#This Row],[//]]))</f>
        <v/>
      </c>
      <c r="I366" s="31" t="str">
        <f ca="1">IF(KALINDO[[#This Row],[N_ID]]="","",INDEX(INDIRECT($2:$2),KALINDO[[#This Row],[//]]))</f>
        <v/>
      </c>
      <c r="J366" s="31" t="str">
        <f ca="1">IF(KALINDO[[#This Row],[//]]="","",INDEX([3]!db[NB PAJAK],KALINDO[[#This Row],[stt]]-1))</f>
        <v/>
      </c>
      <c r="K366" s="48" t="str">
        <f ca="1">IF(KALINDO[[#This Row],[//]]="","",INDEX(INDIRECT($2:$2),KALINDO[[#This Row],[//]]))</f>
        <v/>
      </c>
      <c r="L366" s="48" t="str">
        <f ca="1">IF(KALINDO[[#This Row],[//]]="","",INDEX(INDIRECT($2:$2),KALINDO[[#This Row],[//]]))</f>
        <v/>
      </c>
      <c r="M366" s="48" t="str">
        <f ca="1">IF(KALINDO[[#This Row],[//]]="","",INDEX(INDIRECT($2:$2),KALINDO[[#This Row],[//]]))</f>
        <v/>
      </c>
      <c r="N366" s="33" t="str">
        <f ca="1">IF(KALINDO[[#This Row],[//]]="","",INDEX(INDIRECT($2:$2),KALINDO[[#This Row],[//]]))</f>
        <v/>
      </c>
      <c r="O366" s="44" t="str">
        <f ca="1">IF(KALINDO[[#This Row],[//]]="","",INDEX(INDIRECT($2:$2),KALINDO[[#This Row],[//]]))</f>
        <v/>
      </c>
      <c r="P366" s="44" t="str">
        <f ca="1">IF(KALINDO[[#This Row],[//]]="","",IF(INDEX(INDIRECT($2:$2),KALINDO[[#This Row],[//]])="","",INDEX(INDIRECT($2:$2),KALINDO[[#This Row],[//]])))</f>
        <v/>
      </c>
      <c r="Q366" s="33" t="str">
        <f ca="1">IF(KALINDO[[#This Row],[//]]="","",INDEX(INDIRECT($2:$2),KALINDO[[#This Row],[//]]))</f>
        <v/>
      </c>
      <c r="R3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66" s="45" t="str">
        <f ca="1">IF(KALINDO[[#This Row],[//]]="","",IF(INDEX(INDIRECT($2:$2),KALINDO[[#This Row],[//]])="","",INDEX(INDIRECT($2:$2),KALINDO[[#This Row],[//]])))</f>
        <v/>
      </c>
      <c r="U366" s="31" t="str">
        <f ca="1">IF(KALINDO[[#This Row],[//]]="","",INDEX(INDIRECT($2:$2),KALINDO[[#This Row],[//]]))</f>
        <v/>
      </c>
      <c r="V366" s="31" t="str">
        <f ca="1">LOWER(SUBSTITUTE(SUBSTITUTE(SUBSTITUTE(SUBSTITUTE(SUBSTITUTE(SUBSTITUTE(SUBSTITUTE(KALINDO[[#This Row],[N.B.nota]]," ",""),"-",""),"(",""),")",""),".",""),",",""),"/",""))</f>
        <v/>
      </c>
      <c r="W366" s="31" t="str">
        <f ca="1">IF(KALINDO[[#This Row],[concat]]="","",MATCH(KALINDO[[#This Row],[concat]],[3]!db[NB NOTA_C],0)+1)</f>
        <v/>
      </c>
      <c r="X366" s="31" t="str">
        <f ca="1">IF(KALINDO[[#This Row],[N.B.nota]]="","",ADDRESS(ROW(KALINDO[QB]),COLUMN(KALINDO[QB]))&amp;":"&amp;ADDRESS(ROW(),COLUMN(KALINDO[QB])))</f>
        <v/>
      </c>
      <c r="Y366" s="46" t="str">
        <f ca="1">IF(KALINDO[[#This Row],[//]]="","",HYPERLINK("[../DB.xlsx]DB!e"&amp;MATCH(KALINDO[[#This Row],[concat]],[3]!db[NB NOTA_C],0)+1,"&gt;"))</f>
        <v/>
      </c>
      <c r="Z366" s="32" t="str">
        <f ca="1">IF(KALINDO[[#This Row],[ID NOTA]]="",INDIRECT(ADDRESS(ROW()-1,COLUMN())),KALINDO[[#This Row],[ID NOTA]])</f>
        <v>ID NOTA_H</v>
      </c>
    </row>
    <row r="367" spans="1:26" x14ac:dyDescent="0.25">
      <c r="A367" s="32"/>
      <c r="B367" s="48" t="str">
        <f>IF(KALINDO[[#This Row],[N_ID]]="","",INDEX(Table1[ID],MATCH(KALINDO[[#This Row],[N_ID]],Table1[N_ID],0)))</f>
        <v/>
      </c>
      <c r="C367" s="48" t="str">
        <f ca="1">IF(KALINDO[[#This Row],[//]]="","",HYPERLINK("[NOTA.xlsx]NOTA!D"&amp;KALINDO[[#This Row],[//]]+2,"&gt;"))</f>
        <v/>
      </c>
      <c r="D367" s="48" t="str">
        <f>IF(KALINDO[[#This Row],[ID NOTA]]="","",INDEX(Table1[QB],MATCH(KALINDO[[#This Row],[ID NOTA]],Table1[ID],0)))</f>
        <v/>
      </c>
      <c r="E36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67" s="48"/>
      <c r="G367" s="30" t="str">
        <f ca="1">IF(KALINDO[[#This Row],[N_ID]]="","",INDEX(INDIRECT($2:$2),KALINDO[[#This Row],[//]]))</f>
        <v/>
      </c>
      <c r="H367" s="30" t="str">
        <f ca="1">IF(KALINDO[[#This Row],[N_ID]]="","",INDEX(INDIRECT($2:$2),KALINDO[[#This Row],[//]]))</f>
        <v/>
      </c>
      <c r="I367" s="31" t="str">
        <f ca="1">IF(KALINDO[[#This Row],[N_ID]]="","",INDEX(INDIRECT($2:$2),KALINDO[[#This Row],[//]]))</f>
        <v/>
      </c>
      <c r="J367" s="31" t="str">
        <f ca="1">IF(KALINDO[[#This Row],[//]]="","",INDEX([3]!db[NB PAJAK],KALINDO[[#This Row],[stt]]-1))</f>
        <v/>
      </c>
      <c r="K367" s="48" t="str">
        <f ca="1">IF(KALINDO[[#This Row],[//]]="","",INDEX(INDIRECT($2:$2),KALINDO[[#This Row],[//]]))</f>
        <v/>
      </c>
      <c r="L367" s="48" t="str">
        <f ca="1">IF(KALINDO[[#This Row],[//]]="","",INDEX(INDIRECT($2:$2),KALINDO[[#This Row],[//]]))</f>
        <v/>
      </c>
      <c r="M367" s="48" t="str">
        <f ca="1">IF(KALINDO[[#This Row],[//]]="","",INDEX(INDIRECT($2:$2),KALINDO[[#This Row],[//]]))</f>
        <v/>
      </c>
      <c r="N367" s="33" t="str">
        <f ca="1">IF(KALINDO[[#This Row],[//]]="","",INDEX(INDIRECT($2:$2),KALINDO[[#This Row],[//]]))</f>
        <v/>
      </c>
      <c r="O367" s="44" t="str">
        <f ca="1">IF(KALINDO[[#This Row],[//]]="","",INDEX(INDIRECT($2:$2),KALINDO[[#This Row],[//]]))</f>
        <v/>
      </c>
      <c r="P367" s="44" t="str">
        <f ca="1">IF(KALINDO[[#This Row],[//]]="","",IF(INDEX(INDIRECT($2:$2),KALINDO[[#This Row],[//]])="","",INDEX(INDIRECT($2:$2),KALINDO[[#This Row],[//]])))</f>
        <v/>
      </c>
      <c r="Q367" s="33" t="str">
        <f ca="1">IF(KALINDO[[#This Row],[//]]="","",INDEX(INDIRECT($2:$2),KALINDO[[#This Row],[//]]))</f>
        <v/>
      </c>
      <c r="R3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67" s="45" t="str">
        <f ca="1">IF(KALINDO[[#This Row],[//]]="","",IF(INDEX(INDIRECT($2:$2),KALINDO[[#This Row],[//]])="","",INDEX(INDIRECT($2:$2),KALINDO[[#This Row],[//]])))</f>
        <v/>
      </c>
      <c r="U367" s="31" t="str">
        <f ca="1">IF(KALINDO[[#This Row],[//]]="","",INDEX(INDIRECT($2:$2),KALINDO[[#This Row],[//]]))</f>
        <v/>
      </c>
      <c r="V367" s="31" t="str">
        <f ca="1">LOWER(SUBSTITUTE(SUBSTITUTE(SUBSTITUTE(SUBSTITUTE(SUBSTITUTE(SUBSTITUTE(SUBSTITUTE(KALINDO[[#This Row],[N.B.nota]]," ",""),"-",""),"(",""),")",""),".",""),",",""),"/",""))</f>
        <v/>
      </c>
      <c r="W367" s="31" t="str">
        <f ca="1">IF(KALINDO[[#This Row],[concat]]="","",MATCH(KALINDO[[#This Row],[concat]],[3]!db[NB NOTA_C],0)+1)</f>
        <v/>
      </c>
      <c r="X367" s="31" t="str">
        <f ca="1">IF(KALINDO[[#This Row],[N.B.nota]]="","",ADDRESS(ROW(KALINDO[QB]),COLUMN(KALINDO[QB]))&amp;":"&amp;ADDRESS(ROW(),COLUMN(KALINDO[QB])))</f>
        <v/>
      </c>
      <c r="Y367" s="46" t="str">
        <f ca="1">IF(KALINDO[[#This Row],[//]]="","",HYPERLINK("[../DB.xlsx]DB!e"&amp;MATCH(KALINDO[[#This Row],[concat]],[3]!db[NB NOTA_C],0)+1,"&gt;"))</f>
        <v/>
      </c>
      <c r="Z367" s="32" t="str">
        <f ca="1">IF(KALINDO[[#This Row],[ID NOTA]]="",INDIRECT(ADDRESS(ROW()-1,COLUMN())),KALINDO[[#This Row],[ID NOTA]])</f>
        <v>ID NOTA_H</v>
      </c>
    </row>
    <row r="368" spans="1:26" x14ac:dyDescent="0.25">
      <c r="A368" s="32"/>
      <c r="B368" s="48" t="str">
        <f>IF(KALINDO[[#This Row],[N_ID]]="","",INDEX(Table1[ID],MATCH(KALINDO[[#This Row],[N_ID]],Table1[N_ID],0)))</f>
        <v/>
      </c>
      <c r="C368" s="48" t="str">
        <f ca="1">IF(KALINDO[[#This Row],[//]]="","",HYPERLINK("[NOTA.xlsx]NOTA!D"&amp;KALINDO[[#This Row],[//]]+2,"&gt;"))</f>
        <v/>
      </c>
      <c r="D368" s="48" t="str">
        <f>IF(KALINDO[[#This Row],[ID NOTA]]="","",INDEX(Table1[QB],MATCH(KALINDO[[#This Row],[ID NOTA]],Table1[ID],0)))</f>
        <v/>
      </c>
      <c r="E36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68" s="48"/>
      <c r="G368" s="30" t="str">
        <f ca="1">IF(KALINDO[[#This Row],[N_ID]]="","",INDEX(INDIRECT($2:$2),KALINDO[[#This Row],[//]]))</f>
        <v/>
      </c>
      <c r="H368" s="30" t="str">
        <f ca="1">IF(KALINDO[[#This Row],[N_ID]]="","",INDEX(INDIRECT($2:$2),KALINDO[[#This Row],[//]]))</f>
        <v/>
      </c>
      <c r="I368" s="31" t="str">
        <f ca="1">IF(KALINDO[[#This Row],[N_ID]]="","",INDEX(INDIRECT($2:$2),KALINDO[[#This Row],[//]]))</f>
        <v/>
      </c>
      <c r="J368" s="31" t="str">
        <f ca="1">IF(KALINDO[[#This Row],[//]]="","",INDEX([3]!db[NB PAJAK],KALINDO[[#This Row],[stt]]-1))</f>
        <v/>
      </c>
      <c r="K368" s="48" t="str">
        <f ca="1">IF(KALINDO[[#This Row],[//]]="","",INDEX(INDIRECT($2:$2),KALINDO[[#This Row],[//]]))</f>
        <v/>
      </c>
      <c r="L368" s="48" t="str">
        <f ca="1">IF(KALINDO[[#This Row],[//]]="","",INDEX(INDIRECT($2:$2),KALINDO[[#This Row],[//]]))</f>
        <v/>
      </c>
      <c r="M368" s="48" t="str">
        <f ca="1">IF(KALINDO[[#This Row],[//]]="","",INDEX(INDIRECT($2:$2),KALINDO[[#This Row],[//]]))</f>
        <v/>
      </c>
      <c r="N368" s="33" t="str">
        <f ca="1">IF(KALINDO[[#This Row],[//]]="","",INDEX(INDIRECT($2:$2),KALINDO[[#This Row],[//]]))</f>
        <v/>
      </c>
      <c r="O368" s="44" t="str">
        <f ca="1">IF(KALINDO[[#This Row],[//]]="","",INDEX(INDIRECT($2:$2),KALINDO[[#This Row],[//]]))</f>
        <v/>
      </c>
      <c r="P368" s="44" t="str">
        <f ca="1">IF(KALINDO[[#This Row],[//]]="","",IF(INDEX(INDIRECT($2:$2),KALINDO[[#This Row],[//]])="","",INDEX(INDIRECT($2:$2),KALINDO[[#This Row],[//]])))</f>
        <v/>
      </c>
      <c r="Q368" s="33" t="str">
        <f ca="1">IF(KALINDO[[#This Row],[//]]="","",INDEX(INDIRECT($2:$2),KALINDO[[#This Row],[//]]))</f>
        <v/>
      </c>
      <c r="R3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68" s="45" t="str">
        <f ca="1">IF(KALINDO[[#This Row],[//]]="","",IF(INDEX(INDIRECT($2:$2),KALINDO[[#This Row],[//]])="","",INDEX(INDIRECT($2:$2),KALINDO[[#This Row],[//]])))</f>
        <v/>
      </c>
      <c r="U368" s="31" t="str">
        <f ca="1">IF(KALINDO[[#This Row],[//]]="","",INDEX(INDIRECT($2:$2),KALINDO[[#This Row],[//]]))</f>
        <v/>
      </c>
      <c r="V368" s="31" t="str">
        <f ca="1">LOWER(SUBSTITUTE(SUBSTITUTE(SUBSTITUTE(SUBSTITUTE(SUBSTITUTE(SUBSTITUTE(SUBSTITUTE(KALINDO[[#This Row],[N.B.nota]]," ",""),"-",""),"(",""),")",""),".",""),",",""),"/",""))</f>
        <v/>
      </c>
      <c r="W368" s="31" t="str">
        <f ca="1">IF(KALINDO[[#This Row],[concat]]="","",MATCH(KALINDO[[#This Row],[concat]],[3]!db[NB NOTA_C],0)+1)</f>
        <v/>
      </c>
      <c r="X368" s="31" t="str">
        <f ca="1">IF(KALINDO[[#This Row],[N.B.nota]]="","",ADDRESS(ROW(KALINDO[QB]),COLUMN(KALINDO[QB]))&amp;":"&amp;ADDRESS(ROW(),COLUMN(KALINDO[QB])))</f>
        <v/>
      </c>
      <c r="Y368" s="46" t="str">
        <f ca="1">IF(KALINDO[[#This Row],[//]]="","",HYPERLINK("[../DB.xlsx]DB!e"&amp;MATCH(KALINDO[[#This Row],[concat]],[3]!db[NB NOTA_C],0)+1,"&gt;"))</f>
        <v/>
      </c>
      <c r="Z368" s="32" t="str">
        <f ca="1">IF(KALINDO[[#This Row],[ID NOTA]]="",INDIRECT(ADDRESS(ROW()-1,COLUMN())),KALINDO[[#This Row],[ID NOTA]])</f>
        <v>ID NOTA_H</v>
      </c>
    </row>
    <row r="369" spans="1:26" x14ac:dyDescent="0.25">
      <c r="A369" s="32"/>
      <c r="B369" s="48" t="str">
        <f>IF(KALINDO[[#This Row],[N_ID]]="","",INDEX(Table1[ID],MATCH(KALINDO[[#This Row],[N_ID]],Table1[N_ID],0)))</f>
        <v/>
      </c>
      <c r="C369" s="48" t="str">
        <f ca="1">IF(KALINDO[[#This Row],[//]]="","",HYPERLINK("[NOTA.xlsx]NOTA!D"&amp;KALINDO[[#This Row],[//]]+2,"&gt;"))</f>
        <v/>
      </c>
      <c r="D369" s="48" t="str">
        <f>IF(KALINDO[[#This Row],[ID NOTA]]="","",INDEX(Table1[QB],MATCH(KALINDO[[#This Row],[ID NOTA]],Table1[ID],0)))</f>
        <v/>
      </c>
      <c r="E36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69" s="48"/>
      <c r="G369" s="30" t="str">
        <f ca="1">IF(KALINDO[[#This Row],[N_ID]]="","",INDEX(INDIRECT($2:$2),KALINDO[[#This Row],[//]]))</f>
        <v/>
      </c>
      <c r="H369" s="30" t="str">
        <f ca="1">IF(KALINDO[[#This Row],[N_ID]]="","",INDEX(INDIRECT($2:$2),KALINDO[[#This Row],[//]]))</f>
        <v/>
      </c>
      <c r="I369" s="31" t="str">
        <f ca="1">IF(KALINDO[[#This Row],[N_ID]]="","",INDEX(INDIRECT($2:$2),KALINDO[[#This Row],[//]]))</f>
        <v/>
      </c>
      <c r="J369" s="31" t="str">
        <f ca="1">IF(KALINDO[[#This Row],[//]]="","",INDEX([3]!db[NB PAJAK],KALINDO[[#This Row],[stt]]-1))</f>
        <v/>
      </c>
      <c r="K369" s="48" t="str">
        <f ca="1">IF(KALINDO[[#This Row],[//]]="","",INDEX(INDIRECT($2:$2),KALINDO[[#This Row],[//]]))</f>
        <v/>
      </c>
      <c r="L369" s="48" t="str">
        <f ca="1">IF(KALINDO[[#This Row],[//]]="","",INDEX(INDIRECT($2:$2),KALINDO[[#This Row],[//]]))</f>
        <v/>
      </c>
      <c r="M369" s="48" t="str">
        <f ca="1">IF(KALINDO[[#This Row],[//]]="","",INDEX(INDIRECT($2:$2),KALINDO[[#This Row],[//]]))</f>
        <v/>
      </c>
      <c r="N369" s="33" t="str">
        <f ca="1">IF(KALINDO[[#This Row],[//]]="","",INDEX(INDIRECT($2:$2),KALINDO[[#This Row],[//]]))</f>
        <v/>
      </c>
      <c r="O369" s="44" t="str">
        <f ca="1">IF(KALINDO[[#This Row],[//]]="","",INDEX(INDIRECT($2:$2),KALINDO[[#This Row],[//]]))</f>
        <v/>
      </c>
      <c r="P369" s="44" t="str">
        <f ca="1">IF(KALINDO[[#This Row],[//]]="","",IF(INDEX(INDIRECT($2:$2),KALINDO[[#This Row],[//]])="","",INDEX(INDIRECT($2:$2),KALINDO[[#This Row],[//]])))</f>
        <v/>
      </c>
      <c r="Q369" s="33" t="str">
        <f ca="1">IF(KALINDO[[#This Row],[//]]="","",INDEX(INDIRECT($2:$2),KALINDO[[#This Row],[//]]))</f>
        <v/>
      </c>
      <c r="R3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69" s="45" t="str">
        <f ca="1">IF(KALINDO[[#This Row],[//]]="","",IF(INDEX(INDIRECT($2:$2),KALINDO[[#This Row],[//]])="","",INDEX(INDIRECT($2:$2),KALINDO[[#This Row],[//]])))</f>
        <v/>
      </c>
      <c r="U369" s="31" t="str">
        <f ca="1">IF(KALINDO[[#This Row],[//]]="","",INDEX(INDIRECT($2:$2),KALINDO[[#This Row],[//]]))</f>
        <v/>
      </c>
      <c r="V369" s="31" t="str">
        <f ca="1">LOWER(SUBSTITUTE(SUBSTITUTE(SUBSTITUTE(SUBSTITUTE(SUBSTITUTE(SUBSTITUTE(SUBSTITUTE(KALINDO[[#This Row],[N.B.nota]]," ",""),"-",""),"(",""),")",""),".",""),",",""),"/",""))</f>
        <v/>
      </c>
      <c r="W369" s="31" t="str">
        <f ca="1">IF(KALINDO[[#This Row],[concat]]="","",MATCH(KALINDO[[#This Row],[concat]],[3]!db[NB NOTA_C],0)+1)</f>
        <v/>
      </c>
      <c r="X369" s="31" t="str">
        <f ca="1">IF(KALINDO[[#This Row],[N.B.nota]]="","",ADDRESS(ROW(KALINDO[QB]),COLUMN(KALINDO[QB]))&amp;":"&amp;ADDRESS(ROW(),COLUMN(KALINDO[QB])))</f>
        <v/>
      </c>
      <c r="Y369" s="46" t="str">
        <f ca="1">IF(KALINDO[[#This Row],[//]]="","",HYPERLINK("[../DB.xlsx]DB!e"&amp;MATCH(KALINDO[[#This Row],[concat]],[3]!db[NB NOTA_C],0)+1,"&gt;"))</f>
        <v/>
      </c>
      <c r="Z369" s="32" t="str">
        <f ca="1">IF(KALINDO[[#This Row],[ID NOTA]]="",INDIRECT(ADDRESS(ROW()-1,COLUMN())),KALINDO[[#This Row],[ID NOTA]])</f>
        <v>ID NOTA_H</v>
      </c>
    </row>
    <row r="370" spans="1:26" x14ac:dyDescent="0.25">
      <c r="A370" s="32"/>
      <c r="B370" s="48" t="str">
        <f>IF(KALINDO[[#This Row],[N_ID]]="","",INDEX(Table1[ID],MATCH(KALINDO[[#This Row],[N_ID]],Table1[N_ID],0)))</f>
        <v/>
      </c>
      <c r="C370" s="48" t="str">
        <f ca="1">IF(KALINDO[[#This Row],[//]]="","",HYPERLINK("[NOTA.xlsx]NOTA!D"&amp;KALINDO[[#This Row],[//]]+2,"&gt;"))</f>
        <v/>
      </c>
      <c r="D370" s="48" t="str">
        <f>IF(KALINDO[[#This Row],[ID NOTA]]="","",INDEX(Table1[QB],MATCH(KALINDO[[#This Row],[ID NOTA]],Table1[ID],0)))</f>
        <v/>
      </c>
      <c r="E37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70" s="48"/>
      <c r="G370" s="30" t="str">
        <f ca="1">IF(KALINDO[[#This Row],[N_ID]]="","",INDEX(INDIRECT($2:$2),KALINDO[[#This Row],[//]]))</f>
        <v/>
      </c>
      <c r="H370" s="30" t="str">
        <f ca="1">IF(KALINDO[[#This Row],[N_ID]]="","",INDEX(INDIRECT($2:$2),KALINDO[[#This Row],[//]]))</f>
        <v/>
      </c>
      <c r="I370" s="31" t="str">
        <f ca="1">IF(KALINDO[[#This Row],[N_ID]]="","",INDEX(INDIRECT($2:$2),KALINDO[[#This Row],[//]]))</f>
        <v/>
      </c>
      <c r="J370" s="31" t="str">
        <f ca="1">IF(KALINDO[[#This Row],[//]]="","",INDEX([3]!db[NB PAJAK],KALINDO[[#This Row],[stt]]-1))</f>
        <v/>
      </c>
      <c r="K370" s="48" t="str">
        <f ca="1">IF(KALINDO[[#This Row],[//]]="","",INDEX(INDIRECT($2:$2),KALINDO[[#This Row],[//]]))</f>
        <v/>
      </c>
      <c r="L370" s="48" t="str">
        <f ca="1">IF(KALINDO[[#This Row],[//]]="","",INDEX(INDIRECT($2:$2),KALINDO[[#This Row],[//]]))</f>
        <v/>
      </c>
      <c r="M370" s="48" t="str">
        <f ca="1">IF(KALINDO[[#This Row],[//]]="","",INDEX(INDIRECT($2:$2),KALINDO[[#This Row],[//]]))</f>
        <v/>
      </c>
      <c r="N370" s="33" t="str">
        <f ca="1">IF(KALINDO[[#This Row],[//]]="","",INDEX(INDIRECT($2:$2),KALINDO[[#This Row],[//]]))</f>
        <v/>
      </c>
      <c r="O370" s="44" t="str">
        <f ca="1">IF(KALINDO[[#This Row],[//]]="","",INDEX(INDIRECT($2:$2),KALINDO[[#This Row],[//]]))</f>
        <v/>
      </c>
      <c r="P370" s="44" t="str">
        <f ca="1">IF(KALINDO[[#This Row],[//]]="","",IF(INDEX(INDIRECT($2:$2),KALINDO[[#This Row],[//]])="","",INDEX(INDIRECT($2:$2),KALINDO[[#This Row],[//]])))</f>
        <v/>
      </c>
      <c r="Q370" s="33" t="str">
        <f ca="1">IF(KALINDO[[#This Row],[//]]="","",INDEX(INDIRECT($2:$2),KALINDO[[#This Row],[//]]))</f>
        <v/>
      </c>
      <c r="R3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70" s="45" t="str">
        <f ca="1">IF(KALINDO[[#This Row],[//]]="","",IF(INDEX(INDIRECT($2:$2),KALINDO[[#This Row],[//]])="","",INDEX(INDIRECT($2:$2),KALINDO[[#This Row],[//]])))</f>
        <v/>
      </c>
      <c r="U370" s="31" t="str">
        <f ca="1">IF(KALINDO[[#This Row],[//]]="","",INDEX(INDIRECT($2:$2),KALINDO[[#This Row],[//]]))</f>
        <v/>
      </c>
      <c r="V370" s="31" t="str">
        <f ca="1">LOWER(SUBSTITUTE(SUBSTITUTE(SUBSTITUTE(SUBSTITUTE(SUBSTITUTE(SUBSTITUTE(SUBSTITUTE(KALINDO[[#This Row],[N.B.nota]]," ",""),"-",""),"(",""),")",""),".",""),",",""),"/",""))</f>
        <v/>
      </c>
      <c r="W370" s="31" t="str">
        <f ca="1">IF(KALINDO[[#This Row],[concat]]="","",MATCH(KALINDO[[#This Row],[concat]],[3]!db[NB NOTA_C],0)+1)</f>
        <v/>
      </c>
      <c r="X370" s="31" t="str">
        <f ca="1">IF(KALINDO[[#This Row],[N.B.nota]]="","",ADDRESS(ROW(KALINDO[QB]),COLUMN(KALINDO[QB]))&amp;":"&amp;ADDRESS(ROW(),COLUMN(KALINDO[QB])))</f>
        <v/>
      </c>
      <c r="Y370" s="46" t="str">
        <f ca="1">IF(KALINDO[[#This Row],[//]]="","",HYPERLINK("[../DB.xlsx]DB!e"&amp;MATCH(KALINDO[[#This Row],[concat]],[3]!db[NB NOTA_C],0)+1,"&gt;"))</f>
        <v/>
      </c>
      <c r="Z370" s="32" t="str">
        <f ca="1">IF(KALINDO[[#This Row],[ID NOTA]]="",INDIRECT(ADDRESS(ROW()-1,COLUMN())),KALINDO[[#This Row],[ID NOTA]])</f>
        <v>ID NOTA_H</v>
      </c>
    </row>
    <row r="371" spans="1:26" x14ac:dyDescent="0.25">
      <c r="A371" s="32"/>
      <c r="B371" s="48" t="str">
        <f>IF(KALINDO[[#This Row],[N_ID]]="","",INDEX(Table1[ID],MATCH(KALINDO[[#This Row],[N_ID]],Table1[N_ID],0)))</f>
        <v/>
      </c>
      <c r="C371" s="48" t="str">
        <f ca="1">IF(KALINDO[[#This Row],[//]]="","",HYPERLINK("[NOTA.xlsx]NOTA!D"&amp;KALINDO[[#This Row],[//]]+2,"&gt;"))</f>
        <v/>
      </c>
      <c r="D371" s="48" t="str">
        <f>IF(KALINDO[[#This Row],[ID NOTA]]="","",INDEX(Table1[QB],MATCH(KALINDO[[#This Row],[ID NOTA]],Table1[ID],0)))</f>
        <v/>
      </c>
      <c r="E37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71" s="48"/>
      <c r="G371" s="30" t="str">
        <f ca="1">IF(KALINDO[[#This Row],[N_ID]]="","",INDEX(INDIRECT($2:$2),KALINDO[[#This Row],[//]]))</f>
        <v/>
      </c>
      <c r="H371" s="30" t="str">
        <f ca="1">IF(KALINDO[[#This Row],[N_ID]]="","",INDEX(INDIRECT($2:$2),KALINDO[[#This Row],[//]]))</f>
        <v/>
      </c>
      <c r="I371" s="31" t="str">
        <f ca="1">IF(KALINDO[[#This Row],[N_ID]]="","",INDEX(INDIRECT($2:$2),KALINDO[[#This Row],[//]]))</f>
        <v/>
      </c>
      <c r="J371" s="31" t="str">
        <f ca="1">IF(KALINDO[[#This Row],[//]]="","",INDEX([3]!db[NB PAJAK],KALINDO[[#This Row],[stt]]-1))</f>
        <v/>
      </c>
      <c r="K371" s="48" t="str">
        <f ca="1">IF(KALINDO[[#This Row],[//]]="","",INDEX(INDIRECT($2:$2),KALINDO[[#This Row],[//]]))</f>
        <v/>
      </c>
      <c r="L371" s="48" t="str">
        <f ca="1">IF(KALINDO[[#This Row],[//]]="","",INDEX(INDIRECT($2:$2),KALINDO[[#This Row],[//]]))</f>
        <v/>
      </c>
      <c r="M371" s="48" t="str">
        <f ca="1">IF(KALINDO[[#This Row],[//]]="","",INDEX(INDIRECT($2:$2),KALINDO[[#This Row],[//]]))</f>
        <v/>
      </c>
      <c r="N371" s="33" t="str">
        <f ca="1">IF(KALINDO[[#This Row],[//]]="","",INDEX(INDIRECT($2:$2),KALINDO[[#This Row],[//]]))</f>
        <v/>
      </c>
      <c r="O371" s="44" t="str">
        <f ca="1">IF(KALINDO[[#This Row],[//]]="","",INDEX(INDIRECT($2:$2),KALINDO[[#This Row],[//]]))</f>
        <v/>
      </c>
      <c r="P371" s="44" t="str">
        <f ca="1">IF(KALINDO[[#This Row],[//]]="","",IF(INDEX(INDIRECT($2:$2),KALINDO[[#This Row],[//]])="","",INDEX(INDIRECT($2:$2),KALINDO[[#This Row],[//]])))</f>
        <v/>
      </c>
      <c r="Q371" s="33" t="str">
        <f ca="1">IF(KALINDO[[#This Row],[//]]="","",INDEX(INDIRECT($2:$2),KALINDO[[#This Row],[//]]))</f>
        <v/>
      </c>
      <c r="R3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71" s="45" t="str">
        <f ca="1">IF(KALINDO[[#This Row],[//]]="","",IF(INDEX(INDIRECT($2:$2),KALINDO[[#This Row],[//]])="","",INDEX(INDIRECT($2:$2),KALINDO[[#This Row],[//]])))</f>
        <v/>
      </c>
      <c r="U371" s="31" t="str">
        <f ca="1">IF(KALINDO[[#This Row],[//]]="","",INDEX(INDIRECT($2:$2),KALINDO[[#This Row],[//]]))</f>
        <v/>
      </c>
      <c r="V371" s="31" t="str">
        <f ca="1">LOWER(SUBSTITUTE(SUBSTITUTE(SUBSTITUTE(SUBSTITUTE(SUBSTITUTE(SUBSTITUTE(SUBSTITUTE(KALINDO[[#This Row],[N.B.nota]]," ",""),"-",""),"(",""),")",""),".",""),",",""),"/",""))</f>
        <v/>
      </c>
      <c r="W371" s="31" t="str">
        <f ca="1">IF(KALINDO[[#This Row],[concat]]="","",MATCH(KALINDO[[#This Row],[concat]],[3]!db[NB NOTA_C],0)+1)</f>
        <v/>
      </c>
      <c r="X371" s="31" t="str">
        <f ca="1">IF(KALINDO[[#This Row],[N.B.nota]]="","",ADDRESS(ROW(KALINDO[QB]),COLUMN(KALINDO[QB]))&amp;":"&amp;ADDRESS(ROW(),COLUMN(KALINDO[QB])))</f>
        <v/>
      </c>
      <c r="Y371" s="46" t="str">
        <f ca="1">IF(KALINDO[[#This Row],[//]]="","",HYPERLINK("[../DB.xlsx]DB!e"&amp;MATCH(KALINDO[[#This Row],[concat]],[3]!db[NB NOTA_C],0)+1,"&gt;"))</f>
        <v/>
      </c>
      <c r="Z371" s="32" t="str">
        <f ca="1">IF(KALINDO[[#This Row],[ID NOTA]]="",INDIRECT(ADDRESS(ROW()-1,COLUMN())),KALINDO[[#This Row],[ID NOTA]])</f>
        <v>ID NOTA_H</v>
      </c>
    </row>
    <row r="372" spans="1:26" x14ac:dyDescent="0.25">
      <c r="A372" s="32"/>
      <c r="B372" s="48" t="str">
        <f>IF(KALINDO[[#This Row],[N_ID]]="","",INDEX(Table1[ID],MATCH(KALINDO[[#This Row],[N_ID]],Table1[N_ID],0)))</f>
        <v/>
      </c>
      <c r="C372" s="48" t="str">
        <f ca="1">IF(KALINDO[[#This Row],[//]]="","",HYPERLINK("[NOTA.xlsx]NOTA!D"&amp;KALINDO[[#This Row],[//]]+2,"&gt;"))</f>
        <v/>
      </c>
      <c r="D372" s="48" t="str">
        <f>IF(KALINDO[[#This Row],[ID NOTA]]="","",INDEX(Table1[QB],MATCH(KALINDO[[#This Row],[ID NOTA]],Table1[ID],0)))</f>
        <v/>
      </c>
      <c r="E37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72" s="48"/>
      <c r="G372" s="30" t="str">
        <f ca="1">IF(KALINDO[[#This Row],[N_ID]]="","",INDEX(INDIRECT($2:$2),KALINDO[[#This Row],[//]]))</f>
        <v/>
      </c>
      <c r="H372" s="30" t="str">
        <f ca="1">IF(KALINDO[[#This Row],[N_ID]]="","",INDEX(INDIRECT($2:$2),KALINDO[[#This Row],[//]]))</f>
        <v/>
      </c>
      <c r="I372" s="31" t="str">
        <f ca="1">IF(KALINDO[[#This Row],[N_ID]]="","",INDEX(INDIRECT($2:$2),KALINDO[[#This Row],[//]]))</f>
        <v/>
      </c>
      <c r="J372" s="31" t="str">
        <f ca="1">IF(KALINDO[[#This Row],[//]]="","",INDEX([3]!db[NB PAJAK],KALINDO[[#This Row],[stt]]-1))</f>
        <v/>
      </c>
      <c r="K372" s="48" t="str">
        <f ca="1">IF(KALINDO[[#This Row],[//]]="","",INDEX(INDIRECT($2:$2),KALINDO[[#This Row],[//]]))</f>
        <v/>
      </c>
      <c r="L372" s="48" t="str">
        <f ca="1">IF(KALINDO[[#This Row],[//]]="","",INDEX(INDIRECT($2:$2),KALINDO[[#This Row],[//]]))</f>
        <v/>
      </c>
      <c r="M372" s="48" t="str">
        <f ca="1">IF(KALINDO[[#This Row],[//]]="","",INDEX(INDIRECT($2:$2),KALINDO[[#This Row],[//]]))</f>
        <v/>
      </c>
      <c r="N372" s="33" t="str">
        <f ca="1">IF(KALINDO[[#This Row],[//]]="","",INDEX(INDIRECT($2:$2),KALINDO[[#This Row],[//]]))</f>
        <v/>
      </c>
      <c r="O372" s="44" t="str">
        <f ca="1">IF(KALINDO[[#This Row],[//]]="","",INDEX(INDIRECT($2:$2),KALINDO[[#This Row],[//]]))</f>
        <v/>
      </c>
      <c r="P372" s="44" t="str">
        <f ca="1">IF(KALINDO[[#This Row],[//]]="","",IF(INDEX(INDIRECT($2:$2),KALINDO[[#This Row],[//]])="","",INDEX(INDIRECT($2:$2),KALINDO[[#This Row],[//]])))</f>
        <v/>
      </c>
      <c r="Q372" s="33" t="str">
        <f ca="1">IF(KALINDO[[#This Row],[//]]="","",INDEX(INDIRECT($2:$2),KALINDO[[#This Row],[//]]))</f>
        <v/>
      </c>
      <c r="R3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72" s="45" t="str">
        <f ca="1">IF(KALINDO[[#This Row],[//]]="","",IF(INDEX(INDIRECT($2:$2),KALINDO[[#This Row],[//]])="","",INDEX(INDIRECT($2:$2),KALINDO[[#This Row],[//]])))</f>
        <v/>
      </c>
      <c r="U372" s="31" t="str">
        <f ca="1">IF(KALINDO[[#This Row],[//]]="","",INDEX(INDIRECT($2:$2),KALINDO[[#This Row],[//]]))</f>
        <v/>
      </c>
      <c r="V372" s="31" t="str">
        <f ca="1">LOWER(SUBSTITUTE(SUBSTITUTE(SUBSTITUTE(SUBSTITUTE(SUBSTITUTE(SUBSTITUTE(SUBSTITUTE(KALINDO[[#This Row],[N.B.nota]]," ",""),"-",""),"(",""),")",""),".",""),",",""),"/",""))</f>
        <v/>
      </c>
      <c r="W372" s="31" t="str">
        <f ca="1">IF(KALINDO[[#This Row],[concat]]="","",MATCH(KALINDO[[#This Row],[concat]],[3]!db[NB NOTA_C],0)+1)</f>
        <v/>
      </c>
      <c r="X372" s="31" t="str">
        <f ca="1">IF(KALINDO[[#This Row],[N.B.nota]]="","",ADDRESS(ROW(KALINDO[QB]),COLUMN(KALINDO[QB]))&amp;":"&amp;ADDRESS(ROW(),COLUMN(KALINDO[QB])))</f>
        <v/>
      </c>
      <c r="Y372" s="46" t="str">
        <f ca="1">IF(KALINDO[[#This Row],[//]]="","",HYPERLINK("[../DB.xlsx]DB!e"&amp;MATCH(KALINDO[[#This Row],[concat]],[3]!db[NB NOTA_C],0)+1,"&gt;"))</f>
        <v/>
      </c>
      <c r="Z372" s="32" t="str">
        <f ca="1">IF(KALINDO[[#This Row],[ID NOTA]]="",INDIRECT(ADDRESS(ROW()-1,COLUMN())),KALINDO[[#This Row],[ID NOTA]])</f>
        <v>ID NOTA_H</v>
      </c>
    </row>
    <row r="373" spans="1:26" x14ac:dyDescent="0.25">
      <c r="A373" s="32"/>
      <c r="B373" s="48" t="str">
        <f>IF(KALINDO[[#This Row],[N_ID]]="","",INDEX(Table1[ID],MATCH(KALINDO[[#This Row],[N_ID]],Table1[N_ID],0)))</f>
        <v/>
      </c>
      <c r="C373" s="48" t="str">
        <f ca="1">IF(KALINDO[[#This Row],[//]]="","",HYPERLINK("[NOTA.xlsx]NOTA!D"&amp;KALINDO[[#This Row],[//]]+2,"&gt;"))</f>
        <v/>
      </c>
      <c r="D373" s="48" t="str">
        <f>IF(KALINDO[[#This Row],[ID NOTA]]="","",INDEX(Table1[QB],MATCH(KALINDO[[#This Row],[ID NOTA]],Table1[ID],0)))</f>
        <v/>
      </c>
      <c r="E37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73" s="48"/>
      <c r="G373" s="30" t="str">
        <f ca="1">IF(KALINDO[[#This Row],[N_ID]]="","",INDEX(INDIRECT($2:$2),KALINDO[[#This Row],[//]]))</f>
        <v/>
      </c>
      <c r="H373" s="30" t="str">
        <f ca="1">IF(KALINDO[[#This Row],[N_ID]]="","",INDEX(INDIRECT($2:$2),KALINDO[[#This Row],[//]]))</f>
        <v/>
      </c>
      <c r="I373" s="31" t="str">
        <f ca="1">IF(KALINDO[[#This Row],[N_ID]]="","",INDEX(INDIRECT($2:$2),KALINDO[[#This Row],[//]]))</f>
        <v/>
      </c>
      <c r="J373" s="31" t="str">
        <f ca="1">IF(KALINDO[[#This Row],[//]]="","",INDEX([3]!db[NB PAJAK],KALINDO[[#This Row],[stt]]-1))</f>
        <v/>
      </c>
      <c r="K373" s="48" t="str">
        <f ca="1">IF(KALINDO[[#This Row],[//]]="","",INDEX(INDIRECT($2:$2),KALINDO[[#This Row],[//]]))</f>
        <v/>
      </c>
      <c r="L373" s="48" t="str">
        <f ca="1">IF(KALINDO[[#This Row],[//]]="","",INDEX(INDIRECT($2:$2),KALINDO[[#This Row],[//]]))</f>
        <v/>
      </c>
      <c r="M373" s="48" t="str">
        <f ca="1">IF(KALINDO[[#This Row],[//]]="","",INDEX(INDIRECT($2:$2),KALINDO[[#This Row],[//]]))</f>
        <v/>
      </c>
      <c r="N373" s="33" t="str">
        <f ca="1">IF(KALINDO[[#This Row],[//]]="","",INDEX(INDIRECT($2:$2),KALINDO[[#This Row],[//]]))</f>
        <v/>
      </c>
      <c r="O373" s="44" t="str">
        <f ca="1">IF(KALINDO[[#This Row],[//]]="","",INDEX(INDIRECT($2:$2),KALINDO[[#This Row],[//]]))</f>
        <v/>
      </c>
      <c r="P373" s="44" t="str">
        <f ca="1">IF(KALINDO[[#This Row],[//]]="","",IF(INDEX(INDIRECT($2:$2),KALINDO[[#This Row],[//]])="","",INDEX(INDIRECT($2:$2),KALINDO[[#This Row],[//]])))</f>
        <v/>
      </c>
      <c r="Q373" s="33" t="str">
        <f ca="1">IF(KALINDO[[#This Row],[//]]="","",INDEX(INDIRECT($2:$2),KALINDO[[#This Row],[//]]))</f>
        <v/>
      </c>
      <c r="R3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73" s="45" t="str">
        <f ca="1">IF(KALINDO[[#This Row],[//]]="","",IF(INDEX(INDIRECT($2:$2),KALINDO[[#This Row],[//]])="","",INDEX(INDIRECT($2:$2),KALINDO[[#This Row],[//]])))</f>
        <v/>
      </c>
      <c r="U373" s="31" t="str">
        <f ca="1">IF(KALINDO[[#This Row],[//]]="","",INDEX(INDIRECT($2:$2),KALINDO[[#This Row],[//]]))</f>
        <v/>
      </c>
      <c r="V373" s="31" t="str">
        <f ca="1">LOWER(SUBSTITUTE(SUBSTITUTE(SUBSTITUTE(SUBSTITUTE(SUBSTITUTE(SUBSTITUTE(SUBSTITUTE(KALINDO[[#This Row],[N.B.nota]]," ",""),"-",""),"(",""),")",""),".",""),",",""),"/",""))</f>
        <v/>
      </c>
      <c r="W373" s="31" t="str">
        <f ca="1">IF(KALINDO[[#This Row],[concat]]="","",MATCH(KALINDO[[#This Row],[concat]],[3]!db[NB NOTA_C],0)+1)</f>
        <v/>
      </c>
      <c r="X373" s="31" t="str">
        <f ca="1">IF(KALINDO[[#This Row],[N.B.nota]]="","",ADDRESS(ROW(KALINDO[QB]),COLUMN(KALINDO[QB]))&amp;":"&amp;ADDRESS(ROW(),COLUMN(KALINDO[QB])))</f>
        <v/>
      </c>
      <c r="Y373" s="46" t="str">
        <f ca="1">IF(KALINDO[[#This Row],[//]]="","",HYPERLINK("[../DB.xlsx]DB!e"&amp;MATCH(KALINDO[[#This Row],[concat]],[3]!db[NB NOTA_C],0)+1,"&gt;"))</f>
        <v/>
      </c>
      <c r="Z373" s="32" t="str">
        <f ca="1">IF(KALINDO[[#This Row],[ID NOTA]]="",INDIRECT(ADDRESS(ROW()-1,COLUMN())),KALINDO[[#This Row],[ID NOTA]])</f>
        <v>ID NOTA_H</v>
      </c>
    </row>
    <row r="374" spans="1:26" x14ac:dyDescent="0.25">
      <c r="A374" s="32"/>
      <c r="B374" s="48" t="str">
        <f>IF(KALINDO[[#This Row],[N_ID]]="","",INDEX(Table1[ID],MATCH(KALINDO[[#This Row],[N_ID]],Table1[N_ID],0)))</f>
        <v/>
      </c>
      <c r="C374" s="48" t="str">
        <f ca="1">IF(KALINDO[[#This Row],[//]]="","",HYPERLINK("[NOTA.xlsx]NOTA!D"&amp;KALINDO[[#This Row],[//]]+2,"&gt;"))</f>
        <v/>
      </c>
      <c r="D374" s="48" t="str">
        <f>IF(KALINDO[[#This Row],[ID NOTA]]="","",INDEX(Table1[QB],MATCH(KALINDO[[#This Row],[ID NOTA]],Table1[ID],0)))</f>
        <v/>
      </c>
      <c r="E37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74" s="48"/>
      <c r="G374" s="30" t="str">
        <f ca="1">IF(KALINDO[[#This Row],[N_ID]]="","",INDEX(INDIRECT($2:$2),KALINDO[[#This Row],[//]]))</f>
        <v/>
      </c>
      <c r="H374" s="30" t="str">
        <f ca="1">IF(KALINDO[[#This Row],[N_ID]]="","",INDEX(INDIRECT($2:$2),KALINDO[[#This Row],[//]]))</f>
        <v/>
      </c>
      <c r="I374" s="31" t="str">
        <f ca="1">IF(KALINDO[[#This Row],[N_ID]]="","",INDEX(INDIRECT($2:$2),KALINDO[[#This Row],[//]]))</f>
        <v/>
      </c>
      <c r="J374" s="31" t="str">
        <f ca="1">IF(KALINDO[[#This Row],[//]]="","",INDEX([3]!db[NB PAJAK],KALINDO[[#This Row],[stt]]-1))</f>
        <v/>
      </c>
      <c r="K374" s="48" t="str">
        <f ca="1">IF(KALINDO[[#This Row],[//]]="","",INDEX(INDIRECT($2:$2),KALINDO[[#This Row],[//]]))</f>
        <v/>
      </c>
      <c r="L374" s="48" t="str">
        <f ca="1">IF(KALINDO[[#This Row],[//]]="","",INDEX(INDIRECT($2:$2),KALINDO[[#This Row],[//]]))</f>
        <v/>
      </c>
      <c r="M374" s="48" t="str">
        <f ca="1">IF(KALINDO[[#This Row],[//]]="","",INDEX(INDIRECT($2:$2),KALINDO[[#This Row],[//]]))</f>
        <v/>
      </c>
      <c r="N374" s="33" t="str">
        <f ca="1">IF(KALINDO[[#This Row],[//]]="","",INDEX(INDIRECT($2:$2),KALINDO[[#This Row],[//]]))</f>
        <v/>
      </c>
      <c r="O374" s="44" t="str">
        <f ca="1">IF(KALINDO[[#This Row],[//]]="","",INDEX(INDIRECT($2:$2),KALINDO[[#This Row],[//]]))</f>
        <v/>
      </c>
      <c r="P374" s="44" t="str">
        <f ca="1">IF(KALINDO[[#This Row],[//]]="","",IF(INDEX(INDIRECT($2:$2),KALINDO[[#This Row],[//]])="","",INDEX(INDIRECT($2:$2),KALINDO[[#This Row],[//]])))</f>
        <v/>
      </c>
      <c r="Q374" s="33" t="str">
        <f ca="1">IF(KALINDO[[#This Row],[//]]="","",INDEX(INDIRECT($2:$2),KALINDO[[#This Row],[//]]))</f>
        <v/>
      </c>
      <c r="R3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74" s="45" t="str">
        <f ca="1">IF(KALINDO[[#This Row],[//]]="","",IF(INDEX(INDIRECT($2:$2),KALINDO[[#This Row],[//]])="","",INDEX(INDIRECT($2:$2),KALINDO[[#This Row],[//]])))</f>
        <v/>
      </c>
      <c r="U374" s="31" t="str">
        <f ca="1">IF(KALINDO[[#This Row],[//]]="","",INDEX(INDIRECT($2:$2),KALINDO[[#This Row],[//]]))</f>
        <v/>
      </c>
      <c r="V374" s="31" t="str">
        <f ca="1">LOWER(SUBSTITUTE(SUBSTITUTE(SUBSTITUTE(SUBSTITUTE(SUBSTITUTE(SUBSTITUTE(SUBSTITUTE(KALINDO[[#This Row],[N.B.nota]]," ",""),"-",""),"(",""),")",""),".",""),",",""),"/",""))</f>
        <v/>
      </c>
      <c r="W374" s="31" t="str">
        <f ca="1">IF(KALINDO[[#This Row],[concat]]="","",MATCH(KALINDO[[#This Row],[concat]],[3]!db[NB NOTA_C],0)+1)</f>
        <v/>
      </c>
      <c r="X374" s="31" t="str">
        <f ca="1">IF(KALINDO[[#This Row],[N.B.nota]]="","",ADDRESS(ROW(KALINDO[QB]),COLUMN(KALINDO[QB]))&amp;":"&amp;ADDRESS(ROW(),COLUMN(KALINDO[QB])))</f>
        <v/>
      </c>
      <c r="Y374" s="46" t="str">
        <f ca="1">IF(KALINDO[[#This Row],[//]]="","",HYPERLINK("[../DB.xlsx]DB!e"&amp;MATCH(KALINDO[[#This Row],[concat]],[3]!db[NB NOTA_C],0)+1,"&gt;"))</f>
        <v/>
      </c>
      <c r="Z374" s="32" t="str">
        <f ca="1">IF(KALINDO[[#This Row],[ID NOTA]]="",INDIRECT(ADDRESS(ROW()-1,COLUMN())),KALINDO[[#This Row],[ID NOTA]])</f>
        <v>ID NOTA_H</v>
      </c>
    </row>
    <row r="375" spans="1:26" x14ac:dyDescent="0.25">
      <c r="A375" s="32"/>
      <c r="B375" s="48" t="str">
        <f>IF(KALINDO[[#This Row],[N_ID]]="","",INDEX(Table1[ID],MATCH(KALINDO[[#This Row],[N_ID]],Table1[N_ID],0)))</f>
        <v/>
      </c>
      <c r="C375" s="48" t="str">
        <f ca="1">IF(KALINDO[[#This Row],[//]]="","",HYPERLINK("[NOTA.xlsx]NOTA!D"&amp;KALINDO[[#This Row],[//]]+2,"&gt;"))</f>
        <v/>
      </c>
      <c r="D375" s="48" t="str">
        <f>IF(KALINDO[[#This Row],[ID NOTA]]="","",INDEX(Table1[QB],MATCH(KALINDO[[#This Row],[ID NOTA]],Table1[ID],0)))</f>
        <v/>
      </c>
      <c r="E37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75" s="48"/>
      <c r="G375" s="30" t="str">
        <f ca="1">IF(KALINDO[[#This Row],[N_ID]]="","",INDEX(INDIRECT($2:$2),KALINDO[[#This Row],[//]]))</f>
        <v/>
      </c>
      <c r="H375" s="30" t="str">
        <f ca="1">IF(KALINDO[[#This Row],[N_ID]]="","",INDEX(INDIRECT($2:$2),KALINDO[[#This Row],[//]]))</f>
        <v/>
      </c>
      <c r="I375" s="31" t="str">
        <f ca="1">IF(KALINDO[[#This Row],[N_ID]]="","",INDEX(INDIRECT($2:$2),KALINDO[[#This Row],[//]]))</f>
        <v/>
      </c>
      <c r="J375" s="31" t="str">
        <f ca="1">IF(KALINDO[[#This Row],[//]]="","",INDEX([3]!db[NB PAJAK],KALINDO[[#This Row],[stt]]-1))</f>
        <v/>
      </c>
      <c r="K375" s="48" t="str">
        <f ca="1">IF(KALINDO[[#This Row],[//]]="","",INDEX(INDIRECT($2:$2),KALINDO[[#This Row],[//]]))</f>
        <v/>
      </c>
      <c r="L375" s="48" t="str">
        <f ca="1">IF(KALINDO[[#This Row],[//]]="","",INDEX(INDIRECT($2:$2),KALINDO[[#This Row],[//]]))</f>
        <v/>
      </c>
      <c r="M375" s="48" t="str">
        <f ca="1">IF(KALINDO[[#This Row],[//]]="","",INDEX(INDIRECT($2:$2),KALINDO[[#This Row],[//]]))</f>
        <v/>
      </c>
      <c r="N375" s="33" t="str">
        <f ca="1">IF(KALINDO[[#This Row],[//]]="","",INDEX(INDIRECT($2:$2),KALINDO[[#This Row],[//]]))</f>
        <v/>
      </c>
      <c r="O375" s="44" t="str">
        <f ca="1">IF(KALINDO[[#This Row],[//]]="","",INDEX(INDIRECT($2:$2),KALINDO[[#This Row],[//]]))</f>
        <v/>
      </c>
      <c r="P375" s="44" t="str">
        <f ca="1">IF(KALINDO[[#This Row],[//]]="","",IF(INDEX(INDIRECT($2:$2),KALINDO[[#This Row],[//]])="","",INDEX(INDIRECT($2:$2),KALINDO[[#This Row],[//]])))</f>
        <v/>
      </c>
      <c r="Q375" s="33" t="str">
        <f ca="1">IF(KALINDO[[#This Row],[//]]="","",INDEX(INDIRECT($2:$2),KALINDO[[#This Row],[//]]))</f>
        <v/>
      </c>
      <c r="R3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75" s="45" t="str">
        <f ca="1">IF(KALINDO[[#This Row],[//]]="","",IF(INDEX(INDIRECT($2:$2),KALINDO[[#This Row],[//]])="","",INDEX(INDIRECT($2:$2),KALINDO[[#This Row],[//]])))</f>
        <v/>
      </c>
      <c r="U375" s="31" t="str">
        <f ca="1">IF(KALINDO[[#This Row],[//]]="","",INDEX(INDIRECT($2:$2),KALINDO[[#This Row],[//]]))</f>
        <v/>
      </c>
      <c r="V375" s="31" t="str">
        <f ca="1">LOWER(SUBSTITUTE(SUBSTITUTE(SUBSTITUTE(SUBSTITUTE(SUBSTITUTE(SUBSTITUTE(SUBSTITUTE(KALINDO[[#This Row],[N.B.nota]]," ",""),"-",""),"(",""),")",""),".",""),",",""),"/",""))</f>
        <v/>
      </c>
      <c r="W375" s="31" t="str">
        <f ca="1">IF(KALINDO[[#This Row],[concat]]="","",MATCH(KALINDO[[#This Row],[concat]],[3]!db[NB NOTA_C],0)+1)</f>
        <v/>
      </c>
      <c r="X375" s="31" t="str">
        <f ca="1">IF(KALINDO[[#This Row],[N.B.nota]]="","",ADDRESS(ROW(KALINDO[QB]),COLUMN(KALINDO[QB]))&amp;":"&amp;ADDRESS(ROW(),COLUMN(KALINDO[QB])))</f>
        <v/>
      </c>
      <c r="Y375" s="46" t="str">
        <f ca="1">IF(KALINDO[[#This Row],[//]]="","",HYPERLINK("[../DB.xlsx]DB!e"&amp;MATCH(KALINDO[[#This Row],[concat]],[3]!db[NB NOTA_C],0)+1,"&gt;"))</f>
        <v/>
      </c>
      <c r="Z375" s="32" t="str">
        <f ca="1">IF(KALINDO[[#This Row],[ID NOTA]]="",INDIRECT(ADDRESS(ROW()-1,COLUMN())),KALINDO[[#This Row],[ID NOTA]])</f>
        <v>ID NOTA_H</v>
      </c>
    </row>
    <row r="376" spans="1:26" x14ac:dyDescent="0.25">
      <c r="A376" s="32"/>
      <c r="B376" s="48" t="str">
        <f>IF(KALINDO[[#This Row],[N_ID]]="","",INDEX(Table1[ID],MATCH(KALINDO[[#This Row],[N_ID]],Table1[N_ID],0)))</f>
        <v/>
      </c>
      <c r="C376" s="48" t="str">
        <f ca="1">IF(KALINDO[[#This Row],[//]]="","",HYPERLINK("[NOTA.xlsx]NOTA!D"&amp;KALINDO[[#This Row],[//]]+2,"&gt;"))</f>
        <v/>
      </c>
      <c r="D376" s="48" t="str">
        <f>IF(KALINDO[[#This Row],[ID NOTA]]="","",INDEX(Table1[QB],MATCH(KALINDO[[#This Row],[ID NOTA]],Table1[ID],0)))</f>
        <v/>
      </c>
      <c r="E37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76" s="48"/>
      <c r="G376" s="30" t="str">
        <f ca="1">IF(KALINDO[[#This Row],[N_ID]]="","",INDEX(INDIRECT($2:$2),KALINDO[[#This Row],[//]]))</f>
        <v/>
      </c>
      <c r="H376" s="30" t="str">
        <f ca="1">IF(KALINDO[[#This Row],[N_ID]]="","",INDEX(INDIRECT($2:$2),KALINDO[[#This Row],[//]]))</f>
        <v/>
      </c>
      <c r="I376" s="31" t="str">
        <f ca="1">IF(KALINDO[[#This Row],[N_ID]]="","",INDEX(INDIRECT($2:$2),KALINDO[[#This Row],[//]]))</f>
        <v/>
      </c>
      <c r="J376" s="31" t="str">
        <f ca="1">IF(KALINDO[[#This Row],[//]]="","",INDEX([3]!db[NB PAJAK],KALINDO[[#This Row],[stt]]-1))</f>
        <v/>
      </c>
      <c r="K376" s="48" t="str">
        <f ca="1">IF(KALINDO[[#This Row],[//]]="","",INDEX(INDIRECT($2:$2),KALINDO[[#This Row],[//]]))</f>
        <v/>
      </c>
      <c r="L376" s="48" t="str">
        <f ca="1">IF(KALINDO[[#This Row],[//]]="","",INDEX(INDIRECT($2:$2),KALINDO[[#This Row],[//]]))</f>
        <v/>
      </c>
      <c r="M376" s="48" t="str">
        <f ca="1">IF(KALINDO[[#This Row],[//]]="","",INDEX(INDIRECT($2:$2),KALINDO[[#This Row],[//]]))</f>
        <v/>
      </c>
      <c r="N376" s="33" t="str">
        <f ca="1">IF(KALINDO[[#This Row],[//]]="","",INDEX(INDIRECT($2:$2),KALINDO[[#This Row],[//]]))</f>
        <v/>
      </c>
      <c r="O376" s="44" t="str">
        <f ca="1">IF(KALINDO[[#This Row],[//]]="","",INDEX(INDIRECT($2:$2),KALINDO[[#This Row],[//]]))</f>
        <v/>
      </c>
      <c r="P376" s="44" t="str">
        <f ca="1">IF(KALINDO[[#This Row],[//]]="","",IF(INDEX(INDIRECT($2:$2),KALINDO[[#This Row],[//]])="","",INDEX(INDIRECT($2:$2),KALINDO[[#This Row],[//]])))</f>
        <v/>
      </c>
      <c r="Q376" s="33" t="str">
        <f ca="1">IF(KALINDO[[#This Row],[//]]="","",INDEX(INDIRECT($2:$2),KALINDO[[#This Row],[//]]))</f>
        <v/>
      </c>
      <c r="R3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76" s="45" t="str">
        <f ca="1">IF(KALINDO[[#This Row],[//]]="","",IF(INDEX(INDIRECT($2:$2),KALINDO[[#This Row],[//]])="","",INDEX(INDIRECT($2:$2),KALINDO[[#This Row],[//]])))</f>
        <v/>
      </c>
      <c r="U376" s="31" t="str">
        <f ca="1">IF(KALINDO[[#This Row],[//]]="","",INDEX(INDIRECT($2:$2),KALINDO[[#This Row],[//]]))</f>
        <v/>
      </c>
      <c r="V376" s="31" t="str">
        <f ca="1">LOWER(SUBSTITUTE(SUBSTITUTE(SUBSTITUTE(SUBSTITUTE(SUBSTITUTE(SUBSTITUTE(SUBSTITUTE(KALINDO[[#This Row],[N.B.nota]]," ",""),"-",""),"(",""),")",""),".",""),",",""),"/",""))</f>
        <v/>
      </c>
      <c r="W376" s="31" t="str">
        <f ca="1">IF(KALINDO[[#This Row],[concat]]="","",MATCH(KALINDO[[#This Row],[concat]],[3]!db[NB NOTA_C],0)+1)</f>
        <v/>
      </c>
      <c r="X376" s="31" t="str">
        <f ca="1">IF(KALINDO[[#This Row],[N.B.nota]]="","",ADDRESS(ROW(KALINDO[QB]),COLUMN(KALINDO[QB]))&amp;":"&amp;ADDRESS(ROW(),COLUMN(KALINDO[QB])))</f>
        <v/>
      </c>
      <c r="Y376" s="46" t="str">
        <f ca="1">IF(KALINDO[[#This Row],[//]]="","",HYPERLINK("[../DB.xlsx]DB!e"&amp;MATCH(KALINDO[[#This Row],[concat]],[3]!db[NB NOTA_C],0)+1,"&gt;"))</f>
        <v/>
      </c>
      <c r="Z376" s="32" t="str">
        <f ca="1">IF(KALINDO[[#This Row],[ID NOTA]]="",INDIRECT(ADDRESS(ROW()-1,COLUMN())),KALINDO[[#This Row],[ID NOTA]])</f>
        <v>ID NOTA_H</v>
      </c>
    </row>
    <row r="377" spans="1:26" x14ac:dyDescent="0.25">
      <c r="A377" s="32"/>
      <c r="B377" s="48" t="str">
        <f>IF(KALINDO[[#This Row],[N_ID]]="","",INDEX(Table1[ID],MATCH(KALINDO[[#This Row],[N_ID]],Table1[N_ID],0)))</f>
        <v/>
      </c>
      <c r="C377" s="48" t="str">
        <f ca="1">IF(KALINDO[[#This Row],[//]]="","",HYPERLINK("[NOTA.xlsx]NOTA!D"&amp;KALINDO[[#This Row],[//]]+2,"&gt;"))</f>
        <v/>
      </c>
      <c r="D377" s="48" t="str">
        <f>IF(KALINDO[[#This Row],[ID NOTA]]="","",INDEX(Table1[QB],MATCH(KALINDO[[#This Row],[ID NOTA]],Table1[ID],0)))</f>
        <v/>
      </c>
      <c r="E37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77" s="48"/>
      <c r="G377" s="30" t="str">
        <f ca="1">IF(KALINDO[[#This Row],[N_ID]]="","",INDEX(INDIRECT($2:$2),KALINDO[[#This Row],[//]]))</f>
        <v/>
      </c>
      <c r="H377" s="30" t="str">
        <f ca="1">IF(KALINDO[[#This Row],[N_ID]]="","",INDEX(INDIRECT($2:$2),KALINDO[[#This Row],[//]]))</f>
        <v/>
      </c>
      <c r="I377" s="31" t="str">
        <f ca="1">IF(KALINDO[[#This Row],[N_ID]]="","",INDEX(INDIRECT($2:$2),KALINDO[[#This Row],[//]]))</f>
        <v/>
      </c>
      <c r="J377" s="31" t="str">
        <f ca="1">IF(KALINDO[[#This Row],[//]]="","",INDEX([3]!db[NB PAJAK],KALINDO[[#This Row],[stt]]-1))</f>
        <v/>
      </c>
      <c r="K377" s="48" t="str">
        <f ca="1">IF(KALINDO[[#This Row],[//]]="","",INDEX(INDIRECT($2:$2),KALINDO[[#This Row],[//]]))</f>
        <v/>
      </c>
      <c r="L377" s="48" t="str">
        <f ca="1">IF(KALINDO[[#This Row],[//]]="","",INDEX(INDIRECT($2:$2),KALINDO[[#This Row],[//]]))</f>
        <v/>
      </c>
      <c r="M377" s="48" t="str">
        <f ca="1">IF(KALINDO[[#This Row],[//]]="","",INDEX(INDIRECT($2:$2),KALINDO[[#This Row],[//]]))</f>
        <v/>
      </c>
      <c r="N377" s="33" t="str">
        <f ca="1">IF(KALINDO[[#This Row],[//]]="","",INDEX(INDIRECT($2:$2),KALINDO[[#This Row],[//]]))</f>
        <v/>
      </c>
      <c r="O377" s="44" t="str">
        <f ca="1">IF(KALINDO[[#This Row],[//]]="","",INDEX(INDIRECT($2:$2),KALINDO[[#This Row],[//]]))</f>
        <v/>
      </c>
      <c r="P377" s="44" t="str">
        <f ca="1">IF(KALINDO[[#This Row],[//]]="","",IF(INDEX(INDIRECT($2:$2),KALINDO[[#This Row],[//]])="","",INDEX(INDIRECT($2:$2),KALINDO[[#This Row],[//]])))</f>
        <v/>
      </c>
      <c r="Q377" s="33" t="str">
        <f ca="1">IF(KALINDO[[#This Row],[//]]="","",INDEX(INDIRECT($2:$2),KALINDO[[#This Row],[//]]))</f>
        <v/>
      </c>
      <c r="R3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77" s="45" t="str">
        <f ca="1">IF(KALINDO[[#This Row],[//]]="","",IF(INDEX(INDIRECT($2:$2),KALINDO[[#This Row],[//]])="","",INDEX(INDIRECT($2:$2),KALINDO[[#This Row],[//]])))</f>
        <v/>
      </c>
      <c r="U377" s="31" t="str">
        <f ca="1">IF(KALINDO[[#This Row],[//]]="","",INDEX(INDIRECT($2:$2),KALINDO[[#This Row],[//]]))</f>
        <v/>
      </c>
      <c r="V377" s="31" t="str">
        <f ca="1">LOWER(SUBSTITUTE(SUBSTITUTE(SUBSTITUTE(SUBSTITUTE(SUBSTITUTE(SUBSTITUTE(SUBSTITUTE(KALINDO[[#This Row],[N.B.nota]]," ",""),"-",""),"(",""),")",""),".",""),",",""),"/",""))</f>
        <v/>
      </c>
      <c r="W377" s="31" t="str">
        <f ca="1">IF(KALINDO[[#This Row],[concat]]="","",MATCH(KALINDO[[#This Row],[concat]],[3]!db[NB NOTA_C],0)+1)</f>
        <v/>
      </c>
      <c r="X377" s="31" t="str">
        <f ca="1">IF(KALINDO[[#This Row],[N.B.nota]]="","",ADDRESS(ROW(KALINDO[QB]),COLUMN(KALINDO[QB]))&amp;":"&amp;ADDRESS(ROW(),COLUMN(KALINDO[QB])))</f>
        <v/>
      </c>
      <c r="Y377" s="46" t="str">
        <f ca="1">IF(KALINDO[[#This Row],[//]]="","",HYPERLINK("[../DB.xlsx]DB!e"&amp;MATCH(KALINDO[[#This Row],[concat]],[3]!db[NB NOTA_C],0)+1,"&gt;"))</f>
        <v/>
      </c>
      <c r="Z377" s="32" t="str">
        <f ca="1">IF(KALINDO[[#This Row],[ID NOTA]]="",INDIRECT(ADDRESS(ROW()-1,COLUMN())),KALINDO[[#This Row],[ID NOTA]])</f>
        <v>ID NOTA_H</v>
      </c>
    </row>
    <row r="378" spans="1:26" x14ac:dyDescent="0.25">
      <c r="A378" s="32"/>
      <c r="B378" s="48" t="str">
        <f>IF(KALINDO[[#This Row],[N_ID]]="","",INDEX(Table1[ID],MATCH(KALINDO[[#This Row],[N_ID]],Table1[N_ID],0)))</f>
        <v/>
      </c>
      <c r="C378" s="48" t="str">
        <f ca="1">IF(KALINDO[[#This Row],[//]]="","",HYPERLINK("[NOTA.xlsx]NOTA!D"&amp;KALINDO[[#This Row],[//]]+2,"&gt;"))</f>
        <v/>
      </c>
      <c r="D378" s="48" t="str">
        <f>IF(KALINDO[[#This Row],[ID NOTA]]="","",INDEX(Table1[QB],MATCH(KALINDO[[#This Row],[ID NOTA]],Table1[ID],0)))</f>
        <v/>
      </c>
      <c r="E37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78" s="48"/>
      <c r="G378" s="30" t="str">
        <f ca="1">IF(KALINDO[[#This Row],[N_ID]]="","",INDEX(INDIRECT($2:$2),KALINDO[[#This Row],[//]]))</f>
        <v/>
      </c>
      <c r="H378" s="30" t="str">
        <f ca="1">IF(KALINDO[[#This Row],[N_ID]]="","",INDEX(INDIRECT($2:$2),KALINDO[[#This Row],[//]]))</f>
        <v/>
      </c>
      <c r="I378" s="31" t="str">
        <f ca="1">IF(KALINDO[[#This Row],[N_ID]]="","",INDEX(INDIRECT($2:$2),KALINDO[[#This Row],[//]]))</f>
        <v/>
      </c>
      <c r="J378" s="31" t="str">
        <f ca="1">IF(KALINDO[[#This Row],[//]]="","",INDEX([3]!db[NB PAJAK],KALINDO[[#This Row],[stt]]-1))</f>
        <v/>
      </c>
      <c r="K378" s="48" t="str">
        <f ca="1">IF(KALINDO[[#This Row],[//]]="","",INDEX(INDIRECT($2:$2),KALINDO[[#This Row],[//]]))</f>
        <v/>
      </c>
      <c r="L378" s="48" t="str">
        <f ca="1">IF(KALINDO[[#This Row],[//]]="","",INDEX(INDIRECT($2:$2),KALINDO[[#This Row],[//]]))</f>
        <v/>
      </c>
      <c r="M378" s="48" t="str">
        <f ca="1">IF(KALINDO[[#This Row],[//]]="","",INDEX(INDIRECT($2:$2),KALINDO[[#This Row],[//]]))</f>
        <v/>
      </c>
      <c r="N378" s="33" t="str">
        <f ca="1">IF(KALINDO[[#This Row],[//]]="","",INDEX(INDIRECT($2:$2),KALINDO[[#This Row],[//]]))</f>
        <v/>
      </c>
      <c r="O378" s="44" t="str">
        <f ca="1">IF(KALINDO[[#This Row],[//]]="","",INDEX(INDIRECT($2:$2),KALINDO[[#This Row],[//]]))</f>
        <v/>
      </c>
      <c r="P378" s="44" t="str">
        <f ca="1">IF(KALINDO[[#This Row],[//]]="","",IF(INDEX(INDIRECT($2:$2),KALINDO[[#This Row],[//]])="","",INDEX(INDIRECT($2:$2),KALINDO[[#This Row],[//]])))</f>
        <v/>
      </c>
      <c r="Q378" s="33" t="str">
        <f ca="1">IF(KALINDO[[#This Row],[//]]="","",INDEX(INDIRECT($2:$2),KALINDO[[#This Row],[//]]))</f>
        <v/>
      </c>
      <c r="R3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78" s="45" t="str">
        <f ca="1">IF(KALINDO[[#This Row],[//]]="","",IF(INDEX(INDIRECT($2:$2),KALINDO[[#This Row],[//]])="","",INDEX(INDIRECT($2:$2),KALINDO[[#This Row],[//]])))</f>
        <v/>
      </c>
      <c r="U378" s="31" t="str">
        <f ca="1">IF(KALINDO[[#This Row],[//]]="","",INDEX(INDIRECT($2:$2),KALINDO[[#This Row],[//]]))</f>
        <v/>
      </c>
      <c r="V378" s="31" t="str">
        <f ca="1">LOWER(SUBSTITUTE(SUBSTITUTE(SUBSTITUTE(SUBSTITUTE(SUBSTITUTE(SUBSTITUTE(SUBSTITUTE(KALINDO[[#This Row],[N.B.nota]]," ",""),"-",""),"(",""),")",""),".",""),",",""),"/",""))</f>
        <v/>
      </c>
      <c r="W378" s="31" t="str">
        <f ca="1">IF(KALINDO[[#This Row],[concat]]="","",MATCH(KALINDO[[#This Row],[concat]],[3]!db[NB NOTA_C],0)+1)</f>
        <v/>
      </c>
      <c r="X378" s="31" t="str">
        <f ca="1">IF(KALINDO[[#This Row],[N.B.nota]]="","",ADDRESS(ROW(KALINDO[QB]),COLUMN(KALINDO[QB]))&amp;":"&amp;ADDRESS(ROW(),COLUMN(KALINDO[QB])))</f>
        <v/>
      </c>
      <c r="Y378" s="46" t="str">
        <f ca="1">IF(KALINDO[[#This Row],[//]]="","",HYPERLINK("[../DB.xlsx]DB!e"&amp;MATCH(KALINDO[[#This Row],[concat]],[3]!db[NB NOTA_C],0)+1,"&gt;"))</f>
        <v/>
      </c>
      <c r="Z378" s="32" t="str">
        <f ca="1">IF(KALINDO[[#This Row],[ID NOTA]]="",INDIRECT(ADDRESS(ROW()-1,COLUMN())),KALINDO[[#This Row],[ID NOTA]])</f>
        <v>ID NOTA_H</v>
      </c>
    </row>
    <row r="379" spans="1:26" x14ac:dyDescent="0.25">
      <c r="A379" s="32"/>
      <c r="B379" s="48" t="str">
        <f>IF(KALINDO[[#This Row],[N_ID]]="","",INDEX(Table1[ID],MATCH(KALINDO[[#This Row],[N_ID]],Table1[N_ID],0)))</f>
        <v/>
      </c>
      <c r="C379" s="48" t="str">
        <f ca="1">IF(KALINDO[[#This Row],[//]]="","",HYPERLINK("[NOTA.xlsx]NOTA!D"&amp;KALINDO[[#This Row],[//]]+2,"&gt;"))</f>
        <v/>
      </c>
      <c r="D379" s="48" t="str">
        <f>IF(KALINDO[[#This Row],[ID NOTA]]="","",INDEX(Table1[QB],MATCH(KALINDO[[#This Row],[ID NOTA]],Table1[ID],0)))</f>
        <v/>
      </c>
      <c r="E37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79" s="48"/>
      <c r="G379" s="30" t="str">
        <f ca="1">IF(KALINDO[[#This Row],[N_ID]]="","",INDEX(INDIRECT($2:$2),KALINDO[[#This Row],[//]]))</f>
        <v/>
      </c>
      <c r="H379" s="30" t="str">
        <f ca="1">IF(KALINDO[[#This Row],[N_ID]]="","",INDEX(INDIRECT($2:$2),KALINDO[[#This Row],[//]]))</f>
        <v/>
      </c>
      <c r="I379" s="31" t="str">
        <f ca="1">IF(KALINDO[[#This Row],[N_ID]]="","",INDEX(INDIRECT($2:$2),KALINDO[[#This Row],[//]]))</f>
        <v/>
      </c>
      <c r="J379" s="31" t="str">
        <f ca="1">IF(KALINDO[[#This Row],[//]]="","",INDEX([3]!db[NB PAJAK],KALINDO[[#This Row],[stt]]-1))</f>
        <v/>
      </c>
      <c r="K379" s="48" t="str">
        <f ca="1">IF(KALINDO[[#This Row],[//]]="","",INDEX(INDIRECT($2:$2),KALINDO[[#This Row],[//]]))</f>
        <v/>
      </c>
      <c r="L379" s="48" t="str">
        <f ca="1">IF(KALINDO[[#This Row],[//]]="","",INDEX(INDIRECT($2:$2),KALINDO[[#This Row],[//]]))</f>
        <v/>
      </c>
      <c r="M379" s="48" t="str">
        <f ca="1">IF(KALINDO[[#This Row],[//]]="","",INDEX(INDIRECT($2:$2),KALINDO[[#This Row],[//]]))</f>
        <v/>
      </c>
      <c r="N379" s="33" t="str">
        <f ca="1">IF(KALINDO[[#This Row],[//]]="","",INDEX(INDIRECT($2:$2),KALINDO[[#This Row],[//]]))</f>
        <v/>
      </c>
      <c r="O379" s="44" t="str">
        <f ca="1">IF(KALINDO[[#This Row],[//]]="","",INDEX(INDIRECT($2:$2),KALINDO[[#This Row],[//]]))</f>
        <v/>
      </c>
      <c r="P379" s="44" t="str">
        <f ca="1">IF(KALINDO[[#This Row],[//]]="","",IF(INDEX(INDIRECT($2:$2),KALINDO[[#This Row],[//]])="","",INDEX(INDIRECT($2:$2),KALINDO[[#This Row],[//]])))</f>
        <v/>
      </c>
      <c r="Q379" s="33" t="str">
        <f ca="1">IF(KALINDO[[#This Row],[//]]="","",INDEX(INDIRECT($2:$2),KALINDO[[#This Row],[//]]))</f>
        <v/>
      </c>
      <c r="R3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79" s="45" t="str">
        <f ca="1">IF(KALINDO[[#This Row],[//]]="","",IF(INDEX(INDIRECT($2:$2),KALINDO[[#This Row],[//]])="","",INDEX(INDIRECT($2:$2),KALINDO[[#This Row],[//]])))</f>
        <v/>
      </c>
      <c r="U379" s="31" t="str">
        <f ca="1">IF(KALINDO[[#This Row],[//]]="","",INDEX(INDIRECT($2:$2),KALINDO[[#This Row],[//]]))</f>
        <v/>
      </c>
      <c r="V379" s="31" t="str">
        <f ca="1">LOWER(SUBSTITUTE(SUBSTITUTE(SUBSTITUTE(SUBSTITUTE(SUBSTITUTE(SUBSTITUTE(SUBSTITUTE(KALINDO[[#This Row],[N.B.nota]]," ",""),"-",""),"(",""),")",""),".",""),",",""),"/",""))</f>
        <v/>
      </c>
      <c r="W379" s="31" t="str">
        <f ca="1">IF(KALINDO[[#This Row],[concat]]="","",MATCH(KALINDO[[#This Row],[concat]],[3]!db[NB NOTA_C],0)+1)</f>
        <v/>
      </c>
      <c r="X379" s="31" t="str">
        <f ca="1">IF(KALINDO[[#This Row],[N.B.nota]]="","",ADDRESS(ROW(KALINDO[QB]),COLUMN(KALINDO[QB]))&amp;":"&amp;ADDRESS(ROW(),COLUMN(KALINDO[QB])))</f>
        <v/>
      </c>
      <c r="Y379" s="46" t="str">
        <f ca="1">IF(KALINDO[[#This Row],[//]]="","",HYPERLINK("[../DB.xlsx]DB!e"&amp;MATCH(KALINDO[[#This Row],[concat]],[3]!db[NB NOTA_C],0)+1,"&gt;"))</f>
        <v/>
      </c>
      <c r="Z379" s="32" t="str">
        <f ca="1">IF(KALINDO[[#This Row],[ID NOTA]]="",INDIRECT(ADDRESS(ROW()-1,COLUMN())),KALINDO[[#This Row],[ID NOTA]])</f>
        <v>ID NOTA_H</v>
      </c>
    </row>
    <row r="380" spans="1:26" x14ac:dyDescent="0.25">
      <c r="A380" s="32"/>
      <c r="B380" s="48" t="str">
        <f>IF(KALINDO[[#This Row],[N_ID]]="","",INDEX(Table1[ID],MATCH(KALINDO[[#This Row],[N_ID]],Table1[N_ID],0)))</f>
        <v/>
      </c>
      <c r="C380" s="48" t="str">
        <f ca="1">IF(KALINDO[[#This Row],[//]]="","",HYPERLINK("[NOTA.xlsx]NOTA!D"&amp;KALINDO[[#This Row],[//]]+2,"&gt;"))</f>
        <v/>
      </c>
      <c r="D380" s="48" t="str">
        <f>IF(KALINDO[[#This Row],[ID NOTA]]="","",INDEX(Table1[QB],MATCH(KALINDO[[#This Row],[ID NOTA]],Table1[ID],0)))</f>
        <v/>
      </c>
      <c r="E38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80" s="48"/>
      <c r="G380" s="30" t="str">
        <f ca="1">IF(KALINDO[[#This Row],[N_ID]]="","",INDEX(INDIRECT($2:$2),KALINDO[[#This Row],[//]]))</f>
        <v/>
      </c>
      <c r="H380" s="30" t="str">
        <f ca="1">IF(KALINDO[[#This Row],[N_ID]]="","",INDEX(INDIRECT($2:$2),KALINDO[[#This Row],[//]]))</f>
        <v/>
      </c>
      <c r="I380" s="31" t="str">
        <f ca="1">IF(KALINDO[[#This Row],[N_ID]]="","",INDEX(INDIRECT($2:$2),KALINDO[[#This Row],[//]]))</f>
        <v/>
      </c>
      <c r="J380" s="31" t="str">
        <f ca="1">IF(KALINDO[[#This Row],[//]]="","",INDEX([3]!db[NB PAJAK],KALINDO[[#This Row],[stt]]-1))</f>
        <v/>
      </c>
      <c r="K380" s="48" t="str">
        <f ca="1">IF(KALINDO[[#This Row],[//]]="","",INDEX(INDIRECT($2:$2),KALINDO[[#This Row],[//]]))</f>
        <v/>
      </c>
      <c r="L380" s="48" t="str">
        <f ca="1">IF(KALINDO[[#This Row],[//]]="","",INDEX(INDIRECT($2:$2),KALINDO[[#This Row],[//]]))</f>
        <v/>
      </c>
      <c r="M380" s="48" t="str">
        <f ca="1">IF(KALINDO[[#This Row],[//]]="","",INDEX(INDIRECT($2:$2),KALINDO[[#This Row],[//]]))</f>
        <v/>
      </c>
      <c r="N380" s="33" t="str">
        <f ca="1">IF(KALINDO[[#This Row],[//]]="","",INDEX(INDIRECT($2:$2),KALINDO[[#This Row],[//]]))</f>
        <v/>
      </c>
      <c r="O380" s="44" t="str">
        <f ca="1">IF(KALINDO[[#This Row],[//]]="","",INDEX(INDIRECT($2:$2),KALINDO[[#This Row],[//]]))</f>
        <v/>
      </c>
      <c r="P380" s="44" t="str">
        <f ca="1">IF(KALINDO[[#This Row],[//]]="","",IF(INDEX(INDIRECT($2:$2),KALINDO[[#This Row],[//]])="","",INDEX(INDIRECT($2:$2),KALINDO[[#This Row],[//]])))</f>
        <v/>
      </c>
      <c r="Q380" s="33" t="str">
        <f ca="1">IF(KALINDO[[#This Row],[//]]="","",INDEX(INDIRECT($2:$2),KALINDO[[#This Row],[//]]))</f>
        <v/>
      </c>
      <c r="R3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80" s="45" t="str">
        <f ca="1">IF(KALINDO[[#This Row],[//]]="","",IF(INDEX(INDIRECT($2:$2),KALINDO[[#This Row],[//]])="","",INDEX(INDIRECT($2:$2),KALINDO[[#This Row],[//]])))</f>
        <v/>
      </c>
      <c r="U380" s="31" t="str">
        <f ca="1">IF(KALINDO[[#This Row],[//]]="","",INDEX(INDIRECT($2:$2),KALINDO[[#This Row],[//]]))</f>
        <v/>
      </c>
      <c r="V380" s="31" t="str">
        <f ca="1">LOWER(SUBSTITUTE(SUBSTITUTE(SUBSTITUTE(SUBSTITUTE(SUBSTITUTE(SUBSTITUTE(SUBSTITUTE(KALINDO[[#This Row],[N.B.nota]]," ",""),"-",""),"(",""),")",""),".",""),",",""),"/",""))</f>
        <v/>
      </c>
      <c r="W380" s="31" t="str">
        <f ca="1">IF(KALINDO[[#This Row],[concat]]="","",MATCH(KALINDO[[#This Row],[concat]],[3]!db[NB NOTA_C],0)+1)</f>
        <v/>
      </c>
      <c r="X380" s="31" t="str">
        <f ca="1">IF(KALINDO[[#This Row],[N.B.nota]]="","",ADDRESS(ROW(KALINDO[QB]),COLUMN(KALINDO[QB]))&amp;":"&amp;ADDRESS(ROW(),COLUMN(KALINDO[QB])))</f>
        <v/>
      </c>
      <c r="Y380" s="46" t="str">
        <f ca="1">IF(KALINDO[[#This Row],[//]]="","",HYPERLINK("[../DB.xlsx]DB!e"&amp;MATCH(KALINDO[[#This Row],[concat]],[3]!db[NB NOTA_C],0)+1,"&gt;"))</f>
        <v/>
      </c>
      <c r="Z380" s="32" t="str">
        <f ca="1">IF(KALINDO[[#This Row],[ID NOTA]]="",INDIRECT(ADDRESS(ROW()-1,COLUMN())),KALINDO[[#This Row],[ID NOTA]])</f>
        <v>ID NOTA_H</v>
      </c>
    </row>
    <row r="381" spans="1:26" x14ac:dyDescent="0.25">
      <c r="A381" s="32"/>
      <c r="B381" s="48" t="str">
        <f>IF(KALINDO[[#This Row],[N_ID]]="","",INDEX(Table1[ID],MATCH(KALINDO[[#This Row],[N_ID]],Table1[N_ID],0)))</f>
        <v/>
      </c>
      <c r="C381" s="48" t="str">
        <f ca="1">IF(KALINDO[[#This Row],[//]]="","",HYPERLINK("[NOTA.xlsx]NOTA!D"&amp;KALINDO[[#This Row],[//]]+2,"&gt;"))</f>
        <v/>
      </c>
      <c r="D381" s="48" t="str">
        <f>IF(KALINDO[[#This Row],[ID NOTA]]="","",INDEX(Table1[QB],MATCH(KALINDO[[#This Row],[ID NOTA]],Table1[ID],0)))</f>
        <v/>
      </c>
      <c r="E38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81" s="48"/>
      <c r="G381" s="30" t="str">
        <f ca="1">IF(KALINDO[[#This Row],[N_ID]]="","",INDEX(INDIRECT($2:$2),KALINDO[[#This Row],[//]]))</f>
        <v/>
      </c>
      <c r="H381" s="30" t="str">
        <f ca="1">IF(KALINDO[[#This Row],[N_ID]]="","",INDEX(INDIRECT($2:$2),KALINDO[[#This Row],[//]]))</f>
        <v/>
      </c>
      <c r="I381" s="31" t="str">
        <f ca="1">IF(KALINDO[[#This Row],[N_ID]]="","",INDEX(INDIRECT($2:$2),KALINDO[[#This Row],[//]]))</f>
        <v/>
      </c>
      <c r="J381" s="31" t="str">
        <f ca="1">IF(KALINDO[[#This Row],[//]]="","",INDEX([3]!db[NB PAJAK],KALINDO[[#This Row],[stt]]-1))</f>
        <v/>
      </c>
      <c r="K381" s="48" t="str">
        <f ca="1">IF(KALINDO[[#This Row],[//]]="","",INDEX(INDIRECT($2:$2),KALINDO[[#This Row],[//]]))</f>
        <v/>
      </c>
      <c r="L381" s="48" t="str">
        <f ca="1">IF(KALINDO[[#This Row],[//]]="","",INDEX(INDIRECT($2:$2),KALINDO[[#This Row],[//]]))</f>
        <v/>
      </c>
      <c r="M381" s="48" t="str">
        <f ca="1">IF(KALINDO[[#This Row],[//]]="","",INDEX(INDIRECT($2:$2),KALINDO[[#This Row],[//]]))</f>
        <v/>
      </c>
      <c r="N381" s="33" t="str">
        <f ca="1">IF(KALINDO[[#This Row],[//]]="","",INDEX(INDIRECT($2:$2),KALINDO[[#This Row],[//]]))</f>
        <v/>
      </c>
      <c r="O381" s="44" t="str">
        <f ca="1">IF(KALINDO[[#This Row],[//]]="","",INDEX(INDIRECT($2:$2),KALINDO[[#This Row],[//]]))</f>
        <v/>
      </c>
      <c r="P381" s="44" t="str">
        <f ca="1">IF(KALINDO[[#This Row],[//]]="","",IF(INDEX(INDIRECT($2:$2),KALINDO[[#This Row],[//]])="","",INDEX(INDIRECT($2:$2),KALINDO[[#This Row],[//]])))</f>
        <v/>
      </c>
      <c r="Q381" s="33" t="str">
        <f ca="1">IF(KALINDO[[#This Row],[//]]="","",INDEX(INDIRECT($2:$2),KALINDO[[#This Row],[//]]))</f>
        <v/>
      </c>
      <c r="R3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81" s="45" t="str">
        <f ca="1">IF(KALINDO[[#This Row],[//]]="","",IF(INDEX(INDIRECT($2:$2),KALINDO[[#This Row],[//]])="","",INDEX(INDIRECT($2:$2),KALINDO[[#This Row],[//]])))</f>
        <v/>
      </c>
      <c r="U381" s="31" t="str">
        <f ca="1">IF(KALINDO[[#This Row],[//]]="","",INDEX(INDIRECT($2:$2),KALINDO[[#This Row],[//]]))</f>
        <v/>
      </c>
      <c r="V381" s="31" t="str">
        <f ca="1">LOWER(SUBSTITUTE(SUBSTITUTE(SUBSTITUTE(SUBSTITUTE(SUBSTITUTE(SUBSTITUTE(SUBSTITUTE(KALINDO[[#This Row],[N.B.nota]]," ",""),"-",""),"(",""),")",""),".",""),",",""),"/",""))</f>
        <v/>
      </c>
      <c r="W381" s="31" t="str">
        <f ca="1">IF(KALINDO[[#This Row],[concat]]="","",MATCH(KALINDO[[#This Row],[concat]],[3]!db[NB NOTA_C],0)+1)</f>
        <v/>
      </c>
      <c r="X381" s="31" t="str">
        <f ca="1">IF(KALINDO[[#This Row],[N.B.nota]]="","",ADDRESS(ROW(KALINDO[QB]),COLUMN(KALINDO[QB]))&amp;":"&amp;ADDRESS(ROW(),COLUMN(KALINDO[QB])))</f>
        <v/>
      </c>
      <c r="Y381" s="46" t="str">
        <f ca="1">IF(KALINDO[[#This Row],[//]]="","",HYPERLINK("[../DB.xlsx]DB!e"&amp;MATCH(KALINDO[[#This Row],[concat]],[3]!db[NB NOTA_C],0)+1,"&gt;"))</f>
        <v/>
      </c>
      <c r="Z381" s="32" t="str">
        <f ca="1">IF(KALINDO[[#This Row],[ID NOTA]]="",INDIRECT(ADDRESS(ROW()-1,COLUMN())),KALINDO[[#This Row],[ID NOTA]])</f>
        <v>ID NOTA_H</v>
      </c>
    </row>
    <row r="382" spans="1:26" x14ac:dyDescent="0.25">
      <c r="A382" s="32"/>
      <c r="B382" s="48" t="str">
        <f>IF(KALINDO[[#This Row],[N_ID]]="","",INDEX(Table1[ID],MATCH(KALINDO[[#This Row],[N_ID]],Table1[N_ID],0)))</f>
        <v/>
      </c>
      <c r="C382" s="48" t="str">
        <f ca="1">IF(KALINDO[[#This Row],[//]]="","",HYPERLINK("[NOTA.xlsx]NOTA!D"&amp;KALINDO[[#This Row],[//]]+2,"&gt;"))</f>
        <v/>
      </c>
      <c r="D382" s="48" t="str">
        <f>IF(KALINDO[[#This Row],[ID NOTA]]="","",INDEX(Table1[QB],MATCH(KALINDO[[#This Row],[ID NOTA]],Table1[ID],0)))</f>
        <v/>
      </c>
      <c r="E38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82" s="48"/>
      <c r="G382" s="30" t="str">
        <f ca="1">IF(KALINDO[[#This Row],[N_ID]]="","",INDEX(INDIRECT($2:$2),KALINDO[[#This Row],[//]]))</f>
        <v/>
      </c>
      <c r="H382" s="30" t="str">
        <f ca="1">IF(KALINDO[[#This Row],[N_ID]]="","",INDEX(INDIRECT($2:$2),KALINDO[[#This Row],[//]]))</f>
        <v/>
      </c>
      <c r="I382" s="31" t="str">
        <f ca="1">IF(KALINDO[[#This Row],[N_ID]]="","",INDEX(INDIRECT($2:$2),KALINDO[[#This Row],[//]]))</f>
        <v/>
      </c>
      <c r="J382" s="31" t="str">
        <f ca="1">IF(KALINDO[[#This Row],[//]]="","",INDEX([3]!db[NB PAJAK],KALINDO[[#This Row],[stt]]-1))</f>
        <v/>
      </c>
      <c r="K382" s="48" t="str">
        <f ca="1">IF(KALINDO[[#This Row],[//]]="","",INDEX(INDIRECT($2:$2),KALINDO[[#This Row],[//]]))</f>
        <v/>
      </c>
      <c r="L382" s="48" t="str">
        <f ca="1">IF(KALINDO[[#This Row],[//]]="","",INDEX(INDIRECT($2:$2),KALINDO[[#This Row],[//]]))</f>
        <v/>
      </c>
      <c r="M382" s="48" t="str">
        <f ca="1">IF(KALINDO[[#This Row],[//]]="","",INDEX(INDIRECT($2:$2),KALINDO[[#This Row],[//]]))</f>
        <v/>
      </c>
      <c r="N382" s="33" t="str">
        <f ca="1">IF(KALINDO[[#This Row],[//]]="","",INDEX(INDIRECT($2:$2),KALINDO[[#This Row],[//]]))</f>
        <v/>
      </c>
      <c r="O382" s="44" t="str">
        <f ca="1">IF(KALINDO[[#This Row],[//]]="","",INDEX(INDIRECT($2:$2),KALINDO[[#This Row],[//]]))</f>
        <v/>
      </c>
      <c r="P382" s="44" t="str">
        <f ca="1">IF(KALINDO[[#This Row],[//]]="","",IF(INDEX(INDIRECT($2:$2),KALINDO[[#This Row],[//]])="","",INDEX(INDIRECT($2:$2),KALINDO[[#This Row],[//]])))</f>
        <v/>
      </c>
      <c r="Q382" s="33" t="str">
        <f ca="1">IF(KALINDO[[#This Row],[//]]="","",INDEX(INDIRECT($2:$2),KALINDO[[#This Row],[//]]))</f>
        <v/>
      </c>
      <c r="R3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82" s="45" t="str">
        <f ca="1">IF(KALINDO[[#This Row],[//]]="","",IF(INDEX(INDIRECT($2:$2),KALINDO[[#This Row],[//]])="","",INDEX(INDIRECT($2:$2),KALINDO[[#This Row],[//]])))</f>
        <v/>
      </c>
      <c r="U382" s="31" t="str">
        <f ca="1">IF(KALINDO[[#This Row],[//]]="","",INDEX(INDIRECT($2:$2),KALINDO[[#This Row],[//]]))</f>
        <v/>
      </c>
      <c r="V382" s="31" t="str">
        <f ca="1">LOWER(SUBSTITUTE(SUBSTITUTE(SUBSTITUTE(SUBSTITUTE(SUBSTITUTE(SUBSTITUTE(SUBSTITUTE(KALINDO[[#This Row],[N.B.nota]]," ",""),"-",""),"(",""),")",""),".",""),",",""),"/",""))</f>
        <v/>
      </c>
      <c r="W382" s="31" t="str">
        <f ca="1">IF(KALINDO[[#This Row],[concat]]="","",MATCH(KALINDO[[#This Row],[concat]],[3]!db[NB NOTA_C],0)+1)</f>
        <v/>
      </c>
      <c r="X382" s="31" t="str">
        <f ca="1">IF(KALINDO[[#This Row],[N.B.nota]]="","",ADDRESS(ROW(KALINDO[QB]),COLUMN(KALINDO[QB]))&amp;":"&amp;ADDRESS(ROW(),COLUMN(KALINDO[QB])))</f>
        <v/>
      </c>
      <c r="Y382" s="46" t="str">
        <f ca="1">IF(KALINDO[[#This Row],[//]]="","",HYPERLINK("[../DB.xlsx]DB!e"&amp;MATCH(KALINDO[[#This Row],[concat]],[3]!db[NB NOTA_C],0)+1,"&gt;"))</f>
        <v/>
      </c>
      <c r="Z382" s="32" t="str">
        <f ca="1">IF(KALINDO[[#This Row],[ID NOTA]]="",INDIRECT(ADDRESS(ROW()-1,COLUMN())),KALINDO[[#This Row],[ID NOTA]])</f>
        <v>ID NOTA_H</v>
      </c>
    </row>
    <row r="383" spans="1:26" x14ac:dyDescent="0.25">
      <c r="A383" s="32"/>
      <c r="B383" s="48" t="str">
        <f>IF(KALINDO[[#This Row],[N_ID]]="","",INDEX(Table1[ID],MATCH(KALINDO[[#This Row],[N_ID]],Table1[N_ID],0)))</f>
        <v/>
      </c>
      <c r="C383" s="48" t="str">
        <f ca="1">IF(KALINDO[[#This Row],[//]]="","",HYPERLINK("[NOTA.xlsx]NOTA!D"&amp;KALINDO[[#This Row],[//]]+2,"&gt;"))</f>
        <v/>
      </c>
      <c r="D383" s="48" t="str">
        <f>IF(KALINDO[[#This Row],[ID NOTA]]="","",INDEX(Table1[QB],MATCH(KALINDO[[#This Row],[ID NOTA]],Table1[ID],0)))</f>
        <v/>
      </c>
      <c r="E38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83" s="48"/>
      <c r="G383" s="30" t="str">
        <f ca="1">IF(KALINDO[[#This Row],[N_ID]]="","",INDEX(INDIRECT($2:$2),KALINDO[[#This Row],[//]]))</f>
        <v/>
      </c>
      <c r="H383" s="30" t="str">
        <f ca="1">IF(KALINDO[[#This Row],[N_ID]]="","",INDEX(INDIRECT($2:$2),KALINDO[[#This Row],[//]]))</f>
        <v/>
      </c>
      <c r="I383" s="31" t="str">
        <f ca="1">IF(KALINDO[[#This Row],[N_ID]]="","",INDEX(INDIRECT($2:$2),KALINDO[[#This Row],[//]]))</f>
        <v/>
      </c>
      <c r="J383" s="31" t="str">
        <f ca="1">IF(KALINDO[[#This Row],[//]]="","",INDEX([3]!db[NB PAJAK],KALINDO[[#This Row],[stt]]-1))</f>
        <v/>
      </c>
      <c r="K383" s="48" t="str">
        <f ca="1">IF(KALINDO[[#This Row],[//]]="","",INDEX(INDIRECT($2:$2),KALINDO[[#This Row],[//]]))</f>
        <v/>
      </c>
      <c r="L383" s="48" t="str">
        <f ca="1">IF(KALINDO[[#This Row],[//]]="","",INDEX(INDIRECT($2:$2),KALINDO[[#This Row],[//]]))</f>
        <v/>
      </c>
      <c r="M383" s="48" t="str">
        <f ca="1">IF(KALINDO[[#This Row],[//]]="","",INDEX(INDIRECT($2:$2),KALINDO[[#This Row],[//]]))</f>
        <v/>
      </c>
      <c r="N383" s="33" t="str">
        <f ca="1">IF(KALINDO[[#This Row],[//]]="","",INDEX(INDIRECT($2:$2),KALINDO[[#This Row],[//]]))</f>
        <v/>
      </c>
      <c r="O383" s="44" t="str">
        <f ca="1">IF(KALINDO[[#This Row],[//]]="","",INDEX(INDIRECT($2:$2),KALINDO[[#This Row],[//]]))</f>
        <v/>
      </c>
      <c r="P383" s="44" t="str">
        <f ca="1">IF(KALINDO[[#This Row],[//]]="","",IF(INDEX(INDIRECT($2:$2),KALINDO[[#This Row],[//]])="","",INDEX(INDIRECT($2:$2),KALINDO[[#This Row],[//]])))</f>
        <v/>
      </c>
      <c r="Q383" s="33" t="str">
        <f ca="1">IF(KALINDO[[#This Row],[//]]="","",INDEX(INDIRECT($2:$2),KALINDO[[#This Row],[//]]))</f>
        <v/>
      </c>
      <c r="R3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83" s="45" t="str">
        <f ca="1">IF(KALINDO[[#This Row],[//]]="","",IF(INDEX(INDIRECT($2:$2),KALINDO[[#This Row],[//]])="","",INDEX(INDIRECT($2:$2),KALINDO[[#This Row],[//]])))</f>
        <v/>
      </c>
      <c r="U383" s="31" t="str">
        <f ca="1">IF(KALINDO[[#This Row],[//]]="","",INDEX(INDIRECT($2:$2),KALINDO[[#This Row],[//]]))</f>
        <v/>
      </c>
      <c r="V383" s="31" t="str">
        <f ca="1">LOWER(SUBSTITUTE(SUBSTITUTE(SUBSTITUTE(SUBSTITUTE(SUBSTITUTE(SUBSTITUTE(SUBSTITUTE(KALINDO[[#This Row],[N.B.nota]]," ",""),"-",""),"(",""),")",""),".",""),",",""),"/",""))</f>
        <v/>
      </c>
      <c r="W383" s="31" t="str">
        <f ca="1">IF(KALINDO[[#This Row],[concat]]="","",MATCH(KALINDO[[#This Row],[concat]],[3]!db[NB NOTA_C],0)+1)</f>
        <v/>
      </c>
      <c r="X383" s="31" t="str">
        <f ca="1">IF(KALINDO[[#This Row],[N.B.nota]]="","",ADDRESS(ROW(KALINDO[QB]),COLUMN(KALINDO[QB]))&amp;":"&amp;ADDRESS(ROW(),COLUMN(KALINDO[QB])))</f>
        <v/>
      </c>
      <c r="Y383" s="46" t="str">
        <f ca="1">IF(KALINDO[[#This Row],[//]]="","",HYPERLINK("[../DB.xlsx]DB!e"&amp;MATCH(KALINDO[[#This Row],[concat]],[3]!db[NB NOTA_C],0)+1,"&gt;"))</f>
        <v/>
      </c>
      <c r="Z383" s="32" t="str">
        <f ca="1">IF(KALINDO[[#This Row],[ID NOTA]]="",INDIRECT(ADDRESS(ROW()-1,COLUMN())),KALINDO[[#This Row],[ID NOTA]])</f>
        <v>ID NOTA_H</v>
      </c>
    </row>
    <row r="384" spans="1:26" x14ac:dyDescent="0.25">
      <c r="A384" s="32"/>
      <c r="B384" s="48" t="str">
        <f>IF(KALINDO[[#This Row],[N_ID]]="","",INDEX(Table1[ID],MATCH(KALINDO[[#This Row],[N_ID]],Table1[N_ID],0)))</f>
        <v/>
      </c>
      <c r="C384" s="48" t="str">
        <f ca="1">IF(KALINDO[[#This Row],[//]]="","",HYPERLINK("[NOTA.xlsx]NOTA!D"&amp;KALINDO[[#This Row],[//]]+2,"&gt;"))</f>
        <v/>
      </c>
      <c r="D384" s="48" t="str">
        <f>IF(KALINDO[[#This Row],[ID NOTA]]="","",INDEX(Table1[QB],MATCH(KALINDO[[#This Row],[ID NOTA]],Table1[ID],0)))</f>
        <v/>
      </c>
      <c r="E38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84" s="48"/>
      <c r="G384" s="30" t="str">
        <f ca="1">IF(KALINDO[[#This Row],[N_ID]]="","",INDEX(INDIRECT($2:$2),KALINDO[[#This Row],[//]]))</f>
        <v/>
      </c>
      <c r="H384" s="30" t="str">
        <f ca="1">IF(KALINDO[[#This Row],[N_ID]]="","",INDEX(INDIRECT($2:$2),KALINDO[[#This Row],[//]]))</f>
        <v/>
      </c>
      <c r="I384" s="31" t="str">
        <f ca="1">IF(KALINDO[[#This Row],[N_ID]]="","",INDEX(INDIRECT($2:$2),KALINDO[[#This Row],[//]]))</f>
        <v/>
      </c>
      <c r="J384" s="31" t="str">
        <f ca="1">IF(KALINDO[[#This Row],[//]]="","",INDEX([3]!db[NB PAJAK],KALINDO[[#This Row],[stt]]-1))</f>
        <v/>
      </c>
      <c r="K384" s="48" t="str">
        <f ca="1">IF(KALINDO[[#This Row],[//]]="","",INDEX(INDIRECT($2:$2),KALINDO[[#This Row],[//]]))</f>
        <v/>
      </c>
      <c r="L384" s="48" t="str">
        <f ca="1">IF(KALINDO[[#This Row],[//]]="","",INDEX(INDIRECT($2:$2),KALINDO[[#This Row],[//]]))</f>
        <v/>
      </c>
      <c r="M384" s="48" t="str">
        <f ca="1">IF(KALINDO[[#This Row],[//]]="","",INDEX(INDIRECT($2:$2),KALINDO[[#This Row],[//]]))</f>
        <v/>
      </c>
      <c r="N384" s="33" t="str">
        <f ca="1">IF(KALINDO[[#This Row],[//]]="","",INDEX(INDIRECT($2:$2),KALINDO[[#This Row],[//]]))</f>
        <v/>
      </c>
      <c r="O384" s="44" t="str">
        <f ca="1">IF(KALINDO[[#This Row],[//]]="","",INDEX(INDIRECT($2:$2),KALINDO[[#This Row],[//]]))</f>
        <v/>
      </c>
      <c r="P384" s="44" t="str">
        <f ca="1">IF(KALINDO[[#This Row],[//]]="","",IF(INDEX(INDIRECT($2:$2),KALINDO[[#This Row],[//]])="","",INDEX(INDIRECT($2:$2),KALINDO[[#This Row],[//]])))</f>
        <v/>
      </c>
      <c r="Q384" s="33" t="str">
        <f ca="1">IF(KALINDO[[#This Row],[//]]="","",INDEX(INDIRECT($2:$2),KALINDO[[#This Row],[//]]))</f>
        <v/>
      </c>
      <c r="R3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84" s="45" t="str">
        <f ca="1">IF(KALINDO[[#This Row],[//]]="","",IF(INDEX(INDIRECT($2:$2),KALINDO[[#This Row],[//]])="","",INDEX(INDIRECT($2:$2),KALINDO[[#This Row],[//]])))</f>
        <v/>
      </c>
      <c r="U384" s="31" t="str">
        <f ca="1">IF(KALINDO[[#This Row],[//]]="","",INDEX(INDIRECT($2:$2),KALINDO[[#This Row],[//]]))</f>
        <v/>
      </c>
      <c r="V384" s="31" t="str">
        <f ca="1">LOWER(SUBSTITUTE(SUBSTITUTE(SUBSTITUTE(SUBSTITUTE(SUBSTITUTE(SUBSTITUTE(SUBSTITUTE(KALINDO[[#This Row],[N.B.nota]]," ",""),"-",""),"(",""),")",""),".",""),",",""),"/",""))</f>
        <v/>
      </c>
      <c r="W384" s="31" t="str">
        <f ca="1">IF(KALINDO[[#This Row],[concat]]="","",MATCH(KALINDO[[#This Row],[concat]],[3]!db[NB NOTA_C],0)+1)</f>
        <v/>
      </c>
      <c r="X384" s="31" t="str">
        <f ca="1">IF(KALINDO[[#This Row],[N.B.nota]]="","",ADDRESS(ROW(KALINDO[QB]),COLUMN(KALINDO[QB]))&amp;":"&amp;ADDRESS(ROW(),COLUMN(KALINDO[QB])))</f>
        <v/>
      </c>
      <c r="Y384" s="46" t="str">
        <f ca="1">IF(KALINDO[[#This Row],[//]]="","",HYPERLINK("[../DB.xlsx]DB!e"&amp;MATCH(KALINDO[[#This Row],[concat]],[3]!db[NB NOTA_C],0)+1,"&gt;"))</f>
        <v/>
      </c>
      <c r="Z384" s="32" t="str">
        <f ca="1">IF(KALINDO[[#This Row],[ID NOTA]]="",INDIRECT(ADDRESS(ROW()-1,COLUMN())),KALINDO[[#This Row],[ID NOTA]])</f>
        <v>ID NOTA_H</v>
      </c>
    </row>
    <row r="385" spans="1:26" x14ac:dyDescent="0.25">
      <c r="A385" s="32"/>
      <c r="B385" s="48" t="str">
        <f>IF(KALINDO[[#This Row],[N_ID]]="","",INDEX(Table1[ID],MATCH(KALINDO[[#This Row],[N_ID]],Table1[N_ID],0)))</f>
        <v/>
      </c>
      <c r="C385" s="48" t="str">
        <f ca="1">IF(KALINDO[[#This Row],[//]]="","",HYPERLINK("[NOTA.xlsx]NOTA!D"&amp;KALINDO[[#This Row],[//]]+2,"&gt;"))</f>
        <v/>
      </c>
      <c r="D385" s="48" t="str">
        <f>IF(KALINDO[[#This Row],[ID NOTA]]="","",INDEX(Table1[QB],MATCH(KALINDO[[#This Row],[ID NOTA]],Table1[ID],0)))</f>
        <v/>
      </c>
      <c r="E38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85" s="48"/>
      <c r="G385" s="30" t="str">
        <f ca="1">IF(KALINDO[[#This Row],[N_ID]]="","",INDEX(INDIRECT($2:$2),KALINDO[[#This Row],[//]]))</f>
        <v/>
      </c>
      <c r="H385" s="30" t="str">
        <f ca="1">IF(KALINDO[[#This Row],[N_ID]]="","",INDEX(INDIRECT($2:$2),KALINDO[[#This Row],[//]]))</f>
        <v/>
      </c>
      <c r="I385" s="31" t="str">
        <f ca="1">IF(KALINDO[[#This Row],[N_ID]]="","",INDEX(INDIRECT($2:$2),KALINDO[[#This Row],[//]]))</f>
        <v/>
      </c>
      <c r="J385" s="31" t="str">
        <f ca="1">IF(KALINDO[[#This Row],[//]]="","",INDEX([3]!db[NB PAJAK],KALINDO[[#This Row],[stt]]-1))</f>
        <v/>
      </c>
      <c r="K385" s="48" t="str">
        <f ca="1">IF(KALINDO[[#This Row],[//]]="","",INDEX(INDIRECT($2:$2),KALINDO[[#This Row],[//]]))</f>
        <v/>
      </c>
      <c r="L385" s="48" t="str">
        <f ca="1">IF(KALINDO[[#This Row],[//]]="","",INDEX(INDIRECT($2:$2),KALINDO[[#This Row],[//]]))</f>
        <v/>
      </c>
      <c r="M385" s="48" t="str">
        <f ca="1">IF(KALINDO[[#This Row],[//]]="","",INDEX(INDIRECT($2:$2),KALINDO[[#This Row],[//]]))</f>
        <v/>
      </c>
      <c r="N385" s="33" t="str">
        <f ca="1">IF(KALINDO[[#This Row],[//]]="","",INDEX(INDIRECT($2:$2),KALINDO[[#This Row],[//]]))</f>
        <v/>
      </c>
      <c r="O385" s="44" t="str">
        <f ca="1">IF(KALINDO[[#This Row],[//]]="","",INDEX(INDIRECT($2:$2),KALINDO[[#This Row],[//]]))</f>
        <v/>
      </c>
      <c r="P385" s="44" t="str">
        <f ca="1">IF(KALINDO[[#This Row],[//]]="","",IF(INDEX(INDIRECT($2:$2),KALINDO[[#This Row],[//]])="","",INDEX(INDIRECT($2:$2),KALINDO[[#This Row],[//]])))</f>
        <v/>
      </c>
      <c r="Q385" s="33" t="str">
        <f ca="1">IF(KALINDO[[#This Row],[//]]="","",INDEX(INDIRECT($2:$2),KALINDO[[#This Row],[//]]))</f>
        <v/>
      </c>
      <c r="R3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85" s="45" t="str">
        <f ca="1">IF(KALINDO[[#This Row],[//]]="","",IF(INDEX(INDIRECT($2:$2),KALINDO[[#This Row],[//]])="","",INDEX(INDIRECT($2:$2),KALINDO[[#This Row],[//]])))</f>
        <v/>
      </c>
      <c r="U385" s="31" t="str">
        <f ca="1">IF(KALINDO[[#This Row],[//]]="","",INDEX(INDIRECT($2:$2),KALINDO[[#This Row],[//]]))</f>
        <v/>
      </c>
      <c r="V385" s="31" t="str">
        <f ca="1">LOWER(SUBSTITUTE(SUBSTITUTE(SUBSTITUTE(SUBSTITUTE(SUBSTITUTE(SUBSTITUTE(SUBSTITUTE(KALINDO[[#This Row],[N.B.nota]]," ",""),"-",""),"(",""),")",""),".",""),",",""),"/",""))</f>
        <v/>
      </c>
      <c r="W385" s="31" t="str">
        <f ca="1">IF(KALINDO[[#This Row],[concat]]="","",MATCH(KALINDO[[#This Row],[concat]],[3]!db[NB NOTA_C],0)+1)</f>
        <v/>
      </c>
      <c r="X385" s="31" t="str">
        <f ca="1">IF(KALINDO[[#This Row],[N.B.nota]]="","",ADDRESS(ROW(KALINDO[QB]),COLUMN(KALINDO[QB]))&amp;":"&amp;ADDRESS(ROW(),COLUMN(KALINDO[QB])))</f>
        <v/>
      </c>
      <c r="Y385" s="46" t="str">
        <f ca="1">IF(KALINDO[[#This Row],[//]]="","",HYPERLINK("[../DB.xlsx]DB!e"&amp;MATCH(KALINDO[[#This Row],[concat]],[3]!db[NB NOTA_C],0)+1,"&gt;"))</f>
        <v/>
      </c>
      <c r="Z385" s="32" t="str">
        <f ca="1">IF(KALINDO[[#This Row],[ID NOTA]]="",INDIRECT(ADDRESS(ROW()-1,COLUMN())),KALINDO[[#This Row],[ID NOTA]])</f>
        <v>ID NOTA_H</v>
      </c>
    </row>
    <row r="386" spans="1:26" x14ac:dyDescent="0.25">
      <c r="A386" s="32"/>
      <c r="B386" s="48" t="str">
        <f>IF(KALINDO[[#This Row],[N_ID]]="","",INDEX(Table1[ID],MATCH(KALINDO[[#This Row],[N_ID]],Table1[N_ID],0)))</f>
        <v/>
      </c>
      <c r="C386" s="48" t="str">
        <f ca="1">IF(KALINDO[[#This Row],[//]]="","",HYPERLINK("[NOTA.xlsx]NOTA!D"&amp;KALINDO[[#This Row],[//]]+2,"&gt;"))</f>
        <v/>
      </c>
      <c r="D386" s="48" t="str">
        <f>IF(KALINDO[[#This Row],[ID NOTA]]="","",INDEX(Table1[QB],MATCH(KALINDO[[#This Row],[ID NOTA]],Table1[ID],0)))</f>
        <v/>
      </c>
      <c r="E38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86" s="48"/>
      <c r="G386" s="30" t="str">
        <f ca="1">IF(KALINDO[[#This Row],[N_ID]]="","",INDEX(INDIRECT($2:$2),KALINDO[[#This Row],[//]]))</f>
        <v/>
      </c>
      <c r="H386" s="30" t="str">
        <f ca="1">IF(KALINDO[[#This Row],[N_ID]]="","",INDEX(INDIRECT($2:$2),KALINDO[[#This Row],[//]]))</f>
        <v/>
      </c>
      <c r="I386" s="31" t="str">
        <f ca="1">IF(KALINDO[[#This Row],[N_ID]]="","",INDEX(INDIRECT($2:$2),KALINDO[[#This Row],[//]]))</f>
        <v/>
      </c>
      <c r="J386" s="31" t="str">
        <f ca="1">IF(KALINDO[[#This Row],[//]]="","",INDEX([3]!db[NB PAJAK],KALINDO[[#This Row],[stt]]-1))</f>
        <v/>
      </c>
      <c r="K386" s="48" t="str">
        <f ca="1">IF(KALINDO[[#This Row],[//]]="","",INDEX(INDIRECT($2:$2),KALINDO[[#This Row],[//]]))</f>
        <v/>
      </c>
      <c r="L386" s="48" t="str">
        <f ca="1">IF(KALINDO[[#This Row],[//]]="","",INDEX(INDIRECT($2:$2),KALINDO[[#This Row],[//]]))</f>
        <v/>
      </c>
      <c r="M386" s="48" t="str">
        <f ca="1">IF(KALINDO[[#This Row],[//]]="","",INDEX(INDIRECT($2:$2),KALINDO[[#This Row],[//]]))</f>
        <v/>
      </c>
      <c r="N386" s="33" t="str">
        <f ca="1">IF(KALINDO[[#This Row],[//]]="","",INDEX(INDIRECT($2:$2),KALINDO[[#This Row],[//]]))</f>
        <v/>
      </c>
      <c r="O386" s="44" t="str">
        <f ca="1">IF(KALINDO[[#This Row],[//]]="","",INDEX(INDIRECT($2:$2),KALINDO[[#This Row],[//]]))</f>
        <v/>
      </c>
      <c r="P386" s="44" t="str">
        <f ca="1">IF(KALINDO[[#This Row],[//]]="","",IF(INDEX(INDIRECT($2:$2),KALINDO[[#This Row],[//]])="","",INDEX(INDIRECT($2:$2),KALINDO[[#This Row],[//]])))</f>
        <v/>
      </c>
      <c r="Q386" s="33" t="str">
        <f ca="1">IF(KALINDO[[#This Row],[//]]="","",INDEX(INDIRECT($2:$2),KALINDO[[#This Row],[//]]))</f>
        <v/>
      </c>
      <c r="R3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86" s="45" t="str">
        <f ca="1">IF(KALINDO[[#This Row],[//]]="","",IF(INDEX(INDIRECT($2:$2),KALINDO[[#This Row],[//]])="","",INDEX(INDIRECT($2:$2),KALINDO[[#This Row],[//]])))</f>
        <v/>
      </c>
      <c r="U386" s="31" t="str">
        <f ca="1">IF(KALINDO[[#This Row],[//]]="","",INDEX(INDIRECT($2:$2),KALINDO[[#This Row],[//]]))</f>
        <v/>
      </c>
      <c r="V386" s="31" t="str">
        <f ca="1">LOWER(SUBSTITUTE(SUBSTITUTE(SUBSTITUTE(SUBSTITUTE(SUBSTITUTE(SUBSTITUTE(SUBSTITUTE(KALINDO[[#This Row],[N.B.nota]]," ",""),"-",""),"(",""),")",""),".",""),",",""),"/",""))</f>
        <v/>
      </c>
      <c r="W386" s="31" t="str">
        <f ca="1">IF(KALINDO[[#This Row],[concat]]="","",MATCH(KALINDO[[#This Row],[concat]],[3]!db[NB NOTA_C],0)+1)</f>
        <v/>
      </c>
      <c r="X386" s="31" t="str">
        <f ca="1">IF(KALINDO[[#This Row],[N.B.nota]]="","",ADDRESS(ROW(KALINDO[QB]),COLUMN(KALINDO[QB]))&amp;":"&amp;ADDRESS(ROW(),COLUMN(KALINDO[QB])))</f>
        <v/>
      </c>
      <c r="Y386" s="46" t="str">
        <f ca="1">IF(KALINDO[[#This Row],[//]]="","",HYPERLINK("[../DB.xlsx]DB!e"&amp;MATCH(KALINDO[[#This Row],[concat]],[3]!db[NB NOTA_C],0)+1,"&gt;"))</f>
        <v/>
      </c>
      <c r="Z386" s="32" t="str">
        <f ca="1">IF(KALINDO[[#This Row],[ID NOTA]]="",INDIRECT(ADDRESS(ROW()-1,COLUMN())),KALINDO[[#This Row],[ID NOTA]])</f>
        <v>ID NOTA_H</v>
      </c>
    </row>
    <row r="387" spans="1:26" x14ac:dyDescent="0.25">
      <c r="A387" s="32"/>
      <c r="B387" s="48" t="str">
        <f>IF(KALINDO[[#This Row],[N_ID]]="","",INDEX(Table1[ID],MATCH(KALINDO[[#This Row],[N_ID]],Table1[N_ID],0)))</f>
        <v/>
      </c>
      <c r="C387" s="48" t="str">
        <f ca="1">IF(KALINDO[[#This Row],[//]]="","",HYPERLINK("[NOTA.xlsx]NOTA!D"&amp;KALINDO[[#This Row],[//]]+2,"&gt;"))</f>
        <v/>
      </c>
      <c r="D387" s="48" t="str">
        <f>IF(KALINDO[[#This Row],[ID NOTA]]="","",INDEX(Table1[QB],MATCH(KALINDO[[#This Row],[ID NOTA]],Table1[ID],0)))</f>
        <v/>
      </c>
      <c r="E38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87" s="48"/>
      <c r="G387" s="30" t="str">
        <f ca="1">IF(KALINDO[[#This Row],[N_ID]]="","",INDEX(INDIRECT($2:$2),KALINDO[[#This Row],[//]]))</f>
        <v/>
      </c>
      <c r="H387" s="30" t="str">
        <f ca="1">IF(KALINDO[[#This Row],[N_ID]]="","",INDEX(INDIRECT($2:$2),KALINDO[[#This Row],[//]]))</f>
        <v/>
      </c>
      <c r="I387" s="31" t="str">
        <f ca="1">IF(KALINDO[[#This Row],[N_ID]]="","",INDEX(INDIRECT($2:$2),KALINDO[[#This Row],[//]]))</f>
        <v/>
      </c>
      <c r="J387" s="31" t="str">
        <f ca="1">IF(KALINDO[[#This Row],[//]]="","",INDEX([3]!db[NB PAJAK],KALINDO[[#This Row],[stt]]-1))</f>
        <v/>
      </c>
      <c r="K387" s="48" t="str">
        <f ca="1">IF(KALINDO[[#This Row],[//]]="","",INDEX(INDIRECT($2:$2),KALINDO[[#This Row],[//]]))</f>
        <v/>
      </c>
      <c r="L387" s="48" t="str">
        <f ca="1">IF(KALINDO[[#This Row],[//]]="","",INDEX(INDIRECT($2:$2),KALINDO[[#This Row],[//]]))</f>
        <v/>
      </c>
      <c r="M387" s="48" t="str">
        <f ca="1">IF(KALINDO[[#This Row],[//]]="","",INDEX(INDIRECT($2:$2),KALINDO[[#This Row],[//]]))</f>
        <v/>
      </c>
      <c r="N387" s="33" t="str">
        <f ca="1">IF(KALINDO[[#This Row],[//]]="","",INDEX(INDIRECT($2:$2),KALINDO[[#This Row],[//]]))</f>
        <v/>
      </c>
      <c r="O387" s="44" t="str">
        <f ca="1">IF(KALINDO[[#This Row],[//]]="","",INDEX(INDIRECT($2:$2),KALINDO[[#This Row],[//]]))</f>
        <v/>
      </c>
      <c r="P387" s="44" t="str">
        <f ca="1">IF(KALINDO[[#This Row],[//]]="","",IF(INDEX(INDIRECT($2:$2),KALINDO[[#This Row],[//]])="","",INDEX(INDIRECT($2:$2),KALINDO[[#This Row],[//]])))</f>
        <v/>
      </c>
      <c r="Q387" s="33" t="str">
        <f ca="1">IF(KALINDO[[#This Row],[//]]="","",INDEX(INDIRECT($2:$2),KALINDO[[#This Row],[//]]))</f>
        <v/>
      </c>
      <c r="R3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87" s="45" t="str">
        <f ca="1">IF(KALINDO[[#This Row],[//]]="","",IF(INDEX(INDIRECT($2:$2),KALINDO[[#This Row],[//]])="","",INDEX(INDIRECT($2:$2),KALINDO[[#This Row],[//]])))</f>
        <v/>
      </c>
      <c r="U387" s="31" t="str">
        <f ca="1">IF(KALINDO[[#This Row],[//]]="","",INDEX(INDIRECT($2:$2),KALINDO[[#This Row],[//]]))</f>
        <v/>
      </c>
      <c r="V387" s="31" t="str">
        <f ca="1">LOWER(SUBSTITUTE(SUBSTITUTE(SUBSTITUTE(SUBSTITUTE(SUBSTITUTE(SUBSTITUTE(SUBSTITUTE(KALINDO[[#This Row],[N.B.nota]]," ",""),"-",""),"(",""),")",""),".",""),",",""),"/",""))</f>
        <v/>
      </c>
      <c r="W387" s="31" t="str">
        <f ca="1">IF(KALINDO[[#This Row],[concat]]="","",MATCH(KALINDO[[#This Row],[concat]],[3]!db[NB NOTA_C],0)+1)</f>
        <v/>
      </c>
      <c r="X387" s="31" t="str">
        <f ca="1">IF(KALINDO[[#This Row],[N.B.nota]]="","",ADDRESS(ROW(KALINDO[QB]),COLUMN(KALINDO[QB]))&amp;":"&amp;ADDRESS(ROW(),COLUMN(KALINDO[QB])))</f>
        <v/>
      </c>
      <c r="Y387" s="46" t="str">
        <f ca="1">IF(KALINDO[[#This Row],[//]]="","",HYPERLINK("[../DB.xlsx]DB!e"&amp;MATCH(KALINDO[[#This Row],[concat]],[3]!db[NB NOTA_C],0)+1,"&gt;"))</f>
        <v/>
      </c>
      <c r="Z387" s="32" t="str">
        <f ca="1">IF(KALINDO[[#This Row],[ID NOTA]]="",INDIRECT(ADDRESS(ROW()-1,COLUMN())),KALINDO[[#This Row],[ID NOTA]])</f>
        <v>ID NOTA_H</v>
      </c>
    </row>
    <row r="388" spans="1:26" x14ac:dyDescent="0.25">
      <c r="A388" s="32"/>
      <c r="B388" s="48" t="str">
        <f>IF(KALINDO[[#This Row],[N_ID]]="","",INDEX(Table1[ID],MATCH(KALINDO[[#This Row],[N_ID]],Table1[N_ID],0)))</f>
        <v/>
      </c>
      <c r="C388" s="48" t="str">
        <f ca="1">IF(KALINDO[[#This Row],[//]]="","",HYPERLINK("[NOTA.xlsx]NOTA!D"&amp;KALINDO[[#This Row],[//]]+2,"&gt;"))</f>
        <v/>
      </c>
      <c r="D388" s="48" t="str">
        <f>IF(KALINDO[[#This Row],[ID NOTA]]="","",INDEX(Table1[QB],MATCH(KALINDO[[#This Row],[ID NOTA]],Table1[ID],0)))</f>
        <v/>
      </c>
      <c r="E38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88" s="48"/>
      <c r="G388" s="30" t="str">
        <f ca="1">IF(KALINDO[[#This Row],[N_ID]]="","",INDEX(INDIRECT($2:$2),KALINDO[[#This Row],[//]]))</f>
        <v/>
      </c>
      <c r="H388" s="30" t="str">
        <f ca="1">IF(KALINDO[[#This Row],[N_ID]]="","",INDEX(INDIRECT($2:$2),KALINDO[[#This Row],[//]]))</f>
        <v/>
      </c>
      <c r="I388" s="31" t="str">
        <f ca="1">IF(KALINDO[[#This Row],[N_ID]]="","",INDEX(INDIRECT($2:$2),KALINDO[[#This Row],[//]]))</f>
        <v/>
      </c>
      <c r="J388" s="31" t="str">
        <f ca="1">IF(KALINDO[[#This Row],[//]]="","",INDEX([3]!db[NB PAJAK],KALINDO[[#This Row],[stt]]-1))</f>
        <v/>
      </c>
      <c r="K388" s="48" t="str">
        <f ca="1">IF(KALINDO[[#This Row],[//]]="","",INDEX(INDIRECT($2:$2),KALINDO[[#This Row],[//]]))</f>
        <v/>
      </c>
      <c r="L388" s="48" t="str">
        <f ca="1">IF(KALINDO[[#This Row],[//]]="","",INDEX(INDIRECT($2:$2),KALINDO[[#This Row],[//]]))</f>
        <v/>
      </c>
      <c r="M388" s="48" t="str">
        <f ca="1">IF(KALINDO[[#This Row],[//]]="","",INDEX(INDIRECT($2:$2),KALINDO[[#This Row],[//]]))</f>
        <v/>
      </c>
      <c r="N388" s="33" t="str">
        <f ca="1">IF(KALINDO[[#This Row],[//]]="","",INDEX(INDIRECT($2:$2),KALINDO[[#This Row],[//]]))</f>
        <v/>
      </c>
      <c r="O388" s="44" t="str">
        <f ca="1">IF(KALINDO[[#This Row],[//]]="","",INDEX(INDIRECT($2:$2),KALINDO[[#This Row],[//]]))</f>
        <v/>
      </c>
      <c r="P388" s="44" t="str">
        <f ca="1">IF(KALINDO[[#This Row],[//]]="","",IF(INDEX(INDIRECT($2:$2),KALINDO[[#This Row],[//]])="","",INDEX(INDIRECT($2:$2),KALINDO[[#This Row],[//]])))</f>
        <v/>
      </c>
      <c r="Q388" s="33" t="str">
        <f ca="1">IF(KALINDO[[#This Row],[//]]="","",INDEX(INDIRECT($2:$2),KALINDO[[#This Row],[//]]))</f>
        <v/>
      </c>
      <c r="R3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88" s="45" t="str">
        <f ca="1">IF(KALINDO[[#This Row],[//]]="","",IF(INDEX(INDIRECT($2:$2),KALINDO[[#This Row],[//]])="","",INDEX(INDIRECT($2:$2),KALINDO[[#This Row],[//]])))</f>
        <v/>
      </c>
      <c r="U388" s="31" t="str">
        <f ca="1">IF(KALINDO[[#This Row],[//]]="","",INDEX(INDIRECT($2:$2),KALINDO[[#This Row],[//]]))</f>
        <v/>
      </c>
      <c r="V388" s="31" t="str">
        <f ca="1">LOWER(SUBSTITUTE(SUBSTITUTE(SUBSTITUTE(SUBSTITUTE(SUBSTITUTE(SUBSTITUTE(SUBSTITUTE(KALINDO[[#This Row],[N.B.nota]]," ",""),"-",""),"(",""),")",""),".",""),",",""),"/",""))</f>
        <v/>
      </c>
      <c r="W388" s="31" t="str">
        <f ca="1">IF(KALINDO[[#This Row],[concat]]="","",MATCH(KALINDO[[#This Row],[concat]],[3]!db[NB NOTA_C],0)+1)</f>
        <v/>
      </c>
      <c r="X388" s="31" t="str">
        <f ca="1">IF(KALINDO[[#This Row],[N.B.nota]]="","",ADDRESS(ROW(KALINDO[QB]),COLUMN(KALINDO[QB]))&amp;":"&amp;ADDRESS(ROW(),COLUMN(KALINDO[QB])))</f>
        <v/>
      </c>
      <c r="Y388" s="46" t="str">
        <f ca="1">IF(KALINDO[[#This Row],[//]]="","",HYPERLINK("[../DB.xlsx]DB!e"&amp;MATCH(KALINDO[[#This Row],[concat]],[3]!db[NB NOTA_C],0)+1,"&gt;"))</f>
        <v/>
      </c>
      <c r="Z388" s="32" t="str">
        <f ca="1">IF(KALINDO[[#This Row],[ID NOTA]]="",INDIRECT(ADDRESS(ROW()-1,COLUMN())),KALINDO[[#This Row],[ID NOTA]])</f>
        <v>ID NOTA_H</v>
      </c>
    </row>
    <row r="389" spans="1:26" x14ac:dyDescent="0.25">
      <c r="A389" s="32"/>
      <c r="B389" s="48" t="str">
        <f>IF(KALINDO[[#This Row],[N_ID]]="","",INDEX(Table1[ID],MATCH(KALINDO[[#This Row],[N_ID]],Table1[N_ID],0)))</f>
        <v/>
      </c>
      <c r="C389" s="48" t="str">
        <f ca="1">IF(KALINDO[[#This Row],[//]]="","",HYPERLINK("[NOTA.xlsx]NOTA!D"&amp;KALINDO[[#This Row],[//]]+2,"&gt;"))</f>
        <v/>
      </c>
      <c r="D389" s="48" t="str">
        <f>IF(KALINDO[[#This Row],[ID NOTA]]="","",INDEX(Table1[QB],MATCH(KALINDO[[#This Row],[ID NOTA]],Table1[ID],0)))</f>
        <v/>
      </c>
      <c r="E38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89" s="48"/>
      <c r="G389" s="30" t="str">
        <f ca="1">IF(KALINDO[[#This Row],[N_ID]]="","",INDEX(INDIRECT($2:$2),KALINDO[[#This Row],[//]]))</f>
        <v/>
      </c>
      <c r="H389" s="30" t="str">
        <f ca="1">IF(KALINDO[[#This Row],[N_ID]]="","",INDEX(INDIRECT($2:$2),KALINDO[[#This Row],[//]]))</f>
        <v/>
      </c>
      <c r="I389" s="31" t="str">
        <f ca="1">IF(KALINDO[[#This Row],[N_ID]]="","",INDEX(INDIRECT($2:$2),KALINDO[[#This Row],[//]]))</f>
        <v/>
      </c>
      <c r="J389" s="31" t="str">
        <f ca="1">IF(KALINDO[[#This Row],[//]]="","",INDEX([3]!db[NB PAJAK],KALINDO[[#This Row],[stt]]-1))</f>
        <v/>
      </c>
      <c r="K389" s="48" t="str">
        <f ca="1">IF(KALINDO[[#This Row],[//]]="","",INDEX(INDIRECT($2:$2),KALINDO[[#This Row],[//]]))</f>
        <v/>
      </c>
      <c r="L389" s="48" t="str">
        <f ca="1">IF(KALINDO[[#This Row],[//]]="","",INDEX(INDIRECT($2:$2),KALINDO[[#This Row],[//]]))</f>
        <v/>
      </c>
      <c r="M389" s="48" t="str">
        <f ca="1">IF(KALINDO[[#This Row],[//]]="","",INDEX(INDIRECT($2:$2),KALINDO[[#This Row],[//]]))</f>
        <v/>
      </c>
      <c r="N389" s="33" t="str">
        <f ca="1">IF(KALINDO[[#This Row],[//]]="","",INDEX(INDIRECT($2:$2),KALINDO[[#This Row],[//]]))</f>
        <v/>
      </c>
      <c r="O389" s="44" t="str">
        <f ca="1">IF(KALINDO[[#This Row],[//]]="","",INDEX(INDIRECT($2:$2),KALINDO[[#This Row],[//]]))</f>
        <v/>
      </c>
      <c r="P389" s="44" t="str">
        <f ca="1">IF(KALINDO[[#This Row],[//]]="","",IF(INDEX(INDIRECT($2:$2),KALINDO[[#This Row],[//]])="","",INDEX(INDIRECT($2:$2),KALINDO[[#This Row],[//]])))</f>
        <v/>
      </c>
      <c r="Q389" s="33" t="str">
        <f ca="1">IF(KALINDO[[#This Row],[//]]="","",INDEX(INDIRECT($2:$2),KALINDO[[#This Row],[//]]))</f>
        <v/>
      </c>
      <c r="R3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89" s="45" t="str">
        <f ca="1">IF(KALINDO[[#This Row],[//]]="","",IF(INDEX(INDIRECT($2:$2),KALINDO[[#This Row],[//]])="","",INDEX(INDIRECT($2:$2),KALINDO[[#This Row],[//]])))</f>
        <v/>
      </c>
      <c r="U389" s="31" t="str">
        <f ca="1">IF(KALINDO[[#This Row],[//]]="","",INDEX(INDIRECT($2:$2),KALINDO[[#This Row],[//]]))</f>
        <v/>
      </c>
      <c r="V389" s="31" t="str">
        <f ca="1">LOWER(SUBSTITUTE(SUBSTITUTE(SUBSTITUTE(SUBSTITUTE(SUBSTITUTE(SUBSTITUTE(SUBSTITUTE(KALINDO[[#This Row],[N.B.nota]]," ",""),"-",""),"(",""),")",""),".",""),",",""),"/",""))</f>
        <v/>
      </c>
      <c r="W389" s="31" t="str">
        <f ca="1">IF(KALINDO[[#This Row],[concat]]="","",MATCH(KALINDO[[#This Row],[concat]],[3]!db[NB NOTA_C],0)+1)</f>
        <v/>
      </c>
      <c r="X389" s="31" t="str">
        <f ca="1">IF(KALINDO[[#This Row],[N.B.nota]]="","",ADDRESS(ROW(KALINDO[QB]),COLUMN(KALINDO[QB]))&amp;":"&amp;ADDRESS(ROW(),COLUMN(KALINDO[QB])))</f>
        <v/>
      </c>
      <c r="Y389" s="46" t="str">
        <f ca="1">IF(KALINDO[[#This Row],[//]]="","",HYPERLINK("[../DB.xlsx]DB!e"&amp;MATCH(KALINDO[[#This Row],[concat]],[3]!db[NB NOTA_C],0)+1,"&gt;"))</f>
        <v/>
      </c>
      <c r="Z389" s="32" t="str">
        <f ca="1">IF(KALINDO[[#This Row],[ID NOTA]]="",INDIRECT(ADDRESS(ROW()-1,COLUMN())),KALINDO[[#This Row],[ID NOTA]])</f>
        <v>ID NOTA_H</v>
      </c>
    </row>
    <row r="390" spans="1:26" x14ac:dyDescent="0.25">
      <c r="A390" s="32"/>
      <c r="B390" s="48" t="str">
        <f>IF(KALINDO[[#This Row],[N_ID]]="","",INDEX(Table1[ID],MATCH(KALINDO[[#This Row],[N_ID]],Table1[N_ID],0)))</f>
        <v/>
      </c>
      <c r="C390" s="48" t="str">
        <f ca="1">IF(KALINDO[[#This Row],[//]]="","",HYPERLINK("[NOTA.xlsx]NOTA!D"&amp;KALINDO[[#This Row],[//]]+2,"&gt;"))</f>
        <v/>
      </c>
      <c r="D390" s="48" t="str">
        <f>IF(KALINDO[[#This Row],[ID NOTA]]="","",INDEX(Table1[QB],MATCH(KALINDO[[#This Row],[ID NOTA]],Table1[ID],0)))</f>
        <v/>
      </c>
      <c r="E39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90" s="48"/>
      <c r="G390" s="30" t="str">
        <f ca="1">IF(KALINDO[[#This Row],[N_ID]]="","",INDEX(INDIRECT($2:$2),KALINDO[[#This Row],[//]]))</f>
        <v/>
      </c>
      <c r="H390" s="30" t="str">
        <f ca="1">IF(KALINDO[[#This Row],[N_ID]]="","",INDEX(INDIRECT($2:$2),KALINDO[[#This Row],[//]]))</f>
        <v/>
      </c>
      <c r="I390" s="31" t="str">
        <f ca="1">IF(KALINDO[[#This Row],[N_ID]]="","",INDEX(INDIRECT($2:$2),KALINDO[[#This Row],[//]]))</f>
        <v/>
      </c>
      <c r="J390" s="31" t="str">
        <f ca="1">IF(KALINDO[[#This Row],[//]]="","",INDEX([3]!db[NB PAJAK],KALINDO[[#This Row],[stt]]-1))</f>
        <v/>
      </c>
      <c r="K390" s="48" t="str">
        <f ca="1">IF(KALINDO[[#This Row],[//]]="","",INDEX(INDIRECT($2:$2),KALINDO[[#This Row],[//]]))</f>
        <v/>
      </c>
      <c r="L390" s="48" t="str">
        <f ca="1">IF(KALINDO[[#This Row],[//]]="","",INDEX(INDIRECT($2:$2),KALINDO[[#This Row],[//]]))</f>
        <v/>
      </c>
      <c r="M390" s="48" t="str">
        <f ca="1">IF(KALINDO[[#This Row],[//]]="","",INDEX(INDIRECT($2:$2),KALINDO[[#This Row],[//]]))</f>
        <v/>
      </c>
      <c r="N390" s="33" t="str">
        <f ca="1">IF(KALINDO[[#This Row],[//]]="","",INDEX(INDIRECT($2:$2),KALINDO[[#This Row],[//]]))</f>
        <v/>
      </c>
      <c r="O390" s="44" t="str">
        <f ca="1">IF(KALINDO[[#This Row],[//]]="","",INDEX(INDIRECT($2:$2),KALINDO[[#This Row],[//]]))</f>
        <v/>
      </c>
      <c r="P390" s="44" t="str">
        <f ca="1">IF(KALINDO[[#This Row],[//]]="","",IF(INDEX(INDIRECT($2:$2),KALINDO[[#This Row],[//]])="","",INDEX(INDIRECT($2:$2),KALINDO[[#This Row],[//]])))</f>
        <v/>
      </c>
      <c r="Q390" s="33" t="str">
        <f ca="1">IF(KALINDO[[#This Row],[//]]="","",INDEX(INDIRECT($2:$2),KALINDO[[#This Row],[//]]))</f>
        <v/>
      </c>
      <c r="R3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90" s="45" t="str">
        <f ca="1">IF(KALINDO[[#This Row],[//]]="","",IF(INDEX(INDIRECT($2:$2),KALINDO[[#This Row],[//]])="","",INDEX(INDIRECT($2:$2),KALINDO[[#This Row],[//]])))</f>
        <v/>
      </c>
      <c r="U390" s="31" t="str">
        <f ca="1">IF(KALINDO[[#This Row],[//]]="","",INDEX(INDIRECT($2:$2),KALINDO[[#This Row],[//]]))</f>
        <v/>
      </c>
      <c r="V390" s="31" t="str">
        <f ca="1">LOWER(SUBSTITUTE(SUBSTITUTE(SUBSTITUTE(SUBSTITUTE(SUBSTITUTE(SUBSTITUTE(SUBSTITUTE(KALINDO[[#This Row],[N.B.nota]]," ",""),"-",""),"(",""),")",""),".",""),",",""),"/",""))</f>
        <v/>
      </c>
      <c r="W390" s="31" t="str">
        <f ca="1">IF(KALINDO[[#This Row],[concat]]="","",MATCH(KALINDO[[#This Row],[concat]],[3]!db[NB NOTA_C],0)+1)</f>
        <v/>
      </c>
      <c r="X390" s="31" t="str">
        <f ca="1">IF(KALINDO[[#This Row],[N.B.nota]]="","",ADDRESS(ROW(KALINDO[QB]),COLUMN(KALINDO[QB]))&amp;":"&amp;ADDRESS(ROW(),COLUMN(KALINDO[QB])))</f>
        <v/>
      </c>
      <c r="Y390" s="46" t="str">
        <f ca="1">IF(KALINDO[[#This Row],[//]]="","",HYPERLINK("[../DB.xlsx]DB!e"&amp;MATCH(KALINDO[[#This Row],[concat]],[3]!db[NB NOTA_C],0)+1,"&gt;"))</f>
        <v/>
      </c>
      <c r="Z390" s="32" t="str">
        <f ca="1">IF(KALINDO[[#This Row],[ID NOTA]]="",INDIRECT(ADDRESS(ROW()-1,COLUMN())),KALINDO[[#This Row],[ID NOTA]])</f>
        <v>ID NOTA_H</v>
      </c>
    </row>
    <row r="391" spans="1:26" x14ac:dyDescent="0.25">
      <c r="A391" s="32"/>
      <c r="B391" s="48" t="str">
        <f>IF(KALINDO[[#This Row],[N_ID]]="","",INDEX(Table1[ID],MATCH(KALINDO[[#This Row],[N_ID]],Table1[N_ID],0)))</f>
        <v/>
      </c>
      <c r="C391" s="48" t="str">
        <f ca="1">IF(KALINDO[[#This Row],[//]]="","",HYPERLINK("[NOTA.xlsx]NOTA!D"&amp;KALINDO[[#This Row],[//]]+2,"&gt;"))</f>
        <v/>
      </c>
      <c r="D391" s="48" t="str">
        <f>IF(KALINDO[[#This Row],[ID NOTA]]="","",INDEX(Table1[QB],MATCH(KALINDO[[#This Row],[ID NOTA]],Table1[ID],0)))</f>
        <v/>
      </c>
      <c r="E39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91" s="48"/>
      <c r="G391" s="30" t="str">
        <f ca="1">IF(KALINDO[[#This Row],[N_ID]]="","",INDEX(INDIRECT($2:$2),KALINDO[[#This Row],[//]]))</f>
        <v/>
      </c>
      <c r="H391" s="30" t="str">
        <f ca="1">IF(KALINDO[[#This Row],[N_ID]]="","",INDEX(INDIRECT($2:$2),KALINDO[[#This Row],[//]]))</f>
        <v/>
      </c>
      <c r="I391" s="31" t="str">
        <f ca="1">IF(KALINDO[[#This Row],[N_ID]]="","",INDEX(INDIRECT($2:$2),KALINDO[[#This Row],[//]]))</f>
        <v/>
      </c>
      <c r="J391" s="31" t="str">
        <f ca="1">IF(KALINDO[[#This Row],[//]]="","",INDEX([3]!db[NB PAJAK],KALINDO[[#This Row],[stt]]-1))</f>
        <v/>
      </c>
      <c r="K391" s="48" t="str">
        <f ca="1">IF(KALINDO[[#This Row],[//]]="","",INDEX(INDIRECT($2:$2),KALINDO[[#This Row],[//]]))</f>
        <v/>
      </c>
      <c r="L391" s="48" t="str">
        <f ca="1">IF(KALINDO[[#This Row],[//]]="","",INDEX(INDIRECT($2:$2),KALINDO[[#This Row],[//]]))</f>
        <v/>
      </c>
      <c r="M391" s="48" t="str">
        <f ca="1">IF(KALINDO[[#This Row],[//]]="","",INDEX(INDIRECT($2:$2),KALINDO[[#This Row],[//]]))</f>
        <v/>
      </c>
      <c r="N391" s="33" t="str">
        <f ca="1">IF(KALINDO[[#This Row],[//]]="","",INDEX(INDIRECT($2:$2),KALINDO[[#This Row],[//]]))</f>
        <v/>
      </c>
      <c r="O391" s="44" t="str">
        <f ca="1">IF(KALINDO[[#This Row],[//]]="","",INDEX(INDIRECT($2:$2),KALINDO[[#This Row],[//]]))</f>
        <v/>
      </c>
      <c r="P391" s="44" t="str">
        <f ca="1">IF(KALINDO[[#This Row],[//]]="","",IF(INDEX(INDIRECT($2:$2),KALINDO[[#This Row],[//]])="","",INDEX(INDIRECT($2:$2),KALINDO[[#This Row],[//]])))</f>
        <v/>
      </c>
      <c r="Q391" s="33" t="str">
        <f ca="1">IF(KALINDO[[#This Row],[//]]="","",INDEX(INDIRECT($2:$2),KALINDO[[#This Row],[//]]))</f>
        <v/>
      </c>
      <c r="R3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91" s="45" t="str">
        <f ca="1">IF(KALINDO[[#This Row],[//]]="","",IF(INDEX(INDIRECT($2:$2),KALINDO[[#This Row],[//]])="","",INDEX(INDIRECT($2:$2),KALINDO[[#This Row],[//]])))</f>
        <v/>
      </c>
      <c r="U391" s="31" t="str">
        <f ca="1">IF(KALINDO[[#This Row],[//]]="","",INDEX(INDIRECT($2:$2),KALINDO[[#This Row],[//]]))</f>
        <v/>
      </c>
      <c r="V391" s="31" t="str">
        <f ca="1">LOWER(SUBSTITUTE(SUBSTITUTE(SUBSTITUTE(SUBSTITUTE(SUBSTITUTE(SUBSTITUTE(SUBSTITUTE(KALINDO[[#This Row],[N.B.nota]]," ",""),"-",""),"(",""),")",""),".",""),",",""),"/",""))</f>
        <v/>
      </c>
      <c r="W391" s="31" t="str">
        <f ca="1">IF(KALINDO[[#This Row],[concat]]="","",MATCH(KALINDO[[#This Row],[concat]],[3]!db[NB NOTA_C],0)+1)</f>
        <v/>
      </c>
      <c r="X391" s="31" t="str">
        <f ca="1">IF(KALINDO[[#This Row],[N.B.nota]]="","",ADDRESS(ROW(KALINDO[QB]),COLUMN(KALINDO[QB]))&amp;":"&amp;ADDRESS(ROW(),COLUMN(KALINDO[QB])))</f>
        <v/>
      </c>
      <c r="Y391" s="46" t="str">
        <f ca="1">IF(KALINDO[[#This Row],[//]]="","",HYPERLINK("[../DB.xlsx]DB!e"&amp;MATCH(KALINDO[[#This Row],[concat]],[3]!db[NB NOTA_C],0)+1,"&gt;"))</f>
        <v/>
      </c>
      <c r="Z391" s="32" t="str">
        <f ca="1">IF(KALINDO[[#This Row],[ID NOTA]]="",INDIRECT(ADDRESS(ROW()-1,COLUMN())),KALINDO[[#This Row],[ID NOTA]])</f>
        <v>ID NOTA_H</v>
      </c>
    </row>
    <row r="392" spans="1:26" x14ac:dyDescent="0.25">
      <c r="A392" s="32"/>
      <c r="B392" s="48" t="str">
        <f>IF(KALINDO[[#This Row],[N_ID]]="","",INDEX(Table1[ID],MATCH(KALINDO[[#This Row],[N_ID]],Table1[N_ID],0)))</f>
        <v/>
      </c>
      <c r="C392" s="48" t="str">
        <f ca="1">IF(KALINDO[[#This Row],[//]]="","",HYPERLINK("[NOTA.xlsx]NOTA!D"&amp;KALINDO[[#This Row],[//]]+2,"&gt;"))</f>
        <v/>
      </c>
      <c r="D392" s="48" t="str">
        <f>IF(KALINDO[[#This Row],[ID NOTA]]="","",INDEX(Table1[QB],MATCH(KALINDO[[#This Row],[ID NOTA]],Table1[ID],0)))</f>
        <v/>
      </c>
      <c r="E39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92" s="48"/>
      <c r="G392" s="30" t="str">
        <f ca="1">IF(KALINDO[[#This Row],[N_ID]]="","",INDEX(INDIRECT($2:$2),KALINDO[[#This Row],[//]]))</f>
        <v/>
      </c>
      <c r="H392" s="30" t="str">
        <f ca="1">IF(KALINDO[[#This Row],[N_ID]]="","",INDEX(INDIRECT($2:$2),KALINDO[[#This Row],[//]]))</f>
        <v/>
      </c>
      <c r="I392" s="31" t="str">
        <f ca="1">IF(KALINDO[[#This Row],[N_ID]]="","",INDEX(INDIRECT($2:$2),KALINDO[[#This Row],[//]]))</f>
        <v/>
      </c>
      <c r="J392" s="31" t="str">
        <f ca="1">IF(KALINDO[[#This Row],[//]]="","",INDEX([3]!db[NB PAJAK],KALINDO[[#This Row],[stt]]-1))</f>
        <v/>
      </c>
      <c r="K392" s="48" t="str">
        <f ca="1">IF(KALINDO[[#This Row],[//]]="","",INDEX(INDIRECT($2:$2),KALINDO[[#This Row],[//]]))</f>
        <v/>
      </c>
      <c r="L392" s="48" t="str">
        <f ca="1">IF(KALINDO[[#This Row],[//]]="","",INDEX(INDIRECT($2:$2),KALINDO[[#This Row],[//]]))</f>
        <v/>
      </c>
      <c r="M392" s="48" t="str">
        <f ca="1">IF(KALINDO[[#This Row],[//]]="","",INDEX(INDIRECT($2:$2),KALINDO[[#This Row],[//]]))</f>
        <v/>
      </c>
      <c r="N392" s="33" t="str">
        <f ca="1">IF(KALINDO[[#This Row],[//]]="","",INDEX(INDIRECT($2:$2),KALINDO[[#This Row],[//]]))</f>
        <v/>
      </c>
      <c r="O392" s="44" t="str">
        <f ca="1">IF(KALINDO[[#This Row],[//]]="","",INDEX(INDIRECT($2:$2),KALINDO[[#This Row],[//]]))</f>
        <v/>
      </c>
      <c r="P392" s="44" t="str">
        <f ca="1">IF(KALINDO[[#This Row],[//]]="","",IF(INDEX(INDIRECT($2:$2),KALINDO[[#This Row],[//]])="","",INDEX(INDIRECT($2:$2),KALINDO[[#This Row],[//]])))</f>
        <v/>
      </c>
      <c r="Q392" s="33" t="str">
        <f ca="1">IF(KALINDO[[#This Row],[//]]="","",INDEX(INDIRECT($2:$2),KALINDO[[#This Row],[//]]))</f>
        <v/>
      </c>
      <c r="R3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92" s="45" t="str">
        <f ca="1">IF(KALINDO[[#This Row],[//]]="","",IF(INDEX(INDIRECT($2:$2),KALINDO[[#This Row],[//]])="","",INDEX(INDIRECT($2:$2),KALINDO[[#This Row],[//]])))</f>
        <v/>
      </c>
      <c r="U392" s="31" t="str">
        <f ca="1">IF(KALINDO[[#This Row],[//]]="","",INDEX(INDIRECT($2:$2),KALINDO[[#This Row],[//]]))</f>
        <v/>
      </c>
      <c r="V392" s="31" t="str">
        <f ca="1">LOWER(SUBSTITUTE(SUBSTITUTE(SUBSTITUTE(SUBSTITUTE(SUBSTITUTE(SUBSTITUTE(SUBSTITUTE(KALINDO[[#This Row],[N.B.nota]]," ",""),"-",""),"(",""),")",""),".",""),",",""),"/",""))</f>
        <v/>
      </c>
      <c r="W392" s="31" t="str">
        <f ca="1">IF(KALINDO[[#This Row],[concat]]="","",MATCH(KALINDO[[#This Row],[concat]],[3]!db[NB NOTA_C],0)+1)</f>
        <v/>
      </c>
      <c r="X392" s="31" t="str">
        <f ca="1">IF(KALINDO[[#This Row],[N.B.nota]]="","",ADDRESS(ROW(KALINDO[QB]),COLUMN(KALINDO[QB]))&amp;":"&amp;ADDRESS(ROW(),COLUMN(KALINDO[QB])))</f>
        <v/>
      </c>
      <c r="Y392" s="46" t="str">
        <f ca="1">IF(KALINDO[[#This Row],[//]]="","",HYPERLINK("[../DB.xlsx]DB!e"&amp;MATCH(KALINDO[[#This Row],[concat]],[3]!db[NB NOTA_C],0)+1,"&gt;"))</f>
        <v/>
      </c>
      <c r="Z392" s="32" t="str">
        <f ca="1">IF(KALINDO[[#This Row],[ID NOTA]]="",INDIRECT(ADDRESS(ROW()-1,COLUMN())),KALINDO[[#This Row],[ID NOTA]])</f>
        <v>ID NOTA_H</v>
      </c>
    </row>
    <row r="393" spans="1:26" x14ac:dyDescent="0.25">
      <c r="A393" s="32"/>
      <c r="B393" s="48" t="str">
        <f>IF(KALINDO[[#This Row],[N_ID]]="","",INDEX(Table1[ID],MATCH(KALINDO[[#This Row],[N_ID]],Table1[N_ID],0)))</f>
        <v/>
      </c>
      <c r="C393" s="48" t="str">
        <f ca="1">IF(KALINDO[[#This Row],[//]]="","",HYPERLINK("[NOTA.xlsx]NOTA!D"&amp;KALINDO[[#This Row],[//]]+2,"&gt;"))</f>
        <v/>
      </c>
      <c r="D393" s="48" t="str">
        <f>IF(KALINDO[[#This Row],[ID NOTA]]="","",INDEX(Table1[QB],MATCH(KALINDO[[#This Row],[ID NOTA]],Table1[ID],0)))</f>
        <v/>
      </c>
      <c r="E39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93" s="48"/>
      <c r="G393" s="30" t="str">
        <f ca="1">IF(KALINDO[[#This Row],[N_ID]]="","",INDEX(INDIRECT($2:$2),KALINDO[[#This Row],[//]]))</f>
        <v/>
      </c>
      <c r="H393" s="30" t="str">
        <f ca="1">IF(KALINDO[[#This Row],[N_ID]]="","",INDEX(INDIRECT($2:$2),KALINDO[[#This Row],[//]]))</f>
        <v/>
      </c>
      <c r="I393" s="31" t="str">
        <f ca="1">IF(KALINDO[[#This Row],[N_ID]]="","",INDEX(INDIRECT($2:$2),KALINDO[[#This Row],[//]]))</f>
        <v/>
      </c>
      <c r="J393" s="31" t="str">
        <f ca="1">IF(KALINDO[[#This Row],[//]]="","",INDEX([3]!db[NB PAJAK],KALINDO[[#This Row],[stt]]-1))</f>
        <v/>
      </c>
      <c r="K393" s="48" t="str">
        <f ca="1">IF(KALINDO[[#This Row],[//]]="","",INDEX(INDIRECT($2:$2),KALINDO[[#This Row],[//]]))</f>
        <v/>
      </c>
      <c r="L393" s="48" t="str">
        <f ca="1">IF(KALINDO[[#This Row],[//]]="","",INDEX(INDIRECT($2:$2),KALINDO[[#This Row],[//]]))</f>
        <v/>
      </c>
      <c r="M393" s="48" t="str">
        <f ca="1">IF(KALINDO[[#This Row],[//]]="","",INDEX(INDIRECT($2:$2),KALINDO[[#This Row],[//]]))</f>
        <v/>
      </c>
      <c r="N393" s="33" t="str">
        <f ca="1">IF(KALINDO[[#This Row],[//]]="","",INDEX(INDIRECT($2:$2),KALINDO[[#This Row],[//]]))</f>
        <v/>
      </c>
      <c r="O393" s="44" t="str">
        <f ca="1">IF(KALINDO[[#This Row],[//]]="","",INDEX(INDIRECT($2:$2),KALINDO[[#This Row],[//]]))</f>
        <v/>
      </c>
      <c r="P393" s="44" t="str">
        <f ca="1">IF(KALINDO[[#This Row],[//]]="","",IF(INDEX(INDIRECT($2:$2),KALINDO[[#This Row],[//]])="","",INDEX(INDIRECT($2:$2),KALINDO[[#This Row],[//]])))</f>
        <v/>
      </c>
      <c r="Q393" s="33" t="str">
        <f ca="1">IF(KALINDO[[#This Row],[//]]="","",INDEX(INDIRECT($2:$2),KALINDO[[#This Row],[//]]))</f>
        <v/>
      </c>
      <c r="R3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93" s="45" t="str">
        <f ca="1">IF(KALINDO[[#This Row],[//]]="","",IF(INDEX(INDIRECT($2:$2),KALINDO[[#This Row],[//]])="","",INDEX(INDIRECT($2:$2),KALINDO[[#This Row],[//]])))</f>
        <v/>
      </c>
      <c r="U393" s="31" t="str">
        <f ca="1">IF(KALINDO[[#This Row],[//]]="","",INDEX(INDIRECT($2:$2),KALINDO[[#This Row],[//]]))</f>
        <v/>
      </c>
      <c r="V393" s="31" t="str">
        <f ca="1">LOWER(SUBSTITUTE(SUBSTITUTE(SUBSTITUTE(SUBSTITUTE(SUBSTITUTE(SUBSTITUTE(SUBSTITUTE(KALINDO[[#This Row],[N.B.nota]]," ",""),"-",""),"(",""),")",""),".",""),",",""),"/",""))</f>
        <v/>
      </c>
      <c r="W393" s="31" t="str">
        <f ca="1">IF(KALINDO[[#This Row],[concat]]="","",MATCH(KALINDO[[#This Row],[concat]],[3]!db[NB NOTA_C],0)+1)</f>
        <v/>
      </c>
      <c r="X393" s="31" t="str">
        <f ca="1">IF(KALINDO[[#This Row],[N.B.nota]]="","",ADDRESS(ROW(KALINDO[QB]),COLUMN(KALINDO[QB]))&amp;":"&amp;ADDRESS(ROW(),COLUMN(KALINDO[QB])))</f>
        <v/>
      </c>
      <c r="Y393" s="46" t="str">
        <f ca="1">IF(KALINDO[[#This Row],[//]]="","",HYPERLINK("[../DB.xlsx]DB!e"&amp;MATCH(KALINDO[[#This Row],[concat]],[3]!db[NB NOTA_C],0)+1,"&gt;"))</f>
        <v/>
      </c>
      <c r="Z393" s="32" t="str">
        <f ca="1">IF(KALINDO[[#This Row],[ID NOTA]]="",INDIRECT(ADDRESS(ROW()-1,COLUMN())),KALINDO[[#This Row],[ID NOTA]])</f>
        <v>ID NOTA_H</v>
      </c>
    </row>
    <row r="394" spans="1:26" x14ac:dyDescent="0.25">
      <c r="A394" s="32"/>
      <c r="B394" s="48" t="str">
        <f>IF(KALINDO[[#This Row],[N_ID]]="","",INDEX(Table1[ID],MATCH(KALINDO[[#This Row],[N_ID]],Table1[N_ID],0)))</f>
        <v/>
      </c>
      <c r="C394" s="48" t="str">
        <f ca="1">IF(KALINDO[[#This Row],[//]]="","",HYPERLINK("[NOTA.xlsx]NOTA!D"&amp;KALINDO[[#This Row],[//]]+2,"&gt;"))</f>
        <v/>
      </c>
      <c r="D394" s="48" t="str">
        <f>IF(KALINDO[[#This Row],[ID NOTA]]="","",INDEX(Table1[QB],MATCH(KALINDO[[#This Row],[ID NOTA]],Table1[ID],0)))</f>
        <v/>
      </c>
      <c r="E39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94" s="48"/>
      <c r="G394" s="30" t="str">
        <f ca="1">IF(KALINDO[[#This Row],[N_ID]]="","",INDEX(INDIRECT($2:$2),KALINDO[[#This Row],[//]]))</f>
        <v/>
      </c>
      <c r="H394" s="30" t="str">
        <f ca="1">IF(KALINDO[[#This Row],[N_ID]]="","",INDEX(INDIRECT($2:$2),KALINDO[[#This Row],[//]]))</f>
        <v/>
      </c>
      <c r="I394" s="31" t="str">
        <f ca="1">IF(KALINDO[[#This Row],[N_ID]]="","",INDEX(INDIRECT($2:$2),KALINDO[[#This Row],[//]]))</f>
        <v/>
      </c>
      <c r="J394" s="31" t="str">
        <f ca="1">IF(KALINDO[[#This Row],[//]]="","",INDEX([3]!db[NB PAJAK],KALINDO[[#This Row],[stt]]-1))</f>
        <v/>
      </c>
      <c r="K394" s="48" t="str">
        <f ca="1">IF(KALINDO[[#This Row],[//]]="","",INDEX(INDIRECT($2:$2),KALINDO[[#This Row],[//]]))</f>
        <v/>
      </c>
      <c r="L394" s="48" t="str">
        <f ca="1">IF(KALINDO[[#This Row],[//]]="","",INDEX(INDIRECT($2:$2),KALINDO[[#This Row],[//]]))</f>
        <v/>
      </c>
      <c r="M394" s="48" t="str">
        <f ca="1">IF(KALINDO[[#This Row],[//]]="","",INDEX(INDIRECT($2:$2),KALINDO[[#This Row],[//]]))</f>
        <v/>
      </c>
      <c r="N394" s="33" t="str">
        <f ca="1">IF(KALINDO[[#This Row],[//]]="","",INDEX(INDIRECT($2:$2),KALINDO[[#This Row],[//]]))</f>
        <v/>
      </c>
      <c r="O394" s="44" t="str">
        <f ca="1">IF(KALINDO[[#This Row],[//]]="","",INDEX(INDIRECT($2:$2),KALINDO[[#This Row],[//]]))</f>
        <v/>
      </c>
      <c r="P394" s="44" t="str">
        <f ca="1">IF(KALINDO[[#This Row],[//]]="","",IF(INDEX(INDIRECT($2:$2),KALINDO[[#This Row],[//]])="","",INDEX(INDIRECT($2:$2),KALINDO[[#This Row],[//]])))</f>
        <v/>
      </c>
      <c r="Q394" s="33" t="str">
        <f ca="1">IF(KALINDO[[#This Row],[//]]="","",INDEX(INDIRECT($2:$2),KALINDO[[#This Row],[//]]))</f>
        <v/>
      </c>
      <c r="R3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94" s="45" t="str">
        <f ca="1">IF(KALINDO[[#This Row],[//]]="","",IF(INDEX(INDIRECT($2:$2),KALINDO[[#This Row],[//]])="","",INDEX(INDIRECT($2:$2),KALINDO[[#This Row],[//]])))</f>
        <v/>
      </c>
      <c r="U394" s="31" t="str">
        <f ca="1">IF(KALINDO[[#This Row],[//]]="","",INDEX(INDIRECT($2:$2),KALINDO[[#This Row],[//]]))</f>
        <v/>
      </c>
      <c r="V394" s="31" t="str">
        <f ca="1">LOWER(SUBSTITUTE(SUBSTITUTE(SUBSTITUTE(SUBSTITUTE(SUBSTITUTE(SUBSTITUTE(SUBSTITUTE(KALINDO[[#This Row],[N.B.nota]]," ",""),"-",""),"(",""),")",""),".",""),",",""),"/",""))</f>
        <v/>
      </c>
      <c r="W394" s="31" t="str">
        <f ca="1">IF(KALINDO[[#This Row],[concat]]="","",MATCH(KALINDO[[#This Row],[concat]],[3]!db[NB NOTA_C],0)+1)</f>
        <v/>
      </c>
      <c r="X394" s="31" t="str">
        <f ca="1">IF(KALINDO[[#This Row],[N.B.nota]]="","",ADDRESS(ROW(KALINDO[QB]),COLUMN(KALINDO[QB]))&amp;":"&amp;ADDRESS(ROW(),COLUMN(KALINDO[QB])))</f>
        <v/>
      </c>
      <c r="Y394" s="46" t="str">
        <f ca="1">IF(KALINDO[[#This Row],[//]]="","",HYPERLINK("[../DB.xlsx]DB!e"&amp;MATCH(KALINDO[[#This Row],[concat]],[3]!db[NB NOTA_C],0)+1,"&gt;"))</f>
        <v/>
      </c>
      <c r="Z394" s="32" t="str">
        <f ca="1">IF(KALINDO[[#This Row],[ID NOTA]]="",INDIRECT(ADDRESS(ROW()-1,COLUMN())),KALINDO[[#This Row],[ID NOTA]])</f>
        <v>ID NOTA_H</v>
      </c>
    </row>
    <row r="395" spans="1:26" x14ac:dyDescent="0.25">
      <c r="A395" s="32"/>
      <c r="B395" s="48" t="str">
        <f>IF(KALINDO[[#This Row],[N_ID]]="","",INDEX(Table1[ID],MATCH(KALINDO[[#This Row],[N_ID]],Table1[N_ID],0)))</f>
        <v/>
      </c>
      <c r="C395" s="48" t="str">
        <f ca="1">IF(KALINDO[[#This Row],[//]]="","",HYPERLINK("[NOTA.xlsx]NOTA!D"&amp;KALINDO[[#This Row],[//]]+2,"&gt;"))</f>
        <v/>
      </c>
      <c r="D395" s="48" t="str">
        <f>IF(KALINDO[[#This Row],[ID NOTA]]="","",INDEX(Table1[QB],MATCH(KALINDO[[#This Row],[ID NOTA]],Table1[ID],0)))</f>
        <v/>
      </c>
      <c r="E39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95" s="48"/>
      <c r="G395" s="30" t="str">
        <f ca="1">IF(KALINDO[[#This Row],[N_ID]]="","",INDEX(INDIRECT($2:$2),KALINDO[[#This Row],[//]]))</f>
        <v/>
      </c>
      <c r="H395" s="30" t="str">
        <f ca="1">IF(KALINDO[[#This Row],[N_ID]]="","",INDEX(INDIRECT($2:$2),KALINDO[[#This Row],[//]]))</f>
        <v/>
      </c>
      <c r="I395" s="31" t="str">
        <f ca="1">IF(KALINDO[[#This Row],[N_ID]]="","",INDEX(INDIRECT($2:$2),KALINDO[[#This Row],[//]]))</f>
        <v/>
      </c>
      <c r="J395" s="31" t="str">
        <f ca="1">IF(KALINDO[[#This Row],[//]]="","",INDEX([3]!db[NB PAJAK],KALINDO[[#This Row],[stt]]-1))</f>
        <v/>
      </c>
      <c r="K395" s="48" t="str">
        <f ca="1">IF(KALINDO[[#This Row],[//]]="","",INDEX(INDIRECT($2:$2),KALINDO[[#This Row],[//]]))</f>
        <v/>
      </c>
      <c r="L395" s="48" t="str">
        <f ca="1">IF(KALINDO[[#This Row],[//]]="","",INDEX(INDIRECT($2:$2),KALINDO[[#This Row],[//]]))</f>
        <v/>
      </c>
      <c r="M395" s="48" t="str">
        <f ca="1">IF(KALINDO[[#This Row],[//]]="","",INDEX(INDIRECT($2:$2),KALINDO[[#This Row],[//]]))</f>
        <v/>
      </c>
      <c r="N395" s="33" t="str">
        <f ca="1">IF(KALINDO[[#This Row],[//]]="","",INDEX(INDIRECT($2:$2),KALINDO[[#This Row],[//]]))</f>
        <v/>
      </c>
      <c r="O395" s="44" t="str">
        <f ca="1">IF(KALINDO[[#This Row],[//]]="","",INDEX(INDIRECT($2:$2),KALINDO[[#This Row],[//]]))</f>
        <v/>
      </c>
      <c r="P395" s="44" t="str">
        <f ca="1">IF(KALINDO[[#This Row],[//]]="","",IF(INDEX(INDIRECT($2:$2),KALINDO[[#This Row],[//]])="","",INDEX(INDIRECT($2:$2),KALINDO[[#This Row],[//]])))</f>
        <v/>
      </c>
      <c r="Q395" s="33" t="str">
        <f ca="1">IF(KALINDO[[#This Row],[//]]="","",INDEX(INDIRECT($2:$2),KALINDO[[#This Row],[//]]))</f>
        <v/>
      </c>
      <c r="R3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95" s="45" t="str">
        <f ca="1">IF(KALINDO[[#This Row],[//]]="","",IF(INDEX(INDIRECT($2:$2),KALINDO[[#This Row],[//]])="","",INDEX(INDIRECT($2:$2),KALINDO[[#This Row],[//]])))</f>
        <v/>
      </c>
      <c r="U395" s="31" t="str">
        <f ca="1">IF(KALINDO[[#This Row],[//]]="","",INDEX(INDIRECT($2:$2),KALINDO[[#This Row],[//]]))</f>
        <v/>
      </c>
      <c r="V395" s="31" t="str">
        <f ca="1">LOWER(SUBSTITUTE(SUBSTITUTE(SUBSTITUTE(SUBSTITUTE(SUBSTITUTE(SUBSTITUTE(SUBSTITUTE(KALINDO[[#This Row],[N.B.nota]]," ",""),"-",""),"(",""),")",""),".",""),",",""),"/",""))</f>
        <v/>
      </c>
      <c r="W395" s="31" t="str">
        <f ca="1">IF(KALINDO[[#This Row],[concat]]="","",MATCH(KALINDO[[#This Row],[concat]],[3]!db[NB NOTA_C],0)+1)</f>
        <v/>
      </c>
      <c r="X395" s="31" t="str">
        <f ca="1">IF(KALINDO[[#This Row],[N.B.nota]]="","",ADDRESS(ROW(KALINDO[QB]),COLUMN(KALINDO[QB]))&amp;":"&amp;ADDRESS(ROW(),COLUMN(KALINDO[QB])))</f>
        <v/>
      </c>
      <c r="Y395" s="46" t="str">
        <f ca="1">IF(KALINDO[[#This Row],[//]]="","",HYPERLINK("[../DB.xlsx]DB!e"&amp;MATCH(KALINDO[[#This Row],[concat]],[3]!db[NB NOTA_C],0)+1,"&gt;"))</f>
        <v/>
      </c>
      <c r="Z395" s="32" t="str">
        <f ca="1">IF(KALINDO[[#This Row],[ID NOTA]]="",INDIRECT(ADDRESS(ROW()-1,COLUMN())),KALINDO[[#This Row],[ID NOTA]])</f>
        <v>ID NOTA_H</v>
      </c>
    </row>
    <row r="396" spans="1:26" x14ac:dyDescent="0.25">
      <c r="A396" s="32"/>
      <c r="B396" s="48" t="str">
        <f>IF(KALINDO[[#This Row],[N_ID]]="","",INDEX(Table1[ID],MATCH(KALINDO[[#This Row],[N_ID]],Table1[N_ID],0)))</f>
        <v/>
      </c>
      <c r="C396" s="48" t="str">
        <f ca="1">IF(KALINDO[[#This Row],[//]]="","",HYPERLINK("[NOTA.xlsx]NOTA!D"&amp;KALINDO[[#This Row],[//]]+2,"&gt;"))</f>
        <v/>
      </c>
      <c r="D396" s="48" t="str">
        <f>IF(KALINDO[[#This Row],[ID NOTA]]="","",INDEX(Table1[QB],MATCH(KALINDO[[#This Row],[ID NOTA]],Table1[ID],0)))</f>
        <v/>
      </c>
      <c r="E39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96" s="48"/>
      <c r="G396" s="30" t="str">
        <f ca="1">IF(KALINDO[[#This Row],[N_ID]]="","",INDEX(INDIRECT($2:$2),KALINDO[[#This Row],[//]]))</f>
        <v/>
      </c>
      <c r="H396" s="30" t="str">
        <f ca="1">IF(KALINDO[[#This Row],[N_ID]]="","",INDEX(INDIRECT($2:$2),KALINDO[[#This Row],[//]]))</f>
        <v/>
      </c>
      <c r="I396" s="31" t="str">
        <f ca="1">IF(KALINDO[[#This Row],[N_ID]]="","",INDEX(INDIRECT($2:$2),KALINDO[[#This Row],[//]]))</f>
        <v/>
      </c>
      <c r="J396" s="31" t="str">
        <f ca="1">IF(KALINDO[[#This Row],[//]]="","",INDEX([3]!db[NB PAJAK],KALINDO[[#This Row],[stt]]-1))</f>
        <v/>
      </c>
      <c r="K396" s="48" t="str">
        <f ca="1">IF(KALINDO[[#This Row],[//]]="","",INDEX(INDIRECT($2:$2),KALINDO[[#This Row],[//]]))</f>
        <v/>
      </c>
      <c r="L396" s="48" t="str">
        <f ca="1">IF(KALINDO[[#This Row],[//]]="","",INDEX(INDIRECT($2:$2),KALINDO[[#This Row],[//]]))</f>
        <v/>
      </c>
      <c r="M396" s="48" t="str">
        <f ca="1">IF(KALINDO[[#This Row],[//]]="","",INDEX(INDIRECT($2:$2),KALINDO[[#This Row],[//]]))</f>
        <v/>
      </c>
      <c r="N396" s="33" t="str">
        <f ca="1">IF(KALINDO[[#This Row],[//]]="","",INDEX(INDIRECT($2:$2),KALINDO[[#This Row],[//]]))</f>
        <v/>
      </c>
      <c r="O396" s="44" t="str">
        <f ca="1">IF(KALINDO[[#This Row],[//]]="","",INDEX(INDIRECT($2:$2),KALINDO[[#This Row],[//]]))</f>
        <v/>
      </c>
      <c r="P396" s="44" t="str">
        <f ca="1">IF(KALINDO[[#This Row],[//]]="","",IF(INDEX(INDIRECT($2:$2),KALINDO[[#This Row],[//]])="","",INDEX(INDIRECT($2:$2),KALINDO[[#This Row],[//]])))</f>
        <v/>
      </c>
      <c r="Q396" s="33" t="str">
        <f ca="1">IF(KALINDO[[#This Row],[//]]="","",INDEX(INDIRECT($2:$2),KALINDO[[#This Row],[//]]))</f>
        <v/>
      </c>
      <c r="R3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96" s="45" t="str">
        <f ca="1">IF(KALINDO[[#This Row],[//]]="","",IF(INDEX(INDIRECT($2:$2),KALINDO[[#This Row],[//]])="","",INDEX(INDIRECT($2:$2),KALINDO[[#This Row],[//]])))</f>
        <v/>
      </c>
      <c r="U396" s="31" t="str">
        <f ca="1">IF(KALINDO[[#This Row],[//]]="","",INDEX(INDIRECT($2:$2),KALINDO[[#This Row],[//]]))</f>
        <v/>
      </c>
      <c r="V396" s="31" t="str">
        <f ca="1">LOWER(SUBSTITUTE(SUBSTITUTE(SUBSTITUTE(SUBSTITUTE(SUBSTITUTE(SUBSTITUTE(SUBSTITUTE(KALINDO[[#This Row],[N.B.nota]]," ",""),"-",""),"(",""),")",""),".",""),",",""),"/",""))</f>
        <v/>
      </c>
      <c r="W396" s="31" t="str">
        <f ca="1">IF(KALINDO[[#This Row],[concat]]="","",MATCH(KALINDO[[#This Row],[concat]],[3]!db[NB NOTA_C],0)+1)</f>
        <v/>
      </c>
      <c r="X396" s="31" t="str">
        <f ca="1">IF(KALINDO[[#This Row],[N.B.nota]]="","",ADDRESS(ROW(KALINDO[QB]),COLUMN(KALINDO[QB]))&amp;":"&amp;ADDRESS(ROW(),COLUMN(KALINDO[QB])))</f>
        <v/>
      </c>
      <c r="Y396" s="46" t="str">
        <f ca="1">IF(KALINDO[[#This Row],[//]]="","",HYPERLINK("[../DB.xlsx]DB!e"&amp;MATCH(KALINDO[[#This Row],[concat]],[3]!db[NB NOTA_C],0)+1,"&gt;"))</f>
        <v/>
      </c>
      <c r="Z396" s="32" t="str">
        <f ca="1">IF(KALINDO[[#This Row],[ID NOTA]]="",INDIRECT(ADDRESS(ROW()-1,COLUMN())),KALINDO[[#This Row],[ID NOTA]])</f>
        <v>ID NOTA_H</v>
      </c>
    </row>
    <row r="397" spans="1:26" x14ac:dyDescent="0.25">
      <c r="A397" s="32"/>
      <c r="B397" s="48" t="str">
        <f>IF(KALINDO[[#This Row],[N_ID]]="","",INDEX(Table1[ID],MATCH(KALINDO[[#This Row],[N_ID]],Table1[N_ID],0)))</f>
        <v/>
      </c>
      <c r="C397" s="48" t="str">
        <f ca="1">IF(KALINDO[[#This Row],[//]]="","",HYPERLINK("[NOTA.xlsx]NOTA!D"&amp;KALINDO[[#This Row],[//]]+2,"&gt;"))</f>
        <v/>
      </c>
      <c r="D397" s="48" t="str">
        <f>IF(KALINDO[[#This Row],[ID NOTA]]="","",INDEX(Table1[QB],MATCH(KALINDO[[#This Row],[ID NOTA]],Table1[ID],0)))</f>
        <v/>
      </c>
      <c r="E39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97" s="48"/>
      <c r="G397" s="30" t="str">
        <f ca="1">IF(KALINDO[[#This Row],[N_ID]]="","",INDEX(INDIRECT($2:$2),KALINDO[[#This Row],[//]]))</f>
        <v/>
      </c>
      <c r="H397" s="30" t="str">
        <f ca="1">IF(KALINDO[[#This Row],[N_ID]]="","",INDEX(INDIRECT($2:$2),KALINDO[[#This Row],[//]]))</f>
        <v/>
      </c>
      <c r="I397" s="31" t="str">
        <f ca="1">IF(KALINDO[[#This Row],[N_ID]]="","",INDEX(INDIRECT($2:$2),KALINDO[[#This Row],[//]]))</f>
        <v/>
      </c>
      <c r="J397" s="31" t="str">
        <f ca="1">IF(KALINDO[[#This Row],[//]]="","",INDEX([3]!db[NB PAJAK],KALINDO[[#This Row],[stt]]-1))</f>
        <v/>
      </c>
      <c r="K397" s="48" t="str">
        <f ca="1">IF(KALINDO[[#This Row],[//]]="","",INDEX(INDIRECT($2:$2),KALINDO[[#This Row],[//]]))</f>
        <v/>
      </c>
      <c r="L397" s="48" t="str">
        <f ca="1">IF(KALINDO[[#This Row],[//]]="","",INDEX(INDIRECT($2:$2),KALINDO[[#This Row],[//]]))</f>
        <v/>
      </c>
      <c r="M397" s="48" t="str">
        <f ca="1">IF(KALINDO[[#This Row],[//]]="","",INDEX(INDIRECT($2:$2),KALINDO[[#This Row],[//]]))</f>
        <v/>
      </c>
      <c r="N397" s="33" t="str">
        <f ca="1">IF(KALINDO[[#This Row],[//]]="","",INDEX(INDIRECT($2:$2),KALINDO[[#This Row],[//]]))</f>
        <v/>
      </c>
      <c r="O397" s="44" t="str">
        <f ca="1">IF(KALINDO[[#This Row],[//]]="","",INDEX(INDIRECT($2:$2),KALINDO[[#This Row],[//]]))</f>
        <v/>
      </c>
      <c r="P397" s="44" t="str">
        <f ca="1">IF(KALINDO[[#This Row],[//]]="","",IF(INDEX(INDIRECT($2:$2),KALINDO[[#This Row],[//]])="","",INDEX(INDIRECT($2:$2),KALINDO[[#This Row],[//]])))</f>
        <v/>
      </c>
      <c r="Q397" s="33" t="str">
        <f ca="1">IF(KALINDO[[#This Row],[//]]="","",INDEX(INDIRECT($2:$2),KALINDO[[#This Row],[//]]))</f>
        <v/>
      </c>
      <c r="R3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97" s="45" t="str">
        <f ca="1">IF(KALINDO[[#This Row],[//]]="","",IF(INDEX(INDIRECT($2:$2),KALINDO[[#This Row],[//]])="","",INDEX(INDIRECT($2:$2),KALINDO[[#This Row],[//]])))</f>
        <v/>
      </c>
      <c r="U397" s="31" t="str">
        <f ca="1">IF(KALINDO[[#This Row],[//]]="","",INDEX(INDIRECT($2:$2),KALINDO[[#This Row],[//]]))</f>
        <v/>
      </c>
      <c r="V397" s="31" t="str">
        <f ca="1">LOWER(SUBSTITUTE(SUBSTITUTE(SUBSTITUTE(SUBSTITUTE(SUBSTITUTE(SUBSTITUTE(SUBSTITUTE(KALINDO[[#This Row],[N.B.nota]]," ",""),"-",""),"(",""),")",""),".",""),",",""),"/",""))</f>
        <v/>
      </c>
      <c r="W397" s="31" t="str">
        <f ca="1">IF(KALINDO[[#This Row],[concat]]="","",MATCH(KALINDO[[#This Row],[concat]],[3]!db[NB NOTA_C],0)+1)</f>
        <v/>
      </c>
      <c r="X397" s="31" t="str">
        <f ca="1">IF(KALINDO[[#This Row],[N.B.nota]]="","",ADDRESS(ROW(KALINDO[QB]),COLUMN(KALINDO[QB]))&amp;":"&amp;ADDRESS(ROW(),COLUMN(KALINDO[QB])))</f>
        <v/>
      </c>
      <c r="Y397" s="46" t="str">
        <f ca="1">IF(KALINDO[[#This Row],[//]]="","",HYPERLINK("[../DB.xlsx]DB!e"&amp;MATCH(KALINDO[[#This Row],[concat]],[3]!db[NB NOTA_C],0)+1,"&gt;"))</f>
        <v/>
      </c>
      <c r="Z397" s="32" t="str">
        <f ca="1">IF(KALINDO[[#This Row],[ID NOTA]]="",INDIRECT(ADDRESS(ROW()-1,COLUMN())),KALINDO[[#This Row],[ID NOTA]])</f>
        <v>ID NOTA_H</v>
      </c>
    </row>
    <row r="398" spans="1:26" x14ac:dyDescent="0.25">
      <c r="A398" s="32"/>
      <c r="B398" s="48" t="str">
        <f>IF(KALINDO[[#This Row],[N_ID]]="","",INDEX(Table1[ID],MATCH(KALINDO[[#This Row],[N_ID]],Table1[N_ID],0)))</f>
        <v/>
      </c>
      <c r="C398" s="48" t="str">
        <f ca="1">IF(KALINDO[[#This Row],[//]]="","",HYPERLINK("[NOTA.xlsx]NOTA!D"&amp;KALINDO[[#This Row],[//]]+2,"&gt;"))</f>
        <v/>
      </c>
      <c r="D398" s="48" t="str">
        <f>IF(KALINDO[[#This Row],[ID NOTA]]="","",INDEX(Table1[QB],MATCH(KALINDO[[#This Row],[ID NOTA]],Table1[ID],0)))</f>
        <v/>
      </c>
      <c r="E39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98" s="48"/>
      <c r="G398" s="30" t="str">
        <f ca="1">IF(KALINDO[[#This Row],[N_ID]]="","",INDEX(INDIRECT($2:$2),KALINDO[[#This Row],[//]]))</f>
        <v/>
      </c>
      <c r="H398" s="30" t="str">
        <f ca="1">IF(KALINDO[[#This Row],[N_ID]]="","",INDEX(INDIRECT($2:$2),KALINDO[[#This Row],[//]]))</f>
        <v/>
      </c>
      <c r="I398" s="31" t="str">
        <f ca="1">IF(KALINDO[[#This Row],[N_ID]]="","",INDEX(INDIRECT($2:$2),KALINDO[[#This Row],[//]]))</f>
        <v/>
      </c>
      <c r="J398" s="31" t="str">
        <f ca="1">IF(KALINDO[[#This Row],[//]]="","",INDEX([3]!db[NB PAJAK],KALINDO[[#This Row],[stt]]-1))</f>
        <v/>
      </c>
      <c r="K398" s="48" t="str">
        <f ca="1">IF(KALINDO[[#This Row],[//]]="","",INDEX(INDIRECT($2:$2),KALINDO[[#This Row],[//]]))</f>
        <v/>
      </c>
      <c r="L398" s="48" t="str">
        <f ca="1">IF(KALINDO[[#This Row],[//]]="","",INDEX(INDIRECT($2:$2),KALINDO[[#This Row],[//]]))</f>
        <v/>
      </c>
      <c r="M398" s="48" t="str">
        <f ca="1">IF(KALINDO[[#This Row],[//]]="","",INDEX(INDIRECT($2:$2),KALINDO[[#This Row],[//]]))</f>
        <v/>
      </c>
      <c r="N398" s="33" t="str">
        <f ca="1">IF(KALINDO[[#This Row],[//]]="","",INDEX(INDIRECT($2:$2),KALINDO[[#This Row],[//]]))</f>
        <v/>
      </c>
      <c r="O398" s="44" t="str">
        <f ca="1">IF(KALINDO[[#This Row],[//]]="","",INDEX(INDIRECT($2:$2),KALINDO[[#This Row],[//]]))</f>
        <v/>
      </c>
      <c r="P398" s="44" t="str">
        <f ca="1">IF(KALINDO[[#This Row],[//]]="","",IF(INDEX(INDIRECT($2:$2),KALINDO[[#This Row],[//]])="","",INDEX(INDIRECT($2:$2),KALINDO[[#This Row],[//]])))</f>
        <v/>
      </c>
      <c r="Q398" s="33" t="str">
        <f ca="1">IF(KALINDO[[#This Row],[//]]="","",INDEX(INDIRECT($2:$2),KALINDO[[#This Row],[//]]))</f>
        <v/>
      </c>
      <c r="R3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98" s="45" t="str">
        <f ca="1">IF(KALINDO[[#This Row],[//]]="","",IF(INDEX(INDIRECT($2:$2),KALINDO[[#This Row],[//]])="","",INDEX(INDIRECT($2:$2),KALINDO[[#This Row],[//]])))</f>
        <v/>
      </c>
      <c r="U398" s="31" t="str">
        <f ca="1">IF(KALINDO[[#This Row],[//]]="","",INDEX(INDIRECT($2:$2),KALINDO[[#This Row],[//]]))</f>
        <v/>
      </c>
      <c r="V398" s="31" t="str">
        <f ca="1">LOWER(SUBSTITUTE(SUBSTITUTE(SUBSTITUTE(SUBSTITUTE(SUBSTITUTE(SUBSTITUTE(SUBSTITUTE(KALINDO[[#This Row],[N.B.nota]]," ",""),"-",""),"(",""),")",""),".",""),",",""),"/",""))</f>
        <v/>
      </c>
      <c r="W398" s="31" t="str">
        <f ca="1">IF(KALINDO[[#This Row],[concat]]="","",MATCH(KALINDO[[#This Row],[concat]],[3]!db[NB NOTA_C],0)+1)</f>
        <v/>
      </c>
      <c r="X398" s="31" t="str">
        <f ca="1">IF(KALINDO[[#This Row],[N.B.nota]]="","",ADDRESS(ROW(KALINDO[QB]),COLUMN(KALINDO[QB]))&amp;":"&amp;ADDRESS(ROW(),COLUMN(KALINDO[QB])))</f>
        <v/>
      </c>
      <c r="Y398" s="46" t="str">
        <f ca="1">IF(KALINDO[[#This Row],[//]]="","",HYPERLINK("[../DB.xlsx]DB!e"&amp;MATCH(KALINDO[[#This Row],[concat]],[3]!db[NB NOTA_C],0)+1,"&gt;"))</f>
        <v/>
      </c>
      <c r="Z398" s="32" t="str">
        <f ca="1">IF(KALINDO[[#This Row],[ID NOTA]]="",INDIRECT(ADDRESS(ROW()-1,COLUMN())),KALINDO[[#This Row],[ID NOTA]])</f>
        <v>ID NOTA_H</v>
      </c>
    </row>
    <row r="399" spans="1:26" x14ac:dyDescent="0.25">
      <c r="A399" s="32"/>
      <c r="B399" s="48" t="str">
        <f>IF(KALINDO[[#This Row],[N_ID]]="","",INDEX(Table1[ID],MATCH(KALINDO[[#This Row],[N_ID]],Table1[N_ID],0)))</f>
        <v/>
      </c>
      <c r="C399" s="48" t="str">
        <f ca="1">IF(KALINDO[[#This Row],[//]]="","",HYPERLINK("[NOTA.xlsx]NOTA!D"&amp;KALINDO[[#This Row],[//]]+2,"&gt;"))</f>
        <v/>
      </c>
      <c r="D399" s="48" t="str">
        <f>IF(KALINDO[[#This Row],[ID NOTA]]="","",INDEX(Table1[QB],MATCH(KALINDO[[#This Row],[ID NOTA]],Table1[ID],0)))</f>
        <v/>
      </c>
      <c r="E39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399" s="48"/>
      <c r="G399" s="30" t="str">
        <f ca="1">IF(KALINDO[[#This Row],[N_ID]]="","",INDEX(INDIRECT($2:$2),KALINDO[[#This Row],[//]]))</f>
        <v/>
      </c>
      <c r="H399" s="30" t="str">
        <f ca="1">IF(KALINDO[[#This Row],[N_ID]]="","",INDEX(INDIRECT($2:$2),KALINDO[[#This Row],[//]]))</f>
        <v/>
      </c>
      <c r="I399" s="31" t="str">
        <f ca="1">IF(KALINDO[[#This Row],[N_ID]]="","",INDEX(INDIRECT($2:$2),KALINDO[[#This Row],[//]]))</f>
        <v/>
      </c>
      <c r="J399" s="31" t="str">
        <f ca="1">IF(KALINDO[[#This Row],[//]]="","",INDEX([3]!db[NB PAJAK],KALINDO[[#This Row],[stt]]-1))</f>
        <v/>
      </c>
      <c r="K399" s="48" t="str">
        <f ca="1">IF(KALINDO[[#This Row],[//]]="","",INDEX(INDIRECT($2:$2),KALINDO[[#This Row],[//]]))</f>
        <v/>
      </c>
      <c r="L399" s="48" t="str">
        <f ca="1">IF(KALINDO[[#This Row],[//]]="","",INDEX(INDIRECT($2:$2),KALINDO[[#This Row],[//]]))</f>
        <v/>
      </c>
      <c r="M399" s="48" t="str">
        <f ca="1">IF(KALINDO[[#This Row],[//]]="","",INDEX(INDIRECT($2:$2),KALINDO[[#This Row],[//]]))</f>
        <v/>
      </c>
      <c r="N399" s="33" t="str">
        <f ca="1">IF(KALINDO[[#This Row],[//]]="","",INDEX(INDIRECT($2:$2),KALINDO[[#This Row],[//]]))</f>
        <v/>
      </c>
      <c r="O399" s="44" t="str">
        <f ca="1">IF(KALINDO[[#This Row],[//]]="","",INDEX(INDIRECT($2:$2),KALINDO[[#This Row],[//]]))</f>
        <v/>
      </c>
      <c r="P399" s="44" t="str">
        <f ca="1">IF(KALINDO[[#This Row],[//]]="","",IF(INDEX(INDIRECT($2:$2),KALINDO[[#This Row],[//]])="","",INDEX(INDIRECT($2:$2),KALINDO[[#This Row],[//]])))</f>
        <v/>
      </c>
      <c r="Q399" s="33" t="str">
        <f ca="1">IF(KALINDO[[#This Row],[//]]="","",INDEX(INDIRECT($2:$2),KALINDO[[#This Row],[//]]))</f>
        <v/>
      </c>
      <c r="R3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3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399" s="45" t="str">
        <f ca="1">IF(KALINDO[[#This Row],[//]]="","",IF(INDEX(INDIRECT($2:$2),KALINDO[[#This Row],[//]])="","",INDEX(INDIRECT($2:$2),KALINDO[[#This Row],[//]])))</f>
        <v/>
      </c>
      <c r="U399" s="31" t="str">
        <f ca="1">IF(KALINDO[[#This Row],[//]]="","",INDEX(INDIRECT($2:$2),KALINDO[[#This Row],[//]]))</f>
        <v/>
      </c>
      <c r="V399" s="31" t="str">
        <f ca="1">LOWER(SUBSTITUTE(SUBSTITUTE(SUBSTITUTE(SUBSTITUTE(SUBSTITUTE(SUBSTITUTE(SUBSTITUTE(KALINDO[[#This Row],[N.B.nota]]," ",""),"-",""),"(",""),")",""),".",""),",",""),"/",""))</f>
        <v/>
      </c>
      <c r="W399" s="31" t="str">
        <f ca="1">IF(KALINDO[[#This Row],[concat]]="","",MATCH(KALINDO[[#This Row],[concat]],[3]!db[NB NOTA_C],0)+1)</f>
        <v/>
      </c>
      <c r="X399" s="31" t="str">
        <f ca="1">IF(KALINDO[[#This Row],[N.B.nota]]="","",ADDRESS(ROW(KALINDO[QB]),COLUMN(KALINDO[QB]))&amp;":"&amp;ADDRESS(ROW(),COLUMN(KALINDO[QB])))</f>
        <v/>
      </c>
      <c r="Y399" s="46" t="str">
        <f ca="1">IF(KALINDO[[#This Row],[//]]="","",HYPERLINK("[../DB.xlsx]DB!e"&amp;MATCH(KALINDO[[#This Row],[concat]],[3]!db[NB NOTA_C],0)+1,"&gt;"))</f>
        <v/>
      </c>
      <c r="Z399" s="32" t="str">
        <f ca="1">IF(KALINDO[[#This Row],[ID NOTA]]="",INDIRECT(ADDRESS(ROW()-1,COLUMN())),KALINDO[[#This Row],[ID NOTA]])</f>
        <v>ID NOTA_H</v>
      </c>
    </row>
    <row r="400" spans="1:26" x14ac:dyDescent="0.25">
      <c r="A400" s="32"/>
      <c r="B400" s="48" t="str">
        <f>IF(KALINDO[[#This Row],[N_ID]]="","",INDEX(Table1[ID],MATCH(KALINDO[[#This Row],[N_ID]],Table1[N_ID],0)))</f>
        <v/>
      </c>
      <c r="C400" s="48" t="str">
        <f ca="1">IF(KALINDO[[#This Row],[//]]="","",HYPERLINK("[NOTA.xlsx]NOTA!D"&amp;KALINDO[[#This Row],[//]]+2,"&gt;"))</f>
        <v/>
      </c>
      <c r="D400" s="48" t="str">
        <f>IF(KALINDO[[#This Row],[ID NOTA]]="","",INDEX(Table1[QB],MATCH(KALINDO[[#This Row],[ID NOTA]],Table1[ID],0)))</f>
        <v/>
      </c>
      <c r="E40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00" s="48"/>
      <c r="G400" s="30" t="str">
        <f ca="1">IF(KALINDO[[#This Row],[N_ID]]="","",INDEX(INDIRECT($2:$2),KALINDO[[#This Row],[//]]))</f>
        <v/>
      </c>
      <c r="H400" s="30" t="str">
        <f ca="1">IF(KALINDO[[#This Row],[N_ID]]="","",INDEX(INDIRECT($2:$2),KALINDO[[#This Row],[//]]))</f>
        <v/>
      </c>
      <c r="I400" s="31" t="str">
        <f ca="1">IF(KALINDO[[#This Row],[N_ID]]="","",INDEX(INDIRECT($2:$2),KALINDO[[#This Row],[//]]))</f>
        <v/>
      </c>
      <c r="J400" s="31" t="str">
        <f ca="1">IF(KALINDO[[#This Row],[//]]="","",INDEX([3]!db[NB PAJAK],KALINDO[[#This Row],[stt]]-1))</f>
        <v/>
      </c>
      <c r="K400" s="48" t="str">
        <f ca="1">IF(KALINDO[[#This Row],[//]]="","",INDEX(INDIRECT($2:$2),KALINDO[[#This Row],[//]]))</f>
        <v/>
      </c>
      <c r="L400" s="48" t="str">
        <f ca="1">IF(KALINDO[[#This Row],[//]]="","",INDEX(INDIRECT($2:$2),KALINDO[[#This Row],[//]]))</f>
        <v/>
      </c>
      <c r="M400" s="48" t="str">
        <f ca="1">IF(KALINDO[[#This Row],[//]]="","",INDEX(INDIRECT($2:$2),KALINDO[[#This Row],[//]]))</f>
        <v/>
      </c>
      <c r="N400" s="33" t="str">
        <f ca="1">IF(KALINDO[[#This Row],[//]]="","",INDEX(INDIRECT($2:$2),KALINDO[[#This Row],[//]]))</f>
        <v/>
      </c>
      <c r="O400" s="44" t="str">
        <f ca="1">IF(KALINDO[[#This Row],[//]]="","",INDEX(INDIRECT($2:$2),KALINDO[[#This Row],[//]]))</f>
        <v/>
      </c>
      <c r="P400" s="44" t="str">
        <f ca="1">IF(KALINDO[[#This Row],[//]]="","",IF(INDEX(INDIRECT($2:$2),KALINDO[[#This Row],[//]])="","",INDEX(INDIRECT($2:$2),KALINDO[[#This Row],[//]])))</f>
        <v/>
      </c>
      <c r="Q400" s="33" t="str">
        <f ca="1">IF(KALINDO[[#This Row],[//]]="","",INDEX(INDIRECT($2:$2),KALINDO[[#This Row],[//]]))</f>
        <v/>
      </c>
      <c r="R4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00" s="45" t="str">
        <f ca="1">IF(KALINDO[[#This Row],[//]]="","",IF(INDEX(INDIRECT($2:$2),KALINDO[[#This Row],[//]])="","",INDEX(INDIRECT($2:$2),KALINDO[[#This Row],[//]])))</f>
        <v/>
      </c>
      <c r="U400" s="31" t="str">
        <f ca="1">IF(KALINDO[[#This Row],[//]]="","",INDEX(INDIRECT($2:$2),KALINDO[[#This Row],[//]]))</f>
        <v/>
      </c>
      <c r="V400" s="31" t="str">
        <f ca="1">LOWER(SUBSTITUTE(SUBSTITUTE(SUBSTITUTE(SUBSTITUTE(SUBSTITUTE(SUBSTITUTE(SUBSTITUTE(KALINDO[[#This Row],[N.B.nota]]," ",""),"-",""),"(",""),")",""),".",""),",",""),"/",""))</f>
        <v/>
      </c>
      <c r="W400" s="31" t="str">
        <f ca="1">IF(KALINDO[[#This Row],[concat]]="","",MATCH(KALINDO[[#This Row],[concat]],[3]!db[NB NOTA_C],0)+1)</f>
        <v/>
      </c>
      <c r="X400" s="31" t="str">
        <f ca="1">IF(KALINDO[[#This Row],[N.B.nota]]="","",ADDRESS(ROW(KALINDO[QB]),COLUMN(KALINDO[QB]))&amp;":"&amp;ADDRESS(ROW(),COLUMN(KALINDO[QB])))</f>
        <v/>
      </c>
      <c r="Y400" s="46" t="str">
        <f ca="1">IF(KALINDO[[#This Row],[//]]="","",HYPERLINK("[../DB.xlsx]DB!e"&amp;MATCH(KALINDO[[#This Row],[concat]],[3]!db[NB NOTA_C],0)+1,"&gt;"))</f>
        <v/>
      </c>
      <c r="Z400" s="32" t="str">
        <f ca="1">IF(KALINDO[[#This Row],[ID NOTA]]="",INDIRECT(ADDRESS(ROW()-1,COLUMN())),KALINDO[[#This Row],[ID NOTA]])</f>
        <v>ID NOTA_H</v>
      </c>
    </row>
    <row r="401" spans="1:26" x14ac:dyDescent="0.25">
      <c r="A401" s="32"/>
      <c r="B401" s="48" t="str">
        <f>IF(KALINDO[[#This Row],[N_ID]]="","",INDEX(Table1[ID],MATCH(KALINDO[[#This Row],[N_ID]],Table1[N_ID],0)))</f>
        <v/>
      </c>
      <c r="C401" s="48" t="str">
        <f ca="1">IF(KALINDO[[#This Row],[//]]="","",HYPERLINK("[NOTA.xlsx]NOTA!D"&amp;KALINDO[[#This Row],[//]]+2,"&gt;"))</f>
        <v/>
      </c>
      <c r="D401" s="48" t="str">
        <f>IF(KALINDO[[#This Row],[ID NOTA]]="","",INDEX(Table1[QB],MATCH(KALINDO[[#This Row],[ID NOTA]],Table1[ID],0)))</f>
        <v/>
      </c>
      <c r="E40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01" s="48"/>
      <c r="G401" s="30" t="str">
        <f ca="1">IF(KALINDO[[#This Row],[N_ID]]="","",INDEX(INDIRECT($2:$2),KALINDO[[#This Row],[//]]))</f>
        <v/>
      </c>
      <c r="H401" s="30" t="str">
        <f ca="1">IF(KALINDO[[#This Row],[N_ID]]="","",INDEX(INDIRECT($2:$2),KALINDO[[#This Row],[//]]))</f>
        <v/>
      </c>
      <c r="I401" s="31" t="str">
        <f ca="1">IF(KALINDO[[#This Row],[N_ID]]="","",INDEX(INDIRECT($2:$2),KALINDO[[#This Row],[//]]))</f>
        <v/>
      </c>
      <c r="J401" s="31" t="str">
        <f ca="1">IF(KALINDO[[#This Row],[//]]="","",INDEX([3]!db[NB PAJAK],KALINDO[[#This Row],[stt]]-1))</f>
        <v/>
      </c>
      <c r="K401" s="48" t="str">
        <f ca="1">IF(KALINDO[[#This Row],[//]]="","",INDEX(INDIRECT($2:$2),KALINDO[[#This Row],[//]]))</f>
        <v/>
      </c>
      <c r="L401" s="48" t="str">
        <f ca="1">IF(KALINDO[[#This Row],[//]]="","",INDEX(INDIRECT($2:$2),KALINDO[[#This Row],[//]]))</f>
        <v/>
      </c>
      <c r="M401" s="48" t="str">
        <f ca="1">IF(KALINDO[[#This Row],[//]]="","",INDEX(INDIRECT($2:$2),KALINDO[[#This Row],[//]]))</f>
        <v/>
      </c>
      <c r="N401" s="33" t="str">
        <f ca="1">IF(KALINDO[[#This Row],[//]]="","",INDEX(INDIRECT($2:$2),KALINDO[[#This Row],[//]]))</f>
        <v/>
      </c>
      <c r="O401" s="44" t="str">
        <f ca="1">IF(KALINDO[[#This Row],[//]]="","",INDEX(INDIRECT($2:$2),KALINDO[[#This Row],[//]]))</f>
        <v/>
      </c>
      <c r="P401" s="44" t="str">
        <f ca="1">IF(KALINDO[[#This Row],[//]]="","",IF(INDEX(INDIRECT($2:$2),KALINDO[[#This Row],[//]])="","",INDEX(INDIRECT($2:$2),KALINDO[[#This Row],[//]])))</f>
        <v/>
      </c>
      <c r="Q401" s="33" t="str">
        <f ca="1">IF(KALINDO[[#This Row],[//]]="","",INDEX(INDIRECT($2:$2),KALINDO[[#This Row],[//]]))</f>
        <v/>
      </c>
      <c r="R4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01" s="45" t="str">
        <f ca="1">IF(KALINDO[[#This Row],[//]]="","",IF(INDEX(INDIRECT($2:$2),KALINDO[[#This Row],[//]])="","",INDEX(INDIRECT($2:$2),KALINDO[[#This Row],[//]])))</f>
        <v/>
      </c>
      <c r="U401" s="31" t="str">
        <f ca="1">IF(KALINDO[[#This Row],[//]]="","",INDEX(INDIRECT($2:$2),KALINDO[[#This Row],[//]]))</f>
        <v/>
      </c>
      <c r="V401" s="31" t="str">
        <f ca="1">LOWER(SUBSTITUTE(SUBSTITUTE(SUBSTITUTE(SUBSTITUTE(SUBSTITUTE(SUBSTITUTE(SUBSTITUTE(KALINDO[[#This Row],[N.B.nota]]," ",""),"-",""),"(",""),")",""),".",""),",",""),"/",""))</f>
        <v/>
      </c>
      <c r="W401" s="31" t="str">
        <f ca="1">IF(KALINDO[[#This Row],[concat]]="","",MATCH(KALINDO[[#This Row],[concat]],[3]!db[NB NOTA_C],0)+1)</f>
        <v/>
      </c>
      <c r="X401" s="31" t="str">
        <f ca="1">IF(KALINDO[[#This Row],[N.B.nota]]="","",ADDRESS(ROW(KALINDO[QB]),COLUMN(KALINDO[QB]))&amp;":"&amp;ADDRESS(ROW(),COLUMN(KALINDO[QB])))</f>
        <v/>
      </c>
      <c r="Y401" s="46" t="str">
        <f ca="1">IF(KALINDO[[#This Row],[//]]="","",HYPERLINK("[../DB.xlsx]DB!e"&amp;MATCH(KALINDO[[#This Row],[concat]],[3]!db[NB NOTA_C],0)+1,"&gt;"))</f>
        <v/>
      </c>
      <c r="Z401" s="32" t="str">
        <f ca="1">IF(KALINDO[[#This Row],[ID NOTA]]="",INDIRECT(ADDRESS(ROW()-1,COLUMN())),KALINDO[[#This Row],[ID NOTA]])</f>
        <v>ID NOTA_H</v>
      </c>
    </row>
    <row r="402" spans="1:26" x14ac:dyDescent="0.25">
      <c r="A402" s="32"/>
      <c r="B402" s="48" t="str">
        <f>IF(KALINDO[[#This Row],[N_ID]]="","",INDEX(Table1[ID],MATCH(KALINDO[[#This Row],[N_ID]],Table1[N_ID],0)))</f>
        <v/>
      </c>
      <c r="C402" s="48" t="str">
        <f ca="1">IF(KALINDO[[#This Row],[//]]="","",HYPERLINK("[NOTA.xlsx]NOTA!D"&amp;KALINDO[[#This Row],[//]]+2,"&gt;"))</f>
        <v/>
      </c>
      <c r="D402" s="48" t="str">
        <f>IF(KALINDO[[#This Row],[ID NOTA]]="","",INDEX(Table1[QB],MATCH(KALINDO[[#This Row],[ID NOTA]],Table1[ID],0)))</f>
        <v/>
      </c>
      <c r="E40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02" s="48"/>
      <c r="G402" s="30" t="str">
        <f ca="1">IF(KALINDO[[#This Row],[N_ID]]="","",INDEX(INDIRECT($2:$2),KALINDO[[#This Row],[//]]))</f>
        <v/>
      </c>
      <c r="H402" s="30" t="str">
        <f ca="1">IF(KALINDO[[#This Row],[N_ID]]="","",INDEX(INDIRECT($2:$2),KALINDO[[#This Row],[//]]))</f>
        <v/>
      </c>
      <c r="I402" s="31" t="str">
        <f ca="1">IF(KALINDO[[#This Row],[N_ID]]="","",INDEX(INDIRECT($2:$2),KALINDO[[#This Row],[//]]))</f>
        <v/>
      </c>
      <c r="J402" s="31" t="str">
        <f ca="1">IF(KALINDO[[#This Row],[//]]="","",INDEX([3]!db[NB PAJAK],KALINDO[[#This Row],[stt]]-1))</f>
        <v/>
      </c>
      <c r="K402" s="48" t="str">
        <f ca="1">IF(KALINDO[[#This Row],[//]]="","",INDEX(INDIRECT($2:$2),KALINDO[[#This Row],[//]]))</f>
        <v/>
      </c>
      <c r="L402" s="48" t="str">
        <f ca="1">IF(KALINDO[[#This Row],[//]]="","",INDEX(INDIRECT($2:$2),KALINDO[[#This Row],[//]]))</f>
        <v/>
      </c>
      <c r="M402" s="48" t="str">
        <f ca="1">IF(KALINDO[[#This Row],[//]]="","",INDEX(INDIRECT($2:$2),KALINDO[[#This Row],[//]]))</f>
        <v/>
      </c>
      <c r="N402" s="33" t="str">
        <f ca="1">IF(KALINDO[[#This Row],[//]]="","",INDEX(INDIRECT($2:$2),KALINDO[[#This Row],[//]]))</f>
        <v/>
      </c>
      <c r="O402" s="44" t="str">
        <f ca="1">IF(KALINDO[[#This Row],[//]]="","",INDEX(INDIRECT($2:$2),KALINDO[[#This Row],[//]]))</f>
        <v/>
      </c>
      <c r="P402" s="44" t="str">
        <f ca="1">IF(KALINDO[[#This Row],[//]]="","",IF(INDEX(INDIRECT($2:$2),KALINDO[[#This Row],[//]])="","",INDEX(INDIRECT($2:$2),KALINDO[[#This Row],[//]])))</f>
        <v/>
      </c>
      <c r="Q402" s="33" t="str">
        <f ca="1">IF(KALINDO[[#This Row],[//]]="","",INDEX(INDIRECT($2:$2),KALINDO[[#This Row],[//]]))</f>
        <v/>
      </c>
      <c r="R4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02" s="45" t="str">
        <f ca="1">IF(KALINDO[[#This Row],[//]]="","",IF(INDEX(INDIRECT($2:$2),KALINDO[[#This Row],[//]])="","",INDEX(INDIRECT($2:$2),KALINDO[[#This Row],[//]])))</f>
        <v/>
      </c>
      <c r="U402" s="31" t="str">
        <f ca="1">IF(KALINDO[[#This Row],[//]]="","",INDEX(INDIRECT($2:$2),KALINDO[[#This Row],[//]]))</f>
        <v/>
      </c>
      <c r="V402" s="31" t="str">
        <f ca="1">LOWER(SUBSTITUTE(SUBSTITUTE(SUBSTITUTE(SUBSTITUTE(SUBSTITUTE(SUBSTITUTE(SUBSTITUTE(KALINDO[[#This Row],[N.B.nota]]," ",""),"-",""),"(",""),")",""),".",""),",",""),"/",""))</f>
        <v/>
      </c>
      <c r="W402" s="31" t="str">
        <f ca="1">IF(KALINDO[[#This Row],[concat]]="","",MATCH(KALINDO[[#This Row],[concat]],[3]!db[NB NOTA_C],0)+1)</f>
        <v/>
      </c>
      <c r="X402" s="31" t="str">
        <f ca="1">IF(KALINDO[[#This Row],[N.B.nota]]="","",ADDRESS(ROW(KALINDO[QB]),COLUMN(KALINDO[QB]))&amp;":"&amp;ADDRESS(ROW(),COLUMN(KALINDO[QB])))</f>
        <v/>
      </c>
      <c r="Y402" s="46" t="str">
        <f ca="1">IF(KALINDO[[#This Row],[//]]="","",HYPERLINK("[../DB.xlsx]DB!e"&amp;MATCH(KALINDO[[#This Row],[concat]],[3]!db[NB NOTA_C],0)+1,"&gt;"))</f>
        <v/>
      </c>
      <c r="Z402" s="32" t="str">
        <f ca="1">IF(KALINDO[[#This Row],[ID NOTA]]="",INDIRECT(ADDRESS(ROW()-1,COLUMN())),KALINDO[[#This Row],[ID NOTA]])</f>
        <v>ID NOTA_H</v>
      </c>
    </row>
    <row r="403" spans="1:26" x14ac:dyDescent="0.25">
      <c r="A403" s="32"/>
      <c r="B403" s="48" t="str">
        <f>IF(KALINDO[[#This Row],[N_ID]]="","",INDEX(Table1[ID],MATCH(KALINDO[[#This Row],[N_ID]],Table1[N_ID],0)))</f>
        <v/>
      </c>
      <c r="C403" s="48" t="str">
        <f ca="1">IF(KALINDO[[#This Row],[//]]="","",HYPERLINK("[NOTA.xlsx]NOTA!D"&amp;KALINDO[[#This Row],[//]]+2,"&gt;"))</f>
        <v/>
      </c>
      <c r="D403" s="48" t="str">
        <f>IF(KALINDO[[#This Row],[ID NOTA]]="","",INDEX(Table1[QB],MATCH(KALINDO[[#This Row],[ID NOTA]],Table1[ID],0)))</f>
        <v/>
      </c>
      <c r="E40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03" s="48"/>
      <c r="G403" s="30" t="str">
        <f ca="1">IF(KALINDO[[#This Row],[N_ID]]="","",INDEX(INDIRECT($2:$2),KALINDO[[#This Row],[//]]))</f>
        <v/>
      </c>
      <c r="H403" s="30" t="str">
        <f ca="1">IF(KALINDO[[#This Row],[N_ID]]="","",INDEX(INDIRECT($2:$2),KALINDO[[#This Row],[//]]))</f>
        <v/>
      </c>
      <c r="I403" s="31" t="str">
        <f ca="1">IF(KALINDO[[#This Row],[N_ID]]="","",INDEX(INDIRECT($2:$2),KALINDO[[#This Row],[//]]))</f>
        <v/>
      </c>
      <c r="J403" s="31" t="str">
        <f ca="1">IF(KALINDO[[#This Row],[//]]="","",INDEX([3]!db[NB PAJAK],KALINDO[[#This Row],[stt]]-1))</f>
        <v/>
      </c>
      <c r="K403" s="48" t="str">
        <f ca="1">IF(KALINDO[[#This Row],[//]]="","",INDEX(INDIRECT($2:$2),KALINDO[[#This Row],[//]]))</f>
        <v/>
      </c>
      <c r="L403" s="48" t="str">
        <f ca="1">IF(KALINDO[[#This Row],[//]]="","",INDEX(INDIRECT($2:$2),KALINDO[[#This Row],[//]]))</f>
        <v/>
      </c>
      <c r="M403" s="48" t="str">
        <f ca="1">IF(KALINDO[[#This Row],[//]]="","",INDEX(INDIRECT($2:$2),KALINDO[[#This Row],[//]]))</f>
        <v/>
      </c>
      <c r="N403" s="33" t="str">
        <f ca="1">IF(KALINDO[[#This Row],[//]]="","",INDEX(INDIRECT($2:$2),KALINDO[[#This Row],[//]]))</f>
        <v/>
      </c>
      <c r="O403" s="44" t="str">
        <f ca="1">IF(KALINDO[[#This Row],[//]]="","",INDEX(INDIRECT($2:$2),KALINDO[[#This Row],[//]]))</f>
        <v/>
      </c>
      <c r="P403" s="44" t="str">
        <f ca="1">IF(KALINDO[[#This Row],[//]]="","",IF(INDEX(INDIRECT($2:$2),KALINDO[[#This Row],[//]])="","",INDEX(INDIRECT($2:$2),KALINDO[[#This Row],[//]])))</f>
        <v/>
      </c>
      <c r="Q403" s="33" t="str">
        <f ca="1">IF(KALINDO[[#This Row],[//]]="","",INDEX(INDIRECT($2:$2),KALINDO[[#This Row],[//]]))</f>
        <v/>
      </c>
      <c r="R4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03" s="45" t="str">
        <f ca="1">IF(KALINDO[[#This Row],[//]]="","",IF(INDEX(INDIRECT($2:$2),KALINDO[[#This Row],[//]])="","",INDEX(INDIRECT($2:$2),KALINDO[[#This Row],[//]])))</f>
        <v/>
      </c>
      <c r="U403" s="31" t="str">
        <f ca="1">IF(KALINDO[[#This Row],[//]]="","",INDEX(INDIRECT($2:$2),KALINDO[[#This Row],[//]]))</f>
        <v/>
      </c>
      <c r="V403" s="31" t="str">
        <f ca="1">LOWER(SUBSTITUTE(SUBSTITUTE(SUBSTITUTE(SUBSTITUTE(SUBSTITUTE(SUBSTITUTE(SUBSTITUTE(KALINDO[[#This Row],[N.B.nota]]," ",""),"-",""),"(",""),")",""),".",""),",",""),"/",""))</f>
        <v/>
      </c>
      <c r="W403" s="31" t="str">
        <f ca="1">IF(KALINDO[[#This Row],[concat]]="","",MATCH(KALINDO[[#This Row],[concat]],[3]!db[NB NOTA_C],0)+1)</f>
        <v/>
      </c>
      <c r="X403" s="31" t="str">
        <f ca="1">IF(KALINDO[[#This Row],[N.B.nota]]="","",ADDRESS(ROW(KALINDO[QB]),COLUMN(KALINDO[QB]))&amp;":"&amp;ADDRESS(ROW(),COLUMN(KALINDO[QB])))</f>
        <v/>
      </c>
      <c r="Y403" s="46" t="str">
        <f ca="1">IF(KALINDO[[#This Row],[//]]="","",HYPERLINK("[../DB.xlsx]DB!e"&amp;MATCH(KALINDO[[#This Row],[concat]],[3]!db[NB NOTA_C],0)+1,"&gt;"))</f>
        <v/>
      </c>
      <c r="Z403" s="32" t="str">
        <f ca="1">IF(KALINDO[[#This Row],[ID NOTA]]="",INDIRECT(ADDRESS(ROW()-1,COLUMN())),KALINDO[[#This Row],[ID NOTA]])</f>
        <v>ID NOTA_H</v>
      </c>
    </row>
    <row r="404" spans="1:26" x14ac:dyDescent="0.25">
      <c r="A404" s="32"/>
      <c r="B404" s="48" t="str">
        <f>IF(KALINDO[[#This Row],[N_ID]]="","",INDEX(Table1[ID],MATCH(KALINDO[[#This Row],[N_ID]],Table1[N_ID],0)))</f>
        <v/>
      </c>
      <c r="C404" s="48" t="str">
        <f ca="1">IF(KALINDO[[#This Row],[//]]="","",HYPERLINK("[NOTA.xlsx]NOTA!D"&amp;KALINDO[[#This Row],[//]]+2,"&gt;"))</f>
        <v/>
      </c>
      <c r="D404" s="48" t="str">
        <f>IF(KALINDO[[#This Row],[ID NOTA]]="","",INDEX(Table1[QB],MATCH(KALINDO[[#This Row],[ID NOTA]],Table1[ID],0)))</f>
        <v/>
      </c>
      <c r="E40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04" s="48"/>
      <c r="G404" s="30" t="str">
        <f ca="1">IF(KALINDO[[#This Row],[N_ID]]="","",INDEX(INDIRECT($2:$2),KALINDO[[#This Row],[//]]))</f>
        <v/>
      </c>
      <c r="H404" s="30" t="str">
        <f ca="1">IF(KALINDO[[#This Row],[N_ID]]="","",INDEX(INDIRECT($2:$2),KALINDO[[#This Row],[//]]))</f>
        <v/>
      </c>
      <c r="I404" s="31" t="str">
        <f ca="1">IF(KALINDO[[#This Row],[N_ID]]="","",INDEX(INDIRECT($2:$2),KALINDO[[#This Row],[//]]))</f>
        <v/>
      </c>
      <c r="J404" s="31" t="str">
        <f ca="1">IF(KALINDO[[#This Row],[//]]="","",INDEX([3]!db[NB PAJAK],KALINDO[[#This Row],[stt]]-1))</f>
        <v/>
      </c>
      <c r="K404" s="48" t="str">
        <f ca="1">IF(KALINDO[[#This Row],[//]]="","",INDEX(INDIRECT($2:$2),KALINDO[[#This Row],[//]]))</f>
        <v/>
      </c>
      <c r="L404" s="48" t="str">
        <f ca="1">IF(KALINDO[[#This Row],[//]]="","",INDEX(INDIRECT($2:$2),KALINDO[[#This Row],[//]]))</f>
        <v/>
      </c>
      <c r="M404" s="48" t="str">
        <f ca="1">IF(KALINDO[[#This Row],[//]]="","",INDEX(INDIRECT($2:$2),KALINDO[[#This Row],[//]]))</f>
        <v/>
      </c>
      <c r="N404" s="33" t="str">
        <f ca="1">IF(KALINDO[[#This Row],[//]]="","",INDEX(INDIRECT($2:$2),KALINDO[[#This Row],[//]]))</f>
        <v/>
      </c>
      <c r="O404" s="44" t="str">
        <f ca="1">IF(KALINDO[[#This Row],[//]]="","",INDEX(INDIRECT($2:$2),KALINDO[[#This Row],[//]]))</f>
        <v/>
      </c>
      <c r="P404" s="44" t="str">
        <f ca="1">IF(KALINDO[[#This Row],[//]]="","",IF(INDEX(INDIRECT($2:$2),KALINDO[[#This Row],[//]])="","",INDEX(INDIRECT($2:$2),KALINDO[[#This Row],[//]])))</f>
        <v/>
      </c>
      <c r="Q404" s="33" t="str">
        <f ca="1">IF(KALINDO[[#This Row],[//]]="","",INDEX(INDIRECT($2:$2),KALINDO[[#This Row],[//]]))</f>
        <v/>
      </c>
      <c r="R4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04" s="45" t="str">
        <f ca="1">IF(KALINDO[[#This Row],[//]]="","",IF(INDEX(INDIRECT($2:$2),KALINDO[[#This Row],[//]])="","",INDEX(INDIRECT($2:$2),KALINDO[[#This Row],[//]])))</f>
        <v/>
      </c>
      <c r="U404" s="31" t="str">
        <f ca="1">IF(KALINDO[[#This Row],[//]]="","",INDEX(INDIRECT($2:$2),KALINDO[[#This Row],[//]]))</f>
        <v/>
      </c>
      <c r="V404" s="31" t="str">
        <f ca="1">LOWER(SUBSTITUTE(SUBSTITUTE(SUBSTITUTE(SUBSTITUTE(SUBSTITUTE(SUBSTITUTE(SUBSTITUTE(KALINDO[[#This Row],[N.B.nota]]," ",""),"-",""),"(",""),")",""),".",""),",",""),"/",""))</f>
        <v/>
      </c>
      <c r="W404" s="31" t="str">
        <f ca="1">IF(KALINDO[[#This Row],[concat]]="","",MATCH(KALINDO[[#This Row],[concat]],[3]!db[NB NOTA_C],0)+1)</f>
        <v/>
      </c>
      <c r="X404" s="31" t="str">
        <f ca="1">IF(KALINDO[[#This Row],[N.B.nota]]="","",ADDRESS(ROW(KALINDO[QB]),COLUMN(KALINDO[QB]))&amp;":"&amp;ADDRESS(ROW(),COLUMN(KALINDO[QB])))</f>
        <v/>
      </c>
      <c r="Y404" s="46" t="str">
        <f ca="1">IF(KALINDO[[#This Row],[//]]="","",HYPERLINK("[../DB.xlsx]DB!e"&amp;MATCH(KALINDO[[#This Row],[concat]],[3]!db[NB NOTA_C],0)+1,"&gt;"))</f>
        <v/>
      </c>
      <c r="Z404" s="32" t="str">
        <f ca="1">IF(KALINDO[[#This Row],[ID NOTA]]="",INDIRECT(ADDRESS(ROW()-1,COLUMN())),KALINDO[[#This Row],[ID NOTA]])</f>
        <v>ID NOTA_H</v>
      </c>
    </row>
    <row r="405" spans="1:26" x14ac:dyDescent="0.25">
      <c r="A405" s="32"/>
      <c r="B405" s="48" t="str">
        <f>IF(KALINDO[[#This Row],[N_ID]]="","",INDEX(Table1[ID],MATCH(KALINDO[[#This Row],[N_ID]],Table1[N_ID],0)))</f>
        <v/>
      </c>
      <c r="C405" s="48" t="str">
        <f ca="1">IF(KALINDO[[#This Row],[//]]="","",HYPERLINK("[NOTA.xlsx]NOTA!D"&amp;KALINDO[[#This Row],[//]]+2,"&gt;"))</f>
        <v/>
      </c>
      <c r="D405" s="48" t="str">
        <f>IF(KALINDO[[#This Row],[ID NOTA]]="","",INDEX(Table1[QB],MATCH(KALINDO[[#This Row],[ID NOTA]],Table1[ID],0)))</f>
        <v/>
      </c>
      <c r="E40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05" s="48"/>
      <c r="G405" s="30" t="str">
        <f ca="1">IF(KALINDO[[#This Row],[N_ID]]="","",INDEX(INDIRECT($2:$2),KALINDO[[#This Row],[//]]))</f>
        <v/>
      </c>
      <c r="H405" s="30" t="str">
        <f ca="1">IF(KALINDO[[#This Row],[N_ID]]="","",INDEX(INDIRECT($2:$2),KALINDO[[#This Row],[//]]))</f>
        <v/>
      </c>
      <c r="I405" s="31" t="str">
        <f ca="1">IF(KALINDO[[#This Row],[N_ID]]="","",INDEX(INDIRECT($2:$2),KALINDO[[#This Row],[//]]))</f>
        <v/>
      </c>
      <c r="J405" s="31" t="str">
        <f ca="1">IF(KALINDO[[#This Row],[//]]="","",INDEX([3]!db[NB PAJAK],KALINDO[[#This Row],[stt]]-1))</f>
        <v/>
      </c>
      <c r="K405" s="48" t="str">
        <f ca="1">IF(KALINDO[[#This Row],[//]]="","",INDEX(INDIRECT($2:$2),KALINDO[[#This Row],[//]]))</f>
        <v/>
      </c>
      <c r="L405" s="48" t="str">
        <f ca="1">IF(KALINDO[[#This Row],[//]]="","",INDEX(INDIRECT($2:$2),KALINDO[[#This Row],[//]]))</f>
        <v/>
      </c>
      <c r="M405" s="48" t="str">
        <f ca="1">IF(KALINDO[[#This Row],[//]]="","",INDEX(INDIRECT($2:$2),KALINDO[[#This Row],[//]]))</f>
        <v/>
      </c>
      <c r="N405" s="33" t="str">
        <f ca="1">IF(KALINDO[[#This Row],[//]]="","",INDEX(INDIRECT($2:$2),KALINDO[[#This Row],[//]]))</f>
        <v/>
      </c>
      <c r="O405" s="44" t="str">
        <f ca="1">IF(KALINDO[[#This Row],[//]]="","",INDEX(INDIRECT($2:$2),KALINDO[[#This Row],[//]]))</f>
        <v/>
      </c>
      <c r="P405" s="44" t="str">
        <f ca="1">IF(KALINDO[[#This Row],[//]]="","",IF(INDEX(INDIRECT($2:$2),KALINDO[[#This Row],[//]])="","",INDEX(INDIRECT($2:$2),KALINDO[[#This Row],[//]])))</f>
        <v/>
      </c>
      <c r="Q405" s="33" t="str">
        <f ca="1">IF(KALINDO[[#This Row],[//]]="","",INDEX(INDIRECT($2:$2),KALINDO[[#This Row],[//]]))</f>
        <v/>
      </c>
      <c r="R4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05" s="45" t="str">
        <f ca="1">IF(KALINDO[[#This Row],[//]]="","",IF(INDEX(INDIRECT($2:$2),KALINDO[[#This Row],[//]])="","",INDEX(INDIRECT($2:$2),KALINDO[[#This Row],[//]])))</f>
        <v/>
      </c>
      <c r="U405" s="31" t="str">
        <f ca="1">IF(KALINDO[[#This Row],[//]]="","",INDEX(INDIRECT($2:$2),KALINDO[[#This Row],[//]]))</f>
        <v/>
      </c>
      <c r="V405" s="31" t="str">
        <f ca="1">LOWER(SUBSTITUTE(SUBSTITUTE(SUBSTITUTE(SUBSTITUTE(SUBSTITUTE(SUBSTITUTE(SUBSTITUTE(KALINDO[[#This Row],[N.B.nota]]," ",""),"-",""),"(",""),")",""),".",""),",",""),"/",""))</f>
        <v/>
      </c>
      <c r="W405" s="31" t="str">
        <f ca="1">IF(KALINDO[[#This Row],[concat]]="","",MATCH(KALINDO[[#This Row],[concat]],[3]!db[NB NOTA_C],0)+1)</f>
        <v/>
      </c>
      <c r="X405" s="31" t="str">
        <f ca="1">IF(KALINDO[[#This Row],[N.B.nota]]="","",ADDRESS(ROW(KALINDO[QB]),COLUMN(KALINDO[QB]))&amp;":"&amp;ADDRESS(ROW(),COLUMN(KALINDO[QB])))</f>
        <v/>
      </c>
      <c r="Y405" s="46" t="str">
        <f ca="1">IF(KALINDO[[#This Row],[//]]="","",HYPERLINK("[../DB.xlsx]DB!e"&amp;MATCH(KALINDO[[#This Row],[concat]],[3]!db[NB NOTA_C],0)+1,"&gt;"))</f>
        <v/>
      </c>
      <c r="Z405" s="32" t="str">
        <f ca="1">IF(KALINDO[[#This Row],[ID NOTA]]="",INDIRECT(ADDRESS(ROW()-1,COLUMN())),KALINDO[[#This Row],[ID NOTA]])</f>
        <v>ID NOTA_H</v>
      </c>
    </row>
    <row r="406" spans="1:26" x14ac:dyDescent="0.25">
      <c r="A406" s="32"/>
      <c r="B406" s="48" t="str">
        <f>IF(KALINDO[[#This Row],[N_ID]]="","",INDEX(Table1[ID],MATCH(KALINDO[[#This Row],[N_ID]],Table1[N_ID],0)))</f>
        <v/>
      </c>
      <c r="C406" s="48" t="str">
        <f ca="1">IF(KALINDO[[#This Row],[//]]="","",HYPERLINK("[NOTA.xlsx]NOTA!D"&amp;KALINDO[[#This Row],[//]]+2,"&gt;"))</f>
        <v/>
      </c>
      <c r="D406" s="48" t="str">
        <f>IF(KALINDO[[#This Row],[ID NOTA]]="","",INDEX(Table1[QB],MATCH(KALINDO[[#This Row],[ID NOTA]],Table1[ID],0)))</f>
        <v/>
      </c>
      <c r="E40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06" s="48"/>
      <c r="G406" s="30" t="str">
        <f ca="1">IF(KALINDO[[#This Row],[N_ID]]="","",INDEX(INDIRECT($2:$2),KALINDO[[#This Row],[//]]))</f>
        <v/>
      </c>
      <c r="H406" s="30" t="str">
        <f ca="1">IF(KALINDO[[#This Row],[N_ID]]="","",INDEX(INDIRECT($2:$2),KALINDO[[#This Row],[//]]))</f>
        <v/>
      </c>
      <c r="I406" s="31" t="str">
        <f ca="1">IF(KALINDO[[#This Row],[N_ID]]="","",INDEX(INDIRECT($2:$2),KALINDO[[#This Row],[//]]))</f>
        <v/>
      </c>
      <c r="J406" s="31" t="str">
        <f ca="1">IF(KALINDO[[#This Row],[//]]="","",INDEX([3]!db[NB PAJAK],KALINDO[[#This Row],[stt]]-1))</f>
        <v/>
      </c>
      <c r="K406" s="48" t="str">
        <f ca="1">IF(KALINDO[[#This Row],[//]]="","",INDEX(INDIRECT($2:$2),KALINDO[[#This Row],[//]]))</f>
        <v/>
      </c>
      <c r="L406" s="48" t="str">
        <f ca="1">IF(KALINDO[[#This Row],[//]]="","",INDEX(INDIRECT($2:$2),KALINDO[[#This Row],[//]]))</f>
        <v/>
      </c>
      <c r="M406" s="48" t="str">
        <f ca="1">IF(KALINDO[[#This Row],[//]]="","",INDEX(INDIRECT($2:$2),KALINDO[[#This Row],[//]]))</f>
        <v/>
      </c>
      <c r="N406" s="33" t="str">
        <f ca="1">IF(KALINDO[[#This Row],[//]]="","",INDEX(INDIRECT($2:$2),KALINDO[[#This Row],[//]]))</f>
        <v/>
      </c>
      <c r="O406" s="44" t="str">
        <f ca="1">IF(KALINDO[[#This Row],[//]]="","",INDEX(INDIRECT($2:$2),KALINDO[[#This Row],[//]]))</f>
        <v/>
      </c>
      <c r="P406" s="44" t="str">
        <f ca="1">IF(KALINDO[[#This Row],[//]]="","",IF(INDEX(INDIRECT($2:$2),KALINDO[[#This Row],[//]])="","",INDEX(INDIRECT($2:$2),KALINDO[[#This Row],[//]])))</f>
        <v/>
      </c>
      <c r="Q406" s="33" t="str">
        <f ca="1">IF(KALINDO[[#This Row],[//]]="","",INDEX(INDIRECT($2:$2),KALINDO[[#This Row],[//]]))</f>
        <v/>
      </c>
      <c r="R4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06" s="45" t="str">
        <f ca="1">IF(KALINDO[[#This Row],[//]]="","",IF(INDEX(INDIRECT($2:$2),KALINDO[[#This Row],[//]])="","",INDEX(INDIRECT($2:$2),KALINDO[[#This Row],[//]])))</f>
        <v/>
      </c>
      <c r="U406" s="31" t="str">
        <f ca="1">IF(KALINDO[[#This Row],[//]]="","",INDEX(INDIRECT($2:$2),KALINDO[[#This Row],[//]]))</f>
        <v/>
      </c>
      <c r="V406" s="31" t="str">
        <f ca="1">LOWER(SUBSTITUTE(SUBSTITUTE(SUBSTITUTE(SUBSTITUTE(SUBSTITUTE(SUBSTITUTE(SUBSTITUTE(KALINDO[[#This Row],[N.B.nota]]," ",""),"-",""),"(",""),")",""),".",""),",",""),"/",""))</f>
        <v/>
      </c>
      <c r="W406" s="31" t="str">
        <f ca="1">IF(KALINDO[[#This Row],[concat]]="","",MATCH(KALINDO[[#This Row],[concat]],[3]!db[NB NOTA_C],0)+1)</f>
        <v/>
      </c>
      <c r="X406" s="31" t="str">
        <f ca="1">IF(KALINDO[[#This Row],[N.B.nota]]="","",ADDRESS(ROW(KALINDO[QB]),COLUMN(KALINDO[QB]))&amp;":"&amp;ADDRESS(ROW(),COLUMN(KALINDO[QB])))</f>
        <v/>
      </c>
      <c r="Y406" s="46" t="str">
        <f ca="1">IF(KALINDO[[#This Row],[//]]="","",HYPERLINK("[../DB.xlsx]DB!e"&amp;MATCH(KALINDO[[#This Row],[concat]],[3]!db[NB NOTA_C],0)+1,"&gt;"))</f>
        <v/>
      </c>
      <c r="Z406" s="32" t="str">
        <f ca="1">IF(KALINDO[[#This Row],[ID NOTA]]="",INDIRECT(ADDRESS(ROW()-1,COLUMN())),KALINDO[[#This Row],[ID NOTA]])</f>
        <v>ID NOTA_H</v>
      </c>
    </row>
    <row r="407" spans="1:26" x14ac:dyDescent="0.25">
      <c r="A407" s="32"/>
      <c r="B407" s="48" t="str">
        <f>IF(KALINDO[[#This Row],[N_ID]]="","",INDEX(Table1[ID],MATCH(KALINDO[[#This Row],[N_ID]],Table1[N_ID],0)))</f>
        <v/>
      </c>
      <c r="C407" s="48" t="str">
        <f ca="1">IF(KALINDO[[#This Row],[//]]="","",HYPERLINK("[NOTA.xlsx]NOTA!D"&amp;KALINDO[[#This Row],[//]]+2,"&gt;"))</f>
        <v/>
      </c>
      <c r="D407" s="48" t="str">
        <f>IF(KALINDO[[#This Row],[ID NOTA]]="","",INDEX(Table1[QB],MATCH(KALINDO[[#This Row],[ID NOTA]],Table1[ID],0)))</f>
        <v/>
      </c>
      <c r="E40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07" s="48"/>
      <c r="G407" s="30" t="str">
        <f ca="1">IF(KALINDO[[#This Row],[N_ID]]="","",INDEX(INDIRECT($2:$2),KALINDO[[#This Row],[//]]))</f>
        <v/>
      </c>
      <c r="H407" s="30" t="str">
        <f ca="1">IF(KALINDO[[#This Row],[N_ID]]="","",INDEX(INDIRECT($2:$2),KALINDO[[#This Row],[//]]))</f>
        <v/>
      </c>
      <c r="I407" s="31" t="str">
        <f ca="1">IF(KALINDO[[#This Row],[N_ID]]="","",INDEX(INDIRECT($2:$2),KALINDO[[#This Row],[//]]))</f>
        <v/>
      </c>
      <c r="J407" s="31" t="str">
        <f ca="1">IF(KALINDO[[#This Row],[//]]="","",INDEX([3]!db[NB PAJAK],KALINDO[[#This Row],[stt]]-1))</f>
        <v/>
      </c>
      <c r="K407" s="48" t="str">
        <f ca="1">IF(KALINDO[[#This Row],[//]]="","",INDEX(INDIRECT($2:$2),KALINDO[[#This Row],[//]]))</f>
        <v/>
      </c>
      <c r="L407" s="48" t="str">
        <f ca="1">IF(KALINDO[[#This Row],[//]]="","",INDEX(INDIRECT($2:$2),KALINDO[[#This Row],[//]]))</f>
        <v/>
      </c>
      <c r="M407" s="48" t="str">
        <f ca="1">IF(KALINDO[[#This Row],[//]]="","",INDEX(INDIRECT($2:$2),KALINDO[[#This Row],[//]]))</f>
        <v/>
      </c>
      <c r="N407" s="33" t="str">
        <f ca="1">IF(KALINDO[[#This Row],[//]]="","",INDEX(INDIRECT($2:$2),KALINDO[[#This Row],[//]]))</f>
        <v/>
      </c>
      <c r="O407" s="44" t="str">
        <f ca="1">IF(KALINDO[[#This Row],[//]]="","",INDEX(INDIRECT($2:$2),KALINDO[[#This Row],[//]]))</f>
        <v/>
      </c>
      <c r="P407" s="44" t="str">
        <f ca="1">IF(KALINDO[[#This Row],[//]]="","",IF(INDEX(INDIRECT($2:$2),KALINDO[[#This Row],[//]])="","",INDEX(INDIRECT($2:$2),KALINDO[[#This Row],[//]])))</f>
        <v/>
      </c>
      <c r="Q407" s="33" t="str">
        <f ca="1">IF(KALINDO[[#This Row],[//]]="","",INDEX(INDIRECT($2:$2),KALINDO[[#This Row],[//]]))</f>
        <v/>
      </c>
      <c r="R4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07" s="45" t="str">
        <f ca="1">IF(KALINDO[[#This Row],[//]]="","",IF(INDEX(INDIRECT($2:$2),KALINDO[[#This Row],[//]])="","",INDEX(INDIRECT($2:$2),KALINDO[[#This Row],[//]])))</f>
        <v/>
      </c>
      <c r="U407" s="31" t="str">
        <f ca="1">IF(KALINDO[[#This Row],[//]]="","",INDEX(INDIRECT($2:$2),KALINDO[[#This Row],[//]]))</f>
        <v/>
      </c>
      <c r="V407" s="31" t="str">
        <f ca="1">LOWER(SUBSTITUTE(SUBSTITUTE(SUBSTITUTE(SUBSTITUTE(SUBSTITUTE(SUBSTITUTE(SUBSTITUTE(KALINDO[[#This Row],[N.B.nota]]," ",""),"-",""),"(",""),")",""),".",""),",",""),"/",""))</f>
        <v/>
      </c>
      <c r="W407" s="31" t="str">
        <f ca="1">IF(KALINDO[[#This Row],[concat]]="","",MATCH(KALINDO[[#This Row],[concat]],[3]!db[NB NOTA_C],0)+1)</f>
        <v/>
      </c>
      <c r="X407" s="31" t="str">
        <f ca="1">IF(KALINDO[[#This Row],[N.B.nota]]="","",ADDRESS(ROW(KALINDO[QB]),COLUMN(KALINDO[QB]))&amp;":"&amp;ADDRESS(ROW(),COLUMN(KALINDO[QB])))</f>
        <v/>
      </c>
      <c r="Y407" s="46" t="str">
        <f ca="1">IF(KALINDO[[#This Row],[//]]="","",HYPERLINK("[../DB.xlsx]DB!e"&amp;MATCH(KALINDO[[#This Row],[concat]],[3]!db[NB NOTA_C],0)+1,"&gt;"))</f>
        <v/>
      </c>
      <c r="Z407" s="32" t="str">
        <f ca="1">IF(KALINDO[[#This Row],[ID NOTA]]="",INDIRECT(ADDRESS(ROW()-1,COLUMN())),KALINDO[[#This Row],[ID NOTA]])</f>
        <v>ID NOTA_H</v>
      </c>
    </row>
    <row r="408" spans="1:26" x14ac:dyDescent="0.25">
      <c r="A408" s="32"/>
      <c r="B408" s="48" t="str">
        <f>IF(KALINDO[[#This Row],[N_ID]]="","",INDEX(Table1[ID],MATCH(KALINDO[[#This Row],[N_ID]],Table1[N_ID],0)))</f>
        <v/>
      </c>
      <c r="C408" s="48" t="str">
        <f ca="1">IF(KALINDO[[#This Row],[//]]="","",HYPERLINK("[NOTA.xlsx]NOTA!D"&amp;KALINDO[[#This Row],[//]]+2,"&gt;"))</f>
        <v/>
      </c>
      <c r="D408" s="48" t="str">
        <f>IF(KALINDO[[#This Row],[ID NOTA]]="","",INDEX(Table1[QB],MATCH(KALINDO[[#This Row],[ID NOTA]],Table1[ID],0)))</f>
        <v/>
      </c>
      <c r="E40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08" s="48"/>
      <c r="G408" s="30" t="str">
        <f ca="1">IF(KALINDO[[#This Row],[N_ID]]="","",INDEX(INDIRECT($2:$2),KALINDO[[#This Row],[//]]))</f>
        <v/>
      </c>
      <c r="H408" s="30" t="str">
        <f ca="1">IF(KALINDO[[#This Row],[N_ID]]="","",INDEX(INDIRECT($2:$2),KALINDO[[#This Row],[//]]))</f>
        <v/>
      </c>
      <c r="I408" s="31" t="str">
        <f ca="1">IF(KALINDO[[#This Row],[N_ID]]="","",INDEX(INDIRECT($2:$2),KALINDO[[#This Row],[//]]))</f>
        <v/>
      </c>
      <c r="J408" s="31" t="str">
        <f ca="1">IF(KALINDO[[#This Row],[//]]="","",INDEX([3]!db[NB PAJAK],KALINDO[[#This Row],[stt]]-1))</f>
        <v/>
      </c>
      <c r="K408" s="48" t="str">
        <f ca="1">IF(KALINDO[[#This Row],[//]]="","",INDEX(INDIRECT($2:$2),KALINDO[[#This Row],[//]]))</f>
        <v/>
      </c>
      <c r="L408" s="48" t="str">
        <f ca="1">IF(KALINDO[[#This Row],[//]]="","",INDEX(INDIRECT($2:$2),KALINDO[[#This Row],[//]]))</f>
        <v/>
      </c>
      <c r="M408" s="48" t="str">
        <f ca="1">IF(KALINDO[[#This Row],[//]]="","",INDEX(INDIRECT($2:$2),KALINDO[[#This Row],[//]]))</f>
        <v/>
      </c>
      <c r="N408" s="33" t="str">
        <f ca="1">IF(KALINDO[[#This Row],[//]]="","",INDEX(INDIRECT($2:$2),KALINDO[[#This Row],[//]]))</f>
        <v/>
      </c>
      <c r="O408" s="44" t="str">
        <f ca="1">IF(KALINDO[[#This Row],[//]]="","",INDEX(INDIRECT($2:$2),KALINDO[[#This Row],[//]]))</f>
        <v/>
      </c>
      <c r="P408" s="44" t="str">
        <f ca="1">IF(KALINDO[[#This Row],[//]]="","",IF(INDEX(INDIRECT($2:$2),KALINDO[[#This Row],[//]])="","",INDEX(INDIRECT($2:$2),KALINDO[[#This Row],[//]])))</f>
        <v/>
      </c>
      <c r="Q408" s="33" t="str">
        <f ca="1">IF(KALINDO[[#This Row],[//]]="","",INDEX(INDIRECT($2:$2),KALINDO[[#This Row],[//]]))</f>
        <v/>
      </c>
      <c r="R4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08" s="45" t="str">
        <f ca="1">IF(KALINDO[[#This Row],[//]]="","",IF(INDEX(INDIRECT($2:$2),KALINDO[[#This Row],[//]])="","",INDEX(INDIRECT($2:$2),KALINDO[[#This Row],[//]])))</f>
        <v/>
      </c>
      <c r="U408" s="31" t="str">
        <f ca="1">IF(KALINDO[[#This Row],[//]]="","",INDEX(INDIRECT($2:$2),KALINDO[[#This Row],[//]]))</f>
        <v/>
      </c>
      <c r="V408" s="31" t="str">
        <f ca="1">LOWER(SUBSTITUTE(SUBSTITUTE(SUBSTITUTE(SUBSTITUTE(SUBSTITUTE(SUBSTITUTE(SUBSTITUTE(KALINDO[[#This Row],[N.B.nota]]," ",""),"-",""),"(",""),")",""),".",""),",",""),"/",""))</f>
        <v/>
      </c>
      <c r="W408" s="31" t="str">
        <f ca="1">IF(KALINDO[[#This Row],[concat]]="","",MATCH(KALINDO[[#This Row],[concat]],[3]!db[NB NOTA_C],0)+1)</f>
        <v/>
      </c>
      <c r="X408" s="31" t="str">
        <f ca="1">IF(KALINDO[[#This Row],[N.B.nota]]="","",ADDRESS(ROW(KALINDO[QB]),COLUMN(KALINDO[QB]))&amp;":"&amp;ADDRESS(ROW(),COLUMN(KALINDO[QB])))</f>
        <v/>
      </c>
      <c r="Y408" s="46" t="str">
        <f ca="1">IF(KALINDO[[#This Row],[//]]="","",HYPERLINK("[../DB.xlsx]DB!e"&amp;MATCH(KALINDO[[#This Row],[concat]],[3]!db[NB NOTA_C],0)+1,"&gt;"))</f>
        <v/>
      </c>
      <c r="Z408" s="32" t="str">
        <f ca="1">IF(KALINDO[[#This Row],[ID NOTA]]="",INDIRECT(ADDRESS(ROW()-1,COLUMN())),KALINDO[[#This Row],[ID NOTA]])</f>
        <v>ID NOTA_H</v>
      </c>
    </row>
    <row r="409" spans="1:26" x14ac:dyDescent="0.25">
      <c r="A409" s="32"/>
      <c r="B409" s="48" t="str">
        <f>IF(KALINDO[[#This Row],[N_ID]]="","",INDEX(Table1[ID],MATCH(KALINDO[[#This Row],[N_ID]],Table1[N_ID],0)))</f>
        <v/>
      </c>
      <c r="C409" s="48" t="str">
        <f ca="1">IF(KALINDO[[#This Row],[//]]="","",HYPERLINK("[NOTA.xlsx]NOTA!D"&amp;KALINDO[[#This Row],[//]]+2,"&gt;"))</f>
        <v/>
      </c>
      <c r="D409" s="48" t="str">
        <f>IF(KALINDO[[#This Row],[ID NOTA]]="","",INDEX(Table1[QB],MATCH(KALINDO[[#This Row],[ID NOTA]],Table1[ID],0)))</f>
        <v/>
      </c>
      <c r="E40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09" s="48"/>
      <c r="G409" s="30" t="str">
        <f ca="1">IF(KALINDO[[#This Row],[N_ID]]="","",INDEX(INDIRECT($2:$2),KALINDO[[#This Row],[//]]))</f>
        <v/>
      </c>
      <c r="H409" s="30" t="str">
        <f ca="1">IF(KALINDO[[#This Row],[N_ID]]="","",INDEX(INDIRECT($2:$2),KALINDO[[#This Row],[//]]))</f>
        <v/>
      </c>
      <c r="I409" s="31" t="str">
        <f ca="1">IF(KALINDO[[#This Row],[N_ID]]="","",INDEX(INDIRECT($2:$2),KALINDO[[#This Row],[//]]))</f>
        <v/>
      </c>
      <c r="J409" s="31" t="str">
        <f ca="1">IF(KALINDO[[#This Row],[//]]="","",INDEX([3]!db[NB PAJAK],KALINDO[[#This Row],[stt]]-1))</f>
        <v/>
      </c>
      <c r="K409" s="48" t="str">
        <f ca="1">IF(KALINDO[[#This Row],[//]]="","",INDEX(INDIRECT($2:$2),KALINDO[[#This Row],[//]]))</f>
        <v/>
      </c>
      <c r="L409" s="48" t="str">
        <f ca="1">IF(KALINDO[[#This Row],[//]]="","",INDEX(INDIRECT($2:$2),KALINDO[[#This Row],[//]]))</f>
        <v/>
      </c>
      <c r="M409" s="48" t="str">
        <f ca="1">IF(KALINDO[[#This Row],[//]]="","",INDEX(INDIRECT($2:$2),KALINDO[[#This Row],[//]]))</f>
        <v/>
      </c>
      <c r="N409" s="33" t="str">
        <f ca="1">IF(KALINDO[[#This Row],[//]]="","",INDEX(INDIRECT($2:$2),KALINDO[[#This Row],[//]]))</f>
        <v/>
      </c>
      <c r="O409" s="44" t="str">
        <f ca="1">IF(KALINDO[[#This Row],[//]]="","",INDEX(INDIRECT($2:$2),KALINDO[[#This Row],[//]]))</f>
        <v/>
      </c>
      <c r="P409" s="44" t="str">
        <f ca="1">IF(KALINDO[[#This Row],[//]]="","",IF(INDEX(INDIRECT($2:$2),KALINDO[[#This Row],[//]])="","",INDEX(INDIRECT($2:$2),KALINDO[[#This Row],[//]])))</f>
        <v/>
      </c>
      <c r="Q409" s="33" t="str">
        <f ca="1">IF(KALINDO[[#This Row],[//]]="","",INDEX(INDIRECT($2:$2),KALINDO[[#This Row],[//]]))</f>
        <v/>
      </c>
      <c r="R4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09" s="45" t="str">
        <f ca="1">IF(KALINDO[[#This Row],[//]]="","",IF(INDEX(INDIRECT($2:$2),KALINDO[[#This Row],[//]])="","",INDEX(INDIRECT($2:$2),KALINDO[[#This Row],[//]])))</f>
        <v/>
      </c>
      <c r="U409" s="31" t="str">
        <f ca="1">IF(KALINDO[[#This Row],[//]]="","",INDEX(INDIRECT($2:$2),KALINDO[[#This Row],[//]]))</f>
        <v/>
      </c>
      <c r="V409" s="31" t="str">
        <f ca="1">LOWER(SUBSTITUTE(SUBSTITUTE(SUBSTITUTE(SUBSTITUTE(SUBSTITUTE(SUBSTITUTE(SUBSTITUTE(KALINDO[[#This Row],[N.B.nota]]," ",""),"-",""),"(",""),")",""),".",""),",",""),"/",""))</f>
        <v/>
      </c>
      <c r="W409" s="31" t="str">
        <f ca="1">IF(KALINDO[[#This Row],[concat]]="","",MATCH(KALINDO[[#This Row],[concat]],[3]!db[NB NOTA_C],0)+1)</f>
        <v/>
      </c>
      <c r="X409" s="31" t="str">
        <f ca="1">IF(KALINDO[[#This Row],[N.B.nota]]="","",ADDRESS(ROW(KALINDO[QB]),COLUMN(KALINDO[QB]))&amp;":"&amp;ADDRESS(ROW(),COLUMN(KALINDO[QB])))</f>
        <v/>
      </c>
      <c r="Y409" s="46" t="str">
        <f ca="1">IF(KALINDO[[#This Row],[//]]="","",HYPERLINK("[../DB.xlsx]DB!e"&amp;MATCH(KALINDO[[#This Row],[concat]],[3]!db[NB NOTA_C],0)+1,"&gt;"))</f>
        <v/>
      </c>
      <c r="Z409" s="32" t="str">
        <f ca="1">IF(KALINDO[[#This Row],[ID NOTA]]="",INDIRECT(ADDRESS(ROW()-1,COLUMN())),KALINDO[[#This Row],[ID NOTA]])</f>
        <v>ID NOTA_H</v>
      </c>
    </row>
    <row r="410" spans="1:26" x14ac:dyDescent="0.25">
      <c r="A410" s="32"/>
      <c r="B410" s="48" t="str">
        <f>IF(KALINDO[[#This Row],[N_ID]]="","",INDEX(Table1[ID],MATCH(KALINDO[[#This Row],[N_ID]],Table1[N_ID],0)))</f>
        <v/>
      </c>
      <c r="C410" s="48" t="str">
        <f ca="1">IF(KALINDO[[#This Row],[//]]="","",HYPERLINK("[NOTA.xlsx]NOTA!D"&amp;KALINDO[[#This Row],[//]]+2,"&gt;"))</f>
        <v/>
      </c>
      <c r="D410" s="48" t="str">
        <f>IF(KALINDO[[#This Row],[ID NOTA]]="","",INDEX(Table1[QB],MATCH(KALINDO[[#This Row],[ID NOTA]],Table1[ID],0)))</f>
        <v/>
      </c>
      <c r="E41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10" s="48"/>
      <c r="G410" s="30" t="str">
        <f ca="1">IF(KALINDO[[#This Row],[N_ID]]="","",INDEX(INDIRECT($2:$2),KALINDO[[#This Row],[//]]))</f>
        <v/>
      </c>
      <c r="H410" s="30" t="str">
        <f ca="1">IF(KALINDO[[#This Row],[N_ID]]="","",INDEX(INDIRECT($2:$2),KALINDO[[#This Row],[//]]))</f>
        <v/>
      </c>
      <c r="I410" s="31" t="str">
        <f ca="1">IF(KALINDO[[#This Row],[N_ID]]="","",INDEX(INDIRECT($2:$2),KALINDO[[#This Row],[//]]))</f>
        <v/>
      </c>
      <c r="J410" s="31" t="str">
        <f ca="1">IF(KALINDO[[#This Row],[//]]="","",INDEX([3]!db[NB PAJAK],KALINDO[[#This Row],[stt]]-1))</f>
        <v/>
      </c>
      <c r="K410" s="48" t="str">
        <f ca="1">IF(KALINDO[[#This Row],[//]]="","",INDEX(INDIRECT($2:$2),KALINDO[[#This Row],[//]]))</f>
        <v/>
      </c>
      <c r="L410" s="48" t="str">
        <f ca="1">IF(KALINDO[[#This Row],[//]]="","",INDEX(INDIRECT($2:$2),KALINDO[[#This Row],[//]]))</f>
        <v/>
      </c>
      <c r="M410" s="48" t="str">
        <f ca="1">IF(KALINDO[[#This Row],[//]]="","",INDEX(INDIRECT($2:$2),KALINDO[[#This Row],[//]]))</f>
        <v/>
      </c>
      <c r="N410" s="33" t="str">
        <f ca="1">IF(KALINDO[[#This Row],[//]]="","",INDEX(INDIRECT($2:$2),KALINDO[[#This Row],[//]]))</f>
        <v/>
      </c>
      <c r="O410" s="44" t="str">
        <f ca="1">IF(KALINDO[[#This Row],[//]]="","",INDEX(INDIRECT($2:$2),KALINDO[[#This Row],[//]]))</f>
        <v/>
      </c>
      <c r="P410" s="44" t="str">
        <f ca="1">IF(KALINDO[[#This Row],[//]]="","",IF(INDEX(INDIRECT($2:$2),KALINDO[[#This Row],[//]])="","",INDEX(INDIRECT($2:$2),KALINDO[[#This Row],[//]])))</f>
        <v/>
      </c>
      <c r="Q410" s="33" t="str">
        <f ca="1">IF(KALINDO[[#This Row],[//]]="","",INDEX(INDIRECT($2:$2),KALINDO[[#This Row],[//]]))</f>
        <v/>
      </c>
      <c r="R4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10" s="45" t="str">
        <f ca="1">IF(KALINDO[[#This Row],[//]]="","",IF(INDEX(INDIRECT($2:$2),KALINDO[[#This Row],[//]])="","",INDEX(INDIRECT($2:$2),KALINDO[[#This Row],[//]])))</f>
        <v/>
      </c>
      <c r="U410" s="31" t="str">
        <f ca="1">IF(KALINDO[[#This Row],[//]]="","",INDEX(INDIRECT($2:$2),KALINDO[[#This Row],[//]]))</f>
        <v/>
      </c>
      <c r="V410" s="31" t="str">
        <f ca="1">LOWER(SUBSTITUTE(SUBSTITUTE(SUBSTITUTE(SUBSTITUTE(SUBSTITUTE(SUBSTITUTE(SUBSTITUTE(KALINDO[[#This Row],[N.B.nota]]," ",""),"-",""),"(",""),")",""),".",""),",",""),"/",""))</f>
        <v/>
      </c>
      <c r="W410" s="31" t="str">
        <f ca="1">IF(KALINDO[[#This Row],[concat]]="","",MATCH(KALINDO[[#This Row],[concat]],[3]!db[NB NOTA_C],0)+1)</f>
        <v/>
      </c>
      <c r="X410" s="31" t="str">
        <f ca="1">IF(KALINDO[[#This Row],[N.B.nota]]="","",ADDRESS(ROW(KALINDO[QB]),COLUMN(KALINDO[QB]))&amp;":"&amp;ADDRESS(ROW(),COLUMN(KALINDO[QB])))</f>
        <v/>
      </c>
      <c r="Y410" s="46" t="str">
        <f ca="1">IF(KALINDO[[#This Row],[//]]="","",HYPERLINK("[../DB.xlsx]DB!e"&amp;MATCH(KALINDO[[#This Row],[concat]],[3]!db[NB NOTA_C],0)+1,"&gt;"))</f>
        <v/>
      </c>
      <c r="Z410" s="32" t="str">
        <f ca="1">IF(KALINDO[[#This Row],[ID NOTA]]="",INDIRECT(ADDRESS(ROW()-1,COLUMN())),KALINDO[[#This Row],[ID NOTA]])</f>
        <v>ID NOTA_H</v>
      </c>
    </row>
    <row r="411" spans="1:26" x14ac:dyDescent="0.25">
      <c r="A411" s="32"/>
      <c r="B411" s="48" t="str">
        <f>IF(KALINDO[[#This Row],[N_ID]]="","",INDEX(Table1[ID],MATCH(KALINDO[[#This Row],[N_ID]],Table1[N_ID],0)))</f>
        <v/>
      </c>
      <c r="C411" s="48" t="str">
        <f ca="1">IF(KALINDO[[#This Row],[//]]="","",HYPERLINK("[NOTA.xlsx]NOTA!D"&amp;KALINDO[[#This Row],[//]]+2,"&gt;"))</f>
        <v/>
      </c>
      <c r="D411" s="48" t="str">
        <f>IF(KALINDO[[#This Row],[ID NOTA]]="","",INDEX(Table1[QB],MATCH(KALINDO[[#This Row],[ID NOTA]],Table1[ID],0)))</f>
        <v/>
      </c>
      <c r="E41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11" s="48"/>
      <c r="G411" s="30" t="str">
        <f ca="1">IF(KALINDO[[#This Row],[N_ID]]="","",INDEX(INDIRECT($2:$2),KALINDO[[#This Row],[//]]))</f>
        <v/>
      </c>
      <c r="H411" s="30" t="str">
        <f ca="1">IF(KALINDO[[#This Row],[N_ID]]="","",INDEX(INDIRECT($2:$2),KALINDO[[#This Row],[//]]))</f>
        <v/>
      </c>
      <c r="I411" s="31" t="str">
        <f ca="1">IF(KALINDO[[#This Row],[N_ID]]="","",INDEX(INDIRECT($2:$2),KALINDO[[#This Row],[//]]))</f>
        <v/>
      </c>
      <c r="J411" s="31" t="str">
        <f ca="1">IF(KALINDO[[#This Row],[//]]="","",INDEX([3]!db[NB PAJAK],KALINDO[[#This Row],[stt]]-1))</f>
        <v/>
      </c>
      <c r="K411" s="48" t="str">
        <f ca="1">IF(KALINDO[[#This Row],[//]]="","",INDEX(INDIRECT($2:$2),KALINDO[[#This Row],[//]]))</f>
        <v/>
      </c>
      <c r="L411" s="48" t="str">
        <f ca="1">IF(KALINDO[[#This Row],[//]]="","",INDEX(INDIRECT($2:$2),KALINDO[[#This Row],[//]]))</f>
        <v/>
      </c>
      <c r="M411" s="48" t="str">
        <f ca="1">IF(KALINDO[[#This Row],[//]]="","",INDEX(INDIRECT($2:$2),KALINDO[[#This Row],[//]]))</f>
        <v/>
      </c>
      <c r="N411" s="33" t="str">
        <f ca="1">IF(KALINDO[[#This Row],[//]]="","",INDEX(INDIRECT($2:$2),KALINDO[[#This Row],[//]]))</f>
        <v/>
      </c>
      <c r="O411" s="44" t="str">
        <f ca="1">IF(KALINDO[[#This Row],[//]]="","",INDEX(INDIRECT($2:$2),KALINDO[[#This Row],[//]]))</f>
        <v/>
      </c>
      <c r="P411" s="44" t="str">
        <f ca="1">IF(KALINDO[[#This Row],[//]]="","",IF(INDEX(INDIRECT($2:$2),KALINDO[[#This Row],[//]])="","",INDEX(INDIRECT($2:$2),KALINDO[[#This Row],[//]])))</f>
        <v/>
      </c>
      <c r="Q411" s="33" t="str">
        <f ca="1">IF(KALINDO[[#This Row],[//]]="","",INDEX(INDIRECT($2:$2),KALINDO[[#This Row],[//]]))</f>
        <v/>
      </c>
      <c r="R4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11" s="45" t="str">
        <f ca="1">IF(KALINDO[[#This Row],[//]]="","",IF(INDEX(INDIRECT($2:$2),KALINDO[[#This Row],[//]])="","",INDEX(INDIRECT($2:$2),KALINDO[[#This Row],[//]])))</f>
        <v/>
      </c>
      <c r="U411" s="31" t="str">
        <f ca="1">IF(KALINDO[[#This Row],[//]]="","",INDEX(INDIRECT($2:$2),KALINDO[[#This Row],[//]]))</f>
        <v/>
      </c>
      <c r="V411" s="31" t="str">
        <f ca="1">LOWER(SUBSTITUTE(SUBSTITUTE(SUBSTITUTE(SUBSTITUTE(SUBSTITUTE(SUBSTITUTE(SUBSTITUTE(KALINDO[[#This Row],[N.B.nota]]," ",""),"-",""),"(",""),")",""),".",""),",",""),"/",""))</f>
        <v/>
      </c>
      <c r="W411" s="31" t="str">
        <f ca="1">IF(KALINDO[[#This Row],[concat]]="","",MATCH(KALINDO[[#This Row],[concat]],[3]!db[NB NOTA_C],0)+1)</f>
        <v/>
      </c>
      <c r="X411" s="31" t="str">
        <f ca="1">IF(KALINDO[[#This Row],[N.B.nota]]="","",ADDRESS(ROW(KALINDO[QB]),COLUMN(KALINDO[QB]))&amp;":"&amp;ADDRESS(ROW(),COLUMN(KALINDO[QB])))</f>
        <v/>
      </c>
      <c r="Y411" s="46" t="str">
        <f ca="1">IF(KALINDO[[#This Row],[//]]="","",HYPERLINK("[../DB.xlsx]DB!e"&amp;MATCH(KALINDO[[#This Row],[concat]],[3]!db[NB NOTA_C],0)+1,"&gt;"))</f>
        <v/>
      </c>
      <c r="Z411" s="32" t="str">
        <f ca="1">IF(KALINDO[[#This Row],[ID NOTA]]="",INDIRECT(ADDRESS(ROW()-1,COLUMN())),KALINDO[[#This Row],[ID NOTA]])</f>
        <v>ID NOTA_H</v>
      </c>
    </row>
    <row r="412" spans="1:26" x14ac:dyDescent="0.25">
      <c r="A412" s="32"/>
      <c r="B412" s="48" t="str">
        <f>IF(KALINDO[[#This Row],[N_ID]]="","",INDEX(Table1[ID],MATCH(KALINDO[[#This Row],[N_ID]],Table1[N_ID],0)))</f>
        <v/>
      </c>
      <c r="C412" s="48" t="str">
        <f ca="1">IF(KALINDO[[#This Row],[//]]="","",HYPERLINK("[NOTA.xlsx]NOTA!D"&amp;KALINDO[[#This Row],[//]]+2,"&gt;"))</f>
        <v/>
      </c>
      <c r="D412" s="48" t="str">
        <f>IF(KALINDO[[#This Row],[ID NOTA]]="","",INDEX(Table1[QB],MATCH(KALINDO[[#This Row],[ID NOTA]],Table1[ID],0)))</f>
        <v/>
      </c>
      <c r="E41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12" s="48"/>
      <c r="G412" s="30" t="str">
        <f ca="1">IF(KALINDO[[#This Row],[N_ID]]="","",INDEX(INDIRECT($2:$2),KALINDO[[#This Row],[//]]))</f>
        <v/>
      </c>
      <c r="H412" s="30" t="str">
        <f ca="1">IF(KALINDO[[#This Row],[N_ID]]="","",INDEX(INDIRECT($2:$2),KALINDO[[#This Row],[//]]))</f>
        <v/>
      </c>
      <c r="I412" s="31" t="str">
        <f ca="1">IF(KALINDO[[#This Row],[N_ID]]="","",INDEX(INDIRECT($2:$2),KALINDO[[#This Row],[//]]))</f>
        <v/>
      </c>
      <c r="J412" s="31" t="str">
        <f ca="1">IF(KALINDO[[#This Row],[//]]="","",INDEX([3]!db[NB PAJAK],KALINDO[[#This Row],[stt]]-1))</f>
        <v/>
      </c>
      <c r="K412" s="48" t="str">
        <f ca="1">IF(KALINDO[[#This Row],[//]]="","",INDEX(INDIRECT($2:$2),KALINDO[[#This Row],[//]]))</f>
        <v/>
      </c>
      <c r="L412" s="48" t="str">
        <f ca="1">IF(KALINDO[[#This Row],[//]]="","",INDEX(INDIRECT($2:$2),KALINDO[[#This Row],[//]]))</f>
        <v/>
      </c>
      <c r="M412" s="48" t="str">
        <f ca="1">IF(KALINDO[[#This Row],[//]]="","",INDEX(INDIRECT($2:$2),KALINDO[[#This Row],[//]]))</f>
        <v/>
      </c>
      <c r="N412" s="33" t="str">
        <f ca="1">IF(KALINDO[[#This Row],[//]]="","",INDEX(INDIRECT($2:$2),KALINDO[[#This Row],[//]]))</f>
        <v/>
      </c>
      <c r="O412" s="44" t="str">
        <f ca="1">IF(KALINDO[[#This Row],[//]]="","",INDEX(INDIRECT($2:$2),KALINDO[[#This Row],[//]]))</f>
        <v/>
      </c>
      <c r="P412" s="44" t="str">
        <f ca="1">IF(KALINDO[[#This Row],[//]]="","",IF(INDEX(INDIRECT($2:$2),KALINDO[[#This Row],[//]])="","",INDEX(INDIRECT($2:$2),KALINDO[[#This Row],[//]])))</f>
        <v/>
      </c>
      <c r="Q412" s="33" t="str">
        <f ca="1">IF(KALINDO[[#This Row],[//]]="","",INDEX(INDIRECT($2:$2),KALINDO[[#This Row],[//]]))</f>
        <v/>
      </c>
      <c r="R4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12" s="45" t="str">
        <f ca="1">IF(KALINDO[[#This Row],[//]]="","",IF(INDEX(INDIRECT($2:$2),KALINDO[[#This Row],[//]])="","",INDEX(INDIRECT($2:$2),KALINDO[[#This Row],[//]])))</f>
        <v/>
      </c>
      <c r="U412" s="31" t="str">
        <f ca="1">IF(KALINDO[[#This Row],[//]]="","",INDEX(INDIRECT($2:$2),KALINDO[[#This Row],[//]]))</f>
        <v/>
      </c>
      <c r="V412" s="31" t="str">
        <f ca="1">LOWER(SUBSTITUTE(SUBSTITUTE(SUBSTITUTE(SUBSTITUTE(SUBSTITUTE(SUBSTITUTE(SUBSTITUTE(KALINDO[[#This Row],[N.B.nota]]," ",""),"-",""),"(",""),")",""),".",""),",",""),"/",""))</f>
        <v/>
      </c>
      <c r="W412" s="31" t="str">
        <f ca="1">IF(KALINDO[[#This Row],[concat]]="","",MATCH(KALINDO[[#This Row],[concat]],[3]!db[NB NOTA_C],0)+1)</f>
        <v/>
      </c>
      <c r="X412" s="31" t="str">
        <f ca="1">IF(KALINDO[[#This Row],[N.B.nota]]="","",ADDRESS(ROW(KALINDO[QB]),COLUMN(KALINDO[QB]))&amp;":"&amp;ADDRESS(ROW(),COLUMN(KALINDO[QB])))</f>
        <v/>
      </c>
      <c r="Y412" s="46" t="str">
        <f ca="1">IF(KALINDO[[#This Row],[//]]="","",HYPERLINK("[../DB.xlsx]DB!e"&amp;MATCH(KALINDO[[#This Row],[concat]],[3]!db[NB NOTA_C],0)+1,"&gt;"))</f>
        <v/>
      </c>
      <c r="Z412" s="32" t="str">
        <f ca="1">IF(KALINDO[[#This Row],[ID NOTA]]="",INDIRECT(ADDRESS(ROW()-1,COLUMN())),KALINDO[[#This Row],[ID NOTA]])</f>
        <v>ID NOTA_H</v>
      </c>
    </row>
    <row r="413" spans="1:26" x14ac:dyDescent="0.25">
      <c r="A413" s="32"/>
      <c r="B413" s="48" t="str">
        <f>IF(KALINDO[[#This Row],[N_ID]]="","",INDEX(Table1[ID],MATCH(KALINDO[[#This Row],[N_ID]],Table1[N_ID],0)))</f>
        <v/>
      </c>
      <c r="C413" s="48" t="str">
        <f ca="1">IF(KALINDO[[#This Row],[//]]="","",HYPERLINK("[NOTA.xlsx]NOTA!D"&amp;KALINDO[[#This Row],[//]]+2,"&gt;"))</f>
        <v/>
      </c>
      <c r="D413" s="48" t="str">
        <f>IF(KALINDO[[#This Row],[ID NOTA]]="","",INDEX(Table1[QB],MATCH(KALINDO[[#This Row],[ID NOTA]],Table1[ID],0)))</f>
        <v/>
      </c>
      <c r="E41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13" s="48"/>
      <c r="G413" s="30" t="str">
        <f ca="1">IF(KALINDO[[#This Row],[N_ID]]="","",INDEX(INDIRECT($2:$2),KALINDO[[#This Row],[//]]))</f>
        <v/>
      </c>
      <c r="H413" s="30" t="str">
        <f ca="1">IF(KALINDO[[#This Row],[N_ID]]="","",INDEX(INDIRECT($2:$2),KALINDO[[#This Row],[//]]))</f>
        <v/>
      </c>
      <c r="I413" s="31" t="str">
        <f ca="1">IF(KALINDO[[#This Row],[N_ID]]="","",INDEX(INDIRECT($2:$2),KALINDO[[#This Row],[//]]))</f>
        <v/>
      </c>
      <c r="J413" s="31" t="str">
        <f ca="1">IF(KALINDO[[#This Row],[//]]="","",INDEX([3]!db[NB PAJAK],KALINDO[[#This Row],[stt]]-1))</f>
        <v/>
      </c>
      <c r="K413" s="48" t="str">
        <f ca="1">IF(KALINDO[[#This Row],[//]]="","",INDEX(INDIRECT($2:$2),KALINDO[[#This Row],[//]]))</f>
        <v/>
      </c>
      <c r="L413" s="48" t="str">
        <f ca="1">IF(KALINDO[[#This Row],[//]]="","",INDEX(INDIRECT($2:$2),KALINDO[[#This Row],[//]]))</f>
        <v/>
      </c>
      <c r="M413" s="48" t="str">
        <f ca="1">IF(KALINDO[[#This Row],[//]]="","",INDEX(INDIRECT($2:$2),KALINDO[[#This Row],[//]]))</f>
        <v/>
      </c>
      <c r="N413" s="33" t="str">
        <f ca="1">IF(KALINDO[[#This Row],[//]]="","",INDEX(INDIRECT($2:$2),KALINDO[[#This Row],[//]]))</f>
        <v/>
      </c>
      <c r="O413" s="44" t="str">
        <f ca="1">IF(KALINDO[[#This Row],[//]]="","",INDEX(INDIRECT($2:$2),KALINDO[[#This Row],[//]]))</f>
        <v/>
      </c>
      <c r="P413" s="44" t="str">
        <f ca="1">IF(KALINDO[[#This Row],[//]]="","",IF(INDEX(INDIRECT($2:$2),KALINDO[[#This Row],[//]])="","",INDEX(INDIRECT($2:$2),KALINDO[[#This Row],[//]])))</f>
        <v/>
      </c>
      <c r="Q413" s="33" t="str">
        <f ca="1">IF(KALINDO[[#This Row],[//]]="","",INDEX(INDIRECT($2:$2),KALINDO[[#This Row],[//]]))</f>
        <v/>
      </c>
      <c r="R4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13" s="45" t="str">
        <f ca="1">IF(KALINDO[[#This Row],[//]]="","",IF(INDEX(INDIRECT($2:$2),KALINDO[[#This Row],[//]])="","",INDEX(INDIRECT($2:$2),KALINDO[[#This Row],[//]])))</f>
        <v/>
      </c>
      <c r="U413" s="31" t="str">
        <f ca="1">IF(KALINDO[[#This Row],[//]]="","",INDEX(INDIRECT($2:$2),KALINDO[[#This Row],[//]]))</f>
        <v/>
      </c>
      <c r="V413" s="31" t="str">
        <f ca="1">LOWER(SUBSTITUTE(SUBSTITUTE(SUBSTITUTE(SUBSTITUTE(SUBSTITUTE(SUBSTITUTE(SUBSTITUTE(KALINDO[[#This Row],[N.B.nota]]," ",""),"-",""),"(",""),")",""),".",""),",",""),"/",""))</f>
        <v/>
      </c>
      <c r="W413" s="31" t="str">
        <f ca="1">IF(KALINDO[[#This Row],[concat]]="","",MATCH(KALINDO[[#This Row],[concat]],[3]!db[NB NOTA_C],0)+1)</f>
        <v/>
      </c>
      <c r="X413" s="31" t="str">
        <f ca="1">IF(KALINDO[[#This Row],[N.B.nota]]="","",ADDRESS(ROW(KALINDO[QB]),COLUMN(KALINDO[QB]))&amp;":"&amp;ADDRESS(ROW(),COLUMN(KALINDO[QB])))</f>
        <v/>
      </c>
      <c r="Y413" s="46" t="str">
        <f ca="1">IF(KALINDO[[#This Row],[//]]="","",HYPERLINK("[../DB.xlsx]DB!e"&amp;MATCH(KALINDO[[#This Row],[concat]],[3]!db[NB NOTA_C],0)+1,"&gt;"))</f>
        <v/>
      </c>
      <c r="Z413" s="32" t="str">
        <f ca="1">IF(KALINDO[[#This Row],[ID NOTA]]="",INDIRECT(ADDRESS(ROW()-1,COLUMN())),KALINDO[[#This Row],[ID NOTA]])</f>
        <v>ID NOTA_H</v>
      </c>
    </row>
    <row r="414" spans="1:26" x14ac:dyDescent="0.25">
      <c r="A414" s="32"/>
      <c r="B414" s="48" t="str">
        <f>IF(KALINDO[[#This Row],[N_ID]]="","",INDEX(Table1[ID],MATCH(KALINDO[[#This Row],[N_ID]],Table1[N_ID],0)))</f>
        <v/>
      </c>
      <c r="C414" s="48" t="str">
        <f ca="1">IF(KALINDO[[#This Row],[//]]="","",HYPERLINK("[NOTA.xlsx]NOTA!D"&amp;KALINDO[[#This Row],[//]]+2,"&gt;"))</f>
        <v/>
      </c>
      <c r="D414" s="48" t="str">
        <f>IF(KALINDO[[#This Row],[ID NOTA]]="","",INDEX(Table1[QB],MATCH(KALINDO[[#This Row],[ID NOTA]],Table1[ID],0)))</f>
        <v/>
      </c>
      <c r="E41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14" s="48"/>
      <c r="G414" s="30" t="str">
        <f ca="1">IF(KALINDO[[#This Row],[N_ID]]="","",INDEX(INDIRECT($2:$2),KALINDO[[#This Row],[//]]))</f>
        <v/>
      </c>
      <c r="H414" s="30" t="str">
        <f ca="1">IF(KALINDO[[#This Row],[N_ID]]="","",INDEX(INDIRECT($2:$2),KALINDO[[#This Row],[//]]))</f>
        <v/>
      </c>
      <c r="I414" s="31" t="str">
        <f ca="1">IF(KALINDO[[#This Row],[N_ID]]="","",INDEX(INDIRECT($2:$2),KALINDO[[#This Row],[//]]))</f>
        <v/>
      </c>
      <c r="J414" s="31" t="str">
        <f ca="1">IF(KALINDO[[#This Row],[//]]="","",INDEX([3]!db[NB PAJAK],KALINDO[[#This Row],[stt]]-1))</f>
        <v/>
      </c>
      <c r="K414" s="48" t="str">
        <f ca="1">IF(KALINDO[[#This Row],[//]]="","",INDEX(INDIRECT($2:$2),KALINDO[[#This Row],[//]]))</f>
        <v/>
      </c>
      <c r="L414" s="48" t="str">
        <f ca="1">IF(KALINDO[[#This Row],[//]]="","",INDEX(INDIRECT($2:$2),KALINDO[[#This Row],[//]]))</f>
        <v/>
      </c>
      <c r="M414" s="48" t="str">
        <f ca="1">IF(KALINDO[[#This Row],[//]]="","",INDEX(INDIRECT($2:$2),KALINDO[[#This Row],[//]]))</f>
        <v/>
      </c>
      <c r="N414" s="33" t="str">
        <f ca="1">IF(KALINDO[[#This Row],[//]]="","",INDEX(INDIRECT($2:$2),KALINDO[[#This Row],[//]]))</f>
        <v/>
      </c>
      <c r="O414" s="44" t="str">
        <f ca="1">IF(KALINDO[[#This Row],[//]]="","",INDEX(INDIRECT($2:$2),KALINDO[[#This Row],[//]]))</f>
        <v/>
      </c>
      <c r="P414" s="44" t="str">
        <f ca="1">IF(KALINDO[[#This Row],[//]]="","",IF(INDEX(INDIRECT($2:$2),KALINDO[[#This Row],[//]])="","",INDEX(INDIRECT($2:$2),KALINDO[[#This Row],[//]])))</f>
        <v/>
      </c>
      <c r="Q414" s="33" t="str">
        <f ca="1">IF(KALINDO[[#This Row],[//]]="","",INDEX(INDIRECT($2:$2),KALINDO[[#This Row],[//]]))</f>
        <v/>
      </c>
      <c r="R4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14" s="45" t="str">
        <f ca="1">IF(KALINDO[[#This Row],[//]]="","",IF(INDEX(INDIRECT($2:$2),KALINDO[[#This Row],[//]])="","",INDEX(INDIRECT($2:$2),KALINDO[[#This Row],[//]])))</f>
        <v/>
      </c>
      <c r="U414" s="31" t="str">
        <f ca="1">IF(KALINDO[[#This Row],[//]]="","",INDEX(INDIRECT($2:$2),KALINDO[[#This Row],[//]]))</f>
        <v/>
      </c>
      <c r="V414" s="31" t="str">
        <f ca="1">LOWER(SUBSTITUTE(SUBSTITUTE(SUBSTITUTE(SUBSTITUTE(SUBSTITUTE(SUBSTITUTE(SUBSTITUTE(KALINDO[[#This Row],[N.B.nota]]," ",""),"-",""),"(",""),")",""),".",""),",",""),"/",""))</f>
        <v/>
      </c>
      <c r="W414" s="31" t="str">
        <f ca="1">IF(KALINDO[[#This Row],[concat]]="","",MATCH(KALINDO[[#This Row],[concat]],[3]!db[NB NOTA_C],0)+1)</f>
        <v/>
      </c>
      <c r="X414" s="31" t="str">
        <f ca="1">IF(KALINDO[[#This Row],[N.B.nota]]="","",ADDRESS(ROW(KALINDO[QB]),COLUMN(KALINDO[QB]))&amp;":"&amp;ADDRESS(ROW(),COLUMN(KALINDO[QB])))</f>
        <v/>
      </c>
      <c r="Y414" s="46" t="str">
        <f ca="1">IF(KALINDO[[#This Row],[//]]="","",HYPERLINK("[../DB.xlsx]DB!e"&amp;MATCH(KALINDO[[#This Row],[concat]],[3]!db[NB NOTA_C],0)+1,"&gt;"))</f>
        <v/>
      </c>
      <c r="Z414" s="32" t="str">
        <f ca="1">IF(KALINDO[[#This Row],[ID NOTA]]="",INDIRECT(ADDRESS(ROW()-1,COLUMN())),KALINDO[[#This Row],[ID NOTA]])</f>
        <v>ID NOTA_H</v>
      </c>
    </row>
    <row r="415" spans="1:26" x14ac:dyDescent="0.25">
      <c r="A415" s="32"/>
      <c r="B415" s="48" t="str">
        <f>IF(KALINDO[[#This Row],[N_ID]]="","",INDEX(Table1[ID],MATCH(KALINDO[[#This Row],[N_ID]],Table1[N_ID],0)))</f>
        <v/>
      </c>
      <c r="C415" s="48" t="str">
        <f ca="1">IF(KALINDO[[#This Row],[//]]="","",HYPERLINK("[NOTA.xlsx]NOTA!D"&amp;KALINDO[[#This Row],[//]]+2,"&gt;"))</f>
        <v/>
      </c>
      <c r="D415" s="48" t="str">
        <f>IF(KALINDO[[#This Row],[ID NOTA]]="","",INDEX(Table1[QB],MATCH(KALINDO[[#This Row],[ID NOTA]],Table1[ID],0)))</f>
        <v/>
      </c>
      <c r="E41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15" s="48"/>
      <c r="G415" s="30" t="str">
        <f ca="1">IF(KALINDO[[#This Row],[N_ID]]="","",INDEX(INDIRECT($2:$2),KALINDO[[#This Row],[//]]))</f>
        <v/>
      </c>
      <c r="H415" s="30" t="str">
        <f ca="1">IF(KALINDO[[#This Row],[N_ID]]="","",INDEX(INDIRECT($2:$2),KALINDO[[#This Row],[//]]))</f>
        <v/>
      </c>
      <c r="I415" s="31" t="str">
        <f ca="1">IF(KALINDO[[#This Row],[N_ID]]="","",INDEX(INDIRECT($2:$2),KALINDO[[#This Row],[//]]))</f>
        <v/>
      </c>
      <c r="J415" s="31" t="str">
        <f ca="1">IF(KALINDO[[#This Row],[//]]="","",INDEX([3]!db[NB PAJAK],KALINDO[[#This Row],[stt]]-1))</f>
        <v/>
      </c>
      <c r="K415" s="48" t="str">
        <f ca="1">IF(KALINDO[[#This Row],[//]]="","",INDEX(INDIRECT($2:$2),KALINDO[[#This Row],[//]]))</f>
        <v/>
      </c>
      <c r="L415" s="48" t="str">
        <f ca="1">IF(KALINDO[[#This Row],[//]]="","",INDEX(INDIRECT($2:$2),KALINDO[[#This Row],[//]]))</f>
        <v/>
      </c>
      <c r="M415" s="48" t="str">
        <f ca="1">IF(KALINDO[[#This Row],[//]]="","",INDEX(INDIRECT($2:$2),KALINDO[[#This Row],[//]]))</f>
        <v/>
      </c>
      <c r="N415" s="33" t="str">
        <f ca="1">IF(KALINDO[[#This Row],[//]]="","",INDEX(INDIRECT($2:$2),KALINDO[[#This Row],[//]]))</f>
        <v/>
      </c>
      <c r="O415" s="44" t="str">
        <f ca="1">IF(KALINDO[[#This Row],[//]]="","",INDEX(INDIRECT($2:$2),KALINDO[[#This Row],[//]]))</f>
        <v/>
      </c>
      <c r="P415" s="44" t="str">
        <f ca="1">IF(KALINDO[[#This Row],[//]]="","",IF(INDEX(INDIRECT($2:$2),KALINDO[[#This Row],[//]])="","",INDEX(INDIRECT($2:$2),KALINDO[[#This Row],[//]])))</f>
        <v/>
      </c>
      <c r="Q415" s="33" t="str">
        <f ca="1">IF(KALINDO[[#This Row],[//]]="","",INDEX(INDIRECT($2:$2),KALINDO[[#This Row],[//]]))</f>
        <v/>
      </c>
      <c r="R4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15" s="45" t="str">
        <f ca="1">IF(KALINDO[[#This Row],[//]]="","",IF(INDEX(INDIRECT($2:$2),KALINDO[[#This Row],[//]])="","",INDEX(INDIRECT($2:$2),KALINDO[[#This Row],[//]])))</f>
        <v/>
      </c>
      <c r="U415" s="31" t="str">
        <f ca="1">IF(KALINDO[[#This Row],[//]]="","",INDEX(INDIRECT($2:$2),KALINDO[[#This Row],[//]]))</f>
        <v/>
      </c>
      <c r="V415" s="31" t="str">
        <f ca="1">LOWER(SUBSTITUTE(SUBSTITUTE(SUBSTITUTE(SUBSTITUTE(SUBSTITUTE(SUBSTITUTE(SUBSTITUTE(KALINDO[[#This Row],[N.B.nota]]," ",""),"-",""),"(",""),")",""),".",""),",",""),"/",""))</f>
        <v/>
      </c>
      <c r="W415" s="31" t="str">
        <f ca="1">IF(KALINDO[[#This Row],[concat]]="","",MATCH(KALINDO[[#This Row],[concat]],[3]!db[NB NOTA_C],0)+1)</f>
        <v/>
      </c>
      <c r="X415" s="31" t="str">
        <f ca="1">IF(KALINDO[[#This Row],[N.B.nota]]="","",ADDRESS(ROW(KALINDO[QB]),COLUMN(KALINDO[QB]))&amp;":"&amp;ADDRESS(ROW(),COLUMN(KALINDO[QB])))</f>
        <v/>
      </c>
      <c r="Y415" s="46" t="str">
        <f ca="1">IF(KALINDO[[#This Row],[//]]="","",HYPERLINK("[../DB.xlsx]DB!e"&amp;MATCH(KALINDO[[#This Row],[concat]],[3]!db[NB NOTA_C],0)+1,"&gt;"))</f>
        <v/>
      </c>
      <c r="Z415" s="32" t="str">
        <f ca="1">IF(KALINDO[[#This Row],[ID NOTA]]="",INDIRECT(ADDRESS(ROW()-1,COLUMN())),KALINDO[[#This Row],[ID NOTA]])</f>
        <v>ID NOTA_H</v>
      </c>
    </row>
    <row r="416" spans="1:26" x14ac:dyDescent="0.25">
      <c r="A416" s="32"/>
      <c r="B416" s="48" t="str">
        <f>IF(KALINDO[[#This Row],[N_ID]]="","",INDEX(Table1[ID],MATCH(KALINDO[[#This Row],[N_ID]],Table1[N_ID],0)))</f>
        <v/>
      </c>
      <c r="C416" s="48" t="str">
        <f ca="1">IF(KALINDO[[#This Row],[//]]="","",HYPERLINK("[NOTA.xlsx]NOTA!D"&amp;KALINDO[[#This Row],[//]]+2,"&gt;"))</f>
        <v/>
      </c>
      <c r="D416" s="48" t="str">
        <f>IF(KALINDO[[#This Row],[ID NOTA]]="","",INDEX(Table1[QB],MATCH(KALINDO[[#This Row],[ID NOTA]],Table1[ID],0)))</f>
        <v/>
      </c>
      <c r="E41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16" s="48"/>
      <c r="G416" s="30" t="str">
        <f ca="1">IF(KALINDO[[#This Row],[N_ID]]="","",INDEX(INDIRECT($2:$2),KALINDO[[#This Row],[//]]))</f>
        <v/>
      </c>
      <c r="H416" s="30" t="str">
        <f ca="1">IF(KALINDO[[#This Row],[N_ID]]="","",INDEX(INDIRECT($2:$2),KALINDO[[#This Row],[//]]))</f>
        <v/>
      </c>
      <c r="I416" s="31" t="str">
        <f ca="1">IF(KALINDO[[#This Row],[N_ID]]="","",INDEX(INDIRECT($2:$2),KALINDO[[#This Row],[//]]))</f>
        <v/>
      </c>
      <c r="J416" s="31" t="str">
        <f ca="1">IF(KALINDO[[#This Row],[//]]="","",INDEX([3]!db[NB PAJAK],KALINDO[[#This Row],[stt]]-1))</f>
        <v/>
      </c>
      <c r="K416" s="48" t="str">
        <f ca="1">IF(KALINDO[[#This Row],[//]]="","",INDEX(INDIRECT($2:$2),KALINDO[[#This Row],[//]]))</f>
        <v/>
      </c>
      <c r="L416" s="48" t="str">
        <f ca="1">IF(KALINDO[[#This Row],[//]]="","",INDEX(INDIRECT($2:$2),KALINDO[[#This Row],[//]]))</f>
        <v/>
      </c>
      <c r="M416" s="48" t="str">
        <f ca="1">IF(KALINDO[[#This Row],[//]]="","",INDEX(INDIRECT($2:$2),KALINDO[[#This Row],[//]]))</f>
        <v/>
      </c>
      <c r="N416" s="33" t="str">
        <f ca="1">IF(KALINDO[[#This Row],[//]]="","",INDEX(INDIRECT($2:$2),KALINDO[[#This Row],[//]]))</f>
        <v/>
      </c>
      <c r="O416" s="44" t="str">
        <f ca="1">IF(KALINDO[[#This Row],[//]]="","",INDEX(INDIRECT($2:$2),KALINDO[[#This Row],[//]]))</f>
        <v/>
      </c>
      <c r="P416" s="44" t="str">
        <f ca="1">IF(KALINDO[[#This Row],[//]]="","",IF(INDEX(INDIRECT($2:$2),KALINDO[[#This Row],[//]])="","",INDEX(INDIRECT($2:$2),KALINDO[[#This Row],[//]])))</f>
        <v/>
      </c>
      <c r="Q416" s="33" t="str">
        <f ca="1">IF(KALINDO[[#This Row],[//]]="","",INDEX(INDIRECT($2:$2),KALINDO[[#This Row],[//]]))</f>
        <v/>
      </c>
      <c r="R4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16" s="45" t="str">
        <f ca="1">IF(KALINDO[[#This Row],[//]]="","",IF(INDEX(INDIRECT($2:$2),KALINDO[[#This Row],[//]])="","",INDEX(INDIRECT($2:$2),KALINDO[[#This Row],[//]])))</f>
        <v/>
      </c>
      <c r="U416" s="31" t="str">
        <f ca="1">IF(KALINDO[[#This Row],[//]]="","",INDEX(INDIRECT($2:$2),KALINDO[[#This Row],[//]]))</f>
        <v/>
      </c>
      <c r="V416" s="31" t="str">
        <f ca="1">LOWER(SUBSTITUTE(SUBSTITUTE(SUBSTITUTE(SUBSTITUTE(SUBSTITUTE(SUBSTITUTE(SUBSTITUTE(KALINDO[[#This Row],[N.B.nota]]," ",""),"-",""),"(",""),")",""),".",""),",",""),"/",""))</f>
        <v/>
      </c>
      <c r="W416" s="31" t="str">
        <f ca="1">IF(KALINDO[[#This Row],[concat]]="","",MATCH(KALINDO[[#This Row],[concat]],[3]!db[NB NOTA_C],0)+1)</f>
        <v/>
      </c>
      <c r="X416" s="31" t="str">
        <f ca="1">IF(KALINDO[[#This Row],[N.B.nota]]="","",ADDRESS(ROW(KALINDO[QB]),COLUMN(KALINDO[QB]))&amp;":"&amp;ADDRESS(ROW(),COLUMN(KALINDO[QB])))</f>
        <v/>
      </c>
      <c r="Y416" s="46" t="str">
        <f ca="1">IF(KALINDO[[#This Row],[//]]="","",HYPERLINK("[../DB.xlsx]DB!e"&amp;MATCH(KALINDO[[#This Row],[concat]],[3]!db[NB NOTA_C],0)+1,"&gt;"))</f>
        <v/>
      </c>
      <c r="Z416" s="32" t="str">
        <f ca="1">IF(KALINDO[[#This Row],[ID NOTA]]="",INDIRECT(ADDRESS(ROW()-1,COLUMN())),KALINDO[[#This Row],[ID NOTA]])</f>
        <v>ID NOTA_H</v>
      </c>
    </row>
    <row r="417" spans="1:26" x14ac:dyDescent="0.25">
      <c r="A417" s="32"/>
      <c r="B417" s="48" t="str">
        <f>IF(KALINDO[[#This Row],[N_ID]]="","",INDEX(Table1[ID],MATCH(KALINDO[[#This Row],[N_ID]],Table1[N_ID],0)))</f>
        <v/>
      </c>
      <c r="C417" s="48" t="str">
        <f ca="1">IF(KALINDO[[#This Row],[//]]="","",HYPERLINK("[NOTA.xlsx]NOTA!D"&amp;KALINDO[[#This Row],[//]]+2,"&gt;"))</f>
        <v/>
      </c>
      <c r="D417" s="48" t="str">
        <f>IF(KALINDO[[#This Row],[ID NOTA]]="","",INDEX(Table1[QB],MATCH(KALINDO[[#This Row],[ID NOTA]],Table1[ID],0)))</f>
        <v/>
      </c>
      <c r="E41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17" s="48"/>
      <c r="G417" s="30" t="str">
        <f ca="1">IF(KALINDO[[#This Row],[N_ID]]="","",INDEX(INDIRECT($2:$2),KALINDO[[#This Row],[//]]))</f>
        <v/>
      </c>
      <c r="H417" s="30" t="str">
        <f ca="1">IF(KALINDO[[#This Row],[N_ID]]="","",INDEX(INDIRECT($2:$2),KALINDO[[#This Row],[//]]))</f>
        <v/>
      </c>
      <c r="I417" s="31" t="str">
        <f ca="1">IF(KALINDO[[#This Row],[N_ID]]="","",INDEX(INDIRECT($2:$2),KALINDO[[#This Row],[//]]))</f>
        <v/>
      </c>
      <c r="J417" s="31" t="str">
        <f ca="1">IF(KALINDO[[#This Row],[//]]="","",INDEX([3]!db[NB PAJAK],KALINDO[[#This Row],[stt]]-1))</f>
        <v/>
      </c>
      <c r="K417" s="48" t="str">
        <f ca="1">IF(KALINDO[[#This Row],[//]]="","",INDEX(INDIRECT($2:$2),KALINDO[[#This Row],[//]]))</f>
        <v/>
      </c>
      <c r="L417" s="48" t="str">
        <f ca="1">IF(KALINDO[[#This Row],[//]]="","",INDEX(INDIRECT($2:$2),KALINDO[[#This Row],[//]]))</f>
        <v/>
      </c>
      <c r="M417" s="48" t="str">
        <f ca="1">IF(KALINDO[[#This Row],[//]]="","",INDEX(INDIRECT($2:$2),KALINDO[[#This Row],[//]]))</f>
        <v/>
      </c>
      <c r="N417" s="33" t="str">
        <f ca="1">IF(KALINDO[[#This Row],[//]]="","",INDEX(INDIRECT($2:$2),KALINDO[[#This Row],[//]]))</f>
        <v/>
      </c>
      <c r="O417" s="44" t="str">
        <f ca="1">IF(KALINDO[[#This Row],[//]]="","",INDEX(INDIRECT($2:$2),KALINDO[[#This Row],[//]]))</f>
        <v/>
      </c>
      <c r="P417" s="44" t="str">
        <f ca="1">IF(KALINDO[[#This Row],[//]]="","",IF(INDEX(INDIRECT($2:$2),KALINDO[[#This Row],[//]])="","",INDEX(INDIRECT($2:$2),KALINDO[[#This Row],[//]])))</f>
        <v/>
      </c>
      <c r="Q417" s="33" t="str">
        <f ca="1">IF(KALINDO[[#This Row],[//]]="","",INDEX(INDIRECT($2:$2),KALINDO[[#This Row],[//]]))</f>
        <v/>
      </c>
      <c r="R4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17" s="45" t="str">
        <f ca="1">IF(KALINDO[[#This Row],[//]]="","",IF(INDEX(INDIRECT($2:$2),KALINDO[[#This Row],[//]])="","",INDEX(INDIRECT($2:$2),KALINDO[[#This Row],[//]])))</f>
        <v/>
      </c>
      <c r="U417" s="31" t="str">
        <f ca="1">IF(KALINDO[[#This Row],[//]]="","",INDEX(INDIRECT($2:$2),KALINDO[[#This Row],[//]]))</f>
        <v/>
      </c>
      <c r="V417" s="31" t="str">
        <f ca="1">LOWER(SUBSTITUTE(SUBSTITUTE(SUBSTITUTE(SUBSTITUTE(SUBSTITUTE(SUBSTITUTE(SUBSTITUTE(KALINDO[[#This Row],[N.B.nota]]," ",""),"-",""),"(",""),")",""),".",""),",",""),"/",""))</f>
        <v/>
      </c>
      <c r="W417" s="31" t="str">
        <f ca="1">IF(KALINDO[[#This Row],[concat]]="","",MATCH(KALINDO[[#This Row],[concat]],[3]!db[NB NOTA_C],0)+1)</f>
        <v/>
      </c>
      <c r="X417" s="31" t="str">
        <f ca="1">IF(KALINDO[[#This Row],[N.B.nota]]="","",ADDRESS(ROW(KALINDO[QB]),COLUMN(KALINDO[QB]))&amp;":"&amp;ADDRESS(ROW(),COLUMN(KALINDO[QB])))</f>
        <v/>
      </c>
      <c r="Y417" s="46" t="str">
        <f ca="1">IF(KALINDO[[#This Row],[//]]="","",HYPERLINK("[../DB.xlsx]DB!e"&amp;MATCH(KALINDO[[#This Row],[concat]],[3]!db[NB NOTA_C],0)+1,"&gt;"))</f>
        <v/>
      </c>
      <c r="Z417" s="32" t="str">
        <f ca="1">IF(KALINDO[[#This Row],[ID NOTA]]="",INDIRECT(ADDRESS(ROW()-1,COLUMN())),KALINDO[[#This Row],[ID NOTA]])</f>
        <v>ID NOTA_H</v>
      </c>
    </row>
    <row r="418" spans="1:26" x14ac:dyDescent="0.25">
      <c r="A418" s="32"/>
      <c r="B418" s="48" t="str">
        <f>IF(KALINDO[[#This Row],[N_ID]]="","",INDEX(Table1[ID],MATCH(KALINDO[[#This Row],[N_ID]],Table1[N_ID],0)))</f>
        <v/>
      </c>
      <c r="C418" s="48" t="str">
        <f ca="1">IF(KALINDO[[#This Row],[//]]="","",HYPERLINK("[NOTA.xlsx]NOTA!D"&amp;KALINDO[[#This Row],[//]]+2,"&gt;"))</f>
        <v/>
      </c>
      <c r="D418" s="48" t="str">
        <f>IF(KALINDO[[#This Row],[ID NOTA]]="","",INDEX(Table1[QB],MATCH(KALINDO[[#This Row],[ID NOTA]],Table1[ID],0)))</f>
        <v/>
      </c>
      <c r="E41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18" s="48"/>
      <c r="G418" s="30" t="str">
        <f ca="1">IF(KALINDO[[#This Row],[N_ID]]="","",INDEX(INDIRECT($2:$2),KALINDO[[#This Row],[//]]))</f>
        <v/>
      </c>
      <c r="H418" s="30" t="str">
        <f ca="1">IF(KALINDO[[#This Row],[N_ID]]="","",INDEX(INDIRECT($2:$2),KALINDO[[#This Row],[//]]))</f>
        <v/>
      </c>
      <c r="I418" s="31" t="str">
        <f ca="1">IF(KALINDO[[#This Row],[N_ID]]="","",INDEX(INDIRECT($2:$2),KALINDO[[#This Row],[//]]))</f>
        <v/>
      </c>
      <c r="J418" s="31" t="str">
        <f ca="1">IF(KALINDO[[#This Row],[//]]="","",INDEX([3]!db[NB PAJAK],KALINDO[[#This Row],[stt]]-1))</f>
        <v/>
      </c>
      <c r="K418" s="48" t="str">
        <f ca="1">IF(KALINDO[[#This Row],[//]]="","",INDEX(INDIRECT($2:$2),KALINDO[[#This Row],[//]]))</f>
        <v/>
      </c>
      <c r="L418" s="48" t="str">
        <f ca="1">IF(KALINDO[[#This Row],[//]]="","",INDEX(INDIRECT($2:$2),KALINDO[[#This Row],[//]]))</f>
        <v/>
      </c>
      <c r="M418" s="48" t="str">
        <f ca="1">IF(KALINDO[[#This Row],[//]]="","",INDEX(INDIRECT($2:$2),KALINDO[[#This Row],[//]]))</f>
        <v/>
      </c>
      <c r="N418" s="33" t="str">
        <f ca="1">IF(KALINDO[[#This Row],[//]]="","",INDEX(INDIRECT($2:$2),KALINDO[[#This Row],[//]]))</f>
        <v/>
      </c>
      <c r="O418" s="44" t="str">
        <f ca="1">IF(KALINDO[[#This Row],[//]]="","",INDEX(INDIRECT($2:$2),KALINDO[[#This Row],[//]]))</f>
        <v/>
      </c>
      <c r="P418" s="44" t="str">
        <f ca="1">IF(KALINDO[[#This Row],[//]]="","",IF(INDEX(INDIRECT($2:$2),KALINDO[[#This Row],[//]])="","",INDEX(INDIRECT($2:$2),KALINDO[[#This Row],[//]])))</f>
        <v/>
      </c>
      <c r="Q418" s="33" t="str">
        <f ca="1">IF(KALINDO[[#This Row],[//]]="","",INDEX(INDIRECT($2:$2),KALINDO[[#This Row],[//]]))</f>
        <v/>
      </c>
      <c r="R4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18" s="45" t="str">
        <f ca="1">IF(KALINDO[[#This Row],[//]]="","",IF(INDEX(INDIRECT($2:$2),KALINDO[[#This Row],[//]])="","",INDEX(INDIRECT($2:$2),KALINDO[[#This Row],[//]])))</f>
        <v/>
      </c>
      <c r="U418" s="31" t="str">
        <f ca="1">IF(KALINDO[[#This Row],[//]]="","",INDEX(INDIRECT($2:$2),KALINDO[[#This Row],[//]]))</f>
        <v/>
      </c>
      <c r="V418" s="31" t="str">
        <f ca="1">LOWER(SUBSTITUTE(SUBSTITUTE(SUBSTITUTE(SUBSTITUTE(SUBSTITUTE(SUBSTITUTE(SUBSTITUTE(KALINDO[[#This Row],[N.B.nota]]," ",""),"-",""),"(",""),")",""),".",""),",",""),"/",""))</f>
        <v/>
      </c>
      <c r="W418" s="31" t="str">
        <f ca="1">IF(KALINDO[[#This Row],[concat]]="","",MATCH(KALINDO[[#This Row],[concat]],[3]!db[NB NOTA_C],0)+1)</f>
        <v/>
      </c>
      <c r="X418" s="31" t="str">
        <f ca="1">IF(KALINDO[[#This Row],[N.B.nota]]="","",ADDRESS(ROW(KALINDO[QB]),COLUMN(KALINDO[QB]))&amp;":"&amp;ADDRESS(ROW(),COLUMN(KALINDO[QB])))</f>
        <v/>
      </c>
      <c r="Y418" s="46" t="str">
        <f ca="1">IF(KALINDO[[#This Row],[//]]="","",HYPERLINK("[../DB.xlsx]DB!e"&amp;MATCH(KALINDO[[#This Row],[concat]],[3]!db[NB NOTA_C],0)+1,"&gt;"))</f>
        <v/>
      </c>
      <c r="Z418" s="32" t="str">
        <f ca="1">IF(KALINDO[[#This Row],[ID NOTA]]="",INDIRECT(ADDRESS(ROW()-1,COLUMN())),KALINDO[[#This Row],[ID NOTA]])</f>
        <v>ID NOTA_H</v>
      </c>
    </row>
    <row r="419" spans="1:26" x14ac:dyDescent="0.25">
      <c r="A419" s="32"/>
      <c r="B419" s="48" t="str">
        <f>IF(KALINDO[[#This Row],[N_ID]]="","",INDEX(Table1[ID],MATCH(KALINDO[[#This Row],[N_ID]],Table1[N_ID],0)))</f>
        <v/>
      </c>
      <c r="C419" s="48" t="str">
        <f ca="1">IF(KALINDO[[#This Row],[//]]="","",HYPERLINK("[NOTA.xlsx]NOTA!D"&amp;KALINDO[[#This Row],[//]]+2,"&gt;"))</f>
        <v/>
      </c>
      <c r="D419" s="48" t="str">
        <f>IF(KALINDO[[#This Row],[ID NOTA]]="","",INDEX(Table1[QB],MATCH(KALINDO[[#This Row],[ID NOTA]],Table1[ID],0)))</f>
        <v/>
      </c>
      <c r="E41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19" s="48"/>
      <c r="G419" s="30" t="str">
        <f ca="1">IF(KALINDO[[#This Row],[N_ID]]="","",INDEX(INDIRECT($2:$2),KALINDO[[#This Row],[//]]))</f>
        <v/>
      </c>
      <c r="H419" s="30" t="str">
        <f ca="1">IF(KALINDO[[#This Row],[N_ID]]="","",INDEX(INDIRECT($2:$2),KALINDO[[#This Row],[//]]))</f>
        <v/>
      </c>
      <c r="I419" s="31" t="str">
        <f ca="1">IF(KALINDO[[#This Row],[N_ID]]="","",INDEX(INDIRECT($2:$2),KALINDO[[#This Row],[//]]))</f>
        <v/>
      </c>
      <c r="J419" s="31" t="str">
        <f ca="1">IF(KALINDO[[#This Row],[//]]="","",INDEX([3]!db[NB PAJAK],KALINDO[[#This Row],[stt]]-1))</f>
        <v/>
      </c>
      <c r="K419" s="48" t="str">
        <f ca="1">IF(KALINDO[[#This Row],[//]]="","",INDEX(INDIRECT($2:$2),KALINDO[[#This Row],[//]]))</f>
        <v/>
      </c>
      <c r="L419" s="48" t="str">
        <f ca="1">IF(KALINDO[[#This Row],[//]]="","",INDEX(INDIRECT($2:$2),KALINDO[[#This Row],[//]]))</f>
        <v/>
      </c>
      <c r="M419" s="48" t="str">
        <f ca="1">IF(KALINDO[[#This Row],[//]]="","",INDEX(INDIRECT($2:$2),KALINDO[[#This Row],[//]]))</f>
        <v/>
      </c>
      <c r="N419" s="33" t="str">
        <f ca="1">IF(KALINDO[[#This Row],[//]]="","",INDEX(INDIRECT($2:$2),KALINDO[[#This Row],[//]]))</f>
        <v/>
      </c>
      <c r="O419" s="44" t="str">
        <f ca="1">IF(KALINDO[[#This Row],[//]]="","",INDEX(INDIRECT($2:$2),KALINDO[[#This Row],[//]]))</f>
        <v/>
      </c>
      <c r="P419" s="44" t="str">
        <f ca="1">IF(KALINDO[[#This Row],[//]]="","",IF(INDEX(INDIRECT($2:$2),KALINDO[[#This Row],[//]])="","",INDEX(INDIRECT($2:$2),KALINDO[[#This Row],[//]])))</f>
        <v/>
      </c>
      <c r="Q419" s="33" t="str">
        <f ca="1">IF(KALINDO[[#This Row],[//]]="","",INDEX(INDIRECT($2:$2),KALINDO[[#This Row],[//]]))</f>
        <v/>
      </c>
      <c r="R4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19" s="45" t="str">
        <f ca="1">IF(KALINDO[[#This Row],[//]]="","",IF(INDEX(INDIRECT($2:$2),KALINDO[[#This Row],[//]])="","",INDEX(INDIRECT($2:$2),KALINDO[[#This Row],[//]])))</f>
        <v/>
      </c>
      <c r="U419" s="31" t="str">
        <f ca="1">IF(KALINDO[[#This Row],[//]]="","",INDEX(INDIRECT($2:$2),KALINDO[[#This Row],[//]]))</f>
        <v/>
      </c>
      <c r="V419" s="31" t="str">
        <f ca="1">LOWER(SUBSTITUTE(SUBSTITUTE(SUBSTITUTE(SUBSTITUTE(SUBSTITUTE(SUBSTITUTE(SUBSTITUTE(KALINDO[[#This Row],[N.B.nota]]," ",""),"-",""),"(",""),")",""),".",""),",",""),"/",""))</f>
        <v/>
      </c>
      <c r="W419" s="31" t="str">
        <f ca="1">IF(KALINDO[[#This Row],[concat]]="","",MATCH(KALINDO[[#This Row],[concat]],[3]!db[NB NOTA_C],0)+1)</f>
        <v/>
      </c>
      <c r="X419" s="31" t="str">
        <f ca="1">IF(KALINDO[[#This Row],[N.B.nota]]="","",ADDRESS(ROW(KALINDO[QB]),COLUMN(KALINDO[QB]))&amp;":"&amp;ADDRESS(ROW(),COLUMN(KALINDO[QB])))</f>
        <v/>
      </c>
      <c r="Y419" s="46" t="str">
        <f ca="1">IF(KALINDO[[#This Row],[//]]="","",HYPERLINK("[../DB.xlsx]DB!e"&amp;MATCH(KALINDO[[#This Row],[concat]],[3]!db[NB NOTA_C],0)+1,"&gt;"))</f>
        <v/>
      </c>
      <c r="Z419" s="32" t="str">
        <f ca="1">IF(KALINDO[[#This Row],[ID NOTA]]="",INDIRECT(ADDRESS(ROW()-1,COLUMN())),KALINDO[[#This Row],[ID NOTA]])</f>
        <v>ID NOTA_H</v>
      </c>
    </row>
    <row r="420" spans="1:26" x14ac:dyDescent="0.25">
      <c r="A420" s="32"/>
      <c r="B420" s="48" t="str">
        <f>IF(KALINDO[[#This Row],[N_ID]]="","",INDEX(Table1[ID],MATCH(KALINDO[[#This Row],[N_ID]],Table1[N_ID],0)))</f>
        <v/>
      </c>
      <c r="C420" s="48" t="str">
        <f ca="1">IF(KALINDO[[#This Row],[//]]="","",HYPERLINK("[NOTA.xlsx]NOTA!D"&amp;KALINDO[[#This Row],[//]]+2,"&gt;"))</f>
        <v/>
      </c>
      <c r="D420" s="48" t="str">
        <f>IF(KALINDO[[#This Row],[ID NOTA]]="","",INDEX(Table1[QB],MATCH(KALINDO[[#This Row],[ID NOTA]],Table1[ID],0)))</f>
        <v/>
      </c>
      <c r="E42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20" s="48"/>
      <c r="G420" s="30" t="str">
        <f ca="1">IF(KALINDO[[#This Row],[N_ID]]="","",INDEX(INDIRECT($2:$2),KALINDO[[#This Row],[//]]))</f>
        <v/>
      </c>
      <c r="H420" s="30" t="str">
        <f ca="1">IF(KALINDO[[#This Row],[N_ID]]="","",INDEX(INDIRECT($2:$2),KALINDO[[#This Row],[//]]))</f>
        <v/>
      </c>
      <c r="I420" s="31" t="str">
        <f ca="1">IF(KALINDO[[#This Row],[N_ID]]="","",INDEX(INDIRECT($2:$2),KALINDO[[#This Row],[//]]))</f>
        <v/>
      </c>
      <c r="J420" s="31" t="str">
        <f ca="1">IF(KALINDO[[#This Row],[//]]="","",INDEX([3]!db[NB PAJAK],KALINDO[[#This Row],[stt]]-1))</f>
        <v/>
      </c>
      <c r="K420" s="48" t="str">
        <f ca="1">IF(KALINDO[[#This Row],[//]]="","",INDEX(INDIRECT($2:$2),KALINDO[[#This Row],[//]]))</f>
        <v/>
      </c>
      <c r="L420" s="48" t="str">
        <f ca="1">IF(KALINDO[[#This Row],[//]]="","",INDEX(INDIRECT($2:$2),KALINDO[[#This Row],[//]]))</f>
        <v/>
      </c>
      <c r="M420" s="48" t="str">
        <f ca="1">IF(KALINDO[[#This Row],[//]]="","",INDEX(INDIRECT($2:$2),KALINDO[[#This Row],[//]]))</f>
        <v/>
      </c>
      <c r="N420" s="33" t="str">
        <f ca="1">IF(KALINDO[[#This Row],[//]]="","",INDEX(INDIRECT($2:$2),KALINDO[[#This Row],[//]]))</f>
        <v/>
      </c>
      <c r="O420" s="44" t="str">
        <f ca="1">IF(KALINDO[[#This Row],[//]]="","",INDEX(INDIRECT($2:$2),KALINDO[[#This Row],[//]]))</f>
        <v/>
      </c>
      <c r="P420" s="44" t="str">
        <f ca="1">IF(KALINDO[[#This Row],[//]]="","",IF(INDEX(INDIRECT($2:$2),KALINDO[[#This Row],[//]])="","",INDEX(INDIRECT($2:$2),KALINDO[[#This Row],[//]])))</f>
        <v/>
      </c>
      <c r="Q420" s="33" t="str">
        <f ca="1">IF(KALINDO[[#This Row],[//]]="","",INDEX(INDIRECT($2:$2),KALINDO[[#This Row],[//]]))</f>
        <v/>
      </c>
      <c r="R4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20" s="45" t="str">
        <f ca="1">IF(KALINDO[[#This Row],[//]]="","",IF(INDEX(INDIRECT($2:$2),KALINDO[[#This Row],[//]])="","",INDEX(INDIRECT($2:$2),KALINDO[[#This Row],[//]])))</f>
        <v/>
      </c>
      <c r="U420" s="31" t="str">
        <f ca="1">IF(KALINDO[[#This Row],[//]]="","",INDEX(INDIRECT($2:$2),KALINDO[[#This Row],[//]]))</f>
        <v/>
      </c>
      <c r="V420" s="31" t="str">
        <f ca="1">LOWER(SUBSTITUTE(SUBSTITUTE(SUBSTITUTE(SUBSTITUTE(SUBSTITUTE(SUBSTITUTE(SUBSTITUTE(KALINDO[[#This Row],[N.B.nota]]," ",""),"-",""),"(",""),")",""),".",""),",",""),"/",""))</f>
        <v/>
      </c>
      <c r="W420" s="31" t="str">
        <f ca="1">IF(KALINDO[[#This Row],[concat]]="","",MATCH(KALINDO[[#This Row],[concat]],[3]!db[NB NOTA_C],0)+1)</f>
        <v/>
      </c>
      <c r="X420" s="31" t="str">
        <f ca="1">IF(KALINDO[[#This Row],[N.B.nota]]="","",ADDRESS(ROW(KALINDO[QB]),COLUMN(KALINDO[QB]))&amp;":"&amp;ADDRESS(ROW(),COLUMN(KALINDO[QB])))</f>
        <v/>
      </c>
      <c r="Y420" s="46" t="str">
        <f ca="1">IF(KALINDO[[#This Row],[//]]="","",HYPERLINK("[../DB.xlsx]DB!e"&amp;MATCH(KALINDO[[#This Row],[concat]],[3]!db[NB NOTA_C],0)+1,"&gt;"))</f>
        <v/>
      </c>
      <c r="Z420" s="32" t="str">
        <f ca="1">IF(KALINDO[[#This Row],[ID NOTA]]="",INDIRECT(ADDRESS(ROW()-1,COLUMN())),KALINDO[[#This Row],[ID NOTA]])</f>
        <v>ID NOTA_H</v>
      </c>
    </row>
    <row r="421" spans="1:26" x14ac:dyDescent="0.25">
      <c r="A421" s="32"/>
      <c r="B421" s="48" t="str">
        <f>IF(KALINDO[[#This Row],[N_ID]]="","",INDEX(Table1[ID],MATCH(KALINDO[[#This Row],[N_ID]],Table1[N_ID],0)))</f>
        <v/>
      </c>
      <c r="C421" s="48" t="str">
        <f ca="1">IF(KALINDO[[#This Row],[//]]="","",HYPERLINK("[NOTA.xlsx]NOTA!D"&amp;KALINDO[[#This Row],[//]]+2,"&gt;"))</f>
        <v/>
      </c>
      <c r="D421" s="48" t="str">
        <f>IF(KALINDO[[#This Row],[ID NOTA]]="","",INDEX(Table1[QB],MATCH(KALINDO[[#This Row],[ID NOTA]],Table1[ID],0)))</f>
        <v/>
      </c>
      <c r="E42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21" s="48"/>
      <c r="G421" s="30" t="str">
        <f ca="1">IF(KALINDO[[#This Row],[N_ID]]="","",INDEX(INDIRECT($2:$2),KALINDO[[#This Row],[//]]))</f>
        <v/>
      </c>
      <c r="H421" s="30" t="str">
        <f ca="1">IF(KALINDO[[#This Row],[N_ID]]="","",INDEX(INDIRECT($2:$2),KALINDO[[#This Row],[//]]))</f>
        <v/>
      </c>
      <c r="I421" s="31" t="str">
        <f ca="1">IF(KALINDO[[#This Row],[N_ID]]="","",INDEX(INDIRECT($2:$2),KALINDO[[#This Row],[//]]))</f>
        <v/>
      </c>
      <c r="J421" s="31" t="str">
        <f ca="1">IF(KALINDO[[#This Row],[//]]="","",INDEX([3]!db[NB PAJAK],KALINDO[[#This Row],[stt]]-1))</f>
        <v/>
      </c>
      <c r="K421" s="48" t="str">
        <f ca="1">IF(KALINDO[[#This Row],[//]]="","",INDEX(INDIRECT($2:$2),KALINDO[[#This Row],[//]]))</f>
        <v/>
      </c>
      <c r="L421" s="48" t="str">
        <f ca="1">IF(KALINDO[[#This Row],[//]]="","",INDEX(INDIRECT($2:$2),KALINDO[[#This Row],[//]]))</f>
        <v/>
      </c>
      <c r="M421" s="48" t="str">
        <f ca="1">IF(KALINDO[[#This Row],[//]]="","",INDEX(INDIRECT($2:$2),KALINDO[[#This Row],[//]]))</f>
        <v/>
      </c>
      <c r="N421" s="33" t="str">
        <f ca="1">IF(KALINDO[[#This Row],[//]]="","",INDEX(INDIRECT($2:$2),KALINDO[[#This Row],[//]]))</f>
        <v/>
      </c>
      <c r="O421" s="44" t="str">
        <f ca="1">IF(KALINDO[[#This Row],[//]]="","",INDEX(INDIRECT($2:$2),KALINDO[[#This Row],[//]]))</f>
        <v/>
      </c>
      <c r="P421" s="44" t="str">
        <f ca="1">IF(KALINDO[[#This Row],[//]]="","",IF(INDEX(INDIRECT($2:$2),KALINDO[[#This Row],[//]])="","",INDEX(INDIRECT($2:$2),KALINDO[[#This Row],[//]])))</f>
        <v/>
      </c>
      <c r="Q421" s="33" t="str">
        <f ca="1">IF(KALINDO[[#This Row],[//]]="","",INDEX(INDIRECT($2:$2),KALINDO[[#This Row],[//]]))</f>
        <v/>
      </c>
      <c r="R4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21" s="45" t="str">
        <f ca="1">IF(KALINDO[[#This Row],[//]]="","",IF(INDEX(INDIRECT($2:$2),KALINDO[[#This Row],[//]])="","",INDEX(INDIRECT($2:$2),KALINDO[[#This Row],[//]])))</f>
        <v/>
      </c>
      <c r="U421" s="31" t="str">
        <f ca="1">IF(KALINDO[[#This Row],[//]]="","",INDEX(INDIRECT($2:$2),KALINDO[[#This Row],[//]]))</f>
        <v/>
      </c>
      <c r="V421" s="31" t="str">
        <f ca="1">LOWER(SUBSTITUTE(SUBSTITUTE(SUBSTITUTE(SUBSTITUTE(SUBSTITUTE(SUBSTITUTE(SUBSTITUTE(KALINDO[[#This Row],[N.B.nota]]," ",""),"-",""),"(",""),")",""),".",""),",",""),"/",""))</f>
        <v/>
      </c>
      <c r="W421" s="31" t="str">
        <f ca="1">IF(KALINDO[[#This Row],[concat]]="","",MATCH(KALINDO[[#This Row],[concat]],[3]!db[NB NOTA_C],0)+1)</f>
        <v/>
      </c>
      <c r="X421" s="31" t="str">
        <f ca="1">IF(KALINDO[[#This Row],[N.B.nota]]="","",ADDRESS(ROW(KALINDO[QB]),COLUMN(KALINDO[QB]))&amp;":"&amp;ADDRESS(ROW(),COLUMN(KALINDO[QB])))</f>
        <v/>
      </c>
      <c r="Y421" s="46" t="str">
        <f ca="1">IF(KALINDO[[#This Row],[//]]="","",HYPERLINK("[../DB.xlsx]DB!e"&amp;MATCH(KALINDO[[#This Row],[concat]],[3]!db[NB NOTA_C],0)+1,"&gt;"))</f>
        <v/>
      </c>
      <c r="Z421" s="32" t="str">
        <f ca="1">IF(KALINDO[[#This Row],[ID NOTA]]="",INDIRECT(ADDRESS(ROW()-1,COLUMN())),KALINDO[[#This Row],[ID NOTA]])</f>
        <v>ID NOTA_H</v>
      </c>
    </row>
    <row r="422" spans="1:26" x14ac:dyDescent="0.25">
      <c r="A422" s="32"/>
      <c r="B422" s="48" t="str">
        <f>IF(KALINDO[[#This Row],[N_ID]]="","",INDEX(Table1[ID],MATCH(KALINDO[[#This Row],[N_ID]],Table1[N_ID],0)))</f>
        <v/>
      </c>
      <c r="C422" s="48" t="str">
        <f ca="1">IF(KALINDO[[#This Row],[//]]="","",HYPERLINK("[NOTA.xlsx]NOTA!D"&amp;KALINDO[[#This Row],[//]]+2,"&gt;"))</f>
        <v/>
      </c>
      <c r="D422" s="48" t="str">
        <f>IF(KALINDO[[#This Row],[ID NOTA]]="","",INDEX(Table1[QB],MATCH(KALINDO[[#This Row],[ID NOTA]],Table1[ID],0)))</f>
        <v/>
      </c>
      <c r="E42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22" s="48"/>
      <c r="G422" s="30" t="str">
        <f ca="1">IF(KALINDO[[#This Row],[N_ID]]="","",INDEX(INDIRECT($2:$2),KALINDO[[#This Row],[//]]))</f>
        <v/>
      </c>
      <c r="H422" s="30" t="str">
        <f ca="1">IF(KALINDO[[#This Row],[N_ID]]="","",INDEX(INDIRECT($2:$2),KALINDO[[#This Row],[//]]))</f>
        <v/>
      </c>
      <c r="I422" s="31" t="str">
        <f ca="1">IF(KALINDO[[#This Row],[N_ID]]="","",INDEX(INDIRECT($2:$2),KALINDO[[#This Row],[//]]))</f>
        <v/>
      </c>
      <c r="J422" s="31" t="str">
        <f ca="1">IF(KALINDO[[#This Row],[//]]="","",INDEX([3]!db[NB PAJAK],KALINDO[[#This Row],[stt]]-1))</f>
        <v/>
      </c>
      <c r="K422" s="48" t="str">
        <f ca="1">IF(KALINDO[[#This Row],[//]]="","",INDEX(INDIRECT($2:$2),KALINDO[[#This Row],[//]]))</f>
        <v/>
      </c>
      <c r="L422" s="48" t="str">
        <f ca="1">IF(KALINDO[[#This Row],[//]]="","",INDEX(INDIRECT($2:$2),KALINDO[[#This Row],[//]]))</f>
        <v/>
      </c>
      <c r="M422" s="48" t="str">
        <f ca="1">IF(KALINDO[[#This Row],[//]]="","",INDEX(INDIRECT($2:$2),KALINDO[[#This Row],[//]]))</f>
        <v/>
      </c>
      <c r="N422" s="33" t="str">
        <f ca="1">IF(KALINDO[[#This Row],[//]]="","",INDEX(INDIRECT($2:$2),KALINDO[[#This Row],[//]]))</f>
        <v/>
      </c>
      <c r="O422" s="44" t="str">
        <f ca="1">IF(KALINDO[[#This Row],[//]]="","",INDEX(INDIRECT($2:$2),KALINDO[[#This Row],[//]]))</f>
        <v/>
      </c>
      <c r="P422" s="44" t="str">
        <f ca="1">IF(KALINDO[[#This Row],[//]]="","",IF(INDEX(INDIRECT($2:$2),KALINDO[[#This Row],[//]])="","",INDEX(INDIRECT($2:$2),KALINDO[[#This Row],[//]])))</f>
        <v/>
      </c>
      <c r="Q422" s="33" t="str">
        <f ca="1">IF(KALINDO[[#This Row],[//]]="","",INDEX(INDIRECT($2:$2),KALINDO[[#This Row],[//]]))</f>
        <v/>
      </c>
      <c r="R4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22" s="45" t="str">
        <f ca="1">IF(KALINDO[[#This Row],[//]]="","",IF(INDEX(INDIRECT($2:$2),KALINDO[[#This Row],[//]])="","",INDEX(INDIRECT($2:$2),KALINDO[[#This Row],[//]])))</f>
        <v/>
      </c>
      <c r="U422" s="31" t="str">
        <f ca="1">IF(KALINDO[[#This Row],[//]]="","",INDEX(INDIRECT($2:$2),KALINDO[[#This Row],[//]]))</f>
        <v/>
      </c>
      <c r="V422" s="31" t="str">
        <f ca="1">LOWER(SUBSTITUTE(SUBSTITUTE(SUBSTITUTE(SUBSTITUTE(SUBSTITUTE(SUBSTITUTE(SUBSTITUTE(KALINDO[[#This Row],[N.B.nota]]," ",""),"-",""),"(",""),")",""),".",""),",",""),"/",""))</f>
        <v/>
      </c>
      <c r="W422" s="31" t="str">
        <f ca="1">IF(KALINDO[[#This Row],[concat]]="","",MATCH(KALINDO[[#This Row],[concat]],[3]!db[NB NOTA_C],0)+1)</f>
        <v/>
      </c>
      <c r="X422" s="31" t="str">
        <f ca="1">IF(KALINDO[[#This Row],[N.B.nota]]="","",ADDRESS(ROW(KALINDO[QB]),COLUMN(KALINDO[QB]))&amp;":"&amp;ADDRESS(ROW(),COLUMN(KALINDO[QB])))</f>
        <v/>
      </c>
      <c r="Y422" s="46" t="str">
        <f ca="1">IF(KALINDO[[#This Row],[//]]="","",HYPERLINK("[../DB.xlsx]DB!e"&amp;MATCH(KALINDO[[#This Row],[concat]],[3]!db[NB NOTA_C],0)+1,"&gt;"))</f>
        <v/>
      </c>
      <c r="Z422" s="32" t="str">
        <f ca="1">IF(KALINDO[[#This Row],[ID NOTA]]="",INDIRECT(ADDRESS(ROW()-1,COLUMN())),KALINDO[[#This Row],[ID NOTA]])</f>
        <v>ID NOTA_H</v>
      </c>
    </row>
    <row r="423" spans="1:26" x14ac:dyDescent="0.25">
      <c r="A423" s="32"/>
      <c r="B423" s="48" t="str">
        <f>IF(KALINDO[[#This Row],[N_ID]]="","",INDEX(Table1[ID],MATCH(KALINDO[[#This Row],[N_ID]],Table1[N_ID],0)))</f>
        <v/>
      </c>
      <c r="C423" s="48" t="str">
        <f ca="1">IF(KALINDO[[#This Row],[//]]="","",HYPERLINK("[NOTA.xlsx]NOTA!D"&amp;KALINDO[[#This Row],[//]]+2,"&gt;"))</f>
        <v/>
      </c>
      <c r="D423" s="48" t="str">
        <f>IF(KALINDO[[#This Row],[ID NOTA]]="","",INDEX(Table1[QB],MATCH(KALINDO[[#This Row],[ID NOTA]],Table1[ID],0)))</f>
        <v/>
      </c>
      <c r="E42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23" s="48"/>
      <c r="G423" s="30" t="str">
        <f ca="1">IF(KALINDO[[#This Row],[N_ID]]="","",INDEX(INDIRECT($2:$2),KALINDO[[#This Row],[//]]))</f>
        <v/>
      </c>
      <c r="H423" s="30" t="str">
        <f ca="1">IF(KALINDO[[#This Row],[N_ID]]="","",INDEX(INDIRECT($2:$2),KALINDO[[#This Row],[//]]))</f>
        <v/>
      </c>
      <c r="I423" s="31" t="str">
        <f ca="1">IF(KALINDO[[#This Row],[N_ID]]="","",INDEX(INDIRECT($2:$2),KALINDO[[#This Row],[//]]))</f>
        <v/>
      </c>
      <c r="J423" s="31" t="str">
        <f ca="1">IF(KALINDO[[#This Row],[//]]="","",INDEX([3]!db[NB PAJAK],KALINDO[[#This Row],[stt]]-1))</f>
        <v/>
      </c>
      <c r="K423" s="48" t="str">
        <f ca="1">IF(KALINDO[[#This Row],[//]]="","",INDEX(INDIRECT($2:$2),KALINDO[[#This Row],[//]]))</f>
        <v/>
      </c>
      <c r="L423" s="48" t="str">
        <f ca="1">IF(KALINDO[[#This Row],[//]]="","",INDEX(INDIRECT($2:$2),KALINDO[[#This Row],[//]]))</f>
        <v/>
      </c>
      <c r="M423" s="48" t="str">
        <f ca="1">IF(KALINDO[[#This Row],[//]]="","",INDEX(INDIRECT($2:$2),KALINDO[[#This Row],[//]]))</f>
        <v/>
      </c>
      <c r="N423" s="33" t="str">
        <f ca="1">IF(KALINDO[[#This Row],[//]]="","",INDEX(INDIRECT($2:$2),KALINDO[[#This Row],[//]]))</f>
        <v/>
      </c>
      <c r="O423" s="44" t="str">
        <f ca="1">IF(KALINDO[[#This Row],[//]]="","",INDEX(INDIRECT($2:$2),KALINDO[[#This Row],[//]]))</f>
        <v/>
      </c>
      <c r="P423" s="44" t="str">
        <f ca="1">IF(KALINDO[[#This Row],[//]]="","",IF(INDEX(INDIRECT($2:$2),KALINDO[[#This Row],[//]])="","",INDEX(INDIRECT($2:$2),KALINDO[[#This Row],[//]])))</f>
        <v/>
      </c>
      <c r="Q423" s="33" t="str">
        <f ca="1">IF(KALINDO[[#This Row],[//]]="","",INDEX(INDIRECT($2:$2),KALINDO[[#This Row],[//]]))</f>
        <v/>
      </c>
      <c r="R4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23" s="45" t="str">
        <f ca="1">IF(KALINDO[[#This Row],[//]]="","",IF(INDEX(INDIRECT($2:$2),KALINDO[[#This Row],[//]])="","",INDEX(INDIRECT($2:$2),KALINDO[[#This Row],[//]])))</f>
        <v/>
      </c>
      <c r="U423" s="31" t="str">
        <f ca="1">IF(KALINDO[[#This Row],[//]]="","",INDEX(INDIRECT($2:$2),KALINDO[[#This Row],[//]]))</f>
        <v/>
      </c>
      <c r="V423" s="31" t="str">
        <f ca="1">LOWER(SUBSTITUTE(SUBSTITUTE(SUBSTITUTE(SUBSTITUTE(SUBSTITUTE(SUBSTITUTE(SUBSTITUTE(KALINDO[[#This Row],[N.B.nota]]," ",""),"-",""),"(",""),")",""),".",""),",",""),"/",""))</f>
        <v/>
      </c>
      <c r="W423" s="31" t="str">
        <f ca="1">IF(KALINDO[[#This Row],[concat]]="","",MATCH(KALINDO[[#This Row],[concat]],[3]!db[NB NOTA_C],0)+1)</f>
        <v/>
      </c>
      <c r="X423" s="31" t="str">
        <f ca="1">IF(KALINDO[[#This Row],[N.B.nota]]="","",ADDRESS(ROW(KALINDO[QB]),COLUMN(KALINDO[QB]))&amp;":"&amp;ADDRESS(ROW(),COLUMN(KALINDO[QB])))</f>
        <v/>
      </c>
      <c r="Y423" s="46" t="str">
        <f ca="1">IF(KALINDO[[#This Row],[//]]="","",HYPERLINK("[../DB.xlsx]DB!e"&amp;MATCH(KALINDO[[#This Row],[concat]],[3]!db[NB NOTA_C],0)+1,"&gt;"))</f>
        <v/>
      </c>
      <c r="Z423" s="32" t="str">
        <f ca="1">IF(KALINDO[[#This Row],[ID NOTA]]="",INDIRECT(ADDRESS(ROW()-1,COLUMN())),KALINDO[[#This Row],[ID NOTA]])</f>
        <v>ID NOTA_H</v>
      </c>
    </row>
    <row r="424" spans="1:26" x14ac:dyDescent="0.25">
      <c r="A424" s="32"/>
      <c r="B424" s="48" t="str">
        <f>IF(KALINDO[[#This Row],[N_ID]]="","",INDEX(Table1[ID],MATCH(KALINDO[[#This Row],[N_ID]],Table1[N_ID],0)))</f>
        <v/>
      </c>
      <c r="C424" s="48" t="str">
        <f ca="1">IF(KALINDO[[#This Row],[//]]="","",HYPERLINK("[NOTA.xlsx]NOTA!D"&amp;KALINDO[[#This Row],[//]]+2,"&gt;"))</f>
        <v/>
      </c>
      <c r="D424" s="48" t="str">
        <f>IF(KALINDO[[#This Row],[ID NOTA]]="","",INDEX(Table1[QB],MATCH(KALINDO[[#This Row],[ID NOTA]],Table1[ID],0)))</f>
        <v/>
      </c>
      <c r="E42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24" s="48"/>
      <c r="G424" s="30" t="str">
        <f ca="1">IF(KALINDO[[#This Row],[N_ID]]="","",INDEX(INDIRECT($2:$2),KALINDO[[#This Row],[//]]))</f>
        <v/>
      </c>
      <c r="H424" s="30" t="str">
        <f ca="1">IF(KALINDO[[#This Row],[N_ID]]="","",INDEX(INDIRECT($2:$2),KALINDO[[#This Row],[//]]))</f>
        <v/>
      </c>
      <c r="I424" s="31" t="str">
        <f ca="1">IF(KALINDO[[#This Row],[N_ID]]="","",INDEX(INDIRECT($2:$2),KALINDO[[#This Row],[//]]))</f>
        <v/>
      </c>
      <c r="J424" s="31" t="str">
        <f ca="1">IF(KALINDO[[#This Row],[//]]="","",INDEX([3]!db[NB PAJAK],KALINDO[[#This Row],[stt]]-1))</f>
        <v/>
      </c>
      <c r="K424" s="48" t="str">
        <f ca="1">IF(KALINDO[[#This Row],[//]]="","",INDEX(INDIRECT($2:$2),KALINDO[[#This Row],[//]]))</f>
        <v/>
      </c>
      <c r="L424" s="48" t="str">
        <f ca="1">IF(KALINDO[[#This Row],[//]]="","",INDEX(INDIRECT($2:$2),KALINDO[[#This Row],[//]]))</f>
        <v/>
      </c>
      <c r="M424" s="48" t="str">
        <f ca="1">IF(KALINDO[[#This Row],[//]]="","",INDEX(INDIRECT($2:$2),KALINDO[[#This Row],[//]]))</f>
        <v/>
      </c>
      <c r="N424" s="33" t="str">
        <f ca="1">IF(KALINDO[[#This Row],[//]]="","",INDEX(INDIRECT($2:$2),KALINDO[[#This Row],[//]]))</f>
        <v/>
      </c>
      <c r="O424" s="44" t="str">
        <f ca="1">IF(KALINDO[[#This Row],[//]]="","",INDEX(INDIRECT($2:$2),KALINDO[[#This Row],[//]]))</f>
        <v/>
      </c>
      <c r="P424" s="44" t="str">
        <f ca="1">IF(KALINDO[[#This Row],[//]]="","",IF(INDEX(INDIRECT($2:$2),KALINDO[[#This Row],[//]])="","",INDEX(INDIRECT($2:$2),KALINDO[[#This Row],[//]])))</f>
        <v/>
      </c>
      <c r="Q424" s="33" t="str">
        <f ca="1">IF(KALINDO[[#This Row],[//]]="","",INDEX(INDIRECT($2:$2),KALINDO[[#This Row],[//]]))</f>
        <v/>
      </c>
      <c r="R4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24" s="45" t="str">
        <f ca="1">IF(KALINDO[[#This Row],[//]]="","",IF(INDEX(INDIRECT($2:$2),KALINDO[[#This Row],[//]])="","",INDEX(INDIRECT($2:$2),KALINDO[[#This Row],[//]])))</f>
        <v/>
      </c>
      <c r="U424" s="31" t="str">
        <f ca="1">IF(KALINDO[[#This Row],[//]]="","",INDEX(INDIRECT($2:$2),KALINDO[[#This Row],[//]]))</f>
        <v/>
      </c>
      <c r="V424" s="31" t="str">
        <f ca="1">LOWER(SUBSTITUTE(SUBSTITUTE(SUBSTITUTE(SUBSTITUTE(SUBSTITUTE(SUBSTITUTE(SUBSTITUTE(KALINDO[[#This Row],[N.B.nota]]," ",""),"-",""),"(",""),")",""),".",""),",",""),"/",""))</f>
        <v/>
      </c>
      <c r="W424" s="31" t="str">
        <f ca="1">IF(KALINDO[[#This Row],[concat]]="","",MATCH(KALINDO[[#This Row],[concat]],[3]!db[NB NOTA_C],0)+1)</f>
        <v/>
      </c>
      <c r="X424" s="31" t="str">
        <f ca="1">IF(KALINDO[[#This Row],[N.B.nota]]="","",ADDRESS(ROW(KALINDO[QB]),COLUMN(KALINDO[QB]))&amp;":"&amp;ADDRESS(ROW(),COLUMN(KALINDO[QB])))</f>
        <v/>
      </c>
      <c r="Y424" s="46" t="str">
        <f ca="1">IF(KALINDO[[#This Row],[//]]="","",HYPERLINK("[../DB.xlsx]DB!e"&amp;MATCH(KALINDO[[#This Row],[concat]],[3]!db[NB NOTA_C],0)+1,"&gt;"))</f>
        <v/>
      </c>
      <c r="Z424" s="32" t="str">
        <f ca="1">IF(KALINDO[[#This Row],[ID NOTA]]="",INDIRECT(ADDRESS(ROW()-1,COLUMN())),KALINDO[[#This Row],[ID NOTA]])</f>
        <v>ID NOTA_H</v>
      </c>
    </row>
    <row r="425" spans="1:26" x14ac:dyDescent="0.25">
      <c r="A425" s="32"/>
      <c r="B425" s="48" t="str">
        <f>IF(KALINDO[[#This Row],[N_ID]]="","",INDEX(Table1[ID],MATCH(KALINDO[[#This Row],[N_ID]],Table1[N_ID],0)))</f>
        <v/>
      </c>
      <c r="C425" s="48" t="str">
        <f ca="1">IF(KALINDO[[#This Row],[//]]="","",HYPERLINK("[NOTA.xlsx]NOTA!D"&amp;KALINDO[[#This Row],[//]]+2,"&gt;"))</f>
        <v/>
      </c>
      <c r="D425" s="48" t="str">
        <f>IF(KALINDO[[#This Row],[ID NOTA]]="","",INDEX(Table1[QB],MATCH(KALINDO[[#This Row],[ID NOTA]],Table1[ID],0)))</f>
        <v/>
      </c>
      <c r="E42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25" s="48"/>
      <c r="G425" s="30" t="str">
        <f ca="1">IF(KALINDO[[#This Row],[N_ID]]="","",INDEX(INDIRECT($2:$2),KALINDO[[#This Row],[//]]))</f>
        <v/>
      </c>
      <c r="H425" s="30" t="str">
        <f ca="1">IF(KALINDO[[#This Row],[N_ID]]="","",INDEX(INDIRECT($2:$2),KALINDO[[#This Row],[//]]))</f>
        <v/>
      </c>
      <c r="I425" s="31" t="str">
        <f ca="1">IF(KALINDO[[#This Row],[N_ID]]="","",INDEX(INDIRECT($2:$2),KALINDO[[#This Row],[//]]))</f>
        <v/>
      </c>
      <c r="J425" s="31" t="str">
        <f ca="1">IF(KALINDO[[#This Row],[//]]="","",INDEX([3]!db[NB PAJAK],KALINDO[[#This Row],[stt]]-1))</f>
        <v/>
      </c>
      <c r="K425" s="48" t="str">
        <f ca="1">IF(KALINDO[[#This Row],[//]]="","",INDEX(INDIRECT($2:$2),KALINDO[[#This Row],[//]]))</f>
        <v/>
      </c>
      <c r="L425" s="48" t="str">
        <f ca="1">IF(KALINDO[[#This Row],[//]]="","",INDEX(INDIRECT($2:$2),KALINDO[[#This Row],[//]]))</f>
        <v/>
      </c>
      <c r="M425" s="48" t="str">
        <f ca="1">IF(KALINDO[[#This Row],[//]]="","",INDEX(INDIRECT($2:$2),KALINDO[[#This Row],[//]]))</f>
        <v/>
      </c>
      <c r="N425" s="33" t="str">
        <f ca="1">IF(KALINDO[[#This Row],[//]]="","",INDEX(INDIRECT($2:$2),KALINDO[[#This Row],[//]]))</f>
        <v/>
      </c>
      <c r="O425" s="44" t="str">
        <f ca="1">IF(KALINDO[[#This Row],[//]]="","",INDEX(INDIRECT($2:$2),KALINDO[[#This Row],[//]]))</f>
        <v/>
      </c>
      <c r="P425" s="44" t="str">
        <f ca="1">IF(KALINDO[[#This Row],[//]]="","",IF(INDEX(INDIRECT($2:$2),KALINDO[[#This Row],[//]])="","",INDEX(INDIRECT($2:$2),KALINDO[[#This Row],[//]])))</f>
        <v/>
      </c>
      <c r="Q425" s="33" t="str">
        <f ca="1">IF(KALINDO[[#This Row],[//]]="","",INDEX(INDIRECT($2:$2),KALINDO[[#This Row],[//]]))</f>
        <v/>
      </c>
      <c r="R4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25" s="45" t="str">
        <f ca="1">IF(KALINDO[[#This Row],[//]]="","",IF(INDEX(INDIRECT($2:$2),KALINDO[[#This Row],[//]])="","",INDEX(INDIRECT($2:$2),KALINDO[[#This Row],[//]])))</f>
        <v/>
      </c>
      <c r="U425" s="31" t="str">
        <f ca="1">IF(KALINDO[[#This Row],[//]]="","",INDEX(INDIRECT($2:$2),KALINDO[[#This Row],[//]]))</f>
        <v/>
      </c>
      <c r="V425" s="31" t="str">
        <f ca="1">LOWER(SUBSTITUTE(SUBSTITUTE(SUBSTITUTE(SUBSTITUTE(SUBSTITUTE(SUBSTITUTE(SUBSTITUTE(KALINDO[[#This Row],[N.B.nota]]," ",""),"-",""),"(",""),")",""),".",""),",",""),"/",""))</f>
        <v/>
      </c>
      <c r="W425" s="31" t="str">
        <f ca="1">IF(KALINDO[[#This Row],[concat]]="","",MATCH(KALINDO[[#This Row],[concat]],[3]!db[NB NOTA_C],0)+1)</f>
        <v/>
      </c>
      <c r="X425" s="31" t="str">
        <f ca="1">IF(KALINDO[[#This Row],[N.B.nota]]="","",ADDRESS(ROW(KALINDO[QB]),COLUMN(KALINDO[QB]))&amp;":"&amp;ADDRESS(ROW(),COLUMN(KALINDO[QB])))</f>
        <v/>
      </c>
      <c r="Y425" s="46" t="str">
        <f ca="1">IF(KALINDO[[#This Row],[//]]="","",HYPERLINK("[../DB.xlsx]DB!e"&amp;MATCH(KALINDO[[#This Row],[concat]],[3]!db[NB NOTA_C],0)+1,"&gt;"))</f>
        <v/>
      </c>
      <c r="Z425" s="32" t="str">
        <f ca="1">IF(KALINDO[[#This Row],[ID NOTA]]="",INDIRECT(ADDRESS(ROW()-1,COLUMN())),KALINDO[[#This Row],[ID NOTA]])</f>
        <v>ID NOTA_H</v>
      </c>
    </row>
    <row r="426" spans="1:26" x14ac:dyDescent="0.25">
      <c r="A426" s="32"/>
      <c r="B426" s="48" t="str">
        <f>IF(KALINDO[[#This Row],[N_ID]]="","",INDEX(Table1[ID],MATCH(KALINDO[[#This Row],[N_ID]],Table1[N_ID],0)))</f>
        <v/>
      </c>
      <c r="C426" s="48" t="str">
        <f ca="1">IF(KALINDO[[#This Row],[//]]="","",HYPERLINK("[NOTA.xlsx]NOTA!D"&amp;KALINDO[[#This Row],[//]]+2,"&gt;"))</f>
        <v/>
      </c>
      <c r="D426" s="48" t="str">
        <f>IF(KALINDO[[#This Row],[ID NOTA]]="","",INDEX(Table1[QB],MATCH(KALINDO[[#This Row],[ID NOTA]],Table1[ID],0)))</f>
        <v/>
      </c>
      <c r="E42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26" s="48"/>
      <c r="G426" s="30" t="str">
        <f ca="1">IF(KALINDO[[#This Row],[N_ID]]="","",INDEX(INDIRECT($2:$2),KALINDO[[#This Row],[//]]))</f>
        <v/>
      </c>
      <c r="H426" s="30" t="str">
        <f ca="1">IF(KALINDO[[#This Row],[N_ID]]="","",INDEX(INDIRECT($2:$2),KALINDO[[#This Row],[//]]))</f>
        <v/>
      </c>
      <c r="I426" s="31" t="str">
        <f ca="1">IF(KALINDO[[#This Row],[N_ID]]="","",INDEX(INDIRECT($2:$2),KALINDO[[#This Row],[//]]))</f>
        <v/>
      </c>
      <c r="J426" s="31" t="str">
        <f ca="1">IF(KALINDO[[#This Row],[//]]="","",INDEX([3]!db[NB PAJAK],KALINDO[[#This Row],[stt]]-1))</f>
        <v/>
      </c>
      <c r="K426" s="48" t="str">
        <f ca="1">IF(KALINDO[[#This Row],[//]]="","",INDEX(INDIRECT($2:$2),KALINDO[[#This Row],[//]]))</f>
        <v/>
      </c>
      <c r="L426" s="48" t="str">
        <f ca="1">IF(KALINDO[[#This Row],[//]]="","",INDEX(INDIRECT($2:$2),KALINDO[[#This Row],[//]]))</f>
        <v/>
      </c>
      <c r="M426" s="48" t="str">
        <f ca="1">IF(KALINDO[[#This Row],[//]]="","",INDEX(INDIRECT($2:$2),KALINDO[[#This Row],[//]]))</f>
        <v/>
      </c>
      <c r="N426" s="33" t="str">
        <f ca="1">IF(KALINDO[[#This Row],[//]]="","",INDEX(INDIRECT($2:$2),KALINDO[[#This Row],[//]]))</f>
        <v/>
      </c>
      <c r="O426" s="44" t="str">
        <f ca="1">IF(KALINDO[[#This Row],[//]]="","",INDEX(INDIRECT($2:$2),KALINDO[[#This Row],[//]]))</f>
        <v/>
      </c>
      <c r="P426" s="44" t="str">
        <f ca="1">IF(KALINDO[[#This Row],[//]]="","",IF(INDEX(INDIRECT($2:$2),KALINDO[[#This Row],[//]])="","",INDEX(INDIRECT($2:$2),KALINDO[[#This Row],[//]])))</f>
        <v/>
      </c>
      <c r="Q426" s="33" t="str">
        <f ca="1">IF(KALINDO[[#This Row],[//]]="","",INDEX(INDIRECT($2:$2),KALINDO[[#This Row],[//]]))</f>
        <v/>
      </c>
      <c r="R4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26" s="45" t="str">
        <f ca="1">IF(KALINDO[[#This Row],[//]]="","",IF(INDEX(INDIRECT($2:$2),KALINDO[[#This Row],[//]])="","",INDEX(INDIRECT($2:$2),KALINDO[[#This Row],[//]])))</f>
        <v/>
      </c>
      <c r="U426" s="31" t="str">
        <f ca="1">IF(KALINDO[[#This Row],[//]]="","",INDEX(INDIRECT($2:$2),KALINDO[[#This Row],[//]]))</f>
        <v/>
      </c>
      <c r="V426" s="31" t="str">
        <f ca="1">LOWER(SUBSTITUTE(SUBSTITUTE(SUBSTITUTE(SUBSTITUTE(SUBSTITUTE(SUBSTITUTE(SUBSTITUTE(KALINDO[[#This Row],[N.B.nota]]," ",""),"-",""),"(",""),")",""),".",""),",",""),"/",""))</f>
        <v/>
      </c>
      <c r="W426" s="31" t="str">
        <f ca="1">IF(KALINDO[[#This Row],[concat]]="","",MATCH(KALINDO[[#This Row],[concat]],[3]!db[NB NOTA_C],0)+1)</f>
        <v/>
      </c>
      <c r="X426" s="31" t="str">
        <f ca="1">IF(KALINDO[[#This Row],[N.B.nota]]="","",ADDRESS(ROW(KALINDO[QB]),COLUMN(KALINDO[QB]))&amp;":"&amp;ADDRESS(ROW(),COLUMN(KALINDO[QB])))</f>
        <v/>
      </c>
      <c r="Y426" s="46" t="str">
        <f ca="1">IF(KALINDO[[#This Row],[//]]="","",HYPERLINK("[../DB.xlsx]DB!e"&amp;MATCH(KALINDO[[#This Row],[concat]],[3]!db[NB NOTA_C],0)+1,"&gt;"))</f>
        <v/>
      </c>
      <c r="Z426" s="32" t="str">
        <f ca="1">IF(KALINDO[[#This Row],[ID NOTA]]="",INDIRECT(ADDRESS(ROW()-1,COLUMN())),KALINDO[[#This Row],[ID NOTA]])</f>
        <v>ID NOTA_H</v>
      </c>
    </row>
    <row r="427" spans="1:26" x14ac:dyDescent="0.25">
      <c r="A427" s="32"/>
      <c r="B427" s="48" t="str">
        <f>IF(KALINDO[[#This Row],[N_ID]]="","",INDEX(Table1[ID],MATCH(KALINDO[[#This Row],[N_ID]],Table1[N_ID],0)))</f>
        <v/>
      </c>
      <c r="C427" s="48" t="str">
        <f ca="1">IF(KALINDO[[#This Row],[//]]="","",HYPERLINK("[NOTA.xlsx]NOTA!D"&amp;KALINDO[[#This Row],[//]]+2,"&gt;"))</f>
        <v/>
      </c>
      <c r="D427" s="48" t="str">
        <f>IF(KALINDO[[#This Row],[ID NOTA]]="","",INDEX(Table1[QB],MATCH(KALINDO[[#This Row],[ID NOTA]],Table1[ID],0)))</f>
        <v/>
      </c>
      <c r="E42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27" s="48"/>
      <c r="G427" s="30" t="str">
        <f ca="1">IF(KALINDO[[#This Row],[N_ID]]="","",INDEX(INDIRECT($2:$2),KALINDO[[#This Row],[//]]))</f>
        <v/>
      </c>
      <c r="H427" s="30" t="str">
        <f ca="1">IF(KALINDO[[#This Row],[N_ID]]="","",INDEX(INDIRECT($2:$2),KALINDO[[#This Row],[//]]))</f>
        <v/>
      </c>
      <c r="I427" s="31" t="str">
        <f ca="1">IF(KALINDO[[#This Row],[N_ID]]="","",INDEX(INDIRECT($2:$2),KALINDO[[#This Row],[//]]))</f>
        <v/>
      </c>
      <c r="J427" s="31" t="str">
        <f ca="1">IF(KALINDO[[#This Row],[//]]="","",INDEX([3]!db[NB PAJAK],KALINDO[[#This Row],[stt]]-1))</f>
        <v/>
      </c>
      <c r="K427" s="48" t="str">
        <f ca="1">IF(KALINDO[[#This Row],[//]]="","",INDEX(INDIRECT($2:$2),KALINDO[[#This Row],[//]]))</f>
        <v/>
      </c>
      <c r="L427" s="48" t="str">
        <f ca="1">IF(KALINDO[[#This Row],[//]]="","",INDEX(INDIRECT($2:$2),KALINDO[[#This Row],[//]]))</f>
        <v/>
      </c>
      <c r="M427" s="48" t="str">
        <f ca="1">IF(KALINDO[[#This Row],[//]]="","",INDEX(INDIRECT($2:$2),KALINDO[[#This Row],[//]]))</f>
        <v/>
      </c>
      <c r="N427" s="33" t="str">
        <f ca="1">IF(KALINDO[[#This Row],[//]]="","",INDEX(INDIRECT($2:$2),KALINDO[[#This Row],[//]]))</f>
        <v/>
      </c>
      <c r="O427" s="44" t="str">
        <f ca="1">IF(KALINDO[[#This Row],[//]]="","",INDEX(INDIRECT($2:$2),KALINDO[[#This Row],[//]]))</f>
        <v/>
      </c>
      <c r="P427" s="44" t="str">
        <f ca="1">IF(KALINDO[[#This Row],[//]]="","",IF(INDEX(INDIRECT($2:$2),KALINDO[[#This Row],[//]])="","",INDEX(INDIRECT($2:$2),KALINDO[[#This Row],[//]])))</f>
        <v/>
      </c>
      <c r="Q427" s="33" t="str">
        <f ca="1">IF(KALINDO[[#This Row],[//]]="","",INDEX(INDIRECT($2:$2),KALINDO[[#This Row],[//]]))</f>
        <v/>
      </c>
      <c r="R4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27" s="45" t="str">
        <f ca="1">IF(KALINDO[[#This Row],[//]]="","",IF(INDEX(INDIRECT($2:$2),KALINDO[[#This Row],[//]])="","",INDEX(INDIRECT($2:$2),KALINDO[[#This Row],[//]])))</f>
        <v/>
      </c>
      <c r="U427" s="31" t="str">
        <f ca="1">IF(KALINDO[[#This Row],[//]]="","",INDEX(INDIRECT($2:$2),KALINDO[[#This Row],[//]]))</f>
        <v/>
      </c>
      <c r="V427" s="31" t="str">
        <f ca="1">LOWER(SUBSTITUTE(SUBSTITUTE(SUBSTITUTE(SUBSTITUTE(SUBSTITUTE(SUBSTITUTE(SUBSTITUTE(KALINDO[[#This Row],[N.B.nota]]," ",""),"-",""),"(",""),")",""),".",""),",",""),"/",""))</f>
        <v/>
      </c>
      <c r="W427" s="31" t="str">
        <f ca="1">IF(KALINDO[[#This Row],[concat]]="","",MATCH(KALINDO[[#This Row],[concat]],[3]!db[NB NOTA_C],0)+1)</f>
        <v/>
      </c>
      <c r="X427" s="31" t="str">
        <f ca="1">IF(KALINDO[[#This Row],[N.B.nota]]="","",ADDRESS(ROW(KALINDO[QB]),COLUMN(KALINDO[QB]))&amp;":"&amp;ADDRESS(ROW(),COLUMN(KALINDO[QB])))</f>
        <v/>
      </c>
      <c r="Y427" s="46" t="str">
        <f ca="1">IF(KALINDO[[#This Row],[//]]="","",HYPERLINK("[../DB.xlsx]DB!e"&amp;MATCH(KALINDO[[#This Row],[concat]],[3]!db[NB NOTA_C],0)+1,"&gt;"))</f>
        <v/>
      </c>
      <c r="Z427" s="32" t="str">
        <f ca="1">IF(KALINDO[[#This Row],[ID NOTA]]="",INDIRECT(ADDRESS(ROW()-1,COLUMN())),KALINDO[[#This Row],[ID NOTA]])</f>
        <v>ID NOTA_H</v>
      </c>
    </row>
    <row r="428" spans="1:26" x14ac:dyDescent="0.25">
      <c r="A428" s="32"/>
      <c r="B428" s="48" t="str">
        <f>IF(KALINDO[[#This Row],[N_ID]]="","",INDEX(Table1[ID],MATCH(KALINDO[[#This Row],[N_ID]],Table1[N_ID],0)))</f>
        <v/>
      </c>
      <c r="C428" s="48" t="str">
        <f ca="1">IF(KALINDO[[#This Row],[//]]="","",HYPERLINK("[NOTA.xlsx]NOTA!D"&amp;KALINDO[[#This Row],[//]]+2,"&gt;"))</f>
        <v/>
      </c>
      <c r="D428" s="48" t="str">
        <f>IF(KALINDO[[#This Row],[ID NOTA]]="","",INDEX(Table1[QB],MATCH(KALINDO[[#This Row],[ID NOTA]],Table1[ID],0)))</f>
        <v/>
      </c>
      <c r="E42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28" s="48"/>
      <c r="G428" s="30" t="str">
        <f ca="1">IF(KALINDO[[#This Row],[N_ID]]="","",INDEX(INDIRECT($2:$2),KALINDO[[#This Row],[//]]))</f>
        <v/>
      </c>
      <c r="H428" s="30" t="str">
        <f ca="1">IF(KALINDO[[#This Row],[N_ID]]="","",INDEX(INDIRECT($2:$2),KALINDO[[#This Row],[//]]))</f>
        <v/>
      </c>
      <c r="I428" s="31" t="str">
        <f ca="1">IF(KALINDO[[#This Row],[N_ID]]="","",INDEX(INDIRECT($2:$2),KALINDO[[#This Row],[//]]))</f>
        <v/>
      </c>
      <c r="J428" s="31" t="str">
        <f ca="1">IF(KALINDO[[#This Row],[//]]="","",INDEX([3]!db[NB PAJAK],KALINDO[[#This Row],[stt]]-1))</f>
        <v/>
      </c>
      <c r="K428" s="48" t="str">
        <f ca="1">IF(KALINDO[[#This Row],[//]]="","",INDEX(INDIRECT($2:$2),KALINDO[[#This Row],[//]]))</f>
        <v/>
      </c>
      <c r="L428" s="48" t="str">
        <f ca="1">IF(KALINDO[[#This Row],[//]]="","",INDEX(INDIRECT($2:$2),KALINDO[[#This Row],[//]]))</f>
        <v/>
      </c>
      <c r="M428" s="48" t="str">
        <f ca="1">IF(KALINDO[[#This Row],[//]]="","",INDEX(INDIRECT($2:$2),KALINDO[[#This Row],[//]]))</f>
        <v/>
      </c>
      <c r="N428" s="33" t="str">
        <f ca="1">IF(KALINDO[[#This Row],[//]]="","",INDEX(INDIRECT($2:$2),KALINDO[[#This Row],[//]]))</f>
        <v/>
      </c>
      <c r="O428" s="44" t="str">
        <f ca="1">IF(KALINDO[[#This Row],[//]]="","",INDEX(INDIRECT($2:$2),KALINDO[[#This Row],[//]]))</f>
        <v/>
      </c>
      <c r="P428" s="44" t="str">
        <f ca="1">IF(KALINDO[[#This Row],[//]]="","",IF(INDEX(INDIRECT($2:$2),KALINDO[[#This Row],[//]])="","",INDEX(INDIRECT($2:$2),KALINDO[[#This Row],[//]])))</f>
        <v/>
      </c>
      <c r="Q428" s="33" t="str">
        <f ca="1">IF(KALINDO[[#This Row],[//]]="","",INDEX(INDIRECT($2:$2),KALINDO[[#This Row],[//]]))</f>
        <v/>
      </c>
      <c r="R4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28" s="45" t="str">
        <f ca="1">IF(KALINDO[[#This Row],[//]]="","",IF(INDEX(INDIRECT($2:$2),KALINDO[[#This Row],[//]])="","",INDEX(INDIRECT($2:$2),KALINDO[[#This Row],[//]])))</f>
        <v/>
      </c>
      <c r="U428" s="31" t="str">
        <f ca="1">IF(KALINDO[[#This Row],[//]]="","",INDEX(INDIRECT($2:$2),KALINDO[[#This Row],[//]]))</f>
        <v/>
      </c>
      <c r="V428" s="31" t="str">
        <f ca="1">LOWER(SUBSTITUTE(SUBSTITUTE(SUBSTITUTE(SUBSTITUTE(SUBSTITUTE(SUBSTITUTE(SUBSTITUTE(KALINDO[[#This Row],[N.B.nota]]," ",""),"-",""),"(",""),")",""),".",""),",",""),"/",""))</f>
        <v/>
      </c>
      <c r="W428" s="31" t="str">
        <f ca="1">IF(KALINDO[[#This Row],[concat]]="","",MATCH(KALINDO[[#This Row],[concat]],[3]!db[NB NOTA_C],0)+1)</f>
        <v/>
      </c>
      <c r="X428" s="31" t="str">
        <f ca="1">IF(KALINDO[[#This Row],[N.B.nota]]="","",ADDRESS(ROW(KALINDO[QB]),COLUMN(KALINDO[QB]))&amp;":"&amp;ADDRESS(ROW(),COLUMN(KALINDO[QB])))</f>
        <v/>
      </c>
      <c r="Y428" s="46" t="str">
        <f ca="1">IF(KALINDO[[#This Row],[//]]="","",HYPERLINK("[../DB.xlsx]DB!e"&amp;MATCH(KALINDO[[#This Row],[concat]],[3]!db[NB NOTA_C],0)+1,"&gt;"))</f>
        <v/>
      </c>
      <c r="Z428" s="32" t="str">
        <f ca="1">IF(KALINDO[[#This Row],[ID NOTA]]="",INDIRECT(ADDRESS(ROW()-1,COLUMN())),KALINDO[[#This Row],[ID NOTA]])</f>
        <v>ID NOTA_H</v>
      </c>
    </row>
    <row r="429" spans="1:26" x14ac:dyDescent="0.25">
      <c r="A429" s="32"/>
      <c r="B429" s="48" t="str">
        <f>IF(KALINDO[[#This Row],[N_ID]]="","",INDEX(Table1[ID],MATCH(KALINDO[[#This Row],[N_ID]],Table1[N_ID],0)))</f>
        <v/>
      </c>
      <c r="C429" s="48" t="str">
        <f ca="1">IF(KALINDO[[#This Row],[//]]="","",HYPERLINK("[NOTA.xlsx]NOTA!D"&amp;KALINDO[[#This Row],[//]]+2,"&gt;"))</f>
        <v/>
      </c>
      <c r="D429" s="48" t="str">
        <f>IF(KALINDO[[#This Row],[ID NOTA]]="","",INDEX(Table1[QB],MATCH(KALINDO[[#This Row],[ID NOTA]],Table1[ID],0)))</f>
        <v/>
      </c>
      <c r="E42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29" s="48"/>
      <c r="G429" s="30" t="str">
        <f ca="1">IF(KALINDO[[#This Row],[N_ID]]="","",INDEX(INDIRECT($2:$2),KALINDO[[#This Row],[//]]))</f>
        <v/>
      </c>
      <c r="H429" s="30" t="str">
        <f ca="1">IF(KALINDO[[#This Row],[N_ID]]="","",INDEX(INDIRECT($2:$2),KALINDO[[#This Row],[//]]))</f>
        <v/>
      </c>
      <c r="I429" s="31" t="str">
        <f ca="1">IF(KALINDO[[#This Row],[N_ID]]="","",INDEX(INDIRECT($2:$2),KALINDO[[#This Row],[//]]))</f>
        <v/>
      </c>
      <c r="J429" s="31" t="str">
        <f ca="1">IF(KALINDO[[#This Row],[//]]="","",INDEX([3]!db[NB PAJAK],KALINDO[[#This Row],[stt]]-1))</f>
        <v/>
      </c>
      <c r="K429" s="48" t="str">
        <f ca="1">IF(KALINDO[[#This Row],[//]]="","",INDEX(INDIRECT($2:$2),KALINDO[[#This Row],[//]]))</f>
        <v/>
      </c>
      <c r="L429" s="48" t="str">
        <f ca="1">IF(KALINDO[[#This Row],[//]]="","",INDEX(INDIRECT($2:$2),KALINDO[[#This Row],[//]]))</f>
        <v/>
      </c>
      <c r="M429" s="48" t="str">
        <f ca="1">IF(KALINDO[[#This Row],[//]]="","",INDEX(INDIRECT($2:$2),KALINDO[[#This Row],[//]]))</f>
        <v/>
      </c>
      <c r="N429" s="33" t="str">
        <f ca="1">IF(KALINDO[[#This Row],[//]]="","",INDEX(INDIRECT($2:$2),KALINDO[[#This Row],[//]]))</f>
        <v/>
      </c>
      <c r="O429" s="44" t="str">
        <f ca="1">IF(KALINDO[[#This Row],[//]]="","",INDEX(INDIRECT($2:$2),KALINDO[[#This Row],[//]]))</f>
        <v/>
      </c>
      <c r="P429" s="44" t="str">
        <f ca="1">IF(KALINDO[[#This Row],[//]]="","",IF(INDEX(INDIRECT($2:$2),KALINDO[[#This Row],[//]])="","",INDEX(INDIRECT($2:$2),KALINDO[[#This Row],[//]])))</f>
        <v/>
      </c>
      <c r="Q429" s="33" t="str">
        <f ca="1">IF(KALINDO[[#This Row],[//]]="","",INDEX(INDIRECT($2:$2),KALINDO[[#This Row],[//]]))</f>
        <v/>
      </c>
      <c r="R4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29" s="45" t="str">
        <f ca="1">IF(KALINDO[[#This Row],[//]]="","",IF(INDEX(INDIRECT($2:$2),KALINDO[[#This Row],[//]])="","",INDEX(INDIRECT($2:$2),KALINDO[[#This Row],[//]])))</f>
        <v/>
      </c>
      <c r="U429" s="31" t="str">
        <f ca="1">IF(KALINDO[[#This Row],[//]]="","",INDEX(INDIRECT($2:$2),KALINDO[[#This Row],[//]]))</f>
        <v/>
      </c>
      <c r="V429" s="31" t="str">
        <f ca="1">LOWER(SUBSTITUTE(SUBSTITUTE(SUBSTITUTE(SUBSTITUTE(SUBSTITUTE(SUBSTITUTE(SUBSTITUTE(KALINDO[[#This Row],[N.B.nota]]," ",""),"-",""),"(",""),")",""),".",""),",",""),"/",""))</f>
        <v/>
      </c>
      <c r="W429" s="31" t="str">
        <f ca="1">IF(KALINDO[[#This Row],[concat]]="","",MATCH(KALINDO[[#This Row],[concat]],[3]!db[NB NOTA_C],0)+1)</f>
        <v/>
      </c>
      <c r="X429" s="31" t="str">
        <f ca="1">IF(KALINDO[[#This Row],[N.B.nota]]="","",ADDRESS(ROW(KALINDO[QB]),COLUMN(KALINDO[QB]))&amp;":"&amp;ADDRESS(ROW(),COLUMN(KALINDO[QB])))</f>
        <v/>
      </c>
      <c r="Y429" s="46" t="str">
        <f ca="1">IF(KALINDO[[#This Row],[//]]="","",HYPERLINK("[../DB.xlsx]DB!e"&amp;MATCH(KALINDO[[#This Row],[concat]],[3]!db[NB NOTA_C],0)+1,"&gt;"))</f>
        <v/>
      </c>
      <c r="Z429" s="32" t="str">
        <f ca="1">IF(KALINDO[[#This Row],[ID NOTA]]="",INDIRECT(ADDRESS(ROW()-1,COLUMN())),KALINDO[[#This Row],[ID NOTA]])</f>
        <v>ID NOTA_H</v>
      </c>
    </row>
    <row r="430" spans="1:26" x14ac:dyDescent="0.25">
      <c r="A430" s="32"/>
      <c r="B430" s="48" t="str">
        <f>IF(KALINDO[[#This Row],[N_ID]]="","",INDEX(Table1[ID],MATCH(KALINDO[[#This Row],[N_ID]],Table1[N_ID],0)))</f>
        <v/>
      </c>
      <c r="C430" s="48" t="str">
        <f ca="1">IF(KALINDO[[#This Row],[//]]="","",HYPERLINK("[NOTA.xlsx]NOTA!D"&amp;KALINDO[[#This Row],[//]]+2,"&gt;"))</f>
        <v/>
      </c>
      <c r="D430" s="48" t="str">
        <f>IF(KALINDO[[#This Row],[ID NOTA]]="","",INDEX(Table1[QB],MATCH(KALINDO[[#This Row],[ID NOTA]],Table1[ID],0)))</f>
        <v/>
      </c>
      <c r="E43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30" s="48"/>
      <c r="G430" s="30" t="str">
        <f ca="1">IF(KALINDO[[#This Row],[N_ID]]="","",INDEX(INDIRECT($2:$2),KALINDO[[#This Row],[//]]))</f>
        <v/>
      </c>
      <c r="H430" s="30" t="str">
        <f ca="1">IF(KALINDO[[#This Row],[N_ID]]="","",INDEX(INDIRECT($2:$2),KALINDO[[#This Row],[//]]))</f>
        <v/>
      </c>
      <c r="I430" s="31" t="str">
        <f ca="1">IF(KALINDO[[#This Row],[N_ID]]="","",INDEX(INDIRECT($2:$2),KALINDO[[#This Row],[//]]))</f>
        <v/>
      </c>
      <c r="J430" s="31" t="str">
        <f ca="1">IF(KALINDO[[#This Row],[//]]="","",INDEX([3]!db[NB PAJAK],KALINDO[[#This Row],[stt]]-1))</f>
        <v/>
      </c>
      <c r="K430" s="48" t="str">
        <f ca="1">IF(KALINDO[[#This Row],[//]]="","",INDEX(INDIRECT($2:$2),KALINDO[[#This Row],[//]]))</f>
        <v/>
      </c>
      <c r="L430" s="48" t="str">
        <f ca="1">IF(KALINDO[[#This Row],[//]]="","",INDEX(INDIRECT($2:$2),KALINDO[[#This Row],[//]]))</f>
        <v/>
      </c>
      <c r="M430" s="48" t="str">
        <f ca="1">IF(KALINDO[[#This Row],[//]]="","",INDEX(INDIRECT($2:$2),KALINDO[[#This Row],[//]]))</f>
        <v/>
      </c>
      <c r="N430" s="33" t="str">
        <f ca="1">IF(KALINDO[[#This Row],[//]]="","",INDEX(INDIRECT($2:$2),KALINDO[[#This Row],[//]]))</f>
        <v/>
      </c>
      <c r="O430" s="44" t="str">
        <f ca="1">IF(KALINDO[[#This Row],[//]]="","",INDEX(INDIRECT($2:$2),KALINDO[[#This Row],[//]]))</f>
        <v/>
      </c>
      <c r="P430" s="44" t="str">
        <f ca="1">IF(KALINDO[[#This Row],[//]]="","",IF(INDEX(INDIRECT($2:$2),KALINDO[[#This Row],[//]])="","",INDEX(INDIRECT($2:$2),KALINDO[[#This Row],[//]])))</f>
        <v/>
      </c>
      <c r="Q430" s="33" t="str">
        <f ca="1">IF(KALINDO[[#This Row],[//]]="","",INDEX(INDIRECT($2:$2),KALINDO[[#This Row],[//]]))</f>
        <v/>
      </c>
      <c r="R4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30" s="45" t="str">
        <f ca="1">IF(KALINDO[[#This Row],[//]]="","",IF(INDEX(INDIRECT($2:$2),KALINDO[[#This Row],[//]])="","",INDEX(INDIRECT($2:$2),KALINDO[[#This Row],[//]])))</f>
        <v/>
      </c>
      <c r="U430" s="31" t="str">
        <f ca="1">IF(KALINDO[[#This Row],[//]]="","",INDEX(INDIRECT($2:$2),KALINDO[[#This Row],[//]]))</f>
        <v/>
      </c>
      <c r="V430" s="31" t="str">
        <f ca="1">LOWER(SUBSTITUTE(SUBSTITUTE(SUBSTITUTE(SUBSTITUTE(SUBSTITUTE(SUBSTITUTE(SUBSTITUTE(KALINDO[[#This Row],[N.B.nota]]," ",""),"-",""),"(",""),")",""),".",""),",",""),"/",""))</f>
        <v/>
      </c>
      <c r="W430" s="31" t="str">
        <f ca="1">IF(KALINDO[[#This Row],[concat]]="","",MATCH(KALINDO[[#This Row],[concat]],[3]!db[NB NOTA_C],0)+1)</f>
        <v/>
      </c>
      <c r="X430" s="31" t="str">
        <f ca="1">IF(KALINDO[[#This Row],[N.B.nota]]="","",ADDRESS(ROW(KALINDO[QB]),COLUMN(KALINDO[QB]))&amp;":"&amp;ADDRESS(ROW(),COLUMN(KALINDO[QB])))</f>
        <v/>
      </c>
      <c r="Y430" s="46" t="str">
        <f ca="1">IF(KALINDO[[#This Row],[//]]="","",HYPERLINK("[../DB.xlsx]DB!e"&amp;MATCH(KALINDO[[#This Row],[concat]],[3]!db[NB NOTA_C],0)+1,"&gt;"))</f>
        <v/>
      </c>
      <c r="Z430" s="32" t="str">
        <f ca="1">IF(KALINDO[[#This Row],[ID NOTA]]="",INDIRECT(ADDRESS(ROW()-1,COLUMN())),KALINDO[[#This Row],[ID NOTA]])</f>
        <v>ID NOTA_H</v>
      </c>
    </row>
    <row r="431" spans="1:26" x14ac:dyDescent="0.25">
      <c r="A431" s="32"/>
      <c r="B431" s="48" t="str">
        <f>IF(KALINDO[[#This Row],[N_ID]]="","",INDEX(Table1[ID],MATCH(KALINDO[[#This Row],[N_ID]],Table1[N_ID],0)))</f>
        <v/>
      </c>
      <c r="C431" s="48" t="str">
        <f ca="1">IF(KALINDO[[#This Row],[//]]="","",HYPERLINK("[NOTA.xlsx]NOTA!D"&amp;KALINDO[[#This Row],[//]]+2,"&gt;"))</f>
        <v/>
      </c>
      <c r="D431" s="48" t="str">
        <f>IF(KALINDO[[#This Row],[ID NOTA]]="","",INDEX(Table1[QB],MATCH(KALINDO[[#This Row],[ID NOTA]],Table1[ID],0)))</f>
        <v/>
      </c>
      <c r="E43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31" s="48"/>
      <c r="G431" s="30" t="str">
        <f ca="1">IF(KALINDO[[#This Row],[N_ID]]="","",INDEX(INDIRECT($2:$2),KALINDO[[#This Row],[//]]))</f>
        <v/>
      </c>
      <c r="H431" s="30" t="str">
        <f ca="1">IF(KALINDO[[#This Row],[N_ID]]="","",INDEX(INDIRECT($2:$2),KALINDO[[#This Row],[//]]))</f>
        <v/>
      </c>
      <c r="I431" s="31" t="str">
        <f ca="1">IF(KALINDO[[#This Row],[N_ID]]="","",INDEX(INDIRECT($2:$2),KALINDO[[#This Row],[//]]))</f>
        <v/>
      </c>
      <c r="J431" s="31" t="str">
        <f ca="1">IF(KALINDO[[#This Row],[//]]="","",INDEX([3]!db[NB PAJAK],KALINDO[[#This Row],[stt]]-1))</f>
        <v/>
      </c>
      <c r="K431" s="48" t="str">
        <f ca="1">IF(KALINDO[[#This Row],[//]]="","",INDEX(INDIRECT($2:$2),KALINDO[[#This Row],[//]]))</f>
        <v/>
      </c>
      <c r="L431" s="48" t="str">
        <f ca="1">IF(KALINDO[[#This Row],[//]]="","",INDEX(INDIRECT($2:$2),KALINDO[[#This Row],[//]]))</f>
        <v/>
      </c>
      <c r="M431" s="48" t="str">
        <f ca="1">IF(KALINDO[[#This Row],[//]]="","",INDEX(INDIRECT($2:$2),KALINDO[[#This Row],[//]]))</f>
        <v/>
      </c>
      <c r="N431" s="33" t="str">
        <f ca="1">IF(KALINDO[[#This Row],[//]]="","",INDEX(INDIRECT($2:$2),KALINDO[[#This Row],[//]]))</f>
        <v/>
      </c>
      <c r="O431" s="44" t="str">
        <f ca="1">IF(KALINDO[[#This Row],[//]]="","",INDEX(INDIRECT($2:$2),KALINDO[[#This Row],[//]]))</f>
        <v/>
      </c>
      <c r="P431" s="44" t="str">
        <f ca="1">IF(KALINDO[[#This Row],[//]]="","",IF(INDEX(INDIRECT($2:$2),KALINDO[[#This Row],[//]])="","",INDEX(INDIRECT($2:$2),KALINDO[[#This Row],[//]])))</f>
        <v/>
      </c>
      <c r="Q431" s="33" t="str">
        <f ca="1">IF(KALINDO[[#This Row],[//]]="","",INDEX(INDIRECT($2:$2),KALINDO[[#This Row],[//]]))</f>
        <v/>
      </c>
      <c r="R4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31" s="45" t="str">
        <f ca="1">IF(KALINDO[[#This Row],[//]]="","",IF(INDEX(INDIRECT($2:$2),KALINDO[[#This Row],[//]])="","",INDEX(INDIRECT($2:$2),KALINDO[[#This Row],[//]])))</f>
        <v/>
      </c>
      <c r="U431" s="31" t="str">
        <f ca="1">IF(KALINDO[[#This Row],[//]]="","",INDEX(INDIRECT($2:$2),KALINDO[[#This Row],[//]]))</f>
        <v/>
      </c>
      <c r="V431" s="31" t="str">
        <f ca="1">LOWER(SUBSTITUTE(SUBSTITUTE(SUBSTITUTE(SUBSTITUTE(SUBSTITUTE(SUBSTITUTE(SUBSTITUTE(KALINDO[[#This Row],[N.B.nota]]," ",""),"-",""),"(",""),")",""),".",""),",",""),"/",""))</f>
        <v/>
      </c>
      <c r="W431" s="31" t="str">
        <f ca="1">IF(KALINDO[[#This Row],[concat]]="","",MATCH(KALINDO[[#This Row],[concat]],[3]!db[NB NOTA_C],0)+1)</f>
        <v/>
      </c>
      <c r="X431" s="31" t="str">
        <f ca="1">IF(KALINDO[[#This Row],[N.B.nota]]="","",ADDRESS(ROW(KALINDO[QB]),COLUMN(KALINDO[QB]))&amp;":"&amp;ADDRESS(ROW(),COLUMN(KALINDO[QB])))</f>
        <v/>
      </c>
      <c r="Y431" s="46" t="str">
        <f ca="1">IF(KALINDO[[#This Row],[//]]="","",HYPERLINK("[../DB.xlsx]DB!e"&amp;MATCH(KALINDO[[#This Row],[concat]],[3]!db[NB NOTA_C],0)+1,"&gt;"))</f>
        <v/>
      </c>
      <c r="Z431" s="32" t="str">
        <f ca="1">IF(KALINDO[[#This Row],[ID NOTA]]="",INDIRECT(ADDRESS(ROW()-1,COLUMN())),KALINDO[[#This Row],[ID NOTA]])</f>
        <v>ID NOTA_H</v>
      </c>
    </row>
    <row r="432" spans="1:26" x14ac:dyDescent="0.25">
      <c r="A432" s="32"/>
      <c r="B432" s="48" t="str">
        <f>IF(KALINDO[[#This Row],[N_ID]]="","",INDEX(Table1[ID],MATCH(KALINDO[[#This Row],[N_ID]],Table1[N_ID],0)))</f>
        <v/>
      </c>
      <c r="C432" s="48" t="str">
        <f ca="1">IF(KALINDO[[#This Row],[//]]="","",HYPERLINK("[NOTA.xlsx]NOTA!D"&amp;KALINDO[[#This Row],[//]]+2,"&gt;"))</f>
        <v/>
      </c>
      <c r="D432" s="48" t="str">
        <f>IF(KALINDO[[#This Row],[ID NOTA]]="","",INDEX(Table1[QB],MATCH(KALINDO[[#This Row],[ID NOTA]],Table1[ID],0)))</f>
        <v/>
      </c>
      <c r="E43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32" s="48"/>
      <c r="G432" s="30" t="str">
        <f ca="1">IF(KALINDO[[#This Row],[N_ID]]="","",INDEX(INDIRECT($2:$2),KALINDO[[#This Row],[//]]))</f>
        <v/>
      </c>
      <c r="H432" s="30" t="str">
        <f ca="1">IF(KALINDO[[#This Row],[N_ID]]="","",INDEX(INDIRECT($2:$2),KALINDO[[#This Row],[//]]))</f>
        <v/>
      </c>
      <c r="I432" s="31" t="str">
        <f ca="1">IF(KALINDO[[#This Row],[N_ID]]="","",INDEX(INDIRECT($2:$2),KALINDO[[#This Row],[//]]))</f>
        <v/>
      </c>
      <c r="J432" s="31" t="str">
        <f ca="1">IF(KALINDO[[#This Row],[//]]="","",INDEX([3]!db[NB PAJAK],KALINDO[[#This Row],[stt]]-1))</f>
        <v/>
      </c>
      <c r="K432" s="48" t="str">
        <f ca="1">IF(KALINDO[[#This Row],[//]]="","",INDEX(INDIRECT($2:$2),KALINDO[[#This Row],[//]]))</f>
        <v/>
      </c>
      <c r="L432" s="48" t="str">
        <f ca="1">IF(KALINDO[[#This Row],[//]]="","",INDEX(INDIRECT($2:$2),KALINDO[[#This Row],[//]]))</f>
        <v/>
      </c>
      <c r="M432" s="48" t="str">
        <f ca="1">IF(KALINDO[[#This Row],[//]]="","",INDEX(INDIRECT($2:$2),KALINDO[[#This Row],[//]]))</f>
        <v/>
      </c>
      <c r="N432" s="33" t="str">
        <f ca="1">IF(KALINDO[[#This Row],[//]]="","",INDEX(INDIRECT($2:$2),KALINDO[[#This Row],[//]]))</f>
        <v/>
      </c>
      <c r="O432" s="44" t="str">
        <f ca="1">IF(KALINDO[[#This Row],[//]]="","",INDEX(INDIRECT($2:$2),KALINDO[[#This Row],[//]]))</f>
        <v/>
      </c>
      <c r="P432" s="44" t="str">
        <f ca="1">IF(KALINDO[[#This Row],[//]]="","",IF(INDEX(INDIRECT($2:$2),KALINDO[[#This Row],[//]])="","",INDEX(INDIRECT($2:$2),KALINDO[[#This Row],[//]])))</f>
        <v/>
      </c>
      <c r="Q432" s="33" t="str">
        <f ca="1">IF(KALINDO[[#This Row],[//]]="","",INDEX(INDIRECT($2:$2),KALINDO[[#This Row],[//]]))</f>
        <v/>
      </c>
      <c r="R4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32" s="45" t="str">
        <f ca="1">IF(KALINDO[[#This Row],[//]]="","",IF(INDEX(INDIRECT($2:$2),KALINDO[[#This Row],[//]])="","",INDEX(INDIRECT($2:$2),KALINDO[[#This Row],[//]])))</f>
        <v/>
      </c>
      <c r="U432" s="31" t="str">
        <f ca="1">IF(KALINDO[[#This Row],[//]]="","",INDEX(INDIRECT($2:$2),KALINDO[[#This Row],[//]]))</f>
        <v/>
      </c>
      <c r="V432" s="31" t="str">
        <f ca="1">LOWER(SUBSTITUTE(SUBSTITUTE(SUBSTITUTE(SUBSTITUTE(SUBSTITUTE(SUBSTITUTE(SUBSTITUTE(KALINDO[[#This Row],[N.B.nota]]," ",""),"-",""),"(",""),")",""),".",""),",",""),"/",""))</f>
        <v/>
      </c>
      <c r="W432" s="31" t="str">
        <f ca="1">IF(KALINDO[[#This Row],[concat]]="","",MATCH(KALINDO[[#This Row],[concat]],[3]!db[NB NOTA_C],0)+1)</f>
        <v/>
      </c>
      <c r="X432" s="31" t="str">
        <f ca="1">IF(KALINDO[[#This Row],[N.B.nota]]="","",ADDRESS(ROW(KALINDO[QB]),COLUMN(KALINDO[QB]))&amp;":"&amp;ADDRESS(ROW(),COLUMN(KALINDO[QB])))</f>
        <v/>
      </c>
      <c r="Y432" s="46" t="str">
        <f ca="1">IF(KALINDO[[#This Row],[//]]="","",HYPERLINK("[../DB.xlsx]DB!e"&amp;MATCH(KALINDO[[#This Row],[concat]],[3]!db[NB NOTA_C],0)+1,"&gt;"))</f>
        <v/>
      </c>
      <c r="Z432" s="32" t="str">
        <f ca="1">IF(KALINDO[[#This Row],[ID NOTA]]="",INDIRECT(ADDRESS(ROW()-1,COLUMN())),KALINDO[[#This Row],[ID NOTA]])</f>
        <v>ID NOTA_H</v>
      </c>
    </row>
    <row r="433" spans="1:26" x14ac:dyDescent="0.25">
      <c r="A433" s="32"/>
      <c r="B433" s="48" t="str">
        <f>IF(KALINDO[[#This Row],[N_ID]]="","",INDEX(Table1[ID],MATCH(KALINDO[[#This Row],[N_ID]],Table1[N_ID],0)))</f>
        <v/>
      </c>
      <c r="C433" s="48" t="str">
        <f ca="1">IF(KALINDO[[#This Row],[//]]="","",HYPERLINK("[NOTA.xlsx]NOTA!D"&amp;KALINDO[[#This Row],[//]]+2,"&gt;"))</f>
        <v/>
      </c>
      <c r="D433" s="48" t="str">
        <f>IF(KALINDO[[#This Row],[ID NOTA]]="","",INDEX(Table1[QB],MATCH(KALINDO[[#This Row],[ID NOTA]],Table1[ID],0)))</f>
        <v/>
      </c>
      <c r="E43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33" s="48"/>
      <c r="G433" s="30" t="str">
        <f ca="1">IF(KALINDO[[#This Row],[N_ID]]="","",INDEX(INDIRECT($2:$2),KALINDO[[#This Row],[//]]))</f>
        <v/>
      </c>
      <c r="H433" s="30" t="str">
        <f ca="1">IF(KALINDO[[#This Row],[N_ID]]="","",INDEX(INDIRECT($2:$2),KALINDO[[#This Row],[//]]))</f>
        <v/>
      </c>
      <c r="I433" s="31" t="str">
        <f ca="1">IF(KALINDO[[#This Row],[N_ID]]="","",INDEX(INDIRECT($2:$2),KALINDO[[#This Row],[//]]))</f>
        <v/>
      </c>
      <c r="J433" s="31" t="str">
        <f ca="1">IF(KALINDO[[#This Row],[//]]="","",INDEX([3]!db[NB PAJAK],KALINDO[[#This Row],[stt]]-1))</f>
        <v/>
      </c>
      <c r="K433" s="48" t="str">
        <f ca="1">IF(KALINDO[[#This Row],[//]]="","",INDEX(INDIRECT($2:$2),KALINDO[[#This Row],[//]]))</f>
        <v/>
      </c>
      <c r="L433" s="48" t="str">
        <f ca="1">IF(KALINDO[[#This Row],[//]]="","",INDEX(INDIRECT($2:$2),KALINDO[[#This Row],[//]]))</f>
        <v/>
      </c>
      <c r="M433" s="48" t="str">
        <f ca="1">IF(KALINDO[[#This Row],[//]]="","",INDEX(INDIRECT($2:$2),KALINDO[[#This Row],[//]]))</f>
        <v/>
      </c>
      <c r="N433" s="33" t="str">
        <f ca="1">IF(KALINDO[[#This Row],[//]]="","",INDEX(INDIRECT($2:$2),KALINDO[[#This Row],[//]]))</f>
        <v/>
      </c>
      <c r="O433" s="44" t="str">
        <f ca="1">IF(KALINDO[[#This Row],[//]]="","",INDEX(INDIRECT($2:$2),KALINDO[[#This Row],[//]]))</f>
        <v/>
      </c>
      <c r="P433" s="44" t="str">
        <f ca="1">IF(KALINDO[[#This Row],[//]]="","",IF(INDEX(INDIRECT($2:$2),KALINDO[[#This Row],[//]])="","",INDEX(INDIRECT($2:$2),KALINDO[[#This Row],[//]])))</f>
        <v/>
      </c>
      <c r="Q433" s="33" t="str">
        <f ca="1">IF(KALINDO[[#This Row],[//]]="","",INDEX(INDIRECT($2:$2),KALINDO[[#This Row],[//]]))</f>
        <v/>
      </c>
      <c r="R4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33" s="45" t="str">
        <f ca="1">IF(KALINDO[[#This Row],[//]]="","",IF(INDEX(INDIRECT($2:$2),KALINDO[[#This Row],[//]])="","",INDEX(INDIRECT($2:$2),KALINDO[[#This Row],[//]])))</f>
        <v/>
      </c>
      <c r="U433" s="31" t="str">
        <f ca="1">IF(KALINDO[[#This Row],[//]]="","",INDEX(INDIRECT($2:$2),KALINDO[[#This Row],[//]]))</f>
        <v/>
      </c>
      <c r="V433" s="31" t="str">
        <f ca="1">LOWER(SUBSTITUTE(SUBSTITUTE(SUBSTITUTE(SUBSTITUTE(SUBSTITUTE(SUBSTITUTE(SUBSTITUTE(KALINDO[[#This Row],[N.B.nota]]," ",""),"-",""),"(",""),")",""),".",""),",",""),"/",""))</f>
        <v/>
      </c>
      <c r="W433" s="31" t="str">
        <f ca="1">IF(KALINDO[[#This Row],[concat]]="","",MATCH(KALINDO[[#This Row],[concat]],[3]!db[NB NOTA_C],0)+1)</f>
        <v/>
      </c>
      <c r="X433" s="31" t="str">
        <f ca="1">IF(KALINDO[[#This Row],[N.B.nota]]="","",ADDRESS(ROW(KALINDO[QB]),COLUMN(KALINDO[QB]))&amp;":"&amp;ADDRESS(ROW(),COLUMN(KALINDO[QB])))</f>
        <v/>
      </c>
      <c r="Y433" s="46" t="str">
        <f ca="1">IF(KALINDO[[#This Row],[//]]="","",HYPERLINK("[../DB.xlsx]DB!e"&amp;MATCH(KALINDO[[#This Row],[concat]],[3]!db[NB NOTA_C],0)+1,"&gt;"))</f>
        <v/>
      </c>
      <c r="Z433" s="32" t="str">
        <f ca="1">IF(KALINDO[[#This Row],[ID NOTA]]="",INDIRECT(ADDRESS(ROW()-1,COLUMN())),KALINDO[[#This Row],[ID NOTA]])</f>
        <v>ID NOTA_H</v>
      </c>
    </row>
    <row r="434" spans="1:26" x14ac:dyDescent="0.25">
      <c r="A434" s="32"/>
      <c r="B434" s="48" t="str">
        <f>IF(KALINDO[[#This Row],[N_ID]]="","",INDEX(Table1[ID],MATCH(KALINDO[[#This Row],[N_ID]],Table1[N_ID],0)))</f>
        <v/>
      </c>
      <c r="C434" s="48" t="str">
        <f ca="1">IF(KALINDO[[#This Row],[//]]="","",HYPERLINK("[NOTA.xlsx]NOTA!D"&amp;KALINDO[[#This Row],[//]]+2,"&gt;"))</f>
        <v/>
      </c>
      <c r="D434" s="48" t="str">
        <f>IF(KALINDO[[#This Row],[ID NOTA]]="","",INDEX(Table1[QB],MATCH(KALINDO[[#This Row],[ID NOTA]],Table1[ID],0)))</f>
        <v/>
      </c>
      <c r="E43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34" s="48"/>
      <c r="G434" s="30" t="str">
        <f ca="1">IF(KALINDO[[#This Row],[N_ID]]="","",INDEX(INDIRECT($2:$2),KALINDO[[#This Row],[//]]))</f>
        <v/>
      </c>
      <c r="H434" s="30" t="str">
        <f ca="1">IF(KALINDO[[#This Row],[N_ID]]="","",INDEX(INDIRECT($2:$2),KALINDO[[#This Row],[//]]))</f>
        <v/>
      </c>
      <c r="I434" s="31" t="str">
        <f ca="1">IF(KALINDO[[#This Row],[N_ID]]="","",INDEX(INDIRECT($2:$2),KALINDO[[#This Row],[//]]))</f>
        <v/>
      </c>
      <c r="J434" s="31" t="str">
        <f ca="1">IF(KALINDO[[#This Row],[//]]="","",INDEX([3]!db[NB PAJAK],KALINDO[[#This Row],[stt]]-1))</f>
        <v/>
      </c>
      <c r="K434" s="48" t="str">
        <f ca="1">IF(KALINDO[[#This Row],[//]]="","",INDEX(INDIRECT($2:$2),KALINDO[[#This Row],[//]]))</f>
        <v/>
      </c>
      <c r="L434" s="48" t="str">
        <f ca="1">IF(KALINDO[[#This Row],[//]]="","",INDEX(INDIRECT($2:$2),KALINDO[[#This Row],[//]]))</f>
        <v/>
      </c>
      <c r="M434" s="48" t="str">
        <f ca="1">IF(KALINDO[[#This Row],[//]]="","",INDEX(INDIRECT($2:$2),KALINDO[[#This Row],[//]]))</f>
        <v/>
      </c>
      <c r="N434" s="33" t="str">
        <f ca="1">IF(KALINDO[[#This Row],[//]]="","",INDEX(INDIRECT($2:$2),KALINDO[[#This Row],[//]]))</f>
        <v/>
      </c>
      <c r="O434" s="44" t="str">
        <f ca="1">IF(KALINDO[[#This Row],[//]]="","",INDEX(INDIRECT($2:$2),KALINDO[[#This Row],[//]]))</f>
        <v/>
      </c>
      <c r="P434" s="44" t="str">
        <f ca="1">IF(KALINDO[[#This Row],[//]]="","",IF(INDEX(INDIRECT($2:$2),KALINDO[[#This Row],[//]])="","",INDEX(INDIRECT($2:$2),KALINDO[[#This Row],[//]])))</f>
        <v/>
      </c>
      <c r="Q434" s="33" t="str">
        <f ca="1">IF(KALINDO[[#This Row],[//]]="","",INDEX(INDIRECT($2:$2),KALINDO[[#This Row],[//]]))</f>
        <v/>
      </c>
      <c r="R4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34" s="45" t="str">
        <f ca="1">IF(KALINDO[[#This Row],[//]]="","",IF(INDEX(INDIRECT($2:$2),KALINDO[[#This Row],[//]])="","",INDEX(INDIRECT($2:$2),KALINDO[[#This Row],[//]])))</f>
        <v/>
      </c>
      <c r="U434" s="31" t="str">
        <f ca="1">IF(KALINDO[[#This Row],[//]]="","",INDEX(INDIRECT($2:$2),KALINDO[[#This Row],[//]]))</f>
        <v/>
      </c>
      <c r="V434" s="31" t="str">
        <f ca="1">LOWER(SUBSTITUTE(SUBSTITUTE(SUBSTITUTE(SUBSTITUTE(SUBSTITUTE(SUBSTITUTE(SUBSTITUTE(KALINDO[[#This Row],[N.B.nota]]," ",""),"-",""),"(",""),")",""),".",""),",",""),"/",""))</f>
        <v/>
      </c>
      <c r="W434" s="31" t="str">
        <f ca="1">IF(KALINDO[[#This Row],[concat]]="","",MATCH(KALINDO[[#This Row],[concat]],[3]!db[NB NOTA_C],0)+1)</f>
        <v/>
      </c>
      <c r="X434" s="31" t="str">
        <f ca="1">IF(KALINDO[[#This Row],[N.B.nota]]="","",ADDRESS(ROW(KALINDO[QB]),COLUMN(KALINDO[QB]))&amp;":"&amp;ADDRESS(ROW(),COLUMN(KALINDO[QB])))</f>
        <v/>
      </c>
      <c r="Y434" s="46" t="str">
        <f ca="1">IF(KALINDO[[#This Row],[//]]="","",HYPERLINK("[../DB.xlsx]DB!e"&amp;MATCH(KALINDO[[#This Row],[concat]],[3]!db[NB NOTA_C],0)+1,"&gt;"))</f>
        <v/>
      </c>
      <c r="Z434" s="32" t="str">
        <f ca="1">IF(KALINDO[[#This Row],[ID NOTA]]="",INDIRECT(ADDRESS(ROW()-1,COLUMN())),KALINDO[[#This Row],[ID NOTA]])</f>
        <v>ID NOTA_H</v>
      </c>
    </row>
    <row r="435" spans="1:26" x14ac:dyDescent="0.25">
      <c r="A435" s="32"/>
      <c r="B435" s="48" t="str">
        <f>IF(KALINDO[[#This Row],[N_ID]]="","",INDEX(Table1[ID],MATCH(KALINDO[[#This Row],[N_ID]],Table1[N_ID],0)))</f>
        <v/>
      </c>
      <c r="C435" s="48" t="str">
        <f ca="1">IF(KALINDO[[#This Row],[//]]="","",HYPERLINK("[NOTA.xlsx]NOTA!D"&amp;KALINDO[[#This Row],[//]]+2,"&gt;"))</f>
        <v/>
      </c>
      <c r="D435" s="48" t="str">
        <f>IF(KALINDO[[#This Row],[ID NOTA]]="","",INDEX(Table1[QB],MATCH(KALINDO[[#This Row],[ID NOTA]],Table1[ID],0)))</f>
        <v/>
      </c>
      <c r="E43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35" s="48"/>
      <c r="G435" s="30" t="str">
        <f ca="1">IF(KALINDO[[#This Row],[N_ID]]="","",INDEX(INDIRECT($2:$2),KALINDO[[#This Row],[//]]))</f>
        <v/>
      </c>
      <c r="H435" s="30" t="str">
        <f ca="1">IF(KALINDO[[#This Row],[N_ID]]="","",INDEX(INDIRECT($2:$2),KALINDO[[#This Row],[//]]))</f>
        <v/>
      </c>
      <c r="I435" s="31" t="str">
        <f ca="1">IF(KALINDO[[#This Row],[N_ID]]="","",INDEX(INDIRECT($2:$2),KALINDO[[#This Row],[//]]))</f>
        <v/>
      </c>
      <c r="J435" s="31" t="str">
        <f ca="1">IF(KALINDO[[#This Row],[//]]="","",INDEX([3]!db[NB PAJAK],KALINDO[[#This Row],[stt]]-1))</f>
        <v/>
      </c>
      <c r="K435" s="48" t="str">
        <f ca="1">IF(KALINDO[[#This Row],[//]]="","",INDEX(INDIRECT($2:$2),KALINDO[[#This Row],[//]]))</f>
        <v/>
      </c>
      <c r="L435" s="48" t="str">
        <f ca="1">IF(KALINDO[[#This Row],[//]]="","",INDEX(INDIRECT($2:$2),KALINDO[[#This Row],[//]]))</f>
        <v/>
      </c>
      <c r="M435" s="48" t="str">
        <f ca="1">IF(KALINDO[[#This Row],[//]]="","",INDEX(INDIRECT($2:$2),KALINDO[[#This Row],[//]]))</f>
        <v/>
      </c>
      <c r="N435" s="33" t="str">
        <f ca="1">IF(KALINDO[[#This Row],[//]]="","",INDEX(INDIRECT($2:$2),KALINDO[[#This Row],[//]]))</f>
        <v/>
      </c>
      <c r="O435" s="44" t="str">
        <f ca="1">IF(KALINDO[[#This Row],[//]]="","",INDEX(INDIRECT($2:$2),KALINDO[[#This Row],[//]]))</f>
        <v/>
      </c>
      <c r="P435" s="44" t="str">
        <f ca="1">IF(KALINDO[[#This Row],[//]]="","",IF(INDEX(INDIRECT($2:$2),KALINDO[[#This Row],[//]])="","",INDEX(INDIRECT($2:$2),KALINDO[[#This Row],[//]])))</f>
        <v/>
      </c>
      <c r="Q435" s="33" t="str">
        <f ca="1">IF(KALINDO[[#This Row],[//]]="","",INDEX(INDIRECT($2:$2),KALINDO[[#This Row],[//]]))</f>
        <v/>
      </c>
      <c r="R4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35" s="45" t="str">
        <f ca="1">IF(KALINDO[[#This Row],[//]]="","",IF(INDEX(INDIRECT($2:$2),KALINDO[[#This Row],[//]])="","",INDEX(INDIRECT($2:$2),KALINDO[[#This Row],[//]])))</f>
        <v/>
      </c>
      <c r="U435" s="31" t="str">
        <f ca="1">IF(KALINDO[[#This Row],[//]]="","",INDEX(INDIRECT($2:$2),KALINDO[[#This Row],[//]]))</f>
        <v/>
      </c>
      <c r="V435" s="31" t="str">
        <f ca="1">LOWER(SUBSTITUTE(SUBSTITUTE(SUBSTITUTE(SUBSTITUTE(SUBSTITUTE(SUBSTITUTE(SUBSTITUTE(KALINDO[[#This Row],[N.B.nota]]," ",""),"-",""),"(",""),")",""),".",""),",",""),"/",""))</f>
        <v/>
      </c>
      <c r="W435" s="31" t="str">
        <f ca="1">IF(KALINDO[[#This Row],[concat]]="","",MATCH(KALINDO[[#This Row],[concat]],[3]!db[NB NOTA_C],0)+1)</f>
        <v/>
      </c>
      <c r="X435" s="31" t="str">
        <f ca="1">IF(KALINDO[[#This Row],[N.B.nota]]="","",ADDRESS(ROW(KALINDO[QB]),COLUMN(KALINDO[QB]))&amp;":"&amp;ADDRESS(ROW(),COLUMN(KALINDO[QB])))</f>
        <v/>
      </c>
      <c r="Y435" s="46" t="str">
        <f ca="1">IF(KALINDO[[#This Row],[//]]="","",HYPERLINK("[../DB.xlsx]DB!e"&amp;MATCH(KALINDO[[#This Row],[concat]],[3]!db[NB NOTA_C],0)+1,"&gt;"))</f>
        <v/>
      </c>
      <c r="Z435" s="32" t="str">
        <f ca="1">IF(KALINDO[[#This Row],[ID NOTA]]="",INDIRECT(ADDRESS(ROW()-1,COLUMN())),KALINDO[[#This Row],[ID NOTA]])</f>
        <v>ID NOTA_H</v>
      </c>
    </row>
    <row r="436" spans="1:26" x14ac:dyDescent="0.25">
      <c r="A436" s="32"/>
      <c r="B436" s="48" t="str">
        <f>IF(KALINDO[[#This Row],[N_ID]]="","",INDEX(Table1[ID],MATCH(KALINDO[[#This Row],[N_ID]],Table1[N_ID],0)))</f>
        <v/>
      </c>
      <c r="C436" s="48" t="str">
        <f ca="1">IF(KALINDO[[#This Row],[//]]="","",HYPERLINK("[NOTA.xlsx]NOTA!D"&amp;KALINDO[[#This Row],[//]]+2,"&gt;"))</f>
        <v/>
      </c>
      <c r="D436" s="48" t="str">
        <f>IF(KALINDO[[#This Row],[ID NOTA]]="","",INDEX(Table1[QB],MATCH(KALINDO[[#This Row],[ID NOTA]],Table1[ID],0)))</f>
        <v/>
      </c>
      <c r="E43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36" s="48"/>
      <c r="G436" s="30" t="str">
        <f ca="1">IF(KALINDO[[#This Row],[N_ID]]="","",INDEX(INDIRECT($2:$2),KALINDO[[#This Row],[//]]))</f>
        <v/>
      </c>
      <c r="H436" s="30" t="str">
        <f ca="1">IF(KALINDO[[#This Row],[N_ID]]="","",INDEX(INDIRECT($2:$2),KALINDO[[#This Row],[//]]))</f>
        <v/>
      </c>
      <c r="I436" s="31" t="str">
        <f ca="1">IF(KALINDO[[#This Row],[N_ID]]="","",INDEX(INDIRECT($2:$2),KALINDO[[#This Row],[//]]))</f>
        <v/>
      </c>
      <c r="J436" s="31" t="str">
        <f ca="1">IF(KALINDO[[#This Row],[//]]="","",INDEX([3]!db[NB PAJAK],KALINDO[[#This Row],[stt]]-1))</f>
        <v/>
      </c>
      <c r="K436" s="48" t="str">
        <f ca="1">IF(KALINDO[[#This Row],[//]]="","",INDEX(INDIRECT($2:$2),KALINDO[[#This Row],[//]]))</f>
        <v/>
      </c>
      <c r="L436" s="48" t="str">
        <f ca="1">IF(KALINDO[[#This Row],[//]]="","",INDEX(INDIRECT($2:$2),KALINDO[[#This Row],[//]]))</f>
        <v/>
      </c>
      <c r="M436" s="48" t="str">
        <f ca="1">IF(KALINDO[[#This Row],[//]]="","",INDEX(INDIRECT($2:$2),KALINDO[[#This Row],[//]]))</f>
        <v/>
      </c>
      <c r="N436" s="33" t="str">
        <f ca="1">IF(KALINDO[[#This Row],[//]]="","",INDEX(INDIRECT($2:$2),KALINDO[[#This Row],[//]]))</f>
        <v/>
      </c>
      <c r="O436" s="44" t="str">
        <f ca="1">IF(KALINDO[[#This Row],[//]]="","",INDEX(INDIRECT($2:$2),KALINDO[[#This Row],[//]]))</f>
        <v/>
      </c>
      <c r="P436" s="44" t="str">
        <f ca="1">IF(KALINDO[[#This Row],[//]]="","",IF(INDEX(INDIRECT($2:$2),KALINDO[[#This Row],[//]])="","",INDEX(INDIRECT($2:$2),KALINDO[[#This Row],[//]])))</f>
        <v/>
      </c>
      <c r="Q436" s="33" t="str">
        <f ca="1">IF(KALINDO[[#This Row],[//]]="","",INDEX(INDIRECT($2:$2),KALINDO[[#This Row],[//]]))</f>
        <v/>
      </c>
      <c r="R4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36" s="45" t="str">
        <f ca="1">IF(KALINDO[[#This Row],[//]]="","",IF(INDEX(INDIRECT($2:$2),KALINDO[[#This Row],[//]])="","",INDEX(INDIRECT($2:$2),KALINDO[[#This Row],[//]])))</f>
        <v/>
      </c>
      <c r="U436" s="31" t="str">
        <f ca="1">IF(KALINDO[[#This Row],[//]]="","",INDEX(INDIRECT($2:$2),KALINDO[[#This Row],[//]]))</f>
        <v/>
      </c>
      <c r="V436" s="31" t="str">
        <f ca="1">LOWER(SUBSTITUTE(SUBSTITUTE(SUBSTITUTE(SUBSTITUTE(SUBSTITUTE(SUBSTITUTE(SUBSTITUTE(KALINDO[[#This Row],[N.B.nota]]," ",""),"-",""),"(",""),")",""),".",""),",",""),"/",""))</f>
        <v/>
      </c>
      <c r="W436" s="31" t="str">
        <f ca="1">IF(KALINDO[[#This Row],[concat]]="","",MATCH(KALINDO[[#This Row],[concat]],[3]!db[NB NOTA_C],0)+1)</f>
        <v/>
      </c>
      <c r="X436" s="31" t="str">
        <f ca="1">IF(KALINDO[[#This Row],[N.B.nota]]="","",ADDRESS(ROW(KALINDO[QB]),COLUMN(KALINDO[QB]))&amp;":"&amp;ADDRESS(ROW(),COLUMN(KALINDO[QB])))</f>
        <v/>
      </c>
      <c r="Y436" s="46" t="str">
        <f ca="1">IF(KALINDO[[#This Row],[//]]="","",HYPERLINK("[../DB.xlsx]DB!e"&amp;MATCH(KALINDO[[#This Row],[concat]],[3]!db[NB NOTA_C],0)+1,"&gt;"))</f>
        <v/>
      </c>
      <c r="Z436" s="32" t="str">
        <f ca="1">IF(KALINDO[[#This Row],[ID NOTA]]="",INDIRECT(ADDRESS(ROW()-1,COLUMN())),KALINDO[[#This Row],[ID NOTA]])</f>
        <v>ID NOTA_H</v>
      </c>
    </row>
    <row r="437" spans="1:26" x14ac:dyDescent="0.25">
      <c r="A437" s="32"/>
      <c r="B437" s="48" t="str">
        <f>IF(KALINDO[[#This Row],[N_ID]]="","",INDEX(Table1[ID],MATCH(KALINDO[[#This Row],[N_ID]],Table1[N_ID],0)))</f>
        <v/>
      </c>
      <c r="C437" s="48" t="str">
        <f ca="1">IF(KALINDO[[#This Row],[//]]="","",HYPERLINK("[NOTA.xlsx]NOTA!D"&amp;KALINDO[[#This Row],[//]]+2,"&gt;"))</f>
        <v/>
      </c>
      <c r="D437" s="48" t="str">
        <f>IF(KALINDO[[#This Row],[ID NOTA]]="","",INDEX(Table1[QB],MATCH(KALINDO[[#This Row],[ID NOTA]],Table1[ID],0)))</f>
        <v/>
      </c>
      <c r="E43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37" s="48"/>
      <c r="G437" s="30" t="str">
        <f ca="1">IF(KALINDO[[#This Row],[N_ID]]="","",INDEX(INDIRECT($2:$2),KALINDO[[#This Row],[//]]))</f>
        <v/>
      </c>
      <c r="H437" s="30" t="str">
        <f ca="1">IF(KALINDO[[#This Row],[N_ID]]="","",INDEX(INDIRECT($2:$2),KALINDO[[#This Row],[//]]))</f>
        <v/>
      </c>
      <c r="I437" s="31" t="str">
        <f ca="1">IF(KALINDO[[#This Row],[N_ID]]="","",INDEX(INDIRECT($2:$2),KALINDO[[#This Row],[//]]))</f>
        <v/>
      </c>
      <c r="J437" s="31" t="str">
        <f ca="1">IF(KALINDO[[#This Row],[//]]="","",INDEX([3]!db[NB PAJAK],KALINDO[[#This Row],[stt]]-1))</f>
        <v/>
      </c>
      <c r="K437" s="48" t="str">
        <f ca="1">IF(KALINDO[[#This Row],[//]]="","",INDEX(INDIRECT($2:$2),KALINDO[[#This Row],[//]]))</f>
        <v/>
      </c>
      <c r="L437" s="48" t="str">
        <f ca="1">IF(KALINDO[[#This Row],[//]]="","",INDEX(INDIRECT($2:$2),KALINDO[[#This Row],[//]]))</f>
        <v/>
      </c>
      <c r="M437" s="48" t="str">
        <f ca="1">IF(KALINDO[[#This Row],[//]]="","",INDEX(INDIRECT($2:$2),KALINDO[[#This Row],[//]]))</f>
        <v/>
      </c>
      <c r="N437" s="33" t="str">
        <f ca="1">IF(KALINDO[[#This Row],[//]]="","",INDEX(INDIRECT($2:$2),KALINDO[[#This Row],[//]]))</f>
        <v/>
      </c>
      <c r="O437" s="44" t="str">
        <f ca="1">IF(KALINDO[[#This Row],[//]]="","",INDEX(INDIRECT($2:$2),KALINDO[[#This Row],[//]]))</f>
        <v/>
      </c>
      <c r="P437" s="44" t="str">
        <f ca="1">IF(KALINDO[[#This Row],[//]]="","",IF(INDEX(INDIRECT($2:$2),KALINDO[[#This Row],[//]])="","",INDEX(INDIRECT($2:$2),KALINDO[[#This Row],[//]])))</f>
        <v/>
      </c>
      <c r="Q437" s="33" t="str">
        <f ca="1">IF(KALINDO[[#This Row],[//]]="","",INDEX(INDIRECT($2:$2),KALINDO[[#This Row],[//]]))</f>
        <v/>
      </c>
      <c r="R4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37" s="45" t="str">
        <f ca="1">IF(KALINDO[[#This Row],[//]]="","",IF(INDEX(INDIRECT($2:$2),KALINDO[[#This Row],[//]])="","",INDEX(INDIRECT($2:$2),KALINDO[[#This Row],[//]])))</f>
        <v/>
      </c>
      <c r="U437" s="31" t="str">
        <f ca="1">IF(KALINDO[[#This Row],[//]]="","",INDEX(INDIRECT($2:$2),KALINDO[[#This Row],[//]]))</f>
        <v/>
      </c>
      <c r="V437" s="31" t="str">
        <f ca="1">LOWER(SUBSTITUTE(SUBSTITUTE(SUBSTITUTE(SUBSTITUTE(SUBSTITUTE(SUBSTITUTE(SUBSTITUTE(KALINDO[[#This Row],[N.B.nota]]," ",""),"-",""),"(",""),")",""),".",""),",",""),"/",""))</f>
        <v/>
      </c>
      <c r="W437" s="31" t="str">
        <f ca="1">IF(KALINDO[[#This Row],[concat]]="","",MATCH(KALINDO[[#This Row],[concat]],[3]!db[NB NOTA_C],0)+1)</f>
        <v/>
      </c>
      <c r="X437" s="31" t="str">
        <f ca="1">IF(KALINDO[[#This Row],[N.B.nota]]="","",ADDRESS(ROW(KALINDO[QB]),COLUMN(KALINDO[QB]))&amp;":"&amp;ADDRESS(ROW(),COLUMN(KALINDO[QB])))</f>
        <v/>
      </c>
      <c r="Y437" s="46" t="str">
        <f ca="1">IF(KALINDO[[#This Row],[//]]="","",HYPERLINK("[../DB.xlsx]DB!e"&amp;MATCH(KALINDO[[#This Row],[concat]],[3]!db[NB NOTA_C],0)+1,"&gt;"))</f>
        <v/>
      </c>
      <c r="Z437" s="32" t="str">
        <f ca="1">IF(KALINDO[[#This Row],[ID NOTA]]="",INDIRECT(ADDRESS(ROW()-1,COLUMN())),KALINDO[[#This Row],[ID NOTA]])</f>
        <v>ID NOTA_H</v>
      </c>
    </row>
    <row r="438" spans="1:26" x14ac:dyDescent="0.25">
      <c r="A438" s="32"/>
      <c r="B438" s="48" t="str">
        <f>IF(KALINDO[[#This Row],[N_ID]]="","",INDEX(Table1[ID],MATCH(KALINDO[[#This Row],[N_ID]],Table1[N_ID],0)))</f>
        <v/>
      </c>
      <c r="C438" s="48" t="str">
        <f ca="1">IF(KALINDO[[#This Row],[//]]="","",HYPERLINK("[NOTA.xlsx]NOTA!D"&amp;KALINDO[[#This Row],[//]]+2,"&gt;"))</f>
        <v/>
      </c>
      <c r="D438" s="48" t="str">
        <f>IF(KALINDO[[#This Row],[ID NOTA]]="","",INDEX(Table1[QB],MATCH(KALINDO[[#This Row],[ID NOTA]],Table1[ID],0)))</f>
        <v/>
      </c>
      <c r="E43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38" s="48"/>
      <c r="G438" s="30" t="str">
        <f ca="1">IF(KALINDO[[#This Row],[N_ID]]="","",INDEX(INDIRECT($2:$2),KALINDO[[#This Row],[//]]))</f>
        <v/>
      </c>
      <c r="H438" s="30" t="str">
        <f ca="1">IF(KALINDO[[#This Row],[N_ID]]="","",INDEX(INDIRECT($2:$2),KALINDO[[#This Row],[//]]))</f>
        <v/>
      </c>
      <c r="I438" s="31" t="str">
        <f ca="1">IF(KALINDO[[#This Row],[N_ID]]="","",INDEX(INDIRECT($2:$2),KALINDO[[#This Row],[//]]))</f>
        <v/>
      </c>
      <c r="J438" s="31" t="str">
        <f ca="1">IF(KALINDO[[#This Row],[//]]="","",INDEX([3]!db[NB PAJAK],KALINDO[[#This Row],[stt]]-1))</f>
        <v/>
      </c>
      <c r="K438" s="48" t="str">
        <f ca="1">IF(KALINDO[[#This Row],[//]]="","",INDEX(INDIRECT($2:$2),KALINDO[[#This Row],[//]]))</f>
        <v/>
      </c>
      <c r="L438" s="48" t="str">
        <f ca="1">IF(KALINDO[[#This Row],[//]]="","",INDEX(INDIRECT($2:$2),KALINDO[[#This Row],[//]]))</f>
        <v/>
      </c>
      <c r="M438" s="48" t="str">
        <f ca="1">IF(KALINDO[[#This Row],[//]]="","",INDEX(INDIRECT($2:$2),KALINDO[[#This Row],[//]]))</f>
        <v/>
      </c>
      <c r="N438" s="33" t="str">
        <f ca="1">IF(KALINDO[[#This Row],[//]]="","",INDEX(INDIRECT($2:$2),KALINDO[[#This Row],[//]]))</f>
        <v/>
      </c>
      <c r="O438" s="44" t="str">
        <f ca="1">IF(KALINDO[[#This Row],[//]]="","",INDEX(INDIRECT($2:$2),KALINDO[[#This Row],[//]]))</f>
        <v/>
      </c>
      <c r="P438" s="44" t="str">
        <f ca="1">IF(KALINDO[[#This Row],[//]]="","",IF(INDEX(INDIRECT($2:$2),KALINDO[[#This Row],[//]])="","",INDEX(INDIRECT($2:$2),KALINDO[[#This Row],[//]])))</f>
        <v/>
      </c>
      <c r="Q438" s="33" t="str">
        <f ca="1">IF(KALINDO[[#This Row],[//]]="","",INDEX(INDIRECT($2:$2),KALINDO[[#This Row],[//]]))</f>
        <v/>
      </c>
      <c r="R4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38" s="45" t="str">
        <f ca="1">IF(KALINDO[[#This Row],[//]]="","",IF(INDEX(INDIRECT($2:$2),KALINDO[[#This Row],[//]])="","",INDEX(INDIRECT($2:$2),KALINDO[[#This Row],[//]])))</f>
        <v/>
      </c>
      <c r="U438" s="31" t="str">
        <f ca="1">IF(KALINDO[[#This Row],[//]]="","",INDEX(INDIRECT($2:$2),KALINDO[[#This Row],[//]]))</f>
        <v/>
      </c>
      <c r="V438" s="31" t="str">
        <f ca="1">LOWER(SUBSTITUTE(SUBSTITUTE(SUBSTITUTE(SUBSTITUTE(SUBSTITUTE(SUBSTITUTE(SUBSTITUTE(KALINDO[[#This Row],[N.B.nota]]," ",""),"-",""),"(",""),")",""),".",""),",",""),"/",""))</f>
        <v/>
      </c>
      <c r="W438" s="31" t="str">
        <f ca="1">IF(KALINDO[[#This Row],[concat]]="","",MATCH(KALINDO[[#This Row],[concat]],[3]!db[NB NOTA_C],0)+1)</f>
        <v/>
      </c>
      <c r="X438" s="31" t="str">
        <f ca="1">IF(KALINDO[[#This Row],[N.B.nota]]="","",ADDRESS(ROW(KALINDO[QB]),COLUMN(KALINDO[QB]))&amp;":"&amp;ADDRESS(ROW(),COLUMN(KALINDO[QB])))</f>
        <v/>
      </c>
      <c r="Y438" s="46" t="str">
        <f ca="1">IF(KALINDO[[#This Row],[//]]="","",HYPERLINK("[../DB.xlsx]DB!e"&amp;MATCH(KALINDO[[#This Row],[concat]],[3]!db[NB NOTA_C],0)+1,"&gt;"))</f>
        <v/>
      </c>
      <c r="Z438" s="32" t="str">
        <f ca="1">IF(KALINDO[[#This Row],[ID NOTA]]="",INDIRECT(ADDRESS(ROW()-1,COLUMN())),KALINDO[[#This Row],[ID NOTA]])</f>
        <v>ID NOTA_H</v>
      </c>
    </row>
    <row r="439" spans="1:26" x14ac:dyDescent="0.25">
      <c r="A439" s="32"/>
      <c r="B439" s="48" t="str">
        <f>IF(KALINDO[[#This Row],[N_ID]]="","",INDEX(Table1[ID],MATCH(KALINDO[[#This Row],[N_ID]],Table1[N_ID],0)))</f>
        <v/>
      </c>
      <c r="C439" s="48" t="str">
        <f ca="1">IF(KALINDO[[#This Row],[//]]="","",HYPERLINK("[NOTA.xlsx]NOTA!D"&amp;KALINDO[[#This Row],[//]]+2,"&gt;"))</f>
        <v/>
      </c>
      <c r="D439" s="48" t="str">
        <f>IF(KALINDO[[#This Row],[ID NOTA]]="","",INDEX(Table1[QB],MATCH(KALINDO[[#This Row],[ID NOTA]],Table1[ID],0)))</f>
        <v/>
      </c>
      <c r="E43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39" s="48"/>
      <c r="G439" s="30" t="str">
        <f ca="1">IF(KALINDO[[#This Row],[N_ID]]="","",INDEX(INDIRECT($2:$2),KALINDO[[#This Row],[//]]))</f>
        <v/>
      </c>
      <c r="H439" s="30" t="str">
        <f ca="1">IF(KALINDO[[#This Row],[N_ID]]="","",INDEX(INDIRECT($2:$2),KALINDO[[#This Row],[//]]))</f>
        <v/>
      </c>
      <c r="I439" s="31" t="str">
        <f ca="1">IF(KALINDO[[#This Row],[N_ID]]="","",INDEX(INDIRECT($2:$2),KALINDO[[#This Row],[//]]))</f>
        <v/>
      </c>
      <c r="J439" s="31" t="str">
        <f ca="1">IF(KALINDO[[#This Row],[//]]="","",INDEX([3]!db[NB PAJAK],KALINDO[[#This Row],[stt]]-1))</f>
        <v/>
      </c>
      <c r="K439" s="48" t="str">
        <f ca="1">IF(KALINDO[[#This Row],[//]]="","",INDEX(INDIRECT($2:$2),KALINDO[[#This Row],[//]]))</f>
        <v/>
      </c>
      <c r="L439" s="48" t="str">
        <f ca="1">IF(KALINDO[[#This Row],[//]]="","",INDEX(INDIRECT($2:$2),KALINDO[[#This Row],[//]]))</f>
        <v/>
      </c>
      <c r="M439" s="48" t="str">
        <f ca="1">IF(KALINDO[[#This Row],[//]]="","",INDEX(INDIRECT($2:$2),KALINDO[[#This Row],[//]]))</f>
        <v/>
      </c>
      <c r="N439" s="33" t="str">
        <f ca="1">IF(KALINDO[[#This Row],[//]]="","",INDEX(INDIRECT($2:$2),KALINDO[[#This Row],[//]]))</f>
        <v/>
      </c>
      <c r="O439" s="44" t="str">
        <f ca="1">IF(KALINDO[[#This Row],[//]]="","",INDEX(INDIRECT($2:$2),KALINDO[[#This Row],[//]]))</f>
        <v/>
      </c>
      <c r="P439" s="44" t="str">
        <f ca="1">IF(KALINDO[[#This Row],[//]]="","",IF(INDEX(INDIRECT($2:$2),KALINDO[[#This Row],[//]])="","",INDEX(INDIRECT($2:$2),KALINDO[[#This Row],[//]])))</f>
        <v/>
      </c>
      <c r="Q439" s="33" t="str">
        <f ca="1">IF(KALINDO[[#This Row],[//]]="","",INDEX(INDIRECT($2:$2),KALINDO[[#This Row],[//]]))</f>
        <v/>
      </c>
      <c r="R4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39" s="45" t="str">
        <f ca="1">IF(KALINDO[[#This Row],[//]]="","",IF(INDEX(INDIRECT($2:$2),KALINDO[[#This Row],[//]])="","",INDEX(INDIRECT($2:$2),KALINDO[[#This Row],[//]])))</f>
        <v/>
      </c>
      <c r="U439" s="31" t="str">
        <f ca="1">IF(KALINDO[[#This Row],[//]]="","",INDEX(INDIRECT($2:$2),KALINDO[[#This Row],[//]]))</f>
        <v/>
      </c>
      <c r="V439" s="31" t="str">
        <f ca="1">LOWER(SUBSTITUTE(SUBSTITUTE(SUBSTITUTE(SUBSTITUTE(SUBSTITUTE(SUBSTITUTE(SUBSTITUTE(KALINDO[[#This Row],[N.B.nota]]," ",""),"-",""),"(",""),")",""),".",""),",",""),"/",""))</f>
        <v/>
      </c>
      <c r="W439" s="31" t="str">
        <f ca="1">IF(KALINDO[[#This Row],[concat]]="","",MATCH(KALINDO[[#This Row],[concat]],[3]!db[NB NOTA_C],0)+1)</f>
        <v/>
      </c>
      <c r="X439" s="31" t="str">
        <f ca="1">IF(KALINDO[[#This Row],[N.B.nota]]="","",ADDRESS(ROW(KALINDO[QB]),COLUMN(KALINDO[QB]))&amp;":"&amp;ADDRESS(ROW(),COLUMN(KALINDO[QB])))</f>
        <v/>
      </c>
      <c r="Y439" s="46" t="str">
        <f ca="1">IF(KALINDO[[#This Row],[//]]="","",HYPERLINK("[../DB.xlsx]DB!e"&amp;MATCH(KALINDO[[#This Row],[concat]],[3]!db[NB NOTA_C],0)+1,"&gt;"))</f>
        <v/>
      </c>
      <c r="Z439" s="32" t="str">
        <f ca="1">IF(KALINDO[[#This Row],[ID NOTA]]="",INDIRECT(ADDRESS(ROW()-1,COLUMN())),KALINDO[[#This Row],[ID NOTA]])</f>
        <v>ID NOTA_H</v>
      </c>
    </row>
    <row r="440" spans="1:26" x14ac:dyDescent="0.25">
      <c r="A440" s="32"/>
      <c r="B440" s="48" t="str">
        <f>IF(KALINDO[[#This Row],[N_ID]]="","",INDEX(Table1[ID],MATCH(KALINDO[[#This Row],[N_ID]],Table1[N_ID],0)))</f>
        <v/>
      </c>
      <c r="C440" s="48" t="str">
        <f ca="1">IF(KALINDO[[#This Row],[//]]="","",HYPERLINK("[NOTA.xlsx]NOTA!D"&amp;KALINDO[[#This Row],[//]]+2,"&gt;"))</f>
        <v/>
      </c>
      <c r="D440" s="48" t="str">
        <f>IF(KALINDO[[#This Row],[ID NOTA]]="","",INDEX(Table1[QB],MATCH(KALINDO[[#This Row],[ID NOTA]],Table1[ID],0)))</f>
        <v/>
      </c>
      <c r="E44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40" s="48"/>
      <c r="G440" s="30" t="str">
        <f ca="1">IF(KALINDO[[#This Row],[N_ID]]="","",INDEX(INDIRECT($2:$2),KALINDO[[#This Row],[//]]))</f>
        <v/>
      </c>
      <c r="H440" s="30" t="str">
        <f ca="1">IF(KALINDO[[#This Row],[N_ID]]="","",INDEX(INDIRECT($2:$2),KALINDO[[#This Row],[//]]))</f>
        <v/>
      </c>
      <c r="I440" s="31" t="str">
        <f ca="1">IF(KALINDO[[#This Row],[N_ID]]="","",INDEX(INDIRECT($2:$2),KALINDO[[#This Row],[//]]))</f>
        <v/>
      </c>
      <c r="J440" s="31" t="str">
        <f ca="1">IF(KALINDO[[#This Row],[//]]="","",INDEX([3]!db[NB PAJAK],KALINDO[[#This Row],[stt]]-1))</f>
        <v/>
      </c>
      <c r="K440" s="48" t="str">
        <f ca="1">IF(KALINDO[[#This Row],[//]]="","",INDEX(INDIRECT($2:$2),KALINDO[[#This Row],[//]]))</f>
        <v/>
      </c>
      <c r="L440" s="48" t="str">
        <f ca="1">IF(KALINDO[[#This Row],[//]]="","",INDEX(INDIRECT($2:$2),KALINDO[[#This Row],[//]]))</f>
        <v/>
      </c>
      <c r="M440" s="48" t="str">
        <f ca="1">IF(KALINDO[[#This Row],[//]]="","",INDEX(INDIRECT($2:$2),KALINDO[[#This Row],[//]]))</f>
        <v/>
      </c>
      <c r="N440" s="33" t="str">
        <f ca="1">IF(KALINDO[[#This Row],[//]]="","",INDEX(INDIRECT($2:$2),KALINDO[[#This Row],[//]]))</f>
        <v/>
      </c>
      <c r="O440" s="44" t="str">
        <f ca="1">IF(KALINDO[[#This Row],[//]]="","",INDEX(INDIRECT($2:$2),KALINDO[[#This Row],[//]]))</f>
        <v/>
      </c>
      <c r="P440" s="44" t="str">
        <f ca="1">IF(KALINDO[[#This Row],[//]]="","",IF(INDEX(INDIRECT($2:$2),KALINDO[[#This Row],[//]])="","",INDEX(INDIRECT($2:$2),KALINDO[[#This Row],[//]])))</f>
        <v/>
      </c>
      <c r="Q440" s="33" t="str">
        <f ca="1">IF(KALINDO[[#This Row],[//]]="","",INDEX(INDIRECT($2:$2),KALINDO[[#This Row],[//]]))</f>
        <v/>
      </c>
      <c r="R4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40" s="45" t="str">
        <f ca="1">IF(KALINDO[[#This Row],[//]]="","",IF(INDEX(INDIRECT($2:$2),KALINDO[[#This Row],[//]])="","",INDEX(INDIRECT($2:$2),KALINDO[[#This Row],[//]])))</f>
        <v/>
      </c>
      <c r="U440" s="31" t="str">
        <f ca="1">IF(KALINDO[[#This Row],[//]]="","",INDEX(INDIRECT($2:$2),KALINDO[[#This Row],[//]]))</f>
        <v/>
      </c>
      <c r="V440" s="31" t="str">
        <f ca="1">LOWER(SUBSTITUTE(SUBSTITUTE(SUBSTITUTE(SUBSTITUTE(SUBSTITUTE(SUBSTITUTE(SUBSTITUTE(KALINDO[[#This Row],[N.B.nota]]," ",""),"-",""),"(",""),")",""),".",""),",",""),"/",""))</f>
        <v/>
      </c>
      <c r="W440" s="31" t="str">
        <f ca="1">IF(KALINDO[[#This Row],[concat]]="","",MATCH(KALINDO[[#This Row],[concat]],[3]!db[NB NOTA_C],0)+1)</f>
        <v/>
      </c>
      <c r="X440" s="31" t="str">
        <f ca="1">IF(KALINDO[[#This Row],[N.B.nota]]="","",ADDRESS(ROW(KALINDO[QB]),COLUMN(KALINDO[QB]))&amp;":"&amp;ADDRESS(ROW(),COLUMN(KALINDO[QB])))</f>
        <v/>
      </c>
      <c r="Y440" s="46" t="str">
        <f ca="1">IF(KALINDO[[#This Row],[//]]="","",HYPERLINK("[../DB.xlsx]DB!e"&amp;MATCH(KALINDO[[#This Row],[concat]],[3]!db[NB NOTA_C],0)+1,"&gt;"))</f>
        <v/>
      </c>
      <c r="Z440" s="32" t="str">
        <f ca="1">IF(KALINDO[[#This Row],[ID NOTA]]="",INDIRECT(ADDRESS(ROW()-1,COLUMN())),KALINDO[[#This Row],[ID NOTA]])</f>
        <v>ID NOTA_H</v>
      </c>
    </row>
    <row r="441" spans="1:26" x14ac:dyDescent="0.25">
      <c r="A441" s="32"/>
      <c r="B441" s="48" t="str">
        <f>IF(KALINDO[[#This Row],[N_ID]]="","",INDEX(Table1[ID],MATCH(KALINDO[[#This Row],[N_ID]],Table1[N_ID],0)))</f>
        <v/>
      </c>
      <c r="C441" s="48" t="str">
        <f ca="1">IF(KALINDO[[#This Row],[//]]="","",HYPERLINK("[NOTA.xlsx]NOTA!D"&amp;KALINDO[[#This Row],[//]]+2,"&gt;"))</f>
        <v/>
      </c>
      <c r="D441" s="48" t="str">
        <f>IF(KALINDO[[#This Row],[ID NOTA]]="","",INDEX(Table1[QB],MATCH(KALINDO[[#This Row],[ID NOTA]],Table1[ID],0)))</f>
        <v/>
      </c>
      <c r="E44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41" s="48"/>
      <c r="G441" s="30" t="str">
        <f ca="1">IF(KALINDO[[#This Row],[N_ID]]="","",INDEX(INDIRECT($2:$2),KALINDO[[#This Row],[//]]))</f>
        <v/>
      </c>
      <c r="H441" s="30" t="str">
        <f ca="1">IF(KALINDO[[#This Row],[N_ID]]="","",INDEX(INDIRECT($2:$2),KALINDO[[#This Row],[//]]))</f>
        <v/>
      </c>
      <c r="I441" s="31" t="str">
        <f ca="1">IF(KALINDO[[#This Row],[N_ID]]="","",INDEX(INDIRECT($2:$2),KALINDO[[#This Row],[//]]))</f>
        <v/>
      </c>
      <c r="J441" s="31" t="str">
        <f ca="1">IF(KALINDO[[#This Row],[//]]="","",INDEX([3]!db[NB PAJAK],KALINDO[[#This Row],[stt]]-1))</f>
        <v/>
      </c>
      <c r="K441" s="48" t="str">
        <f ca="1">IF(KALINDO[[#This Row],[//]]="","",INDEX(INDIRECT($2:$2),KALINDO[[#This Row],[//]]))</f>
        <v/>
      </c>
      <c r="L441" s="48" t="str">
        <f ca="1">IF(KALINDO[[#This Row],[//]]="","",INDEX(INDIRECT($2:$2),KALINDO[[#This Row],[//]]))</f>
        <v/>
      </c>
      <c r="M441" s="48" t="str">
        <f ca="1">IF(KALINDO[[#This Row],[//]]="","",INDEX(INDIRECT($2:$2),KALINDO[[#This Row],[//]]))</f>
        <v/>
      </c>
      <c r="N441" s="33" t="str">
        <f ca="1">IF(KALINDO[[#This Row],[//]]="","",INDEX(INDIRECT($2:$2),KALINDO[[#This Row],[//]]))</f>
        <v/>
      </c>
      <c r="O441" s="44" t="str">
        <f ca="1">IF(KALINDO[[#This Row],[//]]="","",INDEX(INDIRECT($2:$2),KALINDO[[#This Row],[//]]))</f>
        <v/>
      </c>
      <c r="P441" s="44" t="str">
        <f ca="1">IF(KALINDO[[#This Row],[//]]="","",IF(INDEX(INDIRECT($2:$2),KALINDO[[#This Row],[//]])="","",INDEX(INDIRECT($2:$2),KALINDO[[#This Row],[//]])))</f>
        <v/>
      </c>
      <c r="Q441" s="33" t="str">
        <f ca="1">IF(KALINDO[[#This Row],[//]]="","",INDEX(INDIRECT($2:$2),KALINDO[[#This Row],[//]]))</f>
        <v/>
      </c>
      <c r="R4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41" s="45" t="str">
        <f ca="1">IF(KALINDO[[#This Row],[//]]="","",IF(INDEX(INDIRECT($2:$2),KALINDO[[#This Row],[//]])="","",INDEX(INDIRECT($2:$2),KALINDO[[#This Row],[//]])))</f>
        <v/>
      </c>
      <c r="U441" s="31" t="str">
        <f ca="1">IF(KALINDO[[#This Row],[//]]="","",INDEX(INDIRECT($2:$2),KALINDO[[#This Row],[//]]))</f>
        <v/>
      </c>
      <c r="V441" s="31" t="str">
        <f ca="1">LOWER(SUBSTITUTE(SUBSTITUTE(SUBSTITUTE(SUBSTITUTE(SUBSTITUTE(SUBSTITUTE(SUBSTITUTE(KALINDO[[#This Row],[N.B.nota]]," ",""),"-",""),"(",""),")",""),".",""),",",""),"/",""))</f>
        <v/>
      </c>
      <c r="W441" s="31" t="str">
        <f ca="1">IF(KALINDO[[#This Row],[concat]]="","",MATCH(KALINDO[[#This Row],[concat]],[3]!db[NB NOTA_C],0)+1)</f>
        <v/>
      </c>
      <c r="X441" s="31" t="str">
        <f ca="1">IF(KALINDO[[#This Row],[N.B.nota]]="","",ADDRESS(ROW(KALINDO[QB]),COLUMN(KALINDO[QB]))&amp;":"&amp;ADDRESS(ROW(),COLUMN(KALINDO[QB])))</f>
        <v/>
      </c>
      <c r="Y441" s="46" t="str">
        <f ca="1">IF(KALINDO[[#This Row],[//]]="","",HYPERLINK("[../DB.xlsx]DB!e"&amp;MATCH(KALINDO[[#This Row],[concat]],[3]!db[NB NOTA_C],0)+1,"&gt;"))</f>
        <v/>
      </c>
      <c r="Z441" s="32" t="str">
        <f ca="1">IF(KALINDO[[#This Row],[ID NOTA]]="",INDIRECT(ADDRESS(ROW()-1,COLUMN())),KALINDO[[#This Row],[ID NOTA]])</f>
        <v>ID NOTA_H</v>
      </c>
    </row>
    <row r="442" spans="1:26" x14ac:dyDescent="0.25">
      <c r="A442" s="32"/>
      <c r="B442" s="48" t="str">
        <f>IF(KALINDO[[#This Row],[N_ID]]="","",INDEX(Table1[ID],MATCH(KALINDO[[#This Row],[N_ID]],Table1[N_ID],0)))</f>
        <v/>
      </c>
      <c r="C442" s="48" t="str">
        <f ca="1">IF(KALINDO[[#This Row],[//]]="","",HYPERLINK("[NOTA.xlsx]NOTA!D"&amp;KALINDO[[#This Row],[//]]+2,"&gt;"))</f>
        <v/>
      </c>
      <c r="D442" s="48" t="str">
        <f>IF(KALINDO[[#This Row],[ID NOTA]]="","",INDEX(Table1[QB],MATCH(KALINDO[[#This Row],[ID NOTA]],Table1[ID],0)))</f>
        <v/>
      </c>
      <c r="E44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42" s="48"/>
      <c r="G442" s="30" t="str">
        <f ca="1">IF(KALINDO[[#This Row],[N_ID]]="","",INDEX(INDIRECT($2:$2),KALINDO[[#This Row],[//]]))</f>
        <v/>
      </c>
      <c r="H442" s="30" t="str">
        <f ca="1">IF(KALINDO[[#This Row],[N_ID]]="","",INDEX(INDIRECT($2:$2),KALINDO[[#This Row],[//]]))</f>
        <v/>
      </c>
      <c r="I442" s="31" t="str">
        <f ca="1">IF(KALINDO[[#This Row],[N_ID]]="","",INDEX(INDIRECT($2:$2),KALINDO[[#This Row],[//]]))</f>
        <v/>
      </c>
      <c r="J442" s="31" t="str">
        <f ca="1">IF(KALINDO[[#This Row],[//]]="","",INDEX([3]!db[NB PAJAK],KALINDO[[#This Row],[stt]]-1))</f>
        <v/>
      </c>
      <c r="K442" s="48" t="str">
        <f ca="1">IF(KALINDO[[#This Row],[//]]="","",INDEX(INDIRECT($2:$2),KALINDO[[#This Row],[//]]))</f>
        <v/>
      </c>
      <c r="L442" s="48" t="str">
        <f ca="1">IF(KALINDO[[#This Row],[//]]="","",INDEX(INDIRECT($2:$2),KALINDO[[#This Row],[//]]))</f>
        <v/>
      </c>
      <c r="M442" s="48" t="str">
        <f ca="1">IF(KALINDO[[#This Row],[//]]="","",INDEX(INDIRECT($2:$2),KALINDO[[#This Row],[//]]))</f>
        <v/>
      </c>
      <c r="N442" s="33" t="str">
        <f ca="1">IF(KALINDO[[#This Row],[//]]="","",INDEX(INDIRECT($2:$2),KALINDO[[#This Row],[//]]))</f>
        <v/>
      </c>
      <c r="O442" s="44" t="str">
        <f ca="1">IF(KALINDO[[#This Row],[//]]="","",INDEX(INDIRECT($2:$2),KALINDO[[#This Row],[//]]))</f>
        <v/>
      </c>
      <c r="P442" s="44" t="str">
        <f ca="1">IF(KALINDO[[#This Row],[//]]="","",IF(INDEX(INDIRECT($2:$2),KALINDO[[#This Row],[//]])="","",INDEX(INDIRECT($2:$2),KALINDO[[#This Row],[//]])))</f>
        <v/>
      </c>
      <c r="Q442" s="33" t="str">
        <f ca="1">IF(KALINDO[[#This Row],[//]]="","",INDEX(INDIRECT($2:$2),KALINDO[[#This Row],[//]]))</f>
        <v/>
      </c>
      <c r="R4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42" s="45" t="str">
        <f ca="1">IF(KALINDO[[#This Row],[//]]="","",IF(INDEX(INDIRECT($2:$2),KALINDO[[#This Row],[//]])="","",INDEX(INDIRECT($2:$2),KALINDO[[#This Row],[//]])))</f>
        <v/>
      </c>
      <c r="U442" s="31" t="str">
        <f ca="1">IF(KALINDO[[#This Row],[//]]="","",INDEX(INDIRECT($2:$2),KALINDO[[#This Row],[//]]))</f>
        <v/>
      </c>
      <c r="V442" s="31" t="str">
        <f ca="1">LOWER(SUBSTITUTE(SUBSTITUTE(SUBSTITUTE(SUBSTITUTE(SUBSTITUTE(SUBSTITUTE(SUBSTITUTE(KALINDO[[#This Row],[N.B.nota]]," ",""),"-",""),"(",""),")",""),".",""),",",""),"/",""))</f>
        <v/>
      </c>
      <c r="W442" s="31" t="str">
        <f ca="1">IF(KALINDO[[#This Row],[concat]]="","",MATCH(KALINDO[[#This Row],[concat]],[3]!db[NB NOTA_C],0)+1)</f>
        <v/>
      </c>
      <c r="X442" s="31" t="str">
        <f ca="1">IF(KALINDO[[#This Row],[N.B.nota]]="","",ADDRESS(ROW(KALINDO[QB]),COLUMN(KALINDO[QB]))&amp;":"&amp;ADDRESS(ROW(),COLUMN(KALINDO[QB])))</f>
        <v/>
      </c>
      <c r="Y442" s="46" t="str">
        <f ca="1">IF(KALINDO[[#This Row],[//]]="","",HYPERLINK("[../DB.xlsx]DB!e"&amp;MATCH(KALINDO[[#This Row],[concat]],[3]!db[NB NOTA_C],0)+1,"&gt;"))</f>
        <v/>
      </c>
      <c r="Z442" s="32" t="str">
        <f ca="1">IF(KALINDO[[#This Row],[ID NOTA]]="",INDIRECT(ADDRESS(ROW()-1,COLUMN())),KALINDO[[#This Row],[ID NOTA]])</f>
        <v>ID NOTA_H</v>
      </c>
    </row>
    <row r="443" spans="1:26" x14ac:dyDescent="0.25">
      <c r="A443" s="32"/>
      <c r="B443" s="48" t="str">
        <f>IF(KALINDO[[#This Row],[N_ID]]="","",INDEX(Table1[ID],MATCH(KALINDO[[#This Row],[N_ID]],Table1[N_ID],0)))</f>
        <v/>
      </c>
      <c r="C443" s="48" t="str">
        <f ca="1">IF(KALINDO[[#This Row],[//]]="","",HYPERLINK("[NOTA.xlsx]NOTA!D"&amp;KALINDO[[#This Row],[//]]+2,"&gt;"))</f>
        <v/>
      </c>
      <c r="D443" s="48" t="str">
        <f>IF(KALINDO[[#This Row],[ID NOTA]]="","",INDEX(Table1[QB],MATCH(KALINDO[[#This Row],[ID NOTA]],Table1[ID],0)))</f>
        <v/>
      </c>
      <c r="E44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43" s="48"/>
      <c r="G443" s="30" t="str">
        <f ca="1">IF(KALINDO[[#This Row],[N_ID]]="","",INDEX(INDIRECT($2:$2),KALINDO[[#This Row],[//]]))</f>
        <v/>
      </c>
      <c r="H443" s="30" t="str">
        <f ca="1">IF(KALINDO[[#This Row],[N_ID]]="","",INDEX(INDIRECT($2:$2),KALINDO[[#This Row],[//]]))</f>
        <v/>
      </c>
      <c r="I443" s="31" t="str">
        <f ca="1">IF(KALINDO[[#This Row],[N_ID]]="","",INDEX(INDIRECT($2:$2),KALINDO[[#This Row],[//]]))</f>
        <v/>
      </c>
      <c r="J443" s="31" t="str">
        <f ca="1">IF(KALINDO[[#This Row],[//]]="","",INDEX([3]!db[NB PAJAK],KALINDO[[#This Row],[stt]]-1))</f>
        <v/>
      </c>
      <c r="K443" s="48" t="str">
        <f ca="1">IF(KALINDO[[#This Row],[//]]="","",INDEX(INDIRECT($2:$2),KALINDO[[#This Row],[//]]))</f>
        <v/>
      </c>
      <c r="L443" s="48" t="str">
        <f ca="1">IF(KALINDO[[#This Row],[//]]="","",INDEX(INDIRECT($2:$2),KALINDO[[#This Row],[//]]))</f>
        <v/>
      </c>
      <c r="M443" s="48" t="str">
        <f ca="1">IF(KALINDO[[#This Row],[//]]="","",INDEX(INDIRECT($2:$2),KALINDO[[#This Row],[//]]))</f>
        <v/>
      </c>
      <c r="N443" s="33" t="str">
        <f ca="1">IF(KALINDO[[#This Row],[//]]="","",INDEX(INDIRECT($2:$2),KALINDO[[#This Row],[//]]))</f>
        <v/>
      </c>
      <c r="O443" s="44" t="str">
        <f ca="1">IF(KALINDO[[#This Row],[//]]="","",INDEX(INDIRECT($2:$2),KALINDO[[#This Row],[//]]))</f>
        <v/>
      </c>
      <c r="P443" s="44" t="str">
        <f ca="1">IF(KALINDO[[#This Row],[//]]="","",IF(INDEX(INDIRECT($2:$2),KALINDO[[#This Row],[//]])="","",INDEX(INDIRECT($2:$2),KALINDO[[#This Row],[//]])))</f>
        <v/>
      </c>
      <c r="Q443" s="33" t="str">
        <f ca="1">IF(KALINDO[[#This Row],[//]]="","",INDEX(INDIRECT($2:$2),KALINDO[[#This Row],[//]]))</f>
        <v/>
      </c>
      <c r="R4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43" s="45" t="str">
        <f ca="1">IF(KALINDO[[#This Row],[//]]="","",IF(INDEX(INDIRECT($2:$2),KALINDO[[#This Row],[//]])="","",INDEX(INDIRECT($2:$2),KALINDO[[#This Row],[//]])))</f>
        <v/>
      </c>
      <c r="U443" s="31" t="str">
        <f ca="1">IF(KALINDO[[#This Row],[//]]="","",INDEX(INDIRECT($2:$2),KALINDO[[#This Row],[//]]))</f>
        <v/>
      </c>
      <c r="V443" s="31" t="str">
        <f ca="1">LOWER(SUBSTITUTE(SUBSTITUTE(SUBSTITUTE(SUBSTITUTE(SUBSTITUTE(SUBSTITUTE(SUBSTITUTE(KALINDO[[#This Row],[N.B.nota]]," ",""),"-",""),"(",""),")",""),".",""),",",""),"/",""))</f>
        <v/>
      </c>
      <c r="W443" s="31" t="str">
        <f ca="1">IF(KALINDO[[#This Row],[concat]]="","",MATCH(KALINDO[[#This Row],[concat]],[3]!db[NB NOTA_C],0)+1)</f>
        <v/>
      </c>
      <c r="X443" s="31" t="str">
        <f ca="1">IF(KALINDO[[#This Row],[N.B.nota]]="","",ADDRESS(ROW(KALINDO[QB]),COLUMN(KALINDO[QB]))&amp;":"&amp;ADDRESS(ROW(),COLUMN(KALINDO[QB])))</f>
        <v/>
      </c>
      <c r="Y443" s="46" t="str">
        <f ca="1">IF(KALINDO[[#This Row],[//]]="","",HYPERLINK("[../DB.xlsx]DB!e"&amp;MATCH(KALINDO[[#This Row],[concat]],[3]!db[NB NOTA_C],0)+1,"&gt;"))</f>
        <v/>
      </c>
      <c r="Z443" s="32" t="str">
        <f ca="1">IF(KALINDO[[#This Row],[ID NOTA]]="",INDIRECT(ADDRESS(ROW()-1,COLUMN())),KALINDO[[#This Row],[ID NOTA]])</f>
        <v>ID NOTA_H</v>
      </c>
    </row>
    <row r="444" spans="1:26" x14ac:dyDescent="0.25">
      <c r="A444" s="32"/>
      <c r="B444" s="48" t="str">
        <f>IF(KALINDO[[#This Row],[N_ID]]="","",INDEX(Table1[ID],MATCH(KALINDO[[#This Row],[N_ID]],Table1[N_ID],0)))</f>
        <v/>
      </c>
      <c r="C444" s="48" t="str">
        <f ca="1">IF(KALINDO[[#This Row],[//]]="","",HYPERLINK("[NOTA.xlsx]NOTA!D"&amp;KALINDO[[#This Row],[//]]+2,"&gt;"))</f>
        <v/>
      </c>
      <c r="D444" s="48" t="str">
        <f>IF(KALINDO[[#This Row],[ID NOTA]]="","",INDEX(Table1[QB],MATCH(KALINDO[[#This Row],[ID NOTA]],Table1[ID],0)))</f>
        <v/>
      </c>
      <c r="E44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44" s="48"/>
      <c r="G444" s="30" t="str">
        <f ca="1">IF(KALINDO[[#This Row],[N_ID]]="","",INDEX(INDIRECT($2:$2),KALINDO[[#This Row],[//]]))</f>
        <v/>
      </c>
      <c r="H444" s="30" t="str">
        <f ca="1">IF(KALINDO[[#This Row],[N_ID]]="","",INDEX(INDIRECT($2:$2),KALINDO[[#This Row],[//]]))</f>
        <v/>
      </c>
      <c r="I444" s="31" t="str">
        <f ca="1">IF(KALINDO[[#This Row],[N_ID]]="","",INDEX(INDIRECT($2:$2),KALINDO[[#This Row],[//]]))</f>
        <v/>
      </c>
      <c r="J444" s="31" t="str">
        <f ca="1">IF(KALINDO[[#This Row],[//]]="","",INDEX([3]!db[NB PAJAK],KALINDO[[#This Row],[stt]]-1))</f>
        <v/>
      </c>
      <c r="K444" s="48" t="str">
        <f ca="1">IF(KALINDO[[#This Row],[//]]="","",INDEX(INDIRECT($2:$2),KALINDO[[#This Row],[//]]))</f>
        <v/>
      </c>
      <c r="L444" s="48" t="str">
        <f ca="1">IF(KALINDO[[#This Row],[//]]="","",INDEX(INDIRECT($2:$2),KALINDO[[#This Row],[//]]))</f>
        <v/>
      </c>
      <c r="M444" s="48" t="str">
        <f ca="1">IF(KALINDO[[#This Row],[//]]="","",INDEX(INDIRECT($2:$2),KALINDO[[#This Row],[//]]))</f>
        <v/>
      </c>
      <c r="N444" s="33" t="str">
        <f ca="1">IF(KALINDO[[#This Row],[//]]="","",INDEX(INDIRECT($2:$2),KALINDO[[#This Row],[//]]))</f>
        <v/>
      </c>
      <c r="O444" s="44" t="str">
        <f ca="1">IF(KALINDO[[#This Row],[//]]="","",INDEX(INDIRECT($2:$2),KALINDO[[#This Row],[//]]))</f>
        <v/>
      </c>
      <c r="P444" s="44" t="str">
        <f ca="1">IF(KALINDO[[#This Row],[//]]="","",IF(INDEX(INDIRECT($2:$2),KALINDO[[#This Row],[//]])="","",INDEX(INDIRECT($2:$2),KALINDO[[#This Row],[//]])))</f>
        <v/>
      </c>
      <c r="Q444" s="33" t="str">
        <f ca="1">IF(KALINDO[[#This Row],[//]]="","",INDEX(INDIRECT($2:$2),KALINDO[[#This Row],[//]]))</f>
        <v/>
      </c>
      <c r="R4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44" s="45" t="str">
        <f ca="1">IF(KALINDO[[#This Row],[//]]="","",IF(INDEX(INDIRECT($2:$2),KALINDO[[#This Row],[//]])="","",INDEX(INDIRECT($2:$2),KALINDO[[#This Row],[//]])))</f>
        <v/>
      </c>
      <c r="U444" s="31" t="str">
        <f ca="1">IF(KALINDO[[#This Row],[//]]="","",INDEX(INDIRECT($2:$2),KALINDO[[#This Row],[//]]))</f>
        <v/>
      </c>
      <c r="V444" s="31" t="str">
        <f ca="1">LOWER(SUBSTITUTE(SUBSTITUTE(SUBSTITUTE(SUBSTITUTE(SUBSTITUTE(SUBSTITUTE(SUBSTITUTE(KALINDO[[#This Row],[N.B.nota]]," ",""),"-",""),"(",""),")",""),".",""),",",""),"/",""))</f>
        <v/>
      </c>
      <c r="W444" s="31" t="str">
        <f ca="1">IF(KALINDO[[#This Row],[concat]]="","",MATCH(KALINDO[[#This Row],[concat]],[3]!db[NB NOTA_C],0)+1)</f>
        <v/>
      </c>
      <c r="X444" s="31" t="str">
        <f ca="1">IF(KALINDO[[#This Row],[N.B.nota]]="","",ADDRESS(ROW(KALINDO[QB]),COLUMN(KALINDO[QB]))&amp;":"&amp;ADDRESS(ROW(),COLUMN(KALINDO[QB])))</f>
        <v/>
      </c>
      <c r="Y444" s="46" t="str">
        <f ca="1">IF(KALINDO[[#This Row],[//]]="","",HYPERLINK("[../DB.xlsx]DB!e"&amp;MATCH(KALINDO[[#This Row],[concat]],[3]!db[NB NOTA_C],0)+1,"&gt;"))</f>
        <v/>
      </c>
      <c r="Z444" s="32" t="str">
        <f ca="1">IF(KALINDO[[#This Row],[ID NOTA]]="",INDIRECT(ADDRESS(ROW()-1,COLUMN())),KALINDO[[#This Row],[ID NOTA]])</f>
        <v>ID NOTA_H</v>
      </c>
    </row>
    <row r="445" spans="1:26" x14ac:dyDescent="0.25">
      <c r="A445" s="32"/>
      <c r="B445" s="48" t="str">
        <f>IF(KALINDO[[#This Row],[N_ID]]="","",INDEX(Table1[ID],MATCH(KALINDO[[#This Row],[N_ID]],Table1[N_ID],0)))</f>
        <v/>
      </c>
      <c r="C445" s="48" t="str">
        <f ca="1">IF(KALINDO[[#This Row],[//]]="","",HYPERLINK("[NOTA.xlsx]NOTA!D"&amp;KALINDO[[#This Row],[//]]+2,"&gt;"))</f>
        <v/>
      </c>
      <c r="D445" s="48" t="str">
        <f>IF(KALINDO[[#This Row],[ID NOTA]]="","",INDEX(Table1[QB],MATCH(KALINDO[[#This Row],[ID NOTA]],Table1[ID],0)))</f>
        <v/>
      </c>
      <c r="E44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45" s="48"/>
      <c r="G445" s="30" t="str">
        <f ca="1">IF(KALINDO[[#This Row],[N_ID]]="","",INDEX(INDIRECT($2:$2),KALINDO[[#This Row],[//]]))</f>
        <v/>
      </c>
      <c r="H445" s="30" t="str">
        <f ca="1">IF(KALINDO[[#This Row],[N_ID]]="","",INDEX(INDIRECT($2:$2),KALINDO[[#This Row],[//]]))</f>
        <v/>
      </c>
      <c r="I445" s="31" t="str">
        <f ca="1">IF(KALINDO[[#This Row],[N_ID]]="","",INDEX(INDIRECT($2:$2),KALINDO[[#This Row],[//]]))</f>
        <v/>
      </c>
      <c r="J445" s="31" t="str">
        <f ca="1">IF(KALINDO[[#This Row],[//]]="","",INDEX([3]!db[NB PAJAK],KALINDO[[#This Row],[stt]]-1))</f>
        <v/>
      </c>
      <c r="K445" s="48" t="str">
        <f ca="1">IF(KALINDO[[#This Row],[//]]="","",INDEX(INDIRECT($2:$2),KALINDO[[#This Row],[//]]))</f>
        <v/>
      </c>
      <c r="L445" s="48" t="str">
        <f ca="1">IF(KALINDO[[#This Row],[//]]="","",INDEX(INDIRECT($2:$2),KALINDO[[#This Row],[//]]))</f>
        <v/>
      </c>
      <c r="M445" s="48" t="str">
        <f ca="1">IF(KALINDO[[#This Row],[//]]="","",INDEX(INDIRECT($2:$2),KALINDO[[#This Row],[//]]))</f>
        <v/>
      </c>
      <c r="N445" s="33" t="str">
        <f ca="1">IF(KALINDO[[#This Row],[//]]="","",INDEX(INDIRECT($2:$2),KALINDO[[#This Row],[//]]))</f>
        <v/>
      </c>
      <c r="O445" s="44" t="str">
        <f ca="1">IF(KALINDO[[#This Row],[//]]="","",INDEX(INDIRECT($2:$2),KALINDO[[#This Row],[//]]))</f>
        <v/>
      </c>
      <c r="P445" s="44" t="str">
        <f ca="1">IF(KALINDO[[#This Row],[//]]="","",IF(INDEX(INDIRECT($2:$2),KALINDO[[#This Row],[//]])="","",INDEX(INDIRECT($2:$2),KALINDO[[#This Row],[//]])))</f>
        <v/>
      </c>
      <c r="Q445" s="33" t="str">
        <f ca="1">IF(KALINDO[[#This Row],[//]]="","",INDEX(INDIRECT($2:$2),KALINDO[[#This Row],[//]]))</f>
        <v/>
      </c>
      <c r="R4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45" s="45" t="str">
        <f ca="1">IF(KALINDO[[#This Row],[//]]="","",IF(INDEX(INDIRECT($2:$2),KALINDO[[#This Row],[//]])="","",INDEX(INDIRECT($2:$2),KALINDO[[#This Row],[//]])))</f>
        <v/>
      </c>
      <c r="U445" s="31" t="str">
        <f ca="1">IF(KALINDO[[#This Row],[//]]="","",INDEX(INDIRECT($2:$2),KALINDO[[#This Row],[//]]))</f>
        <v/>
      </c>
      <c r="V445" s="31" t="str">
        <f ca="1">LOWER(SUBSTITUTE(SUBSTITUTE(SUBSTITUTE(SUBSTITUTE(SUBSTITUTE(SUBSTITUTE(SUBSTITUTE(KALINDO[[#This Row],[N.B.nota]]," ",""),"-",""),"(",""),")",""),".",""),",",""),"/",""))</f>
        <v/>
      </c>
      <c r="W445" s="31" t="str">
        <f ca="1">IF(KALINDO[[#This Row],[concat]]="","",MATCH(KALINDO[[#This Row],[concat]],[3]!db[NB NOTA_C],0)+1)</f>
        <v/>
      </c>
      <c r="X445" s="31" t="str">
        <f ca="1">IF(KALINDO[[#This Row],[N.B.nota]]="","",ADDRESS(ROW(KALINDO[QB]),COLUMN(KALINDO[QB]))&amp;":"&amp;ADDRESS(ROW(),COLUMN(KALINDO[QB])))</f>
        <v/>
      </c>
      <c r="Y445" s="46" t="str">
        <f ca="1">IF(KALINDO[[#This Row],[//]]="","",HYPERLINK("[../DB.xlsx]DB!e"&amp;MATCH(KALINDO[[#This Row],[concat]],[3]!db[NB NOTA_C],0)+1,"&gt;"))</f>
        <v/>
      </c>
      <c r="Z445" s="32" t="str">
        <f ca="1">IF(KALINDO[[#This Row],[ID NOTA]]="",INDIRECT(ADDRESS(ROW()-1,COLUMN())),KALINDO[[#This Row],[ID NOTA]])</f>
        <v>ID NOTA_H</v>
      </c>
    </row>
    <row r="446" spans="1:26" x14ac:dyDescent="0.25">
      <c r="A446" s="32"/>
      <c r="B446" s="48" t="str">
        <f>IF(KALINDO[[#This Row],[N_ID]]="","",INDEX(Table1[ID],MATCH(KALINDO[[#This Row],[N_ID]],Table1[N_ID],0)))</f>
        <v/>
      </c>
      <c r="C446" s="48" t="str">
        <f ca="1">IF(KALINDO[[#This Row],[//]]="","",HYPERLINK("[NOTA.xlsx]NOTA!D"&amp;KALINDO[[#This Row],[//]]+2,"&gt;"))</f>
        <v/>
      </c>
      <c r="D446" s="48" t="str">
        <f>IF(KALINDO[[#This Row],[ID NOTA]]="","",INDEX(Table1[QB],MATCH(KALINDO[[#This Row],[ID NOTA]],Table1[ID],0)))</f>
        <v/>
      </c>
      <c r="E44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46" s="48"/>
      <c r="G446" s="30" t="str">
        <f ca="1">IF(KALINDO[[#This Row],[N_ID]]="","",INDEX(INDIRECT($2:$2),KALINDO[[#This Row],[//]]))</f>
        <v/>
      </c>
      <c r="H446" s="30" t="str">
        <f ca="1">IF(KALINDO[[#This Row],[N_ID]]="","",INDEX(INDIRECT($2:$2),KALINDO[[#This Row],[//]]))</f>
        <v/>
      </c>
      <c r="I446" s="31" t="str">
        <f ca="1">IF(KALINDO[[#This Row],[N_ID]]="","",INDEX(INDIRECT($2:$2),KALINDO[[#This Row],[//]]))</f>
        <v/>
      </c>
      <c r="J446" s="31" t="str">
        <f ca="1">IF(KALINDO[[#This Row],[//]]="","",INDEX([3]!db[NB PAJAK],KALINDO[[#This Row],[stt]]-1))</f>
        <v/>
      </c>
      <c r="K446" s="48" t="str">
        <f ca="1">IF(KALINDO[[#This Row],[//]]="","",INDEX(INDIRECT($2:$2),KALINDO[[#This Row],[//]]))</f>
        <v/>
      </c>
      <c r="L446" s="48" t="str">
        <f ca="1">IF(KALINDO[[#This Row],[//]]="","",INDEX(INDIRECT($2:$2),KALINDO[[#This Row],[//]]))</f>
        <v/>
      </c>
      <c r="M446" s="48" t="str">
        <f ca="1">IF(KALINDO[[#This Row],[//]]="","",INDEX(INDIRECT($2:$2),KALINDO[[#This Row],[//]]))</f>
        <v/>
      </c>
      <c r="N446" s="33" t="str">
        <f ca="1">IF(KALINDO[[#This Row],[//]]="","",INDEX(INDIRECT($2:$2),KALINDO[[#This Row],[//]]))</f>
        <v/>
      </c>
      <c r="O446" s="44" t="str">
        <f ca="1">IF(KALINDO[[#This Row],[//]]="","",INDEX(INDIRECT($2:$2),KALINDO[[#This Row],[//]]))</f>
        <v/>
      </c>
      <c r="P446" s="44" t="str">
        <f ca="1">IF(KALINDO[[#This Row],[//]]="","",IF(INDEX(INDIRECT($2:$2),KALINDO[[#This Row],[//]])="","",INDEX(INDIRECT($2:$2),KALINDO[[#This Row],[//]])))</f>
        <v/>
      </c>
      <c r="Q446" s="33" t="str">
        <f ca="1">IF(KALINDO[[#This Row],[//]]="","",INDEX(INDIRECT($2:$2),KALINDO[[#This Row],[//]]))</f>
        <v/>
      </c>
      <c r="R4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46" s="45" t="str">
        <f ca="1">IF(KALINDO[[#This Row],[//]]="","",IF(INDEX(INDIRECT($2:$2),KALINDO[[#This Row],[//]])="","",INDEX(INDIRECT($2:$2),KALINDO[[#This Row],[//]])))</f>
        <v/>
      </c>
      <c r="U446" s="31" t="str">
        <f ca="1">IF(KALINDO[[#This Row],[//]]="","",INDEX(INDIRECT($2:$2),KALINDO[[#This Row],[//]]))</f>
        <v/>
      </c>
      <c r="V446" s="31" t="str">
        <f ca="1">LOWER(SUBSTITUTE(SUBSTITUTE(SUBSTITUTE(SUBSTITUTE(SUBSTITUTE(SUBSTITUTE(SUBSTITUTE(KALINDO[[#This Row],[N.B.nota]]," ",""),"-",""),"(",""),")",""),".",""),",",""),"/",""))</f>
        <v/>
      </c>
      <c r="W446" s="31" t="str">
        <f ca="1">IF(KALINDO[[#This Row],[concat]]="","",MATCH(KALINDO[[#This Row],[concat]],[3]!db[NB NOTA_C],0)+1)</f>
        <v/>
      </c>
      <c r="X446" s="31" t="str">
        <f ca="1">IF(KALINDO[[#This Row],[N.B.nota]]="","",ADDRESS(ROW(KALINDO[QB]),COLUMN(KALINDO[QB]))&amp;":"&amp;ADDRESS(ROW(),COLUMN(KALINDO[QB])))</f>
        <v/>
      </c>
      <c r="Y446" s="46" t="str">
        <f ca="1">IF(KALINDO[[#This Row],[//]]="","",HYPERLINK("[../DB.xlsx]DB!e"&amp;MATCH(KALINDO[[#This Row],[concat]],[3]!db[NB NOTA_C],0)+1,"&gt;"))</f>
        <v/>
      </c>
      <c r="Z446" s="32" t="str">
        <f ca="1">IF(KALINDO[[#This Row],[ID NOTA]]="",INDIRECT(ADDRESS(ROW()-1,COLUMN())),KALINDO[[#This Row],[ID NOTA]])</f>
        <v>ID NOTA_H</v>
      </c>
    </row>
    <row r="447" spans="1:26" x14ac:dyDescent="0.25">
      <c r="A447" s="32"/>
      <c r="B447" s="48" t="str">
        <f>IF(KALINDO[[#This Row],[N_ID]]="","",INDEX(Table1[ID],MATCH(KALINDO[[#This Row],[N_ID]],Table1[N_ID],0)))</f>
        <v/>
      </c>
      <c r="C447" s="48" t="str">
        <f ca="1">IF(KALINDO[[#This Row],[//]]="","",HYPERLINK("[NOTA.xlsx]NOTA!D"&amp;KALINDO[[#This Row],[//]]+2,"&gt;"))</f>
        <v/>
      </c>
      <c r="D447" s="48" t="str">
        <f>IF(KALINDO[[#This Row],[ID NOTA]]="","",INDEX(Table1[QB],MATCH(KALINDO[[#This Row],[ID NOTA]],Table1[ID],0)))</f>
        <v/>
      </c>
      <c r="E44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47" s="48"/>
      <c r="G447" s="30" t="str">
        <f ca="1">IF(KALINDO[[#This Row],[N_ID]]="","",INDEX(INDIRECT($2:$2),KALINDO[[#This Row],[//]]))</f>
        <v/>
      </c>
      <c r="H447" s="30" t="str">
        <f ca="1">IF(KALINDO[[#This Row],[N_ID]]="","",INDEX(INDIRECT($2:$2),KALINDO[[#This Row],[//]]))</f>
        <v/>
      </c>
      <c r="I447" s="31" t="str">
        <f ca="1">IF(KALINDO[[#This Row],[N_ID]]="","",INDEX(INDIRECT($2:$2),KALINDO[[#This Row],[//]]))</f>
        <v/>
      </c>
      <c r="J447" s="31" t="str">
        <f ca="1">IF(KALINDO[[#This Row],[//]]="","",INDEX([3]!db[NB PAJAK],KALINDO[[#This Row],[stt]]-1))</f>
        <v/>
      </c>
      <c r="K447" s="48" t="str">
        <f ca="1">IF(KALINDO[[#This Row],[//]]="","",INDEX(INDIRECT($2:$2),KALINDO[[#This Row],[//]]))</f>
        <v/>
      </c>
      <c r="L447" s="48" t="str">
        <f ca="1">IF(KALINDO[[#This Row],[//]]="","",INDEX(INDIRECT($2:$2),KALINDO[[#This Row],[//]]))</f>
        <v/>
      </c>
      <c r="M447" s="48" t="str">
        <f ca="1">IF(KALINDO[[#This Row],[//]]="","",INDEX(INDIRECT($2:$2),KALINDO[[#This Row],[//]]))</f>
        <v/>
      </c>
      <c r="N447" s="33" t="str">
        <f ca="1">IF(KALINDO[[#This Row],[//]]="","",INDEX(INDIRECT($2:$2),KALINDO[[#This Row],[//]]))</f>
        <v/>
      </c>
      <c r="O447" s="44" t="str">
        <f ca="1">IF(KALINDO[[#This Row],[//]]="","",INDEX(INDIRECT($2:$2),KALINDO[[#This Row],[//]]))</f>
        <v/>
      </c>
      <c r="P447" s="44" t="str">
        <f ca="1">IF(KALINDO[[#This Row],[//]]="","",IF(INDEX(INDIRECT($2:$2),KALINDO[[#This Row],[//]])="","",INDEX(INDIRECT($2:$2),KALINDO[[#This Row],[//]])))</f>
        <v/>
      </c>
      <c r="Q447" s="33" t="str">
        <f ca="1">IF(KALINDO[[#This Row],[//]]="","",INDEX(INDIRECT($2:$2),KALINDO[[#This Row],[//]]))</f>
        <v/>
      </c>
      <c r="R4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47" s="45" t="str">
        <f ca="1">IF(KALINDO[[#This Row],[//]]="","",IF(INDEX(INDIRECT($2:$2),KALINDO[[#This Row],[//]])="","",INDEX(INDIRECT($2:$2),KALINDO[[#This Row],[//]])))</f>
        <v/>
      </c>
      <c r="U447" s="31" t="str">
        <f ca="1">IF(KALINDO[[#This Row],[//]]="","",INDEX(INDIRECT($2:$2),KALINDO[[#This Row],[//]]))</f>
        <v/>
      </c>
      <c r="V447" s="31" t="str">
        <f ca="1">LOWER(SUBSTITUTE(SUBSTITUTE(SUBSTITUTE(SUBSTITUTE(SUBSTITUTE(SUBSTITUTE(SUBSTITUTE(KALINDO[[#This Row],[N.B.nota]]," ",""),"-",""),"(",""),")",""),".",""),",",""),"/",""))</f>
        <v/>
      </c>
      <c r="W447" s="31" t="str">
        <f ca="1">IF(KALINDO[[#This Row],[concat]]="","",MATCH(KALINDO[[#This Row],[concat]],[3]!db[NB NOTA_C],0)+1)</f>
        <v/>
      </c>
      <c r="X447" s="31" t="str">
        <f ca="1">IF(KALINDO[[#This Row],[N.B.nota]]="","",ADDRESS(ROW(KALINDO[QB]),COLUMN(KALINDO[QB]))&amp;":"&amp;ADDRESS(ROW(),COLUMN(KALINDO[QB])))</f>
        <v/>
      </c>
      <c r="Y447" s="46" t="str">
        <f ca="1">IF(KALINDO[[#This Row],[//]]="","",HYPERLINK("[../DB.xlsx]DB!e"&amp;MATCH(KALINDO[[#This Row],[concat]],[3]!db[NB NOTA_C],0)+1,"&gt;"))</f>
        <v/>
      </c>
      <c r="Z447" s="32" t="str">
        <f ca="1">IF(KALINDO[[#This Row],[ID NOTA]]="",INDIRECT(ADDRESS(ROW()-1,COLUMN())),KALINDO[[#This Row],[ID NOTA]])</f>
        <v>ID NOTA_H</v>
      </c>
    </row>
    <row r="448" spans="1:26" x14ac:dyDescent="0.25">
      <c r="A448" s="32"/>
      <c r="B448" s="48" t="str">
        <f>IF(KALINDO[[#This Row],[N_ID]]="","",INDEX(Table1[ID],MATCH(KALINDO[[#This Row],[N_ID]],Table1[N_ID],0)))</f>
        <v/>
      </c>
      <c r="C448" s="48" t="str">
        <f ca="1">IF(KALINDO[[#This Row],[//]]="","",HYPERLINK("[NOTA.xlsx]NOTA!D"&amp;KALINDO[[#This Row],[//]]+2,"&gt;"))</f>
        <v/>
      </c>
      <c r="D448" s="48" t="str">
        <f>IF(KALINDO[[#This Row],[ID NOTA]]="","",INDEX(Table1[QB],MATCH(KALINDO[[#This Row],[ID NOTA]],Table1[ID],0)))</f>
        <v/>
      </c>
      <c r="E44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48" s="48"/>
      <c r="G448" s="30" t="str">
        <f ca="1">IF(KALINDO[[#This Row],[N_ID]]="","",INDEX(INDIRECT($2:$2),KALINDO[[#This Row],[//]]))</f>
        <v/>
      </c>
      <c r="H448" s="30" t="str">
        <f ca="1">IF(KALINDO[[#This Row],[N_ID]]="","",INDEX(INDIRECT($2:$2),KALINDO[[#This Row],[//]]))</f>
        <v/>
      </c>
      <c r="I448" s="31" t="str">
        <f ca="1">IF(KALINDO[[#This Row],[N_ID]]="","",INDEX(INDIRECT($2:$2),KALINDO[[#This Row],[//]]))</f>
        <v/>
      </c>
      <c r="J448" s="31" t="str">
        <f ca="1">IF(KALINDO[[#This Row],[//]]="","",INDEX([3]!db[NB PAJAK],KALINDO[[#This Row],[stt]]-1))</f>
        <v/>
      </c>
      <c r="K448" s="48" t="str">
        <f ca="1">IF(KALINDO[[#This Row],[//]]="","",INDEX(INDIRECT($2:$2),KALINDO[[#This Row],[//]]))</f>
        <v/>
      </c>
      <c r="L448" s="48" t="str">
        <f ca="1">IF(KALINDO[[#This Row],[//]]="","",INDEX(INDIRECT($2:$2),KALINDO[[#This Row],[//]]))</f>
        <v/>
      </c>
      <c r="M448" s="48" t="str">
        <f ca="1">IF(KALINDO[[#This Row],[//]]="","",INDEX(INDIRECT($2:$2),KALINDO[[#This Row],[//]]))</f>
        <v/>
      </c>
      <c r="N448" s="33" t="str">
        <f ca="1">IF(KALINDO[[#This Row],[//]]="","",INDEX(INDIRECT($2:$2),KALINDO[[#This Row],[//]]))</f>
        <v/>
      </c>
      <c r="O448" s="44" t="str">
        <f ca="1">IF(KALINDO[[#This Row],[//]]="","",INDEX(INDIRECT($2:$2),KALINDO[[#This Row],[//]]))</f>
        <v/>
      </c>
      <c r="P448" s="44" t="str">
        <f ca="1">IF(KALINDO[[#This Row],[//]]="","",IF(INDEX(INDIRECT($2:$2),KALINDO[[#This Row],[//]])="","",INDEX(INDIRECT($2:$2),KALINDO[[#This Row],[//]])))</f>
        <v/>
      </c>
      <c r="Q448" s="33" t="str">
        <f ca="1">IF(KALINDO[[#This Row],[//]]="","",INDEX(INDIRECT($2:$2),KALINDO[[#This Row],[//]]))</f>
        <v/>
      </c>
      <c r="R4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48" s="45" t="str">
        <f ca="1">IF(KALINDO[[#This Row],[//]]="","",IF(INDEX(INDIRECT($2:$2),KALINDO[[#This Row],[//]])="","",INDEX(INDIRECT($2:$2),KALINDO[[#This Row],[//]])))</f>
        <v/>
      </c>
      <c r="U448" s="31" t="str">
        <f ca="1">IF(KALINDO[[#This Row],[//]]="","",INDEX(INDIRECT($2:$2),KALINDO[[#This Row],[//]]))</f>
        <v/>
      </c>
      <c r="V448" s="31" t="str">
        <f ca="1">LOWER(SUBSTITUTE(SUBSTITUTE(SUBSTITUTE(SUBSTITUTE(SUBSTITUTE(SUBSTITUTE(SUBSTITUTE(KALINDO[[#This Row],[N.B.nota]]," ",""),"-",""),"(",""),")",""),".",""),",",""),"/",""))</f>
        <v/>
      </c>
      <c r="W448" s="31" t="str">
        <f ca="1">IF(KALINDO[[#This Row],[concat]]="","",MATCH(KALINDO[[#This Row],[concat]],[3]!db[NB NOTA_C],0)+1)</f>
        <v/>
      </c>
      <c r="X448" s="31" t="str">
        <f ca="1">IF(KALINDO[[#This Row],[N.B.nota]]="","",ADDRESS(ROW(KALINDO[QB]),COLUMN(KALINDO[QB]))&amp;":"&amp;ADDRESS(ROW(),COLUMN(KALINDO[QB])))</f>
        <v/>
      </c>
      <c r="Y448" s="46" t="str">
        <f ca="1">IF(KALINDO[[#This Row],[//]]="","",HYPERLINK("[../DB.xlsx]DB!e"&amp;MATCH(KALINDO[[#This Row],[concat]],[3]!db[NB NOTA_C],0)+1,"&gt;"))</f>
        <v/>
      </c>
      <c r="Z448" s="32" t="str">
        <f ca="1">IF(KALINDO[[#This Row],[ID NOTA]]="",INDIRECT(ADDRESS(ROW()-1,COLUMN())),KALINDO[[#This Row],[ID NOTA]])</f>
        <v>ID NOTA_H</v>
      </c>
    </row>
    <row r="449" spans="1:26" x14ac:dyDescent="0.25">
      <c r="A449" s="32"/>
      <c r="B449" s="48" t="str">
        <f>IF(KALINDO[[#This Row],[N_ID]]="","",INDEX(Table1[ID],MATCH(KALINDO[[#This Row],[N_ID]],Table1[N_ID],0)))</f>
        <v/>
      </c>
      <c r="C449" s="48" t="str">
        <f ca="1">IF(KALINDO[[#This Row],[//]]="","",HYPERLINK("[NOTA.xlsx]NOTA!D"&amp;KALINDO[[#This Row],[//]]+2,"&gt;"))</f>
        <v/>
      </c>
      <c r="D449" s="48" t="str">
        <f>IF(KALINDO[[#This Row],[ID NOTA]]="","",INDEX(Table1[QB],MATCH(KALINDO[[#This Row],[ID NOTA]],Table1[ID],0)))</f>
        <v/>
      </c>
      <c r="E44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49" s="48"/>
      <c r="G449" s="30" t="str">
        <f ca="1">IF(KALINDO[[#This Row],[N_ID]]="","",INDEX(INDIRECT($2:$2),KALINDO[[#This Row],[//]]))</f>
        <v/>
      </c>
      <c r="H449" s="30" t="str">
        <f ca="1">IF(KALINDO[[#This Row],[N_ID]]="","",INDEX(INDIRECT($2:$2),KALINDO[[#This Row],[//]]))</f>
        <v/>
      </c>
      <c r="I449" s="31" t="str">
        <f ca="1">IF(KALINDO[[#This Row],[N_ID]]="","",INDEX(INDIRECT($2:$2),KALINDO[[#This Row],[//]]))</f>
        <v/>
      </c>
      <c r="J449" s="31" t="str">
        <f ca="1">IF(KALINDO[[#This Row],[//]]="","",INDEX([3]!db[NB PAJAK],KALINDO[[#This Row],[stt]]-1))</f>
        <v/>
      </c>
      <c r="K449" s="48" t="str">
        <f ca="1">IF(KALINDO[[#This Row],[//]]="","",INDEX(INDIRECT($2:$2),KALINDO[[#This Row],[//]]))</f>
        <v/>
      </c>
      <c r="L449" s="48" t="str">
        <f ca="1">IF(KALINDO[[#This Row],[//]]="","",INDEX(INDIRECT($2:$2),KALINDO[[#This Row],[//]]))</f>
        <v/>
      </c>
      <c r="M449" s="48" t="str">
        <f ca="1">IF(KALINDO[[#This Row],[//]]="","",INDEX(INDIRECT($2:$2),KALINDO[[#This Row],[//]]))</f>
        <v/>
      </c>
      <c r="N449" s="33" t="str">
        <f ca="1">IF(KALINDO[[#This Row],[//]]="","",INDEX(INDIRECT($2:$2),KALINDO[[#This Row],[//]]))</f>
        <v/>
      </c>
      <c r="O449" s="44" t="str">
        <f ca="1">IF(KALINDO[[#This Row],[//]]="","",INDEX(INDIRECT($2:$2),KALINDO[[#This Row],[//]]))</f>
        <v/>
      </c>
      <c r="P449" s="44" t="str">
        <f ca="1">IF(KALINDO[[#This Row],[//]]="","",IF(INDEX(INDIRECT($2:$2),KALINDO[[#This Row],[//]])="","",INDEX(INDIRECT($2:$2),KALINDO[[#This Row],[//]])))</f>
        <v/>
      </c>
      <c r="Q449" s="33" t="str">
        <f ca="1">IF(KALINDO[[#This Row],[//]]="","",INDEX(INDIRECT($2:$2),KALINDO[[#This Row],[//]]))</f>
        <v/>
      </c>
      <c r="R4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49" s="45" t="str">
        <f ca="1">IF(KALINDO[[#This Row],[//]]="","",IF(INDEX(INDIRECT($2:$2),KALINDO[[#This Row],[//]])="","",INDEX(INDIRECT($2:$2),KALINDO[[#This Row],[//]])))</f>
        <v/>
      </c>
      <c r="U449" s="31" t="str">
        <f ca="1">IF(KALINDO[[#This Row],[//]]="","",INDEX(INDIRECT($2:$2),KALINDO[[#This Row],[//]]))</f>
        <v/>
      </c>
      <c r="V449" s="31" t="str">
        <f ca="1">LOWER(SUBSTITUTE(SUBSTITUTE(SUBSTITUTE(SUBSTITUTE(SUBSTITUTE(SUBSTITUTE(SUBSTITUTE(KALINDO[[#This Row],[N.B.nota]]," ",""),"-",""),"(",""),")",""),".",""),",",""),"/",""))</f>
        <v/>
      </c>
      <c r="W449" s="31" t="str">
        <f ca="1">IF(KALINDO[[#This Row],[concat]]="","",MATCH(KALINDO[[#This Row],[concat]],[3]!db[NB NOTA_C],0)+1)</f>
        <v/>
      </c>
      <c r="X449" s="31" t="str">
        <f ca="1">IF(KALINDO[[#This Row],[N.B.nota]]="","",ADDRESS(ROW(KALINDO[QB]),COLUMN(KALINDO[QB]))&amp;":"&amp;ADDRESS(ROW(),COLUMN(KALINDO[QB])))</f>
        <v/>
      </c>
      <c r="Y449" s="46" t="str">
        <f ca="1">IF(KALINDO[[#This Row],[//]]="","",HYPERLINK("[../DB.xlsx]DB!e"&amp;MATCH(KALINDO[[#This Row],[concat]],[3]!db[NB NOTA_C],0)+1,"&gt;"))</f>
        <v/>
      </c>
      <c r="Z449" s="32" t="str">
        <f ca="1">IF(KALINDO[[#This Row],[ID NOTA]]="",INDIRECT(ADDRESS(ROW()-1,COLUMN())),KALINDO[[#This Row],[ID NOTA]])</f>
        <v>ID NOTA_H</v>
      </c>
    </row>
    <row r="450" spans="1:26" x14ac:dyDescent="0.25">
      <c r="A450" s="32"/>
      <c r="B450" s="48" t="str">
        <f>IF(KALINDO[[#This Row],[N_ID]]="","",INDEX(Table1[ID],MATCH(KALINDO[[#This Row],[N_ID]],Table1[N_ID],0)))</f>
        <v/>
      </c>
      <c r="C450" s="48" t="str">
        <f ca="1">IF(KALINDO[[#This Row],[//]]="","",HYPERLINK("[NOTA.xlsx]NOTA!D"&amp;KALINDO[[#This Row],[//]]+2,"&gt;"))</f>
        <v/>
      </c>
      <c r="D450" s="48" t="str">
        <f>IF(KALINDO[[#This Row],[ID NOTA]]="","",INDEX(Table1[QB],MATCH(KALINDO[[#This Row],[ID NOTA]],Table1[ID],0)))</f>
        <v/>
      </c>
      <c r="E45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50" s="48"/>
      <c r="G450" s="30" t="str">
        <f ca="1">IF(KALINDO[[#This Row],[N_ID]]="","",INDEX(INDIRECT($2:$2),KALINDO[[#This Row],[//]]))</f>
        <v/>
      </c>
      <c r="H450" s="30" t="str">
        <f ca="1">IF(KALINDO[[#This Row],[N_ID]]="","",INDEX(INDIRECT($2:$2),KALINDO[[#This Row],[//]]))</f>
        <v/>
      </c>
      <c r="I450" s="31" t="str">
        <f ca="1">IF(KALINDO[[#This Row],[N_ID]]="","",INDEX(INDIRECT($2:$2),KALINDO[[#This Row],[//]]))</f>
        <v/>
      </c>
      <c r="J450" s="31" t="str">
        <f ca="1">IF(KALINDO[[#This Row],[//]]="","",INDEX([3]!db[NB PAJAK],KALINDO[[#This Row],[stt]]-1))</f>
        <v/>
      </c>
      <c r="K450" s="48" t="str">
        <f ca="1">IF(KALINDO[[#This Row],[//]]="","",INDEX(INDIRECT($2:$2),KALINDO[[#This Row],[//]]))</f>
        <v/>
      </c>
      <c r="L450" s="48" t="str">
        <f ca="1">IF(KALINDO[[#This Row],[//]]="","",INDEX(INDIRECT($2:$2),KALINDO[[#This Row],[//]]))</f>
        <v/>
      </c>
      <c r="M450" s="48" t="str">
        <f ca="1">IF(KALINDO[[#This Row],[//]]="","",INDEX(INDIRECT($2:$2),KALINDO[[#This Row],[//]]))</f>
        <v/>
      </c>
      <c r="N450" s="33" t="str">
        <f ca="1">IF(KALINDO[[#This Row],[//]]="","",INDEX(INDIRECT($2:$2),KALINDO[[#This Row],[//]]))</f>
        <v/>
      </c>
      <c r="O450" s="44" t="str">
        <f ca="1">IF(KALINDO[[#This Row],[//]]="","",INDEX(INDIRECT($2:$2),KALINDO[[#This Row],[//]]))</f>
        <v/>
      </c>
      <c r="P450" s="44" t="str">
        <f ca="1">IF(KALINDO[[#This Row],[//]]="","",IF(INDEX(INDIRECT($2:$2),KALINDO[[#This Row],[//]])="","",INDEX(INDIRECT($2:$2),KALINDO[[#This Row],[//]])))</f>
        <v/>
      </c>
      <c r="Q450" s="33" t="str">
        <f ca="1">IF(KALINDO[[#This Row],[//]]="","",INDEX(INDIRECT($2:$2),KALINDO[[#This Row],[//]]))</f>
        <v/>
      </c>
      <c r="R4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50" s="45" t="str">
        <f ca="1">IF(KALINDO[[#This Row],[//]]="","",IF(INDEX(INDIRECT($2:$2),KALINDO[[#This Row],[//]])="","",INDEX(INDIRECT($2:$2),KALINDO[[#This Row],[//]])))</f>
        <v/>
      </c>
      <c r="U450" s="31" t="str">
        <f ca="1">IF(KALINDO[[#This Row],[//]]="","",INDEX(INDIRECT($2:$2),KALINDO[[#This Row],[//]]))</f>
        <v/>
      </c>
      <c r="V450" s="31" t="str">
        <f ca="1">LOWER(SUBSTITUTE(SUBSTITUTE(SUBSTITUTE(SUBSTITUTE(SUBSTITUTE(SUBSTITUTE(SUBSTITUTE(KALINDO[[#This Row],[N.B.nota]]," ",""),"-",""),"(",""),")",""),".",""),",",""),"/",""))</f>
        <v/>
      </c>
      <c r="W450" s="31" t="str">
        <f ca="1">IF(KALINDO[[#This Row],[concat]]="","",MATCH(KALINDO[[#This Row],[concat]],[3]!db[NB NOTA_C],0)+1)</f>
        <v/>
      </c>
      <c r="X450" s="31" t="str">
        <f ca="1">IF(KALINDO[[#This Row],[N.B.nota]]="","",ADDRESS(ROW(KALINDO[QB]),COLUMN(KALINDO[QB]))&amp;":"&amp;ADDRESS(ROW(),COLUMN(KALINDO[QB])))</f>
        <v/>
      </c>
      <c r="Y450" s="46" t="str">
        <f ca="1">IF(KALINDO[[#This Row],[//]]="","",HYPERLINK("[../DB.xlsx]DB!e"&amp;MATCH(KALINDO[[#This Row],[concat]],[3]!db[NB NOTA_C],0)+1,"&gt;"))</f>
        <v/>
      </c>
      <c r="Z450" s="32" t="str">
        <f ca="1">IF(KALINDO[[#This Row],[ID NOTA]]="",INDIRECT(ADDRESS(ROW()-1,COLUMN())),KALINDO[[#This Row],[ID NOTA]])</f>
        <v>ID NOTA_H</v>
      </c>
    </row>
    <row r="451" spans="1:26" x14ac:dyDescent="0.25">
      <c r="A451" s="32"/>
      <c r="B451" s="48" t="str">
        <f>IF(KALINDO[[#This Row],[N_ID]]="","",INDEX(Table1[ID],MATCH(KALINDO[[#This Row],[N_ID]],Table1[N_ID],0)))</f>
        <v/>
      </c>
      <c r="C451" s="48" t="str">
        <f ca="1">IF(KALINDO[[#This Row],[//]]="","",HYPERLINK("[NOTA.xlsx]NOTA!D"&amp;KALINDO[[#This Row],[//]]+2,"&gt;"))</f>
        <v/>
      </c>
      <c r="D451" s="48" t="str">
        <f>IF(KALINDO[[#This Row],[ID NOTA]]="","",INDEX(Table1[QB],MATCH(KALINDO[[#This Row],[ID NOTA]],Table1[ID],0)))</f>
        <v/>
      </c>
      <c r="E45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51" s="48"/>
      <c r="G451" s="30" t="str">
        <f ca="1">IF(KALINDO[[#This Row],[N_ID]]="","",INDEX(INDIRECT($2:$2),KALINDO[[#This Row],[//]]))</f>
        <v/>
      </c>
      <c r="H451" s="30" t="str">
        <f ca="1">IF(KALINDO[[#This Row],[N_ID]]="","",INDEX(INDIRECT($2:$2),KALINDO[[#This Row],[//]]))</f>
        <v/>
      </c>
      <c r="I451" s="31" t="str">
        <f ca="1">IF(KALINDO[[#This Row],[N_ID]]="","",INDEX(INDIRECT($2:$2),KALINDO[[#This Row],[//]]))</f>
        <v/>
      </c>
      <c r="J451" s="31" t="str">
        <f ca="1">IF(KALINDO[[#This Row],[//]]="","",INDEX([3]!db[NB PAJAK],KALINDO[[#This Row],[stt]]-1))</f>
        <v/>
      </c>
      <c r="K451" s="48" t="str">
        <f ca="1">IF(KALINDO[[#This Row],[//]]="","",INDEX(INDIRECT($2:$2),KALINDO[[#This Row],[//]]))</f>
        <v/>
      </c>
      <c r="L451" s="48" t="str">
        <f ca="1">IF(KALINDO[[#This Row],[//]]="","",INDEX(INDIRECT($2:$2),KALINDO[[#This Row],[//]]))</f>
        <v/>
      </c>
      <c r="M451" s="48" t="str">
        <f ca="1">IF(KALINDO[[#This Row],[//]]="","",INDEX(INDIRECT($2:$2),KALINDO[[#This Row],[//]]))</f>
        <v/>
      </c>
      <c r="N451" s="33" t="str">
        <f ca="1">IF(KALINDO[[#This Row],[//]]="","",INDEX(INDIRECT($2:$2),KALINDO[[#This Row],[//]]))</f>
        <v/>
      </c>
      <c r="O451" s="44" t="str">
        <f ca="1">IF(KALINDO[[#This Row],[//]]="","",INDEX(INDIRECT($2:$2),KALINDO[[#This Row],[//]]))</f>
        <v/>
      </c>
      <c r="P451" s="44" t="str">
        <f ca="1">IF(KALINDO[[#This Row],[//]]="","",IF(INDEX(INDIRECT($2:$2),KALINDO[[#This Row],[//]])="","",INDEX(INDIRECT($2:$2),KALINDO[[#This Row],[//]])))</f>
        <v/>
      </c>
      <c r="Q451" s="33" t="str">
        <f ca="1">IF(KALINDO[[#This Row],[//]]="","",INDEX(INDIRECT($2:$2),KALINDO[[#This Row],[//]]))</f>
        <v/>
      </c>
      <c r="R4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51" s="45" t="str">
        <f ca="1">IF(KALINDO[[#This Row],[//]]="","",IF(INDEX(INDIRECT($2:$2),KALINDO[[#This Row],[//]])="","",INDEX(INDIRECT($2:$2),KALINDO[[#This Row],[//]])))</f>
        <v/>
      </c>
      <c r="U451" s="31" t="str">
        <f ca="1">IF(KALINDO[[#This Row],[//]]="","",INDEX(INDIRECT($2:$2),KALINDO[[#This Row],[//]]))</f>
        <v/>
      </c>
      <c r="V451" s="31" t="str">
        <f ca="1">LOWER(SUBSTITUTE(SUBSTITUTE(SUBSTITUTE(SUBSTITUTE(SUBSTITUTE(SUBSTITUTE(SUBSTITUTE(KALINDO[[#This Row],[N.B.nota]]," ",""),"-",""),"(",""),")",""),".",""),",",""),"/",""))</f>
        <v/>
      </c>
      <c r="W451" s="31" t="str">
        <f ca="1">IF(KALINDO[[#This Row],[concat]]="","",MATCH(KALINDO[[#This Row],[concat]],[3]!db[NB NOTA_C],0)+1)</f>
        <v/>
      </c>
      <c r="X451" s="31" t="str">
        <f ca="1">IF(KALINDO[[#This Row],[N.B.nota]]="","",ADDRESS(ROW(KALINDO[QB]),COLUMN(KALINDO[QB]))&amp;":"&amp;ADDRESS(ROW(),COLUMN(KALINDO[QB])))</f>
        <v/>
      </c>
      <c r="Y451" s="46" t="str">
        <f ca="1">IF(KALINDO[[#This Row],[//]]="","",HYPERLINK("[../DB.xlsx]DB!e"&amp;MATCH(KALINDO[[#This Row],[concat]],[3]!db[NB NOTA_C],0)+1,"&gt;"))</f>
        <v/>
      </c>
      <c r="Z451" s="32" t="str">
        <f ca="1">IF(KALINDO[[#This Row],[ID NOTA]]="",INDIRECT(ADDRESS(ROW()-1,COLUMN())),KALINDO[[#This Row],[ID NOTA]])</f>
        <v>ID NOTA_H</v>
      </c>
    </row>
    <row r="452" spans="1:26" x14ac:dyDescent="0.25">
      <c r="A452" s="32"/>
      <c r="B452" s="48" t="str">
        <f>IF(KALINDO[[#This Row],[N_ID]]="","",INDEX(Table1[ID],MATCH(KALINDO[[#This Row],[N_ID]],Table1[N_ID],0)))</f>
        <v/>
      </c>
      <c r="C452" s="48" t="str">
        <f ca="1">IF(KALINDO[[#This Row],[//]]="","",HYPERLINK("[NOTA.xlsx]NOTA!D"&amp;KALINDO[[#This Row],[//]]+2,"&gt;"))</f>
        <v/>
      </c>
      <c r="D452" s="48" t="str">
        <f>IF(KALINDO[[#This Row],[ID NOTA]]="","",INDEX(Table1[QB],MATCH(KALINDO[[#This Row],[ID NOTA]],Table1[ID],0)))</f>
        <v/>
      </c>
      <c r="E45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52" s="48"/>
      <c r="G452" s="30" t="str">
        <f ca="1">IF(KALINDO[[#This Row],[N_ID]]="","",INDEX(INDIRECT($2:$2),KALINDO[[#This Row],[//]]))</f>
        <v/>
      </c>
      <c r="H452" s="30" t="str">
        <f ca="1">IF(KALINDO[[#This Row],[N_ID]]="","",INDEX(INDIRECT($2:$2),KALINDO[[#This Row],[//]]))</f>
        <v/>
      </c>
      <c r="I452" s="31" t="str">
        <f ca="1">IF(KALINDO[[#This Row],[N_ID]]="","",INDEX(INDIRECT($2:$2),KALINDO[[#This Row],[//]]))</f>
        <v/>
      </c>
      <c r="J452" s="31" t="str">
        <f ca="1">IF(KALINDO[[#This Row],[//]]="","",INDEX([3]!db[NB PAJAK],KALINDO[[#This Row],[stt]]-1))</f>
        <v/>
      </c>
      <c r="K452" s="48" t="str">
        <f ca="1">IF(KALINDO[[#This Row],[//]]="","",INDEX(INDIRECT($2:$2),KALINDO[[#This Row],[//]]))</f>
        <v/>
      </c>
      <c r="L452" s="48" t="str">
        <f ca="1">IF(KALINDO[[#This Row],[//]]="","",INDEX(INDIRECT($2:$2),KALINDO[[#This Row],[//]]))</f>
        <v/>
      </c>
      <c r="M452" s="48" t="str">
        <f ca="1">IF(KALINDO[[#This Row],[//]]="","",INDEX(INDIRECT($2:$2),KALINDO[[#This Row],[//]]))</f>
        <v/>
      </c>
      <c r="N452" s="33" t="str">
        <f ca="1">IF(KALINDO[[#This Row],[//]]="","",INDEX(INDIRECT($2:$2),KALINDO[[#This Row],[//]]))</f>
        <v/>
      </c>
      <c r="O452" s="44" t="str">
        <f ca="1">IF(KALINDO[[#This Row],[//]]="","",INDEX(INDIRECT($2:$2),KALINDO[[#This Row],[//]]))</f>
        <v/>
      </c>
      <c r="P452" s="44" t="str">
        <f ca="1">IF(KALINDO[[#This Row],[//]]="","",IF(INDEX(INDIRECT($2:$2),KALINDO[[#This Row],[//]])="","",INDEX(INDIRECT($2:$2),KALINDO[[#This Row],[//]])))</f>
        <v/>
      </c>
      <c r="Q452" s="33" t="str">
        <f ca="1">IF(KALINDO[[#This Row],[//]]="","",INDEX(INDIRECT($2:$2),KALINDO[[#This Row],[//]]))</f>
        <v/>
      </c>
      <c r="R4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52" s="45" t="str">
        <f ca="1">IF(KALINDO[[#This Row],[//]]="","",IF(INDEX(INDIRECT($2:$2),KALINDO[[#This Row],[//]])="","",INDEX(INDIRECT($2:$2),KALINDO[[#This Row],[//]])))</f>
        <v/>
      </c>
      <c r="U452" s="31" t="str">
        <f ca="1">IF(KALINDO[[#This Row],[//]]="","",INDEX(INDIRECT($2:$2),KALINDO[[#This Row],[//]]))</f>
        <v/>
      </c>
      <c r="V452" s="31" t="str">
        <f ca="1">LOWER(SUBSTITUTE(SUBSTITUTE(SUBSTITUTE(SUBSTITUTE(SUBSTITUTE(SUBSTITUTE(SUBSTITUTE(KALINDO[[#This Row],[N.B.nota]]," ",""),"-",""),"(",""),")",""),".",""),",",""),"/",""))</f>
        <v/>
      </c>
      <c r="W452" s="31" t="str">
        <f ca="1">IF(KALINDO[[#This Row],[concat]]="","",MATCH(KALINDO[[#This Row],[concat]],[3]!db[NB NOTA_C],0)+1)</f>
        <v/>
      </c>
      <c r="X452" s="31" t="str">
        <f ca="1">IF(KALINDO[[#This Row],[N.B.nota]]="","",ADDRESS(ROW(KALINDO[QB]),COLUMN(KALINDO[QB]))&amp;":"&amp;ADDRESS(ROW(),COLUMN(KALINDO[QB])))</f>
        <v/>
      </c>
      <c r="Y452" s="46" t="str">
        <f ca="1">IF(KALINDO[[#This Row],[//]]="","",HYPERLINK("[../DB.xlsx]DB!e"&amp;MATCH(KALINDO[[#This Row],[concat]],[3]!db[NB NOTA_C],0)+1,"&gt;"))</f>
        <v/>
      </c>
      <c r="Z452" s="32" t="str">
        <f ca="1">IF(KALINDO[[#This Row],[ID NOTA]]="",INDIRECT(ADDRESS(ROW()-1,COLUMN())),KALINDO[[#This Row],[ID NOTA]])</f>
        <v>ID NOTA_H</v>
      </c>
    </row>
    <row r="453" spans="1:26" x14ac:dyDescent="0.25">
      <c r="A453" s="32"/>
      <c r="B453" s="48" t="str">
        <f>IF(KALINDO[[#This Row],[N_ID]]="","",INDEX(Table1[ID],MATCH(KALINDO[[#This Row],[N_ID]],Table1[N_ID],0)))</f>
        <v/>
      </c>
      <c r="C453" s="48" t="str">
        <f ca="1">IF(KALINDO[[#This Row],[//]]="","",HYPERLINK("[NOTA.xlsx]NOTA!D"&amp;KALINDO[[#This Row],[//]]+2,"&gt;"))</f>
        <v/>
      </c>
      <c r="D453" s="48" t="str">
        <f>IF(KALINDO[[#This Row],[ID NOTA]]="","",INDEX(Table1[QB],MATCH(KALINDO[[#This Row],[ID NOTA]],Table1[ID],0)))</f>
        <v/>
      </c>
      <c r="E45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53" s="48"/>
      <c r="G453" s="30" t="str">
        <f ca="1">IF(KALINDO[[#This Row],[N_ID]]="","",INDEX(INDIRECT($2:$2),KALINDO[[#This Row],[//]]))</f>
        <v/>
      </c>
      <c r="H453" s="30" t="str">
        <f ca="1">IF(KALINDO[[#This Row],[N_ID]]="","",INDEX(INDIRECT($2:$2),KALINDO[[#This Row],[//]]))</f>
        <v/>
      </c>
      <c r="I453" s="31" t="str">
        <f ca="1">IF(KALINDO[[#This Row],[N_ID]]="","",INDEX(INDIRECT($2:$2),KALINDO[[#This Row],[//]]))</f>
        <v/>
      </c>
      <c r="J453" s="31" t="str">
        <f ca="1">IF(KALINDO[[#This Row],[//]]="","",INDEX([3]!db[NB PAJAK],KALINDO[[#This Row],[stt]]-1))</f>
        <v/>
      </c>
      <c r="K453" s="48" t="str">
        <f ca="1">IF(KALINDO[[#This Row],[//]]="","",INDEX(INDIRECT($2:$2),KALINDO[[#This Row],[//]]))</f>
        <v/>
      </c>
      <c r="L453" s="48" t="str">
        <f ca="1">IF(KALINDO[[#This Row],[//]]="","",INDEX(INDIRECT($2:$2),KALINDO[[#This Row],[//]]))</f>
        <v/>
      </c>
      <c r="M453" s="48" t="str">
        <f ca="1">IF(KALINDO[[#This Row],[//]]="","",INDEX(INDIRECT($2:$2),KALINDO[[#This Row],[//]]))</f>
        <v/>
      </c>
      <c r="N453" s="33" t="str">
        <f ca="1">IF(KALINDO[[#This Row],[//]]="","",INDEX(INDIRECT($2:$2),KALINDO[[#This Row],[//]]))</f>
        <v/>
      </c>
      <c r="O453" s="44" t="str">
        <f ca="1">IF(KALINDO[[#This Row],[//]]="","",INDEX(INDIRECT($2:$2),KALINDO[[#This Row],[//]]))</f>
        <v/>
      </c>
      <c r="P453" s="44" t="str">
        <f ca="1">IF(KALINDO[[#This Row],[//]]="","",IF(INDEX(INDIRECT($2:$2),KALINDO[[#This Row],[//]])="","",INDEX(INDIRECT($2:$2),KALINDO[[#This Row],[//]])))</f>
        <v/>
      </c>
      <c r="Q453" s="33" t="str">
        <f ca="1">IF(KALINDO[[#This Row],[//]]="","",INDEX(INDIRECT($2:$2),KALINDO[[#This Row],[//]]))</f>
        <v/>
      </c>
      <c r="R4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53" s="45" t="str">
        <f ca="1">IF(KALINDO[[#This Row],[//]]="","",IF(INDEX(INDIRECT($2:$2),KALINDO[[#This Row],[//]])="","",INDEX(INDIRECT($2:$2),KALINDO[[#This Row],[//]])))</f>
        <v/>
      </c>
      <c r="U453" s="31" t="str">
        <f ca="1">IF(KALINDO[[#This Row],[//]]="","",INDEX(INDIRECT($2:$2),KALINDO[[#This Row],[//]]))</f>
        <v/>
      </c>
      <c r="V453" s="31" t="str">
        <f ca="1">LOWER(SUBSTITUTE(SUBSTITUTE(SUBSTITUTE(SUBSTITUTE(SUBSTITUTE(SUBSTITUTE(SUBSTITUTE(KALINDO[[#This Row],[N.B.nota]]," ",""),"-",""),"(",""),")",""),".",""),",",""),"/",""))</f>
        <v/>
      </c>
      <c r="W453" s="31" t="str">
        <f ca="1">IF(KALINDO[[#This Row],[concat]]="","",MATCH(KALINDO[[#This Row],[concat]],[3]!db[NB NOTA_C],0)+1)</f>
        <v/>
      </c>
      <c r="X453" s="31" t="str">
        <f ca="1">IF(KALINDO[[#This Row],[N.B.nota]]="","",ADDRESS(ROW(KALINDO[QB]),COLUMN(KALINDO[QB]))&amp;":"&amp;ADDRESS(ROW(),COLUMN(KALINDO[QB])))</f>
        <v/>
      </c>
      <c r="Y453" s="46" t="str">
        <f ca="1">IF(KALINDO[[#This Row],[//]]="","",HYPERLINK("[../DB.xlsx]DB!e"&amp;MATCH(KALINDO[[#This Row],[concat]],[3]!db[NB NOTA_C],0)+1,"&gt;"))</f>
        <v/>
      </c>
      <c r="Z453" s="32" t="str">
        <f ca="1">IF(KALINDO[[#This Row],[ID NOTA]]="",INDIRECT(ADDRESS(ROW()-1,COLUMN())),KALINDO[[#This Row],[ID NOTA]])</f>
        <v>ID NOTA_H</v>
      </c>
    </row>
    <row r="454" spans="1:26" x14ac:dyDescent="0.25">
      <c r="A454" s="32"/>
      <c r="B454" s="48" t="str">
        <f>IF(KALINDO[[#This Row],[N_ID]]="","",INDEX(Table1[ID],MATCH(KALINDO[[#This Row],[N_ID]],Table1[N_ID],0)))</f>
        <v/>
      </c>
      <c r="C454" s="48" t="str">
        <f ca="1">IF(KALINDO[[#This Row],[//]]="","",HYPERLINK("[NOTA.xlsx]NOTA!D"&amp;KALINDO[[#This Row],[//]]+2,"&gt;"))</f>
        <v/>
      </c>
      <c r="D454" s="48" t="str">
        <f>IF(KALINDO[[#This Row],[ID NOTA]]="","",INDEX(Table1[QB],MATCH(KALINDO[[#This Row],[ID NOTA]],Table1[ID],0)))</f>
        <v/>
      </c>
      <c r="E45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54" s="48"/>
      <c r="G454" s="30" t="str">
        <f ca="1">IF(KALINDO[[#This Row],[N_ID]]="","",INDEX(INDIRECT($2:$2),KALINDO[[#This Row],[//]]))</f>
        <v/>
      </c>
      <c r="H454" s="30" t="str">
        <f ca="1">IF(KALINDO[[#This Row],[N_ID]]="","",INDEX(INDIRECT($2:$2),KALINDO[[#This Row],[//]]))</f>
        <v/>
      </c>
      <c r="I454" s="31" t="str">
        <f ca="1">IF(KALINDO[[#This Row],[N_ID]]="","",INDEX(INDIRECT($2:$2),KALINDO[[#This Row],[//]]))</f>
        <v/>
      </c>
      <c r="J454" s="31" t="str">
        <f ca="1">IF(KALINDO[[#This Row],[//]]="","",INDEX([3]!db[NB PAJAK],KALINDO[[#This Row],[stt]]-1))</f>
        <v/>
      </c>
      <c r="K454" s="48" t="str">
        <f ca="1">IF(KALINDO[[#This Row],[//]]="","",INDEX(INDIRECT($2:$2),KALINDO[[#This Row],[//]]))</f>
        <v/>
      </c>
      <c r="L454" s="48" t="str">
        <f ca="1">IF(KALINDO[[#This Row],[//]]="","",INDEX(INDIRECT($2:$2),KALINDO[[#This Row],[//]]))</f>
        <v/>
      </c>
      <c r="M454" s="48" t="str">
        <f ca="1">IF(KALINDO[[#This Row],[//]]="","",INDEX(INDIRECT($2:$2),KALINDO[[#This Row],[//]]))</f>
        <v/>
      </c>
      <c r="N454" s="33" t="str">
        <f ca="1">IF(KALINDO[[#This Row],[//]]="","",INDEX(INDIRECT($2:$2),KALINDO[[#This Row],[//]]))</f>
        <v/>
      </c>
      <c r="O454" s="44" t="str">
        <f ca="1">IF(KALINDO[[#This Row],[//]]="","",INDEX(INDIRECT($2:$2),KALINDO[[#This Row],[//]]))</f>
        <v/>
      </c>
      <c r="P454" s="44" t="str">
        <f ca="1">IF(KALINDO[[#This Row],[//]]="","",IF(INDEX(INDIRECT($2:$2),KALINDO[[#This Row],[//]])="","",INDEX(INDIRECT($2:$2),KALINDO[[#This Row],[//]])))</f>
        <v/>
      </c>
      <c r="Q454" s="33" t="str">
        <f ca="1">IF(KALINDO[[#This Row],[//]]="","",INDEX(INDIRECT($2:$2),KALINDO[[#This Row],[//]]))</f>
        <v/>
      </c>
      <c r="R4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54" s="45" t="str">
        <f ca="1">IF(KALINDO[[#This Row],[//]]="","",IF(INDEX(INDIRECT($2:$2),KALINDO[[#This Row],[//]])="","",INDEX(INDIRECT($2:$2),KALINDO[[#This Row],[//]])))</f>
        <v/>
      </c>
      <c r="U454" s="31" t="str">
        <f ca="1">IF(KALINDO[[#This Row],[//]]="","",INDEX(INDIRECT($2:$2),KALINDO[[#This Row],[//]]))</f>
        <v/>
      </c>
      <c r="V454" s="31" t="str">
        <f ca="1">LOWER(SUBSTITUTE(SUBSTITUTE(SUBSTITUTE(SUBSTITUTE(SUBSTITUTE(SUBSTITUTE(SUBSTITUTE(KALINDO[[#This Row],[N.B.nota]]," ",""),"-",""),"(",""),")",""),".",""),",",""),"/",""))</f>
        <v/>
      </c>
      <c r="W454" s="31" t="str">
        <f ca="1">IF(KALINDO[[#This Row],[concat]]="","",MATCH(KALINDO[[#This Row],[concat]],[3]!db[NB NOTA_C],0)+1)</f>
        <v/>
      </c>
      <c r="X454" s="31" t="str">
        <f ca="1">IF(KALINDO[[#This Row],[N.B.nota]]="","",ADDRESS(ROW(KALINDO[QB]),COLUMN(KALINDO[QB]))&amp;":"&amp;ADDRESS(ROW(),COLUMN(KALINDO[QB])))</f>
        <v/>
      </c>
      <c r="Y454" s="46" t="str">
        <f ca="1">IF(KALINDO[[#This Row],[//]]="","",HYPERLINK("[../DB.xlsx]DB!e"&amp;MATCH(KALINDO[[#This Row],[concat]],[3]!db[NB NOTA_C],0)+1,"&gt;"))</f>
        <v/>
      </c>
      <c r="Z454" s="32" t="str">
        <f ca="1">IF(KALINDO[[#This Row],[ID NOTA]]="",INDIRECT(ADDRESS(ROW()-1,COLUMN())),KALINDO[[#This Row],[ID NOTA]])</f>
        <v>ID NOTA_H</v>
      </c>
    </row>
    <row r="455" spans="1:26" x14ac:dyDescent="0.25">
      <c r="A455" s="32"/>
      <c r="B455" s="48" t="str">
        <f>IF(KALINDO[[#This Row],[N_ID]]="","",INDEX(Table1[ID],MATCH(KALINDO[[#This Row],[N_ID]],Table1[N_ID],0)))</f>
        <v/>
      </c>
      <c r="C455" s="48" t="str">
        <f ca="1">IF(KALINDO[[#This Row],[//]]="","",HYPERLINK("[NOTA.xlsx]NOTA!D"&amp;KALINDO[[#This Row],[//]]+2,"&gt;"))</f>
        <v/>
      </c>
      <c r="D455" s="48" t="str">
        <f>IF(KALINDO[[#This Row],[ID NOTA]]="","",INDEX(Table1[QB],MATCH(KALINDO[[#This Row],[ID NOTA]],Table1[ID],0)))</f>
        <v/>
      </c>
      <c r="E455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55" s="48"/>
      <c r="G455" s="30" t="str">
        <f ca="1">IF(KALINDO[[#This Row],[N_ID]]="","",INDEX(INDIRECT($2:$2),KALINDO[[#This Row],[//]]))</f>
        <v/>
      </c>
      <c r="H455" s="30" t="str">
        <f ca="1">IF(KALINDO[[#This Row],[N_ID]]="","",INDEX(INDIRECT($2:$2),KALINDO[[#This Row],[//]]))</f>
        <v/>
      </c>
      <c r="I455" s="31" t="str">
        <f ca="1">IF(KALINDO[[#This Row],[N_ID]]="","",INDEX(INDIRECT($2:$2),KALINDO[[#This Row],[//]]))</f>
        <v/>
      </c>
      <c r="J455" s="31" t="str">
        <f ca="1">IF(KALINDO[[#This Row],[//]]="","",INDEX([3]!db[NB PAJAK],KALINDO[[#This Row],[stt]]-1))</f>
        <v/>
      </c>
      <c r="K455" s="48" t="str">
        <f ca="1">IF(KALINDO[[#This Row],[//]]="","",INDEX(INDIRECT($2:$2),KALINDO[[#This Row],[//]]))</f>
        <v/>
      </c>
      <c r="L455" s="48" t="str">
        <f ca="1">IF(KALINDO[[#This Row],[//]]="","",INDEX(INDIRECT($2:$2),KALINDO[[#This Row],[//]]))</f>
        <v/>
      </c>
      <c r="M455" s="48" t="str">
        <f ca="1">IF(KALINDO[[#This Row],[//]]="","",INDEX(INDIRECT($2:$2),KALINDO[[#This Row],[//]]))</f>
        <v/>
      </c>
      <c r="N455" s="33" t="str">
        <f ca="1">IF(KALINDO[[#This Row],[//]]="","",INDEX(INDIRECT($2:$2),KALINDO[[#This Row],[//]]))</f>
        <v/>
      </c>
      <c r="O455" s="44" t="str">
        <f ca="1">IF(KALINDO[[#This Row],[//]]="","",INDEX(INDIRECT($2:$2),KALINDO[[#This Row],[//]]))</f>
        <v/>
      </c>
      <c r="P455" s="44" t="str">
        <f ca="1">IF(KALINDO[[#This Row],[//]]="","",IF(INDEX(INDIRECT($2:$2),KALINDO[[#This Row],[//]])="","",INDEX(INDIRECT($2:$2),KALINDO[[#This Row],[//]])))</f>
        <v/>
      </c>
      <c r="Q455" s="33" t="str">
        <f ca="1">IF(KALINDO[[#This Row],[//]]="","",INDEX(INDIRECT($2:$2),KALINDO[[#This Row],[//]]))</f>
        <v/>
      </c>
      <c r="R4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55" s="45" t="str">
        <f ca="1">IF(KALINDO[[#This Row],[//]]="","",IF(INDEX(INDIRECT($2:$2),KALINDO[[#This Row],[//]])="","",INDEX(INDIRECT($2:$2),KALINDO[[#This Row],[//]])))</f>
        <v/>
      </c>
      <c r="U455" s="31" t="str">
        <f ca="1">IF(KALINDO[[#This Row],[//]]="","",INDEX(INDIRECT($2:$2),KALINDO[[#This Row],[//]]))</f>
        <v/>
      </c>
      <c r="V455" s="31" t="str">
        <f ca="1">LOWER(SUBSTITUTE(SUBSTITUTE(SUBSTITUTE(SUBSTITUTE(SUBSTITUTE(SUBSTITUTE(SUBSTITUTE(KALINDO[[#This Row],[N.B.nota]]," ",""),"-",""),"(",""),")",""),".",""),",",""),"/",""))</f>
        <v/>
      </c>
      <c r="W455" s="31" t="str">
        <f ca="1">IF(KALINDO[[#This Row],[concat]]="","",MATCH(KALINDO[[#This Row],[concat]],[3]!db[NB NOTA_C],0)+1)</f>
        <v/>
      </c>
      <c r="X455" s="31" t="str">
        <f ca="1">IF(KALINDO[[#This Row],[N.B.nota]]="","",ADDRESS(ROW(KALINDO[QB]),COLUMN(KALINDO[QB]))&amp;":"&amp;ADDRESS(ROW(),COLUMN(KALINDO[QB])))</f>
        <v/>
      </c>
      <c r="Y455" s="46" t="str">
        <f ca="1">IF(KALINDO[[#This Row],[//]]="","",HYPERLINK("[../DB.xlsx]DB!e"&amp;MATCH(KALINDO[[#This Row],[concat]],[3]!db[NB NOTA_C],0)+1,"&gt;"))</f>
        <v/>
      </c>
      <c r="Z455" s="32" t="str">
        <f ca="1">IF(KALINDO[[#This Row],[ID NOTA]]="",INDIRECT(ADDRESS(ROW()-1,COLUMN())),KALINDO[[#This Row],[ID NOTA]])</f>
        <v>ID NOTA_H</v>
      </c>
    </row>
    <row r="456" spans="1:26" x14ac:dyDescent="0.25">
      <c r="A456" s="32"/>
      <c r="B456" s="48" t="str">
        <f>IF(KALINDO[[#This Row],[N_ID]]="","",INDEX(Table1[ID],MATCH(KALINDO[[#This Row],[N_ID]],Table1[N_ID],0)))</f>
        <v/>
      </c>
      <c r="C456" s="48" t="str">
        <f ca="1">IF(KALINDO[[#This Row],[//]]="","",HYPERLINK("[NOTA.xlsx]NOTA!D"&amp;KALINDO[[#This Row],[//]]+2,"&gt;"))</f>
        <v/>
      </c>
      <c r="D456" s="48" t="str">
        <f>IF(KALINDO[[#This Row],[ID NOTA]]="","",INDEX(Table1[QB],MATCH(KALINDO[[#This Row],[ID NOTA]],Table1[ID],0)))</f>
        <v/>
      </c>
      <c r="E456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56" s="48"/>
      <c r="G456" s="30" t="str">
        <f ca="1">IF(KALINDO[[#This Row],[N_ID]]="","",INDEX(INDIRECT($2:$2),KALINDO[[#This Row],[//]]))</f>
        <v/>
      </c>
      <c r="H456" s="30" t="str">
        <f ca="1">IF(KALINDO[[#This Row],[N_ID]]="","",INDEX(INDIRECT($2:$2),KALINDO[[#This Row],[//]]))</f>
        <v/>
      </c>
      <c r="I456" s="31" t="str">
        <f ca="1">IF(KALINDO[[#This Row],[N_ID]]="","",INDEX(INDIRECT($2:$2),KALINDO[[#This Row],[//]]))</f>
        <v/>
      </c>
      <c r="J456" s="31" t="str">
        <f ca="1">IF(KALINDO[[#This Row],[//]]="","",INDEX([3]!db[NB PAJAK],KALINDO[[#This Row],[stt]]-1))</f>
        <v/>
      </c>
      <c r="K456" s="48" t="str">
        <f ca="1">IF(KALINDO[[#This Row],[//]]="","",INDEX(INDIRECT($2:$2),KALINDO[[#This Row],[//]]))</f>
        <v/>
      </c>
      <c r="L456" s="48" t="str">
        <f ca="1">IF(KALINDO[[#This Row],[//]]="","",INDEX(INDIRECT($2:$2),KALINDO[[#This Row],[//]]))</f>
        <v/>
      </c>
      <c r="M456" s="48" t="str">
        <f ca="1">IF(KALINDO[[#This Row],[//]]="","",INDEX(INDIRECT($2:$2),KALINDO[[#This Row],[//]]))</f>
        <v/>
      </c>
      <c r="N456" s="33" t="str">
        <f ca="1">IF(KALINDO[[#This Row],[//]]="","",INDEX(INDIRECT($2:$2),KALINDO[[#This Row],[//]]))</f>
        <v/>
      </c>
      <c r="O456" s="44" t="str">
        <f ca="1">IF(KALINDO[[#This Row],[//]]="","",INDEX(INDIRECT($2:$2),KALINDO[[#This Row],[//]]))</f>
        <v/>
      </c>
      <c r="P456" s="44" t="str">
        <f ca="1">IF(KALINDO[[#This Row],[//]]="","",IF(INDEX(INDIRECT($2:$2),KALINDO[[#This Row],[//]])="","",INDEX(INDIRECT($2:$2),KALINDO[[#This Row],[//]])))</f>
        <v/>
      </c>
      <c r="Q456" s="33" t="str">
        <f ca="1">IF(KALINDO[[#This Row],[//]]="","",INDEX(INDIRECT($2:$2),KALINDO[[#This Row],[//]]))</f>
        <v/>
      </c>
      <c r="R4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56" s="45" t="str">
        <f ca="1">IF(KALINDO[[#This Row],[//]]="","",IF(INDEX(INDIRECT($2:$2),KALINDO[[#This Row],[//]])="","",INDEX(INDIRECT($2:$2),KALINDO[[#This Row],[//]])))</f>
        <v/>
      </c>
      <c r="U456" s="31" t="str">
        <f ca="1">IF(KALINDO[[#This Row],[//]]="","",INDEX(INDIRECT($2:$2),KALINDO[[#This Row],[//]]))</f>
        <v/>
      </c>
      <c r="V456" s="31" t="str">
        <f ca="1">LOWER(SUBSTITUTE(SUBSTITUTE(SUBSTITUTE(SUBSTITUTE(SUBSTITUTE(SUBSTITUTE(SUBSTITUTE(KALINDO[[#This Row],[N.B.nota]]," ",""),"-",""),"(",""),")",""),".",""),",",""),"/",""))</f>
        <v/>
      </c>
      <c r="W456" s="31" t="str">
        <f ca="1">IF(KALINDO[[#This Row],[concat]]="","",MATCH(KALINDO[[#This Row],[concat]],[3]!db[NB NOTA_C],0)+1)</f>
        <v/>
      </c>
      <c r="X456" s="31" t="str">
        <f ca="1">IF(KALINDO[[#This Row],[N.B.nota]]="","",ADDRESS(ROW(KALINDO[QB]),COLUMN(KALINDO[QB]))&amp;":"&amp;ADDRESS(ROW(),COLUMN(KALINDO[QB])))</f>
        <v/>
      </c>
      <c r="Y456" s="46" t="str">
        <f ca="1">IF(KALINDO[[#This Row],[//]]="","",HYPERLINK("[../DB.xlsx]DB!e"&amp;MATCH(KALINDO[[#This Row],[concat]],[3]!db[NB NOTA_C],0)+1,"&gt;"))</f>
        <v/>
      </c>
      <c r="Z456" s="32" t="str">
        <f ca="1">IF(KALINDO[[#This Row],[ID NOTA]]="",INDIRECT(ADDRESS(ROW()-1,COLUMN())),KALINDO[[#This Row],[ID NOTA]])</f>
        <v>ID NOTA_H</v>
      </c>
    </row>
    <row r="457" spans="1:26" x14ac:dyDescent="0.25">
      <c r="A457" s="32"/>
      <c r="B457" s="48" t="str">
        <f>IF(KALINDO[[#This Row],[N_ID]]="","",INDEX(Table1[ID],MATCH(KALINDO[[#This Row],[N_ID]],Table1[N_ID],0)))</f>
        <v/>
      </c>
      <c r="C457" s="48" t="str">
        <f ca="1">IF(KALINDO[[#This Row],[//]]="","",HYPERLINK("[NOTA.xlsx]NOTA!D"&amp;KALINDO[[#This Row],[//]]+2,"&gt;"))</f>
        <v/>
      </c>
      <c r="D457" s="48" t="str">
        <f>IF(KALINDO[[#This Row],[ID NOTA]]="","",INDEX(Table1[QB],MATCH(KALINDO[[#This Row],[ID NOTA]],Table1[ID],0)))</f>
        <v/>
      </c>
      <c r="E457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57" s="48"/>
      <c r="G457" s="30" t="str">
        <f ca="1">IF(KALINDO[[#This Row],[N_ID]]="","",INDEX(INDIRECT($2:$2),KALINDO[[#This Row],[//]]))</f>
        <v/>
      </c>
      <c r="H457" s="30" t="str">
        <f ca="1">IF(KALINDO[[#This Row],[N_ID]]="","",INDEX(INDIRECT($2:$2),KALINDO[[#This Row],[//]]))</f>
        <v/>
      </c>
      <c r="I457" s="31" t="str">
        <f ca="1">IF(KALINDO[[#This Row],[N_ID]]="","",INDEX(INDIRECT($2:$2),KALINDO[[#This Row],[//]]))</f>
        <v/>
      </c>
      <c r="J457" s="31" t="str">
        <f ca="1">IF(KALINDO[[#This Row],[//]]="","",INDEX([3]!db[NB PAJAK],KALINDO[[#This Row],[stt]]-1))</f>
        <v/>
      </c>
      <c r="K457" s="48" t="str">
        <f ca="1">IF(KALINDO[[#This Row],[//]]="","",INDEX(INDIRECT($2:$2),KALINDO[[#This Row],[//]]))</f>
        <v/>
      </c>
      <c r="L457" s="48" t="str">
        <f ca="1">IF(KALINDO[[#This Row],[//]]="","",INDEX(INDIRECT($2:$2),KALINDO[[#This Row],[//]]))</f>
        <v/>
      </c>
      <c r="M457" s="48" t="str">
        <f ca="1">IF(KALINDO[[#This Row],[//]]="","",INDEX(INDIRECT($2:$2),KALINDO[[#This Row],[//]]))</f>
        <v/>
      </c>
      <c r="N457" s="33" t="str">
        <f ca="1">IF(KALINDO[[#This Row],[//]]="","",INDEX(INDIRECT($2:$2),KALINDO[[#This Row],[//]]))</f>
        <v/>
      </c>
      <c r="O457" s="44" t="str">
        <f ca="1">IF(KALINDO[[#This Row],[//]]="","",INDEX(INDIRECT($2:$2),KALINDO[[#This Row],[//]]))</f>
        <v/>
      </c>
      <c r="P457" s="44" t="str">
        <f ca="1">IF(KALINDO[[#This Row],[//]]="","",IF(INDEX(INDIRECT($2:$2),KALINDO[[#This Row],[//]])="","",INDEX(INDIRECT($2:$2),KALINDO[[#This Row],[//]])))</f>
        <v/>
      </c>
      <c r="Q457" s="33" t="str">
        <f ca="1">IF(KALINDO[[#This Row],[//]]="","",INDEX(INDIRECT($2:$2),KALINDO[[#This Row],[//]]))</f>
        <v/>
      </c>
      <c r="R4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57" s="45" t="str">
        <f ca="1">IF(KALINDO[[#This Row],[//]]="","",IF(INDEX(INDIRECT($2:$2),KALINDO[[#This Row],[//]])="","",INDEX(INDIRECT($2:$2),KALINDO[[#This Row],[//]])))</f>
        <v/>
      </c>
      <c r="U457" s="31" t="str">
        <f ca="1">IF(KALINDO[[#This Row],[//]]="","",INDEX(INDIRECT($2:$2),KALINDO[[#This Row],[//]]))</f>
        <v/>
      </c>
      <c r="V457" s="31" t="str">
        <f ca="1">LOWER(SUBSTITUTE(SUBSTITUTE(SUBSTITUTE(SUBSTITUTE(SUBSTITUTE(SUBSTITUTE(SUBSTITUTE(KALINDO[[#This Row],[N.B.nota]]," ",""),"-",""),"(",""),")",""),".",""),",",""),"/",""))</f>
        <v/>
      </c>
      <c r="W457" s="31" t="str">
        <f ca="1">IF(KALINDO[[#This Row],[concat]]="","",MATCH(KALINDO[[#This Row],[concat]],[3]!db[NB NOTA_C],0)+1)</f>
        <v/>
      </c>
      <c r="X457" s="31" t="str">
        <f ca="1">IF(KALINDO[[#This Row],[N.B.nota]]="","",ADDRESS(ROW(KALINDO[QB]),COLUMN(KALINDO[QB]))&amp;":"&amp;ADDRESS(ROW(),COLUMN(KALINDO[QB])))</f>
        <v/>
      </c>
      <c r="Y457" s="46" t="str">
        <f ca="1">IF(KALINDO[[#This Row],[//]]="","",HYPERLINK("[../DB.xlsx]DB!e"&amp;MATCH(KALINDO[[#This Row],[concat]],[3]!db[NB NOTA_C],0)+1,"&gt;"))</f>
        <v/>
      </c>
      <c r="Z457" s="32" t="str">
        <f ca="1">IF(KALINDO[[#This Row],[ID NOTA]]="",INDIRECT(ADDRESS(ROW()-1,COLUMN())),KALINDO[[#This Row],[ID NOTA]])</f>
        <v>ID NOTA_H</v>
      </c>
    </row>
    <row r="458" spans="1:26" x14ac:dyDescent="0.25">
      <c r="A458" s="32"/>
      <c r="B458" s="48" t="str">
        <f>IF(KALINDO[[#This Row],[N_ID]]="","",INDEX(Table1[ID],MATCH(KALINDO[[#This Row],[N_ID]],Table1[N_ID],0)))</f>
        <v/>
      </c>
      <c r="C458" s="48" t="str">
        <f ca="1">IF(KALINDO[[#This Row],[//]]="","",HYPERLINK("[NOTA.xlsx]NOTA!D"&amp;KALINDO[[#This Row],[//]]+2,"&gt;"))</f>
        <v/>
      </c>
      <c r="D458" s="48" t="str">
        <f>IF(KALINDO[[#This Row],[ID NOTA]]="","",INDEX(Table1[QB],MATCH(KALINDO[[#This Row],[ID NOTA]],Table1[ID],0)))</f>
        <v/>
      </c>
      <c r="E458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58" s="48"/>
      <c r="G458" s="30" t="str">
        <f ca="1">IF(KALINDO[[#This Row],[N_ID]]="","",INDEX(INDIRECT($2:$2),KALINDO[[#This Row],[//]]))</f>
        <v/>
      </c>
      <c r="H458" s="30" t="str">
        <f ca="1">IF(KALINDO[[#This Row],[N_ID]]="","",INDEX(INDIRECT($2:$2),KALINDO[[#This Row],[//]]))</f>
        <v/>
      </c>
      <c r="I458" s="31" t="str">
        <f ca="1">IF(KALINDO[[#This Row],[N_ID]]="","",INDEX(INDIRECT($2:$2),KALINDO[[#This Row],[//]]))</f>
        <v/>
      </c>
      <c r="J458" s="31" t="str">
        <f ca="1">IF(KALINDO[[#This Row],[//]]="","",INDEX([3]!db[NB PAJAK],KALINDO[[#This Row],[stt]]-1))</f>
        <v/>
      </c>
      <c r="K458" s="48" t="str">
        <f ca="1">IF(KALINDO[[#This Row],[//]]="","",INDEX(INDIRECT($2:$2),KALINDO[[#This Row],[//]]))</f>
        <v/>
      </c>
      <c r="L458" s="48" t="str">
        <f ca="1">IF(KALINDO[[#This Row],[//]]="","",INDEX(INDIRECT($2:$2),KALINDO[[#This Row],[//]]))</f>
        <v/>
      </c>
      <c r="M458" s="48" t="str">
        <f ca="1">IF(KALINDO[[#This Row],[//]]="","",INDEX(INDIRECT($2:$2),KALINDO[[#This Row],[//]]))</f>
        <v/>
      </c>
      <c r="N458" s="33" t="str">
        <f ca="1">IF(KALINDO[[#This Row],[//]]="","",INDEX(INDIRECT($2:$2),KALINDO[[#This Row],[//]]))</f>
        <v/>
      </c>
      <c r="O458" s="44" t="str">
        <f ca="1">IF(KALINDO[[#This Row],[//]]="","",INDEX(INDIRECT($2:$2),KALINDO[[#This Row],[//]]))</f>
        <v/>
      </c>
      <c r="P458" s="44" t="str">
        <f ca="1">IF(KALINDO[[#This Row],[//]]="","",IF(INDEX(INDIRECT($2:$2),KALINDO[[#This Row],[//]])="","",INDEX(INDIRECT($2:$2),KALINDO[[#This Row],[//]])))</f>
        <v/>
      </c>
      <c r="Q458" s="33" t="str">
        <f ca="1">IF(KALINDO[[#This Row],[//]]="","",INDEX(INDIRECT($2:$2),KALINDO[[#This Row],[//]]))</f>
        <v/>
      </c>
      <c r="R4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58" s="45" t="str">
        <f ca="1">IF(KALINDO[[#This Row],[//]]="","",IF(INDEX(INDIRECT($2:$2),KALINDO[[#This Row],[//]])="","",INDEX(INDIRECT($2:$2),KALINDO[[#This Row],[//]])))</f>
        <v/>
      </c>
      <c r="U458" s="31" t="str">
        <f ca="1">IF(KALINDO[[#This Row],[//]]="","",INDEX(INDIRECT($2:$2),KALINDO[[#This Row],[//]]))</f>
        <v/>
      </c>
      <c r="V458" s="31" t="str">
        <f ca="1">LOWER(SUBSTITUTE(SUBSTITUTE(SUBSTITUTE(SUBSTITUTE(SUBSTITUTE(SUBSTITUTE(SUBSTITUTE(KALINDO[[#This Row],[N.B.nota]]," ",""),"-",""),"(",""),")",""),".",""),",",""),"/",""))</f>
        <v/>
      </c>
      <c r="W458" s="31" t="str">
        <f ca="1">IF(KALINDO[[#This Row],[concat]]="","",MATCH(KALINDO[[#This Row],[concat]],[3]!db[NB NOTA_C],0)+1)</f>
        <v/>
      </c>
      <c r="X458" s="31" t="str">
        <f ca="1">IF(KALINDO[[#This Row],[N.B.nota]]="","",ADDRESS(ROW(KALINDO[QB]),COLUMN(KALINDO[QB]))&amp;":"&amp;ADDRESS(ROW(),COLUMN(KALINDO[QB])))</f>
        <v/>
      </c>
      <c r="Y458" s="46" t="str">
        <f ca="1">IF(KALINDO[[#This Row],[//]]="","",HYPERLINK("[../DB.xlsx]DB!e"&amp;MATCH(KALINDO[[#This Row],[concat]],[3]!db[NB NOTA_C],0)+1,"&gt;"))</f>
        <v/>
      </c>
      <c r="Z458" s="32" t="str">
        <f ca="1">IF(KALINDO[[#This Row],[ID NOTA]]="",INDIRECT(ADDRESS(ROW()-1,COLUMN())),KALINDO[[#This Row],[ID NOTA]])</f>
        <v>ID NOTA_H</v>
      </c>
    </row>
    <row r="459" spans="1:26" x14ac:dyDescent="0.25">
      <c r="A459" s="32"/>
      <c r="B459" s="48" t="str">
        <f>IF(KALINDO[[#This Row],[N_ID]]="","",INDEX(Table1[ID],MATCH(KALINDO[[#This Row],[N_ID]],Table1[N_ID],0)))</f>
        <v/>
      </c>
      <c r="C459" s="48" t="str">
        <f ca="1">IF(KALINDO[[#This Row],[//]]="","",HYPERLINK("[NOTA.xlsx]NOTA!D"&amp;KALINDO[[#This Row],[//]]+2,"&gt;"))</f>
        <v/>
      </c>
      <c r="D459" s="48" t="str">
        <f>IF(KALINDO[[#This Row],[ID NOTA]]="","",INDEX(Table1[QB],MATCH(KALINDO[[#This Row],[ID NOTA]],Table1[ID],0)))</f>
        <v/>
      </c>
      <c r="E459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59" s="48"/>
      <c r="G459" s="30" t="str">
        <f ca="1">IF(KALINDO[[#This Row],[N_ID]]="","",INDEX(INDIRECT($2:$2),KALINDO[[#This Row],[//]]))</f>
        <v/>
      </c>
      <c r="H459" s="30" t="str">
        <f ca="1">IF(KALINDO[[#This Row],[N_ID]]="","",INDEX(INDIRECT($2:$2),KALINDO[[#This Row],[//]]))</f>
        <v/>
      </c>
      <c r="I459" s="31" t="str">
        <f ca="1">IF(KALINDO[[#This Row],[N_ID]]="","",INDEX(INDIRECT($2:$2),KALINDO[[#This Row],[//]]))</f>
        <v/>
      </c>
      <c r="J459" s="31" t="str">
        <f ca="1">IF(KALINDO[[#This Row],[//]]="","",INDEX([3]!db[NB PAJAK],KALINDO[[#This Row],[stt]]-1))</f>
        <v/>
      </c>
      <c r="K459" s="48" t="str">
        <f ca="1">IF(KALINDO[[#This Row],[//]]="","",INDEX(INDIRECT($2:$2),KALINDO[[#This Row],[//]]))</f>
        <v/>
      </c>
      <c r="L459" s="48" t="str">
        <f ca="1">IF(KALINDO[[#This Row],[//]]="","",INDEX(INDIRECT($2:$2),KALINDO[[#This Row],[//]]))</f>
        <v/>
      </c>
      <c r="M459" s="48" t="str">
        <f ca="1">IF(KALINDO[[#This Row],[//]]="","",INDEX(INDIRECT($2:$2),KALINDO[[#This Row],[//]]))</f>
        <v/>
      </c>
      <c r="N459" s="33" t="str">
        <f ca="1">IF(KALINDO[[#This Row],[//]]="","",INDEX(INDIRECT($2:$2),KALINDO[[#This Row],[//]]))</f>
        <v/>
      </c>
      <c r="O459" s="44" t="str">
        <f ca="1">IF(KALINDO[[#This Row],[//]]="","",INDEX(INDIRECT($2:$2),KALINDO[[#This Row],[//]]))</f>
        <v/>
      </c>
      <c r="P459" s="44" t="str">
        <f ca="1">IF(KALINDO[[#This Row],[//]]="","",IF(INDEX(INDIRECT($2:$2),KALINDO[[#This Row],[//]])="","",INDEX(INDIRECT($2:$2),KALINDO[[#This Row],[//]])))</f>
        <v/>
      </c>
      <c r="Q459" s="33" t="str">
        <f ca="1">IF(KALINDO[[#This Row],[//]]="","",INDEX(INDIRECT($2:$2),KALINDO[[#This Row],[//]]))</f>
        <v/>
      </c>
      <c r="R4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59" s="45" t="str">
        <f ca="1">IF(KALINDO[[#This Row],[//]]="","",IF(INDEX(INDIRECT($2:$2),KALINDO[[#This Row],[//]])="","",INDEX(INDIRECT($2:$2),KALINDO[[#This Row],[//]])))</f>
        <v/>
      </c>
      <c r="U459" s="31" t="str">
        <f ca="1">IF(KALINDO[[#This Row],[//]]="","",INDEX(INDIRECT($2:$2),KALINDO[[#This Row],[//]]))</f>
        <v/>
      </c>
      <c r="V459" s="31" t="str">
        <f ca="1">LOWER(SUBSTITUTE(SUBSTITUTE(SUBSTITUTE(SUBSTITUTE(SUBSTITUTE(SUBSTITUTE(SUBSTITUTE(KALINDO[[#This Row],[N.B.nota]]," ",""),"-",""),"(",""),")",""),".",""),",",""),"/",""))</f>
        <v/>
      </c>
      <c r="W459" s="31" t="str">
        <f ca="1">IF(KALINDO[[#This Row],[concat]]="","",MATCH(KALINDO[[#This Row],[concat]],[3]!db[NB NOTA_C],0)+1)</f>
        <v/>
      </c>
      <c r="X459" s="31" t="str">
        <f ca="1">IF(KALINDO[[#This Row],[N.B.nota]]="","",ADDRESS(ROW(KALINDO[QB]),COLUMN(KALINDO[QB]))&amp;":"&amp;ADDRESS(ROW(),COLUMN(KALINDO[QB])))</f>
        <v/>
      </c>
      <c r="Y459" s="46" t="str">
        <f ca="1">IF(KALINDO[[#This Row],[//]]="","",HYPERLINK("[../DB.xlsx]DB!e"&amp;MATCH(KALINDO[[#This Row],[concat]],[3]!db[NB NOTA_C],0)+1,"&gt;"))</f>
        <v/>
      </c>
      <c r="Z459" s="32" t="str">
        <f ca="1">IF(KALINDO[[#This Row],[ID NOTA]]="",INDIRECT(ADDRESS(ROW()-1,COLUMN())),KALINDO[[#This Row],[ID NOTA]])</f>
        <v>ID NOTA_H</v>
      </c>
    </row>
    <row r="460" spans="1:26" x14ac:dyDescent="0.25">
      <c r="A460" s="32"/>
      <c r="B460" s="48" t="str">
        <f>IF(KALINDO[[#This Row],[N_ID]]="","",INDEX(Table1[ID],MATCH(KALINDO[[#This Row],[N_ID]],Table1[N_ID],0)))</f>
        <v/>
      </c>
      <c r="C460" s="48" t="str">
        <f ca="1">IF(KALINDO[[#This Row],[//]]="","",HYPERLINK("[NOTA.xlsx]NOTA!D"&amp;KALINDO[[#This Row],[//]]+2,"&gt;"))</f>
        <v/>
      </c>
      <c r="D460" s="48" t="str">
        <f>IF(KALINDO[[#This Row],[ID NOTA]]="","",INDEX(Table1[QB],MATCH(KALINDO[[#This Row],[ID NOTA]],Table1[ID],0)))</f>
        <v/>
      </c>
      <c r="E460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60" s="48"/>
      <c r="G460" s="30" t="str">
        <f ca="1">IF(KALINDO[[#This Row],[N_ID]]="","",INDEX(INDIRECT($2:$2),KALINDO[[#This Row],[//]]))</f>
        <v/>
      </c>
      <c r="H460" s="30" t="str">
        <f ca="1">IF(KALINDO[[#This Row],[N_ID]]="","",INDEX(INDIRECT($2:$2),KALINDO[[#This Row],[//]]))</f>
        <v/>
      </c>
      <c r="I460" s="31" t="str">
        <f ca="1">IF(KALINDO[[#This Row],[N_ID]]="","",INDEX(INDIRECT($2:$2),KALINDO[[#This Row],[//]]))</f>
        <v/>
      </c>
      <c r="J460" s="31" t="str">
        <f ca="1">IF(KALINDO[[#This Row],[//]]="","",INDEX([3]!db[NB PAJAK],KALINDO[[#This Row],[stt]]-1))</f>
        <v/>
      </c>
      <c r="K460" s="48" t="str">
        <f ca="1">IF(KALINDO[[#This Row],[//]]="","",INDEX(INDIRECT($2:$2),KALINDO[[#This Row],[//]]))</f>
        <v/>
      </c>
      <c r="L460" s="48" t="str">
        <f ca="1">IF(KALINDO[[#This Row],[//]]="","",INDEX(INDIRECT($2:$2),KALINDO[[#This Row],[//]]))</f>
        <v/>
      </c>
      <c r="M460" s="48" t="str">
        <f ca="1">IF(KALINDO[[#This Row],[//]]="","",INDEX(INDIRECT($2:$2),KALINDO[[#This Row],[//]]))</f>
        <v/>
      </c>
      <c r="N460" s="33" t="str">
        <f ca="1">IF(KALINDO[[#This Row],[//]]="","",INDEX(INDIRECT($2:$2),KALINDO[[#This Row],[//]]))</f>
        <v/>
      </c>
      <c r="O460" s="44" t="str">
        <f ca="1">IF(KALINDO[[#This Row],[//]]="","",INDEX(INDIRECT($2:$2),KALINDO[[#This Row],[//]]))</f>
        <v/>
      </c>
      <c r="P460" s="44" t="str">
        <f ca="1">IF(KALINDO[[#This Row],[//]]="","",IF(INDEX(INDIRECT($2:$2),KALINDO[[#This Row],[//]])="","",INDEX(INDIRECT($2:$2),KALINDO[[#This Row],[//]])))</f>
        <v/>
      </c>
      <c r="Q460" s="33" t="str">
        <f ca="1">IF(KALINDO[[#This Row],[//]]="","",INDEX(INDIRECT($2:$2),KALINDO[[#This Row],[//]]))</f>
        <v/>
      </c>
      <c r="R4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60" s="45" t="str">
        <f ca="1">IF(KALINDO[[#This Row],[//]]="","",IF(INDEX(INDIRECT($2:$2),KALINDO[[#This Row],[//]])="","",INDEX(INDIRECT($2:$2),KALINDO[[#This Row],[//]])))</f>
        <v/>
      </c>
      <c r="U460" s="31" t="str">
        <f ca="1">IF(KALINDO[[#This Row],[//]]="","",INDEX(INDIRECT($2:$2),KALINDO[[#This Row],[//]]))</f>
        <v/>
      </c>
      <c r="V460" s="31" t="str">
        <f ca="1">LOWER(SUBSTITUTE(SUBSTITUTE(SUBSTITUTE(SUBSTITUTE(SUBSTITUTE(SUBSTITUTE(SUBSTITUTE(KALINDO[[#This Row],[N.B.nota]]," ",""),"-",""),"(",""),")",""),".",""),",",""),"/",""))</f>
        <v/>
      </c>
      <c r="W460" s="31" t="str">
        <f ca="1">IF(KALINDO[[#This Row],[concat]]="","",MATCH(KALINDO[[#This Row],[concat]],[3]!db[NB NOTA_C],0)+1)</f>
        <v/>
      </c>
      <c r="X460" s="31" t="str">
        <f ca="1">IF(KALINDO[[#This Row],[N.B.nota]]="","",ADDRESS(ROW(KALINDO[QB]),COLUMN(KALINDO[QB]))&amp;":"&amp;ADDRESS(ROW(),COLUMN(KALINDO[QB])))</f>
        <v/>
      </c>
      <c r="Y460" s="46" t="str">
        <f ca="1">IF(KALINDO[[#This Row],[//]]="","",HYPERLINK("[../DB.xlsx]DB!e"&amp;MATCH(KALINDO[[#This Row],[concat]],[3]!db[NB NOTA_C],0)+1,"&gt;"))</f>
        <v/>
      </c>
      <c r="Z460" s="32" t="str">
        <f ca="1">IF(KALINDO[[#This Row],[ID NOTA]]="",INDIRECT(ADDRESS(ROW()-1,COLUMN())),KALINDO[[#This Row],[ID NOTA]])</f>
        <v>ID NOTA_H</v>
      </c>
    </row>
    <row r="461" spans="1:26" x14ac:dyDescent="0.25">
      <c r="A461" s="32"/>
      <c r="B461" s="48" t="str">
        <f>IF(KALINDO[[#This Row],[N_ID]]="","",INDEX(Table1[ID],MATCH(KALINDO[[#This Row],[N_ID]],Table1[N_ID],0)))</f>
        <v/>
      </c>
      <c r="C461" s="48" t="str">
        <f ca="1">IF(KALINDO[[#This Row],[//]]="","",HYPERLINK("[NOTA.xlsx]NOTA!D"&amp;KALINDO[[#This Row],[//]]+2,"&gt;"))</f>
        <v/>
      </c>
      <c r="D461" s="48" t="str">
        <f>IF(KALINDO[[#This Row],[ID NOTA]]="","",INDEX(Table1[QB],MATCH(KALINDO[[#This Row],[ID NOTA]],Table1[ID],0)))</f>
        <v/>
      </c>
      <c r="E461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61" s="48"/>
      <c r="G461" s="30" t="str">
        <f ca="1">IF(KALINDO[[#This Row],[N_ID]]="","",INDEX(INDIRECT($2:$2),KALINDO[[#This Row],[//]]))</f>
        <v/>
      </c>
      <c r="H461" s="30" t="str">
        <f ca="1">IF(KALINDO[[#This Row],[N_ID]]="","",INDEX(INDIRECT($2:$2),KALINDO[[#This Row],[//]]))</f>
        <v/>
      </c>
      <c r="I461" s="31" t="str">
        <f ca="1">IF(KALINDO[[#This Row],[N_ID]]="","",INDEX(INDIRECT($2:$2),KALINDO[[#This Row],[//]]))</f>
        <v/>
      </c>
      <c r="J461" s="31" t="str">
        <f ca="1">IF(KALINDO[[#This Row],[//]]="","",INDEX([3]!db[NB PAJAK],KALINDO[[#This Row],[stt]]-1))</f>
        <v/>
      </c>
      <c r="K461" s="48" t="str">
        <f ca="1">IF(KALINDO[[#This Row],[//]]="","",INDEX(INDIRECT($2:$2),KALINDO[[#This Row],[//]]))</f>
        <v/>
      </c>
      <c r="L461" s="48" t="str">
        <f ca="1">IF(KALINDO[[#This Row],[//]]="","",INDEX(INDIRECT($2:$2),KALINDO[[#This Row],[//]]))</f>
        <v/>
      </c>
      <c r="M461" s="48" t="str">
        <f ca="1">IF(KALINDO[[#This Row],[//]]="","",INDEX(INDIRECT($2:$2),KALINDO[[#This Row],[//]]))</f>
        <v/>
      </c>
      <c r="N461" s="33" t="str">
        <f ca="1">IF(KALINDO[[#This Row],[//]]="","",INDEX(INDIRECT($2:$2),KALINDO[[#This Row],[//]]))</f>
        <v/>
      </c>
      <c r="O461" s="44" t="str">
        <f ca="1">IF(KALINDO[[#This Row],[//]]="","",INDEX(INDIRECT($2:$2),KALINDO[[#This Row],[//]]))</f>
        <v/>
      </c>
      <c r="P461" s="44" t="str">
        <f ca="1">IF(KALINDO[[#This Row],[//]]="","",IF(INDEX(INDIRECT($2:$2),KALINDO[[#This Row],[//]])="","",INDEX(INDIRECT($2:$2),KALINDO[[#This Row],[//]])))</f>
        <v/>
      </c>
      <c r="Q461" s="33" t="str">
        <f ca="1">IF(KALINDO[[#This Row],[//]]="","",INDEX(INDIRECT($2:$2),KALINDO[[#This Row],[//]]))</f>
        <v/>
      </c>
      <c r="R4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61" s="45" t="str">
        <f ca="1">IF(KALINDO[[#This Row],[//]]="","",IF(INDEX(INDIRECT($2:$2),KALINDO[[#This Row],[//]])="","",INDEX(INDIRECT($2:$2),KALINDO[[#This Row],[//]])))</f>
        <v/>
      </c>
      <c r="U461" s="31" t="str">
        <f ca="1">IF(KALINDO[[#This Row],[//]]="","",INDEX(INDIRECT($2:$2),KALINDO[[#This Row],[//]]))</f>
        <v/>
      </c>
      <c r="V461" s="31" t="str">
        <f ca="1">LOWER(SUBSTITUTE(SUBSTITUTE(SUBSTITUTE(SUBSTITUTE(SUBSTITUTE(SUBSTITUTE(SUBSTITUTE(KALINDO[[#This Row],[N.B.nota]]," ",""),"-",""),"(",""),")",""),".",""),",",""),"/",""))</f>
        <v/>
      </c>
      <c r="W461" s="31" t="str">
        <f ca="1">IF(KALINDO[[#This Row],[concat]]="","",MATCH(KALINDO[[#This Row],[concat]],[3]!db[NB NOTA_C],0)+1)</f>
        <v/>
      </c>
      <c r="X461" s="31" t="str">
        <f ca="1">IF(KALINDO[[#This Row],[N.B.nota]]="","",ADDRESS(ROW(KALINDO[QB]),COLUMN(KALINDO[QB]))&amp;":"&amp;ADDRESS(ROW(),COLUMN(KALINDO[QB])))</f>
        <v/>
      </c>
      <c r="Y461" s="46" t="str">
        <f ca="1">IF(KALINDO[[#This Row],[//]]="","",HYPERLINK("[../DB.xlsx]DB!e"&amp;MATCH(KALINDO[[#This Row],[concat]],[3]!db[NB NOTA_C],0)+1,"&gt;"))</f>
        <v/>
      </c>
      <c r="Z461" s="32" t="str">
        <f ca="1">IF(KALINDO[[#This Row],[ID NOTA]]="",INDIRECT(ADDRESS(ROW()-1,COLUMN())),KALINDO[[#This Row],[ID NOTA]])</f>
        <v>ID NOTA_H</v>
      </c>
    </row>
    <row r="462" spans="1:26" x14ac:dyDescent="0.25">
      <c r="A462" s="32"/>
      <c r="B462" s="48" t="str">
        <f>IF(KALINDO[[#This Row],[N_ID]]="","",INDEX(Table1[ID],MATCH(KALINDO[[#This Row],[N_ID]],Table1[N_ID],0)))</f>
        <v/>
      </c>
      <c r="C462" s="48" t="str">
        <f ca="1">IF(KALINDO[[#This Row],[//]]="","",HYPERLINK("[NOTA.xlsx]NOTA!D"&amp;KALINDO[[#This Row],[//]]+2,"&gt;"))</f>
        <v/>
      </c>
      <c r="D462" s="48" t="str">
        <f>IF(KALINDO[[#This Row],[ID NOTA]]="","",INDEX(Table1[QB],MATCH(KALINDO[[#This Row],[ID NOTA]],Table1[ID],0)))</f>
        <v/>
      </c>
      <c r="E462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62" s="48"/>
      <c r="G462" s="30" t="str">
        <f ca="1">IF(KALINDO[[#This Row],[N_ID]]="","",INDEX(INDIRECT($2:$2),KALINDO[[#This Row],[//]]))</f>
        <v/>
      </c>
      <c r="H462" s="30" t="str">
        <f ca="1">IF(KALINDO[[#This Row],[N_ID]]="","",INDEX(INDIRECT($2:$2),KALINDO[[#This Row],[//]]))</f>
        <v/>
      </c>
      <c r="I462" s="31" t="str">
        <f ca="1">IF(KALINDO[[#This Row],[N_ID]]="","",INDEX(INDIRECT($2:$2),KALINDO[[#This Row],[//]]))</f>
        <v/>
      </c>
      <c r="J462" s="31" t="str">
        <f ca="1">IF(KALINDO[[#This Row],[//]]="","",INDEX([3]!db[NB PAJAK],KALINDO[[#This Row],[stt]]-1))</f>
        <v/>
      </c>
      <c r="K462" s="48" t="str">
        <f ca="1">IF(KALINDO[[#This Row],[//]]="","",INDEX(INDIRECT($2:$2),KALINDO[[#This Row],[//]]))</f>
        <v/>
      </c>
      <c r="L462" s="48" t="str">
        <f ca="1">IF(KALINDO[[#This Row],[//]]="","",INDEX(INDIRECT($2:$2),KALINDO[[#This Row],[//]]))</f>
        <v/>
      </c>
      <c r="M462" s="48" t="str">
        <f ca="1">IF(KALINDO[[#This Row],[//]]="","",INDEX(INDIRECT($2:$2),KALINDO[[#This Row],[//]]))</f>
        <v/>
      </c>
      <c r="N462" s="33" t="str">
        <f ca="1">IF(KALINDO[[#This Row],[//]]="","",INDEX(INDIRECT($2:$2),KALINDO[[#This Row],[//]]))</f>
        <v/>
      </c>
      <c r="O462" s="44" t="str">
        <f ca="1">IF(KALINDO[[#This Row],[//]]="","",INDEX(INDIRECT($2:$2),KALINDO[[#This Row],[//]]))</f>
        <v/>
      </c>
      <c r="P462" s="44" t="str">
        <f ca="1">IF(KALINDO[[#This Row],[//]]="","",IF(INDEX(INDIRECT($2:$2),KALINDO[[#This Row],[//]])="","",INDEX(INDIRECT($2:$2),KALINDO[[#This Row],[//]])))</f>
        <v/>
      </c>
      <c r="Q462" s="33" t="str">
        <f ca="1">IF(KALINDO[[#This Row],[//]]="","",INDEX(INDIRECT($2:$2),KALINDO[[#This Row],[//]]))</f>
        <v/>
      </c>
      <c r="R4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62" s="45" t="str">
        <f ca="1">IF(KALINDO[[#This Row],[//]]="","",IF(INDEX(INDIRECT($2:$2),KALINDO[[#This Row],[//]])="","",INDEX(INDIRECT($2:$2),KALINDO[[#This Row],[//]])))</f>
        <v/>
      </c>
      <c r="U462" s="31" t="str">
        <f ca="1">IF(KALINDO[[#This Row],[//]]="","",INDEX(INDIRECT($2:$2),KALINDO[[#This Row],[//]]))</f>
        <v/>
      </c>
      <c r="V462" s="31" t="str">
        <f ca="1">LOWER(SUBSTITUTE(SUBSTITUTE(SUBSTITUTE(SUBSTITUTE(SUBSTITUTE(SUBSTITUTE(SUBSTITUTE(KALINDO[[#This Row],[N.B.nota]]," ",""),"-",""),"(",""),")",""),".",""),",",""),"/",""))</f>
        <v/>
      </c>
      <c r="W462" s="31" t="str">
        <f ca="1">IF(KALINDO[[#This Row],[concat]]="","",MATCH(KALINDO[[#This Row],[concat]],[3]!db[NB NOTA_C],0)+1)</f>
        <v/>
      </c>
      <c r="X462" s="31" t="str">
        <f ca="1">IF(KALINDO[[#This Row],[N.B.nota]]="","",ADDRESS(ROW(KALINDO[QB]),COLUMN(KALINDO[QB]))&amp;":"&amp;ADDRESS(ROW(),COLUMN(KALINDO[QB])))</f>
        <v/>
      </c>
      <c r="Y462" s="46" t="str">
        <f ca="1">IF(KALINDO[[#This Row],[//]]="","",HYPERLINK("[../DB.xlsx]DB!e"&amp;MATCH(KALINDO[[#This Row],[concat]],[3]!db[NB NOTA_C],0)+1,"&gt;"))</f>
        <v/>
      </c>
      <c r="Z462" s="32" t="str">
        <f ca="1">IF(KALINDO[[#This Row],[ID NOTA]]="",INDIRECT(ADDRESS(ROW()-1,COLUMN())),KALINDO[[#This Row],[ID NOTA]])</f>
        <v>ID NOTA_H</v>
      </c>
    </row>
    <row r="463" spans="1:26" x14ac:dyDescent="0.25">
      <c r="A463" s="32"/>
      <c r="B463" s="48" t="str">
        <f>IF(KALINDO[[#This Row],[N_ID]]="","",INDEX(Table1[ID],MATCH(KALINDO[[#This Row],[N_ID]],Table1[N_ID],0)))</f>
        <v/>
      </c>
      <c r="C463" s="48" t="str">
        <f ca="1">IF(KALINDO[[#This Row],[//]]="","",HYPERLINK("[NOTA.xlsx]NOTA!D"&amp;KALINDO[[#This Row],[//]]+2,"&gt;"))</f>
        <v/>
      </c>
      <c r="D463" s="48" t="str">
        <f>IF(KALINDO[[#This Row],[ID NOTA]]="","",INDEX(Table1[QB],MATCH(KALINDO[[#This Row],[ID NOTA]],Table1[ID],0)))</f>
        <v/>
      </c>
      <c r="E463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63" s="48"/>
      <c r="G463" s="30" t="str">
        <f ca="1">IF(KALINDO[[#This Row],[N_ID]]="","",INDEX(INDIRECT($2:$2),KALINDO[[#This Row],[//]]))</f>
        <v/>
      </c>
      <c r="H463" s="30" t="str">
        <f ca="1">IF(KALINDO[[#This Row],[N_ID]]="","",INDEX(INDIRECT($2:$2),KALINDO[[#This Row],[//]]))</f>
        <v/>
      </c>
      <c r="I463" s="31" t="str">
        <f ca="1">IF(KALINDO[[#This Row],[N_ID]]="","",INDEX(INDIRECT($2:$2),KALINDO[[#This Row],[//]]))</f>
        <v/>
      </c>
      <c r="J463" s="31" t="str">
        <f ca="1">IF(KALINDO[[#This Row],[//]]="","",INDEX([3]!db[NB PAJAK],KALINDO[[#This Row],[stt]]-1))</f>
        <v/>
      </c>
      <c r="K463" s="48" t="str">
        <f ca="1">IF(KALINDO[[#This Row],[//]]="","",INDEX(INDIRECT($2:$2),KALINDO[[#This Row],[//]]))</f>
        <v/>
      </c>
      <c r="L463" s="48" t="str">
        <f ca="1">IF(KALINDO[[#This Row],[//]]="","",INDEX(INDIRECT($2:$2),KALINDO[[#This Row],[//]]))</f>
        <v/>
      </c>
      <c r="M463" s="48" t="str">
        <f ca="1">IF(KALINDO[[#This Row],[//]]="","",INDEX(INDIRECT($2:$2),KALINDO[[#This Row],[//]]))</f>
        <v/>
      </c>
      <c r="N463" s="33" t="str">
        <f ca="1">IF(KALINDO[[#This Row],[//]]="","",INDEX(INDIRECT($2:$2),KALINDO[[#This Row],[//]]))</f>
        <v/>
      </c>
      <c r="O463" s="44" t="str">
        <f ca="1">IF(KALINDO[[#This Row],[//]]="","",INDEX(INDIRECT($2:$2),KALINDO[[#This Row],[//]]))</f>
        <v/>
      </c>
      <c r="P463" s="44" t="str">
        <f ca="1">IF(KALINDO[[#This Row],[//]]="","",IF(INDEX(INDIRECT($2:$2),KALINDO[[#This Row],[//]])="","",INDEX(INDIRECT($2:$2),KALINDO[[#This Row],[//]])))</f>
        <v/>
      </c>
      <c r="Q463" s="33" t="str">
        <f ca="1">IF(KALINDO[[#This Row],[//]]="","",INDEX(INDIRECT($2:$2),KALINDO[[#This Row],[//]]))</f>
        <v/>
      </c>
      <c r="R4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63" s="45" t="str">
        <f ca="1">IF(KALINDO[[#This Row],[//]]="","",IF(INDEX(INDIRECT($2:$2),KALINDO[[#This Row],[//]])="","",INDEX(INDIRECT($2:$2),KALINDO[[#This Row],[//]])))</f>
        <v/>
      </c>
      <c r="U463" s="31" t="str">
        <f ca="1">IF(KALINDO[[#This Row],[//]]="","",INDEX(INDIRECT($2:$2),KALINDO[[#This Row],[//]]))</f>
        <v/>
      </c>
      <c r="V463" s="31" t="str">
        <f ca="1">LOWER(SUBSTITUTE(SUBSTITUTE(SUBSTITUTE(SUBSTITUTE(SUBSTITUTE(SUBSTITUTE(SUBSTITUTE(KALINDO[[#This Row],[N.B.nota]]," ",""),"-",""),"(",""),")",""),".",""),",",""),"/",""))</f>
        <v/>
      </c>
      <c r="W463" s="31" t="str">
        <f ca="1">IF(KALINDO[[#This Row],[concat]]="","",MATCH(KALINDO[[#This Row],[concat]],[3]!db[NB NOTA_C],0)+1)</f>
        <v/>
      </c>
      <c r="X463" s="31" t="str">
        <f ca="1">IF(KALINDO[[#This Row],[N.B.nota]]="","",ADDRESS(ROW(KALINDO[QB]),COLUMN(KALINDO[QB]))&amp;":"&amp;ADDRESS(ROW(),COLUMN(KALINDO[QB])))</f>
        <v/>
      </c>
      <c r="Y463" s="46" t="str">
        <f ca="1">IF(KALINDO[[#This Row],[//]]="","",HYPERLINK("[../DB.xlsx]DB!e"&amp;MATCH(KALINDO[[#This Row],[concat]],[3]!db[NB NOTA_C],0)+1,"&gt;"))</f>
        <v/>
      </c>
      <c r="Z463" s="32" t="str">
        <f ca="1">IF(KALINDO[[#This Row],[ID NOTA]]="",INDIRECT(ADDRESS(ROW()-1,COLUMN())),KALINDO[[#This Row],[ID NOTA]])</f>
        <v>ID NOTA_H</v>
      </c>
    </row>
    <row r="464" spans="1:26" x14ac:dyDescent="0.25">
      <c r="A464" s="32"/>
      <c r="B464" s="48" t="str">
        <f>IF(KALINDO[[#This Row],[N_ID]]="","",INDEX(Table1[ID],MATCH(KALINDO[[#This Row],[N_ID]],Table1[N_ID],0)))</f>
        <v/>
      </c>
      <c r="C464" s="48" t="str">
        <f ca="1">IF(KALINDO[[#This Row],[//]]="","",HYPERLINK("[NOTA.xlsx]NOTA!D"&amp;KALINDO[[#This Row],[//]]+2,"&gt;"))</f>
        <v/>
      </c>
      <c r="D464" s="48" t="str">
        <f>IF(KALINDO[[#This Row],[ID NOTA]]="","",INDEX(Table1[QB],MATCH(KALINDO[[#This Row],[ID NOTA]],Table1[ID],0)))</f>
        <v/>
      </c>
      <c r="E464" s="48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64" s="48"/>
      <c r="G464" s="30" t="str">
        <f ca="1">IF(KALINDO[[#This Row],[N_ID]]="","",INDEX(INDIRECT($2:$2),KALINDO[[#This Row],[//]]))</f>
        <v/>
      </c>
      <c r="H464" s="30" t="str">
        <f ca="1">IF(KALINDO[[#This Row],[N_ID]]="","",INDEX(INDIRECT($2:$2),KALINDO[[#This Row],[//]]))</f>
        <v/>
      </c>
      <c r="I464" s="31" t="str">
        <f ca="1">IF(KALINDO[[#This Row],[N_ID]]="","",INDEX(INDIRECT($2:$2),KALINDO[[#This Row],[//]]))</f>
        <v/>
      </c>
      <c r="J464" s="31" t="str">
        <f ca="1">IF(KALINDO[[#This Row],[//]]="","",INDEX([3]!db[NB PAJAK],KALINDO[[#This Row],[stt]]-1))</f>
        <v/>
      </c>
      <c r="K464" s="48" t="str">
        <f ca="1">IF(KALINDO[[#This Row],[//]]="","",INDEX(INDIRECT($2:$2),KALINDO[[#This Row],[//]]))</f>
        <v/>
      </c>
      <c r="L464" s="48" t="str">
        <f ca="1">IF(KALINDO[[#This Row],[//]]="","",INDEX(INDIRECT($2:$2),KALINDO[[#This Row],[//]]))</f>
        <v/>
      </c>
      <c r="M464" s="48" t="str">
        <f ca="1">IF(KALINDO[[#This Row],[//]]="","",INDEX(INDIRECT($2:$2),KALINDO[[#This Row],[//]]))</f>
        <v/>
      </c>
      <c r="N464" s="33" t="str">
        <f ca="1">IF(KALINDO[[#This Row],[//]]="","",INDEX(INDIRECT($2:$2),KALINDO[[#This Row],[//]]))</f>
        <v/>
      </c>
      <c r="O464" s="44" t="str">
        <f ca="1">IF(KALINDO[[#This Row],[//]]="","",INDEX(INDIRECT($2:$2),KALINDO[[#This Row],[//]]))</f>
        <v/>
      </c>
      <c r="P464" s="44" t="str">
        <f ca="1">IF(KALINDO[[#This Row],[//]]="","",IF(INDEX(INDIRECT($2:$2),KALINDO[[#This Row],[//]])="","",INDEX(INDIRECT($2:$2),KALINDO[[#This Row],[//]])))</f>
        <v/>
      </c>
      <c r="Q464" s="33" t="str">
        <f ca="1">IF(KALINDO[[#This Row],[//]]="","",INDEX(INDIRECT($2:$2),KALINDO[[#This Row],[//]]))</f>
        <v/>
      </c>
      <c r="R4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64" s="56" t="str">
        <f ca="1">IF(KALINDO[[#This Row],[//]]="","",IF(INDEX(INDIRECT($2:$2),KALINDO[[#This Row],[//]])="","",INDEX(INDIRECT($2:$2),KALINDO[[#This Row],[//]])))</f>
        <v/>
      </c>
      <c r="U464" s="31" t="str">
        <f ca="1">IF(KALINDO[[#This Row],[//]]="","",INDEX(INDIRECT($2:$2),KALINDO[[#This Row],[//]]))</f>
        <v/>
      </c>
      <c r="V464" s="31" t="str">
        <f ca="1">LOWER(SUBSTITUTE(SUBSTITUTE(SUBSTITUTE(SUBSTITUTE(SUBSTITUTE(SUBSTITUTE(SUBSTITUTE(KALINDO[[#This Row],[N.B.nota]]," ",""),"-",""),"(",""),")",""),".",""),",",""),"/",""))</f>
        <v/>
      </c>
      <c r="W464" s="31" t="str">
        <f ca="1">IF(KALINDO[[#This Row],[concat]]="","",MATCH(KALINDO[[#This Row],[concat]],[3]!db[NB NOTA_C],0)+1)</f>
        <v/>
      </c>
      <c r="X464" s="31" t="str">
        <f ca="1">IF(KALINDO[[#This Row],[N.B.nota]]="","",ADDRESS(ROW(KALINDO[QB]),COLUMN(KALINDO[QB]))&amp;":"&amp;ADDRESS(ROW(),COLUMN(KALINDO[QB])))</f>
        <v/>
      </c>
      <c r="Y464" s="57" t="str">
        <f ca="1">IF(KALINDO[[#This Row],[//]]="","",HYPERLINK("[../DB.xlsx]DB!e"&amp;MATCH(KALINDO[[#This Row],[concat]],[3]!db[NB NOTA_C],0)+1,"&gt;"))</f>
        <v/>
      </c>
      <c r="Z464" s="32" t="str">
        <f ca="1">IF(KALINDO[[#This Row],[ID NOTA]]="",INDIRECT(ADDRESS(ROW()-1,COLUMN())),KALINDO[[#This Row],[ID NOTA]])</f>
        <v>ID NOTA_H</v>
      </c>
    </row>
    <row r="465" spans="1:26" x14ac:dyDescent="0.25">
      <c r="A465" s="32"/>
      <c r="B465" s="29" t="str">
        <f>IF(KALINDO[[#This Row],[N_ID]]="","",INDEX(Table1[ID],MATCH(KALINDO[[#This Row],[N_ID]],Table1[N_ID],0)))</f>
        <v/>
      </c>
      <c r="C465" s="29" t="str">
        <f ca="1">IF(KALINDO[[#This Row],[//]]="","",HYPERLINK("[NOTA.xlsx]NOTA!D"&amp;KALINDO[[#This Row],[//]]+2,"&gt;"))</f>
        <v/>
      </c>
      <c r="D465" s="29" t="str">
        <f>IF(KALINDO[[#This Row],[ID NOTA]]="","",INDEX(Table1[QB],MATCH(KALINDO[[#This Row],[ID NOTA]],Table1[ID],0)))</f>
        <v/>
      </c>
      <c r="E46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65" s="29"/>
      <c r="G465" s="30" t="str">
        <f ca="1">IF(KALINDO[[#This Row],[N_ID]]="","",INDEX(INDIRECT($2:$2),KALINDO[[#This Row],[//]]))</f>
        <v/>
      </c>
      <c r="H465" s="30" t="str">
        <f ca="1">IF(KALINDO[[#This Row],[N_ID]]="","",INDEX(INDIRECT($2:$2),KALINDO[[#This Row],[//]]))</f>
        <v/>
      </c>
      <c r="I465" s="32" t="str">
        <f ca="1">IF(KALINDO[[#This Row],[N_ID]]="","",INDEX(INDIRECT($2:$2),KALINDO[[#This Row],[//]]))</f>
        <v/>
      </c>
      <c r="J465" s="32" t="str">
        <f ca="1">IF(KALINDO[[#This Row],[//]]="","",INDEX([3]!db[NB PAJAK],KALINDO[[#This Row],[stt]]-1))</f>
        <v/>
      </c>
      <c r="K465" s="29" t="str">
        <f ca="1">IF(KALINDO[[#This Row],[//]]="","",INDEX(INDIRECT($2:$2),KALINDO[[#This Row],[//]]))</f>
        <v/>
      </c>
      <c r="L465" s="29" t="str">
        <f ca="1">IF(KALINDO[[#This Row],[//]]="","",INDEX(INDIRECT($2:$2),KALINDO[[#This Row],[//]]))</f>
        <v/>
      </c>
      <c r="M465" s="29" t="str">
        <f ca="1">IF(KALINDO[[#This Row],[//]]="","",INDEX(INDIRECT($2:$2),KALINDO[[#This Row],[//]]))</f>
        <v/>
      </c>
      <c r="N465" s="33" t="str">
        <f ca="1">IF(KALINDO[[#This Row],[//]]="","",INDEX(INDIRECT($2:$2),KALINDO[[#This Row],[//]]))</f>
        <v/>
      </c>
      <c r="O465" s="44" t="str">
        <f ca="1">IF(KALINDO[[#This Row],[//]]="","",INDEX(INDIRECT($2:$2),KALINDO[[#This Row],[//]]))</f>
        <v/>
      </c>
      <c r="P465" s="44" t="str">
        <f ca="1">IF(KALINDO[[#This Row],[//]]="","",IF(INDEX(INDIRECT($2:$2),KALINDO[[#This Row],[//]])="","",INDEX(INDIRECT($2:$2),KALINDO[[#This Row],[//]])))</f>
        <v/>
      </c>
      <c r="Q465" s="33" t="str">
        <f ca="1">IF(KALINDO[[#This Row],[//]]="","",INDEX(INDIRECT($2:$2),KALINDO[[#This Row],[//]]))</f>
        <v/>
      </c>
      <c r="R4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65" s="45" t="str">
        <f ca="1">IF(KALINDO[[#This Row],[//]]="","",IF(INDEX(INDIRECT($2:$2),KALINDO[[#This Row],[//]])="","",INDEX(INDIRECT($2:$2),KALINDO[[#This Row],[//]])))</f>
        <v/>
      </c>
      <c r="U465" s="32" t="str">
        <f ca="1">IF(KALINDO[[#This Row],[//]]="","",INDEX(INDIRECT($2:$2),KALINDO[[#This Row],[//]]))</f>
        <v/>
      </c>
      <c r="V465" s="32" t="str">
        <f ca="1">LOWER(SUBSTITUTE(SUBSTITUTE(SUBSTITUTE(SUBSTITUTE(SUBSTITUTE(SUBSTITUTE(SUBSTITUTE(KALINDO[[#This Row],[N.B.nota]]," ",""),"-",""),"(",""),")",""),".",""),",",""),"/",""))</f>
        <v/>
      </c>
      <c r="W465" s="32" t="str">
        <f ca="1">IF(KALINDO[[#This Row],[concat]]="","",MATCH(KALINDO[[#This Row],[concat]],[3]!db[NB NOTA_C],0)+1)</f>
        <v/>
      </c>
      <c r="X465" s="32" t="str">
        <f ca="1">IF(KALINDO[[#This Row],[N.B.nota]]="","",ADDRESS(ROW(KALINDO[QB]),COLUMN(KALINDO[QB]))&amp;":"&amp;ADDRESS(ROW(),COLUMN(KALINDO[QB])))</f>
        <v/>
      </c>
      <c r="Y465" s="46" t="str">
        <f ca="1">IF(KALINDO[[#This Row],[//]]="","",HYPERLINK("[../DB.xlsx]DB!e"&amp;MATCH(KALINDO[[#This Row],[concat]],[3]!db[NB NOTA_C],0)+1,"&gt;"))</f>
        <v/>
      </c>
      <c r="Z465" s="32" t="str">
        <f ca="1">IF(KALINDO[[#This Row],[ID NOTA]]="",INDIRECT(ADDRESS(ROW()-1,COLUMN())),KALINDO[[#This Row],[ID NOTA]])</f>
        <v>ID NOTA_H</v>
      </c>
    </row>
    <row r="466" spans="1:26" x14ac:dyDescent="0.25">
      <c r="A466" s="32"/>
      <c r="B466" s="29" t="str">
        <f>IF(KALINDO[[#This Row],[N_ID]]="","",INDEX(Table1[ID],MATCH(KALINDO[[#This Row],[N_ID]],Table1[N_ID],0)))</f>
        <v/>
      </c>
      <c r="C466" s="29" t="str">
        <f ca="1">IF(KALINDO[[#This Row],[//]]="","",HYPERLINK("[NOTA.xlsx]NOTA!D"&amp;KALINDO[[#This Row],[//]]+2,"&gt;"))</f>
        <v/>
      </c>
      <c r="D466" s="29" t="str">
        <f>IF(KALINDO[[#This Row],[ID NOTA]]="","",INDEX(Table1[QB],MATCH(KALINDO[[#This Row],[ID NOTA]],Table1[ID],0)))</f>
        <v/>
      </c>
      <c r="E46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66" s="29"/>
      <c r="G466" s="30" t="str">
        <f ca="1">IF(KALINDO[[#This Row],[N_ID]]="","",INDEX(INDIRECT($2:$2),KALINDO[[#This Row],[//]]))</f>
        <v/>
      </c>
      <c r="H466" s="30" t="str">
        <f ca="1">IF(KALINDO[[#This Row],[N_ID]]="","",INDEX(INDIRECT($2:$2),KALINDO[[#This Row],[//]]))</f>
        <v/>
      </c>
      <c r="I466" s="32" t="str">
        <f ca="1">IF(KALINDO[[#This Row],[N_ID]]="","",INDEX(INDIRECT($2:$2),KALINDO[[#This Row],[//]]))</f>
        <v/>
      </c>
      <c r="J466" s="32" t="str">
        <f ca="1">IF(KALINDO[[#This Row],[//]]="","",INDEX([3]!db[NB PAJAK],KALINDO[[#This Row],[stt]]-1))</f>
        <v/>
      </c>
      <c r="K466" s="29" t="str">
        <f ca="1">IF(KALINDO[[#This Row],[//]]="","",INDEX(INDIRECT($2:$2),KALINDO[[#This Row],[//]]))</f>
        <v/>
      </c>
      <c r="L466" s="29" t="str">
        <f ca="1">IF(KALINDO[[#This Row],[//]]="","",INDEX(INDIRECT($2:$2),KALINDO[[#This Row],[//]]))</f>
        <v/>
      </c>
      <c r="M466" s="29" t="str">
        <f ca="1">IF(KALINDO[[#This Row],[//]]="","",INDEX(INDIRECT($2:$2),KALINDO[[#This Row],[//]]))</f>
        <v/>
      </c>
      <c r="N466" s="33" t="str">
        <f ca="1">IF(KALINDO[[#This Row],[//]]="","",INDEX(INDIRECT($2:$2),KALINDO[[#This Row],[//]]))</f>
        <v/>
      </c>
      <c r="O466" s="44" t="str">
        <f ca="1">IF(KALINDO[[#This Row],[//]]="","",INDEX(INDIRECT($2:$2),KALINDO[[#This Row],[//]]))</f>
        <v/>
      </c>
      <c r="P466" s="44" t="str">
        <f ca="1">IF(KALINDO[[#This Row],[//]]="","",IF(INDEX(INDIRECT($2:$2),KALINDO[[#This Row],[//]])="","",INDEX(INDIRECT($2:$2),KALINDO[[#This Row],[//]])))</f>
        <v/>
      </c>
      <c r="Q466" s="33" t="str">
        <f ca="1">IF(KALINDO[[#This Row],[//]]="","",INDEX(INDIRECT($2:$2),KALINDO[[#This Row],[//]]))</f>
        <v/>
      </c>
      <c r="R4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66" s="45" t="str">
        <f ca="1">IF(KALINDO[[#This Row],[//]]="","",IF(INDEX(INDIRECT($2:$2),KALINDO[[#This Row],[//]])="","",INDEX(INDIRECT($2:$2),KALINDO[[#This Row],[//]])))</f>
        <v/>
      </c>
      <c r="U466" s="32" t="str">
        <f ca="1">IF(KALINDO[[#This Row],[//]]="","",INDEX(INDIRECT($2:$2),KALINDO[[#This Row],[//]]))</f>
        <v/>
      </c>
      <c r="V466" s="32" t="str">
        <f ca="1">LOWER(SUBSTITUTE(SUBSTITUTE(SUBSTITUTE(SUBSTITUTE(SUBSTITUTE(SUBSTITUTE(SUBSTITUTE(KALINDO[[#This Row],[N.B.nota]]," ",""),"-",""),"(",""),")",""),".",""),",",""),"/",""))</f>
        <v/>
      </c>
      <c r="W466" s="32" t="str">
        <f ca="1">IF(KALINDO[[#This Row],[concat]]="","",MATCH(KALINDO[[#This Row],[concat]],[3]!db[NB NOTA_C],0)+1)</f>
        <v/>
      </c>
      <c r="X466" s="32" t="str">
        <f ca="1">IF(KALINDO[[#This Row],[N.B.nota]]="","",ADDRESS(ROW(KALINDO[QB]),COLUMN(KALINDO[QB]))&amp;":"&amp;ADDRESS(ROW(),COLUMN(KALINDO[QB])))</f>
        <v/>
      </c>
      <c r="Y466" s="46" t="str">
        <f ca="1">IF(KALINDO[[#This Row],[//]]="","",HYPERLINK("[../DB.xlsx]DB!e"&amp;MATCH(KALINDO[[#This Row],[concat]],[3]!db[NB NOTA_C],0)+1,"&gt;"))</f>
        <v/>
      </c>
      <c r="Z466" s="32" t="str">
        <f ca="1">IF(KALINDO[[#This Row],[ID NOTA]]="",INDIRECT(ADDRESS(ROW()-1,COLUMN())),KALINDO[[#This Row],[ID NOTA]])</f>
        <v>ID NOTA_H</v>
      </c>
    </row>
    <row r="467" spans="1:26" x14ac:dyDescent="0.25">
      <c r="A467" s="32"/>
      <c r="B467" s="29" t="str">
        <f>IF(KALINDO[[#This Row],[N_ID]]="","",INDEX(Table1[ID],MATCH(KALINDO[[#This Row],[N_ID]],Table1[N_ID],0)))</f>
        <v/>
      </c>
      <c r="C467" s="29" t="str">
        <f ca="1">IF(KALINDO[[#This Row],[//]]="","",HYPERLINK("[NOTA.xlsx]NOTA!D"&amp;KALINDO[[#This Row],[//]]+2,"&gt;"))</f>
        <v/>
      </c>
      <c r="D467" s="29" t="str">
        <f>IF(KALINDO[[#This Row],[ID NOTA]]="","",INDEX(Table1[QB],MATCH(KALINDO[[#This Row],[ID NOTA]],Table1[ID],0)))</f>
        <v/>
      </c>
      <c r="E46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67" s="29"/>
      <c r="G467" s="30" t="str">
        <f ca="1">IF(KALINDO[[#This Row],[N_ID]]="","",INDEX(INDIRECT($2:$2),KALINDO[[#This Row],[//]]))</f>
        <v/>
      </c>
      <c r="H467" s="30" t="str">
        <f ca="1">IF(KALINDO[[#This Row],[N_ID]]="","",INDEX(INDIRECT($2:$2),KALINDO[[#This Row],[//]]))</f>
        <v/>
      </c>
      <c r="I467" s="32" t="str">
        <f ca="1">IF(KALINDO[[#This Row],[N_ID]]="","",INDEX(INDIRECT($2:$2),KALINDO[[#This Row],[//]]))</f>
        <v/>
      </c>
      <c r="J467" s="32" t="str">
        <f ca="1">IF(KALINDO[[#This Row],[//]]="","",INDEX([3]!db[NB PAJAK],KALINDO[[#This Row],[stt]]-1))</f>
        <v/>
      </c>
      <c r="K467" s="29" t="str">
        <f ca="1">IF(KALINDO[[#This Row],[//]]="","",INDEX(INDIRECT($2:$2),KALINDO[[#This Row],[//]]))</f>
        <v/>
      </c>
      <c r="L467" s="29" t="str">
        <f ca="1">IF(KALINDO[[#This Row],[//]]="","",INDEX(INDIRECT($2:$2),KALINDO[[#This Row],[//]]))</f>
        <v/>
      </c>
      <c r="M467" s="29" t="str">
        <f ca="1">IF(KALINDO[[#This Row],[//]]="","",INDEX(INDIRECT($2:$2),KALINDO[[#This Row],[//]]))</f>
        <v/>
      </c>
      <c r="N467" s="33" t="str">
        <f ca="1">IF(KALINDO[[#This Row],[//]]="","",INDEX(INDIRECT($2:$2),KALINDO[[#This Row],[//]]))</f>
        <v/>
      </c>
      <c r="O467" s="44" t="str">
        <f ca="1">IF(KALINDO[[#This Row],[//]]="","",INDEX(INDIRECT($2:$2),KALINDO[[#This Row],[//]]))</f>
        <v/>
      </c>
      <c r="P467" s="44" t="str">
        <f ca="1">IF(KALINDO[[#This Row],[//]]="","",IF(INDEX(INDIRECT($2:$2),KALINDO[[#This Row],[//]])="","",INDEX(INDIRECT($2:$2),KALINDO[[#This Row],[//]])))</f>
        <v/>
      </c>
      <c r="Q467" s="33" t="str">
        <f ca="1">IF(KALINDO[[#This Row],[//]]="","",INDEX(INDIRECT($2:$2),KALINDO[[#This Row],[//]]))</f>
        <v/>
      </c>
      <c r="R4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67" s="45" t="str">
        <f ca="1">IF(KALINDO[[#This Row],[//]]="","",IF(INDEX(INDIRECT($2:$2),KALINDO[[#This Row],[//]])="","",INDEX(INDIRECT($2:$2),KALINDO[[#This Row],[//]])))</f>
        <v/>
      </c>
      <c r="U467" s="32" t="str">
        <f ca="1">IF(KALINDO[[#This Row],[//]]="","",INDEX(INDIRECT($2:$2),KALINDO[[#This Row],[//]]))</f>
        <v/>
      </c>
      <c r="V467" s="32" t="str">
        <f ca="1">LOWER(SUBSTITUTE(SUBSTITUTE(SUBSTITUTE(SUBSTITUTE(SUBSTITUTE(SUBSTITUTE(SUBSTITUTE(KALINDO[[#This Row],[N.B.nota]]," ",""),"-",""),"(",""),")",""),".",""),",",""),"/",""))</f>
        <v/>
      </c>
      <c r="W467" s="32" t="str">
        <f ca="1">IF(KALINDO[[#This Row],[concat]]="","",MATCH(KALINDO[[#This Row],[concat]],[3]!db[NB NOTA_C],0)+1)</f>
        <v/>
      </c>
      <c r="X467" s="32" t="str">
        <f ca="1">IF(KALINDO[[#This Row],[N.B.nota]]="","",ADDRESS(ROW(KALINDO[QB]),COLUMN(KALINDO[QB]))&amp;":"&amp;ADDRESS(ROW(),COLUMN(KALINDO[QB])))</f>
        <v/>
      </c>
      <c r="Y467" s="46" t="str">
        <f ca="1">IF(KALINDO[[#This Row],[//]]="","",HYPERLINK("[../DB.xlsx]DB!e"&amp;MATCH(KALINDO[[#This Row],[concat]],[3]!db[NB NOTA_C],0)+1,"&gt;"))</f>
        <v/>
      </c>
      <c r="Z467" s="32" t="str">
        <f ca="1">IF(KALINDO[[#This Row],[ID NOTA]]="",INDIRECT(ADDRESS(ROW()-1,COLUMN())),KALINDO[[#This Row],[ID NOTA]])</f>
        <v>ID NOTA_H</v>
      </c>
    </row>
    <row r="468" spans="1:26" x14ac:dyDescent="0.25">
      <c r="A468" s="32"/>
      <c r="B468" s="29" t="str">
        <f>IF(KALINDO[[#This Row],[N_ID]]="","",INDEX(Table1[ID],MATCH(KALINDO[[#This Row],[N_ID]],Table1[N_ID],0)))</f>
        <v/>
      </c>
      <c r="C468" s="29" t="str">
        <f ca="1">IF(KALINDO[[#This Row],[//]]="","",HYPERLINK("[NOTA.xlsx]NOTA!D"&amp;KALINDO[[#This Row],[//]]+2,"&gt;"))</f>
        <v/>
      </c>
      <c r="D468" s="29" t="str">
        <f>IF(KALINDO[[#This Row],[ID NOTA]]="","",INDEX(Table1[QB],MATCH(KALINDO[[#This Row],[ID NOTA]],Table1[ID],0)))</f>
        <v/>
      </c>
      <c r="E46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68" s="29"/>
      <c r="G468" s="30" t="str">
        <f ca="1">IF(KALINDO[[#This Row],[N_ID]]="","",INDEX(INDIRECT($2:$2),KALINDO[[#This Row],[//]]))</f>
        <v/>
      </c>
      <c r="H468" s="30" t="str">
        <f ca="1">IF(KALINDO[[#This Row],[N_ID]]="","",INDEX(INDIRECT($2:$2),KALINDO[[#This Row],[//]]))</f>
        <v/>
      </c>
      <c r="I468" s="32" t="str">
        <f ca="1">IF(KALINDO[[#This Row],[N_ID]]="","",INDEX(INDIRECT($2:$2),KALINDO[[#This Row],[//]]))</f>
        <v/>
      </c>
      <c r="J468" s="32" t="str">
        <f ca="1">IF(KALINDO[[#This Row],[//]]="","",INDEX([3]!db[NB PAJAK],KALINDO[[#This Row],[stt]]-1))</f>
        <v/>
      </c>
      <c r="K468" s="29" t="str">
        <f ca="1">IF(KALINDO[[#This Row],[//]]="","",INDEX(INDIRECT($2:$2),KALINDO[[#This Row],[//]]))</f>
        <v/>
      </c>
      <c r="L468" s="29" t="str">
        <f ca="1">IF(KALINDO[[#This Row],[//]]="","",INDEX(INDIRECT($2:$2),KALINDO[[#This Row],[//]]))</f>
        <v/>
      </c>
      <c r="M468" s="29" t="str">
        <f ca="1">IF(KALINDO[[#This Row],[//]]="","",INDEX(INDIRECT($2:$2),KALINDO[[#This Row],[//]]))</f>
        <v/>
      </c>
      <c r="N468" s="33" t="str">
        <f ca="1">IF(KALINDO[[#This Row],[//]]="","",INDEX(INDIRECT($2:$2),KALINDO[[#This Row],[//]]))</f>
        <v/>
      </c>
      <c r="O468" s="44" t="str">
        <f ca="1">IF(KALINDO[[#This Row],[//]]="","",INDEX(INDIRECT($2:$2),KALINDO[[#This Row],[//]]))</f>
        <v/>
      </c>
      <c r="P468" s="44" t="str">
        <f ca="1">IF(KALINDO[[#This Row],[//]]="","",IF(INDEX(INDIRECT($2:$2),KALINDO[[#This Row],[//]])="","",INDEX(INDIRECT($2:$2),KALINDO[[#This Row],[//]])))</f>
        <v/>
      </c>
      <c r="Q468" s="33" t="str">
        <f ca="1">IF(KALINDO[[#This Row],[//]]="","",INDEX(INDIRECT($2:$2),KALINDO[[#This Row],[//]]))</f>
        <v/>
      </c>
      <c r="R4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68" s="45" t="str">
        <f ca="1">IF(KALINDO[[#This Row],[//]]="","",IF(INDEX(INDIRECT($2:$2),KALINDO[[#This Row],[//]])="","",INDEX(INDIRECT($2:$2),KALINDO[[#This Row],[//]])))</f>
        <v/>
      </c>
      <c r="U468" s="32" t="str">
        <f ca="1">IF(KALINDO[[#This Row],[//]]="","",INDEX(INDIRECT($2:$2),KALINDO[[#This Row],[//]]))</f>
        <v/>
      </c>
      <c r="V468" s="32" t="str">
        <f ca="1">LOWER(SUBSTITUTE(SUBSTITUTE(SUBSTITUTE(SUBSTITUTE(SUBSTITUTE(SUBSTITUTE(SUBSTITUTE(KALINDO[[#This Row],[N.B.nota]]," ",""),"-",""),"(",""),")",""),".",""),",",""),"/",""))</f>
        <v/>
      </c>
      <c r="W468" s="32" t="str">
        <f ca="1">IF(KALINDO[[#This Row],[concat]]="","",MATCH(KALINDO[[#This Row],[concat]],[3]!db[NB NOTA_C],0)+1)</f>
        <v/>
      </c>
      <c r="X468" s="32" t="str">
        <f ca="1">IF(KALINDO[[#This Row],[N.B.nota]]="","",ADDRESS(ROW(KALINDO[QB]),COLUMN(KALINDO[QB]))&amp;":"&amp;ADDRESS(ROW(),COLUMN(KALINDO[QB])))</f>
        <v/>
      </c>
      <c r="Y468" s="46" t="str">
        <f ca="1">IF(KALINDO[[#This Row],[//]]="","",HYPERLINK("[../DB.xlsx]DB!e"&amp;MATCH(KALINDO[[#This Row],[concat]],[3]!db[NB NOTA_C],0)+1,"&gt;"))</f>
        <v/>
      </c>
      <c r="Z468" s="32" t="str">
        <f ca="1">IF(KALINDO[[#This Row],[ID NOTA]]="",INDIRECT(ADDRESS(ROW()-1,COLUMN())),KALINDO[[#This Row],[ID NOTA]])</f>
        <v>ID NOTA_H</v>
      </c>
    </row>
    <row r="469" spans="1:26" x14ac:dyDescent="0.25">
      <c r="A469" s="32"/>
      <c r="B469" s="29" t="str">
        <f>IF(KALINDO[[#This Row],[N_ID]]="","",INDEX(Table1[ID],MATCH(KALINDO[[#This Row],[N_ID]],Table1[N_ID],0)))</f>
        <v/>
      </c>
      <c r="C469" s="29" t="str">
        <f ca="1">IF(KALINDO[[#This Row],[//]]="","",HYPERLINK("[NOTA.xlsx]NOTA!D"&amp;KALINDO[[#This Row],[//]]+2,"&gt;"))</f>
        <v/>
      </c>
      <c r="D469" s="29" t="str">
        <f>IF(KALINDO[[#This Row],[ID NOTA]]="","",INDEX(Table1[QB],MATCH(KALINDO[[#This Row],[ID NOTA]],Table1[ID],0)))</f>
        <v/>
      </c>
      <c r="E46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69" s="29"/>
      <c r="G469" s="30" t="str">
        <f ca="1">IF(KALINDO[[#This Row],[N_ID]]="","",INDEX(INDIRECT($2:$2),KALINDO[[#This Row],[//]]))</f>
        <v/>
      </c>
      <c r="H469" s="30" t="str">
        <f ca="1">IF(KALINDO[[#This Row],[N_ID]]="","",INDEX(INDIRECT($2:$2),KALINDO[[#This Row],[//]]))</f>
        <v/>
      </c>
      <c r="I469" s="32" t="str">
        <f ca="1">IF(KALINDO[[#This Row],[N_ID]]="","",INDEX(INDIRECT($2:$2),KALINDO[[#This Row],[//]]))</f>
        <v/>
      </c>
      <c r="J469" s="32" t="str">
        <f ca="1">IF(KALINDO[[#This Row],[//]]="","",INDEX([3]!db[NB PAJAK],KALINDO[[#This Row],[stt]]-1))</f>
        <v/>
      </c>
      <c r="K469" s="29" t="str">
        <f ca="1">IF(KALINDO[[#This Row],[//]]="","",INDEX(INDIRECT($2:$2),KALINDO[[#This Row],[//]]))</f>
        <v/>
      </c>
      <c r="L469" s="29" t="str">
        <f ca="1">IF(KALINDO[[#This Row],[//]]="","",INDEX(INDIRECT($2:$2),KALINDO[[#This Row],[//]]))</f>
        <v/>
      </c>
      <c r="M469" s="29" t="str">
        <f ca="1">IF(KALINDO[[#This Row],[//]]="","",INDEX(INDIRECT($2:$2),KALINDO[[#This Row],[//]]))</f>
        <v/>
      </c>
      <c r="N469" s="33" t="str">
        <f ca="1">IF(KALINDO[[#This Row],[//]]="","",INDEX(INDIRECT($2:$2),KALINDO[[#This Row],[//]]))</f>
        <v/>
      </c>
      <c r="O469" s="44" t="str">
        <f ca="1">IF(KALINDO[[#This Row],[//]]="","",INDEX(INDIRECT($2:$2),KALINDO[[#This Row],[//]]))</f>
        <v/>
      </c>
      <c r="P469" s="44" t="str">
        <f ca="1">IF(KALINDO[[#This Row],[//]]="","",IF(INDEX(INDIRECT($2:$2),KALINDO[[#This Row],[//]])="","",INDEX(INDIRECT($2:$2),KALINDO[[#This Row],[//]])))</f>
        <v/>
      </c>
      <c r="Q469" s="33" t="str">
        <f ca="1">IF(KALINDO[[#This Row],[//]]="","",INDEX(INDIRECT($2:$2),KALINDO[[#This Row],[//]]))</f>
        <v/>
      </c>
      <c r="R4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69" s="45" t="str">
        <f ca="1">IF(KALINDO[[#This Row],[//]]="","",IF(INDEX(INDIRECT($2:$2),KALINDO[[#This Row],[//]])="","",INDEX(INDIRECT($2:$2),KALINDO[[#This Row],[//]])))</f>
        <v/>
      </c>
      <c r="U469" s="32" t="str">
        <f ca="1">IF(KALINDO[[#This Row],[//]]="","",INDEX(INDIRECT($2:$2),KALINDO[[#This Row],[//]]))</f>
        <v/>
      </c>
      <c r="V469" s="32" t="str">
        <f ca="1">LOWER(SUBSTITUTE(SUBSTITUTE(SUBSTITUTE(SUBSTITUTE(SUBSTITUTE(SUBSTITUTE(SUBSTITUTE(KALINDO[[#This Row],[N.B.nota]]," ",""),"-",""),"(",""),")",""),".",""),",",""),"/",""))</f>
        <v/>
      </c>
      <c r="W469" s="32" t="str">
        <f ca="1">IF(KALINDO[[#This Row],[concat]]="","",MATCH(KALINDO[[#This Row],[concat]],[3]!db[NB NOTA_C],0)+1)</f>
        <v/>
      </c>
      <c r="X469" s="32" t="str">
        <f ca="1">IF(KALINDO[[#This Row],[N.B.nota]]="","",ADDRESS(ROW(KALINDO[QB]),COLUMN(KALINDO[QB]))&amp;":"&amp;ADDRESS(ROW(),COLUMN(KALINDO[QB])))</f>
        <v/>
      </c>
      <c r="Y469" s="46" t="str">
        <f ca="1">IF(KALINDO[[#This Row],[//]]="","",HYPERLINK("[../DB.xlsx]DB!e"&amp;MATCH(KALINDO[[#This Row],[concat]],[3]!db[NB NOTA_C],0)+1,"&gt;"))</f>
        <v/>
      </c>
      <c r="Z469" s="32" t="str">
        <f ca="1">IF(KALINDO[[#This Row],[ID NOTA]]="",INDIRECT(ADDRESS(ROW()-1,COLUMN())),KALINDO[[#This Row],[ID NOTA]])</f>
        <v>ID NOTA_H</v>
      </c>
    </row>
    <row r="470" spans="1:26" x14ac:dyDescent="0.25">
      <c r="A470" s="32"/>
      <c r="B470" s="29" t="str">
        <f>IF(KALINDO[[#This Row],[N_ID]]="","",INDEX(Table1[ID],MATCH(KALINDO[[#This Row],[N_ID]],Table1[N_ID],0)))</f>
        <v/>
      </c>
      <c r="C470" s="29" t="str">
        <f ca="1">IF(KALINDO[[#This Row],[//]]="","",HYPERLINK("[NOTA.xlsx]NOTA!D"&amp;KALINDO[[#This Row],[//]]+2,"&gt;"))</f>
        <v/>
      </c>
      <c r="D470" s="29" t="str">
        <f>IF(KALINDO[[#This Row],[ID NOTA]]="","",INDEX(Table1[QB],MATCH(KALINDO[[#This Row],[ID NOTA]],Table1[ID],0)))</f>
        <v/>
      </c>
      <c r="E47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70" s="29"/>
      <c r="G470" s="30" t="str">
        <f ca="1">IF(KALINDO[[#This Row],[N_ID]]="","",INDEX(INDIRECT($2:$2),KALINDO[[#This Row],[//]]))</f>
        <v/>
      </c>
      <c r="H470" s="30" t="str">
        <f ca="1">IF(KALINDO[[#This Row],[N_ID]]="","",INDEX(INDIRECT($2:$2),KALINDO[[#This Row],[//]]))</f>
        <v/>
      </c>
      <c r="I470" s="32" t="str">
        <f ca="1">IF(KALINDO[[#This Row],[N_ID]]="","",INDEX(INDIRECT($2:$2),KALINDO[[#This Row],[//]]))</f>
        <v/>
      </c>
      <c r="J470" s="32" t="str">
        <f ca="1">IF(KALINDO[[#This Row],[//]]="","",INDEX([3]!db[NB PAJAK],KALINDO[[#This Row],[stt]]-1))</f>
        <v/>
      </c>
      <c r="K470" s="29" t="str">
        <f ca="1">IF(KALINDO[[#This Row],[//]]="","",INDEX(INDIRECT($2:$2),KALINDO[[#This Row],[//]]))</f>
        <v/>
      </c>
      <c r="L470" s="29" t="str">
        <f ca="1">IF(KALINDO[[#This Row],[//]]="","",INDEX(INDIRECT($2:$2),KALINDO[[#This Row],[//]]))</f>
        <v/>
      </c>
      <c r="M470" s="29" t="str">
        <f ca="1">IF(KALINDO[[#This Row],[//]]="","",INDEX(INDIRECT($2:$2),KALINDO[[#This Row],[//]]))</f>
        <v/>
      </c>
      <c r="N470" s="33" t="str">
        <f ca="1">IF(KALINDO[[#This Row],[//]]="","",INDEX(INDIRECT($2:$2),KALINDO[[#This Row],[//]]))</f>
        <v/>
      </c>
      <c r="O470" s="44" t="str">
        <f ca="1">IF(KALINDO[[#This Row],[//]]="","",INDEX(INDIRECT($2:$2),KALINDO[[#This Row],[//]]))</f>
        <v/>
      </c>
      <c r="P470" s="44" t="str">
        <f ca="1">IF(KALINDO[[#This Row],[//]]="","",IF(INDEX(INDIRECT($2:$2),KALINDO[[#This Row],[//]])="","",INDEX(INDIRECT($2:$2),KALINDO[[#This Row],[//]])))</f>
        <v/>
      </c>
      <c r="Q470" s="33" t="str">
        <f ca="1">IF(KALINDO[[#This Row],[//]]="","",INDEX(INDIRECT($2:$2),KALINDO[[#This Row],[//]]))</f>
        <v/>
      </c>
      <c r="R4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70" s="45" t="str">
        <f ca="1">IF(KALINDO[[#This Row],[//]]="","",IF(INDEX(INDIRECT($2:$2),KALINDO[[#This Row],[//]])="","",INDEX(INDIRECT($2:$2),KALINDO[[#This Row],[//]])))</f>
        <v/>
      </c>
      <c r="U470" s="32" t="str">
        <f ca="1">IF(KALINDO[[#This Row],[//]]="","",INDEX(INDIRECT($2:$2),KALINDO[[#This Row],[//]]))</f>
        <v/>
      </c>
      <c r="V470" s="32" t="str">
        <f ca="1">LOWER(SUBSTITUTE(SUBSTITUTE(SUBSTITUTE(SUBSTITUTE(SUBSTITUTE(SUBSTITUTE(SUBSTITUTE(KALINDO[[#This Row],[N.B.nota]]," ",""),"-",""),"(",""),")",""),".",""),",",""),"/",""))</f>
        <v/>
      </c>
      <c r="W470" s="32" t="str">
        <f ca="1">IF(KALINDO[[#This Row],[concat]]="","",MATCH(KALINDO[[#This Row],[concat]],[3]!db[NB NOTA_C],0)+1)</f>
        <v/>
      </c>
      <c r="X470" s="32" t="str">
        <f ca="1">IF(KALINDO[[#This Row],[N.B.nota]]="","",ADDRESS(ROW(KALINDO[QB]),COLUMN(KALINDO[QB]))&amp;":"&amp;ADDRESS(ROW(),COLUMN(KALINDO[QB])))</f>
        <v/>
      </c>
      <c r="Y470" s="46" t="str">
        <f ca="1">IF(KALINDO[[#This Row],[//]]="","",HYPERLINK("[../DB.xlsx]DB!e"&amp;MATCH(KALINDO[[#This Row],[concat]],[3]!db[NB NOTA_C],0)+1,"&gt;"))</f>
        <v/>
      </c>
      <c r="Z470" s="32" t="str">
        <f ca="1">IF(KALINDO[[#This Row],[ID NOTA]]="",INDIRECT(ADDRESS(ROW()-1,COLUMN())),KALINDO[[#This Row],[ID NOTA]])</f>
        <v>ID NOTA_H</v>
      </c>
    </row>
    <row r="471" spans="1:26" x14ac:dyDescent="0.25">
      <c r="A471" s="32"/>
      <c r="B471" s="29" t="str">
        <f>IF(KALINDO[[#This Row],[N_ID]]="","",INDEX(Table1[ID],MATCH(KALINDO[[#This Row],[N_ID]],Table1[N_ID],0)))</f>
        <v/>
      </c>
      <c r="C471" s="29" t="str">
        <f ca="1">IF(KALINDO[[#This Row],[//]]="","",HYPERLINK("[NOTA.xlsx]NOTA!D"&amp;KALINDO[[#This Row],[//]]+2,"&gt;"))</f>
        <v/>
      </c>
      <c r="D471" s="29" t="str">
        <f>IF(KALINDO[[#This Row],[ID NOTA]]="","",INDEX(Table1[QB],MATCH(KALINDO[[#This Row],[ID NOTA]],Table1[ID],0)))</f>
        <v/>
      </c>
      <c r="E47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71" s="29"/>
      <c r="G471" s="30" t="str">
        <f ca="1">IF(KALINDO[[#This Row],[N_ID]]="","",INDEX(INDIRECT($2:$2),KALINDO[[#This Row],[//]]))</f>
        <v/>
      </c>
      <c r="H471" s="30" t="str">
        <f ca="1">IF(KALINDO[[#This Row],[N_ID]]="","",INDEX(INDIRECT($2:$2),KALINDO[[#This Row],[//]]))</f>
        <v/>
      </c>
      <c r="I471" s="32" t="str">
        <f ca="1">IF(KALINDO[[#This Row],[N_ID]]="","",INDEX(INDIRECT($2:$2),KALINDO[[#This Row],[//]]))</f>
        <v/>
      </c>
      <c r="J471" s="32" t="str">
        <f ca="1">IF(KALINDO[[#This Row],[//]]="","",INDEX([3]!db[NB PAJAK],KALINDO[[#This Row],[stt]]-1))</f>
        <v/>
      </c>
      <c r="K471" s="29" t="str">
        <f ca="1">IF(KALINDO[[#This Row],[//]]="","",INDEX(INDIRECT($2:$2),KALINDO[[#This Row],[//]]))</f>
        <v/>
      </c>
      <c r="L471" s="29" t="str">
        <f ca="1">IF(KALINDO[[#This Row],[//]]="","",INDEX(INDIRECT($2:$2),KALINDO[[#This Row],[//]]))</f>
        <v/>
      </c>
      <c r="M471" s="29" t="str">
        <f ca="1">IF(KALINDO[[#This Row],[//]]="","",INDEX(INDIRECT($2:$2),KALINDO[[#This Row],[//]]))</f>
        <v/>
      </c>
      <c r="N471" s="33" t="str">
        <f ca="1">IF(KALINDO[[#This Row],[//]]="","",INDEX(INDIRECT($2:$2),KALINDO[[#This Row],[//]]))</f>
        <v/>
      </c>
      <c r="O471" s="44" t="str">
        <f ca="1">IF(KALINDO[[#This Row],[//]]="","",INDEX(INDIRECT($2:$2),KALINDO[[#This Row],[//]]))</f>
        <v/>
      </c>
      <c r="P471" s="44" t="str">
        <f ca="1">IF(KALINDO[[#This Row],[//]]="","",IF(INDEX(INDIRECT($2:$2),KALINDO[[#This Row],[//]])="","",INDEX(INDIRECT($2:$2),KALINDO[[#This Row],[//]])))</f>
        <v/>
      </c>
      <c r="Q471" s="33" t="str">
        <f ca="1">IF(KALINDO[[#This Row],[//]]="","",INDEX(INDIRECT($2:$2),KALINDO[[#This Row],[//]]))</f>
        <v/>
      </c>
      <c r="R4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71" s="45" t="str">
        <f ca="1">IF(KALINDO[[#This Row],[//]]="","",IF(INDEX(INDIRECT($2:$2),KALINDO[[#This Row],[//]])="","",INDEX(INDIRECT($2:$2),KALINDO[[#This Row],[//]])))</f>
        <v/>
      </c>
      <c r="U471" s="32" t="str">
        <f ca="1">IF(KALINDO[[#This Row],[//]]="","",INDEX(INDIRECT($2:$2),KALINDO[[#This Row],[//]]))</f>
        <v/>
      </c>
      <c r="V471" s="32" t="str">
        <f ca="1">LOWER(SUBSTITUTE(SUBSTITUTE(SUBSTITUTE(SUBSTITUTE(SUBSTITUTE(SUBSTITUTE(SUBSTITUTE(KALINDO[[#This Row],[N.B.nota]]," ",""),"-",""),"(",""),")",""),".",""),",",""),"/",""))</f>
        <v/>
      </c>
      <c r="W471" s="32" t="str">
        <f ca="1">IF(KALINDO[[#This Row],[concat]]="","",MATCH(KALINDO[[#This Row],[concat]],[3]!db[NB NOTA_C],0)+1)</f>
        <v/>
      </c>
      <c r="X471" s="32" t="str">
        <f ca="1">IF(KALINDO[[#This Row],[N.B.nota]]="","",ADDRESS(ROW(KALINDO[QB]),COLUMN(KALINDO[QB]))&amp;":"&amp;ADDRESS(ROW(),COLUMN(KALINDO[QB])))</f>
        <v/>
      </c>
      <c r="Y471" s="46" t="str">
        <f ca="1">IF(KALINDO[[#This Row],[//]]="","",HYPERLINK("[../DB.xlsx]DB!e"&amp;MATCH(KALINDO[[#This Row],[concat]],[3]!db[NB NOTA_C],0)+1,"&gt;"))</f>
        <v/>
      </c>
      <c r="Z471" s="32" t="str">
        <f ca="1">IF(KALINDO[[#This Row],[ID NOTA]]="",INDIRECT(ADDRESS(ROW()-1,COLUMN())),KALINDO[[#This Row],[ID NOTA]])</f>
        <v>ID NOTA_H</v>
      </c>
    </row>
    <row r="472" spans="1:26" x14ac:dyDescent="0.25">
      <c r="A472" s="32"/>
      <c r="B472" s="29" t="str">
        <f>IF(KALINDO[[#This Row],[N_ID]]="","",INDEX(Table1[ID],MATCH(KALINDO[[#This Row],[N_ID]],Table1[N_ID],0)))</f>
        <v/>
      </c>
      <c r="C472" s="29" t="str">
        <f ca="1">IF(KALINDO[[#This Row],[//]]="","",HYPERLINK("[NOTA.xlsx]NOTA!D"&amp;KALINDO[[#This Row],[//]]+2,"&gt;"))</f>
        <v/>
      </c>
      <c r="D472" s="29" t="str">
        <f>IF(KALINDO[[#This Row],[ID NOTA]]="","",INDEX(Table1[QB],MATCH(KALINDO[[#This Row],[ID NOTA]],Table1[ID],0)))</f>
        <v/>
      </c>
      <c r="E47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72" s="29"/>
      <c r="G472" s="30" t="str">
        <f ca="1">IF(KALINDO[[#This Row],[N_ID]]="","",INDEX(INDIRECT($2:$2),KALINDO[[#This Row],[//]]))</f>
        <v/>
      </c>
      <c r="H472" s="30" t="str">
        <f ca="1">IF(KALINDO[[#This Row],[N_ID]]="","",INDEX(INDIRECT($2:$2),KALINDO[[#This Row],[//]]))</f>
        <v/>
      </c>
      <c r="I472" s="32" t="str">
        <f ca="1">IF(KALINDO[[#This Row],[N_ID]]="","",INDEX(INDIRECT($2:$2),KALINDO[[#This Row],[//]]))</f>
        <v/>
      </c>
      <c r="J472" s="32" t="str">
        <f ca="1">IF(KALINDO[[#This Row],[//]]="","",INDEX([3]!db[NB PAJAK],KALINDO[[#This Row],[stt]]-1))</f>
        <v/>
      </c>
      <c r="K472" s="29" t="str">
        <f ca="1">IF(KALINDO[[#This Row],[//]]="","",INDEX(INDIRECT($2:$2),KALINDO[[#This Row],[//]]))</f>
        <v/>
      </c>
      <c r="L472" s="29" t="str">
        <f ca="1">IF(KALINDO[[#This Row],[//]]="","",INDEX(INDIRECT($2:$2),KALINDO[[#This Row],[//]]))</f>
        <v/>
      </c>
      <c r="M472" s="29" t="str">
        <f ca="1">IF(KALINDO[[#This Row],[//]]="","",INDEX(INDIRECT($2:$2),KALINDO[[#This Row],[//]]))</f>
        <v/>
      </c>
      <c r="N472" s="33" t="str">
        <f ca="1">IF(KALINDO[[#This Row],[//]]="","",INDEX(INDIRECT($2:$2),KALINDO[[#This Row],[//]]))</f>
        <v/>
      </c>
      <c r="O472" s="44" t="str">
        <f ca="1">IF(KALINDO[[#This Row],[//]]="","",INDEX(INDIRECT($2:$2),KALINDO[[#This Row],[//]]))</f>
        <v/>
      </c>
      <c r="P472" s="44" t="str">
        <f ca="1">IF(KALINDO[[#This Row],[//]]="","",IF(INDEX(INDIRECT($2:$2),KALINDO[[#This Row],[//]])="","",INDEX(INDIRECT($2:$2),KALINDO[[#This Row],[//]])))</f>
        <v/>
      </c>
      <c r="Q472" s="33" t="str">
        <f ca="1">IF(KALINDO[[#This Row],[//]]="","",INDEX(INDIRECT($2:$2),KALINDO[[#This Row],[//]]))</f>
        <v/>
      </c>
      <c r="R4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72" s="45" t="str">
        <f ca="1">IF(KALINDO[[#This Row],[//]]="","",IF(INDEX(INDIRECT($2:$2),KALINDO[[#This Row],[//]])="","",INDEX(INDIRECT($2:$2),KALINDO[[#This Row],[//]])))</f>
        <v/>
      </c>
      <c r="U472" s="32" t="str">
        <f ca="1">IF(KALINDO[[#This Row],[//]]="","",INDEX(INDIRECT($2:$2),KALINDO[[#This Row],[//]]))</f>
        <v/>
      </c>
      <c r="V472" s="32" t="str">
        <f ca="1">LOWER(SUBSTITUTE(SUBSTITUTE(SUBSTITUTE(SUBSTITUTE(SUBSTITUTE(SUBSTITUTE(SUBSTITUTE(KALINDO[[#This Row],[N.B.nota]]," ",""),"-",""),"(",""),")",""),".",""),",",""),"/",""))</f>
        <v/>
      </c>
      <c r="W472" s="32" t="str">
        <f ca="1">IF(KALINDO[[#This Row],[concat]]="","",MATCH(KALINDO[[#This Row],[concat]],[3]!db[NB NOTA_C],0)+1)</f>
        <v/>
      </c>
      <c r="X472" s="32" t="str">
        <f ca="1">IF(KALINDO[[#This Row],[N.B.nota]]="","",ADDRESS(ROW(KALINDO[QB]),COLUMN(KALINDO[QB]))&amp;":"&amp;ADDRESS(ROW(),COLUMN(KALINDO[QB])))</f>
        <v/>
      </c>
      <c r="Y472" s="46" t="str">
        <f ca="1">IF(KALINDO[[#This Row],[//]]="","",HYPERLINK("[../DB.xlsx]DB!e"&amp;MATCH(KALINDO[[#This Row],[concat]],[3]!db[NB NOTA_C],0)+1,"&gt;"))</f>
        <v/>
      </c>
      <c r="Z472" s="32" t="str">
        <f ca="1">IF(KALINDO[[#This Row],[ID NOTA]]="",INDIRECT(ADDRESS(ROW()-1,COLUMN())),KALINDO[[#This Row],[ID NOTA]])</f>
        <v>ID NOTA_H</v>
      </c>
    </row>
    <row r="473" spans="1:26" x14ac:dyDescent="0.25">
      <c r="A473" s="32"/>
      <c r="B473" s="29" t="str">
        <f>IF(KALINDO[[#This Row],[N_ID]]="","",INDEX(Table1[ID],MATCH(KALINDO[[#This Row],[N_ID]],Table1[N_ID],0)))</f>
        <v/>
      </c>
      <c r="C473" s="29" t="str">
        <f ca="1">IF(KALINDO[[#This Row],[//]]="","",HYPERLINK("[NOTA.xlsx]NOTA!D"&amp;KALINDO[[#This Row],[//]]+2,"&gt;"))</f>
        <v/>
      </c>
      <c r="D473" s="29" t="str">
        <f>IF(KALINDO[[#This Row],[ID NOTA]]="","",INDEX(Table1[QB],MATCH(KALINDO[[#This Row],[ID NOTA]],Table1[ID],0)))</f>
        <v/>
      </c>
      <c r="E47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73" s="29"/>
      <c r="G473" s="30" t="str">
        <f ca="1">IF(KALINDO[[#This Row],[N_ID]]="","",INDEX(INDIRECT($2:$2),KALINDO[[#This Row],[//]]))</f>
        <v/>
      </c>
      <c r="H473" s="30" t="str">
        <f ca="1">IF(KALINDO[[#This Row],[N_ID]]="","",INDEX(INDIRECT($2:$2),KALINDO[[#This Row],[//]]))</f>
        <v/>
      </c>
      <c r="I473" s="32" t="str">
        <f ca="1">IF(KALINDO[[#This Row],[N_ID]]="","",INDEX(INDIRECT($2:$2),KALINDO[[#This Row],[//]]))</f>
        <v/>
      </c>
      <c r="J473" s="32" t="str">
        <f ca="1">IF(KALINDO[[#This Row],[//]]="","",INDEX([3]!db[NB PAJAK],KALINDO[[#This Row],[stt]]-1))</f>
        <v/>
      </c>
      <c r="K473" s="29" t="str">
        <f ca="1">IF(KALINDO[[#This Row],[//]]="","",INDEX(INDIRECT($2:$2),KALINDO[[#This Row],[//]]))</f>
        <v/>
      </c>
      <c r="L473" s="29" t="str">
        <f ca="1">IF(KALINDO[[#This Row],[//]]="","",INDEX(INDIRECT($2:$2),KALINDO[[#This Row],[//]]))</f>
        <v/>
      </c>
      <c r="M473" s="29" t="str">
        <f ca="1">IF(KALINDO[[#This Row],[//]]="","",INDEX(INDIRECT($2:$2),KALINDO[[#This Row],[//]]))</f>
        <v/>
      </c>
      <c r="N473" s="33" t="str">
        <f ca="1">IF(KALINDO[[#This Row],[//]]="","",INDEX(INDIRECT($2:$2),KALINDO[[#This Row],[//]]))</f>
        <v/>
      </c>
      <c r="O473" s="44" t="str">
        <f ca="1">IF(KALINDO[[#This Row],[//]]="","",INDEX(INDIRECT($2:$2),KALINDO[[#This Row],[//]]))</f>
        <v/>
      </c>
      <c r="P473" s="44" t="str">
        <f ca="1">IF(KALINDO[[#This Row],[//]]="","",IF(INDEX(INDIRECT($2:$2),KALINDO[[#This Row],[//]])="","",INDEX(INDIRECT($2:$2),KALINDO[[#This Row],[//]])))</f>
        <v/>
      </c>
      <c r="Q473" s="33" t="str">
        <f ca="1">IF(KALINDO[[#This Row],[//]]="","",INDEX(INDIRECT($2:$2),KALINDO[[#This Row],[//]]))</f>
        <v/>
      </c>
      <c r="R4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73" s="45" t="str">
        <f ca="1">IF(KALINDO[[#This Row],[//]]="","",IF(INDEX(INDIRECT($2:$2),KALINDO[[#This Row],[//]])="","",INDEX(INDIRECT($2:$2),KALINDO[[#This Row],[//]])))</f>
        <v/>
      </c>
      <c r="U473" s="32" t="str">
        <f ca="1">IF(KALINDO[[#This Row],[//]]="","",INDEX(INDIRECT($2:$2),KALINDO[[#This Row],[//]]))</f>
        <v/>
      </c>
      <c r="V473" s="32" t="str">
        <f ca="1">LOWER(SUBSTITUTE(SUBSTITUTE(SUBSTITUTE(SUBSTITUTE(SUBSTITUTE(SUBSTITUTE(SUBSTITUTE(KALINDO[[#This Row],[N.B.nota]]," ",""),"-",""),"(",""),")",""),".",""),",",""),"/",""))</f>
        <v/>
      </c>
      <c r="W473" s="32" t="str">
        <f ca="1">IF(KALINDO[[#This Row],[concat]]="","",MATCH(KALINDO[[#This Row],[concat]],[3]!db[NB NOTA_C],0)+1)</f>
        <v/>
      </c>
      <c r="X473" s="32" t="str">
        <f ca="1">IF(KALINDO[[#This Row],[N.B.nota]]="","",ADDRESS(ROW(KALINDO[QB]),COLUMN(KALINDO[QB]))&amp;":"&amp;ADDRESS(ROW(),COLUMN(KALINDO[QB])))</f>
        <v/>
      </c>
      <c r="Y473" s="46" t="str">
        <f ca="1">IF(KALINDO[[#This Row],[//]]="","",HYPERLINK("[../DB.xlsx]DB!e"&amp;MATCH(KALINDO[[#This Row],[concat]],[3]!db[NB NOTA_C],0)+1,"&gt;"))</f>
        <v/>
      </c>
      <c r="Z473" s="32" t="str">
        <f ca="1">IF(KALINDO[[#This Row],[ID NOTA]]="",INDIRECT(ADDRESS(ROW()-1,COLUMN())),KALINDO[[#This Row],[ID NOTA]])</f>
        <v>ID NOTA_H</v>
      </c>
    </row>
    <row r="474" spans="1:26" x14ac:dyDescent="0.25">
      <c r="A474" s="32"/>
      <c r="B474" s="29" t="str">
        <f>IF(KALINDO[[#This Row],[N_ID]]="","",INDEX(Table1[ID],MATCH(KALINDO[[#This Row],[N_ID]],Table1[N_ID],0)))</f>
        <v/>
      </c>
      <c r="C474" s="29" t="str">
        <f ca="1">IF(KALINDO[[#This Row],[//]]="","",HYPERLINK("[NOTA.xlsx]NOTA!D"&amp;KALINDO[[#This Row],[//]]+2,"&gt;"))</f>
        <v/>
      </c>
      <c r="D474" s="29" t="str">
        <f>IF(KALINDO[[#This Row],[ID NOTA]]="","",INDEX(Table1[QB],MATCH(KALINDO[[#This Row],[ID NOTA]],Table1[ID],0)))</f>
        <v/>
      </c>
      <c r="E47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74" s="29"/>
      <c r="G474" s="30" t="str">
        <f ca="1">IF(KALINDO[[#This Row],[N_ID]]="","",INDEX(INDIRECT($2:$2),KALINDO[[#This Row],[//]]))</f>
        <v/>
      </c>
      <c r="H474" s="30" t="str">
        <f ca="1">IF(KALINDO[[#This Row],[N_ID]]="","",INDEX(INDIRECT($2:$2),KALINDO[[#This Row],[//]]))</f>
        <v/>
      </c>
      <c r="I474" s="32" t="str">
        <f ca="1">IF(KALINDO[[#This Row],[N_ID]]="","",INDEX(INDIRECT($2:$2),KALINDO[[#This Row],[//]]))</f>
        <v/>
      </c>
      <c r="J474" s="32" t="str">
        <f ca="1">IF(KALINDO[[#This Row],[//]]="","",INDEX([3]!db[NB PAJAK],KALINDO[[#This Row],[stt]]-1))</f>
        <v/>
      </c>
      <c r="K474" s="29" t="str">
        <f ca="1">IF(KALINDO[[#This Row],[//]]="","",INDEX(INDIRECT($2:$2),KALINDO[[#This Row],[//]]))</f>
        <v/>
      </c>
      <c r="L474" s="29" t="str">
        <f ca="1">IF(KALINDO[[#This Row],[//]]="","",INDEX(INDIRECT($2:$2),KALINDO[[#This Row],[//]]))</f>
        <v/>
      </c>
      <c r="M474" s="29" t="str">
        <f ca="1">IF(KALINDO[[#This Row],[//]]="","",INDEX(INDIRECT($2:$2),KALINDO[[#This Row],[//]]))</f>
        <v/>
      </c>
      <c r="N474" s="33" t="str">
        <f ca="1">IF(KALINDO[[#This Row],[//]]="","",INDEX(INDIRECT($2:$2),KALINDO[[#This Row],[//]]))</f>
        <v/>
      </c>
      <c r="O474" s="44" t="str">
        <f ca="1">IF(KALINDO[[#This Row],[//]]="","",INDEX(INDIRECT($2:$2),KALINDO[[#This Row],[//]]))</f>
        <v/>
      </c>
      <c r="P474" s="44" t="str">
        <f ca="1">IF(KALINDO[[#This Row],[//]]="","",IF(INDEX(INDIRECT($2:$2),KALINDO[[#This Row],[//]])="","",INDEX(INDIRECT($2:$2),KALINDO[[#This Row],[//]])))</f>
        <v/>
      </c>
      <c r="Q474" s="33" t="str">
        <f ca="1">IF(KALINDO[[#This Row],[//]]="","",INDEX(INDIRECT($2:$2),KALINDO[[#This Row],[//]]))</f>
        <v/>
      </c>
      <c r="R4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74" s="45" t="str">
        <f ca="1">IF(KALINDO[[#This Row],[//]]="","",IF(INDEX(INDIRECT($2:$2),KALINDO[[#This Row],[//]])="","",INDEX(INDIRECT($2:$2),KALINDO[[#This Row],[//]])))</f>
        <v/>
      </c>
      <c r="U474" s="32" t="str">
        <f ca="1">IF(KALINDO[[#This Row],[//]]="","",INDEX(INDIRECT($2:$2),KALINDO[[#This Row],[//]]))</f>
        <v/>
      </c>
      <c r="V474" s="32" t="str">
        <f ca="1">LOWER(SUBSTITUTE(SUBSTITUTE(SUBSTITUTE(SUBSTITUTE(SUBSTITUTE(SUBSTITUTE(SUBSTITUTE(KALINDO[[#This Row],[N.B.nota]]," ",""),"-",""),"(",""),")",""),".",""),",",""),"/",""))</f>
        <v/>
      </c>
      <c r="W474" s="32" t="str">
        <f ca="1">IF(KALINDO[[#This Row],[concat]]="","",MATCH(KALINDO[[#This Row],[concat]],[3]!db[NB NOTA_C],0)+1)</f>
        <v/>
      </c>
      <c r="X474" s="32" t="str">
        <f ca="1">IF(KALINDO[[#This Row],[N.B.nota]]="","",ADDRESS(ROW(KALINDO[QB]),COLUMN(KALINDO[QB]))&amp;":"&amp;ADDRESS(ROW(),COLUMN(KALINDO[QB])))</f>
        <v/>
      </c>
      <c r="Y474" s="46" t="str">
        <f ca="1">IF(KALINDO[[#This Row],[//]]="","",HYPERLINK("[../DB.xlsx]DB!e"&amp;MATCH(KALINDO[[#This Row],[concat]],[3]!db[NB NOTA_C],0)+1,"&gt;"))</f>
        <v/>
      </c>
      <c r="Z474" s="32" t="str">
        <f ca="1">IF(KALINDO[[#This Row],[ID NOTA]]="",INDIRECT(ADDRESS(ROW()-1,COLUMN())),KALINDO[[#This Row],[ID NOTA]])</f>
        <v>ID NOTA_H</v>
      </c>
    </row>
    <row r="475" spans="1:26" x14ac:dyDescent="0.25">
      <c r="A475" s="32"/>
      <c r="B475" s="29" t="str">
        <f>IF(KALINDO[[#This Row],[N_ID]]="","",INDEX(Table1[ID],MATCH(KALINDO[[#This Row],[N_ID]],Table1[N_ID],0)))</f>
        <v/>
      </c>
      <c r="C475" s="29" t="str">
        <f ca="1">IF(KALINDO[[#This Row],[//]]="","",HYPERLINK("[NOTA.xlsx]NOTA!D"&amp;KALINDO[[#This Row],[//]]+2,"&gt;"))</f>
        <v/>
      </c>
      <c r="D475" s="29" t="str">
        <f>IF(KALINDO[[#This Row],[ID NOTA]]="","",INDEX(Table1[QB],MATCH(KALINDO[[#This Row],[ID NOTA]],Table1[ID],0)))</f>
        <v/>
      </c>
      <c r="E47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75" s="29"/>
      <c r="G475" s="30" t="str">
        <f ca="1">IF(KALINDO[[#This Row],[N_ID]]="","",INDEX(INDIRECT($2:$2),KALINDO[[#This Row],[//]]))</f>
        <v/>
      </c>
      <c r="H475" s="30" t="str">
        <f ca="1">IF(KALINDO[[#This Row],[N_ID]]="","",INDEX(INDIRECT($2:$2),KALINDO[[#This Row],[//]]))</f>
        <v/>
      </c>
      <c r="I475" s="32" t="str">
        <f ca="1">IF(KALINDO[[#This Row],[N_ID]]="","",INDEX(INDIRECT($2:$2),KALINDO[[#This Row],[//]]))</f>
        <v/>
      </c>
      <c r="J475" s="32" t="str">
        <f ca="1">IF(KALINDO[[#This Row],[//]]="","",INDEX([3]!db[NB PAJAK],KALINDO[[#This Row],[stt]]-1))</f>
        <v/>
      </c>
      <c r="K475" s="29" t="str">
        <f ca="1">IF(KALINDO[[#This Row],[//]]="","",INDEX(INDIRECT($2:$2),KALINDO[[#This Row],[//]]))</f>
        <v/>
      </c>
      <c r="L475" s="29" t="str">
        <f ca="1">IF(KALINDO[[#This Row],[//]]="","",INDEX(INDIRECT($2:$2),KALINDO[[#This Row],[//]]))</f>
        <v/>
      </c>
      <c r="M475" s="29" t="str">
        <f ca="1">IF(KALINDO[[#This Row],[//]]="","",INDEX(INDIRECT($2:$2),KALINDO[[#This Row],[//]]))</f>
        <v/>
      </c>
      <c r="N475" s="33" t="str">
        <f ca="1">IF(KALINDO[[#This Row],[//]]="","",INDEX(INDIRECT($2:$2),KALINDO[[#This Row],[//]]))</f>
        <v/>
      </c>
      <c r="O475" s="44" t="str">
        <f ca="1">IF(KALINDO[[#This Row],[//]]="","",INDEX(INDIRECT($2:$2),KALINDO[[#This Row],[//]]))</f>
        <v/>
      </c>
      <c r="P475" s="44" t="str">
        <f ca="1">IF(KALINDO[[#This Row],[//]]="","",IF(INDEX(INDIRECT($2:$2),KALINDO[[#This Row],[//]])="","",INDEX(INDIRECT($2:$2),KALINDO[[#This Row],[//]])))</f>
        <v/>
      </c>
      <c r="Q475" s="33" t="str">
        <f ca="1">IF(KALINDO[[#This Row],[//]]="","",INDEX(INDIRECT($2:$2),KALINDO[[#This Row],[//]]))</f>
        <v/>
      </c>
      <c r="R4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75" s="45" t="str">
        <f ca="1">IF(KALINDO[[#This Row],[//]]="","",IF(INDEX(INDIRECT($2:$2),KALINDO[[#This Row],[//]])="","",INDEX(INDIRECT($2:$2),KALINDO[[#This Row],[//]])))</f>
        <v/>
      </c>
      <c r="U475" s="32" t="str">
        <f ca="1">IF(KALINDO[[#This Row],[//]]="","",INDEX(INDIRECT($2:$2),KALINDO[[#This Row],[//]]))</f>
        <v/>
      </c>
      <c r="V475" s="32" t="str">
        <f ca="1">LOWER(SUBSTITUTE(SUBSTITUTE(SUBSTITUTE(SUBSTITUTE(SUBSTITUTE(SUBSTITUTE(SUBSTITUTE(KALINDO[[#This Row],[N.B.nota]]," ",""),"-",""),"(",""),")",""),".",""),",",""),"/",""))</f>
        <v/>
      </c>
      <c r="W475" s="32" t="str">
        <f ca="1">IF(KALINDO[[#This Row],[concat]]="","",MATCH(KALINDO[[#This Row],[concat]],[3]!db[NB NOTA_C],0)+1)</f>
        <v/>
      </c>
      <c r="X475" s="32" t="str">
        <f ca="1">IF(KALINDO[[#This Row],[N.B.nota]]="","",ADDRESS(ROW(KALINDO[QB]),COLUMN(KALINDO[QB]))&amp;":"&amp;ADDRESS(ROW(),COLUMN(KALINDO[QB])))</f>
        <v/>
      </c>
      <c r="Y475" s="46" t="str">
        <f ca="1">IF(KALINDO[[#This Row],[//]]="","",HYPERLINK("[../DB.xlsx]DB!e"&amp;MATCH(KALINDO[[#This Row],[concat]],[3]!db[NB NOTA_C],0)+1,"&gt;"))</f>
        <v/>
      </c>
      <c r="Z475" s="32" t="str">
        <f ca="1">IF(KALINDO[[#This Row],[ID NOTA]]="",INDIRECT(ADDRESS(ROW()-1,COLUMN())),KALINDO[[#This Row],[ID NOTA]])</f>
        <v>ID NOTA_H</v>
      </c>
    </row>
    <row r="476" spans="1:26" x14ac:dyDescent="0.25">
      <c r="A476" s="32"/>
      <c r="B476" s="29" t="str">
        <f>IF(KALINDO[[#This Row],[N_ID]]="","",INDEX(Table1[ID],MATCH(KALINDO[[#This Row],[N_ID]],Table1[N_ID],0)))</f>
        <v/>
      </c>
      <c r="C476" s="29" t="str">
        <f ca="1">IF(KALINDO[[#This Row],[//]]="","",HYPERLINK("[NOTA.xlsx]NOTA!D"&amp;KALINDO[[#This Row],[//]]+2,"&gt;"))</f>
        <v/>
      </c>
      <c r="D476" s="29" t="str">
        <f>IF(KALINDO[[#This Row],[ID NOTA]]="","",INDEX(Table1[QB],MATCH(KALINDO[[#This Row],[ID NOTA]],Table1[ID],0)))</f>
        <v/>
      </c>
      <c r="E47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76" s="29"/>
      <c r="G476" s="30" t="str">
        <f ca="1">IF(KALINDO[[#This Row],[N_ID]]="","",INDEX(INDIRECT($2:$2),KALINDO[[#This Row],[//]]))</f>
        <v/>
      </c>
      <c r="H476" s="30" t="str">
        <f ca="1">IF(KALINDO[[#This Row],[N_ID]]="","",INDEX(INDIRECT($2:$2),KALINDO[[#This Row],[//]]))</f>
        <v/>
      </c>
      <c r="I476" s="32" t="str">
        <f ca="1">IF(KALINDO[[#This Row],[N_ID]]="","",INDEX(INDIRECT($2:$2),KALINDO[[#This Row],[//]]))</f>
        <v/>
      </c>
      <c r="J476" s="32" t="str">
        <f ca="1">IF(KALINDO[[#This Row],[//]]="","",INDEX([3]!db[NB PAJAK],KALINDO[[#This Row],[stt]]-1))</f>
        <v/>
      </c>
      <c r="K476" s="29" t="str">
        <f ca="1">IF(KALINDO[[#This Row],[//]]="","",INDEX(INDIRECT($2:$2),KALINDO[[#This Row],[//]]))</f>
        <v/>
      </c>
      <c r="L476" s="29" t="str">
        <f ca="1">IF(KALINDO[[#This Row],[//]]="","",INDEX(INDIRECT($2:$2),KALINDO[[#This Row],[//]]))</f>
        <v/>
      </c>
      <c r="M476" s="29" t="str">
        <f ca="1">IF(KALINDO[[#This Row],[//]]="","",INDEX(INDIRECT($2:$2),KALINDO[[#This Row],[//]]))</f>
        <v/>
      </c>
      <c r="N476" s="33" t="str">
        <f ca="1">IF(KALINDO[[#This Row],[//]]="","",INDEX(INDIRECT($2:$2),KALINDO[[#This Row],[//]]))</f>
        <v/>
      </c>
      <c r="O476" s="44" t="str">
        <f ca="1">IF(KALINDO[[#This Row],[//]]="","",INDEX(INDIRECT($2:$2),KALINDO[[#This Row],[//]]))</f>
        <v/>
      </c>
      <c r="P476" s="44" t="str">
        <f ca="1">IF(KALINDO[[#This Row],[//]]="","",IF(INDEX(INDIRECT($2:$2),KALINDO[[#This Row],[//]])="","",INDEX(INDIRECT($2:$2),KALINDO[[#This Row],[//]])))</f>
        <v/>
      </c>
      <c r="Q476" s="33" t="str">
        <f ca="1">IF(KALINDO[[#This Row],[//]]="","",INDEX(INDIRECT($2:$2),KALINDO[[#This Row],[//]]))</f>
        <v/>
      </c>
      <c r="R4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76" s="45" t="str">
        <f ca="1">IF(KALINDO[[#This Row],[//]]="","",IF(INDEX(INDIRECT($2:$2),KALINDO[[#This Row],[//]])="","",INDEX(INDIRECT($2:$2),KALINDO[[#This Row],[//]])))</f>
        <v/>
      </c>
      <c r="U476" s="32" t="str">
        <f ca="1">IF(KALINDO[[#This Row],[//]]="","",INDEX(INDIRECT($2:$2),KALINDO[[#This Row],[//]]))</f>
        <v/>
      </c>
      <c r="V476" s="32" t="str">
        <f ca="1">LOWER(SUBSTITUTE(SUBSTITUTE(SUBSTITUTE(SUBSTITUTE(SUBSTITUTE(SUBSTITUTE(SUBSTITUTE(KALINDO[[#This Row],[N.B.nota]]," ",""),"-",""),"(",""),")",""),".",""),",",""),"/",""))</f>
        <v/>
      </c>
      <c r="W476" s="32" t="str">
        <f ca="1">IF(KALINDO[[#This Row],[concat]]="","",MATCH(KALINDO[[#This Row],[concat]],[3]!db[NB NOTA_C],0)+1)</f>
        <v/>
      </c>
      <c r="X476" s="32" t="str">
        <f ca="1">IF(KALINDO[[#This Row],[N.B.nota]]="","",ADDRESS(ROW(KALINDO[QB]),COLUMN(KALINDO[QB]))&amp;":"&amp;ADDRESS(ROW(),COLUMN(KALINDO[QB])))</f>
        <v/>
      </c>
      <c r="Y476" s="46" t="str">
        <f ca="1">IF(KALINDO[[#This Row],[//]]="","",HYPERLINK("[../DB.xlsx]DB!e"&amp;MATCH(KALINDO[[#This Row],[concat]],[3]!db[NB NOTA_C],0)+1,"&gt;"))</f>
        <v/>
      </c>
      <c r="Z476" s="32" t="str">
        <f ca="1">IF(KALINDO[[#This Row],[ID NOTA]]="",INDIRECT(ADDRESS(ROW()-1,COLUMN())),KALINDO[[#This Row],[ID NOTA]])</f>
        <v>ID NOTA_H</v>
      </c>
    </row>
    <row r="477" spans="1:26" x14ac:dyDescent="0.25">
      <c r="A477" s="32"/>
      <c r="B477" s="29" t="str">
        <f>IF(KALINDO[[#This Row],[N_ID]]="","",INDEX(Table1[ID],MATCH(KALINDO[[#This Row],[N_ID]],Table1[N_ID],0)))</f>
        <v/>
      </c>
      <c r="C477" s="29" t="str">
        <f ca="1">IF(KALINDO[[#This Row],[//]]="","",HYPERLINK("[NOTA.xlsx]NOTA!D"&amp;KALINDO[[#This Row],[//]]+2,"&gt;"))</f>
        <v/>
      </c>
      <c r="D477" s="29" t="str">
        <f>IF(KALINDO[[#This Row],[ID NOTA]]="","",INDEX(Table1[QB],MATCH(KALINDO[[#This Row],[ID NOTA]],Table1[ID],0)))</f>
        <v/>
      </c>
      <c r="E47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77" s="29"/>
      <c r="G477" s="30" t="str">
        <f ca="1">IF(KALINDO[[#This Row],[N_ID]]="","",INDEX(INDIRECT($2:$2),KALINDO[[#This Row],[//]]))</f>
        <v/>
      </c>
      <c r="H477" s="30" t="str">
        <f ca="1">IF(KALINDO[[#This Row],[N_ID]]="","",INDEX(INDIRECT($2:$2),KALINDO[[#This Row],[//]]))</f>
        <v/>
      </c>
      <c r="I477" s="32" t="str">
        <f ca="1">IF(KALINDO[[#This Row],[N_ID]]="","",INDEX(INDIRECT($2:$2),KALINDO[[#This Row],[//]]))</f>
        <v/>
      </c>
      <c r="J477" s="32" t="str">
        <f ca="1">IF(KALINDO[[#This Row],[//]]="","",INDEX([3]!db[NB PAJAK],KALINDO[[#This Row],[stt]]-1))</f>
        <v/>
      </c>
      <c r="K477" s="29" t="str">
        <f ca="1">IF(KALINDO[[#This Row],[//]]="","",INDEX(INDIRECT($2:$2),KALINDO[[#This Row],[//]]))</f>
        <v/>
      </c>
      <c r="L477" s="29" t="str">
        <f ca="1">IF(KALINDO[[#This Row],[//]]="","",INDEX(INDIRECT($2:$2),KALINDO[[#This Row],[//]]))</f>
        <v/>
      </c>
      <c r="M477" s="29" t="str">
        <f ca="1">IF(KALINDO[[#This Row],[//]]="","",INDEX(INDIRECT($2:$2),KALINDO[[#This Row],[//]]))</f>
        <v/>
      </c>
      <c r="N477" s="33" t="str">
        <f ca="1">IF(KALINDO[[#This Row],[//]]="","",INDEX(INDIRECT($2:$2),KALINDO[[#This Row],[//]]))</f>
        <v/>
      </c>
      <c r="O477" s="44" t="str">
        <f ca="1">IF(KALINDO[[#This Row],[//]]="","",INDEX(INDIRECT($2:$2),KALINDO[[#This Row],[//]]))</f>
        <v/>
      </c>
      <c r="P477" s="44" t="str">
        <f ca="1">IF(KALINDO[[#This Row],[//]]="","",IF(INDEX(INDIRECT($2:$2),KALINDO[[#This Row],[//]])="","",INDEX(INDIRECT($2:$2),KALINDO[[#This Row],[//]])))</f>
        <v/>
      </c>
      <c r="Q477" s="33" t="str">
        <f ca="1">IF(KALINDO[[#This Row],[//]]="","",INDEX(INDIRECT($2:$2),KALINDO[[#This Row],[//]]))</f>
        <v/>
      </c>
      <c r="R4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77" s="45" t="str">
        <f ca="1">IF(KALINDO[[#This Row],[//]]="","",IF(INDEX(INDIRECT($2:$2),KALINDO[[#This Row],[//]])="","",INDEX(INDIRECT($2:$2),KALINDO[[#This Row],[//]])))</f>
        <v/>
      </c>
      <c r="U477" s="32" t="str">
        <f ca="1">IF(KALINDO[[#This Row],[//]]="","",INDEX(INDIRECT($2:$2),KALINDO[[#This Row],[//]]))</f>
        <v/>
      </c>
      <c r="V477" s="32" t="str">
        <f ca="1">LOWER(SUBSTITUTE(SUBSTITUTE(SUBSTITUTE(SUBSTITUTE(SUBSTITUTE(SUBSTITUTE(SUBSTITUTE(KALINDO[[#This Row],[N.B.nota]]," ",""),"-",""),"(",""),")",""),".",""),",",""),"/",""))</f>
        <v/>
      </c>
      <c r="W477" s="32" t="str">
        <f ca="1">IF(KALINDO[[#This Row],[concat]]="","",MATCH(KALINDO[[#This Row],[concat]],[3]!db[NB NOTA_C],0)+1)</f>
        <v/>
      </c>
      <c r="X477" s="32" t="str">
        <f ca="1">IF(KALINDO[[#This Row],[N.B.nota]]="","",ADDRESS(ROW(KALINDO[QB]),COLUMN(KALINDO[QB]))&amp;":"&amp;ADDRESS(ROW(),COLUMN(KALINDO[QB])))</f>
        <v/>
      </c>
      <c r="Y477" s="46" t="str">
        <f ca="1">IF(KALINDO[[#This Row],[//]]="","",HYPERLINK("[../DB.xlsx]DB!e"&amp;MATCH(KALINDO[[#This Row],[concat]],[3]!db[NB NOTA_C],0)+1,"&gt;"))</f>
        <v/>
      </c>
      <c r="Z477" s="32" t="str">
        <f ca="1">IF(KALINDO[[#This Row],[ID NOTA]]="",INDIRECT(ADDRESS(ROW()-1,COLUMN())),KALINDO[[#This Row],[ID NOTA]])</f>
        <v>ID NOTA_H</v>
      </c>
    </row>
    <row r="478" spans="1:26" x14ac:dyDescent="0.25">
      <c r="A478" s="32"/>
      <c r="B478" s="29" t="str">
        <f>IF(KALINDO[[#This Row],[N_ID]]="","",INDEX(Table1[ID],MATCH(KALINDO[[#This Row],[N_ID]],Table1[N_ID],0)))</f>
        <v/>
      </c>
      <c r="C478" s="29" t="str">
        <f ca="1">IF(KALINDO[[#This Row],[//]]="","",HYPERLINK("[NOTA.xlsx]NOTA!D"&amp;KALINDO[[#This Row],[//]]+2,"&gt;"))</f>
        <v/>
      </c>
      <c r="D478" s="29" t="str">
        <f>IF(KALINDO[[#This Row],[ID NOTA]]="","",INDEX(Table1[QB],MATCH(KALINDO[[#This Row],[ID NOTA]],Table1[ID],0)))</f>
        <v/>
      </c>
      <c r="E47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78" s="29"/>
      <c r="G478" s="30" t="str">
        <f ca="1">IF(KALINDO[[#This Row],[N_ID]]="","",INDEX(INDIRECT($2:$2),KALINDO[[#This Row],[//]]))</f>
        <v/>
      </c>
      <c r="H478" s="30" t="str">
        <f ca="1">IF(KALINDO[[#This Row],[N_ID]]="","",INDEX(INDIRECT($2:$2),KALINDO[[#This Row],[//]]))</f>
        <v/>
      </c>
      <c r="I478" s="32" t="str">
        <f ca="1">IF(KALINDO[[#This Row],[N_ID]]="","",INDEX(INDIRECT($2:$2),KALINDO[[#This Row],[//]]))</f>
        <v/>
      </c>
      <c r="J478" s="32" t="str">
        <f ca="1">IF(KALINDO[[#This Row],[//]]="","",INDEX([3]!db[NB PAJAK],KALINDO[[#This Row],[stt]]-1))</f>
        <v/>
      </c>
      <c r="K478" s="29" t="str">
        <f ca="1">IF(KALINDO[[#This Row],[//]]="","",INDEX(INDIRECT($2:$2),KALINDO[[#This Row],[//]]))</f>
        <v/>
      </c>
      <c r="L478" s="29" t="str">
        <f ca="1">IF(KALINDO[[#This Row],[//]]="","",INDEX(INDIRECT($2:$2),KALINDO[[#This Row],[//]]))</f>
        <v/>
      </c>
      <c r="M478" s="29" t="str">
        <f ca="1">IF(KALINDO[[#This Row],[//]]="","",INDEX(INDIRECT($2:$2),KALINDO[[#This Row],[//]]))</f>
        <v/>
      </c>
      <c r="N478" s="33" t="str">
        <f ca="1">IF(KALINDO[[#This Row],[//]]="","",INDEX(INDIRECT($2:$2),KALINDO[[#This Row],[//]]))</f>
        <v/>
      </c>
      <c r="O478" s="44" t="str">
        <f ca="1">IF(KALINDO[[#This Row],[//]]="","",INDEX(INDIRECT($2:$2),KALINDO[[#This Row],[//]]))</f>
        <v/>
      </c>
      <c r="P478" s="44" t="str">
        <f ca="1">IF(KALINDO[[#This Row],[//]]="","",IF(INDEX(INDIRECT($2:$2),KALINDO[[#This Row],[//]])="","",INDEX(INDIRECT($2:$2),KALINDO[[#This Row],[//]])))</f>
        <v/>
      </c>
      <c r="Q478" s="33" t="str">
        <f ca="1">IF(KALINDO[[#This Row],[//]]="","",INDEX(INDIRECT($2:$2),KALINDO[[#This Row],[//]]))</f>
        <v/>
      </c>
      <c r="R4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78" s="45" t="str">
        <f ca="1">IF(KALINDO[[#This Row],[//]]="","",IF(INDEX(INDIRECT($2:$2),KALINDO[[#This Row],[//]])="","",INDEX(INDIRECT($2:$2),KALINDO[[#This Row],[//]])))</f>
        <v/>
      </c>
      <c r="U478" s="32" t="str">
        <f ca="1">IF(KALINDO[[#This Row],[//]]="","",INDEX(INDIRECT($2:$2),KALINDO[[#This Row],[//]]))</f>
        <v/>
      </c>
      <c r="V478" s="32" t="str">
        <f ca="1">LOWER(SUBSTITUTE(SUBSTITUTE(SUBSTITUTE(SUBSTITUTE(SUBSTITUTE(SUBSTITUTE(SUBSTITUTE(KALINDO[[#This Row],[N.B.nota]]," ",""),"-",""),"(",""),")",""),".",""),",",""),"/",""))</f>
        <v/>
      </c>
      <c r="W478" s="32" t="str">
        <f ca="1">IF(KALINDO[[#This Row],[concat]]="","",MATCH(KALINDO[[#This Row],[concat]],[3]!db[NB NOTA_C],0)+1)</f>
        <v/>
      </c>
      <c r="X478" s="32" t="str">
        <f ca="1">IF(KALINDO[[#This Row],[N.B.nota]]="","",ADDRESS(ROW(KALINDO[QB]),COLUMN(KALINDO[QB]))&amp;":"&amp;ADDRESS(ROW(),COLUMN(KALINDO[QB])))</f>
        <v/>
      </c>
      <c r="Y478" s="46" t="str">
        <f ca="1">IF(KALINDO[[#This Row],[//]]="","",HYPERLINK("[../DB.xlsx]DB!e"&amp;MATCH(KALINDO[[#This Row],[concat]],[3]!db[NB NOTA_C],0)+1,"&gt;"))</f>
        <v/>
      </c>
      <c r="Z478" s="32" t="str">
        <f ca="1">IF(KALINDO[[#This Row],[ID NOTA]]="",INDIRECT(ADDRESS(ROW()-1,COLUMN())),KALINDO[[#This Row],[ID NOTA]])</f>
        <v>ID NOTA_H</v>
      </c>
    </row>
    <row r="479" spans="1:26" x14ac:dyDescent="0.25">
      <c r="A479" s="32"/>
      <c r="B479" s="29" t="str">
        <f>IF(KALINDO[[#This Row],[N_ID]]="","",INDEX(Table1[ID],MATCH(KALINDO[[#This Row],[N_ID]],Table1[N_ID],0)))</f>
        <v/>
      </c>
      <c r="C479" s="29" t="str">
        <f ca="1">IF(KALINDO[[#This Row],[//]]="","",HYPERLINK("[NOTA.xlsx]NOTA!D"&amp;KALINDO[[#This Row],[//]]+2,"&gt;"))</f>
        <v/>
      </c>
      <c r="D479" s="29" t="str">
        <f>IF(KALINDO[[#This Row],[ID NOTA]]="","",INDEX(Table1[QB],MATCH(KALINDO[[#This Row],[ID NOTA]],Table1[ID],0)))</f>
        <v/>
      </c>
      <c r="E47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79" s="29"/>
      <c r="G479" s="30" t="str">
        <f ca="1">IF(KALINDO[[#This Row],[N_ID]]="","",INDEX(INDIRECT($2:$2),KALINDO[[#This Row],[//]]))</f>
        <v/>
      </c>
      <c r="H479" s="30" t="str">
        <f ca="1">IF(KALINDO[[#This Row],[N_ID]]="","",INDEX(INDIRECT($2:$2),KALINDO[[#This Row],[//]]))</f>
        <v/>
      </c>
      <c r="I479" s="32" t="str">
        <f ca="1">IF(KALINDO[[#This Row],[N_ID]]="","",INDEX(INDIRECT($2:$2),KALINDO[[#This Row],[//]]))</f>
        <v/>
      </c>
      <c r="J479" s="32" t="str">
        <f ca="1">IF(KALINDO[[#This Row],[//]]="","",INDEX([3]!db[NB PAJAK],KALINDO[[#This Row],[stt]]-1))</f>
        <v/>
      </c>
      <c r="K479" s="29" t="str">
        <f ca="1">IF(KALINDO[[#This Row],[//]]="","",INDEX(INDIRECT($2:$2),KALINDO[[#This Row],[//]]))</f>
        <v/>
      </c>
      <c r="L479" s="29" t="str">
        <f ca="1">IF(KALINDO[[#This Row],[//]]="","",INDEX(INDIRECT($2:$2),KALINDO[[#This Row],[//]]))</f>
        <v/>
      </c>
      <c r="M479" s="29" t="str">
        <f ca="1">IF(KALINDO[[#This Row],[//]]="","",INDEX(INDIRECT($2:$2),KALINDO[[#This Row],[//]]))</f>
        <v/>
      </c>
      <c r="N479" s="33" t="str">
        <f ca="1">IF(KALINDO[[#This Row],[//]]="","",INDEX(INDIRECT($2:$2),KALINDO[[#This Row],[//]]))</f>
        <v/>
      </c>
      <c r="O479" s="44" t="str">
        <f ca="1">IF(KALINDO[[#This Row],[//]]="","",INDEX(INDIRECT($2:$2),KALINDO[[#This Row],[//]]))</f>
        <v/>
      </c>
      <c r="P479" s="44" t="str">
        <f ca="1">IF(KALINDO[[#This Row],[//]]="","",IF(INDEX(INDIRECT($2:$2),KALINDO[[#This Row],[//]])="","",INDEX(INDIRECT($2:$2),KALINDO[[#This Row],[//]])))</f>
        <v/>
      </c>
      <c r="Q479" s="33" t="str">
        <f ca="1">IF(KALINDO[[#This Row],[//]]="","",INDEX(INDIRECT($2:$2),KALINDO[[#This Row],[//]]))</f>
        <v/>
      </c>
      <c r="R4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79" s="45" t="str">
        <f ca="1">IF(KALINDO[[#This Row],[//]]="","",IF(INDEX(INDIRECT($2:$2),KALINDO[[#This Row],[//]])="","",INDEX(INDIRECT($2:$2),KALINDO[[#This Row],[//]])))</f>
        <v/>
      </c>
      <c r="U479" s="32" t="str">
        <f ca="1">IF(KALINDO[[#This Row],[//]]="","",INDEX(INDIRECT($2:$2),KALINDO[[#This Row],[//]]))</f>
        <v/>
      </c>
      <c r="V479" s="32" t="str">
        <f ca="1">LOWER(SUBSTITUTE(SUBSTITUTE(SUBSTITUTE(SUBSTITUTE(SUBSTITUTE(SUBSTITUTE(SUBSTITUTE(KALINDO[[#This Row],[N.B.nota]]," ",""),"-",""),"(",""),")",""),".",""),",",""),"/",""))</f>
        <v/>
      </c>
      <c r="W479" s="32" t="str">
        <f ca="1">IF(KALINDO[[#This Row],[concat]]="","",MATCH(KALINDO[[#This Row],[concat]],[3]!db[NB NOTA_C],0)+1)</f>
        <v/>
      </c>
      <c r="X479" s="32" t="str">
        <f ca="1">IF(KALINDO[[#This Row],[N.B.nota]]="","",ADDRESS(ROW(KALINDO[QB]),COLUMN(KALINDO[QB]))&amp;":"&amp;ADDRESS(ROW(),COLUMN(KALINDO[QB])))</f>
        <v/>
      </c>
      <c r="Y479" s="46" t="str">
        <f ca="1">IF(KALINDO[[#This Row],[//]]="","",HYPERLINK("[../DB.xlsx]DB!e"&amp;MATCH(KALINDO[[#This Row],[concat]],[3]!db[NB NOTA_C],0)+1,"&gt;"))</f>
        <v/>
      </c>
      <c r="Z479" s="32" t="str">
        <f ca="1">IF(KALINDO[[#This Row],[ID NOTA]]="",INDIRECT(ADDRESS(ROW()-1,COLUMN())),KALINDO[[#This Row],[ID NOTA]])</f>
        <v>ID NOTA_H</v>
      </c>
    </row>
    <row r="480" spans="1:26" x14ac:dyDescent="0.25">
      <c r="A480" s="32"/>
      <c r="B480" s="29" t="str">
        <f>IF(KALINDO[[#This Row],[N_ID]]="","",INDEX(Table1[ID],MATCH(KALINDO[[#This Row],[N_ID]],Table1[N_ID],0)))</f>
        <v/>
      </c>
      <c r="C480" s="29" t="str">
        <f ca="1">IF(KALINDO[[#This Row],[//]]="","",HYPERLINK("[NOTA.xlsx]NOTA!D"&amp;KALINDO[[#This Row],[//]]+2,"&gt;"))</f>
        <v/>
      </c>
      <c r="D480" s="29" t="str">
        <f>IF(KALINDO[[#This Row],[ID NOTA]]="","",INDEX(Table1[QB],MATCH(KALINDO[[#This Row],[ID NOTA]],Table1[ID],0)))</f>
        <v/>
      </c>
      <c r="E48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80" s="29"/>
      <c r="G480" s="30" t="str">
        <f ca="1">IF(KALINDO[[#This Row],[N_ID]]="","",INDEX(INDIRECT($2:$2),KALINDO[[#This Row],[//]]))</f>
        <v/>
      </c>
      <c r="H480" s="30" t="str">
        <f ca="1">IF(KALINDO[[#This Row],[N_ID]]="","",INDEX(INDIRECT($2:$2),KALINDO[[#This Row],[//]]))</f>
        <v/>
      </c>
      <c r="I480" s="32" t="str">
        <f ca="1">IF(KALINDO[[#This Row],[N_ID]]="","",INDEX(INDIRECT($2:$2),KALINDO[[#This Row],[//]]))</f>
        <v/>
      </c>
      <c r="J480" s="32" t="str">
        <f ca="1">IF(KALINDO[[#This Row],[//]]="","",INDEX([3]!db[NB PAJAK],KALINDO[[#This Row],[stt]]-1))</f>
        <v/>
      </c>
      <c r="K480" s="29" t="str">
        <f ca="1">IF(KALINDO[[#This Row],[//]]="","",INDEX(INDIRECT($2:$2),KALINDO[[#This Row],[//]]))</f>
        <v/>
      </c>
      <c r="L480" s="29" t="str">
        <f ca="1">IF(KALINDO[[#This Row],[//]]="","",INDEX(INDIRECT($2:$2),KALINDO[[#This Row],[//]]))</f>
        <v/>
      </c>
      <c r="M480" s="29" t="str">
        <f ca="1">IF(KALINDO[[#This Row],[//]]="","",INDEX(INDIRECT($2:$2),KALINDO[[#This Row],[//]]))</f>
        <v/>
      </c>
      <c r="N480" s="33" t="str">
        <f ca="1">IF(KALINDO[[#This Row],[//]]="","",INDEX(INDIRECT($2:$2),KALINDO[[#This Row],[//]]))</f>
        <v/>
      </c>
      <c r="O480" s="44" t="str">
        <f ca="1">IF(KALINDO[[#This Row],[//]]="","",INDEX(INDIRECT($2:$2),KALINDO[[#This Row],[//]]))</f>
        <v/>
      </c>
      <c r="P480" s="44" t="str">
        <f ca="1">IF(KALINDO[[#This Row],[//]]="","",IF(INDEX(INDIRECT($2:$2),KALINDO[[#This Row],[//]])="","",INDEX(INDIRECT($2:$2),KALINDO[[#This Row],[//]])))</f>
        <v/>
      </c>
      <c r="Q480" s="33" t="str">
        <f ca="1">IF(KALINDO[[#This Row],[//]]="","",INDEX(INDIRECT($2:$2),KALINDO[[#This Row],[//]]))</f>
        <v/>
      </c>
      <c r="R4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80" s="45" t="str">
        <f ca="1">IF(KALINDO[[#This Row],[//]]="","",IF(INDEX(INDIRECT($2:$2),KALINDO[[#This Row],[//]])="","",INDEX(INDIRECT($2:$2),KALINDO[[#This Row],[//]])))</f>
        <v/>
      </c>
      <c r="U480" s="32" t="str">
        <f ca="1">IF(KALINDO[[#This Row],[//]]="","",INDEX(INDIRECT($2:$2),KALINDO[[#This Row],[//]]))</f>
        <v/>
      </c>
      <c r="V480" s="32" t="str">
        <f ca="1">LOWER(SUBSTITUTE(SUBSTITUTE(SUBSTITUTE(SUBSTITUTE(SUBSTITUTE(SUBSTITUTE(SUBSTITUTE(KALINDO[[#This Row],[N.B.nota]]," ",""),"-",""),"(",""),")",""),".",""),",",""),"/",""))</f>
        <v/>
      </c>
      <c r="W480" s="32" t="str">
        <f ca="1">IF(KALINDO[[#This Row],[concat]]="","",MATCH(KALINDO[[#This Row],[concat]],[3]!db[NB NOTA_C],0)+1)</f>
        <v/>
      </c>
      <c r="X480" s="32" t="str">
        <f ca="1">IF(KALINDO[[#This Row],[N.B.nota]]="","",ADDRESS(ROW(KALINDO[QB]),COLUMN(KALINDO[QB]))&amp;":"&amp;ADDRESS(ROW(),COLUMN(KALINDO[QB])))</f>
        <v/>
      </c>
      <c r="Y480" s="46" t="str">
        <f ca="1">IF(KALINDO[[#This Row],[//]]="","",HYPERLINK("[../DB.xlsx]DB!e"&amp;MATCH(KALINDO[[#This Row],[concat]],[3]!db[NB NOTA_C],0)+1,"&gt;"))</f>
        <v/>
      </c>
      <c r="Z480" s="32" t="str">
        <f ca="1">IF(KALINDO[[#This Row],[ID NOTA]]="",INDIRECT(ADDRESS(ROW()-1,COLUMN())),KALINDO[[#This Row],[ID NOTA]])</f>
        <v>ID NOTA_H</v>
      </c>
    </row>
    <row r="481" spans="1:26" x14ac:dyDescent="0.25">
      <c r="A481" s="32"/>
      <c r="B481" s="29" t="str">
        <f>IF(KALINDO[[#This Row],[N_ID]]="","",INDEX(Table1[ID],MATCH(KALINDO[[#This Row],[N_ID]],Table1[N_ID],0)))</f>
        <v/>
      </c>
      <c r="C481" s="29" t="str">
        <f ca="1">IF(KALINDO[[#This Row],[//]]="","",HYPERLINK("[NOTA.xlsx]NOTA!D"&amp;KALINDO[[#This Row],[//]]+2,"&gt;"))</f>
        <v/>
      </c>
      <c r="D481" s="29" t="str">
        <f>IF(KALINDO[[#This Row],[ID NOTA]]="","",INDEX(Table1[QB],MATCH(KALINDO[[#This Row],[ID NOTA]],Table1[ID],0)))</f>
        <v/>
      </c>
      <c r="E48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81" s="29"/>
      <c r="G481" s="30" t="str">
        <f ca="1">IF(KALINDO[[#This Row],[N_ID]]="","",INDEX(INDIRECT($2:$2),KALINDO[[#This Row],[//]]))</f>
        <v/>
      </c>
      <c r="H481" s="30" t="str">
        <f ca="1">IF(KALINDO[[#This Row],[N_ID]]="","",INDEX(INDIRECT($2:$2),KALINDO[[#This Row],[//]]))</f>
        <v/>
      </c>
      <c r="I481" s="32" t="str">
        <f ca="1">IF(KALINDO[[#This Row],[N_ID]]="","",INDEX(INDIRECT($2:$2),KALINDO[[#This Row],[//]]))</f>
        <v/>
      </c>
      <c r="J481" s="32" t="str">
        <f ca="1">IF(KALINDO[[#This Row],[//]]="","",INDEX([3]!db[NB PAJAK],KALINDO[[#This Row],[stt]]-1))</f>
        <v/>
      </c>
      <c r="K481" s="29" t="str">
        <f ca="1">IF(KALINDO[[#This Row],[//]]="","",INDEX(INDIRECT($2:$2),KALINDO[[#This Row],[//]]))</f>
        <v/>
      </c>
      <c r="L481" s="29" t="str">
        <f ca="1">IF(KALINDO[[#This Row],[//]]="","",INDEX(INDIRECT($2:$2),KALINDO[[#This Row],[//]]))</f>
        <v/>
      </c>
      <c r="M481" s="29" t="str">
        <f ca="1">IF(KALINDO[[#This Row],[//]]="","",INDEX(INDIRECT($2:$2),KALINDO[[#This Row],[//]]))</f>
        <v/>
      </c>
      <c r="N481" s="33" t="str">
        <f ca="1">IF(KALINDO[[#This Row],[//]]="","",INDEX(INDIRECT($2:$2),KALINDO[[#This Row],[//]]))</f>
        <v/>
      </c>
      <c r="O481" s="44" t="str">
        <f ca="1">IF(KALINDO[[#This Row],[//]]="","",INDEX(INDIRECT($2:$2),KALINDO[[#This Row],[//]]))</f>
        <v/>
      </c>
      <c r="P481" s="44" t="str">
        <f ca="1">IF(KALINDO[[#This Row],[//]]="","",IF(INDEX(INDIRECT($2:$2),KALINDO[[#This Row],[//]])="","",INDEX(INDIRECT($2:$2),KALINDO[[#This Row],[//]])))</f>
        <v/>
      </c>
      <c r="Q481" s="33" t="str">
        <f ca="1">IF(KALINDO[[#This Row],[//]]="","",INDEX(INDIRECT($2:$2),KALINDO[[#This Row],[//]]))</f>
        <v/>
      </c>
      <c r="R4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81" s="45" t="str">
        <f ca="1">IF(KALINDO[[#This Row],[//]]="","",IF(INDEX(INDIRECT($2:$2),KALINDO[[#This Row],[//]])="","",INDEX(INDIRECT($2:$2),KALINDO[[#This Row],[//]])))</f>
        <v/>
      </c>
      <c r="U481" s="32" t="str">
        <f ca="1">IF(KALINDO[[#This Row],[//]]="","",INDEX(INDIRECT($2:$2),KALINDO[[#This Row],[//]]))</f>
        <v/>
      </c>
      <c r="V481" s="32" t="str">
        <f ca="1">LOWER(SUBSTITUTE(SUBSTITUTE(SUBSTITUTE(SUBSTITUTE(SUBSTITUTE(SUBSTITUTE(SUBSTITUTE(KALINDO[[#This Row],[N.B.nota]]," ",""),"-",""),"(",""),")",""),".",""),",",""),"/",""))</f>
        <v/>
      </c>
      <c r="W481" s="32" t="str">
        <f ca="1">IF(KALINDO[[#This Row],[concat]]="","",MATCH(KALINDO[[#This Row],[concat]],[3]!db[NB NOTA_C],0)+1)</f>
        <v/>
      </c>
      <c r="X481" s="32" t="str">
        <f ca="1">IF(KALINDO[[#This Row],[N.B.nota]]="","",ADDRESS(ROW(KALINDO[QB]),COLUMN(KALINDO[QB]))&amp;":"&amp;ADDRESS(ROW(),COLUMN(KALINDO[QB])))</f>
        <v/>
      </c>
      <c r="Y481" s="46" t="str">
        <f ca="1">IF(KALINDO[[#This Row],[//]]="","",HYPERLINK("[../DB.xlsx]DB!e"&amp;MATCH(KALINDO[[#This Row],[concat]],[3]!db[NB NOTA_C],0)+1,"&gt;"))</f>
        <v/>
      </c>
      <c r="Z481" s="32" t="str">
        <f ca="1">IF(KALINDO[[#This Row],[ID NOTA]]="",INDIRECT(ADDRESS(ROW()-1,COLUMN())),KALINDO[[#This Row],[ID NOTA]])</f>
        <v>ID NOTA_H</v>
      </c>
    </row>
    <row r="482" spans="1:26" x14ac:dyDescent="0.25">
      <c r="A482" s="32"/>
      <c r="B482" s="29" t="str">
        <f>IF(KALINDO[[#This Row],[N_ID]]="","",INDEX(Table1[ID],MATCH(KALINDO[[#This Row],[N_ID]],Table1[N_ID],0)))</f>
        <v/>
      </c>
      <c r="C482" s="29" t="str">
        <f ca="1">IF(KALINDO[[#This Row],[//]]="","",HYPERLINK("[NOTA.xlsx]NOTA!D"&amp;KALINDO[[#This Row],[//]]+2,"&gt;"))</f>
        <v/>
      </c>
      <c r="D482" s="29" t="str">
        <f>IF(KALINDO[[#This Row],[ID NOTA]]="","",INDEX(Table1[QB],MATCH(KALINDO[[#This Row],[ID NOTA]],Table1[ID],0)))</f>
        <v/>
      </c>
      <c r="E48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82" s="29"/>
      <c r="G482" s="30" t="str">
        <f ca="1">IF(KALINDO[[#This Row],[N_ID]]="","",INDEX(INDIRECT($2:$2),KALINDO[[#This Row],[//]]))</f>
        <v/>
      </c>
      <c r="H482" s="30" t="str">
        <f ca="1">IF(KALINDO[[#This Row],[N_ID]]="","",INDEX(INDIRECT($2:$2),KALINDO[[#This Row],[//]]))</f>
        <v/>
      </c>
      <c r="I482" s="32" t="str">
        <f ca="1">IF(KALINDO[[#This Row],[N_ID]]="","",INDEX(INDIRECT($2:$2),KALINDO[[#This Row],[//]]))</f>
        <v/>
      </c>
      <c r="J482" s="32" t="str">
        <f ca="1">IF(KALINDO[[#This Row],[//]]="","",INDEX([3]!db[NB PAJAK],KALINDO[[#This Row],[stt]]-1))</f>
        <v/>
      </c>
      <c r="K482" s="29" t="str">
        <f ca="1">IF(KALINDO[[#This Row],[//]]="","",INDEX(INDIRECT($2:$2),KALINDO[[#This Row],[//]]))</f>
        <v/>
      </c>
      <c r="L482" s="29" t="str">
        <f ca="1">IF(KALINDO[[#This Row],[//]]="","",INDEX(INDIRECT($2:$2),KALINDO[[#This Row],[//]]))</f>
        <v/>
      </c>
      <c r="M482" s="29" t="str">
        <f ca="1">IF(KALINDO[[#This Row],[//]]="","",INDEX(INDIRECT($2:$2),KALINDO[[#This Row],[//]]))</f>
        <v/>
      </c>
      <c r="N482" s="33" t="str">
        <f ca="1">IF(KALINDO[[#This Row],[//]]="","",INDEX(INDIRECT($2:$2),KALINDO[[#This Row],[//]]))</f>
        <v/>
      </c>
      <c r="O482" s="44" t="str">
        <f ca="1">IF(KALINDO[[#This Row],[//]]="","",INDEX(INDIRECT($2:$2),KALINDO[[#This Row],[//]]))</f>
        <v/>
      </c>
      <c r="P482" s="44" t="str">
        <f ca="1">IF(KALINDO[[#This Row],[//]]="","",IF(INDEX(INDIRECT($2:$2),KALINDO[[#This Row],[//]])="","",INDEX(INDIRECT($2:$2),KALINDO[[#This Row],[//]])))</f>
        <v/>
      </c>
      <c r="Q482" s="33" t="str">
        <f ca="1">IF(KALINDO[[#This Row],[//]]="","",INDEX(INDIRECT($2:$2),KALINDO[[#This Row],[//]]))</f>
        <v/>
      </c>
      <c r="R4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82" s="45" t="str">
        <f ca="1">IF(KALINDO[[#This Row],[//]]="","",IF(INDEX(INDIRECT($2:$2),KALINDO[[#This Row],[//]])="","",INDEX(INDIRECT($2:$2),KALINDO[[#This Row],[//]])))</f>
        <v/>
      </c>
      <c r="U482" s="32" t="str">
        <f ca="1">IF(KALINDO[[#This Row],[//]]="","",INDEX(INDIRECT($2:$2),KALINDO[[#This Row],[//]]))</f>
        <v/>
      </c>
      <c r="V482" s="32" t="str">
        <f ca="1">LOWER(SUBSTITUTE(SUBSTITUTE(SUBSTITUTE(SUBSTITUTE(SUBSTITUTE(SUBSTITUTE(SUBSTITUTE(KALINDO[[#This Row],[N.B.nota]]," ",""),"-",""),"(",""),")",""),".",""),",",""),"/",""))</f>
        <v/>
      </c>
      <c r="W482" s="32" t="str">
        <f ca="1">IF(KALINDO[[#This Row],[concat]]="","",MATCH(KALINDO[[#This Row],[concat]],[3]!db[NB NOTA_C],0)+1)</f>
        <v/>
      </c>
      <c r="X482" s="32" t="str">
        <f ca="1">IF(KALINDO[[#This Row],[N.B.nota]]="","",ADDRESS(ROW(KALINDO[QB]),COLUMN(KALINDO[QB]))&amp;":"&amp;ADDRESS(ROW(),COLUMN(KALINDO[QB])))</f>
        <v/>
      </c>
      <c r="Y482" s="46" t="str">
        <f ca="1">IF(KALINDO[[#This Row],[//]]="","",HYPERLINK("[../DB.xlsx]DB!e"&amp;MATCH(KALINDO[[#This Row],[concat]],[3]!db[NB NOTA_C],0)+1,"&gt;"))</f>
        <v/>
      </c>
      <c r="Z482" s="32" t="str">
        <f ca="1">IF(KALINDO[[#This Row],[ID NOTA]]="",INDIRECT(ADDRESS(ROW()-1,COLUMN())),KALINDO[[#This Row],[ID NOTA]])</f>
        <v>ID NOTA_H</v>
      </c>
    </row>
    <row r="483" spans="1:26" x14ac:dyDescent="0.25">
      <c r="A483" s="32"/>
      <c r="B483" s="29" t="str">
        <f>IF(KALINDO[[#This Row],[N_ID]]="","",INDEX(Table1[ID],MATCH(KALINDO[[#This Row],[N_ID]],Table1[N_ID],0)))</f>
        <v/>
      </c>
      <c r="C483" s="29" t="str">
        <f ca="1">IF(KALINDO[[#This Row],[//]]="","",HYPERLINK("[NOTA.xlsx]NOTA!D"&amp;KALINDO[[#This Row],[//]]+2,"&gt;"))</f>
        <v/>
      </c>
      <c r="D483" s="29" t="str">
        <f>IF(KALINDO[[#This Row],[ID NOTA]]="","",INDEX(Table1[QB],MATCH(KALINDO[[#This Row],[ID NOTA]],Table1[ID],0)))</f>
        <v/>
      </c>
      <c r="E48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83" s="29"/>
      <c r="G483" s="30" t="str">
        <f ca="1">IF(KALINDO[[#This Row],[N_ID]]="","",INDEX(INDIRECT($2:$2),KALINDO[[#This Row],[//]]))</f>
        <v/>
      </c>
      <c r="H483" s="30" t="str">
        <f ca="1">IF(KALINDO[[#This Row],[N_ID]]="","",INDEX(INDIRECT($2:$2),KALINDO[[#This Row],[//]]))</f>
        <v/>
      </c>
      <c r="I483" s="32" t="str">
        <f ca="1">IF(KALINDO[[#This Row],[N_ID]]="","",INDEX(INDIRECT($2:$2),KALINDO[[#This Row],[//]]))</f>
        <v/>
      </c>
      <c r="J483" s="32" t="str">
        <f ca="1">IF(KALINDO[[#This Row],[//]]="","",INDEX([3]!db[NB PAJAK],KALINDO[[#This Row],[stt]]-1))</f>
        <v/>
      </c>
      <c r="K483" s="29" t="str">
        <f ca="1">IF(KALINDO[[#This Row],[//]]="","",INDEX(INDIRECT($2:$2),KALINDO[[#This Row],[//]]))</f>
        <v/>
      </c>
      <c r="L483" s="29" t="str">
        <f ca="1">IF(KALINDO[[#This Row],[//]]="","",INDEX(INDIRECT($2:$2),KALINDO[[#This Row],[//]]))</f>
        <v/>
      </c>
      <c r="M483" s="29" t="str">
        <f ca="1">IF(KALINDO[[#This Row],[//]]="","",INDEX(INDIRECT($2:$2),KALINDO[[#This Row],[//]]))</f>
        <v/>
      </c>
      <c r="N483" s="33" t="str">
        <f ca="1">IF(KALINDO[[#This Row],[//]]="","",INDEX(INDIRECT($2:$2),KALINDO[[#This Row],[//]]))</f>
        <v/>
      </c>
      <c r="O483" s="44" t="str">
        <f ca="1">IF(KALINDO[[#This Row],[//]]="","",INDEX(INDIRECT($2:$2),KALINDO[[#This Row],[//]]))</f>
        <v/>
      </c>
      <c r="P483" s="44" t="str">
        <f ca="1">IF(KALINDO[[#This Row],[//]]="","",IF(INDEX(INDIRECT($2:$2),KALINDO[[#This Row],[//]])="","",INDEX(INDIRECT($2:$2),KALINDO[[#This Row],[//]])))</f>
        <v/>
      </c>
      <c r="Q483" s="33" t="str">
        <f ca="1">IF(KALINDO[[#This Row],[//]]="","",INDEX(INDIRECT($2:$2),KALINDO[[#This Row],[//]]))</f>
        <v/>
      </c>
      <c r="R4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83" s="45" t="str">
        <f ca="1">IF(KALINDO[[#This Row],[//]]="","",IF(INDEX(INDIRECT($2:$2),KALINDO[[#This Row],[//]])="","",INDEX(INDIRECT($2:$2),KALINDO[[#This Row],[//]])))</f>
        <v/>
      </c>
      <c r="U483" s="32" t="str">
        <f ca="1">IF(KALINDO[[#This Row],[//]]="","",INDEX(INDIRECT($2:$2),KALINDO[[#This Row],[//]]))</f>
        <v/>
      </c>
      <c r="V483" s="32" t="str">
        <f ca="1">LOWER(SUBSTITUTE(SUBSTITUTE(SUBSTITUTE(SUBSTITUTE(SUBSTITUTE(SUBSTITUTE(SUBSTITUTE(KALINDO[[#This Row],[N.B.nota]]," ",""),"-",""),"(",""),")",""),".",""),",",""),"/",""))</f>
        <v/>
      </c>
      <c r="W483" s="32" t="str">
        <f ca="1">IF(KALINDO[[#This Row],[concat]]="","",MATCH(KALINDO[[#This Row],[concat]],[3]!db[NB NOTA_C],0)+1)</f>
        <v/>
      </c>
      <c r="X483" s="32" t="str">
        <f ca="1">IF(KALINDO[[#This Row],[N.B.nota]]="","",ADDRESS(ROW(KALINDO[QB]),COLUMN(KALINDO[QB]))&amp;":"&amp;ADDRESS(ROW(),COLUMN(KALINDO[QB])))</f>
        <v/>
      </c>
      <c r="Y483" s="46" t="str">
        <f ca="1">IF(KALINDO[[#This Row],[//]]="","",HYPERLINK("[../DB.xlsx]DB!e"&amp;MATCH(KALINDO[[#This Row],[concat]],[3]!db[NB NOTA_C],0)+1,"&gt;"))</f>
        <v/>
      </c>
      <c r="Z483" s="32" t="str">
        <f ca="1">IF(KALINDO[[#This Row],[ID NOTA]]="",INDIRECT(ADDRESS(ROW()-1,COLUMN())),KALINDO[[#This Row],[ID NOTA]])</f>
        <v>ID NOTA_H</v>
      </c>
    </row>
    <row r="484" spans="1:26" x14ac:dyDescent="0.25">
      <c r="A484" s="32"/>
      <c r="B484" s="29" t="str">
        <f>IF(KALINDO[[#This Row],[N_ID]]="","",INDEX(Table1[ID],MATCH(KALINDO[[#This Row],[N_ID]],Table1[N_ID],0)))</f>
        <v/>
      </c>
      <c r="C484" s="29" t="str">
        <f ca="1">IF(KALINDO[[#This Row],[//]]="","",HYPERLINK("[NOTA.xlsx]NOTA!D"&amp;KALINDO[[#This Row],[//]]+2,"&gt;"))</f>
        <v/>
      </c>
      <c r="D484" s="29" t="str">
        <f>IF(KALINDO[[#This Row],[ID NOTA]]="","",INDEX(Table1[QB],MATCH(KALINDO[[#This Row],[ID NOTA]],Table1[ID],0)))</f>
        <v/>
      </c>
      <c r="E48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84" s="29"/>
      <c r="G484" s="30" t="str">
        <f ca="1">IF(KALINDO[[#This Row],[N_ID]]="","",INDEX(INDIRECT($2:$2),KALINDO[[#This Row],[//]]))</f>
        <v/>
      </c>
      <c r="H484" s="30" t="str">
        <f ca="1">IF(KALINDO[[#This Row],[N_ID]]="","",INDEX(INDIRECT($2:$2),KALINDO[[#This Row],[//]]))</f>
        <v/>
      </c>
      <c r="I484" s="32" t="str">
        <f ca="1">IF(KALINDO[[#This Row],[N_ID]]="","",INDEX(INDIRECT($2:$2),KALINDO[[#This Row],[//]]))</f>
        <v/>
      </c>
      <c r="J484" s="32" t="str">
        <f ca="1">IF(KALINDO[[#This Row],[//]]="","",INDEX([3]!db[NB PAJAK],KALINDO[[#This Row],[stt]]-1))</f>
        <v/>
      </c>
      <c r="K484" s="29" t="str">
        <f ca="1">IF(KALINDO[[#This Row],[//]]="","",INDEX(INDIRECT($2:$2),KALINDO[[#This Row],[//]]))</f>
        <v/>
      </c>
      <c r="L484" s="29" t="str">
        <f ca="1">IF(KALINDO[[#This Row],[//]]="","",INDEX(INDIRECT($2:$2),KALINDO[[#This Row],[//]]))</f>
        <v/>
      </c>
      <c r="M484" s="29" t="str">
        <f ca="1">IF(KALINDO[[#This Row],[//]]="","",INDEX(INDIRECT($2:$2),KALINDO[[#This Row],[//]]))</f>
        <v/>
      </c>
      <c r="N484" s="33" t="str">
        <f ca="1">IF(KALINDO[[#This Row],[//]]="","",INDEX(INDIRECT($2:$2),KALINDO[[#This Row],[//]]))</f>
        <v/>
      </c>
      <c r="O484" s="44" t="str">
        <f ca="1">IF(KALINDO[[#This Row],[//]]="","",INDEX(INDIRECT($2:$2),KALINDO[[#This Row],[//]]))</f>
        <v/>
      </c>
      <c r="P484" s="44" t="str">
        <f ca="1">IF(KALINDO[[#This Row],[//]]="","",IF(INDEX(INDIRECT($2:$2),KALINDO[[#This Row],[//]])="","",INDEX(INDIRECT($2:$2),KALINDO[[#This Row],[//]])))</f>
        <v/>
      </c>
      <c r="Q484" s="33" t="str">
        <f ca="1">IF(KALINDO[[#This Row],[//]]="","",INDEX(INDIRECT($2:$2),KALINDO[[#This Row],[//]]))</f>
        <v/>
      </c>
      <c r="R4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84" s="45" t="str">
        <f ca="1">IF(KALINDO[[#This Row],[//]]="","",IF(INDEX(INDIRECT($2:$2),KALINDO[[#This Row],[//]])="","",INDEX(INDIRECT($2:$2),KALINDO[[#This Row],[//]])))</f>
        <v/>
      </c>
      <c r="U484" s="32" t="str">
        <f ca="1">IF(KALINDO[[#This Row],[//]]="","",INDEX(INDIRECT($2:$2),KALINDO[[#This Row],[//]]))</f>
        <v/>
      </c>
      <c r="V484" s="32" t="str">
        <f ca="1">LOWER(SUBSTITUTE(SUBSTITUTE(SUBSTITUTE(SUBSTITUTE(SUBSTITUTE(SUBSTITUTE(SUBSTITUTE(KALINDO[[#This Row],[N.B.nota]]," ",""),"-",""),"(",""),")",""),".",""),",",""),"/",""))</f>
        <v/>
      </c>
      <c r="W484" s="32" t="str">
        <f ca="1">IF(KALINDO[[#This Row],[concat]]="","",MATCH(KALINDO[[#This Row],[concat]],[3]!db[NB NOTA_C],0)+1)</f>
        <v/>
      </c>
      <c r="X484" s="32" t="str">
        <f ca="1">IF(KALINDO[[#This Row],[N.B.nota]]="","",ADDRESS(ROW(KALINDO[QB]),COLUMN(KALINDO[QB]))&amp;":"&amp;ADDRESS(ROW(),COLUMN(KALINDO[QB])))</f>
        <v/>
      </c>
      <c r="Y484" s="46" t="str">
        <f ca="1">IF(KALINDO[[#This Row],[//]]="","",HYPERLINK("[../DB.xlsx]DB!e"&amp;MATCH(KALINDO[[#This Row],[concat]],[3]!db[NB NOTA_C],0)+1,"&gt;"))</f>
        <v/>
      </c>
      <c r="Z484" s="32" t="str">
        <f ca="1">IF(KALINDO[[#This Row],[ID NOTA]]="",INDIRECT(ADDRESS(ROW()-1,COLUMN())),KALINDO[[#This Row],[ID NOTA]])</f>
        <v>ID NOTA_H</v>
      </c>
    </row>
    <row r="485" spans="1:26" x14ac:dyDescent="0.25">
      <c r="A485" s="32"/>
      <c r="B485" s="29" t="str">
        <f>IF(KALINDO[[#This Row],[N_ID]]="","",INDEX(Table1[ID],MATCH(KALINDO[[#This Row],[N_ID]],Table1[N_ID],0)))</f>
        <v/>
      </c>
      <c r="C485" s="29" t="str">
        <f ca="1">IF(KALINDO[[#This Row],[//]]="","",HYPERLINK("[NOTA.xlsx]NOTA!D"&amp;KALINDO[[#This Row],[//]]+2,"&gt;"))</f>
        <v/>
      </c>
      <c r="D485" s="29" t="str">
        <f>IF(KALINDO[[#This Row],[ID NOTA]]="","",INDEX(Table1[QB],MATCH(KALINDO[[#This Row],[ID NOTA]],Table1[ID],0)))</f>
        <v/>
      </c>
      <c r="E48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85" s="29"/>
      <c r="G485" s="30" t="str">
        <f ca="1">IF(KALINDO[[#This Row],[N_ID]]="","",INDEX(INDIRECT($2:$2),KALINDO[[#This Row],[//]]))</f>
        <v/>
      </c>
      <c r="H485" s="30" t="str">
        <f ca="1">IF(KALINDO[[#This Row],[N_ID]]="","",INDEX(INDIRECT($2:$2),KALINDO[[#This Row],[//]]))</f>
        <v/>
      </c>
      <c r="I485" s="32" t="str">
        <f ca="1">IF(KALINDO[[#This Row],[N_ID]]="","",INDEX(INDIRECT($2:$2),KALINDO[[#This Row],[//]]))</f>
        <v/>
      </c>
      <c r="J485" s="32" t="str">
        <f ca="1">IF(KALINDO[[#This Row],[//]]="","",INDEX([3]!db[NB PAJAK],KALINDO[[#This Row],[stt]]-1))</f>
        <v/>
      </c>
      <c r="K485" s="29" t="str">
        <f ca="1">IF(KALINDO[[#This Row],[//]]="","",INDEX(INDIRECT($2:$2),KALINDO[[#This Row],[//]]))</f>
        <v/>
      </c>
      <c r="L485" s="29" t="str">
        <f ca="1">IF(KALINDO[[#This Row],[//]]="","",INDEX(INDIRECT($2:$2),KALINDO[[#This Row],[//]]))</f>
        <v/>
      </c>
      <c r="M485" s="29" t="str">
        <f ca="1">IF(KALINDO[[#This Row],[//]]="","",INDEX(INDIRECT($2:$2),KALINDO[[#This Row],[//]]))</f>
        <v/>
      </c>
      <c r="N485" s="33" t="str">
        <f ca="1">IF(KALINDO[[#This Row],[//]]="","",INDEX(INDIRECT($2:$2),KALINDO[[#This Row],[//]]))</f>
        <v/>
      </c>
      <c r="O485" s="44" t="str">
        <f ca="1">IF(KALINDO[[#This Row],[//]]="","",INDEX(INDIRECT($2:$2),KALINDO[[#This Row],[//]]))</f>
        <v/>
      </c>
      <c r="P485" s="44" t="str">
        <f ca="1">IF(KALINDO[[#This Row],[//]]="","",IF(INDEX(INDIRECT($2:$2),KALINDO[[#This Row],[//]])="","",INDEX(INDIRECT($2:$2),KALINDO[[#This Row],[//]])))</f>
        <v/>
      </c>
      <c r="Q485" s="33" t="str">
        <f ca="1">IF(KALINDO[[#This Row],[//]]="","",INDEX(INDIRECT($2:$2),KALINDO[[#This Row],[//]]))</f>
        <v/>
      </c>
      <c r="R4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85" s="45" t="str">
        <f ca="1">IF(KALINDO[[#This Row],[//]]="","",IF(INDEX(INDIRECT($2:$2),KALINDO[[#This Row],[//]])="","",INDEX(INDIRECT($2:$2),KALINDO[[#This Row],[//]])))</f>
        <v/>
      </c>
      <c r="U485" s="32" t="str">
        <f ca="1">IF(KALINDO[[#This Row],[//]]="","",INDEX(INDIRECT($2:$2),KALINDO[[#This Row],[//]]))</f>
        <v/>
      </c>
      <c r="V485" s="32" t="str">
        <f ca="1">LOWER(SUBSTITUTE(SUBSTITUTE(SUBSTITUTE(SUBSTITUTE(SUBSTITUTE(SUBSTITUTE(SUBSTITUTE(KALINDO[[#This Row],[N.B.nota]]," ",""),"-",""),"(",""),")",""),".",""),",",""),"/",""))</f>
        <v/>
      </c>
      <c r="W485" s="32" t="str">
        <f ca="1">IF(KALINDO[[#This Row],[concat]]="","",MATCH(KALINDO[[#This Row],[concat]],[3]!db[NB NOTA_C],0)+1)</f>
        <v/>
      </c>
      <c r="X485" s="32" t="str">
        <f ca="1">IF(KALINDO[[#This Row],[N.B.nota]]="","",ADDRESS(ROW(KALINDO[QB]),COLUMN(KALINDO[QB]))&amp;":"&amp;ADDRESS(ROW(),COLUMN(KALINDO[QB])))</f>
        <v/>
      </c>
      <c r="Y485" s="46" t="str">
        <f ca="1">IF(KALINDO[[#This Row],[//]]="","",HYPERLINK("[../DB.xlsx]DB!e"&amp;MATCH(KALINDO[[#This Row],[concat]],[3]!db[NB NOTA_C],0)+1,"&gt;"))</f>
        <v/>
      </c>
      <c r="Z485" s="32" t="str">
        <f ca="1">IF(KALINDO[[#This Row],[ID NOTA]]="",INDIRECT(ADDRESS(ROW()-1,COLUMN())),KALINDO[[#This Row],[ID NOTA]])</f>
        <v>ID NOTA_H</v>
      </c>
    </row>
    <row r="486" spans="1:26" x14ac:dyDescent="0.25">
      <c r="A486" s="32"/>
      <c r="B486" s="29" t="str">
        <f>IF(KALINDO[[#This Row],[N_ID]]="","",INDEX(Table1[ID],MATCH(KALINDO[[#This Row],[N_ID]],Table1[N_ID],0)))</f>
        <v/>
      </c>
      <c r="C486" s="29" t="str">
        <f ca="1">IF(KALINDO[[#This Row],[//]]="","",HYPERLINK("[NOTA.xlsx]NOTA!D"&amp;KALINDO[[#This Row],[//]]+2,"&gt;"))</f>
        <v/>
      </c>
      <c r="D486" s="29" t="str">
        <f>IF(KALINDO[[#This Row],[ID NOTA]]="","",INDEX(Table1[QB],MATCH(KALINDO[[#This Row],[ID NOTA]],Table1[ID],0)))</f>
        <v/>
      </c>
      <c r="E48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86" s="29"/>
      <c r="G486" s="30" t="str">
        <f ca="1">IF(KALINDO[[#This Row],[N_ID]]="","",INDEX(INDIRECT($2:$2),KALINDO[[#This Row],[//]]))</f>
        <v/>
      </c>
      <c r="H486" s="30" t="str">
        <f ca="1">IF(KALINDO[[#This Row],[N_ID]]="","",INDEX(INDIRECT($2:$2),KALINDO[[#This Row],[//]]))</f>
        <v/>
      </c>
      <c r="I486" s="32" t="str">
        <f ca="1">IF(KALINDO[[#This Row],[N_ID]]="","",INDEX(INDIRECT($2:$2),KALINDO[[#This Row],[//]]))</f>
        <v/>
      </c>
      <c r="J486" s="32" t="str">
        <f ca="1">IF(KALINDO[[#This Row],[//]]="","",INDEX([3]!db[NB PAJAK],KALINDO[[#This Row],[stt]]-1))</f>
        <v/>
      </c>
      <c r="K486" s="29" t="str">
        <f ca="1">IF(KALINDO[[#This Row],[//]]="","",INDEX(INDIRECT($2:$2),KALINDO[[#This Row],[//]]))</f>
        <v/>
      </c>
      <c r="L486" s="29" t="str">
        <f ca="1">IF(KALINDO[[#This Row],[//]]="","",INDEX(INDIRECT($2:$2),KALINDO[[#This Row],[//]]))</f>
        <v/>
      </c>
      <c r="M486" s="29" t="str">
        <f ca="1">IF(KALINDO[[#This Row],[//]]="","",INDEX(INDIRECT($2:$2),KALINDO[[#This Row],[//]]))</f>
        <v/>
      </c>
      <c r="N486" s="33" t="str">
        <f ca="1">IF(KALINDO[[#This Row],[//]]="","",INDEX(INDIRECT($2:$2),KALINDO[[#This Row],[//]]))</f>
        <v/>
      </c>
      <c r="O486" s="44" t="str">
        <f ca="1">IF(KALINDO[[#This Row],[//]]="","",INDEX(INDIRECT($2:$2),KALINDO[[#This Row],[//]]))</f>
        <v/>
      </c>
      <c r="P486" s="44" t="str">
        <f ca="1">IF(KALINDO[[#This Row],[//]]="","",IF(INDEX(INDIRECT($2:$2),KALINDO[[#This Row],[//]])="","",INDEX(INDIRECT($2:$2),KALINDO[[#This Row],[//]])))</f>
        <v/>
      </c>
      <c r="Q486" s="33" t="str">
        <f ca="1">IF(KALINDO[[#This Row],[//]]="","",INDEX(INDIRECT($2:$2),KALINDO[[#This Row],[//]]))</f>
        <v/>
      </c>
      <c r="R4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86" s="45" t="str">
        <f ca="1">IF(KALINDO[[#This Row],[//]]="","",IF(INDEX(INDIRECT($2:$2),KALINDO[[#This Row],[//]])="","",INDEX(INDIRECT($2:$2),KALINDO[[#This Row],[//]])))</f>
        <v/>
      </c>
      <c r="U486" s="32" t="str">
        <f ca="1">IF(KALINDO[[#This Row],[//]]="","",INDEX(INDIRECT($2:$2),KALINDO[[#This Row],[//]]))</f>
        <v/>
      </c>
      <c r="V486" s="32" t="str">
        <f ca="1">LOWER(SUBSTITUTE(SUBSTITUTE(SUBSTITUTE(SUBSTITUTE(SUBSTITUTE(SUBSTITUTE(SUBSTITUTE(KALINDO[[#This Row],[N.B.nota]]," ",""),"-",""),"(",""),")",""),".",""),",",""),"/",""))</f>
        <v/>
      </c>
      <c r="W486" s="32" t="str">
        <f ca="1">IF(KALINDO[[#This Row],[concat]]="","",MATCH(KALINDO[[#This Row],[concat]],[3]!db[NB NOTA_C],0)+1)</f>
        <v/>
      </c>
      <c r="X486" s="32" t="str">
        <f ca="1">IF(KALINDO[[#This Row],[N.B.nota]]="","",ADDRESS(ROW(KALINDO[QB]),COLUMN(KALINDO[QB]))&amp;":"&amp;ADDRESS(ROW(),COLUMN(KALINDO[QB])))</f>
        <v/>
      </c>
      <c r="Y486" s="46" t="str">
        <f ca="1">IF(KALINDO[[#This Row],[//]]="","",HYPERLINK("[../DB.xlsx]DB!e"&amp;MATCH(KALINDO[[#This Row],[concat]],[3]!db[NB NOTA_C],0)+1,"&gt;"))</f>
        <v/>
      </c>
      <c r="Z486" s="32" t="str">
        <f ca="1">IF(KALINDO[[#This Row],[ID NOTA]]="",INDIRECT(ADDRESS(ROW()-1,COLUMN())),KALINDO[[#This Row],[ID NOTA]])</f>
        <v>ID NOTA_H</v>
      </c>
    </row>
    <row r="487" spans="1:26" x14ac:dyDescent="0.25">
      <c r="A487" s="32"/>
      <c r="B487" s="29" t="str">
        <f>IF(KALINDO[[#This Row],[N_ID]]="","",INDEX(Table1[ID],MATCH(KALINDO[[#This Row],[N_ID]],Table1[N_ID],0)))</f>
        <v/>
      </c>
      <c r="C487" s="29" t="str">
        <f ca="1">IF(KALINDO[[#This Row],[//]]="","",HYPERLINK("[NOTA.xlsx]NOTA!D"&amp;KALINDO[[#This Row],[//]]+2,"&gt;"))</f>
        <v/>
      </c>
      <c r="D487" s="29" t="str">
        <f>IF(KALINDO[[#This Row],[ID NOTA]]="","",INDEX(Table1[QB],MATCH(KALINDO[[#This Row],[ID NOTA]],Table1[ID],0)))</f>
        <v/>
      </c>
      <c r="E48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87" s="29"/>
      <c r="G487" s="30" t="str">
        <f ca="1">IF(KALINDO[[#This Row],[N_ID]]="","",INDEX(INDIRECT($2:$2),KALINDO[[#This Row],[//]]))</f>
        <v/>
      </c>
      <c r="H487" s="30" t="str">
        <f ca="1">IF(KALINDO[[#This Row],[N_ID]]="","",INDEX(INDIRECT($2:$2),KALINDO[[#This Row],[//]]))</f>
        <v/>
      </c>
      <c r="I487" s="32" t="str">
        <f ca="1">IF(KALINDO[[#This Row],[N_ID]]="","",INDEX(INDIRECT($2:$2),KALINDO[[#This Row],[//]]))</f>
        <v/>
      </c>
      <c r="J487" s="32" t="str">
        <f ca="1">IF(KALINDO[[#This Row],[//]]="","",INDEX([3]!db[NB PAJAK],KALINDO[[#This Row],[stt]]-1))</f>
        <v/>
      </c>
      <c r="K487" s="29" t="str">
        <f ca="1">IF(KALINDO[[#This Row],[//]]="","",INDEX(INDIRECT($2:$2),KALINDO[[#This Row],[//]]))</f>
        <v/>
      </c>
      <c r="L487" s="29" t="str">
        <f ca="1">IF(KALINDO[[#This Row],[//]]="","",INDEX(INDIRECT($2:$2),KALINDO[[#This Row],[//]]))</f>
        <v/>
      </c>
      <c r="M487" s="29" t="str">
        <f ca="1">IF(KALINDO[[#This Row],[//]]="","",INDEX(INDIRECT($2:$2),KALINDO[[#This Row],[//]]))</f>
        <v/>
      </c>
      <c r="N487" s="33" t="str">
        <f ca="1">IF(KALINDO[[#This Row],[//]]="","",INDEX(INDIRECT($2:$2),KALINDO[[#This Row],[//]]))</f>
        <v/>
      </c>
      <c r="O487" s="44" t="str">
        <f ca="1">IF(KALINDO[[#This Row],[//]]="","",INDEX(INDIRECT($2:$2),KALINDO[[#This Row],[//]]))</f>
        <v/>
      </c>
      <c r="P487" s="44" t="str">
        <f ca="1">IF(KALINDO[[#This Row],[//]]="","",IF(INDEX(INDIRECT($2:$2),KALINDO[[#This Row],[//]])="","",INDEX(INDIRECT($2:$2),KALINDO[[#This Row],[//]])))</f>
        <v/>
      </c>
      <c r="Q487" s="33" t="str">
        <f ca="1">IF(KALINDO[[#This Row],[//]]="","",INDEX(INDIRECT($2:$2),KALINDO[[#This Row],[//]]))</f>
        <v/>
      </c>
      <c r="R4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87" s="45" t="str">
        <f ca="1">IF(KALINDO[[#This Row],[//]]="","",IF(INDEX(INDIRECT($2:$2),KALINDO[[#This Row],[//]])="","",INDEX(INDIRECT($2:$2),KALINDO[[#This Row],[//]])))</f>
        <v/>
      </c>
      <c r="U487" s="32" t="str">
        <f ca="1">IF(KALINDO[[#This Row],[//]]="","",INDEX(INDIRECT($2:$2),KALINDO[[#This Row],[//]]))</f>
        <v/>
      </c>
      <c r="V487" s="32" t="str">
        <f ca="1">LOWER(SUBSTITUTE(SUBSTITUTE(SUBSTITUTE(SUBSTITUTE(SUBSTITUTE(SUBSTITUTE(SUBSTITUTE(KALINDO[[#This Row],[N.B.nota]]," ",""),"-",""),"(",""),")",""),".",""),",",""),"/",""))</f>
        <v/>
      </c>
      <c r="W487" s="32" t="str">
        <f ca="1">IF(KALINDO[[#This Row],[concat]]="","",MATCH(KALINDO[[#This Row],[concat]],[3]!db[NB NOTA_C],0)+1)</f>
        <v/>
      </c>
      <c r="X487" s="32" t="str">
        <f ca="1">IF(KALINDO[[#This Row],[N.B.nota]]="","",ADDRESS(ROW(KALINDO[QB]),COLUMN(KALINDO[QB]))&amp;":"&amp;ADDRESS(ROW(),COLUMN(KALINDO[QB])))</f>
        <v/>
      </c>
      <c r="Y487" s="46" t="str">
        <f ca="1">IF(KALINDO[[#This Row],[//]]="","",HYPERLINK("[../DB.xlsx]DB!e"&amp;MATCH(KALINDO[[#This Row],[concat]],[3]!db[NB NOTA_C],0)+1,"&gt;"))</f>
        <v/>
      </c>
      <c r="Z487" s="32" t="str">
        <f ca="1">IF(KALINDO[[#This Row],[ID NOTA]]="",INDIRECT(ADDRESS(ROW()-1,COLUMN())),KALINDO[[#This Row],[ID NOTA]])</f>
        <v>ID NOTA_H</v>
      </c>
    </row>
    <row r="488" spans="1:26" x14ac:dyDescent="0.25">
      <c r="A488" s="32"/>
      <c r="B488" s="29" t="str">
        <f>IF(KALINDO[[#This Row],[N_ID]]="","",INDEX(Table1[ID],MATCH(KALINDO[[#This Row],[N_ID]],Table1[N_ID],0)))</f>
        <v/>
      </c>
      <c r="C488" s="29" t="str">
        <f ca="1">IF(KALINDO[[#This Row],[//]]="","",HYPERLINK("[NOTA.xlsx]NOTA!D"&amp;KALINDO[[#This Row],[//]]+2,"&gt;"))</f>
        <v/>
      </c>
      <c r="D488" s="29" t="str">
        <f>IF(KALINDO[[#This Row],[ID NOTA]]="","",INDEX(Table1[QB],MATCH(KALINDO[[#This Row],[ID NOTA]],Table1[ID],0)))</f>
        <v/>
      </c>
      <c r="E48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88" s="29"/>
      <c r="G488" s="30" t="str">
        <f ca="1">IF(KALINDO[[#This Row],[N_ID]]="","",INDEX(INDIRECT($2:$2),KALINDO[[#This Row],[//]]))</f>
        <v/>
      </c>
      <c r="H488" s="30" t="str">
        <f ca="1">IF(KALINDO[[#This Row],[N_ID]]="","",INDEX(INDIRECT($2:$2),KALINDO[[#This Row],[//]]))</f>
        <v/>
      </c>
      <c r="I488" s="32" t="str">
        <f ca="1">IF(KALINDO[[#This Row],[N_ID]]="","",INDEX(INDIRECT($2:$2),KALINDO[[#This Row],[//]]))</f>
        <v/>
      </c>
      <c r="J488" s="32" t="str">
        <f ca="1">IF(KALINDO[[#This Row],[//]]="","",INDEX([3]!db[NB PAJAK],KALINDO[[#This Row],[stt]]-1))</f>
        <v/>
      </c>
      <c r="K488" s="29" t="str">
        <f ca="1">IF(KALINDO[[#This Row],[//]]="","",INDEX(INDIRECT($2:$2),KALINDO[[#This Row],[//]]))</f>
        <v/>
      </c>
      <c r="L488" s="29" t="str">
        <f ca="1">IF(KALINDO[[#This Row],[//]]="","",INDEX(INDIRECT($2:$2),KALINDO[[#This Row],[//]]))</f>
        <v/>
      </c>
      <c r="M488" s="29" t="str">
        <f ca="1">IF(KALINDO[[#This Row],[//]]="","",INDEX(INDIRECT($2:$2),KALINDO[[#This Row],[//]]))</f>
        <v/>
      </c>
      <c r="N488" s="33" t="str">
        <f ca="1">IF(KALINDO[[#This Row],[//]]="","",INDEX(INDIRECT($2:$2),KALINDO[[#This Row],[//]]))</f>
        <v/>
      </c>
      <c r="O488" s="44" t="str">
        <f ca="1">IF(KALINDO[[#This Row],[//]]="","",INDEX(INDIRECT($2:$2),KALINDO[[#This Row],[//]]))</f>
        <v/>
      </c>
      <c r="P488" s="44" t="str">
        <f ca="1">IF(KALINDO[[#This Row],[//]]="","",IF(INDEX(INDIRECT($2:$2),KALINDO[[#This Row],[//]])="","",INDEX(INDIRECT($2:$2),KALINDO[[#This Row],[//]])))</f>
        <v/>
      </c>
      <c r="Q488" s="33" t="str">
        <f ca="1">IF(KALINDO[[#This Row],[//]]="","",INDEX(INDIRECT($2:$2),KALINDO[[#This Row],[//]]))</f>
        <v/>
      </c>
      <c r="R4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88" s="45" t="str">
        <f ca="1">IF(KALINDO[[#This Row],[//]]="","",IF(INDEX(INDIRECT($2:$2),KALINDO[[#This Row],[//]])="","",INDEX(INDIRECT($2:$2),KALINDO[[#This Row],[//]])))</f>
        <v/>
      </c>
      <c r="U488" s="32" t="str">
        <f ca="1">IF(KALINDO[[#This Row],[//]]="","",INDEX(INDIRECT($2:$2),KALINDO[[#This Row],[//]]))</f>
        <v/>
      </c>
      <c r="V488" s="32" t="str">
        <f ca="1">LOWER(SUBSTITUTE(SUBSTITUTE(SUBSTITUTE(SUBSTITUTE(SUBSTITUTE(SUBSTITUTE(SUBSTITUTE(KALINDO[[#This Row],[N.B.nota]]," ",""),"-",""),"(",""),")",""),".",""),",",""),"/",""))</f>
        <v/>
      </c>
      <c r="W488" s="32" t="str">
        <f ca="1">IF(KALINDO[[#This Row],[concat]]="","",MATCH(KALINDO[[#This Row],[concat]],[3]!db[NB NOTA_C],0)+1)</f>
        <v/>
      </c>
      <c r="X488" s="32" t="str">
        <f ca="1">IF(KALINDO[[#This Row],[N.B.nota]]="","",ADDRESS(ROW(KALINDO[QB]),COLUMN(KALINDO[QB]))&amp;":"&amp;ADDRESS(ROW(),COLUMN(KALINDO[QB])))</f>
        <v/>
      </c>
      <c r="Y488" s="46" t="str">
        <f ca="1">IF(KALINDO[[#This Row],[//]]="","",HYPERLINK("[../DB.xlsx]DB!e"&amp;MATCH(KALINDO[[#This Row],[concat]],[3]!db[NB NOTA_C],0)+1,"&gt;"))</f>
        <v/>
      </c>
      <c r="Z488" s="32" t="str">
        <f ca="1">IF(KALINDO[[#This Row],[ID NOTA]]="",INDIRECT(ADDRESS(ROW()-1,COLUMN())),KALINDO[[#This Row],[ID NOTA]])</f>
        <v>ID NOTA_H</v>
      </c>
    </row>
    <row r="489" spans="1:26" x14ac:dyDescent="0.25">
      <c r="A489" s="32"/>
      <c r="B489" s="29" t="str">
        <f>IF(KALINDO[[#This Row],[N_ID]]="","",INDEX(Table1[ID],MATCH(KALINDO[[#This Row],[N_ID]],Table1[N_ID],0)))</f>
        <v/>
      </c>
      <c r="C489" s="29" t="str">
        <f ca="1">IF(KALINDO[[#This Row],[//]]="","",HYPERLINK("[NOTA.xlsx]NOTA!D"&amp;KALINDO[[#This Row],[//]]+2,"&gt;"))</f>
        <v/>
      </c>
      <c r="D489" s="29" t="str">
        <f>IF(KALINDO[[#This Row],[ID NOTA]]="","",INDEX(Table1[QB],MATCH(KALINDO[[#This Row],[ID NOTA]],Table1[ID],0)))</f>
        <v/>
      </c>
      <c r="E48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89" s="29"/>
      <c r="G489" s="30" t="str">
        <f ca="1">IF(KALINDO[[#This Row],[N_ID]]="","",INDEX(INDIRECT($2:$2),KALINDO[[#This Row],[//]]))</f>
        <v/>
      </c>
      <c r="H489" s="30" t="str">
        <f ca="1">IF(KALINDO[[#This Row],[N_ID]]="","",INDEX(INDIRECT($2:$2),KALINDO[[#This Row],[//]]))</f>
        <v/>
      </c>
      <c r="I489" s="32" t="str">
        <f ca="1">IF(KALINDO[[#This Row],[N_ID]]="","",INDEX(INDIRECT($2:$2),KALINDO[[#This Row],[//]]))</f>
        <v/>
      </c>
      <c r="J489" s="32" t="str">
        <f ca="1">IF(KALINDO[[#This Row],[//]]="","",INDEX([3]!db[NB PAJAK],KALINDO[[#This Row],[stt]]-1))</f>
        <v/>
      </c>
      <c r="K489" s="29" t="str">
        <f ca="1">IF(KALINDO[[#This Row],[//]]="","",INDEX(INDIRECT($2:$2),KALINDO[[#This Row],[//]]))</f>
        <v/>
      </c>
      <c r="L489" s="29" t="str">
        <f ca="1">IF(KALINDO[[#This Row],[//]]="","",INDEX(INDIRECT($2:$2),KALINDO[[#This Row],[//]]))</f>
        <v/>
      </c>
      <c r="M489" s="29" t="str">
        <f ca="1">IF(KALINDO[[#This Row],[//]]="","",INDEX(INDIRECT($2:$2),KALINDO[[#This Row],[//]]))</f>
        <v/>
      </c>
      <c r="N489" s="33" t="str">
        <f ca="1">IF(KALINDO[[#This Row],[//]]="","",INDEX(INDIRECT($2:$2),KALINDO[[#This Row],[//]]))</f>
        <v/>
      </c>
      <c r="O489" s="44" t="str">
        <f ca="1">IF(KALINDO[[#This Row],[//]]="","",INDEX(INDIRECT($2:$2),KALINDO[[#This Row],[//]]))</f>
        <v/>
      </c>
      <c r="P489" s="44" t="str">
        <f ca="1">IF(KALINDO[[#This Row],[//]]="","",IF(INDEX(INDIRECT($2:$2),KALINDO[[#This Row],[//]])="","",INDEX(INDIRECT($2:$2),KALINDO[[#This Row],[//]])))</f>
        <v/>
      </c>
      <c r="Q489" s="33" t="str">
        <f ca="1">IF(KALINDO[[#This Row],[//]]="","",INDEX(INDIRECT($2:$2),KALINDO[[#This Row],[//]]))</f>
        <v/>
      </c>
      <c r="R4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89" s="45" t="str">
        <f ca="1">IF(KALINDO[[#This Row],[//]]="","",IF(INDEX(INDIRECT($2:$2),KALINDO[[#This Row],[//]])="","",INDEX(INDIRECT($2:$2),KALINDO[[#This Row],[//]])))</f>
        <v/>
      </c>
      <c r="U489" s="32" t="str">
        <f ca="1">IF(KALINDO[[#This Row],[//]]="","",INDEX(INDIRECT($2:$2),KALINDO[[#This Row],[//]]))</f>
        <v/>
      </c>
      <c r="V489" s="32" t="str">
        <f ca="1">LOWER(SUBSTITUTE(SUBSTITUTE(SUBSTITUTE(SUBSTITUTE(SUBSTITUTE(SUBSTITUTE(SUBSTITUTE(KALINDO[[#This Row],[N.B.nota]]," ",""),"-",""),"(",""),")",""),".",""),",",""),"/",""))</f>
        <v/>
      </c>
      <c r="W489" s="32" t="str">
        <f ca="1">IF(KALINDO[[#This Row],[concat]]="","",MATCH(KALINDO[[#This Row],[concat]],[3]!db[NB NOTA_C],0)+1)</f>
        <v/>
      </c>
      <c r="X489" s="32" t="str">
        <f ca="1">IF(KALINDO[[#This Row],[N.B.nota]]="","",ADDRESS(ROW(KALINDO[QB]),COLUMN(KALINDO[QB]))&amp;":"&amp;ADDRESS(ROW(),COLUMN(KALINDO[QB])))</f>
        <v/>
      </c>
      <c r="Y489" s="46" t="str">
        <f ca="1">IF(KALINDO[[#This Row],[//]]="","",HYPERLINK("[../DB.xlsx]DB!e"&amp;MATCH(KALINDO[[#This Row],[concat]],[3]!db[NB NOTA_C],0)+1,"&gt;"))</f>
        <v/>
      </c>
      <c r="Z489" s="32" t="str">
        <f ca="1">IF(KALINDO[[#This Row],[ID NOTA]]="",INDIRECT(ADDRESS(ROW()-1,COLUMN())),KALINDO[[#This Row],[ID NOTA]])</f>
        <v>ID NOTA_H</v>
      </c>
    </row>
    <row r="490" spans="1:26" x14ac:dyDescent="0.25">
      <c r="A490" s="32"/>
      <c r="B490" s="29" t="str">
        <f>IF(KALINDO[[#This Row],[N_ID]]="","",INDEX(Table1[ID],MATCH(KALINDO[[#This Row],[N_ID]],Table1[N_ID],0)))</f>
        <v/>
      </c>
      <c r="C490" s="29" t="str">
        <f ca="1">IF(KALINDO[[#This Row],[//]]="","",HYPERLINK("[NOTA.xlsx]NOTA!D"&amp;KALINDO[[#This Row],[//]]+2,"&gt;"))</f>
        <v/>
      </c>
      <c r="D490" s="29" t="str">
        <f>IF(KALINDO[[#This Row],[ID NOTA]]="","",INDEX(Table1[QB],MATCH(KALINDO[[#This Row],[ID NOTA]],Table1[ID],0)))</f>
        <v/>
      </c>
      <c r="E49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90" s="29"/>
      <c r="G490" s="30" t="str">
        <f ca="1">IF(KALINDO[[#This Row],[N_ID]]="","",INDEX(INDIRECT($2:$2),KALINDO[[#This Row],[//]]))</f>
        <v/>
      </c>
      <c r="H490" s="30" t="str">
        <f ca="1">IF(KALINDO[[#This Row],[N_ID]]="","",INDEX(INDIRECT($2:$2),KALINDO[[#This Row],[//]]))</f>
        <v/>
      </c>
      <c r="I490" s="32" t="str">
        <f ca="1">IF(KALINDO[[#This Row],[N_ID]]="","",INDEX(INDIRECT($2:$2),KALINDO[[#This Row],[//]]))</f>
        <v/>
      </c>
      <c r="J490" s="32" t="str">
        <f ca="1">IF(KALINDO[[#This Row],[//]]="","",INDEX([3]!db[NB PAJAK],KALINDO[[#This Row],[stt]]-1))</f>
        <v/>
      </c>
      <c r="K490" s="29" t="str">
        <f ca="1">IF(KALINDO[[#This Row],[//]]="","",INDEX(INDIRECT($2:$2),KALINDO[[#This Row],[//]]))</f>
        <v/>
      </c>
      <c r="L490" s="29" t="str">
        <f ca="1">IF(KALINDO[[#This Row],[//]]="","",INDEX(INDIRECT($2:$2),KALINDO[[#This Row],[//]]))</f>
        <v/>
      </c>
      <c r="M490" s="29" t="str">
        <f ca="1">IF(KALINDO[[#This Row],[//]]="","",INDEX(INDIRECT($2:$2),KALINDO[[#This Row],[//]]))</f>
        <v/>
      </c>
      <c r="N490" s="33" t="str">
        <f ca="1">IF(KALINDO[[#This Row],[//]]="","",INDEX(INDIRECT($2:$2),KALINDO[[#This Row],[//]]))</f>
        <v/>
      </c>
      <c r="O490" s="44" t="str">
        <f ca="1">IF(KALINDO[[#This Row],[//]]="","",INDEX(INDIRECT($2:$2),KALINDO[[#This Row],[//]]))</f>
        <v/>
      </c>
      <c r="P490" s="44" t="str">
        <f ca="1">IF(KALINDO[[#This Row],[//]]="","",IF(INDEX(INDIRECT($2:$2),KALINDO[[#This Row],[//]])="","",INDEX(INDIRECT($2:$2),KALINDO[[#This Row],[//]])))</f>
        <v/>
      </c>
      <c r="Q490" s="33" t="str">
        <f ca="1">IF(KALINDO[[#This Row],[//]]="","",INDEX(INDIRECT($2:$2),KALINDO[[#This Row],[//]]))</f>
        <v/>
      </c>
      <c r="R4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90" s="45" t="str">
        <f ca="1">IF(KALINDO[[#This Row],[//]]="","",IF(INDEX(INDIRECT($2:$2),KALINDO[[#This Row],[//]])="","",INDEX(INDIRECT($2:$2),KALINDO[[#This Row],[//]])))</f>
        <v/>
      </c>
      <c r="U490" s="32" t="str">
        <f ca="1">IF(KALINDO[[#This Row],[//]]="","",INDEX(INDIRECT($2:$2),KALINDO[[#This Row],[//]]))</f>
        <v/>
      </c>
      <c r="V490" s="32" t="str">
        <f ca="1">LOWER(SUBSTITUTE(SUBSTITUTE(SUBSTITUTE(SUBSTITUTE(SUBSTITUTE(SUBSTITUTE(SUBSTITUTE(KALINDO[[#This Row],[N.B.nota]]," ",""),"-",""),"(",""),")",""),".",""),",",""),"/",""))</f>
        <v/>
      </c>
      <c r="W490" s="32" t="str">
        <f ca="1">IF(KALINDO[[#This Row],[concat]]="","",MATCH(KALINDO[[#This Row],[concat]],[3]!db[NB NOTA_C],0)+1)</f>
        <v/>
      </c>
      <c r="X490" s="32" t="str">
        <f ca="1">IF(KALINDO[[#This Row],[N.B.nota]]="","",ADDRESS(ROW(KALINDO[QB]),COLUMN(KALINDO[QB]))&amp;":"&amp;ADDRESS(ROW(),COLUMN(KALINDO[QB])))</f>
        <v/>
      </c>
      <c r="Y490" s="46" t="str">
        <f ca="1">IF(KALINDO[[#This Row],[//]]="","",HYPERLINK("[../DB.xlsx]DB!e"&amp;MATCH(KALINDO[[#This Row],[concat]],[3]!db[NB NOTA_C],0)+1,"&gt;"))</f>
        <v/>
      </c>
      <c r="Z490" s="32" t="str">
        <f ca="1">IF(KALINDO[[#This Row],[ID NOTA]]="",INDIRECT(ADDRESS(ROW()-1,COLUMN())),KALINDO[[#This Row],[ID NOTA]])</f>
        <v>ID NOTA_H</v>
      </c>
    </row>
    <row r="491" spans="1:26" x14ac:dyDescent="0.25">
      <c r="A491" s="32"/>
      <c r="B491" s="29" t="str">
        <f>IF(KALINDO[[#This Row],[N_ID]]="","",INDEX(Table1[ID],MATCH(KALINDO[[#This Row],[N_ID]],Table1[N_ID],0)))</f>
        <v/>
      </c>
      <c r="C491" s="29" t="str">
        <f ca="1">IF(KALINDO[[#This Row],[//]]="","",HYPERLINK("[NOTA.xlsx]NOTA!D"&amp;KALINDO[[#This Row],[//]]+2,"&gt;"))</f>
        <v/>
      </c>
      <c r="D491" s="29" t="str">
        <f>IF(KALINDO[[#This Row],[ID NOTA]]="","",INDEX(Table1[QB],MATCH(KALINDO[[#This Row],[ID NOTA]],Table1[ID],0)))</f>
        <v/>
      </c>
      <c r="E49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91" s="29"/>
      <c r="G491" s="30" t="str">
        <f ca="1">IF(KALINDO[[#This Row],[N_ID]]="","",INDEX(INDIRECT($2:$2),KALINDO[[#This Row],[//]]))</f>
        <v/>
      </c>
      <c r="H491" s="30" t="str">
        <f ca="1">IF(KALINDO[[#This Row],[N_ID]]="","",INDEX(INDIRECT($2:$2),KALINDO[[#This Row],[//]]))</f>
        <v/>
      </c>
      <c r="I491" s="32" t="str">
        <f ca="1">IF(KALINDO[[#This Row],[N_ID]]="","",INDEX(INDIRECT($2:$2),KALINDO[[#This Row],[//]]))</f>
        <v/>
      </c>
      <c r="J491" s="32" t="str">
        <f ca="1">IF(KALINDO[[#This Row],[//]]="","",INDEX([3]!db[NB PAJAK],KALINDO[[#This Row],[stt]]-1))</f>
        <v/>
      </c>
      <c r="K491" s="29" t="str">
        <f ca="1">IF(KALINDO[[#This Row],[//]]="","",INDEX(INDIRECT($2:$2),KALINDO[[#This Row],[//]]))</f>
        <v/>
      </c>
      <c r="L491" s="29" t="str">
        <f ca="1">IF(KALINDO[[#This Row],[//]]="","",INDEX(INDIRECT($2:$2),KALINDO[[#This Row],[//]]))</f>
        <v/>
      </c>
      <c r="M491" s="29" t="str">
        <f ca="1">IF(KALINDO[[#This Row],[//]]="","",INDEX(INDIRECT($2:$2),KALINDO[[#This Row],[//]]))</f>
        <v/>
      </c>
      <c r="N491" s="33" t="str">
        <f ca="1">IF(KALINDO[[#This Row],[//]]="","",INDEX(INDIRECT($2:$2),KALINDO[[#This Row],[//]]))</f>
        <v/>
      </c>
      <c r="O491" s="44" t="str">
        <f ca="1">IF(KALINDO[[#This Row],[//]]="","",INDEX(INDIRECT($2:$2),KALINDO[[#This Row],[//]]))</f>
        <v/>
      </c>
      <c r="P491" s="44" t="str">
        <f ca="1">IF(KALINDO[[#This Row],[//]]="","",IF(INDEX(INDIRECT($2:$2),KALINDO[[#This Row],[//]])="","",INDEX(INDIRECT($2:$2),KALINDO[[#This Row],[//]])))</f>
        <v/>
      </c>
      <c r="Q491" s="33" t="str">
        <f ca="1">IF(KALINDO[[#This Row],[//]]="","",INDEX(INDIRECT($2:$2),KALINDO[[#This Row],[//]]))</f>
        <v/>
      </c>
      <c r="R4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91" s="45" t="str">
        <f ca="1">IF(KALINDO[[#This Row],[//]]="","",IF(INDEX(INDIRECT($2:$2),KALINDO[[#This Row],[//]])="","",INDEX(INDIRECT($2:$2),KALINDO[[#This Row],[//]])))</f>
        <v/>
      </c>
      <c r="U491" s="32" t="str">
        <f ca="1">IF(KALINDO[[#This Row],[//]]="","",INDEX(INDIRECT($2:$2),KALINDO[[#This Row],[//]]))</f>
        <v/>
      </c>
      <c r="V491" s="32" t="str">
        <f ca="1">LOWER(SUBSTITUTE(SUBSTITUTE(SUBSTITUTE(SUBSTITUTE(SUBSTITUTE(SUBSTITUTE(SUBSTITUTE(KALINDO[[#This Row],[N.B.nota]]," ",""),"-",""),"(",""),")",""),".",""),",",""),"/",""))</f>
        <v/>
      </c>
      <c r="W491" s="32" t="str">
        <f ca="1">IF(KALINDO[[#This Row],[concat]]="","",MATCH(KALINDO[[#This Row],[concat]],[3]!db[NB NOTA_C],0)+1)</f>
        <v/>
      </c>
      <c r="X491" s="32" t="str">
        <f ca="1">IF(KALINDO[[#This Row],[N.B.nota]]="","",ADDRESS(ROW(KALINDO[QB]),COLUMN(KALINDO[QB]))&amp;":"&amp;ADDRESS(ROW(),COLUMN(KALINDO[QB])))</f>
        <v/>
      </c>
      <c r="Y491" s="46" t="str">
        <f ca="1">IF(KALINDO[[#This Row],[//]]="","",HYPERLINK("[../DB.xlsx]DB!e"&amp;MATCH(KALINDO[[#This Row],[concat]],[3]!db[NB NOTA_C],0)+1,"&gt;"))</f>
        <v/>
      </c>
      <c r="Z491" s="32" t="str">
        <f ca="1">IF(KALINDO[[#This Row],[ID NOTA]]="",INDIRECT(ADDRESS(ROW()-1,COLUMN())),KALINDO[[#This Row],[ID NOTA]])</f>
        <v>ID NOTA_H</v>
      </c>
    </row>
    <row r="492" spans="1:26" x14ac:dyDescent="0.25">
      <c r="A492" s="32"/>
      <c r="B492" s="29" t="str">
        <f>IF(KALINDO[[#This Row],[N_ID]]="","",INDEX(Table1[ID],MATCH(KALINDO[[#This Row],[N_ID]],Table1[N_ID],0)))</f>
        <v/>
      </c>
      <c r="C492" s="29" t="str">
        <f ca="1">IF(KALINDO[[#This Row],[//]]="","",HYPERLINK("[NOTA.xlsx]NOTA!D"&amp;KALINDO[[#This Row],[//]]+2,"&gt;"))</f>
        <v/>
      </c>
      <c r="D492" s="29" t="str">
        <f>IF(KALINDO[[#This Row],[ID NOTA]]="","",INDEX(Table1[QB],MATCH(KALINDO[[#This Row],[ID NOTA]],Table1[ID],0)))</f>
        <v/>
      </c>
      <c r="E49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92" s="29"/>
      <c r="G492" s="30" t="str">
        <f ca="1">IF(KALINDO[[#This Row],[N_ID]]="","",INDEX(INDIRECT($2:$2),KALINDO[[#This Row],[//]]))</f>
        <v/>
      </c>
      <c r="H492" s="30" t="str">
        <f ca="1">IF(KALINDO[[#This Row],[N_ID]]="","",INDEX(INDIRECT($2:$2),KALINDO[[#This Row],[//]]))</f>
        <v/>
      </c>
      <c r="I492" s="32" t="str">
        <f ca="1">IF(KALINDO[[#This Row],[N_ID]]="","",INDEX(INDIRECT($2:$2),KALINDO[[#This Row],[//]]))</f>
        <v/>
      </c>
      <c r="J492" s="32" t="str">
        <f ca="1">IF(KALINDO[[#This Row],[//]]="","",INDEX([3]!db[NB PAJAK],KALINDO[[#This Row],[stt]]-1))</f>
        <v/>
      </c>
      <c r="K492" s="29" t="str">
        <f ca="1">IF(KALINDO[[#This Row],[//]]="","",INDEX(INDIRECT($2:$2),KALINDO[[#This Row],[//]]))</f>
        <v/>
      </c>
      <c r="L492" s="29" t="str">
        <f ca="1">IF(KALINDO[[#This Row],[//]]="","",INDEX(INDIRECT($2:$2),KALINDO[[#This Row],[//]]))</f>
        <v/>
      </c>
      <c r="M492" s="29" t="str">
        <f ca="1">IF(KALINDO[[#This Row],[//]]="","",INDEX(INDIRECT($2:$2),KALINDO[[#This Row],[//]]))</f>
        <v/>
      </c>
      <c r="N492" s="33" t="str">
        <f ca="1">IF(KALINDO[[#This Row],[//]]="","",INDEX(INDIRECT($2:$2),KALINDO[[#This Row],[//]]))</f>
        <v/>
      </c>
      <c r="O492" s="44" t="str">
        <f ca="1">IF(KALINDO[[#This Row],[//]]="","",INDEX(INDIRECT($2:$2),KALINDO[[#This Row],[//]]))</f>
        <v/>
      </c>
      <c r="P492" s="44" t="str">
        <f ca="1">IF(KALINDO[[#This Row],[//]]="","",IF(INDEX(INDIRECT($2:$2),KALINDO[[#This Row],[//]])="","",INDEX(INDIRECT($2:$2),KALINDO[[#This Row],[//]])))</f>
        <v/>
      </c>
      <c r="Q492" s="33" t="str">
        <f ca="1">IF(KALINDO[[#This Row],[//]]="","",INDEX(INDIRECT($2:$2),KALINDO[[#This Row],[//]]))</f>
        <v/>
      </c>
      <c r="R4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92" s="45" t="str">
        <f ca="1">IF(KALINDO[[#This Row],[//]]="","",IF(INDEX(INDIRECT($2:$2),KALINDO[[#This Row],[//]])="","",INDEX(INDIRECT($2:$2),KALINDO[[#This Row],[//]])))</f>
        <v/>
      </c>
      <c r="U492" s="32" t="str">
        <f ca="1">IF(KALINDO[[#This Row],[//]]="","",INDEX(INDIRECT($2:$2),KALINDO[[#This Row],[//]]))</f>
        <v/>
      </c>
      <c r="V492" s="32" t="str">
        <f ca="1">LOWER(SUBSTITUTE(SUBSTITUTE(SUBSTITUTE(SUBSTITUTE(SUBSTITUTE(SUBSTITUTE(SUBSTITUTE(KALINDO[[#This Row],[N.B.nota]]," ",""),"-",""),"(",""),")",""),".",""),",",""),"/",""))</f>
        <v/>
      </c>
      <c r="W492" s="32" t="str">
        <f ca="1">IF(KALINDO[[#This Row],[concat]]="","",MATCH(KALINDO[[#This Row],[concat]],[3]!db[NB NOTA_C],0)+1)</f>
        <v/>
      </c>
      <c r="X492" s="32" t="str">
        <f ca="1">IF(KALINDO[[#This Row],[N.B.nota]]="","",ADDRESS(ROW(KALINDO[QB]),COLUMN(KALINDO[QB]))&amp;":"&amp;ADDRESS(ROW(),COLUMN(KALINDO[QB])))</f>
        <v/>
      </c>
      <c r="Y492" s="46" t="str">
        <f ca="1">IF(KALINDO[[#This Row],[//]]="","",HYPERLINK("[../DB.xlsx]DB!e"&amp;MATCH(KALINDO[[#This Row],[concat]],[3]!db[NB NOTA_C],0)+1,"&gt;"))</f>
        <v/>
      </c>
      <c r="Z492" s="32" t="str">
        <f ca="1">IF(KALINDO[[#This Row],[ID NOTA]]="",INDIRECT(ADDRESS(ROW()-1,COLUMN())),KALINDO[[#This Row],[ID NOTA]])</f>
        <v>ID NOTA_H</v>
      </c>
    </row>
    <row r="493" spans="1:26" x14ac:dyDescent="0.25">
      <c r="A493" s="32"/>
      <c r="B493" s="29" t="str">
        <f>IF(KALINDO[[#This Row],[N_ID]]="","",INDEX(Table1[ID],MATCH(KALINDO[[#This Row],[N_ID]],Table1[N_ID],0)))</f>
        <v/>
      </c>
      <c r="C493" s="29" t="str">
        <f ca="1">IF(KALINDO[[#This Row],[//]]="","",HYPERLINK("[NOTA.xlsx]NOTA!D"&amp;KALINDO[[#This Row],[//]]+2,"&gt;"))</f>
        <v/>
      </c>
      <c r="D493" s="29" t="str">
        <f>IF(KALINDO[[#This Row],[ID NOTA]]="","",INDEX(Table1[QB],MATCH(KALINDO[[#This Row],[ID NOTA]],Table1[ID],0)))</f>
        <v/>
      </c>
      <c r="E49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93" s="29"/>
      <c r="G493" s="30" t="str">
        <f ca="1">IF(KALINDO[[#This Row],[N_ID]]="","",INDEX(INDIRECT($2:$2),KALINDO[[#This Row],[//]]))</f>
        <v/>
      </c>
      <c r="H493" s="30" t="str">
        <f ca="1">IF(KALINDO[[#This Row],[N_ID]]="","",INDEX(INDIRECT($2:$2),KALINDO[[#This Row],[//]]))</f>
        <v/>
      </c>
      <c r="I493" s="32" t="str">
        <f ca="1">IF(KALINDO[[#This Row],[N_ID]]="","",INDEX(INDIRECT($2:$2),KALINDO[[#This Row],[//]]))</f>
        <v/>
      </c>
      <c r="J493" s="32" t="str">
        <f ca="1">IF(KALINDO[[#This Row],[//]]="","",INDEX([3]!db[NB PAJAK],KALINDO[[#This Row],[stt]]-1))</f>
        <v/>
      </c>
      <c r="K493" s="29" t="str">
        <f ca="1">IF(KALINDO[[#This Row],[//]]="","",INDEX(INDIRECT($2:$2),KALINDO[[#This Row],[//]]))</f>
        <v/>
      </c>
      <c r="L493" s="29" t="str">
        <f ca="1">IF(KALINDO[[#This Row],[//]]="","",INDEX(INDIRECT($2:$2),KALINDO[[#This Row],[//]]))</f>
        <v/>
      </c>
      <c r="M493" s="29" t="str">
        <f ca="1">IF(KALINDO[[#This Row],[//]]="","",INDEX(INDIRECT($2:$2),KALINDO[[#This Row],[//]]))</f>
        <v/>
      </c>
      <c r="N493" s="33" t="str">
        <f ca="1">IF(KALINDO[[#This Row],[//]]="","",INDEX(INDIRECT($2:$2),KALINDO[[#This Row],[//]]))</f>
        <v/>
      </c>
      <c r="O493" s="44" t="str">
        <f ca="1">IF(KALINDO[[#This Row],[//]]="","",INDEX(INDIRECT($2:$2),KALINDO[[#This Row],[//]]))</f>
        <v/>
      </c>
      <c r="P493" s="44" t="str">
        <f ca="1">IF(KALINDO[[#This Row],[//]]="","",IF(INDEX(INDIRECT($2:$2),KALINDO[[#This Row],[//]])="","",INDEX(INDIRECT($2:$2),KALINDO[[#This Row],[//]])))</f>
        <v/>
      </c>
      <c r="Q493" s="33" t="str">
        <f ca="1">IF(KALINDO[[#This Row],[//]]="","",INDEX(INDIRECT($2:$2),KALINDO[[#This Row],[//]]))</f>
        <v/>
      </c>
      <c r="R4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93" s="45" t="str">
        <f ca="1">IF(KALINDO[[#This Row],[//]]="","",IF(INDEX(INDIRECT($2:$2),KALINDO[[#This Row],[//]])="","",INDEX(INDIRECT($2:$2),KALINDO[[#This Row],[//]])))</f>
        <v/>
      </c>
      <c r="U493" s="32" t="str">
        <f ca="1">IF(KALINDO[[#This Row],[//]]="","",INDEX(INDIRECT($2:$2),KALINDO[[#This Row],[//]]))</f>
        <v/>
      </c>
      <c r="V493" s="32" t="str">
        <f ca="1">LOWER(SUBSTITUTE(SUBSTITUTE(SUBSTITUTE(SUBSTITUTE(SUBSTITUTE(SUBSTITUTE(SUBSTITUTE(KALINDO[[#This Row],[N.B.nota]]," ",""),"-",""),"(",""),")",""),".",""),",",""),"/",""))</f>
        <v/>
      </c>
      <c r="W493" s="32" t="str">
        <f ca="1">IF(KALINDO[[#This Row],[concat]]="","",MATCH(KALINDO[[#This Row],[concat]],[3]!db[NB NOTA_C],0)+1)</f>
        <v/>
      </c>
      <c r="X493" s="32" t="str">
        <f ca="1">IF(KALINDO[[#This Row],[N.B.nota]]="","",ADDRESS(ROW(KALINDO[QB]),COLUMN(KALINDO[QB]))&amp;":"&amp;ADDRESS(ROW(),COLUMN(KALINDO[QB])))</f>
        <v/>
      </c>
      <c r="Y493" s="46" t="str">
        <f ca="1">IF(KALINDO[[#This Row],[//]]="","",HYPERLINK("[../DB.xlsx]DB!e"&amp;MATCH(KALINDO[[#This Row],[concat]],[3]!db[NB NOTA_C],0)+1,"&gt;"))</f>
        <v/>
      </c>
      <c r="Z493" s="32" t="str">
        <f ca="1">IF(KALINDO[[#This Row],[ID NOTA]]="",INDIRECT(ADDRESS(ROW()-1,COLUMN())),KALINDO[[#This Row],[ID NOTA]])</f>
        <v>ID NOTA_H</v>
      </c>
    </row>
    <row r="494" spans="1:26" x14ac:dyDescent="0.25">
      <c r="A494" s="32"/>
      <c r="B494" s="29" t="str">
        <f>IF(KALINDO[[#This Row],[N_ID]]="","",INDEX(Table1[ID],MATCH(KALINDO[[#This Row],[N_ID]],Table1[N_ID],0)))</f>
        <v/>
      </c>
      <c r="C494" s="29" t="str">
        <f ca="1">IF(KALINDO[[#This Row],[//]]="","",HYPERLINK("[NOTA.xlsx]NOTA!D"&amp;KALINDO[[#This Row],[//]]+2,"&gt;"))</f>
        <v/>
      </c>
      <c r="D494" s="29" t="str">
        <f>IF(KALINDO[[#This Row],[ID NOTA]]="","",INDEX(Table1[QB],MATCH(KALINDO[[#This Row],[ID NOTA]],Table1[ID],0)))</f>
        <v/>
      </c>
      <c r="E49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94" s="29"/>
      <c r="G494" s="30" t="str">
        <f ca="1">IF(KALINDO[[#This Row],[N_ID]]="","",INDEX(INDIRECT($2:$2),KALINDO[[#This Row],[//]]))</f>
        <v/>
      </c>
      <c r="H494" s="30" t="str">
        <f ca="1">IF(KALINDO[[#This Row],[N_ID]]="","",INDEX(INDIRECT($2:$2),KALINDO[[#This Row],[//]]))</f>
        <v/>
      </c>
      <c r="I494" s="32" t="str">
        <f ca="1">IF(KALINDO[[#This Row],[N_ID]]="","",INDEX(INDIRECT($2:$2),KALINDO[[#This Row],[//]]))</f>
        <v/>
      </c>
      <c r="J494" s="32" t="str">
        <f ca="1">IF(KALINDO[[#This Row],[//]]="","",INDEX([3]!db[NB PAJAK],KALINDO[[#This Row],[stt]]-1))</f>
        <v/>
      </c>
      <c r="K494" s="29" t="str">
        <f ca="1">IF(KALINDO[[#This Row],[//]]="","",INDEX(INDIRECT($2:$2),KALINDO[[#This Row],[//]]))</f>
        <v/>
      </c>
      <c r="L494" s="29" t="str">
        <f ca="1">IF(KALINDO[[#This Row],[//]]="","",INDEX(INDIRECT($2:$2),KALINDO[[#This Row],[//]]))</f>
        <v/>
      </c>
      <c r="M494" s="29" t="str">
        <f ca="1">IF(KALINDO[[#This Row],[//]]="","",INDEX(INDIRECT($2:$2),KALINDO[[#This Row],[//]]))</f>
        <v/>
      </c>
      <c r="N494" s="33" t="str">
        <f ca="1">IF(KALINDO[[#This Row],[//]]="","",INDEX(INDIRECT($2:$2),KALINDO[[#This Row],[//]]))</f>
        <v/>
      </c>
      <c r="O494" s="44" t="str">
        <f ca="1">IF(KALINDO[[#This Row],[//]]="","",INDEX(INDIRECT($2:$2),KALINDO[[#This Row],[//]]))</f>
        <v/>
      </c>
      <c r="P494" s="44" t="str">
        <f ca="1">IF(KALINDO[[#This Row],[//]]="","",IF(INDEX(INDIRECT($2:$2),KALINDO[[#This Row],[//]])="","",INDEX(INDIRECT($2:$2),KALINDO[[#This Row],[//]])))</f>
        <v/>
      </c>
      <c r="Q494" s="33" t="str">
        <f ca="1">IF(KALINDO[[#This Row],[//]]="","",INDEX(INDIRECT($2:$2),KALINDO[[#This Row],[//]]))</f>
        <v/>
      </c>
      <c r="R4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94" s="45" t="str">
        <f ca="1">IF(KALINDO[[#This Row],[//]]="","",IF(INDEX(INDIRECT($2:$2),KALINDO[[#This Row],[//]])="","",INDEX(INDIRECT($2:$2),KALINDO[[#This Row],[//]])))</f>
        <v/>
      </c>
      <c r="U494" s="32" t="str">
        <f ca="1">IF(KALINDO[[#This Row],[//]]="","",INDEX(INDIRECT($2:$2),KALINDO[[#This Row],[//]]))</f>
        <v/>
      </c>
      <c r="V494" s="32" t="str">
        <f ca="1">LOWER(SUBSTITUTE(SUBSTITUTE(SUBSTITUTE(SUBSTITUTE(SUBSTITUTE(SUBSTITUTE(SUBSTITUTE(KALINDO[[#This Row],[N.B.nota]]," ",""),"-",""),"(",""),")",""),".",""),",",""),"/",""))</f>
        <v/>
      </c>
      <c r="W494" s="32" t="str">
        <f ca="1">IF(KALINDO[[#This Row],[concat]]="","",MATCH(KALINDO[[#This Row],[concat]],[3]!db[NB NOTA_C],0)+1)</f>
        <v/>
      </c>
      <c r="X494" s="32" t="str">
        <f ca="1">IF(KALINDO[[#This Row],[N.B.nota]]="","",ADDRESS(ROW(KALINDO[QB]),COLUMN(KALINDO[QB]))&amp;":"&amp;ADDRESS(ROW(),COLUMN(KALINDO[QB])))</f>
        <v/>
      </c>
      <c r="Y494" s="46" t="str">
        <f ca="1">IF(KALINDO[[#This Row],[//]]="","",HYPERLINK("[../DB.xlsx]DB!e"&amp;MATCH(KALINDO[[#This Row],[concat]],[3]!db[NB NOTA_C],0)+1,"&gt;"))</f>
        <v/>
      </c>
      <c r="Z494" s="32" t="str">
        <f ca="1">IF(KALINDO[[#This Row],[ID NOTA]]="",INDIRECT(ADDRESS(ROW()-1,COLUMN())),KALINDO[[#This Row],[ID NOTA]])</f>
        <v>ID NOTA_H</v>
      </c>
    </row>
    <row r="495" spans="1:26" x14ac:dyDescent="0.25">
      <c r="A495" s="32"/>
      <c r="B495" s="29" t="str">
        <f>IF(KALINDO[[#This Row],[N_ID]]="","",INDEX(Table1[ID],MATCH(KALINDO[[#This Row],[N_ID]],Table1[N_ID],0)))</f>
        <v/>
      </c>
      <c r="C495" s="29" t="str">
        <f ca="1">IF(KALINDO[[#This Row],[//]]="","",HYPERLINK("[NOTA.xlsx]NOTA!D"&amp;KALINDO[[#This Row],[//]]+2,"&gt;"))</f>
        <v/>
      </c>
      <c r="D495" s="29" t="str">
        <f>IF(KALINDO[[#This Row],[ID NOTA]]="","",INDEX(Table1[QB],MATCH(KALINDO[[#This Row],[ID NOTA]],Table1[ID],0)))</f>
        <v/>
      </c>
      <c r="E49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95" s="29"/>
      <c r="G495" s="30" t="str">
        <f ca="1">IF(KALINDO[[#This Row],[N_ID]]="","",INDEX(INDIRECT($2:$2),KALINDO[[#This Row],[//]]))</f>
        <v/>
      </c>
      <c r="H495" s="30" t="str">
        <f ca="1">IF(KALINDO[[#This Row],[N_ID]]="","",INDEX(INDIRECT($2:$2),KALINDO[[#This Row],[//]]))</f>
        <v/>
      </c>
      <c r="I495" s="32" t="str">
        <f ca="1">IF(KALINDO[[#This Row],[N_ID]]="","",INDEX(INDIRECT($2:$2),KALINDO[[#This Row],[//]]))</f>
        <v/>
      </c>
      <c r="J495" s="32" t="str">
        <f ca="1">IF(KALINDO[[#This Row],[//]]="","",INDEX([3]!db[NB PAJAK],KALINDO[[#This Row],[stt]]-1))</f>
        <v/>
      </c>
      <c r="K495" s="29" t="str">
        <f ca="1">IF(KALINDO[[#This Row],[//]]="","",INDEX(INDIRECT($2:$2),KALINDO[[#This Row],[//]]))</f>
        <v/>
      </c>
      <c r="L495" s="29" t="str">
        <f ca="1">IF(KALINDO[[#This Row],[//]]="","",INDEX(INDIRECT($2:$2),KALINDO[[#This Row],[//]]))</f>
        <v/>
      </c>
      <c r="M495" s="29" t="str">
        <f ca="1">IF(KALINDO[[#This Row],[//]]="","",INDEX(INDIRECT($2:$2),KALINDO[[#This Row],[//]]))</f>
        <v/>
      </c>
      <c r="N495" s="33" t="str">
        <f ca="1">IF(KALINDO[[#This Row],[//]]="","",INDEX(INDIRECT($2:$2),KALINDO[[#This Row],[//]]))</f>
        <v/>
      </c>
      <c r="O495" s="44" t="str">
        <f ca="1">IF(KALINDO[[#This Row],[//]]="","",INDEX(INDIRECT($2:$2),KALINDO[[#This Row],[//]]))</f>
        <v/>
      </c>
      <c r="P495" s="44" t="str">
        <f ca="1">IF(KALINDO[[#This Row],[//]]="","",IF(INDEX(INDIRECT($2:$2),KALINDO[[#This Row],[//]])="","",INDEX(INDIRECT($2:$2),KALINDO[[#This Row],[//]])))</f>
        <v/>
      </c>
      <c r="Q495" s="33" t="str">
        <f ca="1">IF(KALINDO[[#This Row],[//]]="","",INDEX(INDIRECT($2:$2),KALINDO[[#This Row],[//]]))</f>
        <v/>
      </c>
      <c r="R4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95" s="45" t="str">
        <f ca="1">IF(KALINDO[[#This Row],[//]]="","",IF(INDEX(INDIRECT($2:$2),KALINDO[[#This Row],[//]])="","",INDEX(INDIRECT($2:$2),KALINDO[[#This Row],[//]])))</f>
        <v/>
      </c>
      <c r="U495" s="32" t="str">
        <f ca="1">IF(KALINDO[[#This Row],[//]]="","",INDEX(INDIRECT($2:$2),KALINDO[[#This Row],[//]]))</f>
        <v/>
      </c>
      <c r="V495" s="32" t="str">
        <f ca="1">LOWER(SUBSTITUTE(SUBSTITUTE(SUBSTITUTE(SUBSTITUTE(SUBSTITUTE(SUBSTITUTE(SUBSTITUTE(KALINDO[[#This Row],[N.B.nota]]," ",""),"-",""),"(",""),")",""),".",""),",",""),"/",""))</f>
        <v/>
      </c>
      <c r="W495" s="32" t="str">
        <f ca="1">IF(KALINDO[[#This Row],[concat]]="","",MATCH(KALINDO[[#This Row],[concat]],[3]!db[NB NOTA_C],0)+1)</f>
        <v/>
      </c>
      <c r="X495" s="32" t="str">
        <f ca="1">IF(KALINDO[[#This Row],[N.B.nota]]="","",ADDRESS(ROW(KALINDO[QB]),COLUMN(KALINDO[QB]))&amp;":"&amp;ADDRESS(ROW(),COLUMN(KALINDO[QB])))</f>
        <v/>
      </c>
      <c r="Y495" s="46" t="str">
        <f ca="1">IF(KALINDO[[#This Row],[//]]="","",HYPERLINK("[../DB.xlsx]DB!e"&amp;MATCH(KALINDO[[#This Row],[concat]],[3]!db[NB NOTA_C],0)+1,"&gt;"))</f>
        <v/>
      </c>
      <c r="Z495" s="32" t="str">
        <f ca="1">IF(KALINDO[[#This Row],[ID NOTA]]="",INDIRECT(ADDRESS(ROW()-1,COLUMN())),KALINDO[[#This Row],[ID NOTA]])</f>
        <v>ID NOTA_H</v>
      </c>
    </row>
    <row r="496" spans="1:26" x14ac:dyDescent="0.25">
      <c r="A496" s="32"/>
      <c r="B496" s="29" t="str">
        <f>IF(KALINDO[[#This Row],[N_ID]]="","",INDEX(Table1[ID],MATCH(KALINDO[[#This Row],[N_ID]],Table1[N_ID],0)))</f>
        <v/>
      </c>
      <c r="C496" s="29" t="str">
        <f ca="1">IF(KALINDO[[#This Row],[//]]="","",HYPERLINK("[NOTA.xlsx]NOTA!D"&amp;KALINDO[[#This Row],[//]]+2,"&gt;"))</f>
        <v/>
      </c>
      <c r="D496" s="29" t="str">
        <f>IF(KALINDO[[#This Row],[ID NOTA]]="","",INDEX(Table1[QB],MATCH(KALINDO[[#This Row],[ID NOTA]],Table1[ID],0)))</f>
        <v/>
      </c>
      <c r="E49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96" s="29"/>
      <c r="G496" s="30" t="str">
        <f ca="1">IF(KALINDO[[#This Row],[N_ID]]="","",INDEX(INDIRECT($2:$2),KALINDO[[#This Row],[//]]))</f>
        <v/>
      </c>
      <c r="H496" s="30" t="str">
        <f ca="1">IF(KALINDO[[#This Row],[N_ID]]="","",INDEX(INDIRECT($2:$2),KALINDO[[#This Row],[//]]))</f>
        <v/>
      </c>
      <c r="I496" s="32" t="str">
        <f ca="1">IF(KALINDO[[#This Row],[N_ID]]="","",INDEX(INDIRECT($2:$2),KALINDO[[#This Row],[//]]))</f>
        <v/>
      </c>
      <c r="J496" s="32" t="str">
        <f ca="1">IF(KALINDO[[#This Row],[//]]="","",INDEX([3]!db[NB PAJAK],KALINDO[[#This Row],[stt]]-1))</f>
        <v/>
      </c>
      <c r="K496" s="29" t="str">
        <f ca="1">IF(KALINDO[[#This Row],[//]]="","",INDEX(INDIRECT($2:$2),KALINDO[[#This Row],[//]]))</f>
        <v/>
      </c>
      <c r="L496" s="29" t="str">
        <f ca="1">IF(KALINDO[[#This Row],[//]]="","",INDEX(INDIRECT($2:$2),KALINDO[[#This Row],[//]]))</f>
        <v/>
      </c>
      <c r="M496" s="29" t="str">
        <f ca="1">IF(KALINDO[[#This Row],[//]]="","",INDEX(INDIRECT($2:$2),KALINDO[[#This Row],[//]]))</f>
        <v/>
      </c>
      <c r="N496" s="33" t="str">
        <f ca="1">IF(KALINDO[[#This Row],[//]]="","",INDEX(INDIRECT($2:$2),KALINDO[[#This Row],[//]]))</f>
        <v/>
      </c>
      <c r="O496" s="44" t="str">
        <f ca="1">IF(KALINDO[[#This Row],[//]]="","",INDEX(INDIRECT($2:$2),KALINDO[[#This Row],[//]]))</f>
        <v/>
      </c>
      <c r="P496" s="44" t="str">
        <f ca="1">IF(KALINDO[[#This Row],[//]]="","",IF(INDEX(INDIRECT($2:$2),KALINDO[[#This Row],[//]])="","",INDEX(INDIRECT($2:$2),KALINDO[[#This Row],[//]])))</f>
        <v/>
      </c>
      <c r="Q496" s="33" t="str">
        <f ca="1">IF(KALINDO[[#This Row],[//]]="","",INDEX(INDIRECT($2:$2),KALINDO[[#This Row],[//]]))</f>
        <v/>
      </c>
      <c r="R4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96" s="45" t="str">
        <f ca="1">IF(KALINDO[[#This Row],[//]]="","",IF(INDEX(INDIRECT($2:$2),KALINDO[[#This Row],[//]])="","",INDEX(INDIRECT($2:$2),KALINDO[[#This Row],[//]])))</f>
        <v/>
      </c>
      <c r="U496" s="32" t="str">
        <f ca="1">IF(KALINDO[[#This Row],[//]]="","",INDEX(INDIRECT($2:$2),KALINDO[[#This Row],[//]]))</f>
        <v/>
      </c>
      <c r="V496" s="32" t="str">
        <f ca="1">LOWER(SUBSTITUTE(SUBSTITUTE(SUBSTITUTE(SUBSTITUTE(SUBSTITUTE(SUBSTITUTE(SUBSTITUTE(KALINDO[[#This Row],[N.B.nota]]," ",""),"-",""),"(",""),")",""),".",""),",",""),"/",""))</f>
        <v/>
      </c>
      <c r="W496" s="32" t="str">
        <f ca="1">IF(KALINDO[[#This Row],[concat]]="","",MATCH(KALINDO[[#This Row],[concat]],[3]!db[NB NOTA_C],0)+1)</f>
        <v/>
      </c>
      <c r="X496" s="32" t="str">
        <f ca="1">IF(KALINDO[[#This Row],[N.B.nota]]="","",ADDRESS(ROW(KALINDO[QB]),COLUMN(KALINDO[QB]))&amp;":"&amp;ADDRESS(ROW(),COLUMN(KALINDO[QB])))</f>
        <v/>
      </c>
      <c r="Y496" s="46" t="str">
        <f ca="1">IF(KALINDO[[#This Row],[//]]="","",HYPERLINK("[../DB.xlsx]DB!e"&amp;MATCH(KALINDO[[#This Row],[concat]],[3]!db[NB NOTA_C],0)+1,"&gt;"))</f>
        <v/>
      </c>
      <c r="Z496" s="32" t="str">
        <f ca="1">IF(KALINDO[[#This Row],[ID NOTA]]="",INDIRECT(ADDRESS(ROW()-1,COLUMN())),KALINDO[[#This Row],[ID NOTA]])</f>
        <v>ID NOTA_H</v>
      </c>
    </row>
    <row r="497" spans="1:26" x14ac:dyDescent="0.25">
      <c r="A497" s="32"/>
      <c r="B497" s="29" t="str">
        <f>IF(KALINDO[[#This Row],[N_ID]]="","",INDEX(Table1[ID],MATCH(KALINDO[[#This Row],[N_ID]],Table1[N_ID],0)))</f>
        <v/>
      </c>
      <c r="C497" s="29" t="str">
        <f ca="1">IF(KALINDO[[#This Row],[//]]="","",HYPERLINK("[NOTA.xlsx]NOTA!D"&amp;KALINDO[[#This Row],[//]]+2,"&gt;"))</f>
        <v/>
      </c>
      <c r="D497" s="29" t="str">
        <f>IF(KALINDO[[#This Row],[ID NOTA]]="","",INDEX(Table1[QB],MATCH(KALINDO[[#This Row],[ID NOTA]],Table1[ID],0)))</f>
        <v/>
      </c>
      <c r="E49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97" s="29"/>
      <c r="G497" s="30" t="str">
        <f ca="1">IF(KALINDO[[#This Row],[N_ID]]="","",INDEX(INDIRECT($2:$2),KALINDO[[#This Row],[//]]))</f>
        <v/>
      </c>
      <c r="H497" s="30" t="str">
        <f ca="1">IF(KALINDO[[#This Row],[N_ID]]="","",INDEX(INDIRECT($2:$2),KALINDO[[#This Row],[//]]))</f>
        <v/>
      </c>
      <c r="I497" s="32" t="str">
        <f ca="1">IF(KALINDO[[#This Row],[N_ID]]="","",INDEX(INDIRECT($2:$2),KALINDO[[#This Row],[//]]))</f>
        <v/>
      </c>
      <c r="J497" s="32" t="str">
        <f ca="1">IF(KALINDO[[#This Row],[//]]="","",INDEX([3]!db[NB PAJAK],KALINDO[[#This Row],[stt]]-1))</f>
        <v/>
      </c>
      <c r="K497" s="29" t="str">
        <f ca="1">IF(KALINDO[[#This Row],[//]]="","",INDEX(INDIRECT($2:$2),KALINDO[[#This Row],[//]]))</f>
        <v/>
      </c>
      <c r="L497" s="29" t="str">
        <f ca="1">IF(KALINDO[[#This Row],[//]]="","",INDEX(INDIRECT($2:$2),KALINDO[[#This Row],[//]]))</f>
        <v/>
      </c>
      <c r="M497" s="29" t="str">
        <f ca="1">IF(KALINDO[[#This Row],[//]]="","",INDEX(INDIRECT($2:$2),KALINDO[[#This Row],[//]]))</f>
        <v/>
      </c>
      <c r="N497" s="33" t="str">
        <f ca="1">IF(KALINDO[[#This Row],[//]]="","",INDEX(INDIRECT($2:$2),KALINDO[[#This Row],[//]]))</f>
        <v/>
      </c>
      <c r="O497" s="44" t="str">
        <f ca="1">IF(KALINDO[[#This Row],[//]]="","",INDEX(INDIRECT($2:$2),KALINDO[[#This Row],[//]]))</f>
        <v/>
      </c>
      <c r="P497" s="44" t="str">
        <f ca="1">IF(KALINDO[[#This Row],[//]]="","",IF(INDEX(INDIRECT($2:$2),KALINDO[[#This Row],[//]])="","",INDEX(INDIRECT($2:$2),KALINDO[[#This Row],[//]])))</f>
        <v/>
      </c>
      <c r="Q497" s="33" t="str">
        <f ca="1">IF(KALINDO[[#This Row],[//]]="","",INDEX(INDIRECT($2:$2),KALINDO[[#This Row],[//]]))</f>
        <v/>
      </c>
      <c r="R4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97" s="45" t="str">
        <f ca="1">IF(KALINDO[[#This Row],[//]]="","",IF(INDEX(INDIRECT($2:$2),KALINDO[[#This Row],[//]])="","",INDEX(INDIRECT($2:$2),KALINDO[[#This Row],[//]])))</f>
        <v/>
      </c>
      <c r="U497" s="32" t="str">
        <f ca="1">IF(KALINDO[[#This Row],[//]]="","",INDEX(INDIRECT($2:$2),KALINDO[[#This Row],[//]]))</f>
        <v/>
      </c>
      <c r="V497" s="32" t="str">
        <f ca="1">LOWER(SUBSTITUTE(SUBSTITUTE(SUBSTITUTE(SUBSTITUTE(SUBSTITUTE(SUBSTITUTE(SUBSTITUTE(KALINDO[[#This Row],[N.B.nota]]," ",""),"-",""),"(",""),")",""),".",""),",",""),"/",""))</f>
        <v/>
      </c>
      <c r="W497" s="32" t="str">
        <f ca="1">IF(KALINDO[[#This Row],[concat]]="","",MATCH(KALINDO[[#This Row],[concat]],[3]!db[NB NOTA_C],0)+1)</f>
        <v/>
      </c>
      <c r="X497" s="32" t="str">
        <f ca="1">IF(KALINDO[[#This Row],[N.B.nota]]="","",ADDRESS(ROW(KALINDO[QB]),COLUMN(KALINDO[QB]))&amp;":"&amp;ADDRESS(ROW(),COLUMN(KALINDO[QB])))</f>
        <v/>
      </c>
      <c r="Y497" s="46" t="str">
        <f ca="1">IF(KALINDO[[#This Row],[//]]="","",HYPERLINK("[../DB.xlsx]DB!e"&amp;MATCH(KALINDO[[#This Row],[concat]],[3]!db[NB NOTA_C],0)+1,"&gt;"))</f>
        <v/>
      </c>
      <c r="Z497" s="32" t="str">
        <f ca="1">IF(KALINDO[[#This Row],[ID NOTA]]="",INDIRECT(ADDRESS(ROW()-1,COLUMN())),KALINDO[[#This Row],[ID NOTA]])</f>
        <v>ID NOTA_H</v>
      </c>
    </row>
    <row r="498" spans="1:26" x14ac:dyDescent="0.25">
      <c r="A498" s="32"/>
      <c r="B498" s="29" t="str">
        <f>IF(KALINDO[[#This Row],[N_ID]]="","",INDEX(Table1[ID],MATCH(KALINDO[[#This Row],[N_ID]],Table1[N_ID],0)))</f>
        <v/>
      </c>
      <c r="C498" s="29" t="str">
        <f ca="1">IF(KALINDO[[#This Row],[//]]="","",HYPERLINK("[NOTA.xlsx]NOTA!D"&amp;KALINDO[[#This Row],[//]]+2,"&gt;"))</f>
        <v/>
      </c>
      <c r="D498" s="29" t="str">
        <f>IF(KALINDO[[#This Row],[ID NOTA]]="","",INDEX(Table1[QB],MATCH(KALINDO[[#This Row],[ID NOTA]],Table1[ID],0)))</f>
        <v/>
      </c>
      <c r="E49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98" s="29"/>
      <c r="G498" s="30" t="str">
        <f ca="1">IF(KALINDO[[#This Row],[N_ID]]="","",INDEX(INDIRECT($2:$2),KALINDO[[#This Row],[//]]))</f>
        <v/>
      </c>
      <c r="H498" s="30" t="str">
        <f ca="1">IF(KALINDO[[#This Row],[N_ID]]="","",INDEX(INDIRECT($2:$2),KALINDO[[#This Row],[//]]))</f>
        <v/>
      </c>
      <c r="I498" s="32" t="str">
        <f ca="1">IF(KALINDO[[#This Row],[N_ID]]="","",INDEX(INDIRECT($2:$2),KALINDO[[#This Row],[//]]))</f>
        <v/>
      </c>
      <c r="J498" s="32" t="str">
        <f ca="1">IF(KALINDO[[#This Row],[//]]="","",INDEX([3]!db[NB PAJAK],KALINDO[[#This Row],[stt]]-1))</f>
        <v/>
      </c>
      <c r="K498" s="29" t="str">
        <f ca="1">IF(KALINDO[[#This Row],[//]]="","",INDEX(INDIRECT($2:$2),KALINDO[[#This Row],[//]]))</f>
        <v/>
      </c>
      <c r="L498" s="29" t="str">
        <f ca="1">IF(KALINDO[[#This Row],[//]]="","",INDEX(INDIRECT($2:$2),KALINDO[[#This Row],[//]]))</f>
        <v/>
      </c>
      <c r="M498" s="29" t="str">
        <f ca="1">IF(KALINDO[[#This Row],[//]]="","",INDEX(INDIRECT($2:$2),KALINDO[[#This Row],[//]]))</f>
        <v/>
      </c>
      <c r="N498" s="33" t="str">
        <f ca="1">IF(KALINDO[[#This Row],[//]]="","",INDEX(INDIRECT($2:$2),KALINDO[[#This Row],[//]]))</f>
        <v/>
      </c>
      <c r="O498" s="44" t="str">
        <f ca="1">IF(KALINDO[[#This Row],[//]]="","",INDEX(INDIRECT($2:$2),KALINDO[[#This Row],[//]]))</f>
        <v/>
      </c>
      <c r="P498" s="44" t="str">
        <f ca="1">IF(KALINDO[[#This Row],[//]]="","",IF(INDEX(INDIRECT($2:$2),KALINDO[[#This Row],[//]])="","",INDEX(INDIRECT($2:$2),KALINDO[[#This Row],[//]])))</f>
        <v/>
      </c>
      <c r="Q498" s="33" t="str">
        <f ca="1">IF(KALINDO[[#This Row],[//]]="","",INDEX(INDIRECT($2:$2),KALINDO[[#This Row],[//]]))</f>
        <v/>
      </c>
      <c r="R4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98" s="45" t="str">
        <f ca="1">IF(KALINDO[[#This Row],[//]]="","",IF(INDEX(INDIRECT($2:$2),KALINDO[[#This Row],[//]])="","",INDEX(INDIRECT($2:$2),KALINDO[[#This Row],[//]])))</f>
        <v/>
      </c>
      <c r="U498" s="32" t="str">
        <f ca="1">IF(KALINDO[[#This Row],[//]]="","",INDEX(INDIRECT($2:$2),KALINDO[[#This Row],[//]]))</f>
        <v/>
      </c>
      <c r="V498" s="32" t="str">
        <f ca="1">LOWER(SUBSTITUTE(SUBSTITUTE(SUBSTITUTE(SUBSTITUTE(SUBSTITUTE(SUBSTITUTE(SUBSTITUTE(KALINDO[[#This Row],[N.B.nota]]," ",""),"-",""),"(",""),")",""),".",""),",",""),"/",""))</f>
        <v/>
      </c>
      <c r="W498" s="32" t="str">
        <f ca="1">IF(KALINDO[[#This Row],[concat]]="","",MATCH(KALINDO[[#This Row],[concat]],[3]!db[NB NOTA_C],0)+1)</f>
        <v/>
      </c>
      <c r="X498" s="32" t="str">
        <f ca="1">IF(KALINDO[[#This Row],[N.B.nota]]="","",ADDRESS(ROW(KALINDO[QB]),COLUMN(KALINDO[QB]))&amp;":"&amp;ADDRESS(ROW(),COLUMN(KALINDO[QB])))</f>
        <v/>
      </c>
      <c r="Y498" s="46" t="str">
        <f ca="1">IF(KALINDO[[#This Row],[//]]="","",HYPERLINK("[../DB.xlsx]DB!e"&amp;MATCH(KALINDO[[#This Row],[concat]],[3]!db[NB NOTA_C],0)+1,"&gt;"))</f>
        <v/>
      </c>
      <c r="Z498" s="32" t="str">
        <f ca="1">IF(KALINDO[[#This Row],[ID NOTA]]="",INDIRECT(ADDRESS(ROW()-1,COLUMN())),KALINDO[[#This Row],[ID NOTA]])</f>
        <v>ID NOTA_H</v>
      </c>
    </row>
    <row r="499" spans="1:26" x14ac:dyDescent="0.25">
      <c r="A499" s="32"/>
      <c r="B499" s="29" t="str">
        <f>IF(KALINDO[[#This Row],[N_ID]]="","",INDEX(Table1[ID],MATCH(KALINDO[[#This Row],[N_ID]],Table1[N_ID],0)))</f>
        <v/>
      </c>
      <c r="C499" s="29" t="str">
        <f ca="1">IF(KALINDO[[#This Row],[//]]="","",HYPERLINK("[NOTA.xlsx]NOTA!D"&amp;KALINDO[[#This Row],[//]]+2,"&gt;"))</f>
        <v/>
      </c>
      <c r="D499" s="29" t="str">
        <f>IF(KALINDO[[#This Row],[ID NOTA]]="","",INDEX(Table1[QB],MATCH(KALINDO[[#This Row],[ID NOTA]],Table1[ID],0)))</f>
        <v/>
      </c>
      <c r="E49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499" s="29"/>
      <c r="G499" s="30" t="str">
        <f ca="1">IF(KALINDO[[#This Row],[N_ID]]="","",INDEX(INDIRECT($2:$2),KALINDO[[#This Row],[//]]))</f>
        <v/>
      </c>
      <c r="H499" s="30" t="str">
        <f ca="1">IF(KALINDO[[#This Row],[N_ID]]="","",INDEX(INDIRECT($2:$2),KALINDO[[#This Row],[//]]))</f>
        <v/>
      </c>
      <c r="I499" s="32" t="str">
        <f ca="1">IF(KALINDO[[#This Row],[N_ID]]="","",INDEX(INDIRECT($2:$2),KALINDO[[#This Row],[//]]))</f>
        <v/>
      </c>
      <c r="J499" s="32" t="str">
        <f ca="1">IF(KALINDO[[#This Row],[//]]="","",INDEX([3]!db[NB PAJAK],KALINDO[[#This Row],[stt]]-1))</f>
        <v/>
      </c>
      <c r="K499" s="29" t="str">
        <f ca="1">IF(KALINDO[[#This Row],[//]]="","",INDEX(INDIRECT($2:$2),KALINDO[[#This Row],[//]]))</f>
        <v/>
      </c>
      <c r="L499" s="29" t="str">
        <f ca="1">IF(KALINDO[[#This Row],[//]]="","",INDEX(INDIRECT($2:$2),KALINDO[[#This Row],[//]]))</f>
        <v/>
      </c>
      <c r="M499" s="29" t="str">
        <f ca="1">IF(KALINDO[[#This Row],[//]]="","",INDEX(INDIRECT($2:$2),KALINDO[[#This Row],[//]]))</f>
        <v/>
      </c>
      <c r="N499" s="33" t="str">
        <f ca="1">IF(KALINDO[[#This Row],[//]]="","",INDEX(INDIRECT($2:$2),KALINDO[[#This Row],[//]]))</f>
        <v/>
      </c>
      <c r="O499" s="44" t="str">
        <f ca="1">IF(KALINDO[[#This Row],[//]]="","",INDEX(INDIRECT($2:$2),KALINDO[[#This Row],[//]]))</f>
        <v/>
      </c>
      <c r="P499" s="44" t="str">
        <f ca="1">IF(KALINDO[[#This Row],[//]]="","",IF(INDEX(INDIRECT($2:$2),KALINDO[[#This Row],[//]])="","",INDEX(INDIRECT($2:$2),KALINDO[[#This Row],[//]])))</f>
        <v/>
      </c>
      <c r="Q499" s="33" t="str">
        <f ca="1">IF(KALINDO[[#This Row],[//]]="","",INDEX(INDIRECT($2:$2),KALINDO[[#This Row],[//]]))</f>
        <v/>
      </c>
      <c r="R4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4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499" s="45" t="str">
        <f ca="1">IF(KALINDO[[#This Row],[//]]="","",IF(INDEX(INDIRECT($2:$2),KALINDO[[#This Row],[//]])="","",INDEX(INDIRECT($2:$2),KALINDO[[#This Row],[//]])))</f>
        <v/>
      </c>
      <c r="U499" s="32" t="str">
        <f ca="1">IF(KALINDO[[#This Row],[//]]="","",INDEX(INDIRECT($2:$2),KALINDO[[#This Row],[//]]))</f>
        <v/>
      </c>
      <c r="V499" s="32" t="str">
        <f ca="1">LOWER(SUBSTITUTE(SUBSTITUTE(SUBSTITUTE(SUBSTITUTE(SUBSTITUTE(SUBSTITUTE(SUBSTITUTE(KALINDO[[#This Row],[N.B.nota]]," ",""),"-",""),"(",""),")",""),".",""),",",""),"/",""))</f>
        <v/>
      </c>
      <c r="W499" s="32" t="str">
        <f ca="1">IF(KALINDO[[#This Row],[concat]]="","",MATCH(KALINDO[[#This Row],[concat]],[3]!db[NB NOTA_C],0)+1)</f>
        <v/>
      </c>
      <c r="X499" s="32" t="str">
        <f ca="1">IF(KALINDO[[#This Row],[N.B.nota]]="","",ADDRESS(ROW(KALINDO[QB]),COLUMN(KALINDO[QB]))&amp;":"&amp;ADDRESS(ROW(),COLUMN(KALINDO[QB])))</f>
        <v/>
      </c>
      <c r="Y499" s="46" t="str">
        <f ca="1">IF(KALINDO[[#This Row],[//]]="","",HYPERLINK("[../DB.xlsx]DB!e"&amp;MATCH(KALINDO[[#This Row],[concat]],[3]!db[NB NOTA_C],0)+1,"&gt;"))</f>
        <v/>
      </c>
      <c r="Z499" s="32" t="str">
        <f ca="1">IF(KALINDO[[#This Row],[ID NOTA]]="",INDIRECT(ADDRESS(ROW()-1,COLUMN())),KALINDO[[#This Row],[ID NOTA]])</f>
        <v>ID NOTA_H</v>
      </c>
    </row>
    <row r="500" spans="1:26" x14ac:dyDescent="0.25">
      <c r="A500" s="32"/>
      <c r="B500" s="29" t="str">
        <f>IF(KALINDO[[#This Row],[N_ID]]="","",INDEX(Table1[ID],MATCH(KALINDO[[#This Row],[N_ID]],Table1[N_ID],0)))</f>
        <v/>
      </c>
      <c r="C500" s="29" t="str">
        <f ca="1">IF(KALINDO[[#This Row],[//]]="","",HYPERLINK("[NOTA.xlsx]NOTA!D"&amp;KALINDO[[#This Row],[//]]+2,"&gt;"))</f>
        <v/>
      </c>
      <c r="D500" s="29" t="str">
        <f>IF(KALINDO[[#This Row],[ID NOTA]]="","",INDEX(Table1[QB],MATCH(KALINDO[[#This Row],[ID NOTA]],Table1[ID],0)))</f>
        <v/>
      </c>
      <c r="E50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00" s="29"/>
      <c r="G500" s="30" t="str">
        <f ca="1">IF(KALINDO[[#This Row],[N_ID]]="","",INDEX(INDIRECT($2:$2),KALINDO[[#This Row],[//]]))</f>
        <v/>
      </c>
      <c r="H500" s="30" t="str">
        <f ca="1">IF(KALINDO[[#This Row],[N_ID]]="","",INDEX(INDIRECT($2:$2),KALINDO[[#This Row],[//]]))</f>
        <v/>
      </c>
      <c r="I500" s="32" t="str">
        <f ca="1">IF(KALINDO[[#This Row],[N_ID]]="","",INDEX(INDIRECT($2:$2),KALINDO[[#This Row],[//]]))</f>
        <v/>
      </c>
      <c r="J500" s="32" t="str">
        <f ca="1">IF(KALINDO[[#This Row],[//]]="","",INDEX([3]!db[NB PAJAK],KALINDO[[#This Row],[stt]]-1))</f>
        <v/>
      </c>
      <c r="K500" s="29" t="str">
        <f ca="1">IF(KALINDO[[#This Row],[//]]="","",INDEX(INDIRECT($2:$2),KALINDO[[#This Row],[//]]))</f>
        <v/>
      </c>
      <c r="L500" s="29" t="str">
        <f ca="1">IF(KALINDO[[#This Row],[//]]="","",INDEX(INDIRECT($2:$2),KALINDO[[#This Row],[//]]))</f>
        <v/>
      </c>
      <c r="M500" s="29" t="str">
        <f ca="1">IF(KALINDO[[#This Row],[//]]="","",INDEX(INDIRECT($2:$2),KALINDO[[#This Row],[//]]))</f>
        <v/>
      </c>
      <c r="N500" s="33" t="str">
        <f ca="1">IF(KALINDO[[#This Row],[//]]="","",INDEX(INDIRECT($2:$2),KALINDO[[#This Row],[//]]))</f>
        <v/>
      </c>
      <c r="O500" s="44" t="str">
        <f ca="1">IF(KALINDO[[#This Row],[//]]="","",INDEX(INDIRECT($2:$2),KALINDO[[#This Row],[//]]))</f>
        <v/>
      </c>
      <c r="P500" s="44" t="str">
        <f ca="1">IF(KALINDO[[#This Row],[//]]="","",IF(INDEX(INDIRECT($2:$2),KALINDO[[#This Row],[//]])="","",INDEX(INDIRECT($2:$2),KALINDO[[#This Row],[//]])))</f>
        <v/>
      </c>
      <c r="Q500" s="33" t="str">
        <f ca="1">IF(KALINDO[[#This Row],[//]]="","",INDEX(INDIRECT($2:$2),KALINDO[[#This Row],[//]]))</f>
        <v/>
      </c>
      <c r="R5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00" s="45" t="str">
        <f ca="1">IF(KALINDO[[#This Row],[//]]="","",IF(INDEX(INDIRECT($2:$2),KALINDO[[#This Row],[//]])="","",INDEX(INDIRECT($2:$2),KALINDO[[#This Row],[//]])))</f>
        <v/>
      </c>
      <c r="U500" s="32" t="str">
        <f ca="1">IF(KALINDO[[#This Row],[//]]="","",INDEX(INDIRECT($2:$2),KALINDO[[#This Row],[//]]))</f>
        <v/>
      </c>
      <c r="V500" s="32" t="str">
        <f ca="1">LOWER(SUBSTITUTE(SUBSTITUTE(SUBSTITUTE(SUBSTITUTE(SUBSTITUTE(SUBSTITUTE(SUBSTITUTE(KALINDO[[#This Row],[N.B.nota]]," ",""),"-",""),"(",""),")",""),".",""),",",""),"/",""))</f>
        <v/>
      </c>
      <c r="W500" s="32" t="str">
        <f ca="1">IF(KALINDO[[#This Row],[concat]]="","",MATCH(KALINDO[[#This Row],[concat]],[3]!db[NB NOTA_C],0)+1)</f>
        <v/>
      </c>
      <c r="X500" s="32" t="str">
        <f ca="1">IF(KALINDO[[#This Row],[N.B.nota]]="","",ADDRESS(ROW(KALINDO[QB]),COLUMN(KALINDO[QB]))&amp;":"&amp;ADDRESS(ROW(),COLUMN(KALINDO[QB])))</f>
        <v/>
      </c>
      <c r="Y500" s="46" t="str">
        <f ca="1">IF(KALINDO[[#This Row],[//]]="","",HYPERLINK("[../DB.xlsx]DB!e"&amp;MATCH(KALINDO[[#This Row],[concat]],[3]!db[NB NOTA_C],0)+1,"&gt;"))</f>
        <v/>
      </c>
      <c r="Z500" s="32" t="str">
        <f ca="1">IF(KALINDO[[#This Row],[ID NOTA]]="",INDIRECT(ADDRESS(ROW()-1,COLUMN())),KALINDO[[#This Row],[ID NOTA]])</f>
        <v>ID NOTA_H</v>
      </c>
    </row>
    <row r="501" spans="1:26" x14ac:dyDescent="0.25">
      <c r="A501" s="32"/>
      <c r="B501" s="29" t="str">
        <f>IF(KALINDO[[#This Row],[N_ID]]="","",INDEX(Table1[ID],MATCH(KALINDO[[#This Row],[N_ID]],Table1[N_ID],0)))</f>
        <v/>
      </c>
      <c r="C501" s="29" t="str">
        <f ca="1">IF(KALINDO[[#This Row],[//]]="","",HYPERLINK("[NOTA.xlsx]NOTA!D"&amp;KALINDO[[#This Row],[//]]+2,"&gt;"))</f>
        <v/>
      </c>
      <c r="D501" s="29" t="str">
        <f>IF(KALINDO[[#This Row],[ID NOTA]]="","",INDEX(Table1[QB],MATCH(KALINDO[[#This Row],[ID NOTA]],Table1[ID],0)))</f>
        <v/>
      </c>
      <c r="E50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01" s="29"/>
      <c r="G501" s="30" t="str">
        <f ca="1">IF(KALINDO[[#This Row],[N_ID]]="","",INDEX(INDIRECT($2:$2),KALINDO[[#This Row],[//]]))</f>
        <v/>
      </c>
      <c r="H501" s="30" t="str">
        <f ca="1">IF(KALINDO[[#This Row],[N_ID]]="","",INDEX(INDIRECT($2:$2),KALINDO[[#This Row],[//]]))</f>
        <v/>
      </c>
      <c r="I501" s="32" t="str">
        <f ca="1">IF(KALINDO[[#This Row],[N_ID]]="","",INDEX(INDIRECT($2:$2),KALINDO[[#This Row],[//]]))</f>
        <v/>
      </c>
      <c r="J501" s="32" t="str">
        <f ca="1">IF(KALINDO[[#This Row],[//]]="","",INDEX([3]!db[NB PAJAK],KALINDO[[#This Row],[stt]]-1))</f>
        <v/>
      </c>
      <c r="K501" s="29" t="str">
        <f ca="1">IF(KALINDO[[#This Row],[//]]="","",INDEX(INDIRECT($2:$2),KALINDO[[#This Row],[//]]))</f>
        <v/>
      </c>
      <c r="L501" s="29" t="str">
        <f ca="1">IF(KALINDO[[#This Row],[//]]="","",INDEX(INDIRECT($2:$2),KALINDO[[#This Row],[//]]))</f>
        <v/>
      </c>
      <c r="M501" s="29" t="str">
        <f ca="1">IF(KALINDO[[#This Row],[//]]="","",INDEX(INDIRECT($2:$2),KALINDO[[#This Row],[//]]))</f>
        <v/>
      </c>
      <c r="N501" s="33" t="str">
        <f ca="1">IF(KALINDO[[#This Row],[//]]="","",INDEX(INDIRECT($2:$2),KALINDO[[#This Row],[//]]))</f>
        <v/>
      </c>
      <c r="O501" s="44" t="str">
        <f ca="1">IF(KALINDO[[#This Row],[//]]="","",INDEX(INDIRECT($2:$2),KALINDO[[#This Row],[//]]))</f>
        <v/>
      </c>
      <c r="P501" s="44" t="str">
        <f ca="1">IF(KALINDO[[#This Row],[//]]="","",IF(INDEX(INDIRECT($2:$2),KALINDO[[#This Row],[//]])="","",INDEX(INDIRECT($2:$2),KALINDO[[#This Row],[//]])))</f>
        <v/>
      </c>
      <c r="Q501" s="33" t="str">
        <f ca="1">IF(KALINDO[[#This Row],[//]]="","",INDEX(INDIRECT($2:$2),KALINDO[[#This Row],[//]]))</f>
        <v/>
      </c>
      <c r="R5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01" s="45" t="str">
        <f ca="1">IF(KALINDO[[#This Row],[//]]="","",IF(INDEX(INDIRECT($2:$2),KALINDO[[#This Row],[//]])="","",INDEX(INDIRECT($2:$2),KALINDO[[#This Row],[//]])))</f>
        <v/>
      </c>
      <c r="U501" s="32" t="str">
        <f ca="1">IF(KALINDO[[#This Row],[//]]="","",INDEX(INDIRECT($2:$2),KALINDO[[#This Row],[//]]))</f>
        <v/>
      </c>
      <c r="V501" s="32" t="str">
        <f ca="1">LOWER(SUBSTITUTE(SUBSTITUTE(SUBSTITUTE(SUBSTITUTE(SUBSTITUTE(SUBSTITUTE(SUBSTITUTE(KALINDO[[#This Row],[N.B.nota]]," ",""),"-",""),"(",""),")",""),".",""),",",""),"/",""))</f>
        <v/>
      </c>
      <c r="W501" s="32" t="str">
        <f ca="1">IF(KALINDO[[#This Row],[concat]]="","",MATCH(KALINDO[[#This Row],[concat]],[3]!db[NB NOTA_C],0)+1)</f>
        <v/>
      </c>
      <c r="X501" s="32" t="str">
        <f ca="1">IF(KALINDO[[#This Row],[N.B.nota]]="","",ADDRESS(ROW(KALINDO[QB]),COLUMN(KALINDO[QB]))&amp;":"&amp;ADDRESS(ROW(),COLUMN(KALINDO[QB])))</f>
        <v/>
      </c>
      <c r="Y501" s="46" t="str">
        <f ca="1">IF(KALINDO[[#This Row],[//]]="","",HYPERLINK("[../DB.xlsx]DB!e"&amp;MATCH(KALINDO[[#This Row],[concat]],[3]!db[NB NOTA_C],0)+1,"&gt;"))</f>
        <v/>
      </c>
      <c r="Z501" s="32" t="str">
        <f ca="1">IF(KALINDO[[#This Row],[ID NOTA]]="",INDIRECT(ADDRESS(ROW()-1,COLUMN())),KALINDO[[#This Row],[ID NOTA]])</f>
        <v>ID NOTA_H</v>
      </c>
    </row>
    <row r="502" spans="1:26" x14ac:dyDescent="0.25">
      <c r="A502" s="32"/>
      <c r="B502" s="29" t="str">
        <f>IF(KALINDO[[#This Row],[N_ID]]="","",INDEX(Table1[ID],MATCH(KALINDO[[#This Row],[N_ID]],Table1[N_ID],0)))</f>
        <v/>
      </c>
      <c r="C502" s="29" t="str">
        <f ca="1">IF(KALINDO[[#This Row],[//]]="","",HYPERLINK("[NOTA.xlsx]NOTA!D"&amp;KALINDO[[#This Row],[//]]+2,"&gt;"))</f>
        <v/>
      </c>
      <c r="D502" s="29" t="str">
        <f>IF(KALINDO[[#This Row],[ID NOTA]]="","",INDEX(Table1[QB],MATCH(KALINDO[[#This Row],[ID NOTA]],Table1[ID],0)))</f>
        <v/>
      </c>
      <c r="E50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02" s="29"/>
      <c r="G502" s="30" t="str">
        <f ca="1">IF(KALINDO[[#This Row],[N_ID]]="","",INDEX(INDIRECT($2:$2),KALINDO[[#This Row],[//]]))</f>
        <v/>
      </c>
      <c r="H502" s="30" t="str">
        <f ca="1">IF(KALINDO[[#This Row],[N_ID]]="","",INDEX(INDIRECT($2:$2),KALINDO[[#This Row],[//]]))</f>
        <v/>
      </c>
      <c r="I502" s="32" t="str">
        <f ca="1">IF(KALINDO[[#This Row],[N_ID]]="","",INDEX(INDIRECT($2:$2),KALINDO[[#This Row],[//]]))</f>
        <v/>
      </c>
      <c r="J502" s="32" t="str">
        <f ca="1">IF(KALINDO[[#This Row],[//]]="","",INDEX([3]!db[NB PAJAK],KALINDO[[#This Row],[stt]]-1))</f>
        <v/>
      </c>
      <c r="K502" s="29" t="str">
        <f ca="1">IF(KALINDO[[#This Row],[//]]="","",INDEX(INDIRECT($2:$2),KALINDO[[#This Row],[//]]))</f>
        <v/>
      </c>
      <c r="L502" s="29" t="str">
        <f ca="1">IF(KALINDO[[#This Row],[//]]="","",INDEX(INDIRECT($2:$2),KALINDO[[#This Row],[//]]))</f>
        <v/>
      </c>
      <c r="M502" s="29" t="str">
        <f ca="1">IF(KALINDO[[#This Row],[//]]="","",INDEX(INDIRECT($2:$2),KALINDO[[#This Row],[//]]))</f>
        <v/>
      </c>
      <c r="N502" s="33" t="str">
        <f ca="1">IF(KALINDO[[#This Row],[//]]="","",INDEX(INDIRECT($2:$2),KALINDO[[#This Row],[//]]))</f>
        <v/>
      </c>
      <c r="O502" s="44" t="str">
        <f ca="1">IF(KALINDO[[#This Row],[//]]="","",INDEX(INDIRECT($2:$2),KALINDO[[#This Row],[//]]))</f>
        <v/>
      </c>
      <c r="P502" s="44" t="str">
        <f ca="1">IF(KALINDO[[#This Row],[//]]="","",IF(INDEX(INDIRECT($2:$2),KALINDO[[#This Row],[//]])="","",INDEX(INDIRECT($2:$2),KALINDO[[#This Row],[//]])))</f>
        <v/>
      </c>
      <c r="Q502" s="33" t="str">
        <f ca="1">IF(KALINDO[[#This Row],[//]]="","",INDEX(INDIRECT($2:$2),KALINDO[[#This Row],[//]]))</f>
        <v/>
      </c>
      <c r="R5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02" s="45" t="str">
        <f ca="1">IF(KALINDO[[#This Row],[//]]="","",IF(INDEX(INDIRECT($2:$2),KALINDO[[#This Row],[//]])="","",INDEX(INDIRECT($2:$2),KALINDO[[#This Row],[//]])))</f>
        <v/>
      </c>
      <c r="U502" s="32" t="str">
        <f ca="1">IF(KALINDO[[#This Row],[//]]="","",INDEX(INDIRECT($2:$2),KALINDO[[#This Row],[//]]))</f>
        <v/>
      </c>
      <c r="V502" s="32" t="str">
        <f ca="1">LOWER(SUBSTITUTE(SUBSTITUTE(SUBSTITUTE(SUBSTITUTE(SUBSTITUTE(SUBSTITUTE(SUBSTITUTE(KALINDO[[#This Row],[N.B.nota]]," ",""),"-",""),"(",""),")",""),".",""),",",""),"/",""))</f>
        <v/>
      </c>
      <c r="W502" s="32" t="str">
        <f ca="1">IF(KALINDO[[#This Row],[concat]]="","",MATCH(KALINDO[[#This Row],[concat]],[3]!db[NB NOTA_C],0)+1)</f>
        <v/>
      </c>
      <c r="X502" s="32" t="str">
        <f ca="1">IF(KALINDO[[#This Row],[N.B.nota]]="","",ADDRESS(ROW(KALINDO[QB]),COLUMN(KALINDO[QB]))&amp;":"&amp;ADDRESS(ROW(),COLUMN(KALINDO[QB])))</f>
        <v/>
      </c>
      <c r="Y502" s="46" t="str">
        <f ca="1">IF(KALINDO[[#This Row],[//]]="","",HYPERLINK("[../DB.xlsx]DB!e"&amp;MATCH(KALINDO[[#This Row],[concat]],[3]!db[NB NOTA_C],0)+1,"&gt;"))</f>
        <v/>
      </c>
      <c r="Z502" s="32" t="str">
        <f ca="1">IF(KALINDO[[#This Row],[ID NOTA]]="",INDIRECT(ADDRESS(ROW()-1,COLUMN())),KALINDO[[#This Row],[ID NOTA]])</f>
        <v>ID NOTA_H</v>
      </c>
    </row>
    <row r="503" spans="1:26" x14ac:dyDescent="0.25">
      <c r="A503" s="32"/>
      <c r="B503" s="29" t="str">
        <f>IF(KALINDO[[#This Row],[N_ID]]="","",INDEX(Table1[ID],MATCH(KALINDO[[#This Row],[N_ID]],Table1[N_ID],0)))</f>
        <v/>
      </c>
      <c r="C503" s="29" t="str">
        <f ca="1">IF(KALINDO[[#This Row],[//]]="","",HYPERLINK("[NOTA.xlsx]NOTA!D"&amp;KALINDO[[#This Row],[//]]+2,"&gt;"))</f>
        <v/>
      </c>
      <c r="D503" s="29" t="str">
        <f>IF(KALINDO[[#This Row],[ID NOTA]]="","",INDEX(Table1[QB],MATCH(KALINDO[[#This Row],[ID NOTA]],Table1[ID],0)))</f>
        <v/>
      </c>
      <c r="E50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03" s="29"/>
      <c r="G503" s="30" t="str">
        <f ca="1">IF(KALINDO[[#This Row],[N_ID]]="","",INDEX(INDIRECT($2:$2),KALINDO[[#This Row],[//]]))</f>
        <v/>
      </c>
      <c r="H503" s="30" t="str">
        <f ca="1">IF(KALINDO[[#This Row],[N_ID]]="","",INDEX(INDIRECT($2:$2),KALINDO[[#This Row],[//]]))</f>
        <v/>
      </c>
      <c r="I503" s="32" t="str">
        <f ca="1">IF(KALINDO[[#This Row],[N_ID]]="","",INDEX(INDIRECT($2:$2),KALINDO[[#This Row],[//]]))</f>
        <v/>
      </c>
      <c r="J503" s="32" t="str">
        <f ca="1">IF(KALINDO[[#This Row],[//]]="","",INDEX([3]!db[NB PAJAK],KALINDO[[#This Row],[stt]]-1))</f>
        <v/>
      </c>
      <c r="K503" s="29" t="str">
        <f ca="1">IF(KALINDO[[#This Row],[//]]="","",INDEX(INDIRECT($2:$2),KALINDO[[#This Row],[//]]))</f>
        <v/>
      </c>
      <c r="L503" s="29" t="str">
        <f ca="1">IF(KALINDO[[#This Row],[//]]="","",INDEX(INDIRECT($2:$2),KALINDO[[#This Row],[//]]))</f>
        <v/>
      </c>
      <c r="M503" s="29" t="str">
        <f ca="1">IF(KALINDO[[#This Row],[//]]="","",INDEX(INDIRECT($2:$2),KALINDO[[#This Row],[//]]))</f>
        <v/>
      </c>
      <c r="N503" s="33" t="str">
        <f ca="1">IF(KALINDO[[#This Row],[//]]="","",INDEX(INDIRECT($2:$2),KALINDO[[#This Row],[//]]))</f>
        <v/>
      </c>
      <c r="O503" s="44" t="str">
        <f ca="1">IF(KALINDO[[#This Row],[//]]="","",INDEX(INDIRECT($2:$2),KALINDO[[#This Row],[//]]))</f>
        <v/>
      </c>
      <c r="P503" s="44" t="str">
        <f ca="1">IF(KALINDO[[#This Row],[//]]="","",IF(INDEX(INDIRECT($2:$2),KALINDO[[#This Row],[//]])="","",INDEX(INDIRECT($2:$2),KALINDO[[#This Row],[//]])))</f>
        <v/>
      </c>
      <c r="Q503" s="33" t="str">
        <f ca="1">IF(KALINDO[[#This Row],[//]]="","",INDEX(INDIRECT($2:$2),KALINDO[[#This Row],[//]]))</f>
        <v/>
      </c>
      <c r="R5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03" s="45" t="str">
        <f ca="1">IF(KALINDO[[#This Row],[//]]="","",IF(INDEX(INDIRECT($2:$2),KALINDO[[#This Row],[//]])="","",INDEX(INDIRECT($2:$2),KALINDO[[#This Row],[//]])))</f>
        <v/>
      </c>
      <c r="U503" s="32" t="str">
        <f ca="1">IF(KALINDO[[#This Row],[//]]="","",INDEX(INDIRECT($2:$2),KALINDO[[#This Row],[//]]))</f>
        <v/>
      </c>
      <c r="V503" s="32" t="str">
        <f ca="1">LOWER(SUBSTITUTE(SUBSTITUTE(SUBSTITUTE(SUBSTITUTE(SUBSTITUTE(SUBSTITUTE(SUBSTITUTE(KALINDO[[#This Row],[N.B.nota]]," ",""),"-",""),"(",""),")",""),".",""),",",""),"/",""))</f>
        <v/>
      </c>
      <c r="W503" s="32" t="str">
        <f ca="1">IF(KALINDO[[#This Row],[concat]]="","",MATCH(KALINDO[[#This Row],[concat]],[3]!db[NB NOTA_C],0)+1)</f>
        <v/>
      </c>
      <c r="X503" s="32" t="str">
        <f ca="1">IF(KALINDO[[#This Row],[N.B.nota]]="","",ADDRESS(ROW(KALINDO[QB]),COLUMN(KALINDO[QB]))&amp;":"&amp;ADDRESS(ROW(),COLUMN(KALINDO[QB])))</f>
        <v/>
      </c>
      <c r="Y503" s="46" t="str">
        <f ca="1">IF(KALINDO[[#This Row],[//]]="","",HYPERLINK("[../DB.xlsx]DB!e"&amp;MATCH(KALINDO[[#This Row],[concat]],[3]!db[NB NOTA_C],0)+1,"&gt;"))</f>
        <v/>
      </c>
      <c r="Z503" s="32" t="str">
        <f ca="1">IF(KALINDO[[#This Row],[ID NOTA]]="",INDIRECT(ADDRESS(ROW()-1,COLUMN())),KALINDO[[#This Row],[ID NOTA]])</f>
        <v>ID NOTA_H</v>
      </c>
    </row>
    <row r="504" spans="1:26" x14ac:dyDescent="0.25">
      <c r="A504" s="32"/>
      <c r="B504" s="29" t="str">
        <f>IF(KALINDO[[#This Row],[N_ID]]="","",INDEX(Table1[ID],MATCH(KALINDO[[#This Row],[N_ID]],Table1[N_ID],0)))</f>
        <v/>
      </c>
      <c r="C504" s="29" t="str">
        <f ca="1">IF(KALINDO[[#This Row],[//]]="","",HYPERLINK("[NOTA.xlsx]NOTA!D"&amp;KALINDO[[#This Row],[//]]+2,"&gt;"))</f>
        <v/>
      </c>
      <c r="D504" s="29" t="str">
        <f>IF(KALINDO[[#This Row],[ID NOTA]]="","",INDEX(Table1[QB],MATCH(KALINDO[[#This Row],[ID NOTA]],Table1[ID],0)))</f>
        <v/>
      </c>
      <c r="E50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04" s="29"/>
      <c r="G504" s="30" t="str">
        <f ca="1">IF(KALINDO[[#This Row],[N_ID]]="","",INDEX(INDIRECT($2:$2),KALINDO[[#This Row],[//]]))</f>
        <v/>
      </c>
      <c r="H504" s="30" t="str">
        <f ca="1">IF(KALINDO[[#This Row],[N_ID]]="","",INDEX(INDIRECT($2:$2),KALINDO[[#This Row],[//]]))</f>
        <v/>
      </c>
      <c r="I504" s="32" t="str">
        <f ca="1">IF(KALINDO[[#This Row],[N_ID]]="","",INDEX(INDIRECT($2:$2),KALINDO[[#This Row],[//]]))</f>
        <v/>
      </c>
      <c r="J504" s="32" t="str">
        <f ca="1">IF(KALINDO[[#This Row],[//]]="","",INDEX([3]!db[NB PAJAK],KALINDO[[#This Row],[stt]]-1))</f>
        <v/>
      </c>
      <c r="K504" s="29" t="str">
        <f ca="1">IF(KALINDO[[#This Row],[//]]="","",INDEX(INDIRECT($2:$2),KALINDO[[#This Row],[//]]))</f>
        <v/>
      </c>
      <c r="L504" s="29" t="str">
        <f ca="1">IF(KALINDO[[#This Row],[//]]="","",INDEX(INDIRECT($2:$2),KALINDO[[#This Row],[//]]))</f>
        <v/>
      </c>
      <c r="M504" s="29" t="str">
        <f ca="1">IF(KALINDO[[#This Row],[//]]="","",INDEX(INDIRECT($2:$2),KALINDO[[#This Row],[//]]))</f>
        <v/>
      </c>
      <c r="N504" s="33" t="str">
        <f ca="1">IF(KALINDO[[#This Row],[//]]="","",INDEX(INDIRECT($2:$2),KALINDO[[#This Row],[//]]))</f>
        <v/>
      </c>
      <c r="O504" s="44" t="str">
        <f ca="1">IF(KALINDO[[#This Row],[//]]="","",INDEX(INDIRECT($2:$2),KALINDO[[#This Row],[//]]))</f>
        <v/>
      </c>
      <c r="P504" s="44" t="str">
        <f ca="1">IF(KALINDO[[#This Row],[//]]="","",IF(INDEX(INDIRECT($2:$2),KALINDO[[#This Row],[//]])="","",INDEX(INDIRECT($2:$2),KALINDO[[#This Row],[//]])))</f>
        <v/>
      </c>
      <c r="Q504" s="33" t="str">
        <f ca="1">IF(KALINDO[[#This Row],[//]]="","",INDEX(INDIRECT($2:$2),KALINDO[[#This Row],[//]]))</f>
        <v/>
      </c>
      <c r="R5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04" s="45" t="str">
        <f ca="1">IF(KALINDO[[#This Row],[//]]="","",IF(INDEX(INDIRECT($2:$2),KALINDO[[#This Row],[//]])="","",INDEX(INDIRECT($2:$2),KALINDO[[#This Row],[//]])))</f>
        <v/>
      </c>
      <c r="U504" s="32" t="str">
        <f ca="1">IF(KALINDO[[#This Row],[//]]="","",INDEX(INDIRECT($2:$2),KALINDO[[#This Row],[//]]))</f>
        <v/>
      </c>
      <c r="V504" s="32" t="str">
        <f ca="1">LOWER(SUBSTITUTE(SUBSTITUTE(SUBSTITUTE(SUBSTITUTE(SUBSTITUTE(SUBSTITUTE(SUBSTITUTE(KALINDO[[#This Row],[N.B.nota]]," ",""),"-",""),"(",""),")",""),".",""),",",""),"/",""))</f>
        <v/>
      </c>
      <c r="W504" s="32" t="str">
        <f ca="1">IF(KALINDO[[#This Row],[concat]]="","",MATCH(KALINDO[[#This Row],[concat]],[3]!db[NB NOTA_C],0)+1)</f>
        <v/>
      </c>
      <c r="X504" s="32" t="str">
        <f ca="1">IF(KALINDO[[#This Row],[N.B.nota]]="","",ADDRESS(ROW(KALINDO[QB]),COLUMN(KALINDO[QB]))&amp;":"&amp;ADDRESS(ROW(),COLUMN(KALINDO[QB])))</f>
        <v/>
      </c>
      <c r="Y504" s="46" t="str">
        <f ca="1">IF(KALINDO[[#This Row],[//]]="","",HYPERLINK("[../DB.xlsx]DB!e"&amp;MATCH(KALINDO[[#This Row],[concat]],[3]!db[NB NOTA_C],0)+1,"&gt;"))</f>
        <v/>
      </c>
      <c r="Z504" s="32" t="str">
        <f ca="1">IF(KALINDO[[#This Row],[ID NOTA]]="",INDIRECT(ADDRESS(ROW()-1,COLUMN())),KALINDO[[#This Row],[ID NOTA]])</f>
        <v>ID NOTA_H</v>
      </c>
    </row>
    <row r="505" spans="1:26" x14ac:dyDescent="0.25">
      <c r="A505" s="32"/>
      <c r="B505" s="29" t="str">
        <f>IF(KALINDO[[#This Row],[N_ID]]="","",INDEX(Table1[ID],MATCH(KALINDO[[#This Row],[N_ID]],Table1[N_ID],0)))</f>
        <v/>
      </c>
      <c r="C505" s="29" t="str">
        <f ca="1">IF(KALINDO[[#This Row],[//]]="","",HYPERLINK("[NOTA.xlsx]NOTA!D"&amp;KALINDO[[#This Row],[//]]+2,"&gt;"))</f>
        <v/>
      </c>
      <c r="D505" s="29" t="str">
        <f>IF(KALINDO[[#This Row],[ID NOTA]]="","",INDEX(Table1[QB],MATCH(KALINDO[[#This Row],[ID NOTA]],Table1[ID],0)))</f>
        <v/>
      </c>
      <c r="E50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05" s="29"/>
      <c r="G505" s="30" t="str">
        <f ca="1">IF(KALINDO[[#This Row],[N_ID]]="","",INDEX(INDIRECT($2:$2),KALINDO[[#This Row],[//]]))</f>
        <v/>
      </c>
      <c r="H505" s="30" t="str">
        <f ca="1">IF(KALINDO[[#This Row],[N_ID]]="","",INDEX(INDIRECT($2:$2),KALINDO[[#This Row],[//]]))</f>
        <v/>
      </c>
      <c r="I505" s="32" t="str">
        <f ca="1">IF(KALINDO[[#This Row],[N_ID]]="","",INDEX(INDIRECT($2:$2),KALINDO[[#This Row],[//]]))</f>
        <v/>
      </c>
      <c r="J505" s="32" t="str">
        <f ca="1">IF(KALINDO[[#This Row],[//]]="","",INDEX([3]!db[NB PAJAK],KALINDO[[#This Row],[stt]]-1))</f>
        <v/>
      </c>
      <c r="K505" s="29" t="str">
        <f ca="1">IF(KALINDO[[#This Row],[//]]="","",INDEX(INDIRECT($2:$2),KALINDO[[#This Row],[//]]))</f>
        <v/>
      </c>
      <c r="L505" s="29" t="str">
        <f ca="1">IF(KALINDO[[#This Row],[//]]="","",INDEX(INDIRECT($2:$2),KALINDO[[#This Row],[//]]))</f>
        <v/>
      </c>
      <c r="M505" s="29" t="str">
        <f ca="1">IF(KALINDO[[#This Row],[//]]="","",INDEX(INDIRECT($2:$2),KALINDO[[#This Row],[//]]))</f>
        <v/>
      </c>
      <c r="N505" s="33" t="str">
        <f ca="1">IF(KALINDO[[#This Row],[//]]="","",INDEX(INDIRECT($2:$2),KALINDO[[#This Row],[//]]))</f>
        <v/>
      </c>
      <c r="O505" s="44" t="str">
        <f ca="1">IF(KALINDO[[#This Row],[//]]="","",INDEX(INDIRECT($2:$2),KALINDO[[#This Row],[//]]))</f>
        <v/>
      </c>
      <c r="P505" s="44" t="str">
        <f ca="1">IF(KALINDO[[#This Row],[//]]="","",IF(INDEX(INDIRECT($2:$2),KALINDO[[#This Row],[//]])="","",INDEX(INDIRECT($2:$2),KALINDO[[#This Row],[//]])))</f>
        <v/>
      </c>
      <c r="Q505" s="33" t="str">
        <f ca="1">IF(KALINDO[[#This Row],[//]]="","",INDEX(INDIRECT($2:$2),KALINDO[[#This Row],[//]]))</f>
        <v/>
      </c>
      <c r="R5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05" s="45" t="str">
        <f ca="1">IF(KALINDO[[#This Row],[//]]="","",IF(INDEX(INDIRECT($2:$2),KALINDO[[#This Row],[//]])="","",INDEX(INDIRECT($2:$2),KALINDO[[#This Row],[//]])))</f>
        <v/>
      </c>
      <c r="U505" s="32" t="str">
        <f ca="1">IF(KALINDO[[#This Row],[//]]="","",INDEX(INDIRECT($2:$2),KALINDO[[#This Row],[//]]))</f>
        <v/>
      </c>
      <c r="V505" s="32" t="str">
        <f ca="1">LOWER(SUBSTITUTE(SUBSTITUTE(SUBSTITUTE(SUBSTITUTE(SUBSTITUTE(SUBSTITUTE(SUBSTITUTE(KALINDO[[#This Row],[N.B.nota]]," ",""),"-",""),"(",""),")",""),".",""),",",""),"/",""))</f>
        <v/>
      </c>
      <c r="W505" s="32" t="str">
        <f ca="1">IF(KALINDO[[#This Row],[concat]]="","",MATCH(KALINDO[[#This Row],[concat]],[3]!db[NB NOTA_C],0)+1)</f>
        <v/>
      </c>
      <c r="X505" s="32" t="str">
        <f ca="1">IF(KALINDO[[#This Row],[N.B.nota]]="","",ADDRESS(ROW(KALINDO[QB]),COLUMN(KALINDO[QB]))&amp;":"&amp;ADDRESS(ROW(),COLUMN(KALINDO[QB])))</f>
        <v/>
      </c>
      <c r="Y505" s="46" t="str">
        <f ca="1">IF(KALINDO[[#This Row],[//]]="","",HYPERLINK("[../DB.xlsx]DB!e"&amp;MATCH(KALINDO[[#This Row],[concat]],[3]!db[NB NOTA_C],0)+1,"&gt;"))</f>
        <v/>
      </c>
      <c r="Z505" s="32" t="str">
        <f ca="1">IF(KALINDO[[#This Row],[ID NOTA]]="",INDIRECT(ADDRESS(ROW()-1,COLUMN())),KALINDO[[#This Row],[ID NOTA]])</f>
        <v>ID NOTA_H</v>
      </c>
    </row>
    <row r="506" spans="1:26" x14ac:dyDescent="0.25">
      <c r="A506" s="32"/>
      <c r="B506" s="29" t="str">
        <f>IF(KALINDO[[#This Row],[N_ID]]="","",INDEX(Table1[ID],MATCH(KALINDO[[#This Row],[N_ID]],Table1[N_ID],0)))</f>
        <v/>
      </c>
      <c r="C506" s="29" t="str">
        <f ca="1">IF(KALINDO[[#This Row],[//]]="","",HYPERLINK("[NOTA.xlsx]NOTA!D"&amp;KALINDO[[#This Row],[//]]+2,"&gt;"))</f>
        <v/>
      </c>
      <c r="D506" s="29" t="str">
        <f>IF(KALINDO[[#This Row],[ID NOTA]]="","",INDEX(Table1[QB],MATCH(KALINDO[[#This Row],[ID NOTA]],Table1[ID],0)))</f>
        <v/>
      </c>
      <c r="E50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06" s="29"/>
      <c r="G506" s="30" t="str">
        <f ca="1">IF(KALINDO[[#This Row],[N_ID]]="","",INDEX(INDIRECT($2:$2),KALINDO[[#This Row],[//]]))</f>
        <v/>
      </c>
      <c r="H506" s="30" t="str">
        <f ca="1">IF(KALINDO[[#This Row],[N_ID]]="","",INDEX(INDIRECT($2:$2),KALINDO[[#This Row],[//]]))</f>
        <v/>
      </c>
      <c r="I506" s="32" t="str">
        <f ca="1">IF(KALINDO[[#This Row],[N_ID]]="","",INDEX(INDIRECT($2:$2),KALINDO[[#This Row],[//]]))</f>
        <v/>
      </c>
      <c r="J506" s="32" t="str">
        <f ca="1">IF(KALINDO[[#This Row],[//]]="","",INDEX([3]!db[NB PAJAK],KALINDO[[#This Row],[stt]]-1))</f>
        <v/>
      </c>
      <c r="K506" s="29" t="str">
        <f ca="1">IF(KALINDO[[#This Row],[//]]="","",INDEX(INDIRECT($2:$2),KALINDO[[#This Row],[//]]))</f>
        <v/>
      </c>
      <c r="L506" s="29" t="str">
        <f ca="1">IF(KALINDO[[#This Row],[//]]="","",INDEX(INDIRECT($2:$2),KALINDO[[#This Row],[//]]))</f>
        <v/>
      </c>
      <c r="M506" s="29" t="str">
        <f ca="1">IF(KALINDO[[#This Row],[//]]="","",INDEX(INDIRECT($2:$2),KALINDO[[#This Row],[//]]))</f>
        <v/>
      </c>
      <c r="N506" s="33" t="str">
        <f ca="1">IF(KALINDO[[#This Row],[//]]="","",INDEX(INDIRECT($2:$2),KALINDO[[#This Row],[//]]))</f>
        <v/>
      </c>
      <c r="O506" s="44" t="str">
        <f ca="1">IF(KALINDO[[#This Row],[//]]="","",INDEX(INDIRECT($2:$2),KALINDO[[#This Row],[//]]))</f>
        <v/>
      </c>
      <c r="P506" s="44" t="str">
        <f ca="1">IF(KALINDO[[#This Row],[//]]="","",IF(INDEX(INDIRECT($2:$2),KALINDO[[#This Row],[//]])="","",INDEX(INDIRECT($2:$2),KALINDO[[#This Row],[//]])))</f>
        <v/>
      </c>
      <c r="Q506" s="33" t="str">
        <f ca="1">IF(KALINDO[[#This Row],[//]]="","",INDEX(INDIRECT($2:$2),KALINDO[[#This Row],[//]]))</f>
        <v/>
      </c>
      <c r="R5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06" s="45" t="str">
        <f ca="1">IF(KALINDO[[#This Row],[//]]="","",IF(INDEX(INDIRECT($2:$2),KALINDO[[#This Row],[//]])="","",INDEX(INDIRECT($2:$2),KALINDO[[#This Row],[//]])))</f>
        <v/>
      </c>
      <c r="U506" s="32" t="str">
        <f ca="1">IF(KALINDO[[#This Row],[//]]="","",INDEX(INDIRECT($2:$2),KALINDO[[#This Row],[//]]))</f>
        <v/>
      </c>
      <c r="V506" s="32" t="str">
        <f ca="1">LOWER(SUBSTITUTE(SUBSTITUTE(SUBSTITUTE(SUBSTITUTE(SUBSTITUTE(SUBSTITUTE(SUBSTITUTE(KALINDO[[#This Row],[N.B.nota]]," ",""),"-",""),"(",""),")",""),".",""),",",""),"/",""))</f>
        <v/>
      </c>
      <c r="W506" s="32" t="str">
        <f ca="1">IF(KALINDO[[#This Row],[concat]]="","",MATCH(KALINDO[[#This Row],[concat]],[3]!db[NB NOTA_C],0)+1)</f>
        <v/>
      </c>
      <c r="X506" s="32" t="str">
        <f ca="1">IF(KALINDO[[#This Row],[N.B.nota]]="","",ADDRESS(ROW(KALINDO[QB]),COLUMN(KALINDO[QB]))&amp;":"&amp;ADDRESS(ROW(),COLUMN(KALINDO[QB])))</f>
        <v/>
      </c>
      <c r="Y506" s="46" t="str">
        <f ca="1">IF(KALINDO[[#This Row],[//]]="","",HYPERLINK("[../DB.xlsx]DB!e"&amp;MATCH(KALINDO[[#This Row],[concat]],[3]!db[NB NOTA_C],0)+1,"&gt;"))</f>
        <v/>
      </c>
      <c r="Z506" s="32" t="str">
        <f ca="1">IF(KALINDO[[#This Row],[ID NOTA]]="",INDIRECT(ADDRESS(ROW()-1,COLUMN())),KALINDO[[#This Row],[ID NOTA]])</f>
        <v>ID NOTA_H</v>
      </c>
    </row>
    <row r="507" spans="1:26" x14ac:dyDescent="0.25">
      <c r="A507" s="32"/>
      <c r="B507" s="29" t="str">
        <f>IF(KALINDO[[#This Row],[N_ID]]="","",INDEX(Table1[ID],MATCH(KALINDO[[#This Row],[N_ID]],Table1[N_ID],0)))</f>
        <v/>
      </c>
      <c r="C507" s="29" t="str">
        <f ca="1">IF(KALINDO[[#This Row],[//]]="","",HYPERLINK("[NOTA.xlsx]NOTA!D"&amp;KALINDO[[#This Row],[//]]+2,"&gt;"))</f>
        <v/>
      </c>
      <c r="D507" s="29" t="str">
        <f>IF(KALINDO[[#This Row],[ID NOTA]]="","",INDEX(Table1[QB],MATCH(KALINDO[[#This Row],[ID NOTA]],Table1[ID],0)))</f>
        <v/>
      </c>
      <c r="E50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07" s="29"/>
      <c r="G507" s="30" t="str">
        <f ca="1">IF(KALINDO[[#This Row],[N_ID]]="","",INDEX(INDIRECT($2:$2),KALINDO[[#This Row],[//]]))</f>
        <v/>
      </c>
      <c r="H507" s="30" t="str">
        <f ca="1">IF(KALINDO[[#This Row],[N_ID]]="","",INDEX(INDIRECT($2:$2),KALINDO[[#This Row],[//]]))</f>
        <v/>
      </c>
      <c r="I507" s="32" t="str">
        <f ca="1">IF(KALINDO[[#This Row],[N_ID]]="","",INDEX(INDIRECT($2:$2),KALINDO[[#This Row],[//]]))</f>
        <v/>
      </c>
      <c r="J507" s="32" t="str">
        <f ca="1">IF(KALINDO[[#This Row],[//]]="","",INDEX([3]!db[NB PAJAK],KALINDO[[#This Row],[stt]]-1))</f>
        <v/>
      </c>
      <c r="K507" s="29" t="str">
        <f ca="1">IF(KALINDO[[#This Row],[//]]="","",INDEX(INDIRECT($2:$2),KALINDO[[#This Row],[//]]))</f>
        <v/>
      </c>
      <c r="L507" s="29" t="str">
        <f ca="1">IF(KALINDO[[#This Row],[//]]="","",INDEX(INDIRECT($2:$2),KALINDO[[#This Row],[//]]))</f>
        <v/>
      </c>
      <c r="M507" s="29" t="str">
        <f ca="1">IF(KALINDO[[#This Row],[//]]="","",INDEX(INDIRECT($2:$2),KALINDO[[#This Row],[//]]))</f>
        <v/>
      </c>
      <c r="N507" s="33" t="str">
        <f ca="1">IF(KALINDO[[#This Row],[//]]="","",INDEX(INDIRECT($2:$2),KALINDO[[#This Row],[//]]))</f>
        <v/>
      </c>
      <c r="O507" s="44" t="str">
        <f ca="1">IF(KALINDO[[#This Row],[//]]="","",INDEX(INDIRECT($2:$2),KALINDO[[#This Row],[//]]))</f>
        <v/>
      </c>
      <c r="P507" s="44" t="str">
        <f ca="1">IF(KALINDO[[#This Row],[//]]="","",IF(INDEX(INDIRECT($2:$2),KALINDO[[#This Row],[//]])="","",INDEX(INDIRECT($2:$2),KALINDO[[#This Row],[//]])))</f>
        <v/>
      </c>
      <c r="Q507" s="33" t="str">
        <f ca="1">IF(KALINDO[[#This Row],[//]]="","",INDEX(INDIRECT($2:$2),KALINDO[[#This Row],[//]]))</f>
        <v/>
      </c>
      <c r="R5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07" s="45" t="str">
        <f ca="1">IF(KALINDO[[#This Row],[//]]="","",IF(INDEX(INDIRECT($2:$2),KALINDO[[#This Row],[//]])="","",INDEX(INDIRECT($2:$2),KALINDO[[#This Row],[//]])))</f>
        <v/>
      </c>
      <c r="U507" s="32" t="str">
        <f ca="1">IF(KALINDO[[#This Row],[//]]="","",INDEX(INDIRECT($2:$2),KALINDO[[#This Row],[//]]))</f>
        <v/>
      </c>
      <c r="V507" s="32" t="str">
        <f ca="1">LOWER(SUBSTITUTE(SUBSTITUTE(SUBSTITUTE(SUBSTITUTE(SUBSTITUTE(SUBSTITUTE(SUBSTITUTE(KALINDO[[#This Row],[N.B.nota]]," ",""),"-",""),"(",""),")",""),".",""),",",""),"/",""))</f>
        <v/>
      </c>
      <c r="W507" s="32" t="str">
        <f ca="1">IF(KALINDO[[#This Row],[concat]]="","",MATCH(KALINDO[[#This Row],[concat]],[3]!db[NB NOTA_C],0)+1)</f>
        <v/>
      </c>
      <c r="X507" s="32" t="str">
        <f ca="1">IF(KALINDO[[#This Row],[N.B.nota]]="","",ADDRESS(ROW(KALINDO[QB]),COLUMN(KALINDO[QB]))&amp;":"&amp;ADDRESS(ROW(),COLUMN(KALINDO[QB])))</f>
        <v/>
      </c>
      <c r="Y507" s="46" t="str">
        <f ca="1">IF(KALINDO[[#This Row],[//]]="","",HYPERLINK("[../DB.xlsx]DB!e"&amp;MATCH(KALINDO[[#This Row],[concat]],[3]!db[NB NOTA_C],0)+1,"&gt;"))</f>
        <v/>
      </c>
      <c r="Z507" s="32" t="str">
        <f ca="1">IF(KALINDO[[#This Row],[ID NOTA]]="",INDIRECT(ADDRESS(ROW()-1,COLUMN())),KALINDO[[#This Row],[ID NOTA]])</f>
        <v>ID NOTA_H</v>
      </c>
    </row>
    <row r="508" spans="1:26" x14ac:dyDescent="0.25">
      <c r="A508" s="32"/>
      <c r="B508" s="29" t="str">
        <f>IF(KALINDO[[#This Row],[N_ID]]="","",INDEX(Table1[ID],MATCH(KALINDO[[#This Row],[N_ID]],Table1[N_ID],0)))</f>
        <v/>
      </c>
      <c r="C508" s="29" t="str">
        <f ca="1">IF(KALINDO[[#This Row],[//]]="","",HYPERLINK("[NOTA.xlsx]NOTA!D"&amp;KALINDO[[#This Row],[//]]+2,"&gt;"))</f>
        <v/>
      </c>
      <c r="D508" s="29" t="str">
        <f>IF(KALINDO[[#This Row],[ID NOTA]]="","",INDEX(Table1[QB],MATCH(KALINDO[[#This Row],[ID NOTA]],Table1[ID],0)))</f>
        <v/>
      </c>
      <c r="E50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08" s="29"/>
      <c r="G508" s="30" t="str">
        <f ca="1">IF(KALINDO[[#This Row],[N_ID]]="","",INDEX(INDIRECT($2:$2),KALINDO[[#This Row],[//]]))</f>
        <v/>
      </c>
      <c r="H508" s="30" t="str">
        <f ca="1">IF(KALINDO[[#This Row],[N_ID]]="","",INDEX(INDIRECT($2:$2),KALINDO[[#This Row],[//]]))</f>
        <v/>
      </c>
      <c r="I508" s="32" t="str">
        <f ca="1">IF(KALINDO[[#This Row],[N_ID]]="","",INDEX(INDIRECT($2:$2),KALINDO[[#This Row],[//]]))</f>
        <v/>
      </c>
      <c r="J508" s="32" t="str">
        <f ca="1">IF(KALINDO[[#This Row],[//]]="","",INDEX([3]!db[NB PAJAK],KALINDO[[#This Row],[stt]]-1))</f>
        <v/>
      </c>
      <c r="K508" s="29" t="str">
        <f ca="1">IF(KALINDO[[#This Row],[//]]="","",INDEX(INDIRECT($2:$2),KALINDO[[#This Row],[//]]))</f>
        <v/>
      </c>
      <c r="L508" s="29" t="str">
        <f ca="1">IF(KALINDO[[#This Row],[//]]="","",INDEX(INDIRECT($2:$2),KALINDO[[#This Row],[//]]))</f>
        <v/>
      </c>
      <c r="M508" s="29" t="str">
        <f ca="1">IF(KALINDO[[#This Row],[//]]="","",INDEX(INDIRECT($2:$2),KALINDO[[#This Row],[//]]))</f>
        <v/>
      </c>
      <c r="N508" s="33" t="str">
        <f ca="1">IF(KALINDO[[#This Row],[//]]="","",INDEX(INDIRECT($2:$2),KALINDO[[#This Row],[//]]))</f>
        <v/>
      </c>
      <c r="O508" s="44" t="str">
        <f ca="1">IF(KALINDO[[#This Row],[//]]="","",INDEX(INDIRECT($2:$2),KALINDO[[#This Row],[//]]))</f>
        <v/>
      </c>
      <c r="P508" s="44" t="str">
        <f ca="1">IF(KALINDO[[#This Row],[//]]="","",IF(INDEX(INDIRECT($2:$2),KALINDO[[#This Row],[//]])="","",INDEX(INDIRECT($2:$2),KALINDO[[#This Row],[//]])))</f>
        <v/>
      </c>
      <c r="Q508" s="33" t="str">
        <f ca="1">IF(KALINDO[[#This Row],[//]]="","",INDEX(INDIRECT($2:$2),KALINDO[[#This Row],[//]]))</f>
        <v/>
      </c>
      <c r="R5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08" s="45" t="str">
        <f ca="1">IF(KALINDO[[#This Row],[//]]="","",IF(INDEX(INDIRECT($2:$2),KALINDO[[#This Row],[//]])="","",INDEX(INDIRECT($2:$2),KALINDO[[#This Row],[//]])))</f>
        <v/>
      </c>
      <c r="U508" s="32" t="str">
        <f ca="1">IF(KALINDO[[#This Row],[//]]="","",INDEX(INDIRECT($2:$2),KALINDO[[#This Row],[//]]))</f>
        <v/>
      </c>
      <c r="V508" s="32" t="str">
        <f ca="1">LOWER(SUBSTITUTE(SUBSTITUTE(SUBSTITUTE(SUBSTITUTE(SUBSTITUTE(SUBSTITUTE(SUBSTITUTE(KALINDO[[#This Row],[N.B.nota]]," ",""),"-",""),"(",""),")",""),".",""),",",""),"/",""))</f>
        <v/>
      </c>
      <c r="W508" s="32" t="str">
        <f ca="1">IF(KALINDO[[#This Row],[concat]]="","",MATCH(KALINDO[[#This Row],[concat]],[3]!db[NB NOTA_C],0)+1)</f>
        <v/>
      </c>
      <c r="X508" s="32" t="str">
        <f ca="1">IF(KALINDO[[#This Row],[N.B.nota]]="","",ADDRESS(ROW(KALINDO[QB]),COLUMN(KALINDO[QB]))&amp;":"&amp;ADDRESS(ROW(),COLUMN(KALINDO[QB])))</f>
        <v/>
      </c>
      <c r="Y508" s="46" t="str">
        <f ca="1">IF(KALINDO[[#This Row],[//]]="","",HYPERLINK("[../DB.xlsx]DB!e"&amp;MATCH(KALINDO[[#This Row],[concat]],[3]!db[NB NOTA_C],0)+1,"&gt;"))</f>
        <v/>
      </c>
      <c r="Z508" s="32" t="str">
        <f ca="1">IF(KALINDO[[#This Row],[ID NOTA]]="",INDIRECT(ADDRESS(ROW()-1,COLUMN())),KALINDO[[#This Row],[ID NOTA]])</f>
        <v>ID NOTA_H</v>
      </c>
    </row>
    <row r="509" spans="1:26" x14ac:dyDescent="0.25">
      <c r="A509" s="32"/>
      <c r="B509" s="29" t="str">
        <f>IF(KALINDO[[#This Row],[N_ID]]="","",INDEX(Table1[ID],MATCH(KALINDO[[#This Row],[N_ID]],Table1[N_ID],0)))</f>
        <v/>
      </c>
      <c r="C509" s="29" t="str">
        <f ca="1">IF(KALINDO[[#This Row],[//]]="","",HYPERLINK("[NOTA.xlsx]NOTA!D"&amp;KALINDO[[#This Row],[//]]+2,"&gt;"))</f>
        <v/>
      </c>
      <c r="D509" s="29" t="str">
        <f>IF(KALINDO[[#This Row],[ID NOTA]]="","",INDEX(Table1[QB],MATCH(KALINDO[[#This Row],[ID NOTA]],Table1[ID],0)))</f>
        <v/>
      </c>
      <c r="E50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09" s="29"/>
      <c r="G509" s="30" t="str">
        <f ca="1">IF(KALINDO[[#This Row],[N_ID]]="","",INDEX(INDIRECT($2:$2),KALINDO[[#This Row],[//]]))</f>
        <v/>
      </c>
      <c r="H509" s="30" t="str">
        <f ca="1">IF(KALINDO[[#This Row],[N_ID]]="","",INDEX(INDIRECT($2:$2),KALINDO[[#This Row],[//]]))</f>
        <v/>
      </c>
      <c r="I509" s="32" t="str">
        <f ca="1">IF(KALINDO[[#This Row],[N_ID]]="","",INDEX(INDIRECT($2:$2),KALINDO[[#This Row],[//]]))</f>
        <v/>
      </c>
      <c r="J509" s="32" t="str">
        <f ca="1">IF(KALINDO[[#This Row],[//]]="","",INDEX([3]!db[NB PAJAK],KALINDO[[#This Row],[stt]]-1))</f>
        <v/>
      </c>
      <c r="K509" s="29" t="str">
        <f ca="1">IF(KALINDO[[#This Row],[//]]="","",INDEX(INDIRECT($2:$2),KALINDO[[#This Row],[//]]))</f>
        <v/>
      </c>
      <c r="L509" s="29" t="str">
        <f ca="1">IF(KALINDO[[#This Row],[//]]="","",INDEX(INDIRECT($2:$2),KALINDO[[#This Row],[//]]))</f>
        <v/>
      </c>
      <c r="M509" s="29" t="str">
        <f ca="1">IF(KALINDO[[#This Row],[//]]="","",INDEX(INDIRECT($2:$2),KALINDO[[#This Row],[//]]))</f>
        <v/>
      </c>
      <c r="N509" s="33" t="str">
        <f ca="1">IF(KALINDO[[#This Row],[//]]="","",INDEX(INDIRECT($2:$2),KALINDO[[#This Row],[//]]))</f>
        <v/>
      </c>
      <c r="O509" s="44" t="str">
        <f ca="1">IF(KALINDO[[#This Row],[//]]="","",INDEX(INDIRECT($2:$2),KALINDO[[#This Row],[//]]))</f>
        <v/>
      </c>
      <c r="P509" s="44" t="str">
        <f ca="1">IF(KALINDO[[#This Row],[//]]="","",IF(INDEX(INDIRECT($2:$2),KALINDO[[#This Row],[//]])="","",INDEX(INDIRECT($2:$2),KALINDO[[#This Row],[//]])))</f>
        <v/>
      </c>
      <c r="Q509" s="33" t="str">
        <f ca="1">IF(KALINDO[[#This Row],[//]]="","",INDEX(INDIRECT($2:$2),KALINDO[[#This Row],[//]]))</f>
        <v/>
      </c>
      <c r="R5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09" s="45" t="str">
        <f ca="1">IF(KALINDO[[#This Row],[//]]="","",IF(INDEX(INDIRECT($2:$2),KALINDO[[#This Row],[//]])="","",INDEX(INDIRECT($2:$2),KALINDO[[#This Row],[//]])))</f>
        <v/>
      </c>
      <c r="U509" s="32" t="str">
        <f ca="1">IF(KALINDO[[#This Row],[//]]="","",INDEX(INDIRECT($2:$2),KALINDO[[#This Row],[//]]))</f>
        <v/>
      </c>
      <c r="V509" s="32" t="str">
        <f ca="1">LOWER(SUBSTITUTE(SUBSTITUTE(SUBSTITUTE(SUBSTITUTE(SUBSTITUTE(SUBSTITUTE(SUBSTITUTE(KALINDO[[#This Row],[N.B.nota]]," ",""),"-",""),"(",""),")",""),".",""),",",""),"/",""))</f>
        <v/>
      </c>
      <c r="W509" s="32" t="str">
        <f ca="1">IF(KALINDO[[#This Row],[concat]]="","",MATCH(KALINDO[[#This Row],[concat]],[3]!db[NB NOTA_C],0)+1)</f>
        <v/>
      </c>
      <c r="X509" s="32" t="str">
        <f ca="1">IF(KALINDO[[#This Row],[N.B.nota]]="","",ADDRESS(ROW(KALINDO[QB]),COLUMN(KALINDO[QB]))&amp;":"&amp;ADDRESS(ROW(),COLUMN(KALINDO[QB])))</f>
        <v/>
      </c>
      <c r="Y509" s="46" t="str">
        <f ca="1">IF(KALINDO[[#This Row],[//]]="","",HYPERLINK("[../DB.xlsx]DB!e"&amp;MATCH(KALINDO[[#This Row],[concat]],[3]!db[NB NOTA_C],0)+1,"&gt;"))</f>
        <v/>
      </c>
      <c r="Z509" s="32" t="str">
        <f ca="1">IF(KALINDO[[#This Row],[ID NOTA]]="",INDIRECT(ADDRESS(ROW()-1,COLUMN())),KALINDO[[#This Row],[ID NOTA]])</f>
        <v>ID NOTA_H</v>
      </c>
    </row>
    <row r="510" spans="1:26" x14ac:dyDescent="0.25">
      <c r="A510" s="32"/>
      <c r="B510" s="29" t="str">
        <f>IF(KALINDO[[#This Row],[N_ID]]="","",INDEX(Table1[ID],MATCH(KALINDO[[#This Row],[N_ID]],Table1[N_ID],0)))</f>
        <v/>
      </c>
      <c r="C510" s="29" t="str">
        <f ca="1">IF(KALINDO[[#This Row],[//]]="","",HYPERLINK("[NOTA.xlsx]NOTA!D"&amp;KALINDO[[#This Row],[//]]+2,"&gt;"))</f>
        <v/>
      </c>
      <c r="D510" s="29" t="str">
        <f>IF(KALINDO[[#This Row],[ID NOTA]]="","",INDEX(Table1[QB],MATCH(KALINDO[[#This Row],[ID NOTA]],Table1[ID],0)))</f>
        <v/>
      </c>
      <c r="E51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10" s="29"/>
      <c r="G510" s="30" t="str">
        <f ca="1">IF(KALINDO[[#This Row],[N_ID]]="","",INDEX(INDIRECT($2:$2),KALINDO[[#This Row],[//]]))</f>
        <v/>
      </c>
      <c r="H510" s="30" t="str">
        <f ca="1">IF(KALINDO[[#This Row],[N_ID]]="","",INDEX(INDIRECT($2:$2),KALINDO[[#This Row],[//]]))</f>
        <v/>
      </c>
      <c r="I510" s="32" t="str">
        <f ca="1">IF(KALINDO[[#This Row],[N_ID]]="","",INDEX(INDIRECT($2:$2),KALINDO[[#This Row],[//]]))</f>
        <v/>
      </c>
      <c r="J510" s="32" t="str">
        <f ca="1">IF(KALINDO[[#This Row],[//]]="","",INDEX([3]!db[NB PAJAK],KALINDO[[#This Row],[stt]]-1))</f>
        <v/>
      </c>
      <c r="K510" s="29" t="str">
        <f ca="1">IF(KALINDO[[#This Row],[//]]="","",INDEX(INDIRECT($2:$2),KALINDO[[#This Row],[//]]))</f>
        <v/>
      </c>
      <c r="L510" s="29" t="str">
        <f ca="1">IF(KALINDO[[#This Row],[//]]="","",INDEX(INDIRECT($2:$2),KALINDO[[#This Row],[//]]))</f>
        <v/>
      </c>
      <c r="M510" s="29" t="str">
        <f ca="1">IF(KALINDO[[#This Row],[//]]="","",INDEX(INDIRECT($2:$2),KALINDO[[#This Row],[//]]))</f>
        <v/>
      </c>
      <c r="N510" s="33" t="str">
        <f ca="1">IF(KALINDO[[#This Row],[//]]="","",INDEX(INDIRECT($2:$2),KALINDO[[#This Row],[//]]))</f>
        <v/>
      </c>
      <c r="O510" s="44" t="str">
        <f ca="1">IF(KALINDO[[#This Row],[//]]="","",INDEX(INDIRECT($2:$2),KALINDO[[#This Row],[//]]))</f>
        <v/>
      </c>
      <c r="P510" s="44" t="str">
        <f ca="1">IF(KALINDO[[#This Row],[//]]="","",IF(INDEX(INDIRECT($2:$2),KALINDO[[#This Row],[//]])="","",INDEX(INDIRECT($2:$2),KALINDO[[#This Row],[//]])))</f>
        <v/>
      </c>
      <c r="Q510" s="33" t="str">
        <f ca="1">IF(KALINDO[[#This Row],[//]]="","",INDEX(INDIRECT($2:$2),KALINDO[[#This Row],[//]]))</f>
        <v/>
      </c>
      <c r="R5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10" s="45" t="str">
        <f ca="1">IF(KALINDO[[#This Row],[//]]="","",IF(INDEX(INDIRECT($2:$2),KALINDO[[#This Row],[//]])="","",INDEX(INDIRECT($2:$2),KALINDO[[#This Row],[//]])))</f>
        <v/>
      </c>
      <c r="U510" s="32" t="str">
        <f ca="1">IF(KALINDO[[#This Row],[//]]="","",INDEX(INDIRECT($2:$2),KALINDO[[#This Row],[//]]))</f>
        <v/>
      </c>
      <c r="V510" s="32" t="str">
        <f ca="1">LOWER(SUBSTITUTE(SUBSTITUTE(SUBSTITUTE(SUBSTITUTE(SUBSTITUTE(SUBSTITUTE(SUBSTITUTE(KALINDO[[#This Row],[N.B.nota]]," ",""),"-",""),"(",""),")",""),".",""),",",""),"/",""))</f>
        <v/>
      </c>
      <c r="W510" s="32" t="str">
        <f ca="1">IF(KALINDO[[#This Row],[concat]]="","",MATCH(KALINDO[[#This Row],[concat]],[3]!db[NB NOTA_C],0)+1)</f>
        <v/>
      </c>
      <c r="X510" s="32" t="str">
        <f ca="1">IF(KALINDO[[#This Row],[N.B.nota]]="","",ADDRESS(ROW(KALINDO[QB]),COLUMN(KALINDO[QB]))&amp;":"&amp;ADDRESS(ROW(),COLUMN(KALINDO[QB])))</f>
        <v/>
      </c>
      <c r="Y510" s="46" t="str">
        <f ca="1">IF(KALINDO[[#This Row],[//]]="","",HYPERLINK("[../DB.xlsx]DB!e"&amp;MATCH(KALINDO[[#This Row],[concat]],[3]!db[NB NOTA_C],0)+1,"&gt;"))</f>
        <v/>
      </c>
      <c r="Z510" s="32" t="str">
        <f ca="1">IF(KALINDO[[#This Row],[ID NOTA]]="",INDIRECT(ADDRESS(ROW()-1,COLUMN())),KALINDO[[#This Row],[ID NOTA]])</f>
        <v>ID NOTA_H</v>
      </c>
    </row>
    <row r="511" spans="1:26" x14ac:dyDescent="0.25">
      <c r="A511" s="32"/>
      <c r="B511" s="29" t="str">
        <f>IF(KALINDO[[#This Row],[N_ID]]="","",INDEX(Table1[ID],MATCH(KALINDO[[#This Row],[N_ID]],Table1[N_ID],0)))</f>
        <v/>
      </c>
      <c r="C511" s="29" t="str">
        <f ca="1">IF(KALINDO[[#This Row],[//]]="","",HYPERLINK("[NOTA.xlsx]NOTA!D"&amp;KALINDO[[#This Row],[//]]+2,"&gt;"))</f>
        <v/>
      </c>
      <c r="D511" s="29" t="str">
        <f>IF(KALINDO[[#This Row],[ID NOTA]]="","",INDEX(Table1[QB],MATCH(KALINDO[[#This Row],[ID NOTA]],Table1[ID],0)))</f>
        <v/>
      </c>
      <c r="E51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11" s="29"/>
      <c r="G511" s="30" t="str">
        <f ca="1">IF(KALINDO[[#This Row],[N_ID]]="","",INDEX(INDIRECT($2:$2),KALINDO[[#This Row],[//]]))</f>
        <v/>
      </c>
      <c r="H511" s="30" t="str">
        <f ca="1">IF(KALINDO[[#This Row],[N_ID]]="","",INDEX(INDIRECT($2:$2),KALINDO[[#This Row],[//]]))</f>
        <v/>
      </c>
      <c r="I511" s="32" t="str">
        <f ca="1">IF(KALINDO[[#This Row],[N_ID]]="","",INDEX(INDIRECT($2:$2),KALINDO[[#This Row],[//]]))</f>
        <v/>
      </c>
      <c r="J511" s="32" t="str">
        <f ca="1">IF(KALINDO[[#This Row],[//]]="","",INDEX([3]!db[NB PAJAK],KALINDO[[#This Row],[stt]]-1))</f>
        <v/>
      </c>
      <c r="K511" s="29" t="str">
        <f ca="1">IF(KALINDO[[#This Row],[//]]="","",INDEX(INDIRECT($2:$2),KALINDO[[#This Row],[//]]))</f>
        <v/>
      </c>
      <c r="L511" s="29" t="str">
        <f ca="1">IF(KALINDO[[#This Row],[//]]="","",INDEX(INDIRECT($2:$2),KALINDO[[#This Row],[//]]))</f>
        <v/>
      </c>
      <c r="M511" s="29" t="str">
        <f ca="1">IF(KALINDO[[#This Row],[//]]="","",INDEX(INDIRECT($2:$2),KALINDO[[#This Row],[//]]))</f>
        <v/>
      </c>
      <c r="N511" s="33" t="str">
        <f ca="1">IF(KALINDO[[#This Row],[//]]="","",INDEX(INDIRECT($2:$2),KALINDO[[#This Row],[//]]))</f>
        <v/>
      </c>
      <c r="O511" s="44" t="str">
        <f ca="1">IF(KALINDO[[#This Row],[//]]="","",INDEX(INDIRECT($2:$2),KALINDO[[#This Row],[//]]))</f>
        <v/>
      </c>
      <c r="P511" s="44" t="str">
        <f ca="1">IF(KALINDO[[#This Row],[//]]="","",IF(INDEX(INDIRECT($2:$2),KALINDO[[#This Row],[//]])="","",INDEX(INDIRECT($2:$2),KALINDO[[#This Row],[//]])))</f>
        <v/>
      </c>
      <c r="Q511" s="33" t="str">
        <f ca="1">IF(KALINDO[[#This Row],[//]]="","",INDEX(INDIRECT($2:$2),KALINDO[[#This Row],[//]]))</f>
        <v/>
      </c>
      <c r="R5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11" s="45" t="str">
        <f ca="1">IF(KALINDO[[#This Row],[//]]="","",IF(INDEX(INDIRECT($2:$2),KALINDO[[#This Row],[//]])="","",INDEX(INDIRECT($2:$2),KALINDO[[#This Row],[//]])))</f>
        <v/>
      </c>
      <c r="U511" s="32" t="str">
        <f ca="1">IF(KALINDO[[#This Row],[//]]="","",INDEX(INDIRECT($2:$2),KALINDO[[#This Row],[//]]))</f>
        <v/>
      </c>
      <c r="V511" s="32" t="str">
        <f ca="1">LOWER(SUBSTITUTE(SUBSTITUTE(SUBSTITUTE(SUBSTITUTE(SUBSTITUTE(SUBSTITUTE(SUBSTITUTE(KALINDO[[#This Row],[N.B.nota]]," ",""),"-",""),"(",""),")",""),".",""),",",""),"/",""))</f>
        <v/>
      </c>
      <c r="W511" s="32" t="str">
        <f ca="1">IF(KALINDO[[#This Row],[concat]]="","",MATCH(KALINDO[[#This Row],[concat]],[3]!db[NB NOTA_C],0)+1)</f>
        <v/>
      </c>
      <c r="X511" s="32" t="str">
        <f ca="1">IF(KALINDO[[#This Row],[N.B.nota]]="","",ADDRESS(ROW(KALINDO[QB]),COLUMN(KALINDO[QB]))&amp;":"&amp;ADDRESS(ROW(),COLUMN(KALINDO[QB])))</f>
        <v/>
      </c>
      <c r="Y511" s="46" t="str">
        <f ca="1">IF(KALINDO[[#This Row],[//]]="","",HYPERLINK("[../DB.xlsx]DB!e"&amp;MATCH(KALINDO[[#This Row],[concat]],[3]!db[NB NOTA_C],0)+1,"&gt;"))</f>
        <v/>
      </c>
      <c r="Z511" s="32" t="str">
        <f ca="1">IF(KALINDO[[#This Row],[ID NOTA]]="",INDIRECT(ADDRESS(ROW()-1,COLUMN())),KALINDO[[#This Row],[ID NOTA]])</f>
        <v>ID NOTA_H</v>
      </c>
    </row>
    <row r="512" spans="1:26" x14ac:dyDescent="0.25">
      <c r="A512" s="32"/>
      <c r="B512" s="29" t="str">
        <f>IF(KALINDO[[#This Row],[N_ID]]="","",INDEX(Table1[ID],MATCH(KALINDO[[#This Row],[N_ID]],Table1[N_ID],0)))</f>
        <v/>
      </c>
      <c r="C512" s="29" t="str">
        <f ca="1">IF(KALINDO[[#This Row],[//]]="","",HYPERLINK("[NOTA.xlsx]NOTA!D"&amp;KALINDO[[#This Row],[//]]+2,"&gt;"))</f>
        <v/>
      </c>
      <c r="D512" s="29" t="str">
        <f>IF(KALINDO[[#This Row],[ID NOTA]]="","",INDEX(Table1[QB],MATCH(KALINDO[[#This Row],[ID NOTA]],Table1[ID],0)))</f>
        <v/>
      </c>
      <c r="E51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12" s="29"/>
      <c r="G512" s="30" t="str">
        <f ca="1">IF(KALINDO[[#This Row],[N_ID]]="","",INDEX(INDIRECT($2:$2),KALINDO[[#This Row],[//]]))</f>
        <v/>
      </c>
      <c r="H512" s="30" t="str">
        <f ca="1">IF(KALINDO[[#This Row],[N_ID]]="","",INDEX(INDIRECT($2:$2),KALINDO[[#This Row],[//]]))</f>
        <v/>
      </c>
      <c r="I512" s="32" t="str">
        <f ca="1">IF(KALINDO[[#This Row],[N_ID]]="","",INDEX(INDIRECT($2:$2),KALINDO[[#This Row],[//]]))</f>
        <v/>
      </c>
      <c r="J512" s="32" t="str">
        <f ca="1">IF(KALINDO[[#This Row],[//]]="","",INDEX([3]!db[NB PAJAK],KALINDO[[#This Row],[stt]]-1))</f>
        <v/>
      </c>
      <c r="K512" s="29" t="str">
        <f ca="1">IF(KALINDO[[#This Row],[//]]="","",INDEX(INDIRECT($2:$2),KALINDO[[#This Row],[//]]))</f>
        <v/>
      </c>
      <c r="L512" s="29" t="str">
        <f ca="1">IF(KALINDO[[#This Row],[//]]="","",INDEX(INDIRECT($2:$2),KALINDO[[#This Row],[//]]))</f>
        <v/>
      </c>
      <c r="M512" s="29" t="str">
        <f ca="1">IF(KALINDO[[#This Row],[//]]="","",INDEX(INDIRECT($2:$2),KALINDO[[#This Row],[//]]))</f>
        <v/>
      </c>
      <c r="N512" s="33" t="str">
        <f ca="1">IF(KALINDO[[#This Row],[//]]="","",INDEX(INDIRECT($2:$2),KALINDO[[#This Row],[//]]))</f>
        <v/>
      </c>
      <c r="O512" s="44" t="str">
        <f ca="1">IF(KALINDO[[#This Row],[//]]="","",INDEX(INDIRECT($2:$2),KALINDO[[#This Row],[//]]))</f>
        <v/>
      </c>
      <c r="P512" s="44" t="str">
        <f ca="1">IF(KALINDO[[#This Row],[//]]="","",IF(INDEX(INDIRECT($2:$2),KALINDO[[#This Row],[//]])="","",INDEX(INDIRECT($2:$2),KALINDO[[#This Row],[//]])))</f>
        <v/>
      </c>
      <c r="Q512" s="33" t="str">
        <f ca="1">IF(KALINDO[[#This Row],[//]]="","",INDEX(INDIRECT($2:$2),KALINDO[[#This Row],[//]]))</f>
        <v/>
      </c>
      <c r="R5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12" s="45" t="str">
        <f ca="1">IF(KALINDO[[#This Row],[//]]="","",IF(INDEX(INDIRECT($2:$2),KALINDO[[#This Row],[//]])="","",INDEX(INDIRECT($2:$2),KALINDO[[#This Row],[//]])))</f>
        <v/>
      </c>
      <c r="U512" s="32" t="str">
        <f ca="1">IF(KALINDO[[#This Row],[//]]="","",INDEX(INDIRECT($2:$2),KALINDO[[#This Row],[//]]))</f>
        <v/>
      </c>
      <c r="V512" s="32" t="str">
        <f ca="1">LOWER(SUBSTITUTE(SUBSTITUTE(SUBSTITUTE(SUBSTITUTE(SUBSTITUTE(SUBSTITUTE(SUBSTITUTE(KALINDO[[#This Row],[N.B.nota]]," ",""),"-",""),"(",""),")",""),".",""),",",""),"/",""))</f>
        <v/>
      </c>
      <c r="W512" s="32" t="str">
        <f ca="1">IF(KALINDO[[#This Row],[concat]]="","",MATCH(KALINDO[[#This Row],[concat]],[3]!db[NB NOTA_C],0)+1)</f>
        <v/>
      </c>
      <c r="X512" s="32" t="str">
        <f ca="1">IF(KALINDO[[#This Row],[N.B.nota]]="","",ADDRESS(ROW(KALINDO[QB]),COLUMN(KALINDO[QB]))&amp;":"&amp;ADDRESS(ROW(),COLUMN(KALINDO[QB])))</f>
        <v/>
      </c>
      <c r="Y512" s="46" t="str">
        <f ca="1">IF(KALINDO[[#This Row],[//]]="","",HYPERLINK("[../DB.xlsx]DB!e"&amp;MATCH(KALINDO[[#This Row],[concat]],[3]!db[NB NOTA_C],0)+1,"&gt;"))</f>
        <v/>
      </c>
      <c r="Z512" s="32" t="str">
        <f ca="1">IF(KALINDO[[#This Row],[ID NOTA]]="",INDIRECT(ADDRESS(ROW()-1,COLUMN())),KALINDO[[#This Row],[ID NOTA]])</f>
        <v>ID NOTA_H</v>
      </c>
    </row>
    <row r="513" spans="1:26" x14ac:dyDescent="0.25">
      <c r="A513" s="32"/>
      <c r="B513" s="29" t="str">
        <f>IF(KALINDO[[#This Row],[N_ID]]="","",INDEX(Table1[ID],MATCH(KALINDO[[#This Row],[N_ID]],Table1[N_ID],0)))</f>
        <v/>
      </c>
      <c r="C513" s="29" t="str">
        <f ca="1">IF(KALINDO[[#This Row],[//]]="","",HYPERLINK("[NOTA.xlsx]NOTA!D"&amp;KALINDO[[#This Row],[//]]+2,"&gt;"))</f>
        <v/>
      </c>
      <c r="D513" s="29" t="str">
        <f>IF(KALINDO[[#This Row],[ID NOTA]]="","",INDEX(Table1[QB],MATCH(KALINDO[[#This Row],[ID NOTA]],Table1[ID],0)))</f>
        <v/>
      </c>
      <c r="E51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13" s="29"/>
      <c r="G513" s="30" t="str">
        <f ca="1">IF(KALINDO[[#This Row],[N_ID]]="","",INDEX(INDIRECT($2:$2),KALINDO[[#This Row],[//]]))</f>
        <v/>
      </c>
      <c r="H513" s="30" t="str">
        <f ca="1">IF(KALINDO[[#This Row],[N_ID]]="","",INDEX(INDIRECT($2:$2),KALINDO[[#This Row],[//]]))</f>
        <v/>
      </c>
      <c r="I513" s="32" t="str">
        <f ca="1">IF(KALINDO[[#This Row],[N_ID]]="","",INDEX(INDIRECT($2:$2),KALINDO[[#This Row],[//]]))</f>
        <v/>
      </c>
      <c r="J513" s="32" t="str">
        <f ca="1">IF(KALINDO[[#This Row],[//]]="","",INDEX([3]!db[NB PAJAK],KALINDO[[#This Row],[stt]]-1))</f>
        <v/>
      </c>
      <c r="K513" s="29" t="str">
        <f ca="1">IF(KALINDO[[#This Row],[//]]="","",INDEX(INDIRECT($2:$2),KALINDO[[#This Row],[//]]))</f>
        <v/>
      </c>
      <c r="L513" s="29" t="str">
        <f ca="1">IF(KALINDO[[#This Row],[//]]="","",INDEX(INDIRECT($2:$2),KALINDO[[#This Row],[//]]))</f>
        <v/>
      </c>
      <c r="M513" s="29" t="str">
        <f ca="1">IF(KALINDO[[#This Row],[//]]="","",INDEX(INDIRECT($2:$2),KALINDO[[#This Row],[//]]))</f>
        <v/>
      </c>
      <c r="N513" s="33" t="str">
        <f ca="1">IF(KALINDO[[#This Row],[//]]="","",INDEX(INDIRECT($2:$2),KALINDO[[#This Row],[//]]))</f>
        <v/>
      </c>
      <c r="O513" s="44" t="str">
        <f ca="1">IF(KALINDO[[#This Row],[//]]="","",INDEX(INDIRECT($2:$2),KALINDO[[#This Row],[//]]))</f>
        <v/>
      </c>
      <c r="P513" s="44" t="str">
        <f ca="1">IF(KALINDO[[#This Row],[//]]="","",IF(INDEX(INDIRECT($2:$2),KALINDO[[#This Row],[//]])="","",INDEX(INDIRECT($2:$2),KALINDO[[#This Row],[//]])))</f>
        <v/>
      </c>
      <c r="Q513" s="33" t="str">
        <f ca="1">IF(KALINDO[[#This Row],[//]]="","",INDEX(INDIRECT($2:$2),KALINDO[[#This Row],[//]]))</f>
        <v/>
      </c>
      <c r="R5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13" s="45" t="str">
        <f ca="1">IF(KALINDO[[#This Row],[//]]="","",IF(INDEX(INDIRECT($2:$2),KALINDO[[#This Row],[//]])="","",INDEX(INDIRECT($2:$2),KALINDO[[#This Row],[//]])))</f>
        <v/>
      </c>
      <c r="U513" s="32" t="str">
        <f ca="1">IF(KALINDO[[#This Row],[//]]="","",INDEX(INDIRECT($2:$2),KALINDO[[#This Row],[//]]))</f>
        <v/>
      </c>
      <c r="V513" s="32" t="str">
        <f ca="1">LOWER(SUBSTITUTE(SUBSTITUTE(SUBSTITUTE(SUBSTITUTE(SUBSTITUTE(SUBSTITUTE(SUBSTITUTE(KALINDO[[#This Row],[N.B.nota]]," ",""),"-",""),"(",""),")",""),".",""),",",""),"/",""))</f>
        <v/>
      </c>
      <c r="W513" s="32" t="str">
        <f ca="1">IF(KALINDO[[#This Row],[concat]]="","",MATCH(KALINDO[[#This Row],[concat]],[3]!db[NB NOTA_C],0)+1)</f>
        <v/>
      </c>
      <c r="X513" s="32" t="str">
        <f ca="1">IF(KALINDO[[#This Row],[N.B.nota]]="","",ADDRESS(ROW(KALINDO[QB]),COLUMN(KALINDO[QB]))&amp;":"&amp;ADDRESS(ROW(),COLUMN(KALINDO[QB])))</f>
        <v/>
      </c>
      <c r="Y513" s="46" t="str">
        <f ca="1">IF(KALINDO[[#This Row],[//]]="","",HYPERLINK("[../DB.xlsx]DB!e"&amp;MATCH(KALINDO[[#This Row],[concat]],[3]!db[NB NOTA_C],0)+1,"&gt;"))</f>
        <v/>
      </c>
      <c r="Z513" s="32" t="str">
        <f ca="1">IF(KALINDO[[#This Row],[ID NOTA]]="",INDIRECT(ADDRESS(ROW()-1,COLUMN())),KALINDO[[#This Row],[ID NOTA]])</f>
        <v>ID NOTA_H</v>
      </c>
    </row>
    <row r="514" spans="1:26" x14ac:dyDescent="0.25">
      <c r="A514" s="32"/>
      <c r="B514" s="29" t="str">
        <f>IF(KALINDO[[#This Row],[N_ID]]="","",INDEX(Table1[ID],MATCH(KALINDO[[#This Row],[N_ID]],Table1[N_ID],0)))</f>
        <v/>
      </c>
      <c r="C514" s="29" t="str">
        <f ca="1">IF(KALINDO[[#This Row],[//]]="","",HYPERLINK("[NOTA.xlsx]NOTA!D"&amp;KALINDO[[#This Row],[//]]+2,"&gt;"))</f>
        <v/>
      </c>
      <c r="D514" s="29" t="str">
        <f>IF(KALINDO[[#This Row],[ID NOTA]]="","",INDEX(Table1[QB],MATCH(KALINDO[[#This Row],[ID NOTA]],Table1[ID],0)))</f>
        <v/>
      </c>
      <c r="E51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14" s="29"/>
      <c r="G514" s="30" t="str">
        <f ca="1">IF(KALINDO[[#This Row],[N_ID]]="","",INDEX(INDIRECT($2:$2),KALINDO[[#This Row],[//]]))</f>
        <v/>
      </c>
      <c r="H514" s="30" t="str">
        <f ca="1">IF(KALINDO[[#This Row],[N_ID]]="","",INDEX(INDIRECT($2:$2),KALINDO[[#This Row],[//]]))</f>
        <v/>
      </c>
      <c r="I514" s="32" t="str">
        <f ca="1">IF(KALINDO[[#This Row],[N_ID]]="","",INDEX(INDIRECT($2:$2),KALINDO[[#This Row],[//]]))</f>
        <v/>
      </c>
      <c r="J514" s="32" t="str">
        <f ca="1">IF(KALINDO[[#This Row],[//]]="","",INDEX([3]!db[NB PAJAK],KALINDO[[#This Row],[stt]]-1))</f>
        <v/>
      </c>
      <c r="K514" s="29" t="str">
        <f ca="1">IF(KALINDO[[#This Row],[//]]="","",INDEX(INDIRECT($2:$2),KALINDO[[#This Row],[//]]))</f>
        <v/>
      </c>
      <c r="L514" s="29" t="str">
        <f ca="1">IF(KALINDO[[#This Row],[//]]="","",INDEX(INDIRECT($2:$2),KALINDO[[#This Row],[//]]))</f>
        <v/>
      </c>
      <c r="M514" s="29" t="str">
        <f ca="1">IF(KALINDO[[#This Row],[//]]="","",INDEX(INDIRECT($2:$2),KALINDO[[#This Row],[//]]))</f>
        <v/>
      </c>
      <c r="N514" s="33" t="str">
        <f ca="1">IF(KALINDO[[#This Row],[//]]="","",INDEX(INDIRECT($2:$2),KALINDO[[#This Row],[//]]))</f>
        <v/>
      </c>
      <c r="O514" s="44" t="str">
        <f ca="1">IF(KALINDO[[#This Row],[//]]="","",INDEX(INDIRECT($2:$2),KALINDO[[#This Row],[//]]))</f>
        <v/>
      </c>
      <c r="P514" s="44" t="str">
        <f ca="1">IF(KALINDO[[#This Row],[//]]="","",IF(INDEX(INDIRECT($2:$2),KALINDO[[#This Row],[//]])="","",INDEX(INDIRECT($2:$2),KALINDO[[#This Row],[//]])))</f>
        <v/>
      </c>
      <c r="Q514" s="33" t="str">
        <f ca="1">IF(KALINDO[[#This Row],[//]]="","",INDEX(INDIRECT($2:$2),KALINDO[[#This Row],[//]]))</f>
        <v/>
      </c>
      <c r="R5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14" s="45" t="str">
        <f ca="1">IF(KALINDO[[#This Row],[//]]="","",IF(INDEX(INDIRECT($2:$2),KALINDO[[#This Row],[//]])="","",INDEX(INDIRECT($2:$2),KALINDO[[#This Row],[//]])))</f>
        <v/>
      </c>
      <c r="U514" s="32" t="str">
        <f ca="1">IF(KALINDO[[#This Row],[//]]="","",INDEX(INDIRECT($2:$2),KALINDO[[#This Row],[//]]))</f>
        <v/>
      </c>
      <c r="V514" s="32" t="str">
        <f ca="1">LOWER(SUBSTITUTE(SUBSTITUTE(SUBSTITUTE(SUBSTITUTE(SUBSTITUTE(SUBSTITUTE(SUBSTITUTE(KALINDO[[#This Row],[N.B.nota]]," ",""),"-",""),"(",""),")",""),".",""),",",""),"/",""))</f>
        <v/>
      </c>
      <c r="W514" s="32" t="str">
        <f ca="1">IF(KALINDO[[#This Row],[concat]]="","",MATCH(KALINDO[[#This Row],[concat]],[3]!db[NB NOTA_C],0)+1)</f>
        <v/>
      </c>
      <c r="X514" s="32" t="str">
        <f ca="1">IF(KALINDO[[#This Row],[N.B.nota]]="","",ADDRESS(ROW(KALINDO[QB]),COLUMN(KALINDO[QB]))&amp;":"&amp;ADDRESS(ROW(),COLUMN(KALINDO[QB])))</f>
        <v/>
      </c>
      <c r="Y514" s="46" t="str">
        <f ca="1">IF(KALINDO[[#This Row],[//]]="","",HYPERLINK("[../DB.xlsx]DB!e"&amp;MATCH(KALINDO[[#This Row],[concat]],[3]!db[NB NOTA_C],0)+1,"&gt;"))</f>
        <v/>
      </c>
      <c r="Z514" s="32" t="str">
        <f ca="1">IF(KALINDO[[#This Row],[ID NOTA]]="",INDIRECT(ADDRESS(ROW()-1,COLUMN())),KALINDO[[#This Row],[ID NOTA]])</f>
        <v>ID NOTA_H</v>
      </c>
    </row>
    <row r="515" spans="1:26" x14ac:dyDescent="0.25">
      <c r="A515" s="32"/>
      <c r="B515" s="29" t="str">
        <f>IF(KALINDO[[#This Row],[N_ID]]="","",INDEX(Table1[ID],MATCH(KALINDO[[#This Row],[N_ID]],Table1[N_ID],0)))</f>
        <v/>
      </c>
      <c r="C515" s="29" t="str">
        <f ca="1">IF(KALINDO[[#This Row],[//]]="","",HYPERLINK("[NOTA.xlsx]NOTA!D"&amp;KALINDO[[#This Row],[//]]+2,"&gt;"))</f>
        <v/>
      </c>
      <c r="D515" s="29" t="str">
        <f>IF(KALINDO[[#This Row],[ID NOTA]]="","",INDEX(Table1[QB],MATCH(KALINDO[[#This Row],[ID NOTA]],Table1[ID],0)))</f>
        <v/>
      </c>
      <c r="E51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15" s="29"/>
      <c r="G515" s="30" t="str">
        <f ca="1">IF(KALINDO[[#This Row],[N_ID]]="","",INDEX(INDIRECT($2:$2),KALINDO[[#This Row],[//]]))</f>
        <v/>
      </c>
      <c r="H515" s="30" t="str">
        <f ca="1">IF(KALINDO[[#This Row],[N_ID]]="","",INDEX(INDIRECT($2:$2),KALINDO[[#This Row],[//]]))</f>
        <v/>
      </c>
      <c r="I515" s="32" t="str">
        <f ca="1">IF(KALINDO[[#This Row],[N_ID]]="","",INDEX(INDIRECT($2:$2),KALINDO[[#This Row],[//]]))</f>
        <v/>
      </c>
      <c r="J515" s="32" t="str">
        <f ca="1">IF(KALINDO[[#This Row],[//]]="","",INDEX([3]!db[NB PAJAK],KALINDO[[#This Row],[stt]]-1))</f>
        <v/>
      </c>
      <c r="K515" s="29" t="str">
        <f ca="1">IF(KALINDO[[#This Row],[//]]="","",INDEX(INDIRECT($2:$2),KALINDO[[#This Row],[//]]))</f>
        <v/>
      </c>
      <c r="L515" s="29" t="str">
        <f ca="1">IF(KALINDO[[#This Row],[//]]="","",INDEX(INDIRECT($2:$2),KALINDO[[#This Row],[//]]))</f>
        <v/>
      </c>
      <c r="M515" s="29" t="str">
        <f ca="1">IF(KALINDO[[#This Row],[//]]="","",INDEX(INDIRECT($2:$2),KALINDO[[#This Row],[//]]))</f>
        <v/>
      </c>
      <c r="N515" s="33" t="str">
        <f ca="1">IF(KALINDO[[#This Row],[//]]="","",INDEX(INDIRECT($2:$2),KALINDO[[#This Row],[//]]))</f>
        <v/>
      </c>
      <c r="O515" s="44" t="str">
        <f ca="1">IF(KALINDO[[#This Row],[//]]="","",INDEX(INDIRECT($2:$2),KALINDO[[#This Row],[//]]))</f>
        <v/>
      </c>
      <c r="P515" s="44" t="str">
        <f ca="1">IF(KALINDO[[#This Row],[//]]="","",IF(INDEX(INDIRECT($2:$2),KALINDO[[#This Row],[//]])="","",INDEX(INDIRECT($2:$2),KALINDO[[#This Row],[//]])))</f>
        <v/>
      </c>
      <c r="Q515" s="33" t="str">
        <f ca="1">IF(KALINDO[[#This Row],[//]]="","",INDEX(INDIRECT($2:$2),KALINDO[[#This Row],[//]]))</f>
        <v/>
      </c>
      <c r="R5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15" s="45" t="str">
        <f ca="1">IF(KALINDO[[#This Row],[//]]="","",IF(INDEX(INDIRECT($2:$2),KALINDO[[#This Row],[//]])="","",INDEX(INDIRECT($2:$2),KALINDO[[#This Row],[//]])))</f>
        <v/>
      </c>
      <c r="U515" s="32" t="str">
        <f ca="1">IF(KALINDO[[#This Row],[//]]="","",INDEX(INDIRECT($2:$2),KALINDO[[#This Row],[//]]))</f>
        <v/>
      </c>
      <c r="V515" s="32" t="str">
        <f ca="1">LOWER(SUBSTITUTE(SUBSTITUTE(SUBSTITUTE(SUBSTITUTE(SUBSTITUTE(SUBSTITUTE(SUBSTITUTE(KALINDO[[#This Row],[N.B.nota]]," ",""),"-",""),"(",""),")",""),".",""),",",""),"/",""))</f>
        <v/>
      </c>
      <c r="W515" s="32" t="str">
        <f ca="1">IF(KALINDO[[#This Row],[concat]]="","",MATCH(KALINDO[[#This Row],[concat]],[3]!db[NB NOTA_C],0)+1)</f>
        <v/>
      </c>
      <c r="X515" s="32" t="str">
        <f ca="1">IF(KALINDO[[#This Row],[N.B.nota]]="","",ADDRESS(ROW(KALINDO[QB]),COLUMN(KALINDO[QB]))&amp;":"&amp;ADDRESS(ROW(),COLUMN(KALINDO[QB])))</f>
        <v/>
      </c>
      <c r="Y515" s="46" t="str">
        <f ca="1">IF(KALINDO[[#This Row],[//]]="","",HYPERLINK("[../DB.xlsx]DB!e"&amp;MATCH(KALINDO[[#This Row],[concat]],[3]!db[NB NOTA_C],0)+1,"&gt;"))</f>
        <v/>
      </c>
      <c r="Z515" s="32" t="str">
        <f ca="1">IF(KALINDO[[#This Row],[ID NOTA]]="",INDIRECT(ADDRESS(ROW()-1,COLUMN())),KALINDO[[#This Row],[ID NOTA]])</f>
        <v>ID NOTA_H</v>
      </c>
    </row>
    <row r="516" spans="1:26" x14ac:dyDescent="0.25">
      <c r="A516" s="32"/>
      <c r="B516" s="29" t="str">
        <f>IF(KALINDO[[#This Row],[N_ID]]="","",INDEX(Table1[ID],MATCH(KALINDO[[#This Row],[N_ID]],Table1[N_ID],0)))</f>
        <v/>
      </c>
      <c r="C516" s="29" t="str">
        <f ca="1">IF(KALINDO[[#This Row],[//]]="","",HYPERLINK("[NOTA.xlsx]NOTA!D"&amp;KALINDO[[#This Row],[//]]+2,"&gt;"))</f>
        <v/>
      </c>
      <c r="D516" s="29" t="str">
        <f>IF(KALINDO[[#This Row],[ID NOTA]]="","",INDEX(Table1[QB],MATCH(KALINDO[[#This Row],[ID NOTA]],Table1[ID],0)))</f>
        <v/>
      </c>
      <c r="E51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16" s="29"/>
      <c r="G516" s="30" t="str">
        <f ca="1">IF(KALINDO[[#This Row],[N_ID]]="","",INDEX(INDIRECT($2:$2),KALINDO[[#This Row],[//]]))</f>
        <v/>
      </c>
      <c r="H516" s="30" t="str">
        <f ca="1">IF(KALINDO[[#This Row],[N_ID]]="","",INDEX(INDIRECT($2:$2),KALINDO[[#This Row],[//]]))</f>
        <v/>
      </c>
      <c r="I516" s="32" t="str">
        <f ca="1">IF(KALINDO[[#This Row],[N_ID]]="","",INDEX(INDIRECT($2:$2),KALINDO[[#This Row],[//]]))</f>
        <v/>
      </c>
      <c r="J516" s="32" t="str">
        <f ca="1">IF(KALINDO[[#This Row],[//]]="","",INDEX([3]!db[NB PAJAK],KALINDO[[#This Row],[stt]]-1))</f>
        <v/>
      </c>
      <c r="K516" s="29" t="str">
        <f ca="1">IF(KALINDO[[#This Row],[//]]="","",INDEX(INDIRECT($2:$2),KALINDO[[#This Row],[//]]))</f>
        <v/>
      </c>
      <c r="L516" s="29" t="str">
        <f ca="1">IF(KALINDO[[#This Row],[//]]="","",INDEX(INDIRECT($2:$2),KALINDO[[#This Row],[//]]))</f>
        <v/>
      </c>
      <c r="M516" s="29" t="str">
        <f ca="1">IF(KALINDO[[#This Row],[//]]="","",INDEX(INDIRECT($2:$2),KALINDO[[#This Row],[//]]))</f>
        <v/>
      </c>
      <c r="N516" s="33" t="str">
        <f ca="1">IF(KALINDO[[#This Row],[//]]="","",INDEX(INDIRECT($2:$2),KALINDO[[#This Row],[//]]))</f>
        <v/>
      </c>
      <c r="O516" s="44" t="str">
        <f ca="1">IF(KALINDO[[#This Row],[//]]="","",INDEX(INDIRECT($2:$2),KALINDO[[#This Row],[//]]))</f>
        <v/>
      </c>
      <c r="P516" s="44" t="str">
        <f ca="1">IF(KALINDO[[#This Row],[//]]="","",IF(INDEX(INDIRECT($2:$2),KALINDO[[#This Row],[//]])="","",INDEX(INDIRECT($2:$2),KALINDO[[#This Row],[//]])))</f>
        <v/>
      </c>
      <c r="Q516" s="33" t="str">
        <f ca="1">IF(KALINDO[[#This Row],[//]]="","",INDEX(INDIRECT($2:$2),KALINDO[[#This Row],[//]]))</f>
        <v/>
      </c>
      <c r="R5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16" s="45" t="str">
        <f ca="1">IF(KALINDO[[#This Row],[//]]="","",IF(INDEX(INDIRECT($2:$2),KALINDO[[#This Row],[//]])="","",INDEX(INDIRECT($2:$2),KALINDO[[#This Row],[//]])))</f>
        <v/>
      </c>
      <c r="U516" s="32" t="str">
        <f ca="1">IF(KALINDO[[#This Row],[//]]="","",INDEX(INDIRECT($2:$2),KALINDO[[#This Row],[//]]))</f>
        <v/>
      </c>
      <c r="V516" s="32" t="str">
        <f ca="1">LOWER(SUBSTITUTE(SUBSTITUTE(SUBSTITUTE(SUBSTITUTE(SUBSTITUTE(SUBSTITUTE(SUBSTITUTE(KALINDO[[#This Row],[N.B.nota]]," ",""),"-",""),"(",""),")",""),".",""),",",""),"/",""))</f>
        <v/>
      </c>
      <c r="W516" s="32" t="str">
        <f ca="1">IF(KALINDO[[#This Row],[concat]]="","",MATCH(KALINDO[[#This Row],[concat]],[3]!db[NB NOTA_C],0)+1)</f>
        <v/>
      </c>
      <c r="X516" s="32" t="str">
        <f ca="1">IF(KALINDO[[#This Row],[N.B.nota]]="","",ADDRESS(ROW(KALINDO[QB]),COLUMN(KALINDO[QB]))&amp;":"&amp;ADDRESS(ROW(),COLUMN(KALINDO[QB])))</f>
        <v/>
      </c>
      <c r="Y516" s="46" t="str">
        <f ca="1">IF(KALINDO[[#This Row],[//]]="","",HYPERLINK("[../DB.xlsx]DB!e"&amp;MATCH(KALINDO[[#This Row],[concat]],[3]!db[NB NOTA_C],0)+1,"&gt;"))</f>
        <v/>
      </c>
      <c r="Z516" s="32" t="str">
        <f ca="1">IF(KALINDO[[#This Row],[ID NOTA]]="",INDIRECT(ADDRESS(ROW()-1,COLUMN())),KALINDO[[#This Row],[ID NOTA]])</f>
        <v>ID NOTA_H</v>
      </c>
    </row>
    <row r="517" spans="1:26" x14ac:dyDescent="0.25">
      <c r="A517" s="32"/>
      <c r="B517" s="29" t="str">
        <f>IF(KALINDO[[#This Row],[N_ID]]="","",INDEX(Table1[ID],MATCH(KALINDO[[#This Row],[N_ID]],Table1[N_ID],0)))</f>
        <v/>
      </c>
      <c r="C517" s="29" t="str">
        <f ca="1">IF(KALINDO[[#This Row],[//]]="","",HYPERLINK("[NOTA.xlsx]NOTA!D"&amp;KALINDO[[#This Row],[//]]+2,"&gt;"))</f>
        <v/>
      </c>
      <c r="D517" s="29" t="str">
        <f>IF(KALINDO[[#This Row],[ID NOTA]]="","",INDEX(Table1[QB],MATCH(KALINDO[[#This Row],[ID NOTA]],Table1[ID],0)))</f>
        <v/>
      </c>
      <c r="E51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17" s="29"/>
      <c r="G517" s="30" t="str">
        <f ca="1">IF(KALINDO[[#This Row],[N_ID]]="","",INDEX(INDIRECT($2:$2),KALINDO[[#This Row],[//]]))</f>
        <v/>
      </c>
      <c r="H517" s="30" t="str">
        <f ca="1">IF(KALINDO[[#This Row],[N_ID]]="","",INDEX(INDIRECT($2:$2),KALINDO[[#This Row],[//]]))</f>
        <v/>
      </c>
      <c r="I517" s="32" t="str">
        <f ca="1">IF(KALINDO[[#This Row],[N_ID]]="","",INDEX(INDIRECT($2:$2),KALINDO[[#This Row],[//]]))</f>
        <v/>
      </c>
      <c r="J517" s="32" t="str">
        <f ca="1">IF(KALINDO[[#This Row],[//]]="","",INDEX([3]!db[NB PAJAK],KALINDO[[#This Row],[stt]]-1))</f>
        <v/>
      </c>
      <c r="K517" s="29" t="str">
        <f ca="1">IF(KALINDO[[#This Row],[//]]="","",INDEX(INDIRECT($2:$2),KALINDO[[#This Row],[//]]))</f>
        <v/>
      </c>
      <c r="L517" s="29" t="str">
        <f ca="1">IF(KALINDO[[#This Row],[//]]="","",INDEX(INDIRECT($2:$2),KALINDO[[#This Row],[//]]))</f>
        <v/>
      </c>
      <c r="M517" s="29" t="str">
        <f ca="1">IF(KALINDO[[#This Row],[//]]="","",INDEX(INDIRECT($2:$2),KALINDO[[#This Row],[//]]))</f>
        <v/>
      </c>
      <c r="N517" s="33" t="str">
        <f ca="1">IF(KALINDO[[#This Row],[//]]="","",INDEX(INDIRECT($2:$2),KALINDO[[#This Row],[//]]))</f>
        <v/>
      </c>
      <c r="O517" s="44" t="str">
        <f ca="1">IF(KALINDO[[#This Row],[//]]="","",INDEX(INDIRECT($2:$2),KALINDO[[#This Row],[//]]))</f>
        <v/>
      </c>
      <c r="P517" s="44" t="str">
        <f ca="1">IF(KALINDO[[#This Row],[//]]="","",IF(INDEX(INDIRECT($2:$2),KALINDO[[#This Row],[//]])="","",INDEX(INDIRECT($2:$2),KALINDO[[#This Row],[//]])))</f>
        <v/>
      </c>
      <c r="Q517" s="33" t="str">
        <f ca="1">IF(KALINDO[[#This Row],[//]]="","",INDEX(INDIRECT($2:$2),KALINDO[[#This Row],[//]]))</f>
        <v/>
      </c>
      <c r="R5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17" s="45" t="str">
        <f ca="1">IF(KALINDO[[#This Row],[//]]="","",IF(INDEX(INDIRECT($2:$2),KALINDO[[#This Row],[//]])="","",INDEX(INDIRECT($2:$2),KALINDO[[#This Row],[//]])))</f>
        <v/>
      </c>
      <c r="U517" s="32" t="str">
        <f ca="1">IF(KALINDO[[#This Row],[//]]="","",INDEX(INDIRECT($2:$2),KALINDO[[#This Row],[//]]))</f>
        <v/>
      </c>
      <c r="V517" s="32" t="str">
        <f ca="1">LOWER(SUBSTITUTE(SUBSTITUTE(SUBSTITUTE(SUBSTITUTE(SUBSTITUTE(SUBSTITUTE(SUBSTITUTE(KALINDO[[#This Row],[N.B.nota]]," ",""),"-",""),"(",""),")",""),".",""),",",""),"/",""))</f>
        <v/>
      </c>
      <c r="W517" s="32" t="str">
        <f ca="1">IF(KALINDO[[#This Row],[concat]]="","",MATCH(KALINDO[[#This Row],[concat]],[3]!db[NB NOTA_C],0)+1)</f>
        <v/>
      </c>
      <c r="X517" s="32" t="str">
        <f ca="1">IF(KALINDO[[#This Row],[N.B.nota]]="","",ADDRESS(ROW(KALINDO[QB]),COLUMN(KALINDO[QB]))&amp;":"&amp;ADDRESS(ROW(),COLUMN(KALINDO[QB])))</f>
        <v/>
      </c>
      <c r="Y517" s="46" t="str">
        <f ca="1">IF(KALINDO[[#This Row],[//]]="","",HYPERLINK("[../DB.xlsx]DB!e"&amp;MATCH(KALINDO[[#This Row],[concat]],[3]!db[NB NOTA_C],0)+1,"&gt;"))</f>
        <v/>
      </c>
      <c r="Z517" s="32" t="str">
        <f ca="1">IF(KALINDO[[#This Row],[ID NOTA]]="",INDIRECT(ADDRESS(ROW()-1,COLUMN())),KALINDO[[#This Row],[ID NOTA]])</f>
        <v>ID NOTA_H</v>
      </c>
    </row>
    <row r="518" spans="1:26" x14ac:dyDescent="0.25">
      <c r="A518" s="32"/>
      <c r="B518" s="29" t="str">
        <f>IF(KALINDO[[#This Row],[N_ID]]="","",INDEX(Table1[ID],MATCH(KALINDO[[#This Row],[N_ID]],Table1[N_ID],0)))</f>
        <v/>
      </c>
      <c r="C518" s="29" t="str">
        <f ca="1">IF(KALINDO[[#This Row],[//]]="","",HYPERLINK("[NOTA.xlsx]NOTA!D"&amp;KALINDO[[#This Row],[//]]+2,"&gt;"))</f>
        <v/>
      </c>
      <c r="D518" s="29" t="str">
        <f>IF(KALINDO[[#This Row],[ID NOTA]]="","",INDEX(Table1[QB],MATCH(KALINDO[[#This Row],[ID NOTA]],Table1[ID],0)))</f>
        <v/>
      </c>
      <c r="E51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18" s="29"/>
      <c r="G518" s="30" t="str">
        <f ca="1">IF(KALINDO[[#This Row],[N_ID]]="","",INDEX(INDIRECT($2:$2),KALINDO[[#This Row],[//]]))</f>
        <v/>
      </c>
      <c r="H518" s="30" t="str">
        <f ca="1">IF(KALINDO[[#This Row],[N_ID]]="","",INDEX(INDIRECT($2:$2),KALINDO[[#This Row],[//]]))</f>
        <v/>
      </c>
      <c r="I518" s="32" t="str">
        <f ca="1">IF(KALINDO[[#This Row],[N_ID]]="","",INDEX(INDIRECT($2:$2),KALINDO[[#This Row],[//]]))</f>
        <v/>
      </c>
      <c r="J518" s="32" t="str">
        <f ca="1">IF(KALINDO[[#This Row],[//]]="","",INDEX([3]!db[NB PAJAK],KALINDO[[#This Row],[stt]]-1))</f>
        <v/>
      </c>
      <c r="K518" s="29" t="str">
        <f ca="1">IF(KALINDO[[#This Row],[//]]="","",INDEX(INDIRECT($2:$2),KALINDO[[#This Row],[//]]))</f>
        <v/>
      </c>
      <c r="L518" s="29" t="str">
        <f ca="1">IF(KALINDO[[#This Row],[//]]="","",INDEX(INDIRECT($2:$2),KALINDO[[#This Row],[//]]))</f>
        <v/>
      </c>
      <c r="M518" s="29" t="str">
        <f ca="1">IF(KALINDO[[#This Row],[//]]="","",INDEX(INDIRECT($2:$2),KALINDO[[#This Row],[//]]))</f>
        <v/>
      </c>
      <c r="N518" s="33" t="str">
        <f ca="1">IF(KALINDO[[#This Row],[//]]="","",INDEX(INDIRECT($2:$2),KALINDO[[#This Row],[//]]))</f>
        <v/>
      </c>
      <c r="O518" s="44" t="str">
        <f ca="1">IF(KALINDO[[#This Row],[//]]="","",INDEX(INDIRECT($2:$2),KALINDO[[#This Row],[//]]))</f>
        <v/>
      </c>
      <c r="P518" s="44" t="str">
        <f ca="1">IF(KALINDO[[#This Row],[//]]="","",IF(INDEX(INDIRECT($2:$2),KALINDO[[#This Row],[//]])="","",INDEX(INDIRECT($2:$2),KALINDO[[#This Row],[//]])))</f>
        <v/>
      </c>
      <c r="Q518" s="33" t="str">
        <f ca="1">IF(KALINDO[[#This Row],[//]]="","",INDEX(INDIRECT($2:$2),KALINDO[[#This Row],[//]]))</f>
        <v/>
      </c>
      <c r="R5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18" s="45" t="str">
        <f ca="1">IF(KALINDO[[#This Row],[//]]="","",IF(INDEX(INDIRECT($2:$2),KALINDO[[#This Row],[//]])="","",INDEX(INDIRECT($2:$2),KALINDO[[#This Row],[//]])))</f>
        <v/>
      </c>
      <c r="U518" s="32" t="str">
        <f ca="1">IF(KALINDO[[#This Row],[//]]="","",INDEX(INDIRECT($2:$2),KALINDO[[#This Row],[//]]))</f>
        <v/>
      </c>
      <c r="V518" s="32" t="str">
        <f ca="1">LOWER(SUBSTITUTE(SUBSTITUTE(SUBSTITUTE(SUBSTITUTE(SUBSTITUTE(SUBSTITUTE(SUBSTITUTE(KALINDO[[#This Row],[N.B.nota]]," ",""),"-",""),"(",""),")",""),".",""),",",""),"/",""))</f>
        <v/>
      </c>
      <c r="W518" s="32" t="str">
        <f ca="1">IF(KALINDO[[#This Row],[concat]]="","",MATCH(KALINDO[[#This Row],[concat]],[3]!db[NB NOTA_C],0)+1)</f>
        <v/>
      </c>
      <c r="X518" s="32" t="str">
        <f ca="1">IF(KALINDO[[#This Row],[N.B.nota]]="","",ADDRESS(ROW(KALINDO[QB]),COLUMN(KALINDO[QB]))&amp;":"&amp;ADDRESS(ROW(),COLUMN(KALINDO[QB])))</f>
        <v/>
      </c>
      <c r="Y518" s="46" t="str">
        <f ca="1">IF(KALINDO[[#This Row],[//]]="","",HYPERLINK("[../DB.xlsx]DB!e"&amp;MATCH(KALINDO[[#This Row],[concat]],[3]!db[NB NOTA_C],0)+1,"&gt;"))</f>
        <v/>
      </c>
      <c r="Z518" s="32" t="str">
        <f ca="1">IF(KALINDO[[#This Row],[ID NOTA]]="",INDIRECT(ADDRESS(ROW()-1,COLUMN())),KALINDO[[#This Row],[ID NOTA]])</f>
        <v>ID NOTA_H</v>
      </c>
    </row>
    <row r="519" spans="1:26" x14ac:dyDescent="0.25">
      <c r="A519" s="32"/>
      <c r="B519" s="29" t="str">
        <f>IF(KALINDO[[#This Row],[N_ID]]="","",INDEX(Table1[ID],MATCH(KALINDO[[#This Row],[N_ID]],Table1[N_ID],0)))</f>
        <v/>
      </c>
      <c r="C519" s="29" t="str">
        <f ca="1">IF(KALINDO[[#This Row],[//]]="","",HYPERLINK("[NOTA.xlsx]NOTA!D"&amp;KALINDO[[#This Row],[//]]+2,"&gt;"))</f>
        <v/>
      </c>
      <c r="D519" s="29" t="str">
        <f>IF(KALINDO[[#This Row],[ID NOTA]]="","",INDEX(Table1[QB],MATCH(KALINDO[[#This Row],[ID NOTA]],Table1[ID],0)))</f>
        <v/>
      </c>
      <c r="E51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19" s="29"/>
      <c r="G519" s="30" t="str">
        <f ca="1">IF(KALINDO[[#This Row],[N_ID]]="","",INDEX(INDIRECT($2:$2),KALINDO[[#This Row],[//]]))</f>
        <v/>
      </c>
      <c r="H519" s="30" t="str">
        <f ca="1">IF(KALINDO[[#This Row],[N_ID]]="","",INDEX(INDIRECT($2:$2),KALINDO[[#This Row],[//]]))</f>
        <v/>
      </c>
      <c r="I519" s="32" t="str">
        <f ca="1">IF(KALINDO[[#This Row],[N_ID]]="","",INDEX(INDIRECT($2:$2),KALINDO[[#This Row],[//]]))</f>
        <v/>
      </c>
      <c r="J519" s="32" t="str">
        <f ca="1">IF(KALINDO[[#This Row],[//]]="","",INDEX([3]!db[NB PAJAK],KALINDO[[#This Row],[stt]]-1))</f>
        <v/>
      </c>
      <c r="K519" s="29" t="str">
        <f ca="1">IF(KALINDO[[#This Row],[//]]="","",INDEX(INDIRECT($2:$2),KALINDO[[#This Row],[//]]))</f>
        <v/>
      </c>
      <c r="L519" s="29" t="str">
        <f ca="1">IF(KALINDO[[#This Row],[//]]="","",INDEX(INDIRECT($2:$2),KALINDO[[#This Row],[//]]))</f>
        <v/>
      </c>
      <c r="M519" s="29" t="str">
        <f ca="1">IF(KALINDO[[#This Row],[//]]="","",INDEX(INDIRECT($2:$2),KALINDO[[#This Row],[//]]))</f>
        <v/>
      </c>
      <c r="N519" s="33" t="str">
        <f ca="1">IF(KALINDO[[#This Row],[//]]="","",INDEX(INDIRECT($2:$2),KALINDO[[#This Row],[//]]))</f>
        <v/>
      </c>
      <c r="O519" s="44" t="str">
        <f ca="1">IF(KALINDO[[#This Row],[//]]="","",INDEX(INDIRECT($2:$2),KALINDO[[#This Row],[//]]))</f>
        <v/>
      </c>
      <c r="P519" s="44" t="str">
        <f ca="1">IF(KALINDO[[#This Row],[//]]="","",IF(INDEX(INDIRECT($2:$2),KALINDO[[#This Row],[//]])="","",INDEX(INDIRECT($2:$2),KALINDO[[#This Row],[//]])))</f>
        <v/>
      </c>
      <c r="Q519" s="33" t="str">
        <f ca="1">IF(KALINDO[[#This Row],[//]]="","",INDEX(INDIRECT($2:$2),KALINDO[[#This Row],[//]]))</f>
        <v/>
      </c>
      <c r="R5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19" s="45" t="str">
        <f ca="1">IF(KALINDO[[#This Row],[//]]="","",IF(INDEX(INDIRECT($2:$2),KALINDO[[#This Row],[//]])="","",INDEX(INDIRECT($2:$2),KALINDO[[#This Row],[//]])))</f>
        <v/>
      </c>
      <c r="U519" s="32" t="str">
        <f ca="1">IF(KALINDO[[#This Row],[//]]="","",INDEX(INDIRECT($2:$2),KALINDO[[#This Row],[//]]))</f>
        <v/>
      </c>
      <c r="V519" s="32" t="str">
        <f ca="1">LOWER(SUBSTITUTE(SUBSTITUTE(SUBSTITUTE(SUBSTITUTE(SUBSTITUTE(SUBSTITUTE(SUBSTITUTE(KALINDO[[#This Row],[N.B.nota]]," ",""),"-",""),"(",""),")",""),".",""),",",""),"/",""))</f>
        <v/>
      </c>
      <c r="W519" s="32" t="str">
        <f ca="1">IF(KALINDO[[#This Row],[concat]]="","",MATCH(KALINDO[[#This Row],[concat]],[3]!db[NB NOTA_C],0)+1)</f>
        <v/>
      </c>
      <c r="X519" s="32" t="str">
        <f ca="1">IF(KALINDO[[#This Row],[N.B.nota]]="","",ADDRESS(ROW(KALINDO[QB]),COLUMN(KALINDO[QB]))&amp;":"&amp;ADDRESS(ROW(),COLUMN(KALINDO[QB])))</f>
        <v/>
      </c>
      <c r="Y519" s="46" t="str">
        <f ca="1">IF(KALINDO[[#This Row],[//]]="","",HYPERLINK("[../DB.xlsx]DB!e"&amp;MATCH(KALINDO[[#This Row],[concat]],[3]!db[NB NOTA_C],0)+1,"&gt;"))</f>
        <v/>
      </c>
      <c r="Z519" s="32" t="str">
        <f ca="1">IF(KALINDO[[#This Row],[ID NOTA]]="",INDIRECT(ADDRESS(ROW()-1,COLUMN())),KALINDO[[#This Row],[ID NOTA]])</f>
        <v>ID NOTA_H</v>
      </c>
    </row>
    <row r="520" spans="1:26" x14ac:dyDescent="0.25">
      <c r="A520" s="32"/>
      <c r="B520" s="29" t="str">
        <f>IF(KALINDO[[#This Row],[N_ID]]="","",INDEX(Table1[ID],MATCH(KALINDO[[#This Row],[N_ID]],Table1[N_ID],0)))</f>
        <v/>
      </c>
      <c r="C520" s="29" t="str">
        <f ca="1">IF(KALINDO[[#This Row],[//]]="","",HYPERLINK("[NOTA.xlsx]NOTA!D"&amp;KALINDO[[#This Row],[//]]+2,"&gt;"))</f>
        <v/>
      </c>
      <c r="D520" s="29" t="str">
        <f>IF(KALINDO[[#This Row],[ID NOTA]]="","",INDEX(Table1[QB],MATCH(KALINDO[[#This Row],[ID NOTA]],Table1[ID],0)))</f>
        <v/>
      </c>
      <c r="E52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20" s="29"/>
      <c r="G520" s="30" t="str">
        <f ca="1">IF(KALINDO[[#This Row],[N_ID]]="","",INDEX(INDIRECT($2:$2),KALINDO[[#This Row],[//]]))</f>
        <v/>
      </c>
      <c r="H520" s="30" t="str">
        <f ca="1">IF(KALINDO[[#This Row],[N_ID]]="","",INDEX(INDIRECT($2:$2),KALINDO[[#This Row],[//]]))</f>
        <v/>
      </c>
      <c r="I520" s="32" t="str">
        <f ca="1">IF(KALINDO[[#This Row],[N_ID]]="","",INDEX(INDIRECT($2:$2),KALINDO[[#This Row],[//]]))</f>
        <v/>
      </c>
      <c r="J520" s="32" t="str">
        <f ca="1">IF(KALINDO[[#This Row],[//]]="","",INDEX([3]!db[NB PAJAK],KALINDO[[#This Row],[stt]]-1))</f>
        <v/>
      </c>
      <c r="K520" s="29" t="str">
        <f ca="1">IF(KALINDO[[#This Row],[//]]="","",INDEX(INDIRECT($2:$2),KALINDO[[#This Row],[//]]))</f>
        <v/>
      </c>
      <c r="L520" s="29" t="str">
        <f ca="1">IF(KALINDO[[#This Row],[//]]="","",INDEX(INDIRECT($2:$2),KALINDO[[#This Row],[//]]))</f>
        <v/>
      </c>
      <c r="M520" s="29" t="str">
        <f ca="1">IF(KALINDO[[#This Row],[//]]="","",INDEX(INDIRECT($2:$2),KALINDO[[#This Row],[//]]))</f>
        <v/>
      </c>
      <c r="N520" s="33" t="str">
        <f ca="1">IF(KALINDO[[#This Row],[//]]="","",INDEX(INDIRECT($2:$2),KALINDO[[#This Row],[//]]))</f>
        <v/>
      </c>
      <c r="O520" s="44" t="str">
        <f ca="1">IF(KALINDO[[#This Row],[//]]="","",INDEX(INDIRECT($2:$2),KALINDO[[#This Row],[//]]))</f>
        <v/>
      </c>
      <c r="P520" s="44" t="str">
        <f ca="1">IF(KALINDO[[#This Row],[//]]="","",IF(INDEX(INDIRECT($2:$2),KALINDO[[#This Row],[//]])="","",INDEX(INDIRECT($2:$2),KALINDO[[#This Row],[//]])))</f>
        <v/>
      </c>
      <c r="Q520" s="33" t="str">
        <f ca="1">IF(KALINDO[[#This Row],[//]]="","",INDEX(INDIRECT($2:$2),KALINDO[[#This Row],[//]]))</f>
        <v/>
      </c>
      <c r="R5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20" s="45" t="str">
        <f ca="1">IF(KALINDO[[#This Row],[//]]="","",IF(INDEX(INDIRECT($2:$2),KALINDO[[#This Row],[//]])="","",INDEX(INDIRECT($2:$2),KALINDO[[#This Row],[//]])))</f>
        <v/>
      </c>
      <c r="U520" s="32" t="str">
        <f ca="1">IF(KALINDO[[#This Row],[//]]="","",INDEX(INDIRECT($2:$2),KALINDO[[#This Row],[//]]))</f>
        <v/>
      </c>
      <c r="V520" s="32" t="str">
        <f ca="1">LOWER(SUBSTITUTE(SUBSTITUTE(SUBSTITUTE(SUBSTITUTE(SUBSTITUTE(SUBSTITUTE(SUBSTITUTE(KALINDO[[#This Row],[N.B.nota]]," ",""),"-",""),"(",""),")",""),".",""),",",""),"/",""))</f>
        <v/>
      </c>
      <c r="W520" s="32" t="str">
        <f ca="1">IF(KALINDO[[#This Row],[concat]]="","",MATCH(KALINDO[[#This Row],[concat]],[3]!db[NB NOTA_C],0)+1)</f>
        <v/>
      </c>
      <c r="X520" s="32" t="str">
        <f ca="1">IF(KALINDO[[#This Row],[N.B.nota]]="","",ADDRESS(ROW(KALINDO[QB]),COLUMN(KALINDO[QB]))&amp;":"&amp;ADDRESS(ROW(),COLUMN(KALINDO[QB])))</f>
        <v/>
      </c>
      <c r="Y520" s="46" t="str">
        <f ca="1">IF(KALINDO[[#This Row],[//]]="","",HYPERLINK("[../DB.xlsx]DB!e"&amp;MATCH(KALINDO[[#This Row],[concat]],[3]!db[NB NOTA_C],0)+1,"&gt;"))</f>
        <v/>
      </c>
      <c r="Z520" s="32" t="str">
        <f ca="1">IF(KALINDO[[#This Row],[ID NOTA]]="",INDIRECT(ADDRESS(ROW()-1,COLUMN())),KALINDO[[#This Row],[ID NOTA]])</f>
        <v>ID NOTA_H</v>
      </c>
    </row>
    <row r="521" spans="1:26" x14ac:dyDescent="0.25">
      <c r="A521" s="32"/>
      <c r="B521" s="29" t="str">
        <f>IF(KALINDO[[#This Row],[N_ID]]="","",INDEX(Table1[ID],MATCH(KALINDO[[#This Row],[N_ID]],Table1[N_ID],0)))</f>
        <v/>
      </c>
      <c r="C521" s="29" t="str">
        <f ca="1">IF(KALINDO[[#This Row],[//]]="","",HYPERLINK("[NOTA.xlsx]NOTA!D"&amp;KALINDO[[#This Row],[//]]+2,"&gt;"))</f>
        <v/>
      </c>
      <c r="D521" s="29" t="str">
        <f>IF(KALINDO[[#This Row],[ID NOTA]]="","",INDEX(Table1[QB],MATCH(KALINDO[[#This Row],[ID NOTA]],Table1[ID],0)))</f>
        <v/>
      </c>
      <c r="E52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21" s="29"/>
      <c r="G521" s="30" t="str">
        <f ca="1">IF(KALINDO[[#This Row],[N_ID]]="","",INDEX(INDIRECT($2:$2),KALINDO[[#This Row],[//]]))</f>
        <v/>
      </c>
      <c r="H521" s="30" t="str">
        <f ca="1">IF(KALINDO[[#This Row],[N_ID]]="","",INDEX(INDIRECT($2:$2),KALINDO[[#This Row],[//]]))</f>
        <v/>
      </c>
      <c r="I521" s="32" t="str">
        <f ca="1">IF(KALINDO[[#This Row],[N_ID]]="","",INDEX(INDIRECT($2:$2),KALINDO[[#This Row],[//]]))</f>
        <v/>
      </c>
      <c r="J521" s="32" t="str">
        <f ca="1">IF(KALINDO[[#This Row],[//]]="","",INDEX([3]!db[NB PAJAK],KALINDO[[#This Row],[stt]]-1))</f>
        <v/>
      </c>
      <c r="K521" s="29" t="str">
        <f ca="1">IF(KALINDO[[#This Row],[//]]="","",INDEX(INDIRECT($2:$2),KALINDO[[#This Row],[//]]))</f>
        <v/>
      </c>
      <c r="L521" s="29" t="str">
        <f ca="1">IF(KALINDO[[#This Row],[//]]="","",INDEX(INDIRECT($2:$2),KALINDO[[#This Row],[//]]))</f>
        <v/>
      </c>
      <c r="M521" s="29" t="str">
        <f ca="1">IF(KALINDO[[#This Row],[//]]="","",INDEX(INDIRECT($2:$2),KALINDO[[#This Row],[//]]))</f>
        <v/>
      </c>
      <c r="N521" s="33" t="str">
        <f ca="1">IF(KALINDO[[#This Row],[//]]="","",INDEX(INDIRECT($2:$2),KALINDO[[#This Row],[//]]))</f>
        <v/>
      </c>
      <c r="O521" s="44" t="str">
        <f ca="1">IF(KALINDO[[#This Row],[//]]="","",INDEX(INDIRECT($2:$2),KALINDO[[#This Row],[//]]))</f>
        <v/>
      </c>
      <c r="P521" s="44" t="str">
        <f ca="1">IF(KALINDO[[#This Row],[//]]="","",IF(INDEX(INDIRECT($2:$2),KALINDO[[#This Row],[//]])="","",INDEX(INDIRECT($2:$2),KALINDO[[#This Row],[//]])))</f>
        <v/>
      </c>
      <c r="Q521" s="33" t="str">
        <f ca="1">IF(KALINDO[[#This Row],[//]]="","",INDEX(INDIRECT($2:$2),KALINDO[[#This Row],[//]]))</f>
        <v/>
      </c>
      <c r="R5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21" s="45" t="str">
        <f ca="1">IF(KALINDO[[#This Row],[//]]="","",IF(INDEX(INDIRECT($2:$2),KALINDO[[#This Row],[//]])="","",INDEX(INDIRECT($2:$2),KALINDO[[#This Row],[//]])))</f>
        <v/>
      </c>
      <c r="U521" s="32" t="str">
        <f ca="1">IF(KALINDO[[#This Row],[//]]="","",INDEX(INDIRECT($2:$2),KALINDO[[#This Row],[//]]))</f>
        <v/>
      </c>
      <c r="V521" s="32" t="str">
        <f ca="1">LOWER(SUBSTITUTE(SUBSTITUTE(SUBSTITUTE(SUBSTITUTE(SUBSTITUTE(SUBSTITUTE(SUBSTITUTE(KALINDO[[#This Row],[N.B.nota]]," ",""),"-",""),"(",""),")",""),".",""),",",""),"/",""))</f>
        <v/>
      </c>
      <c r="W521" s="32" t="str">
        <f ca="1">IF(KALINDO[[#This Row],[concat]]="","",MATCH(KALINDO[[#This Row],[concat]],[3]!db[NB NOTA_C],0)+1)</f>
        <v/>
      </c>
      <c r="X521" s="32" t="str">
        <f ca="1">IF(KALINDO[[#This Row],[N.B.nota]]="","",ADDRESS(ROW(KALINDO[QB]),COLUMN(KALINDO[QB]))&amp;":"&amp;ADDRESS(ROW(),COLUMN(KALINDO[QB])))</f>
        <v/>
      </c>
      <c r="Y521" s="46" t="str">
        <f ca="1">IF(KALINDO[[#This Row],[//]]="","",HYPERLINK("[../DB.xlsx]DB!e"&amp;MATCH(KALINDO[[#This Row],[concat]],[3]!db[NB NOTA_C],0)+1,"&gt;"))</f>
        <v/>
      </c>
      <c r="Z521" s="32" t="str">
        <f ca="1">IF(KALINDO[[#This Row],[ID NOTA]]="",INDIRECT(ADDRESS(ROW()-1,COLUMN())),KALINDO[[#This Row],[ID NOTA]])</f>
        <v>ID NOTA_H</v>
      </c>
    </row>
    <row r="522" spans="1:26" x14ac:dyDescent="0.25">
      <c r="A522" s="32"/>
      <c r="B522" s="29" t="str">
        <f>IF(KALINDO[[#This Row],[N_ID]]="","",INDEX(Table1[ID],MATCH(KALINDO[[#This Row],[N_ID]],Table1[N_ID],0)))</f>
        <v/>
      </c>
      <c r="C522" s="29" t="str">
        <f ca="1">IF(KALINDO[[#This Row],[//]]="","",HYPERLINK("[NOTA.xlsx]NOTA!D"&amp;KALINDO[[#This Row],[//]]+2,"&gt;"))</f>
        <v/>
      </c>
      <c r="D522" s="29" t="str">
        <f>IF(KALINDO[[#This Row],[ID NOTA]]="","",INDEX(Table1[QB],MATCH(KALINDO[[#This Row],[ID NOTA]],Table1[ID],0)))</f>
        <v/>
      </c>
      <c r="E52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22" s="29"/>
      <c r="G522" s="30" t="str">
        <f ca="1">IF(KALINDO[[#This Row],[N_ID]]="","",INDEX(INDIRECT($2:$2),KALINDO[[#This Row],[//]]))</f>
        <v/>
      </c>
      <c r="H522" s="30" t="str">
        <f ca="1">IF(KALINDO[[#This Row],[N_ID]]="","",INDEX(INDIRECT($2:$2),KALINDO[[#This Row],[//]]))</f>
        <v/>
      </c>
      <c r="I522" s="32" t="str">
        <f ca="1">IF(KALINDO[[#This Row],[N_ID]]="","",INDEX(INDIRECT($2:$2),KALINDO[[#This Row],[//]]))</f>
        <v/>
      </c>
      <c r="J522" s="32" t="str">
        <f ca="1">IF(KALINDO[[#This Row],[//]]="","",INDEX([3]!db[NB PAJAK],KALINDO[[#This Row],[stt]]-1))</f>
        <v/>
      </c>
      <c r="K522" s="29" t="str">
        <f ca="1">IF(KALINDO[[#This Row],[//]]="","",INDEX(INDIRECT($2:$2),KALINDO[[#This Row],[//]]))</f>
        <v/>
      </c>
      <c r="L522" s="29" t="str">
        <f ca="1">IF(KALINDO[[#This Row],[//]]="","",INDEX(INDIRECT($2:$2),KALINDO[[#This Row],[//]]))</f>
        <v/>
      </c>
      <c r="M522" s="29" t="str">
        <f ca="1">IF(KALINDO[[#This Row],[//]]="","",INDEX(INDIRECT($2:$2),KALINDO[[#This Row],[//]]))</f>
        <v/>
      </c>
      <c r="N522" s="33" t="str">
        <f ca="1">IF(KALINDO[[#This Row],[//]]="","",INDEX(INDIRECT($2:$2),KALINDO[[#This Row],[//]]))</f>
        <v/>
      </c>
      <c r="O522" s="44" t="str">
        <f ca="1">IF(KALINDO[[#This Row],[//]]="","",INDEX(INDIRECT($2:$2),KALINDO[[#This Row],[//]]))</f>
        <v/>
      </c>
      <c r="P522" s="44" t="str">
        <f ca="1">IF(KALINDO[[#This Row],[//]]="","",IF(INDEX(INDIRECT($2:$2),KALINDO[[#This Row],[//]])="","",INDEX(INDIRECT($2:$2),KALINDO[[#This Row],[//]])))</f>
        <v/>
      </c>
      <c r="Q522" s="33" t="str">
        <f ca="1">IF(KALINDO[[#This Row],[//]]="","",INDEX(INDIRECT($2:$2),KALINDO[[#This Row],[//]]))</f>
        <v/>
      </c>
      <c r="R5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22" s="45" t="str">
        <f ca="1">IF(KALINDO[[#This Row],[//]]="","",IF(INDEX(INDIRECT($2:$2),KALINDO[[#This Row],[//]])="","",INDEX(INDIRECT($2:$2),KALINDO[[#This Row],[//]])))</f>
        <v/>
      </c>
      <c r="U522" s="32" t="str">
        <f ca="1">IF(KALINDO[[#This Row],[//]]="","",INDEX(INDIRECT($2:$2),KALINDO[[#This Row],[//]]))</f>
        <v/>
      </c>
      <c r="V522" s="32" t="str">
        <f ca="1">LOWER(SUBSTITUTE(SUBSTITUTE(SUBSTITUTE(SUBSTITUTE(SUBSTITUTE(SUBSTITUTE(SUBSTITUTE(KALINDO[[#This Row],[N.B.nota]]," ",""),"-",""),"(",""),")",""),".",""),",",""),"/",""))</f>
        <v/>
      </c>
      <c r="W522" s="32" t="str">
        <f ca="1">IF(KALINDO[[#This Row],[concat]]="","",MATCH(KALINDO[[#This Row],[concat]],[3]!db[NB NOTA_C],0)+1)</f>
        <v/>
      </c>
      <c r="X522" s="32" t="str">
        <f ca="1">IF(KALINDO[[#This Row],[N.B.nota]]="","",ADDRESS(ROW(KALINDO[QB]),COLUMN(KALINDO[QB]))&amp;":"&amp;ADDRESS(ROW(),COLUMN(KALINDO[QB])))</f>
        <v/>
      </c>
      <c r="Y522" s="46" t="str">
        <f ca="1">IF(KALINDO[[#This Row],[//]]="","",HYPERLINK("[../DB.xlsx]DB!e"&amp;MATCH(KALINDO[[#This Row],[concat]],[3]!db[NB NOTA_C],0)+1,"&gt;"))</f>
        <v/>
      </c>
      <c r="Z522" s="32" t="str">
        <f ca="1">IF(KALINDO[[#This Row],[ID NOTA]]="",INDIRECT(ADDRESS(ROW()-1,COLUMN())),KALINDO[[#This Row],[ID NOTA]])</f>
        <v>ID NOTA_H</v>
      </c>
    </row>
    <row r="523" spans="1:26" x14ac:dyDescent="0.25">
      <c r="A523" s="32"/>
      <c r="B523" s="29" t="str">
        <f>IF(KALINDO[[#This Row],[N_ID]]="","",INDEX(Table1[ID],MATCH(KALINDO[[#This Row],[N_ID]],Table1[N_ID],0)))</f>
        <v/>
      </c>
      <c r="C523" s="29" t="str">
        <f ca="1">IF(KALINDO[[#This Row],[//]]="","",HYPERLINK("[NOTA.xlsx]NOTA!D"&amp;KALINDO[[#This Row],[//]]+2,"&gt;"))</f>
        <v/>
      </c>
      <c r="D523" s="29" t="str">
        <f>IF(KALINDO[[#This Row],[ID NOTA]]="","",INDEX(Table1[QB],MATCH(KALINDO[[#This Row],[ID NOTA]],Table1[ID],0)))</f>
        <v/>
      </c>
      <c r="E52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23" s="29"/>
      <c r="G523" s="30" t="str">
        <f ca="1">IF(KALINDO[[#This Row],[N_ID]]="","",INDEX(INDIRECT($2:$2),KALINDO[[#This Row],[//]]))</f>
        <v/>
      </c>
      <c r="H523" s="30" t="str">
        <f ca="1">IF(KALINDO[[#This Row],[N_ID]]="","",INDEX(INDIRECT($2:$2),KALINDO[[#This Row],[//]]))</f>
        <v/>
      </c>
      <c r="I523" s="32" t="str">
        <f ca="1">IF(KALINDO[[#This Row],[N_ID]]="","",INDEX(INDIRECT($2:$2),KALINDO[[#This Row],[//]]))</f>
        <v/>
      </c>
      <c r="J523" s="32" t="str">
        <f ca="1">IF(KALINDO[[#This Row],[//]]="","",INDEX([3]!db[NB PAJAK],KALINDO[[#This Row],[stt]]-1))</f>
        <v/>
      </c>
      <c r="K523" s="29" t="str">
        <f ca="1">IF(KALINDO[[#This Row],[//]]="","",INDEX(INDIRECT($2:$2),KALINDO[[#This Row],[//]]))</f>
        <v/>
      </c>
      <c r="L523" s="29" t="str">
        <f ca="1">IF(KALINDO[[#This Row],[//]]="","",INDEX(INDIRECT($2:$2),KALINDO[[#This Row],[//]]))</f>
        <v/>
      </c>
      <c r="M523" s="29" t="str">
        <f ca="1">IF(KALINDO[[#This Row],[//]]="","",INDEX(INDIRECT($2:$2),KALINDO[[#This Row],[//]]))</f>
        <v/>
      </c>
      <c r="N523" s="33" t="str">
        <f ca="1">IF(KALINDO[[#This Row],[//]]="","",INDEX(INDIRECT($2:$2),KALINDO[[#This Row],[//]]))</f>
        <v/>
      </c>
      <c r="O523" s="44" t="str">
        <f ca="1">IF(KALINDO[[#This Row],[//]]="","",INDEX(INDIRECT($2:$2),KALINDO[[#This Row],[//]]))</f>
        <v/>
      </c>
      <c r="P523" s="44" t="str">
        <f ca="1">IF(KALINDO[[#This Row],[//]]="","",IF(INDEX(INDIRECT($2:$2),KALINDO[[#This Row],[//]])="","",INDEX(INDIRECT($2:$2),KALINDO[[#This Row],[//]])))</f>
        <v/>
      </c>
      <c r="Q523" s="33" t="str">
        <f ca="1">IF(KALINDO[[#This Row],[//]]="","",INDEX(INDIRECT($2:$2),KALINDO[[#This Row],[//]]))</f>
        <v/>
      </c>
      <c r="R5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23" s="45" t="str">
        <f ca="1">IF(KALINDO[[#This Row],[//]]="","",IF(INDEX(INDIRECT($2:$2),KALINDO[[#This Row],[//]])="","",INDEX(INDIRECT($2:$2),KALINDO[[#This Row],[//]])))</f>
        <v/>
      </c>
      <c r="U523" s="32" t="str">
        <f ca="1">IF(KALINDO[[#This Row],[//]]="","",INDEX(INDIRECT($2:$2),KALINDO[[#This Row],[//]]))</f>
        <v/>
      </c>
      <c r="V523" s="32" t="str">
        <f ca="1">LOWER(SUBSTITUTE(SUBSTITUTE(SUBSTITUTE(SUBSTITUTE(SUBSTITUTE(SUBSTITUTE(SUBSTITUTE(KALINDO[[#This Row],[N.B.nota]]," ",""),"-",""),"(",""),")",""),".",""),",",""),"/",""))</f>
        <v/>
      </c>
      <c r="W523" s="32" t="str">
        <f ca="1">IF(KALINDO[[#This Row],[concat]]="","",MATCH(KALINDO[[#This Row],[concat]],[3]!db[NB NOTA_C],0)+1)</f>
        <v/>
      </c>
      <c r="X523" s="32" t="str">
        <f ca="1">IF(KALINDO[[#This Row],[N.B.nota]]="","",ADDRESS(ROW(KALINDO[QB]),COLUMN(KALINDO[QB]))&amp;":"&amp;ADDRESS(ROW(),COLUMN(KALINDO[QB])))</f>
        <v/>
      </c>
      <c r="Y523" s="46" t="str">
        <f ca="1">IF(KALINDO[[#This Row],[//]]="","",HYPERLINK("[../DB.xlsx]DB!e"&amp;MATCH(KALINDO[[#This Row],[concat]],[3]!db[NB NOTA_C],0)+1,"&gt;"))</f>
        <v/>
      </c>
      <c r="Z523" s="32" t="str">
        <f ca="1">IF(KALINDO[[#This Row],[ID NOTA]]="",INDIRECT(ADDRESS(ROW()-1,COLUMN())),KALINDO[[#This Row],[ID NOTA]])</f>
        <v>ID NOTA_H</v>
      </c>
    </row>
    <row r="524" spans="1:26" x14ac:dyDescent="0.25">
      <c r="A524" s="32"/>
      <c r="B524" s="29" t="str">
        <f>IF(KALINDO[[#This Row],[N_ID]]="","",INDEX(Table1[ID],MATCH(KALINDO[[#This Row],[N_ID]],Table1[N_ID],0)))</f>
        <v/>
      </c>
      <c r="C524" s="29" t="str">
        <f ca="1">IF(KALINDO[[#This Row],[//]]="","",HYPERLINK("[NOTA.xlsx]NOTA!D"&amp;KALINDO[[#This Row],[//]]+2,"&gt;"))</f>
        <v/>
      </c>
      <c r="D524" s="29" t="str">
        <f>IF(KALINDO[[#This Row],[ID NOTA]]="","",INDEX(Table1[QB],MATCH(KALINDO[[#This Row],[ID NOTA]],Table1[ID],0)))</f>
        <v/>
      </c>
      <c r="E52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24" s="29"/>
      <c r="G524" s="30" t="str">
        <f ca="1">IF(KALINDO[[#This Row],[N_ID]]="","",INDEX(INDIRECT($2:$2),KALINDO[[#This Row],[//]]))</f>
        <v/>
      </c>
      <c r="H524" s="30" t="str">
        <f ca="1">IF(KALINDO[[#This Row],[N_ID]]="","",INDEX(INDIRECT($2:$2),KALINDO[[#This Row],[//]]))</f>
        <v/>
      </c>
      <c r="I524" s="32" t="str">
        <f ca="1">IF(KALINDO[[#This Row],[N_ID]]="","",INDEX(INDIRECT($2:$2),KALINDO[[#This Row],[//]]))</f>
        <v/>
      </c>
      <c r="J524" s="32" t="str">
        <f ca="1">IF(KALINDO[[#This Row],[//]]="","",INDEX([3]!db[NB PAJAK],KALINDO[[#This Row],[stt]]-1))</f>
        <v/>
      </c>
      <c r="K524" s="29" t="str">
        <f ca="1">IF(KALINDO[[#This Row],[//]]="","",INDEX(INDIRECT($2:$2),KALINDO[[#This Row],[//]]))</f>
        <v/>
      </c>
      <c r="L524" s="29" t="str">
        <f ca="1">IF(KALINDO[[#This Row],[//]]="","",INDEX(INDIRECT($2:$2),KALINDO[[#This Row],[//]]))</f>
        <v/>
      </c>
      <c r="M524" s="29" t="str">
        <f ca="1">IF(KALINDO[[#This Row],[//]]="","",INDEX(INDIRECT($2:$2),KALINDO[[#This Row],[//]]))</f>
        <v/>
      </c>
      <c r="N524" s="33" t="str">
        <f ca="1">IF(KALINDO[[#This Row],[//]]="","",INDEX(INDIRECT($2:$2),KALINDO[[#This Row],[//]]))</f>
        <v/>
      </c>
      <c r="O524" s="44" t="str">
        <f ca="1">IF(KALINDO[[#This Row],[//]]="","",INDEX(INDIRECT($2:$2),KALINDO[[#This Row],[//]]))</f>
        <v/>
      </c>
      <c r="P524" s="44" t="str">
        <f ca="1">IF(KALINDO[[#This Row],[//]]="","",IF(INDEX(INDIRECT($2:$2),KALINDO[[#This Row],[//]])="","",INDEX(INDIRECT($2:$2),KALINDO[[#This Row],[//]])))</f>
        <v/>
      </c>
      <c r="Q524" s="33" t="str">
        <f ca="1">IF(KALINDO[[#This Row],[//]]="","",INDEX(INDIRECT($2:$2),KALINDO[[#This Row],[//]]))</f>
        <v/>
      </c>
      <c r="R5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24" s="45" t="str">
        <f ca="1">IF(KALINDO[[#This Row],[//]]="","",IF(INDEX(INDIRECT($2:$2),KALINDO[[#This Row],[//]])="","",INDEX(INDIRECT($2:$2),KALINDO[[#This Row],[//]])))</f>
        <v/>
      </c>
      <c r="U524" s="32" t="str">
        <f ca="1">IF(KALINDO[[#This Row],[//]]="","",INDEX(INDIRECT($2:$2),KALINDO[[#This Row],[//]]))</f>
        <v/>
      </c>
      <c r="V524" s="32" t="str">
        <f ca="1">LOWER(SUBSTITUTE(SUBSTITUTE(SUBSTITUTE(SUBSTITUTE(SUBSTITUTE(SUBSTITUTE(SUBSTITUTE(KALINDO[[#This Row],[N.B.nota]]," ",""),"-",""),"(",""),")",""),".",""),",",""),"/",""))</f>
        <v/>
      </c>
      <c r="W524" s="32" t="str">
        <f ca="1">IF(KALINDO[[#This Row],[concat]]="","",MATCH(KALINDO[[#This Row],[concat]],[3]!db[NB NOTA_C],0)+1)</f>
        <v/>
      </c>
      <c r="X524" s="32" t="str">
        <f ca="1">IF(KALINDO[[#This Row],[N.B.nota]]="","",ADDRESS(ROW(KALINDO[QB]),COLUMN(KALINDO[QB]))&amp;":"&amp;ADDRESS(ROW(),COLUMN(KALINDO[QB])))</f>
        <v/>
      </c>
      <c r="Y524" s="46" t="str">
        <f ca="1">IF(KALINDO[[#This Row],[//]]="","",HYPERLINK("[../DB.xlsx]DB!e"&amp;MATCH(KALINDO[[#This Row],[concat]],[3]!db[NB NOTA_C],0)+1,"&gt;"))</f>
        <v/>
      </c>
      <c r="Z524" s="32" t="str">
        <f ca="1">IF(KALINDO[[#This Row],[ID NOTA]]="",INDIRECT(ADDRESS(ROW()-1,COLUMN())),KALINDO[[#This Row],[ID NOTA]])</f>
        <v>ID NOTA_H</v>
      </c>
    </row>
    <row r="525" spans="1:26" x14ac:dyDescent="0.25">
      <c r="A525" s="32"/>
      <c r="B525" s="29" t="str">
        <f>IF(KALINDO[[#This Row],[N_ID]]="","",INDEX(Table1[ID],MATCH(KALINDO[[#This Row],[N_ID]],Table1[N_ID],0)))</f>
        <v/>
      </c>
      <c r="C525" s="29" t="str">
        <f ca="1">IF(KALINDO[[#This Row],[//]]="","",HYPERLINK("[NOTA.xlsx]NOTA!D"&amp;KALINDO[[#This Row],[//]]+2,"&gt;"))</f>
        <v/>
      </c>
      <c r="D525" s="29" t="str">
        <f>IF(KALINDO[[#This Row],[ID NOTA]]="","",INDEX(Table1[QB],MATCH(KALINDO[[#This Row],[ID NOTA]],Table1[ID],0)))</f>
        <v/>
      </c>
      <c r="E52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25" s="29"/>
      <c r="G525" s="30" t="str">
        <f ca="1">IF(KALINDO[[#This Row],[N_ID]]="","",INDEX(INDIRECT($2:$2),KALINDO[[#This Row],[//]]))</f>
        <v/>
      </c>
      <c r="H525" s="30" t="str">
        <f ca="1">IF(KALINDO[[#This Row],[N_ID]]="","",INDEX(INDIRECT($2:$2),KALINDO[[#This Row],[//]]))</f>
        <v/>
      </c>
      <c r="I525" s="32" t="str">
        <f ca="1">IF(KALINDO[[#This Row],[N_ID]]="","",INDEX(INDIRECT($2:$2),KALINDO[[#This Row],[//]]))</f>
        <v/>
      </c>
      <c r="J525" s="32" t="str">
        <f ca="1">IF(KALINDO[[#This Row],[//]]="","",INDEX([3]!db[NB PAJAK],KALINDO[[#This Row],[stt]]-1))</f>
        <v/>
      </c>
      <c r="K525" s="29" t="str">
        <f ca="1">IF(KALINDO[[#This Row],[//]]="","",INDEX(INDIRECT($2:$2),KALINDO[[#This Row],[//]]))</f>
        <v/>
      </c>
      <c r="L525" s="29" t="str">
        <f ca="1">IF(KALINDO[[#This Row],[//]]="","",INDEX(INDIRECT($2:$2),KALINDO[[#This Row],[//]]))</f>
        <v/>
      </c>
      <c r="M525" s="29" t="str">
        <f ca="1">IF(KALINDO[[#This Row],[//]]="","",INDEX(INDIRECT($2:$2),KALINDO[[#This Row],[//]]))</f>
        <v/>
      </c>
      <c r="N525" s="33" t="str">
        <f ca="1">IF(KALINDO[[#This Row],[//]]="","",INDEX(INDIRECT($2:$2),KALINDO[[#This Row],[//]]))</f>
        <v/>
      </c>
      <c r="O525" s="44" t="str">
        <f ca="1">IF(KALINDO[[#This Row],[//]]="","",INDEX(INDIRECT($2:$2),KALINDO[[#This Row],[//]]))</f>
        <v/>
      </c>
      <c r="P525" s="44" t="str">
        <f ca="1">IF(KALINDO[[#This Row],[//]]="","",IF(INDEX(INDIRECT($2:$2),KALINDO[[#This Row],[//]])="","",INDEX(INDIRECT($2:$2),KALINDO[[#This Row],[//]])))</f>
        <v/>
      </c>
      <c r="Q525" s="33" t="str">
        <f ca="1">IF(KALINDO[[#This Row],[//]]="","",INDEX(INDIRECT($2:$2),KALINDO[[#This Row],[//]]))</f>
        <v/>
      </c>
      <c r="R5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25" s="45" t="str">
        <f ca="1">IF(KALINDO[[#This Row],[//]]="","",IF(INDEX(INDIRECT($2:$2),KALINDO[[#This Row],[//]])="","",INDEX(INDIRECT($2:$2),KALINDO[[#This Row],[//]])))</f>
        <v/>
      </c>
      <c r="U525" s="32" t="str">
        <f ca="1">IF(KALINDO[[#This Row],[//]]="","",INDEX(INDIRECT($2:$2),KALINDO[[#This Row],[//]]))</f>
        <v/>
      </c>
      <c r="V525" s="32" t="str">
        <f ca="1">LOWER(SUBSTITUTE(SUBSTITUTE(SUBSTITUTE(SUBSTITUTE(SUBSTITUTE(SUBSTITUTE(SUBSTITUTE(KALINDO[[#This Row],[N.B.nota]]," ",""),"-",""),"(",""),")",""),".",""),",",""),"/",""))</f>
        <v/>
      </c>
      <c r="W525" s="32" t="str">
        <f ca="1">IF(KALINDO[[#This Row],[concat]]="","",MATCH(KALINDO[[#This Row],[concat]],[3]!db[NB NOTA_C],0)+1)</f>
        <v/>
      </c>
      <c r="X525" s="32" t="str">
        <f ca="1">IF(KALINDO[[#This Row],[N.B.nota]]="","",ADDRESS(ROW(KALINDO[QB]),COLUMN(KALINDO[QB]))&amp;":"&amp;ADDRESS(ROW(),COLUMN(KALINDO[QB])))</f>
        <v/>
      </c>
      <c r="Y525" s="46" t="str">
        <f ca="1">IF(KALINDO[[#This Row],[//]]="","",HYPERLINK("[../DB.xlsx]DB!e"&amp;MATCH(KALINDO[[#This Row],[concat]],[3]!db[NB NOTA_C],0)+1,"&gt;"))</f>
        <v/>
      </c>
      <c r="Z525" s="32" t="str">
        <f ca="1">IF(KALINDO[[#This Row],[ID NOTA]]="",INDIRECT(ADDRESS(ROW()-1,COLUMN())),KALINDO[[#This Row],[ID NOTA]])</f>
        <v>ID NOTA_H</v>
      </c>
    </row>
    <row r="526" spans="1:26" x14ac:dyDescent="0.25">
      <c r="A526" s="32"/>
      <c r="B526" s="29" t="str">
        <f>IF(KALINDO[[#This Row],[N_ID]]="","",INDEX(Table1[ID],MATCH(KALINDO[[#This Row],[N_ID]],Table1[N_ID],0)))</f>
        <v/>
      </c>
      <c r="C526" s="29" t="str">
        <f ca="1">IF(KALINDO[[#This Row],[//]]="","",HYPERLINK("[NOTA.xlsx]NOTA!D"&amp;KALINDO[[#This Row],[//]]+2,"&gt;"))</f>
        <v/>
      </c>
      <c r="D526" s="29" t="str">
        <f>IF(KALINDO[[#This Row],[ID NOTA]]="","",INDEX(Table1[QB],MATCH(KALINDO[[#This Row],[ID NOTA]],Table1[ID],0)))</f>
        <v/>
      </c>
      <c r="E52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26" s="29"/>
      <c r="G526" s="30" t="str">
        <f ca="1">IF(KALINDO[[#This Row],[N_ID]]="","",INDEX(INDIRECT($2:$2),KALINDO[[#This Row],[//]]))</f>
        <v/>
      </c>
      <c r="H526" s="30" t="str">
        <f ca="1">IF(KALINDO[[#This Row],[N_ID]]="","",INDEX(INDIRECT($2:$2),KALINDO[[#This Row],[//]]))</f>
        <v/>
      </c>
      <c r="I526" s="32" t="str">
        <f ca="1">IF(KALINDO[[#This Row],[N_ID]]="","",INDEX(INDIRECT($2:$2),KALINDO[[#This Row],[//]]))</f>
        <v/>
      </c>
      <c r="J526" s="32" t="str">
        <f ca="1">IF(KALINDO[[#This Row],[//]]="","",INDEX([3]!db[NB PAJAK],KALINDO[[#This Row],[stt]]-1))</f>
        <v/>
      </c>
      <c r="K526" s="29" t="str">
        <f ca="1">IF(KALINDO[[#This Row],[//]]="","",INDEX(INDIRECT($2:$2),KALINDO[[#This Row],[//]]))</f>
        <v/>
      </c>
      <c r="L526" s="29" t="str">
        <f ca="1">IF(KALINDO[[#This Row],[//]]="","",INDEX(INDIRECT($2:$2),KALINDO[[#This Row],[//]]))</f>
        <v/>
      </c>
      <c r="M526" s="29" t="str">
        <f ca="1">IF(KALINDO[[#This Row],[//]]="","",INDEX(INDIRECT($2:$2),KALINDO[[#This Row],[//]]))</f>
        <v/>
      </c>
      <c r="N526" s="33" t="str">
        <f ca="1">IF(KALINDO[[#This Row],[//]]="","",INDEX(INDIRECT($2:$2),KALINDO[[#This Row],[//]]))</f>
        <v/>
      </c>
      <c r="O526" s="44" t="str">
        <f ca="1">IF(KALINDO[[#This Row],[//]]="","",INDEX(INDIRECT($2:$2),KALINDO[[#This Row],[//]]))</f>
        <v/>
      </c>
      <c r="P526" s="44" t="str">
        <f ca="1">IF(KALINDO[[#This Row],[//]]="","",IF(INDEX(INDIRECT($2:$2),KALINDO[[#This Row],[//]])="","",INDEX(INDIRECT($2:$2),KALINDO[[#This Row],[//]])))</f>
        <v/>
      </c>
      <c r="Q526" s="33" t="str">
        <f ca="1">IF(KALINDO[[#This Row],[//]]="","",INDEX(INDIRECT($2:$2),KALINDO[[#This Row],[//]]))</f>
        <v/>
      </c>
      <c r="R5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26" s="45" t="str">
        <f ca="1">IF(KALINDO[[#This Row],[//]]="","",IF(INDEX(INDIRECT($2:$2),KALINDO[[#This Row],[//]])="","",INDEX(INDIRECT($2:$2),KALINDO[[#This Row],[//]])))</f>
        <v/>
      </c>
      <c r="U526" s="32" t="str">
        <f ca="1">IF(KALINDO[[#This Row],[//]]="","",INDEX(INDIRECT($2:$2),KALINDO[[#This Row],[//]]))</f>
        <v/>
      </c>
      <c r="V526" s="32" t="str">
        <f ca="1">LOWER(SUBSTITUTE(SUBSTITUTE(SUBSTITUTE(SUBSTITUTE(SUBSTITUTE(SUBSTITUTE(SUBSTITUTE(KALINDO[[#This Row],[N.B.nota]]," ",""),"-",""),"(",""),")",""),".",""),",",""),"/",""))</f>
        <v/>
      </c>
      <c r="W526" s="32" t="str">
        <f ca="1">IF(KALINDO[[#This Row],[concat]]="","",MATCH(KALINDO[[#This Row],[concat]],[3]!db[NB NOTA_C],0)+1)</f>
        <v/>
      </c>
      <c r="X526" s="32" t="str">
        <f ca="1">IF(KALINDO[[#This Row],[N.B.nota]]="","",ADDRESS(ROW(KALINDO[QB]),COLUMN(KALINDO[QB]))&amp;":"&amp;ADDRESS(ROW(),COLUMN(KALINDO[QB])))</f>
        <v/>
      </c>
      <c r="Y526" s="46" t="str">
        <f ca="1">IF(KALINDO[[#This Row],[//]]="","",HYPERLINK("[../DB.xlsx]DB!e"&amp;MATCH(KALINDO[[#This Row],[concat]],[3]!db[NB NOTA_C],0)+1,"&gt;"))</f>
        <v/>
      </c>
      <c r="Z526" s="32" t="str">
        <f ca="1">IF(KALINDO[[#This Row],[ID NOTA]]="",INDIRECT(ADDRESS(ROW()-1,COLUMN())),KALINDO[[#This Row],[ID NOTA]])</f>
        <v>ID NOTA_H</v>
      </c>
    </row>
    <row r="527" spans="1:26" x14ac:dyDescent="0.25">
      <c r="A527" s="32"/>
      <c r="B527" s="29" t="str">
        <f>IF(KALINDO[[#This Row],[N_ID]]="","",INDEX(Table1[ID],MATCH(KALINDO[[#This Row],[N_ID]],Table1[N_ID],0)))</f>
        <v/>
      </c>
      <c r="C527" s="29" t="str">
        <f ca="1">IF(KALINDO[[#This Row],[//]]="","",HYPERLINK("[NOTA.xlsx]NOTA!D"&amp;KALINDO[[#This Row],[//]]+2,"&gt;"))</f>
        <v/>
      </c>
      <c r="D527" s="29" t="str">
        <f>IF(KALINDO[[#This Row],[ID NOTA]]="","",INDEX(Table1[QB],MATCH(KALINDO[[#This Row],[ID NOTA]],Table1[ID],0)))</f>
        <v/>
      </c>
      <c r="E52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27" s="29"/>
      <c r="G527" s="30" t="str">
        <f ca="1">IF(KALINDO[[#This Row],[N_ID]]="","",INDEX(INDIRECT($2:$2),KALINDO[[#This Row],[//]]))</f>
        <v/>
      </c>
      <c r="H527" s="30" t="str">
        <f ca="1">IF(KALINDO[[#This Row],[N_ID]]="","",INDEX(INDIRECT($2:$2),KALINDO[[#This Row],[//]]))</f>
        <v/>
      </c>
      <c r="I527" s="32" t="str">
        <f ca="1">IF(KALINDO[[#This Row],[N_ID]]="","",INDEX(INDIRECT($2:$2),KALINDO[[#This Row],[//]]))</f>
        <v/>
      </c>
      <c r="J527" s="32" t="str">
        <f ca="1">IF(KALINDO[[#This Row],[//]]="","",INDEX([3]!db[NB PAJAK],KALINDO[[#This Row],[stt]]-1))</f>
        <v/>
      </c>
      <c r="K527" s="29" t="str">
        <f ca="1">IF(KALINDO[[#This Row],[//]]="","",INDEX(INDIRECT($2:$2),KALINDO[[#This Row],[//]]))</f>
        <v/>
      </c>
      <c r="L527" s="29" t="str">
        <f ca="1">IF(KALINDO[[#This Row],[//]]="","",INDEX(INDIRECT($2:$2),KALINDO[[#This Row],[//]]))</f>
        <v/>
      </c>
      <c r="M527" s="29" t="str">
        <f ca="1">IF(KALINDO[[#This Row],[//]]="","",INDEX(INDIRECT($2:$2),KALINDO[[#This Row],[//]]))</f>
        <v/>
      </c>
      <c r="N527" s="33" t="str">
        <f ca="1">IF(KALINDO[[#This Row],[//]]="","",INDEX(INDIRECT($2:$2),KALINDO[[#This Row],[//]]))</f>
        <v/>
      </c>
      <c r="O527" s="44" t="str">
        <f ca="1">IF(KALINDO[[#This Row],[//]]="","",INDEX(INDIRECT($2:$2),KALINDO[[#This Row],[//]]))</f>
        <v/>
      </c>
      <c r="P527" s="44" t="str">
        <f ca="1">IF(KALINDO[[#This Row],[//]]="","",IF(INDEX(INDIRECT($2:$2),KALINDO[[#This Row],[//]])="","",INDEX(INDIRECT($2:$2),KALINDO[[#This Row],[//]])))</f>
        <v/>
      </c>
      <c r="Q527" s="33" t="str">
        <f ca="1">IF(KALINDO[[#This Row],[//]]="","",INDEX(INDIRECT($2:$2),KALINDO[[#This Row],[//]]))</f>
        <v/>
      </c>
      <c r="R5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27" s="45" t="str">
        <f ca="1">IF(KALINDO[[#This Row],[//]]="","",IF(INDEX(INDIRECT($2:$2),KALINDO[[#This Row],[//]])="","",INDEX(INDIRECT($2:$2),KALINDO[[#This Row],[//]])))</f>
        <v/>
      </c>
      <c r="U527" s="32" t="str">
        <f ca="1">IF(KALINDO[[#This Row],[//]]="","",INDEX(INDIRECT($2:$2),KALINDO[[#This Row],[//]]))</f>
        <v/>
      </c>
      <c r="V527" s="32" t="str">
        <f ca="1">LOWER(SUBSTITUTE(SUBSTITUTE(SUBSTITUTE(SUBSTITUTE(SUBSTITUTE(SUBSTITUTE(SUBSTITUTE(KALINDO[[#This Row],[N.B.nota]]," ",""),"-",""),"(",""),")",""),".",""),",",""),"/",""))</f>
        <v/>
      </c>
      <c r="W527" s="32" t="str">
        <f ca="1">IF(KALINDO[[#This Row],[concat]]="","",MATCH(KALINDO[[#This Row],[concat]],[3]!db[NB NOTA_C],0)+1)</f>
        <v/>
      </c>
      <c r="X527" s="32" t="str">
        <f ca="1">IF(KALINDO[[#This Row],[N.B.nota]]="","",ADDRESS(ROW(KALINDO[QB]),COLUMN(KALINDO[QB]))&amp;":"&amp;ADDRESS(ROW(),COLUMN(KALINDO[QB])))</f>
        <v/>
      </c>
      <c r="Y527" s="46" t="str">
        <f ca="1">IF(KALINDO[[#This Row],[//]]="","",HYPERLINK("[../DB.xlsx]DB!e"&amp;MATCH(KALINDO[[#This Row],[concat]],[3]!db[NB NOTA_C],0)+1,"&gt;"))</f>
        <v/>
      </c>
      <c r="Z527" s="32" t="str">
        <f ca="1">IF(KALINDO[[#This Row],[ID NOTA]]="",INDIRECT(ADDRESS(ROW()-1,COLUMN())),KALINDO[[#This Row],[ID NOTA]])</f>
        <v>ID NOTA_H</v>
      </c>
    </row>
    <row r="528" spans="1:26" x14ac:dyDescent="0.25">
      <c r="A528" s="32"/>
      <c r="B528" s="29" t="str">
        <f>IF(KALINDO[[#This Row],[N_ID]]="","",INDEX(Table1[ID],MATCH(KALINDO[[#This Row],[N_ID]],Table1[N_ID],0)))</f>
        <v/>
      </c>
      <c r="C528" s="29" t="str">
        <f ca="1">IF(KALINDO[[#This Row],[//]]="","",HYPERLINK("[NOTA.xlsx]NOTA!D"&amp;KALINDO[[#This Row],[//]]+2,"&gt;"))</f>
        <v/>
      </c>
      <c r="D528" s="29" t="str">
        <f>IF(KALINDO[[#This Row],[ID NOTA]]="","",INDEX(Table1[QB],MATCH(KALINDO[[#This Row],[ID NOTA]],Table1[ID],0)))</f>
        <v/>
      </c>
      <c r="E52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28" s="29"/>
      <c r="G528" s="30" t="str">
        <f ca="1">IF(KALINDO[[#This Row],[N_ID]]="","",INDEX(INDIRECT($2:$2),KALINDO[[#This Row],[//]]))</f>
        <v/>
      </c>
      <c r="H528" s="30" t="str">
        <f ca="1">IF(KALINDO[[#This Row],[N_ID]]="","",INDEX(INDIRECT($2:$2),KALINDO[[#This Row],[//]]))</f>
        <v/>
      </c>
      <c r="I528" s="32" t="str">
        <f ca="1">IF(KALINDO[[#This Row],[N_ID]]="","",INDEX(INDIRECT($2:$2),KALINDO[[#This Row],[//]]))</f>
        <v/>
      </c>
      <c r="J528" s="32" t="str">
        <f ca="1">IF(KALINDO[[#This Row],[//]]="","",INDEX([3]!db[NB PAJAK],KALINDO[[#This Row],[stt]]-1))</f>
        <v/>
      </c>
      <c r="K528" s="29" t="str">
        <f ca="1">IF(KALINDO[[#This Row],[//]]="","",INDEX(INDIRECT($2:$2),KALINDO[[#This Row],[//]]))</f>
        <v/>
      </c>
      <c r="L528" s="29" t="str">
        <f ca="1">IF(KALINDO[[#This Row],[//]]="","",INDEX(INDIRECT($2:$2),KALINDO[[#This Row],[//]]))</f>
        <v/>
      </c>
      <c r="M528" s="29" t="str">
        <f ca="1">IF(KALINDO[[#This Row],[//]]="","",INDEX(INDIRECT($2:$2),KALINDO[[#This Row],[//]]))</f>
        <v/>
      </c>
      <c r="N528" s="33" t="str">
        <f ca="1">IF(KALINDO[[#This Row],[//]]="","",INDEX(INDIRECT($2:$2),KALINDO[[#This Row],[//]]))</f>
        <v/>
      </c>
      <c r="O528" s="44" t="str">
        <f ca="1">IF(KALINDO[[#This Row],[//]]="","",INDEX(INDIRECT($2:$2),KALINDO[[#This Row],[//]]))</f>
        <v/>
      </c>
      <c r="P528" s="44" t="str">
        <f ca="1">IF(KALINDO[[#This Row],[//]]="","",IF(INDEX(INDIRECT($2:$2),KALINDO[[#This Row],[//]])="","",INDEX(INDIRECT($2:$2),KALINDO[[#This Row],[//]])))</f>
        <v/>
      </c>
      <c r="Q528" s="33" t="str">
        <f ca="1">IF(KALINDO[[#This Row],[//]]="","",INDEX(INDIRECT($2:$2),KALINDO[[#This Row],[//]]))</f>
        <v/>
      </c>
      <c r="R5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28" s="45" t="str">
        <f ca="1">IF(KALINDO[[#This Row],[//]]="","",IF(INDEX(INDIRECT($2:$2),KALINDO[[#This Row],[//]])="","",INDEX(INDIRECT($2:$2),KALINDO[[#This Row],[//]])))</f>
        <v/>
      </c>
      <c r="U528" s="32" t="str">
        <f ca="1">IF(KALINDO[[#This Row],[//]]="","",INDEX(INDIRECT($2:$2),KALINDO[[#This Row],[//]]))</f>
        <v/>
      </c>
      <c r="V528" s="32" t="str">
        <f ca="1">LOWER(SUBSTITUTE(SUBSTITUTE(SUBSTITUTE(SUBSTITUTE(SUBSTITUTE(SUBSTITUTE(SUBSTITUTE(KALINDO[[#This Row],[N.B.nota]]," ",""),"-",""),"(",""),")",""),".",""),",",""),"/",""))</f>
        <v/>
      </c>
      <c r="W528" s="32" t="str">
        <f ca="1">IF(KALINDO[[#This Row],[concat]]="","",MATCH(KALINDO[[#This Row],[concat]],[3]!db[NB NOTA_C],0)+1)</f>
        <v/>
      </c>
      <c r="X528" s="32" t="str">
        <f ca="1">IF(KALINDO[[#This Row],[N.B.nota]]="","",ADDRESS(ROW(KALINDO[QB]),COLUMN(KALINDO[QB]))&amp;":"&amp;ADDRESS(ROW(),COLUMN(KALINDO[QB])))</f>
        <v/>
      </c>
      <c r="Y528" s="46" t="str">
        <f ca="1">IF(KALINDO[[#This Row],[//]]="","",HYPERLINK("[../DB.xlsx]DB!e"&amp;MATCH(KALINDO[[#This Row],[concat]],[3]!db[NB NOTA_C],0)+1,"&gt;"))</f>
        <v/>
      </c>
      <c r="Z528" s="32" t="str">
        <f ca="1">IF(KALINDO[[#This Row],[ID NOTA]]="",INDIRECT(ADDRESS(ROW()-1,COLUMN())),KALINDO[[#This Row],[ID NOTA]])</f>
        <v>ID NOTA_H</v>
      </c>
    </row>
    <row r="529" spans="1:26" x14ac:dyDescent="0.25">
      <c r="A529" s="32"/>
      <c r="B529" s="29" t="str">
        <f>IF(KALINDO[[#This Row],[N_ID]]="","",INDEX(Table1[ID],MATCH(KALINDO[[#This Row],[N_ID]],Table1[N_ID],0)))</f>
        <v/>
      </c>
      <c r="C529" s="29" t="str">
        <f ca="1">IF(KALINDO[[#This Row],[//]]="","",HYPERLINK("[NOTA.xlsx]NOTA!D"&amp;KALINDO[[#This Row],[//]]+2,"&gt;"))</f>
        <v/>
      </c>
      <c r="D529" s="29" t="str">
        <f>IF(KALINDO[[#This Row],[ID NOTA]]="","",INDEX(Table1[QB],MATCH(KALINDO[[#This Row],[ID NOTA]],Table1[ID],0)))</f>
        <v/>
      </c>
      <c r="E52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29" s="29"/>
      <c r="G529" s="30" t="str">
        <f ca="1">IF(KALINDO[[#This Row],[N_ID]]="","",INDEX(INDIRECT($2:$2),KALINDO[[#This Row],[//]]))</f>
        <v/>
      </c>
      <c r="H529" s="30" t="str">
        <f ca="1">IF(KALINDO[[#This Row],[N_ID]]="","",INDEX(INDIRECT($2:$2),KALINDO[[#This Row],[//]]))</f>
        <v/>
      </c>
      <c r="I529" s="32" t="str">
        <f ca="1">IF(KALINDO[[#This Row],[N_ID]]="","",INDEX(INDIRECT($2:$2),KALINDO[[#This Row],[//]]))</f>
        <v/>
      </c>
      <c r="J529" s="32" t="str">
        <f ca="1">IF(KALINDO[[#This Row],[//]]="","",INDEX([3]!db[NB PAJAK],KALINDO[[#This Row],[stt]]-1))</f>
        <v/>
      </c>
      <c r="K529" s="29" t="str">
        <f ca="1">IF(KALINDO[[#This Row],[//]]="","",INDEX(INDIRECT($2:$2),KALINDO[[#This Row],[//]]))</f>
        <v/>
      </c>
      <c r="L529" s="29" t="str">
        <f ca="1">IF(KALINDO[[#This Row],[//]]="","",INDEX(INDIRECT($2:$2),KALINDO[[#This Row],[//]]))</f>
        <v/>
      </c>
      <c r="M529" s="29" t="str">
        <f ca="1">IF(KALINDO[[#This Row],[//]]="","",INDEX(INDIRECT($2:$2),KALINDO[[#This Row],[//]]))</f>
        <v/>
      </c>
      <c r="N529" s="33" t="str">
        <f ca="1">IF(KALINDO[[#This Row],[//]]="","",INDEX(INDIRECT($2:$2),KALINDO[[#This Row],[//]]))</f>
        <v/>
      </c>
      <c r="O529" s="44" t="str">
        <f ca="1">IF(KALINDO[[#This Row],[//]]="","",INDEX(INDIRECT($2:$2),KALINDO[[#This Row],[//]]))</f>
        <v/>
      </c>
      <c r="P529" s="44" t="str">
        <f ca="1">IF(KALINDO[[#This Row],[//]]="","",IF(INDEX(INDIRECT($2:$2),KALINDO[[#This Row],[//]])="","",INDEX(INDIRECT($2:$2),KALINDO[[#This Row],[//]])))</f>
        <v/>
      </c>
      <c r="Q529" s="33" t="str">
        <f ca="1">IF(KALINDO[[#This Row],[//]]="","",INDEX(INDIRECT($2:$2),KALINDO[[#This Row],[//]]))</f>
        <v/>
      </c>
      <c r="R5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29" s="45" t="str">
        <f ca="1">IF(KALINDO[[#This Row],[//]]="","",IF(INDEX(INDIRECT($2:$2),KALINDO[[#This Row],[//]])="","",INDEX(INDIRECT($2:$2),KALINDO[[#This Row],[//]])))</f>
        <v/>
      </c>
      <c r="U529" s="32" t="str">
        <f ca="1">IF(KALINDO[[#This Row],[//]]="","",INDEX(INDIRECT($2:$2),KALINDO[[#This Row],[//]]))</f>
        <v/>
      </c>
      <c r="V529" s="32" t="str">
        <f ca="1">LOWER(SUBSTITUTE(SUBSTITUTE(SUBSTITUTE(SUBSTITUTE(SUBSTITUTE(SUBSTITUTE(SUBSTITUTE(KALINDO[[#This Row],[N.B.nota]]," ",""),"-",""),"(",""),")",""),".",""),",",""),"/",""))</f>
        <v/>
      </c>
      <c r="W529" s="32" t="str">
        <f ca="1">IF(KALINDO[[#This Row],[concat]]="","",MATCH(KALINDO[[#This Row],[concat]],[3]!db[NB NOTA_C],0)+1)</f>
        <v/>
      </c>
      <c r="X529" s="32" t="str">
        <f ca="1">IF(KALINDO[[#This Row],[N.B.nota]]="","",ADDRESS(ROW(KALINDO[QB]),COLUMN(KALINDO[QB]))&amp;":"&amp;ADDRESS(ROW(),COLUMN(KALINDO[QB])))</f>
        <v/>
      </c>
      <c r="Y529" s="46" t="str">
        <f ca="1">IF(KALINDO[[#This Row],[//]]="","",HYPERLINK("[../DB.xlsx]DB!e"&amp;MATCH(KALINDO[[#This Row],[concat]],[3]!db[NB NOTA_C],0)+1,"&gt;"))</f>
        <v/>
      </c>
      <c r="Z529" s="32" t="str">
        <f ca="1">IF(KALINDO[[#This Row],[ID NOTA]]="",INDIRECT(ADDRESS(ROW()-1,COLUMN())),KALINDO[[#This Row],[ID NOTA]])</f>
        <v>ID NOTA_H</v>
      </c>
    </row>
    <row r="530" spans="1:26" x14ac:dyDescent="0.25">
      <c r="A530" s="32"/>
      <c r="B530" s="29" t="str">
        <f>IF(KALINDO[[#This Row],[N_ID]]="","",INDEX(Table1[ID],MATCH(KALINDO[[#This Row],[N_ID]],Table1[N_ID],0)))</f>
        <v/>
      </c>
      <c r="C530" s="29" t="str">
        <f ca="1">IF(KALINDO[[#This Row],[//]]="","",HYPERLINK("[NOTA.xlsx]NOTA!D"&amp;KALINDO[[#This Row],[//]]+2,"&gt;"))</f>
        <v/>
      </c>
      <c r="D530" s="29" t="str">
        <f>IF(KALINDO[[#This Row],[ID NOTA]]="","",INDEX(Table1[QB],MATCH(KALINDO[[#This Row],[ID NOTA]],Table1[ID],0)))</f>
        <v/>
      </c>
      <c r="E53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30" s="29"/>
      <c r="G530" s="30" t="str">
        <f ca="1">IF(KALINDO[[#This Row],[N_ID]]="","",INDEX(INDIRECT($2:$2),KALINDO[[#This Row],[//]]))</f>
        <v/>
      </c>
      <c r="H530" s="30" t="str">
        <f ca="1">IF(KALINDO[[#This Row],[N_ID]]="","",INDEX(INDIRECT($2:$2),KALINDO[[#This Row],[//]]))</f>
        <v/>
      </c>
      <c r="I530" s="32" t="str">
        <f ca="1">IF(KALINDO[[#This Row],[N_ID]]="","",INDEX(INDIRECT($2:$2),KALINDO[[#This Row],[//]]))</f>
        <v/>
      </c>
      <c r="J530" s="32" t="str">
        <f ca="1">IF(KALINDO[[#This Row],[//]]="","",INDEX([3]!db[NB PAJAK],KALINDO[[#This Row],[stt]]-1))</f>
        <v/>
      </c>
      <c r="K530" s="29" t="str">
        <f ca="1">IF(KALINDO[[#This Row],[//]]="","",INDEX(INDIRECT($2:$2),KALINDO[[#This Row],[//]]))</f>
        <v/>
      </c>
      <c r="L530" s="29" t="str">
        <f ca="1">IF(KALINDO[[#This Row],[//]]="","",INDEX(INDIRECT($2:$2),KALINDO[[#This Row],[//]]))</f>
        <v/>
      </c>
      <c r="M530" s="29" t="str">
        <f ca="1">IF(KALINDO[[#This Row],[//]]="","",INDEX(INDIRECT($2:$2),KALINDO[[#This Row],[//]]))</f>
        <v/>
      </c>
      <c r="N530" s="33" t="str">
        <f ca="1">IF(KALINDO[[#This Row],[//]]="","",INDEX(INDIRECT($2:$2),KALINDO[[#This Row],[//]]))</f>
        <v/>
      </c>
      <c r="O530" s="44" t="str">
        <f ca="1">IF(KALINDO[[#This Row],[//]]="","",INDEX(INDIRECT($2:$2),KALINDO[[#This Row],[//]]))</f>
        <v/>
      </c>
      <c r="P530" s="44" t="str">
        <f ca="1">IF(KALINDO[[#This Row],[//]]="","",IF(INDEX(INDIRECT($2:$2),KALINDO[[#This Row],[//]])="","",INDEX(INDIRECT($2:$2),KALINDO[[#This Row],[//]])))</f>
        <v/>
      </c>
      <c r="Q530" s="33" t="str">
        <f ca="1">IF(KALINDO[[#This Row],[//]]="","",INDEX(INDIRECT($2:$2),KALINDO[[#This Row],[//]]))</f>
        <v/>
      </c>
      <c r="R5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30" s="45" t="str">
        <f ca="1">IF(KALINDO[[#This Row],[//]]="","",IF(INDEX(INDIRECT($2:$2),KALINDO[[#This Row],[//]])="","",INDEX(INDIRECT($2:$2),KALINDO[[#This Row],[//]])))</f>
        <v/>
      </c>
      <c r="U530" s="32" t="str">
        <f ca="1">IF(KALINDO[[#This Row],[//]]="","",INDEX(INDIRECT($2:$2),KALINDO[[#This Row],[//]]))</f>
        <v/>
      </c>
      <c r="V530" s="32" t="str">
        <f ca="1">LOWER(SUBSTITUTE(SUBSTITUTE(SUBSTITUTE(SUBSTITUTE(SUBSTITUTE(SUBSTITUTE(SUBSTITUTE(KALINDO[[#This Row],[N.B.nota]]," ",""),"-",""),"(",""),")",""),".",""),",",""),"/",""))</f>
        <v/>
      </c>
      <c r="W530" s="32" t="str">
        <f ca="1">IF(KALINDO[[#This Row],[concat]]="","",MATCH(KALINDO[[#This Row],[concat]],[3]!db[NB NOTA_C],0)+1)</f>
        <v/>
      </c>
      <c r="X530" s="32" t="str">
        <f ca="1">IF(KALINDO[[#This Row],[N.B.nota]]="","",ADDRESS(ROW(KALINDO[QB]),COLUMN(KALINDO[QB]))&amp;":"&amp;ADDRESS(ROW(),COLUMN(KALINDO[QB])))</f>
        <v/>
      </c>
      <c r="Y530" s="46" t="str">
        <f ca="1">IF(KALINDO[[#This Row],[//]]="","",HYPERLINK("[../DB.xlsx]DB!e"&amp;MATCH(KALINDO[[#This Row],[concat]],[3]!db[NB NOTA_C],0)+1,"&gt;"))</f>
        <v/>
      </c>
      <c r="Z530" s="32" t="str">
        <f ca="1">IF(KALINDO[[#This Row],[ID NOTA]]="",INDIRECT(ADDRESS(ROW()-1,COLUMN())),KALINDO[[#This Row],[ID NOTA]])</f>
        <v>ID NOTA_H</v>
      </c>
    </row>
    <row r="531" spans="1:26" x14ac:dyDescent="0.25">
      <c r="A531" s="32"/>
      <c r="B531" s="29" t="str">
        <f>IF(KALINDO[[#This Row],[N_ID]]="","",INDEX(Table1[ID],MATCH(KALINDO[[#This Row],[N_ID]],Table1[N_ID],0)))</f>
        <v/>
      </c>
      <c r="C531" s="29" t="str">
        <f ca="1">IF(KALINDO[[#This Row],[//]]="","",HYPERLINK("[NOTA.xlsx]NOTA!D"&amp;KALINDO[[#This Row],[//]]+2,"&gt;"))</f>
        <v/>
      </c>
      <c r="D531" s="29" t="str">
        <f>IF(KALINDO[[#This Row],[ID NOTA]]="","",INDEX(Table1[QB],MATCH(KALINDO[[#This Row],[ID NOTA]],Table1[ID],0)))</f>
        <v/>
      </c>
      <c r="E53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31" s="29"/>
      <c r="G531" s="30" t="str">
        <f ca="1">IF(KALINDO[[#This Row],[N_ID]]="","",INDEX(INDIRECT($2:$2),KALINDO[[#This Row],[//]]))</f>
        <v/>
      </c>
      <c r="H531" s="30" t="str">
        <f ca="1">IF(KALINDO[[#This Row],[N_ID]]="","",INDEX(INDIRECT($2:$2),KALINDO[[#This Row],[//]]))</f>
        <v/>
      </c>
      <c r="I531" s="32" t="str">
        <f ca="1">IF(KALINDO[[#This Row],[N_ID]]="","",INDEX(INDIRECT($2:$2),KALINDO[[#This Row],[//]]))</f>
        <v/>
      </c>
      <c r="J531" s="32" t="str">
        <f ca="1">IF(KALINDO[[#This Row],[//]]="","",INDEX([3]!db[NB PAJAK],KALINDO[[#This Row],[stt]]-1))</f>
        <v/>
      </c>
      <c r="K531" s="29" t="str">
        <f ca="1">IF(KALINDO[[#This Row],[//]]="","",INDEX(INDIRECT($2:$2),KALINDO[[#This Row],[//]]))</f>
        <v/>
      </c>
      <c r="L531" s="29" t="str">
        <f ca="1">IF(KALINDO[[#This Row],[//]]="","",INDEX(INDIRECT($2:$2),KALINDO[[#This Row],[//]]))</f>
        <v/>
      </c>
      <c r="M531" s="29" t="str">
        <f ca="1">IF(KALINDO[[#This Row],[//]]="","",INDEX(INDIRECT($2:$2),KALINDO[[#This Row],[//]]))</f>
        <v/>
      </c>
      <c r="N531" s="33" t="str">
        <f ca="1">IF(KALINDO[[#This Row],[//]]="","",INDEX(INDIRECT($2:$2),KALINDO[[#This Row],[//]]))</f>
        <v/>
      </c>
      <c r="O531" s="44" t="str">
        <f ca="1">IF(KALINDO[[#This Row],[//]]="","",INDEX(INDIRECT($2:$2),KALINDO[[#This Row],[//]]))</f>
        <v/>
      </c>
      <c r="P531" s="44" t="str">
        <f ca="1">IF(KALINDO[[#This Row],[//]]="","",IF(INDEX(INDIRECT($2:$2),KALINDO[[#This Row],[//]])="","",INDEX(INDIRECT($2:$2),KALINDO[[#This Row],[//]])))</f>
        <v/>
      </c>
      <c r="Q531" s="33" t="str">
        <f ca="1">IF(KALINDO[[#This Row],[//]]="","",INDEX(INDIRECT($2:$2),KALINDO[[#This Row],[//]]))</f>
        <v/>
      </c>
      <c r="R5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31" s="45" t="str">
        <f ca="1">IF(KALINDO[[#This Row],[//]]="","",IF(INDEX(INDIRECT($2:$2),KALINDO[[#This Row],[//]])="","",INDEX(INDIRECT($2:$2),KALINDO[[#This Row],[//]])))</f>
        <v/>
      </c>
      <c r="U531" s="32" t="str">
        <f ca="1">IF(KALINDO[[#This Row],[//]]="","",INDEX(INDIRECT($2:$2),KALINDO[[#This Row],[//]]))</f>
        <v/>
      </c>
      <c r="V531" s="32" t="str">
        <f ca="1">LOWER(SUBSTITUTE(SUBSTITUTE(SUBSTITUTE(SUBSTITUTE(SUBSTITUTE(SUBSTITUTE(SUBSTITUTE(KALINDO[[#This Row],[N.B.nota]]," ",""),"-",""),"(",""),")",""),".",""),",",""),"/",""))</f>
        <v/>
      </c>
      <c r="W531" s="32" t="str">
        <f ca="1">IF(KALINDO[[#This Row],[concat]]="","",MATCH(KALINDO[[#This Row],[concat]],[3]!db[NB NOTA_C],0)+1)</f>
        <v/>
      </c>
      <c r="X531" s="32" t="str">
        <f ca="1">IF(KALINDO[[#This Row],[N.B.nota]]="","",ADDRESS(ROW(KALINDO[QB]),COLUMN(KALINDO[QB]))&amp;":"&amp;ADDRESS(ROW(),COLUMN(KALINDO[QB])))</f>
        <v/>
      </c>
      <c r="Y531" s="46" t="str">
        <f ca="1">IF(KALINDO[[#This Row],[//]]="","",HYPERLINK("[../DB.xlsx]DB!e"&amp;MATCH(KALINDO[[#This Row],[concat]],[3]!db[NB NOTA_C],0)+1,"&gt;"))</f>
        <v/>
      </c>
      <c r="Z531" s="32" t="str">
        <f ca="1">IF(KALINDO[[#This Row],[ID NOTA]]="",INDIRECT(ADDRESS(ROW()-1,COLUMN())),KALINDO[[#This Row],[ID NOTA]])</f>
        <v>ID NOTA_H</v>
      </c>
    </row>
    <row r="532" spans="1:26" x14ac:dyDescent="0.25">
      <c r="A532" s="32"/>
      <c r="B532" s="29" t="str">
        <f>IF(KALINDO[[#This Row],[N_ID]]="","",INDEX(Table1[ID],MATCH(KALINDO[[#This Row],[N_ID]],Table1[N_ID],0)))</f>
        <v/>
      </c>
      <c r="C532" s="29" t="str">
        <f ca="1">IF(KALINDO[[#This Row],[//]]="","",HYPERLINK("[NOTA.xlsx]NOTA!D"&amp;KALINDO[[#This Row],[//]]+2,"&gt;"))</f>
        <v/>
      </c>
      <c r="D532" s="29" t="str">
        <f>IF(KALINDO[[#This Row],[ID NOTA]]="","",INDEX(Table1[QB],MATCH(KALINDO[[#This Row],[ID NOTA]],Table1[ID],0)))</f>
        <v/>
      </c>
      <c r="E53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32" s="29"/>
      <c r="G532" s="30" t="str">
        <f ca="1">IF(KALINDO[[#This Row],[N_ID]]="","",INDEX(INDIRECT($2:$2),KALINDO[[#This Row],[//]]))</f>
        <v/>
      </c>
      <c r="H532" s="30" t="str">
        <f ca="1">IF(KALINDO[[#This Row],[N_ID]]="","",INDEX(INDIRECT($2:$2),KALINDO[[#This Row],[//]]))</f>
        <v/>
      </c>
      <c r="I532" s="32" t="str">
        <f ca="1">IF(KALINDO[[#This Row],[N_ID]]="","",INDEX(INDIRECT($2:$2),KALINDO[[#This Row],[//]]))</f>
        <v/>
      </c>
      <c r="J532" s="32" t="str">
        <f ca="1">IF(KALINDO[[#This Row],[//]]="","",INDEX([3]!db[NB PAJAK],KALINDO[[#This Row],[stt]]-1))</f>
        <v/>
      </c>
      <c r="K532" s="29" t="str">
        <f ca="1">IF(KALINDO[[#This Row],[//]]="","",INDEX(INDIRECT($2:$2),KALINDO[[#This Row],[//]]))</f>
        <v/>
      </c>
      <c r="L532" s="29" t="str">
        <f ca="1">IF(KALINDO[[#This Row],[//]]="","",INDEX(INDIRECT($2:$2),KALINDO[[#This Row],[//]]))</f>
        <v/>
      </c>
      <c r="M532" s="29" t="str">
        <f ca="1">IF(KALINDO[[#This Row],[//]]="","",INDEX(INDIRECT($2:$2),KALINDO[[#This Row],[//]]))</f>
        <v/>
      </c>
      <c r="N532" s="33" t="str">
        <f ca="1">IF(KALINDO[[#This Row],[//]]="","",INDEX(INDIRECT($2:$2),KALINDO[[#This Row],[//]]))</f>
        <v/>
      </c>
      <c r="O532" s="44" t="str">
        <f ca="1">IF(KALINDO[[#This Row],[//]]="","",INDEX(INDIRECT($2:$2),KALINDO[[#This Row],[//]]))</f>
        <v/>
      </c>
      <c r="P532" s="44" t="str">
        <f ca="1">IF(KALINDO[[#This Row],[//]]="","",IF(INDEX(INDIRECT($2:$2),KALINDO[[#This Row],[//]])="","",INDEX(INDIRECT($2:$2),KALINDO[[#This Row],[//]])))</f>
        <v/>
      </c>
      <c r="Q532" s="33" t="str">
        <f ca="1">IF(KALINDO[[#This Row],[//]]="","",INDEX(INDIRECT($2:$2),KALINDO[[#This Row],[//]]))</f>
        <v/>
      </c>
      <c r="R5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32" s="45" t="str">
        <f ca="1">IF(KALINDO[[#This Row],[//]]="","",IF(INDEX(INDIRECT($2:$2),KALINDO[[#This Row],[//]])="","",INDEX(INDIRECT($2:$2),KALINDO[[#This Row],[//]])))</f>
        <v/>
      </c>
      <c r="U532" s="32" t="str">
        <f ca="1">IF(KALINDO[[#This Row],[//]]="","",INDEX(INDIRECT($2:$2),KALINDO[[#This Row],[//]]))</f>
        <v/>
      </c>
      <c r="V532" s="32" t="str">
        <f ca="1">LOWER(SUBSTITUTE(SUBSTITUTE(SUBSTITUTE(SUBSTITUTE(SUBSTITUTE(SUBSTITUTE(SUBSTITUTE(KALINDO[[#This Row],[N.B.nota]]," ",""),"-",""),"(",""),")",""),".",""),",",""),"/",""))</f>
        <v/>
      </c>
      <c r="W532" s="32" t="str">
        <f ca="1">IF(KALINDO[[#This Row],[concat]]="","",MATCH(KALINDO[[#This Row],[concat]],[3]!db[NB NOTA_C],0)+1)</f>
        <v/>
      </c>
      <c r="X532" s="32" t="str">
        <f ca="1">IF(KALINDO[[#This Row],[N.B.nota]]="","",ADDRESS(ROW(KALINDO[QB]),COLUMN(KALINDO[QB]))&amp;":"&amp;ADDRESS(ROW(),COLUMN(KALINDO[QB])))</f>
        <v/>
      </c>
      <c r="Y532" s="46" t="str">
        <f ca="1">IF(KALINDO[[#This Row],[//]]="","",HYPERLINK("[../DB.xlsx]DB!e"&amp;MATCH(KALINDO[[#This Row],[concat]],[3]!db[NB NOTA_C],0)+1,"&gt;"))</f>
        <v/>
      </c>
      <c r="Z532" s="32" t="str">
        <f ca="1">IF(KALINDO[[#This Row],[ID NOTA]]="",INDIRECT(ADDRESS(ROW()-1,COLUMN())),KALINDO[[#This Row],[ID NOTA]])</f>
        <v>ID NOTA_H</v>
      </c>
    </row>
    <row r="533" spans="1:26" x14ac:dyDescent="0.25">
      <c r="A533" s="32"/>
      <c r="B533" s="29" t="str">
        <f>IF(KALINDO[[#This Row],[N_ID]]="","",INDEX(Table1[ID],MATCH(KALINDO[[#This Row],[N_ID]],Table1[N_ID],0)))</f>
        <v/>
      </c>
      <c r="C533" s="29" t="str">
        <f ca="1">IF(KALINDO[[#This Row],[//]]="","",HYPERLINK("[NOTA.xlsx]NOTA!D"&amp;KALINDO[[#This Row],[//]]+2,"&gt;"))</f>
        <v/>
      </c>
      <c r="D533" s="29" t="str">
        <f>IF(KALINDO[[#This Row],[ID NOTA]]="","",INDEX(Table1[QB],MATCH(KALINDO[[#This Row],[ID NOTA]],Table1[ID],0)))</f>
        <v/>
      </c>
      <c r="E53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33" s="29"/>
      <c r="G533" s="30" t="str">
        <f ca="1">IF(KALINDO[[#This Row],[N_ID]]="","",INDEX(INDIRECT($2:$2),KALINDO[[#This Row],[//]]))</f>
        <v/>
      </c>
      <c r="H533" s="30" t="str">
        <f ca="1">IF(KALINDO[[#This Row],[N_ID]]="","",INDEX(INDIRECT($2:$2),KALINDO[[#This Row],[//]]))</f>
        <v/>
      </c>
      <c r="I533" s="32" t="str">
        <f ca="1">IF(KALINDO[[#This Row],[N_ID]]="","",INDEX(INDIRECT($2:$2),KALINDO[[#This Row],[//]]))</f>
        <v/>
      </c>
      <c r="J533" s="32" t="str">
        <f ca="1">IF(KALINDO[[#This Row],[//]]="","",INDEX([3]!db[NB PAJAK],KALINDO[[#This Row],[stt]]-1))</f>
        <v/>
      </c>
      <c r="K533" s="29" t="str">
        <f ca="1">IF(KALINDO[[#This Row],[//]]="","",INDEX(INDIRECT($2:$2),KALINDO[[#This Row],[//]]))</f>
        <v/>
      </c>
      <c r="L533" s="29" t="str">
        <f ca="1">IF(KALINDO[[#This Row],[//]]="","",INDEX(INDIRECT($2:$2),KALINDO[[#This Row],[//]]))</f>
        <v/>
      </c>
      <c r="M533" s="29" t="str">
        <f ca="1">IF(KALINDO[[#This Row],[//]]="","",INDEX(INDIRECT($2:$2),KALINDO[[#This Row],[//]]))</f>
        <v/>
      </c>
      <c r="N533" s="33" t="str">
        <f ca="1">IF(KALINDO[[#This Row],[//]]="","",INDEX(INDIRECT($2:$2),KALINDO[[#This Row],[//]]))</f>
        <v/>
      </c>
      <c r="O533" s="44" t="str">
        <f ca="1">IF(KALINDO[[#This Row],[//]]="","",INDEX(INDIRECT($2:$2),KALINDO[[#This Row],[//]]))</f>
        <v/>
      </c>
      <c r="P533" s="44" t="str">
        <f ca="1">IF(KALINDO[[#This Row],[//]]="","",IF(INDEX(INDIRECT($2:$2),KALINDO[[#This Row],[//]])="","",INDEX(INDIRECT($2:$2),KALINDO[[#This Row],[//]])))</f>
        <v/>
      </c>
      <c r="Q533" s="33" t="str">
        <f ca="1">IF(KALINDO[[#This Row],[//]]="","",INDEX(INDIRECT($2:$2),KALINDO[[#This Row],[//]]))</f>
        <v/>
      </c>
      <c r="R5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33" s="45" t="str">
        <f ca="1">IF(KALINDO[[#This Row],[//]]="","",IF(INDEX(INDIRECT($2:$2),KALINDO[[#This Row],[//]])="","",INDEX(INDIRECT($2:$2),KALINDO[[#This Row],[//]])))</f>
        <v/>
      </c>
      <c r="U533" s="32" t="str">
        <f ca="1">IF(KALINDO[[#This Row],[//]]="","",INDEX(INDIRECT($2:$2),KALINDO[[#This Row],[//]]))</f>
        <v/>
      </c>
      <c r="V533" s="32" t="str">
        <f ca="1">LOWER(SUBSTITUTE(SUBSTITUTE(SUBSTITUTE(SUBSTITUTE(SUBSTITUTE(SUBSTITUTE(SUBSTITUTE(KALINDO[[#This Row],[N.B.nota]]," ",""),"-",""),"(",""),")",""),".",""),",",""),"/",""))</f>
        <v/>
      </c>
      <c r="W533" s="32" t="str">
        <f ca="1">IF(KALINDO[[#This Row],[concat]]="","",MATCH(KALINDO[[#This Row],[concat]],[3]!db[NB NOTA_C],0)+1)</f>
        <v/>
      </c>
      <c r="X533" s="32" t="str">
        <f ca="1">IF(KALINDO[[#This Row],[N.B.nota]]="","",ADDRESS(ROW(KALINDO[QB]),COLUMN(KALINDO[QB]))&amp;":"&amp;ADDRESS(ROW(),COLUMN(KALINDO[QB])))</f>
        <v/>
      </c>
      <c r="Y533" s="46" t="str">
        <f ca="1">IF(KALINDO[[#This Row],[//]]="","",HYPERLINK("[../DB.xlsx]DB!e"&amp;MATCH(KALINDO[[#This Row],[concat]],[3]!db[NB NOTA_C],0)+1,"&gt;"))</f>
        <v/>
      </c>
      <c r="Z533" s="32" t="str">
        <f ca="1">IF(KALINDO[[#This Row],[ID NOTA]]="",INDIRECT(ADDRESS(ROW()-1,COLUMN())),KALINDO[[#This Row],[ID NOTA]])</f>
        <v>ID NOTA_H</v>
      </c>
    </row>
    <row r="534" spans="1:26" x14ac:dyDescent="0.25">
      <c r="A534" s="32"/>
      <c r="B534" s="29" t="str">
        <f>IF(KALINDO[[#This Row],[N_ID]]="","",INDEX(Table1[ID],MATCH(KALINDO[[#This Row],[N_ID]],Table1[N_ID],0)))</f>
        <v/>
      </c>
      <c r="C534" s="29" t="str">
        <f ca="1">IF(KALINDO[[#This Row],[//]]="","",HYPERLINK("[NOTA.xlsx]NOTA!D"&amp;KALINDO[[#This Row],[//]]+2,"&gt;"))</f>
        <v/>
      </c>
      <c r="D534" s="29" t="str">
        <f>IF(KALINDO[[#This Row],[ID NOTA]]="","",INDEX(Table1[QB],MATCH(KALINDO[[#This Row],[ID NOTA]],Table1[ID],0)))</f>
        <v/>
      </c>
      <c r="E53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34" s="29"/>
      <c r="G534" s="30" t="str">
        <f ca="1">IF(KALINDO[[#This Row],[N_ID]]="","",INDEX(INDIRECT($2:$2),KALINDO[[#This Row],[//]]))</f>
        <v/>
      </c>
      <c r="H534" s="30" t="str">
        <f ca="1">IF(KALINDO[[#This Row],[N_ID]]="","",INDEX(INDIRECT($2:$2),KALINDO[[#This Row],[//]]))</f>
        <v/>
      </c>
      <c r="I534" s="32" t="str">
        <f ca="1">IF(KALINDO[[#This Row],[N_ID]]="","",INDEX(INDIRECT($2:$2),KALINDO[[#This Row],[//]]))</f>
        <v/>
      </c>
      <c r="J534" s="32" t="str">
        <f ca="1">IF(KALINDO[[#This Row],[//]]="","",INDEX([3]!db[NB PAJAK],KALINDO[[#This Row],[stt]]-1))</f>
        <v/>
      </c>
      <c r="K534" s="29" t="str">
        <f ca="1">IF(KALINDO[[#This Row],[//]]="","",INDEX(INDIRECT($2:$2),KALINDO[[#This Row],[//]]))</f>
        <v/>
      </c>
      <c r="L534" s="29" t="str">
        <f ca="1">IF(KALINDO[[#This Row],[//]]="","",INDEX(INDIRECT($2:$2),KALINDO[[#This Row],[//]]))</f>
        <v/>
      </c>
      <c r="M534" s="29" t="str">
        <f ca="1">IF(KALINDO[[#This Row],[//]]="","",INDEX(INDIRECT($2:$2),KALINDO[[#This Row],[//]]))</f>
        <v/>
      </c>
      <c r="N534" s="33" t="str">
        <f ca="1">IF(KALINDO[[#This Row],[//]]="","",INDEX(INDIRECT($2:$2),KALINDO[[#This Row],[//]]))</f>
        <v/>
      </c>
      <c r="O534" s="44" t="str">
        <f ca="1">IF(KALINDO[[#This Row],[//]]="","",INDEX(INDIRECT($2:$2),KALINDO[[#This Row],[//]]))</f>
        <v/>
      </c>
      <c r="P534" s="44" t="str">
        <f ca="1">IF(KALINDO[[#This Row],[//]]="","",IF(INDEX(INDIRECT($2:$2),KALINDO[[#This Row],[//]])="","",INDEX(INDIRECT($2:$2),KALINDO[[#This Row],[//]])))</f>
        <v/>
      </c>
      <c r="Q534" s="33" t="str">
        <f ca="1">IF(KALINDO[[#This Row],[//]]="","",INDEX(INDIRECT($2:$2),KALINDO[[#This Row],[//]]))</f>
        <v/>
      </c>
      <c r="R5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34" s="45" t="str">
        <f ca="1">IF(KALINDO[[#This Row],[//]]="","",IF(INDEX(INDIRECT($2:$2),KALINDO[[#This Row],[//]])="","",INDEX(INDIRECT($2:$2),KALINDO[[#This Row],[//]])))</f>
        <v/>
      </c>
      <c r="U534" s="32" t="str">
        <f ca="1">IF(KALINDO[[#This Row],[//]]="","",INDEX(INDIRECT($2:$2),KALINDO[[#This Row],[//]]))</f>
        <v/>
      </c>
      <c r="V534" s="32" t="str">
        <f ca="1">LOWER(SUBSTITUTE(SUBSTITUTE(SUBSTITUTE(SUBSTITUTE(SUBSTITUTE(SUBSTITUTE(SUBSTITUTE(KALINDO[[#This Row],[N.B.nota]]," ",""),"-",""),"(",""),")",""),".",""),",",""),"/",""))</f>
        <v/>
      </c>
      <c r="W534" s="32" t="str">
        <f ca="1">IF(KALINDO[[#This Row],[concat]]="","",MATCH(KALINDO[[#This Row],[concat]],[3]!db[NB NOTA_C],0)+1)</f>
        <v/>
      </c>
      <c r="X534" s="32" t="str">
        <f ca="1">IF(KALINDO[[#This Row],[N.B.nota]]="","",ADDRESS(ROW(KALINDO[QB]),COLUMN(KALINDO[QB]))&amp;":"&amp;ADDRESS(ROW(),COLUMN(KALINDO[QB])))</f>
        <v/>
      </c>
      <c r="Y534" s="46" t="str">
        <f ca="1">IF(KALINDO[[#This Row],[//]]="","",HYPERLINK("[../DB.xlsx]DB!e"&amp;MATCH(KALINDO[[#This Row],[concat]],[3]!db[NB NOTA_C],0)+1,"&gt;"))</f>
        <v/>
      </c>
      <c r="Z534" s="32" t="str">
        <f ca="1">IF(KALINDO[[#This Row],[ID NOTA]]="",INDIRECT(ADDRESS(ROW()-1,COLUMN())),KALINDO[[#This Row],[ID NOTA]])</f>
        <v>ID NOTA_H</v>
      </c>
    </row>
    <row r="535" spans="1:26" x14ac:dyDescent="0.25">
      <c r="A535" s="32"/>
      <c r="B535" s="29" t="str">
        <f>IF(KALINDO[[#This Row],[N_ID]]="","",INDEX(Table1[ID],MATCH(KALINDO[[#This Row],[N_ID]],Table1[N_ID],0)))</f>
        <v/>
      </c>
      <c r="C535" s="29" t="str">
        <f ca="1">IF(KALINDO[[#This Row],[//]]="","",HYPERLINK("[NOTA.xlsx]NOTA!D"&amp;KALINDO[[#This Row],[//]]+2,"&gt;"))</f>
        <v/>
      </c>
      <c r="D535" s="29" t="str">
        <f>IF(KALINDO[[#This Row],[ID NOTA]]="","",INDEX(Table1[QB],MATCH(KALINDO[[#This Row],[ID NOTA]],Table1[ID],0)))</f>
        <v/>
      </c>
      <c r="E53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35" s="29"/>
      <c r="G535" s="30" t="str">
        <f ca="1">IF(KALINDO[[#This Row],[N_ID]]="","",INDEX(INDIRECT($2:$2),KALINDO[[#This Row],[//]]))</f>
        <v/>
      </c>
      <c r="H535" s="30" t="str">
        <f ca="1">IF(KALINDO[[#This Row],[N_ID]]="","",INDEX(INDIRECT($2:$2),KALINDO[[#This Row],[//]]))</f>
        <v/>
      </c>
      <c r="I535" s="32" t="str">
        <f ca="1">IF(KALINDO[[#This Row],[N_ID]]="","",INDEX(INDIRECT($2:$2),KALINDO[[#This Row],[//]]))</f>
        <v/>
      </c>
      <c r="J535" s="32" t="str">
        <f ca="1">IF(KALINDO[[#This Row],[//]]="","",INDEX([3]!db[NB PAJAK],KALINDO[[#This Row],[stt]]-1))</f>
        <v/>
      </c>
      <c r="K535" s="29" t="str">
        <f ca="1">IF(KALINDO[[#This Row],[//]]="","",INDEX(INDIRECT($2:$2),KALINDO[[#This Row],[//]]))</f>
        <v/>
      </c>
      <c r="L535" s="29" t="str">
        <f ca="1">IF(KALINDO[[#This Row],[//]]="","",INDEX(INDIRECT($2:$2),KALINDO[[#This Row],[//]]))</f>
        <v/>
      </c>
      <c r="M535" s="29" t="str">
        <f ca="1">IF(KALINDO[[#This Row],[//]]="","",INDEX(INDIRECT($2:$2),KALINDO[[#This Row],[//]]))</f>
        <v/>
      </c>
      <c r="N535" s="33" t="str">
        <f ca="1">IF(KALINDO[[#This Row],[//]]="","",INDEX(INDIRECT($2:$2),KALINDO[[#This Row],[//]]))</f>
        <v/>
      </c>
      <c r="O535" s="44" t="str">
        <f ca="1">IF(KALINDO[[#This Row],[//]]="","",INDEX(INDIRECT($2:$2),KALINDO[[#This Row],[//]]))</f>
        <v/>
      </c>
      <c r="P535" s="44" t="str">
        <f ca="1">IF(KALINDO[[#This Row],[//]]="","",IF(INDEX(INDIRECT($2:$2),KALINDO[[#This Row],[//]])="","",INDEX(INDIRECT($2:$2),KALINDO[[#This Row],[//]])))</f>
        <v/>
      </c>
      <c r="Q535" s="33" t="str">
        <f ca="1">IF(KALINDO[[#This Row],[//]]="","",INDEX(INDIRECT($2:$2),KALINDO[[#This Row],[//]]))</f>
        <v/>
      </c>
      <c r="R5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35" s="45" t="str">
        <f ca="1">IF(KALINDO[[#This Row],[//]]="","",IF(INDEX(INDIRECT($2:$2),KALINDO[[#This Row],[//]])="","",INDEX(INDIRECT($2:$2),KALINDO[[#This Row],[//]])))</f>
        <v/>
      </c>
      <c r="U535" s="32" t="str">
        <f ca="1">IF(KALINDO[[#This Row],[//]]="","",INDEX(INDIRECT($2:$2),KALINDO[[#This Row],[//]]))</f>
        <v/>
      </c>
      <c r="V535" s="32" t="str">
        <f ca="1">LOWER(SUBSTITUTE(SUBSTITUTE(SUBSTITUTE(SUBSTITUTE(SUBSTITUTE(SUBSTITUTE(SUBSTITUTE(KALINDO[[#This Row],[N.B.nota]]," ",""),"-",""),"(",""),")",""),".",""),",",""),"/",""))</f>
        <v/>
      </c>
      <c r="W535" s="32" t="str">
        <f ca="1">IF(KALINDO[[#This Row],[concat]]="","",MATCH(KALINDO[[#This Row],[concat]],[3]!db[NB NOTA_C],0)+1)</f>
        <v/>
      </c>
      <c r="X535" s="32" t="str">
        <f ca="1">IF(KALINDO[[#This Row],[N.B.nota]]="","",ADDRESS(ROW(KALINDO[QB]),COLUMN(KALINDO[QB]))&amp;":"&amp;ADDRESS(ROW(),COLUMN(KALINDO[QB])))</f>
        <v/>
      </c>
      <c r="Y535" s="46" t="str">
        <f ca="1">IF(KALINDO[[#This Row],[//]]="","",HYPERLINK("[../DB.xlsx]DB!e"&amp;MATCH(KALINDO[[#This Row],[concat]],[3]!db[NB NOTA_C],0)+1,"&gt;"))</f>
        <v/>
      </c>
      <c r="Z535" s="32" t="str">
        <f ca="1">IF(KALINDO[[#This Row],[ID NOTA]]="",INDIRECT(ADDRESS(ROW()-1,COLUMN())),KALINDO[[#This Row],[ID NOTA]])</f>
        <v>ID NOTA_H</v>
      </c>
    </row>
    <row r="536" spans="1:26" x14ac:dyDescent="0.25">
      <c r="A536" s="32"/>
      <c r="B536" s="29" t="str">
        <f>IF(KALINDO[[#This Row],[N_ID]]="","",INDEX(Table1[ID],MATCH(KALINDO[[#This Row],[N_ID]],Table1[N_ID],0)))</f>
        <v/>
      </c>
      <c r="C536" s="29" t="str">
        <f ca="1">IF(KALINDO[[#This Row],[//]]="","",HYPERLINK("[NOTA.xlsx]NOTA!D"&amp;KALINDO[[#This Row],[//]]+2,"&gt;"))</f>
        <v/>
      </c>
      <c r="D536" s="29" t="str">
        <f>IF(KALINDO[[#This Row],[ID NOTA]]="","",INDEX(Table1[QB],MATCH(KALINDO[[#This Row],[ID NOTA]],Table1[ID],0)))</f>
        <v/>
      </c>
      <c r="E53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36" s="29"/>
      <c r="G536" s="30" t="str">
        <f ca="1">IF(KALINDO[[#This Row],[N_ID]]="","",INDEX(INDIRECT($2:$2),KALINDO[[#This Row],[//]]))</f>
        <v/>
      </c>
      <c r="H536" s="30" t="str">
        <f ca="1">IF(KALINDO[[#This Row],[N_ID]]="","",INDEX(INDIRECT($2:$2),KALINDO[[#This Row],[//]]))</f>
        <v/>
      </c>
      <c r="I536" s="32" t="str">
        <f ca="1">IF(KALINDO[[#This Row],[N_ID]]="","",INDEX(INDIRECT($2:$2),KALINDO[[#This Row],[//]]))</f>
        <v/>
      </c>
      <c r="J536" s="32" t="str">
        <f ca="1">IF(KALINDO[[#This Row],[//]]="","",INDEX([3]!db[NB PAJAK],KALINDO[[#This Row],[stt]]-1))</f>
        <v/>
      </c>
      <c r="K536" s="29" t="str">
        <f ca="1">IF(KALINDO[[#This Row],[//]]="","",INDEX(INDIRECT($2:$2),KALINDO[[#This Row],[//]]))</f>
        <v/>
      </c>
      <c r="L536" s="29" t="str">
        <f ca="1">IF(KALINDO[[#This Row],[//]]="","",INDEX(INDIRECT($2:$2),KALINDO[[#This Row],[//]]))</f>
        <v/>
      </c>
      <c r="M536" s="29" t="str">
        <f ca="1">IF(KALINDO[[#This Row],[//]]="","",INDEX(INDIRECT($2:$2),KALINDO[[#This Row],[//]]))</f>
        <v/>
      </c>
      <c r="N536" s="33" t="str">
        <f ca="1">IF(KALINDO[[#This Row],[//]]="","",INDEX(INDIRECT($2:$2),KALINDO[[#This Row],[//]]))</f>
        <v/>
      </c>
      <c r="O536" s="44" t="str">
        <f ca="1">IF(KALINDO[[#This Row],[//]]="","",INDEX(INDIRECT($2:$2),KALINDO[[#This Row],[//]]))</f>
        <v/>
      </c>
      <c r="P536" s="44" t="str">
        <f ca="1">IF(KALINDO[[#This Row],[//]]="","",IF(INDEX(INDIRECT($2:$2),KALINDO[[#This Row],[//]])="","",INDEX(INDIRECT($2:$2),KALINDO[[#This Row],[//]])))</f>
        <v/>
      </c>
      <c r="Q536" s="33" t="str">
        <f ca="1">IF(KALINDO[[#This Row],[//]]="","",INDEX(INDIRECT($2:$2),KALINDO[[#This Row],[//]]))</f>
        <v/>
      </c>
      <c r="R5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36" s="45" t="str">
        <f ca="1">IF(KALINDO[[#This Row],[//]]="","",IF(INDEX(INDIRECT($2:$2),KALINDO[[#This Row],[//]])="","",INDEX(INDIRECT($2:$2),KALINDO[[#This Row],[//]])))</f>
        <v/>
      </c>
      <c r="U536" s="32" t="str">
        <f ca="1">IF(KALINDO[[#This Row],[//]]="","",INDEX(INDIRECT($2:$2),KALINDO[[#This Row],[//]]))</f>
        <v/>
      </c>
      <c r="V536" s="32" t="str">
        <f ca="1">LOWER(SUBSTITUTE(SUBSTITUTE(SUBSTITUTE(SUBSTITUTE(SUBSTITUTE(SUBSTITUTE(SUBSTITUTE(KALINDO[[#This Row],[N.B.nota]]," ",""),"-",""),"(",""),")",""),".",""),",",""),"/",""))</f>
        <v/>
      </c>
      <c r="W536" s="32" t="str">
        <f ca="1">IF(KALINDO[[#This Row],[concat]]="","",MATCH(KALINDO[[#This Row],[concat]],[3]!db[NB NOTA_C],0)+1)</f>
        <v/>
      </c>
      <c r="X536" s="32" t="str">
        <f ca="1">IF(KALINDO[[#This Row],[N.B.nota]]="","",ADDRESS(ROW(KALINDO[QB]),COLUMN(KALINDO[QB]))&amp;":"&amp;ADDRESS(ROW(),COLUMN(KALINDO[QB])))</f>
        <v/>
      </c>
      <c r="Y536" s="46" t="str">
        <f ca="1">IF(KALINDO[[#This Row],[//]]="","",HYPERLINK("[../DB.xlsx]DB!e"&amp;MATCH(KALINDO[[#This Row],[concat]],[3]!db[NB NOTA_C],0)+1,"&gt;"))</f>
        <v/>
      </c>
      <c r="Z536" s="32" t="str">
        <f ca="1">IF(KALINDO[[#This Row],[ID NOTA]]="",INDIRECT(ADDRESS(ROW()-1,COLUMN())),KALINDO[[#This Row],[ID NOTA]])</f>
        <v>ID NOTA_H</v>
      </c>
    </row>
    <row r="537" spans="1:26" x14ac:dyDescent="0.25">
      <c r="A537" s="32"/>
      <c r="B537" s="29" t="str">
        <f>IF(KALINDO[[#This Row],[N_ID]]="","",INDEX(Table1[ID],MATCH(KALINDO[[#This Row],[N_ID]],Table1[N_ID],0)))</f>
        <v/>
      </c>
      <c r="C537" s="29" t="str">
        <f ca="1">IF(KALINDO[[#This Row],[//]]="","",HYPERLINK("[NOTA.xlsx]NOTA!D"&amp;KALINDO[[#This Row],[//]]+2,"&gt;"))</f>
        <v/>
      </c>
      <c r="D537" s="29" t="str">
        <f>IF(KALINDO[[#This Row],[ID NOTA]]="","",INDEX(Table1[QB],MATCH(KALINDO[[#This Row],[ID NOTA]],Table1[ID],0)))</f>
        <v/>
      </c>
      <c r="E53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37" s="29"/>
      <c r="G537" s="30" t="str">
        <f ca="1">IF(KALINDO[[#This Row],[N_ID]]="","",INDEX(INDIRECT($2:$2),KALINDO[[#This Row],[//]]))</f>
        <v/>
      </c>
      <c r="H537" s="30" t="str">
        <f ca="1">IF(KALINDO[[#This Row],[N_ID]]="","",INDEX(INDIRECT($2:$2),KALINDO[[#This Row],[//]]))</f>
        <v/>
      </c>
      <c r="I537" s="32" t="str">
        <f ca="1">IF(KALINDO[[#This Row],[N_ID]]="","",INDEX(INDIRECT($2:$2),KALINDO[[#This Row],[//]]))</f>
        <v/>
      </c>
      <c r="J537" s="32" t="str">
        <f ca="1">IF(KALINDO[[#This Row],[//]]="","",INDEX([3]!db[NB PAJAK],KALINDO[[#This Row],[stt]]-1))</f>
        <v/>
      </c>
      <c r="K537" s="29" t="str">
        <f ca="1">IF(KALINDO[[#This Row],[//]]="","",INDEX(INDIRECT($2:$2),KALINDO[[#This Row],[//]]))</f>
        <v/>
      </c>
      <c r="L537" s="29" t="str">
        <f ca="1">IF(KALINDO[[#This Row],[//]]="","",INDEX(INDIRECT($2:$2),KALINDO[[#This Row],[//]]))</f>
        <v/>
      </c>
      <c r="M537" s="29" t="str">
        <f ca="1">IF(KALINDO[[#This Row],[//]]="","",INDEX(INDIRECT($2:$2),KALINDO[[#This Row],[//]]))</f>
        <v/>
      </c>
      <c r="N537" s="33" t="str">
        <f ca="1">IF(KALINDO[[#This Row],[//]]="","",INDEX(INDIRECT($2:$2),KALINDO[[#This Row],[//]]))</f>
        <v/>
      </c>
      <c r="O537" s="44" t="str">
        <f ca="1">IF(KALINDO[[#This Row],[//]]="","",INDEX(INDIRECT($2:$2),KALINDO[[#This Row],[//]]))</f>
        <v/>
      </c>
      <c r="P537" s="44" t="str">
        <f ca="1">IF(KALINDO[[#This Row],[//]]="","",IF(INDEX(INDIRECT($2:$2),KALINDO[[#This Row],[//]])="","",INDEX(INDIRECT($2:$2),KALINDO[[#This Row],[//]])))</f>
        <v/>
      </c>
      <c r="Q537" s="33" t="str">
        <f ca="1">IF(KALINDO[[#This Row],[//]]="","",INDEX(INDIRECT($2:$2),KALINDO[[#This Row],[//]]))</f>
        <v/>
      </c>
      <c r="R5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37" s="45" t="str">
        <f ca="1">IF(KALINDO[[#This Row],[//]]="","",IF(INDEX(INDIRECT($2:$2),KALINDO[[#This Row],[//]])="","",INDEX(INDIRECT($2:$2),KALINDO[[#This Row],[//]])))</f>
        <v/>
      </c>
      <c r="U537" s="32" t="str">
        <f ca="1">IF(KALINDO[[#This Row],[//]]="","",INDEX(INDIRECT($2:$2),KALINDO[[#This Row],[//]]))</f>
        <v/>
      </c>
      <c r="V537" s="32" t="str">
        <f ca="1">LOWER(SUBSTITUTE(SUBSTITUTE(SUBSTITUTE(SUBSTITUTE(SUBSTITUTE(SUBSTITUTE(SUBSTITUTE(KALINDO[[#This Row],[N.B.nota]]," ",""),"-",""),"(",""),")",""),".",""),",",""),"/",""))</f>
        <v/>
      </c>
      <c r="W537" s="32" t="str">
        <f ca="1">IF(KALINDO[[#This Row],[concat]]="","",MATCH(KALINDO[[#This Row],[concat]],[3]!db[NB NOTA_C],0)+1)</f>
        <v/>
      </c>
      <c r="X537" s="32" t="str">
        <f ca="1">IF(KALINDO[[#This Row],[N.B.nota]]="","",ADDRESS(ROW(KALINDO[QB]),COLUMN(KALINDO[QB]))&amp;":"&amp;ADDRESS(ROW(),COLUMN(KALINDO[QB])))</f>
        <v/>
      </c>
      <c r="Y537" s="46" t="str">
        <f ca="1">IF(KALINDO[[#This Row],[//]]="","",HYPERLINK("[../DB.xlsx]DB!e"&amp;MATCH(KALINDO[[#This Row],[concat]],[3]!db[NB NOTA_C],0)+1,"&gt;"))</f>
        <v/>
      </c>
      <c r="Z537" s="32" t="str">
        <f ca="1">IF(KALINDO[[#This Row],[ID NOTA]]="",INDIRECT(ADDRESS(ROW()-1,COLUMN())),KALINDO[[#This Row],[ID NOTA]])</f>
        <v>ID NOTA_H</v>
      </c>
    </row>
    <row r="538" spans="1:26" x14ac:dyDescent="0.25">
      <c r="A538" s="32"/>
      <c r="B538" s="29" t="str">
        <f>IF(KALINDO[[#This Row],[N_ID]]="","",INDEX(Table1[ID],MATCH(KALINDO[[#This Row],[N_ID]],Table1[N_ID],0)))</f>
        <v/>
      </c>
      <c r="C538" s="29" t="str">
        <f ca="1">IF(KALINDO[[#This Row],[//]]="","",HYPERLINK("[NOTA.xlsx]NOTA!D"&amp;KALINDO[[#This Row],[//]]+2,"&gt;"))</f>
        <v/>
      </c>
      <c r="D538" s="29" t="str">
        <f>IF(KALINDO[[#This Row],[ID NOTA]]="","",INDEX(Table1[QB],MATCH(KALINDO[[#This Row],[ID NOTA]],Table1[ID],0)))</f>
        <v/>
      </c>
      <c r="E53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38" s="29"/>
      <c r="G538" s="30" t="str">
        <f ca="1">IF(KALINDO[[#This Row],[N_ID]]="","",INDEX(INDIRECT($2:$2),KALINDO[[#This Row],[//]]))</f>
        <v/>
      </c>
      <c r="H538" s="30" t="str">
        <f ca="1">IF(KALINDO[[#This Row],[N_ID]]="","",INDEX(INDIRECT($2:$2),KALINDO[[#This Row],[//]]))</f>
        <v/>
      </c>
      <c r="I538" s="32" t="str">
        <f ca="1">IF(KALINDO[[#This Row],[N_ID]]="","",INDEX(INDIRECT($2:$2),KALINDO[[#This Row],[//]]))</f>
        <v/>
      </c>
      <c r="J538" s="32" t="str">
        <f ca="1">IF(KALINDO[[#This Row],[//]]="","",INDEX([3]!db[NB PAJAK],KALINDO[[#This Row],[stt]]-1))</f>
        <v/>
      </c>
      <c r="K538" s="29" t="str">
        <f ca="1">IF(KALINDO[[#This Row],[//]]="","",INDEX(INDIRECT($2:$2),KALINDO[[#This Row],[//]]))</f>
        <v/>
      </c>
      <c r="L538" s="29" t="str">
        <f ca="1">IF(KALINDO[[#This Row],[//]]="","",INDEX(INDIRECT($2:$2),KALINDO[[#This Row],[//]]))</f>
        <v/>
      </c>
      <c r="M538" s="29" t="str">
        <f ca="1">IF(KALINDO[[#This Row],[//]]="","",INDEX(INDIRECT($2:$2),KALINDO[[#This Row],[//]]))</f>
        <v/>
      </c>
      <c r="N538" s="33" t="str">
        <f ca="1">IF(KALINDO[[#This Row],[//]]="","",INDEX(INDIRECT($2:$2),KALINDO[[#This Row],[//]]))</f>
        <v/>
      </c>
      <c r="O538" s="44" t="str">
        <f ca="1">IF(KALINDO[[#This Row],[//]]="","",INDEX(INDIRECT($2:$2),KALINDO[[#This Row],[//]]))</f>
        <v/>
      </c>
      <c r="P538" s="44" t="str">
        <f ca="1">IF(KALINDO[[#This Row],[//]]="","",IF(INDEX(INDIRECT($2:$2),KALINDO[[#This Row],[//]])="","",INDEX(INDIRECT($2:$2),KALINDO[[#This Row],[//]])))</f>
        <v/>
      </c>
      <c r="Q538" s="33" t="str">
        <f ca="1">IF(KALINDO[[#This Row],[//]]="","",INDEX(INDIRECT($2:$2),KALINDO[[#This Row],[//]]))</f>
        <v/>
      </c>
      <c r="R5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38" s="45" t="str">
        <f ca="1">IF(KALINDO[[#This Row],[//]]="","",IF(INDEX(INDIRECT($2:$2),KALINDO[[#This Row],[//]])="","",INDEX(INDIRECT($2:$2),KALINDO[[#This Row],[//]])))</f>
        <v/>
      </c>
      <c r="U538" s="32" t="str">
        <f ca="1">IF(KALINDO[[#This Row],[//]]="","",INDEX(INDIRECT($2:$2),KALINDO[[#This Row],[//]]))</f>
        <v/>
      </c>
      <c r="V538" s="32" t="str">
        <f ca="1">LOWER(SUBSTITUTE(SUBSTITUTE(SUBSTITUTE(SUBSTITUTE(SUBSTITUTE(SUBSTITUTE(SUBSTITUTE(KALINDO[[#This Row],[N.B.nota]]," ",""),"-",""),"(",""),")",""),".",""),",",""),"/",""))</f>
        <v/>
      </c>
      <c r="W538" s="32" t="str">
        <f ca="1">IF(KALINDO[[#This Row],[concat]]="","",MATCH(KALINDO[[#This Row],[concat]],[3]!db[NB NOTA_C],0)+1)</f>
        <v/>
      </c>
      <c r="X538" s="32" t="str">
        <f ca="1">IF(KALINDO[[#This Row],[N.B.nota]]="","",ADDRESS(ROW(KALINDO[QB]),COLUMN(KALINDO[QB]))&amp;":"&amp;ADDRESS(ROW(),COLUMN(KALINDO[QB])))</f>
        <v/>
      </c>
      <c r="Y538" s="46" t="str">
        <f ca="1">IF(KALINDO[[#This Row],[//]]="","",HYPERLINK("[../DB.xlsx]DB!e"&amp;MATCH(KALINDO[[#This Row],[concat]],[3]!db[NB NOTA_C],0)+1,"&gt;"))</f>
        <v/>
      </c>
      <c r="Z538" s="32" t="str">
        <f ca="1">IF(KALINDO[[#This Row],[ID NOTA]]="",INDIRECT(ADDRESS(ROW()-1,COLUMN())),KALINDO[[#This Row],[ID NOTA]])</f>
        <v>ID NOTA_H</v>
      </c>
    </row>
    <row r="539" spans="1:26" x14ac:dyDescent="0.25">
      <c r="A539" s="32"/>
      <c r="B539" s="29" t="str">
        <f>IF(KALINDO[[#This Row],[N_ID]]="","",INDEX(Table1[ID],MATCH(KALINDO[[#This Row],[N_ID]],Table1[N_ID],0)))</f>
        <v/>
      </c>
      <c r="C539" s="29" t="str">
        <f ca="1">IF(KALINDO[[#This Row],[//]]="","",HYPERLINK("[NOTA.xlsx]NOTA!D"&amp;KALINDO[[#This Row],[//]]+2,"&gt;"))</f>
        <v/>
      </c>
      <c r="D539" s="29" t="str">
        <f>IF(KALINDO[[#This Row],[ID NOTA]]="","",INDEX(Table1[QB],MATCH(KALINDO[[#This Row],[ID NOTA]],Table1[ID],0)))</f>
        <v/>
      </c>
      <c r="E53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39" s="29"/>
      <c r="G539" s="30" t="str">
        <f ca="1">IF(KALINDO[[#This Row],[N_ID]]="","",INDEX(INDIRECT($2:$2),KALINDO[[#This Row],[//]]))</f>
        <v/>
      </c>
      <c r="H539" s="30" t="str">
        <f ca="1">IF(KALINDO[[#This Row],[N_ID]]="","",INDEX(INDIRECT($2:$2),KALINDO[[#This Row],[//]]))</f>
        <v/>
      </c>
      <c r="I539" s="32" t="str">
        <f ca="1">IF(KALINDO[[#This Row],[N_ID]]="","",INDEX(INDIRECT($2:$2),KALINDO[[#This Row],[//]]))</f>
        <v/>
      </c>
      <c r="J539" s="32" t="str">
        <f ca="1">IF(KALINDO[[#This Row],[//]]="","",INDEX([3]!db[NB PAJAK],KALINDO[[#This Row],[stt]]-1))</f>
        <v/>
      </c>
      <c r="K539" s="29" t="str">
        <f ca="1">IF(KALINDO[[#This Row],[//]]="","",INDEX(INDIRECT($2:$2),KALINDO[[#This Row],[//]]))</f>
        <v/>
      </c>
      <c r="L539" s="29" t="str">
        <f ca="1">IF(KALINDO[[#This Row],[//]]="","",INDEX(INDIRECT($2:$2),KALINDO[[#This Row],[//]]))</f>
        <v/>
      </c>
      <c r="M539" s="29" t="str">
        <f ca="1">IF(KALINDO[[#This Row],[//]]="","",INDEX(INDIRECT($2:$2),KALINDO[[#This Row],[//]]))</f>
        <v/>
      </c>
      <c r="N539" s="33" t="str">
        <f ca="1">IF(KALINDO[[#This Row],[//]]="","",INDEX(INDIRECT($2:$2),KALINDO[[#This Row],[//]]))</f>
        <v/>
      </c>
      <c r="O539" s="44" t="str">
        <f ca="1">IF(KALINDO[[#This Row],[//]]="","",INDEX(INDIRECT($2:$2),KALINDO[[#This Row],[//]]))</f>
        <v/>
      </c>
      <c r="P539" s="44" t="str">
        <f ca="1">IF(KALINDO[[#This Row],[//]]="","",IF(INDEX(INDIRECT($2:$2),KALINDO[[#This Row],[//]])="","",INDEX(INDIRECT($2:$2),KALINDO[[#This Row],[//]])))</f>
        <v/>
      </c>
      <c r="Q539" s="33" t="str">
        <f ca="1">IF(KALINDO[[#This Row],[//]]="","",INDEX(INDIRECT($2:$2),KALINDO[[#This Row],[//]]))</f>
        <v/>
      </c>
      <c r="R5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39" s="45" t="str">
        <f ca="1">IF(KALINDO[[#This Row],[//]]="","",IF(INDEX(INDIRECT($2:$2),KALINDO[[#This Row],[//]])="","",INDEX(INDIRECT($2:$2),KALINDO[[#This Row],[//]])))</f>
        <v/>
      </c>
      <c r="U539" s="32" t="str">
        <f ca="1">IF(KALINDO[[#This Row],[//]]="","",INDEX(INDIRECT($2:$2),KALINDO[[#This Row],[//]]))</f>
        <v/>
      </c>
      <c r="V539" s="32" t="str">
        <f ca="1">LOWER(SUBSTITUTE(SUBSTITUTE(SUBSTITUTE(SUBSTITUTE(SUBSTITUTE(SUBSTITUTE(SUBSTITUTE(KALINDO[[#This Row],[N.B.nota]]," ",""),"-",""),"(",""),")",""),".",""),",",""),"/",""))</f>
        <v/>
      </c>
      <c r="W539" s="32" t="str">
        <f ca="1">IF(KALINDO[[#This Row],[concat]]="","",MATCH(KALINDO[[#This Row],[concat]],[3]!db[NB NOTA_C],0)+1)</f>
        <v/>
      </c>
      <c r="X539" s="32" t="str">
        <f ca="1">IF(KALINDO[[#This Row],[N.B.nota]]="","",ADDRESS(ROW(KALINDO[QB]),COLUMN(KALINDO[QB]))&amp;":"&amp;ADDRESS(ROW(),COLUMN(KALINDO[QB])))</f>
        <v/>
      </c>
      <c r="Y539" s="46" t="str">
        <f ca="1">IF(KALINDO[[#This Row],[//]]="","",HYPERLINK("[../DB.xlsx]DB!e"&amp;MATCH(KALINDO[[#This Row],[concat]],[3]!db[NB NOTA_C],0)+1,"&gt;"))</f>
        <v/>
      </c>
      <c r="Z539" s="32" t="str">
        <f ca="1">IF(KALINDO[[#This Row],[ID NOTA]]="",INDIRECT(ADDRESS(ROW()-1,COLUMN())),KALINDO[[#This Row],[ID NOTA]])</f>
        <v>ID NOTA_H</v>
      </c>
    </row>
    <row r="540" spans="1:26" x14ac:dyDescent="0.25">
      <c r="A540" s="32"/>
      <c r="B540" s="29" t="str">
        <f>IF(KALINDO[[#This Row],[N_ID]]="","",INDEX(Table1[ID],MATCH(KALINDO[[#This Row],[N_ID]],Table1[N_ID],0)))</f>
        <v/>
      </c>
      <c r="C540" s="29" t="str">
        <f ca="1">IF(KALINDO[[#This Row],[//]]="","",HYPERLINK("[NOTA.xlsx]NOTA!D"&amp;KALINDO[[#This Row],[//]]+2,"&gt;"))</f>
        <v/>
      </c>
      <c r="D540" s="29" t="str">
        <f>IF(KALINDO[[#This Row],[ID NOTA]]="","",INDEX(Table1[QB],MATCH(KALINDO[[#This Row],[ID NOTA]],Table1[ID],0)))</f>
        <v/>
      </c>
      <c r="E54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40" s="29"/>
      <c r="G540" s="30" t="str">
        <f ca="1">IF(KALINDO[[#This Row],[N_ID]]="","",INDEX(INDIRECT($2:$2),KALINDO[[#This Row],[//]]))</f>
        <v/>
      </c>
      <c r="H540" s="30" t="str">
        <f ca="1">IF(KALINDO[[#This Row],[N_ID]]="","",INDEX(INDIRECT($2:$2),KALINDO[[#This Row],[//]]))</f>
        <v/>
      </c>
      <c r="I540" s="32" t="str">
        <f ca="1">IF(KALINDO[[#This Row],[N_ID]]="","",INDEX(INDIRECT($2:$2),KALINDO[[#This Row],[//]]))</f>
        <v/>
      </c>
      <c r="J540" s="32" t="str">
        <f ca="1">IF(KALINDO[[#This Row],[//]]="","",INDEX([3]!db[NB PAJAK],KALINDO[[#This Row],[stt]]-1))</f>
        <v/>
      </c>
      <c r="K540" s="29" t="str">
        <f ca="1">IF(KALINDO[[#This Row],[//]]="","",INDEX(INDIRECT($2:$2),KALINDO[[#This Row],[//]]))</f>
        <v/>
      </c>
      <c r="L540" s="29" t="str">
        <f ca="1">IF(KALINDO[[#This Row],[//]]="","",INDEX(INDIRECT($2:$2),KALINDO[[#This Row],[//]]))</f>
        <v/>
      </c>
      <c r="M540" s="29" t="str">
        <f ca="1">IF(KALINDO[[#This Row],[//]]="","",INDEX(INDIRECT($2:$2),KALINDO[[#This Row],[//]]))</f>
        <v/>
      </c>
      <c r="N540" s="33" t="str">
        <f ca="1">IF(KALINDO[[#This Row],[//]]="","",INDEX(INDIRECT($2:$2),KALINDO[[#This Row],[//]]))</f>
        <v/>
      </c>
      <c r="O540" s="44" t="str">
        <f ca="1">IF(KALINDO[[#This Row],[//]]="","",INDEX(INDIRECT($2:$2),KALINDO[[#This Row],[//]]))</f>
        <v/>
      </c>
      <c r="P540" s="44" t="str">
        <f ca="1">IF(KALINDO[[#This Row],[//]]="","",IF(INDEX(INDIRECT($2:$2),KALINDO[[#This Row],[//]])="","",INDEX(INDIRECT($2:$2),KALINDO[[#This Row],[//]])))</f>
        <v/>
      </c>
      <c r="Q540" s="33" t="str">
        <f ca="1">IF(KALINDO[[#This Row],[//]]="","",INDEX(INDIRECT($2:$2),KALINDO[[#This Row],[//]]))</f>
        <v/>
      </c>
      <c r="R5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40" s="45" t="str">
        <f ca="1">IF(KALINDO[[#This Row],[//]]="","",IF(INDEX(INDIRECT($2:$2),KALINDO[[#This Row],[//]])="","",INDEX(INDIRECT($2:$2),KALINDO[[#This Row],[//]])))</f>
        <v/>
      </c>
      <c r="U540" s="32" t="str">
        <f ca="1">IF(KALINDO[[#This Row],[//]]="","",INDEX(INDIRECT($2:$2),KALINDO[[#This Row],[//]]))</f>
        <v/>
      </c>
      <c r="V540" s="32" t="str">
        <f ca="1">LOWER(SUBSTITUTE(SUBSTITUTE(SUBSTITUTE(SUBSTITUTE(SUBSTITUTE(SUBSTITUTE(SUBSTITUTE(KALINDO[[#This Row],[N.B.nota]]," ",""),"-",""),"(",""),")",""),".",""),",",""),"/",""))</f>
        <v/>
      </c>
      <c r="W540" s="32" t="str">
        <f ca="1">IF(KALINDO[[#This Row],[concat]]="","",MATCH(KALINDO[[#This Row],[concat]],[3]!db[NB NOTA_C],0)+1)</f>
        <v/>
      </c>
      <c r="X540" s="32" t="str">
        <f ca="1">IF(KALINDO[[#This Row],[N.B.nota]]="","",ADDRESS(ROW(KALINDO[QB]),COLUMN(KALINDO[QB]))&amp;":"&amp;ADDRESS(ROW(),COLUMN(KALINDO[QB])))</f>
        <v/>
      </c>
      <c r="Y540" s="46" t="str">
        <f ca="1">IF(KALINDO[[#This Row],[//]]="","",HYPERLINK("[../DB.xlsx]DB!e"&amp;MATCH(KALINDO[[#This Row],[concat]],[3]!db[NB NOTA_C],0)+1,"&gt;"))</f>
        <v/>
      </c>
      <c r="Z540" s="32" t="str">
        <f ca="1">IF(KALINDO[[#This Row],[ID NOTA]]="",INDIRECT(ADDRESS(ROW()-1,COLUMN())),KALINDO[[#This Row],[ID NOTA]])</f>
        <v>ID NOTA_H</v>
      </c>
    </row>
    <row r="541" spans="1:26" x14ac:dyDescent="0.25">
      <c r="A541" s="32"/>
      <c r="B541" s="29" t="str">
        <f>IF(KALINDO[[#This Row],[N_ID]]="","",INDEX(Table1[ID],MATCH(KALINDO[[#This Row],[N_ID]],Table1[N_ID],0)))</f>
        <v/>
      </c>
      <c r="C541" s="29" t="str">
        <f ca="1">IF(KALINDO[[#This Row],[//]]="","",HYPERLINK("[NOTA.xlsx]NOTA!D"&amp;KALINDO[[#This Row],[//]]+2,"&gt;"))</f>
        <v/>
      </c>
      <c r="D541" s="29" t="str">
        <f>IF(KALINDO[[#This Row],[ID NOTA]]="","",INDEX(Table1[QB],MATCH(KALINDO[[#This Row],[ID NOTA]],Table1[ID],0)))</f>
        <v/>
      </c>
      <c r="E54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41" s="29"/>
      <c r="G541" s="30" t="str">
        <f ca="1">IF(KALINDO[[#This Row],[N_ID]]="","",INDEX(INDIRECT($2:$2),KALINDO[[#This Row],[//]]))</f>
        <v/>
      </c>
      <c r="H541" s="30" t="str">
        <f ca="1">IF(KALINDO[[#This Row],[N_ID]]="","",INDEX(INDIRECT($2:$2),KALINDO[[#This Row],[//]]))</f>
        <v/>
      </c>
      <c r="I541" s="32" t="str">
        <f ca="1">IF(KALINDO[[#This Row],[N_ID]]="","",INDEX(INDIRECT($2:$2),KALINDO[[#This Row],[//]]))</f>
        <v/>
      </c>
      <c r="J541" s="32" t="str">
        <f ca="1">IF(KALINDO[[#This Row],[//]]="","",INDEX([3]!db[NB PAJAK],KALINDO[[#This Row],[stt]]-1))</f>
        <v/>
      </c>
      <c r="K541" s="29" t="str">
        <f ca="1">IF(KALINDO[[#This Row],[//]]="","",INDEX(INDIRECT($2:$2),KALINDO[[#This Row],[//]]))</f>
        <v/>
      </c>
      <c r="L541" s="29" t="str">
        <f ca="1">IF(KALINDO[[#This Row],[//]]="","",INDEX(INDIRECT($2:$2),KALINDO[[#This Row],[//]]))</f>
        <v/>
      </c>
      <c r="M541" s="29" t="str">
        <f ca="1">IF(KALINDO[[#This Row],[//]]="","",INDEX(INDIRECT($2:$2),KALINDO[[#This Row],[//]]))</f>
        <v/>
      </c>
      <c r="N541" s="33" t="str">
        <f ca="1">IF(KALINDO[[#This Row],[//]]="","",INDEX(INDIRECT($2:$2),KALINDO[[#This Row],[//]]))</f>
        <v/>
      </c>
      <c r="O541" s="44" t="str">
        <f ca="1">IF(KALINDO[[#This Row],[//]]="","",INDEX(INDIRECT($2:$2),KALINDO[[#This Row],[//]]))</f>
        <v/>
      </c>
      <c r="P541" s="44" t="str">
        <f ca="1">IF(KALINDO[[#This Row],[//]]="","",IF(INDEX(INDIRECT($2:$2),KALINDO[[#This Row],[//]])="","",INDEX(INDIRECT($2:$2),KALINDO[[#This Row],[//]])))</f>
        <v/>
      </c>
      <c r="Q541" s="33" t="str">
        <f ca="1">IF(KALINDO[[#This Row],[//]]="","",INDEX(INDIRECT($2:$2),KALINDO[[#This Row],[//]]))</f>
        <v/>
      </c>
      <c r="R5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41" s="45" t="str">
        <f ca="1">IF(KALINDO[[#This Row],[//]]="","",IF(INDEX(INDIRECT($2:$2),KALINDO[[#This Row],[//]])="","",INDEX(INDIRECT($2:$2),KALINDO[[#This Row],[//]])))</f>
        <v/>
      </c>
      <c r="U541" s="32" t="str">
        <f ca="1">IF(KALINDO[[#This Row],[//]]="","",INDEX(INDIRECT($2:$2),KALINDO[[#This Row],[//]]))</f>
        <v/>
      </c>
      <c r="V541" s="32" t="str">
        <f ca="1">LOWER(SUBSTITUTE(SUBSTITUTE(SUBSTITUTE(SUBSTITUTE(SUBSTITUTE(SUBSTITUTE(SUBSTITUTE(KALINDO[[#This Row],[N.B.nota]]," ",""),"-",""),"(",""),")",""),".",""),",",""),"/",""))</f>
        <v/>
      </c>
      <c r="W541" s="32" t="str">
        <f ca="1">IF(KALINDO[[#This Row],[concat]]="","",MATCH(KALINDO[[#This Row],[concat]],[3]!db[NB NOTA_C],0)+1)</f>
        <v/>
      </c>
      <c r="X541" s="32" t="str">
        <f ca="1">IF(KALINDO[[#This Row],[N.B.nota]]="","",ADDRESS(ROW(KALINDO[QB]),COLUMN(KALINDO[QB]))&amp;":"&amp;ADDRESS(ROW(),COLUMN(KALINDO[QB])))</f>
        <v/>
      </c>
      <c r="Y541" s="46" t="str">
        <f ca="1">IF(KALINDO[[#This Row],[//]]="","",HYPERLINK("[../DB.xlsx]DB!e"&amp;MATCH(KALINDO[[#This Row],[concat]],[3]!db[NB NOTA_C],0)+1,"&gt;"))</f>
        <v/>
      </c>
      <c r="Z541" s="32" t="str">
        <f ca="1">IF(KALINDO[[#This Row],[ID NOTA]]="",INDIRECT(ADDRESS(ROW()-1,COLUMN())),KALINDO[[#This Row],[ID NOTA]])</f>
        <v>ID NOTA_H</v>
      </c>
    </row>
    <row r="542" spans="1:26" x14ac:dyDescent="0.25">
      <c r="A542" s="32"/>
      <c r="B542" s="29" t="str">
        <f>IF(KALINDO[[#This Row],[N_ID]]="","",INDEX(Table1[ID],MATCH(KALINDO[[#This Row],[N_ID]],Table1[N_ID],0)))</f>
        <v/>
      </c>
      <c r="C542" s="29" t="str">
        <f ca="1">IF(KALINDO[[#This Row],[//]]="","",HYPERLINK("[NOTA.xlsx]NOTA!D"&amp;KALINDO[[#This Row],[//]]+2,"&gt;"))</f>
        <v/>
      </c>
      <c r="D542" s="29" t="str">
        <f>IF(KALINDO[[#This Row],[ID NOTA]]="","",INDEX(Table1[QB],MATCH(KALINDO[[#This Row],[ID NOTA]],Table1[ID],0)))</f>
        <v/>
      </c>
      <c r="E54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42" s="29"/>
      <c r="G542" s="30" t="str">
        <f ca="1">IF(KALINDO[[#This Row],[N_ID]]="","",INDEX(INDIRECT($2:$2),KALINDO[[#This Row],[//]]))</f>
        <v/>
      </c>
      <c r="H542" s="30" t="str">
        <f ca="1">IF(KALINDO[[#This Row],[N_ID]]="","",INDEX(INDIRECT($2:$2),KALINDO[[#This Row],[//]]))</f>
        <v/>
      </c>
      <c r="I542" s="32" t="str">
        <f ca="1">IF(KALINDO[[#This Row],[N_ID]]="","",INDEX(INDIRECT($2:$2),KALINDO[[#This Row],[//]]))</f>
        <v/>
      </c>
      <c r="J542" s="32" t="str">
        <f ca="1">IF(KALINDO[[#This Row],[//]]="","",INDEX([3]!db[NB PAJAK],KALINDO[[#This Row],[stt]]-1))</f>
        <v/>
      </c>
      <c r="K542" s="29" t="str">
        <f ca="1">IF(KALINDO[[#This Row],[//]]="","",INDEX(INDIRECT($2:$2),KALINDO[[#This Row],[//]]))</f>
        <v/>
      </c>
      <c r="L542" s="29" t="str">
        <f ca="1">IF(KALINDO[[#This Row],[//]]="","",INDEX(INDIRECT($2:$2),KALINDO[[#This Row],[//]]))</f>
        <v/>
      </c>
      <c r="M542" s="29" t="str">
        <f ca="1">IF(KALINDO[[#This Row],[//]]="","",INDEX(INDIRECT($2:$2),KALINDO[[#This Row],[//]]))</f>
        <v/>
      </c>
      <c r="N542" s="33" t="str">
        <f ca="1">IF(KALINDO[[#This Row],[//]]="","",INDEX(INDIRECT($2:$2),KALINDO[[#This Row],[//]]))</f>
        <v/>
      </c>
      <c r="O542" s="44" t="str">
        <f ca="1">IF(KALINDO[[#This Row],[//]]="","",INDEX(INDIRECT($2:$2),KALINDO[[#This Row],[//]]))</f>
        <v/>
      </c>
      <c r="P542" s="44" t="str">
        <f ca="1">IF(KALINDO[[#This Row],[//]]="","",IF(INDEX(INDIRECT($2:$2),KALINDO[[#This Row],[//]])="","",INDEX(INDIRECT($2:$2),KALINDO[[#This Row],[//]])))</f>
        <v/>
      </c>
      <c r="Q542" s="33" t="str">
        <f ca="1">IF(KALINDO[[#This Row],[//]]="","",INDEX(INDIRECT($2:$2),KALINDO[[#This Row],[//]]))</f>
        <v/>
      </c>
      <c r="R5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42" s="45" t="str">
        <f ca="1">IF(KALINDO[[#This Row],[//]]="","",IF(INDEX(INDIRECT($2:$2),KALINDO[[#This Row],[//]])="","",INDEX(INDIRECT($2:$2),KALINDO[[#This Row],[//]])))</f>
        <v/>
      </c>
      <c r="U542" s="32" t="str">
        <f ca="1">IF(KALINDO[[#This Row],[//]]="","",INDEX(INDIRECT($2:$2),KALINDO[[#This Row],[//]]))</f>
        <v/>
      </c>
      <c r="V542" s="32" t="str">
        <f ca="1">LOWER(SUBSTITUTE(SUBSTITUTE(SUBSTITUTE(SUBSTITUTE(SUBSTITUTE(SUBSTITUTE(SUBSTITUTE(KALINDO[[#This Row],[N.B.nota]]," ",""),"-",""),"(",""),")",""),".",""),",",""),"/",""))</f>
        <v/>
      </c>
      <c r="W542" s="32" t="str">
        <f ca="1">IF(KALINDO[[#This Row],[concat]]="","",MATCH(KALINDO[[#This Row],[concat]],[3]!db[NB NOTA_C],0)+1)</f>
        <v/>
      </c>
      <c r="X542" s="32" t="str">
        <f ca="1">IF(KALINDO[[#This Row],[N.B.nota]]="","",ADDRESS(ROW(KALINDO[QB]),COLUMN(KALINDO[QB]))&amp;":"&amp;ADDRESS(ROW(),COLUMN(KALINDO[QB])))</f>
        <v/>
      </c>
      <c r="Y542" s="46" t="str">
        <f ca="1">IF(KALINDO[[#This Row],[//]]="","",HYPERLINK("[../DB.xlsx]DB!e"&amp;MATCH(KALINDO[[#This Row],[concat]],[3]!db[NB NOTA_C],0)+1,"&gt;"))</f>
        <v/>
      </c>
      <c r="Z542" s="32" t="str">
        <f ca="1">IF(KALINDO[[#This Row],[ID NOTA]]="",INDIRECT(ADDRESS(ROW()-1,COLUMN())),KALINDO[[#This Row],[ID NOTA]])</f>
        <v>ID NOTA_H</v>
      </c>
    </row>
    <row r="543" spans="1:26" x14ac:dyDescent="0.25">
      <c r="A543" s="32"/>
      <c r="B543" s="29" t="str">
        <f>IF(KALINDO[[#This Row],[N_ID]]="","",INDEX(Table1[ID],MATCH(KALINDO[[#This Row],[N_ID]],Table1[N_ID],0)))</f>
        <v/>
      </c>
      <c r="C543" s="29" t="str">
        <f ca="1">IF(KALINDO[[#This Row],[//]]="","",HYPERLINK("[NOTA.xlsx]NOTA!D"&amp;KALINDO[[#This Row],[//]]+2,"&gt;"))</f>
        <v/>
      </c>
      <c r="D543" s="29" t="str">
        <f>IF(KALINDO[[#This Row],[ID NOTA]]="","",INDEX(Table1[QB],MATCH(KALINDO[[#This Row],[ID NOTA]],Table1[ID],0)))</f>
        <v/>
      </c>
      <c r="E54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43" s="29"/>
      <c r="G543" s="30" t="str">
        <f ca="1">IF(KALINDO[[#This Row],[N_ID]]="","",INDEX(INDIRECT($2:$2),KALINDO[[#This Row],[//]]))</f>
        <v/>
      </c>
      <c r="H543" s="30" t="str">
        <f ca="1">IF(KALINDO[[#This Row],[N_ID]]="","",INDEX(INDIRECT($2:$2),KALINDO[[#This Row],[//]]))</f>
        <v/>
      </c>
      <c r="I543" s="32" t="str">
        <f ca="1">IF(KALINDO[[#This Row],[N_ID]]="","",INDEX(INDIRECT($2:$2),KALINDO[[#This Row],[//]]))</f>
        <v/>
      </c>
      <c r="J543" s="32" t="str">
        <f ca="1">IF(KALINDO[[#This Row],[//]]="","",INDEX([3]!db[NB PAJAK],KALINDO[[#This Row],[stt]]-1))</f>
        <v/>
      </c>
      <c r="K543" s="29" t="str">
        <f ca="1">IF(KALINDO[[#This Row],[//]]="","",INDEX(INDIRECT($2:$2),KALINDO[[#This Row],[//]]))</f>
        <v/>
      </c>
      <c r="L543" s="29" t="str">
        <f ca="1">IF(KALINDO[[#This Row],[//]]="","",INDEX(INDIRECT($2:$2),KALINDO[[#This Row],[//]]))</f>
        <v/>
      </c>
      <c r="M543" s="29" t="str">
        <f ca="1">IF(KALINDO[[#This Row],[//]]="","",INDEX(INDIRECT($2:$2),KALINDO[[#This Row],[//]]))</f>
        <v/>
      </c>
      <c r="N543" s="33" t="str">
        <f ca="1">IF(KALINDO[[#This Row],[//]]="","",INDEX(INDIRECT($2:$2),KALINDO[[#This Row],[//]]))</f>
        <v/>
      </c>
      <c r="O543" s="44" t="str">
        <f ca="1">IF(KALINDO[[#This Row],[//]]="","",INDEX(INDIRECT($2:$2),KALINDO[[#This Row],[//]]))</f>
        <v/>
      </c>
      <c r="P543" s="44" t="str">
        <f ca="1">IF(KALINDO[[#This Row],[//]]="","",IF(INDEX(INDIRECT($2:$2),KALINDO[[#This Row],[//]])="","",INDEX(INDIRECT($2:$2),KALINDO[[#This Row],[//]])))</f>
        <v/>
      </c>
      <c r="Q543" s="33" t="str">
        <f ca="1">IF(KALINDO[[#This Row],[//]]="","",INDEX(INDIRECT($2:$2),KALINDO[[#This Row],[//]]))</f>
        <v/>
      </c>
      <c r="R5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43" s="45" t="str">
        <f ca="1">IF(KALINDO[[#This Row],[//]]="","",IF(INDEX(INDIRECT($2:$2),KALINDO[[#This Row],[//]])="","",INDEX(INDIRECT($2:$2),KALINDO[[#This Row],[//]])))</f>
        <v/>
      </c>
      <c r="U543" s="32" t="str">
        <f ca="1">IF(KALINDO[[#This Row],[//]]="","",INDEX(INDIRECT($2:$2),KALINDO[[#This Row],[//]]))</f>
        <v/>
      </c>
      <c r="V543" s="32" t="str">
        <f ca="1">LOWER(SUBSTITUTE(SUBSTITUTE(SUBSTITUTE(SUBSTITUTE(SUBSTITUTE(SUBSTITUTE(SUBSTITUTE(KALINDO[[#This Row],[N.B.nota]]," ",""),"-",""),"(",""),")",""),".",""),",",""),"/",""))</f>
        <v/>
      </c>
      <c r="W543" s="32" t="str">
        <f ca="1">IF(KALINDO[[#This Row],[concat]]="","",MATCH(KALINDO[[#This Row],[concat]],[3]!db[NB NOTA_C],0)+1)</f>
        <v/>
      </c>
      <c r="X543" s="32" t="str">
        <f ca="1">IF(KALINDO[[#This Row],[N.B.nota]]="","",ADDRESS(ROW(KALINDO[QB]),COLUMN(KALINDO[QB]))&amp;":"&amp;ADDRESS(ROW(),COLUMN(KALINDO[QB])))</f>
        <v/>
      </c>
      <c r="Y543" s="46" t="str">
        <f ca="1">IF(KALINDO[[#This Row],[//]]="","",HYPERLINK("[../DB.xlsx]DB!e"&amp;MATCH(KALINDO[[#This Row],[concat]],[3]!db[NB NOTA_C],0)+1,"&gt;"))</f>
        <v/>
      </c>
      <c r="Z543" s="32" t="str">
        <f ca="1">IF(KALINDO[[#This Row],[ID NOTA]]="",INDIRECT(ADDRESS(ROW()-1,COLUMN())),KALINDO[[#This Row],[ID NOTA]])</f>
        <v>ID NOTA_H</v>
      </c>
    </row>
    <row r="544" spans="1:26" x14ac:dyDescent="0.25">
      <c r="A544" s="32"/>
      <c r="B544" s="29" t="str">
        <f>IF(KALINDO[[#This Row],[N_ID]]="","",INDEX(Table1[ID],MATCH(KALINDO[[#This Row],[N_ID]],Table1[N_ID],0)))</f>
        <v/>
      </c>
      <c r="C544" s="29" t="str">
        <f ca="1">IF(KALINDO[[#This Row],[//]]="","",HYPERLINK("[NOTA.xlsx]NOTA!D"&amp;KALINDO[[#This Row],[//]]+2,"&gt;"))</f>
        <v/>
      </c>
      <c r="D544" s="29" t="str">
        <f>IF(KALINDO[[#This Row],[ID NOTA]]="","",INDEX(Table1[QB],MATCH(KALINDO[[#This Row],[ID NOTA]],Table1[ID],0)))</f>
        <v/>
      </c>
      <c r="E54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44" s="29"/>
      <c r="G544" s="30" t="str">
        <f ca="1">IF(KALINDO[[#This Row],[N_ID]]="","",INDEX(INDIRECT($2:$2),KALINDO[[#This Row],[//]]))</f>
        <v/>
      </c>
      <c r="H544" s="30" t="str">
        <f ca="1">IF(KALINDO[[#This Row],[N_ID]]="","",INDEX(INDIRECT($2:$2),KALINDO[[#This Row],[//]]))</f>
        <v/>
      </c>
      <c r="I544" s="32" t="str">
        <f ca="1">IF(KALINDO[[#This Row],[N_ID]]="","",INDEX(INDIRECT($2:$2),KALINDO[[#This Row],[//]]))</f>
        <v/>
      </c>
      <c r="J544" s="32" t="str">
        <f ca="1">IF(KALINDO[[#This Row],[//]]="","",INDEX([3]!db[NB PAJAK],KALINDO[[#This Row],[stt]]-1))</f>
        <v/>
      </c>
      <c r="K544" s="29" t="str">
        <f ca="1">IF(KALINDO[[#This Row],[//]]="","",INDEX(INDIRECT($2:$2),KALINDO[[#This Row],[//]]))</f>
        <v/>
      </c>
      <c r="L544" s="29" t="str">
        <f ca="1">IF(KALINDO[[#This Row],[//]]="","",INDEX(INDIRECT($2:$2),KALINDO[[#This Row],[//]]))</f>
        <v/>
      </c>
      <c r="M544" s="29" t="str">
        <f ca="1">IF(KALINDO[[#This Row],[//]]="","",INDEX(INDIRECT($2:$2),KALINDO[[#This Row],[//]]))</f>
        <v/>
      </c>
      <c r="N544" s="33" t="str">
        <f ca="1">IF(KALINDO[[#This Row],[//]]="","",INDEX(INDIRECT($2:$2),KALINDO[[#This Row],[//]]))</f>
        <v/>
      </c>
      <c r="O544" s="44" t="str">
        <f ca="1">IF(KALINDO[[#This Row],[//]]="","",INDEX(INDIRECT($2:$2),KALINDO[[#This Row],[//]]))</f>
        <v/>
      </c>
      <c r="P544" s="44" t="str">
        <f ca="1">IF(KALINDO[[#This Row],[//]]="","",IF(INDEX(INDIRECT($2:$2),KALINDO[[#This Row],[//]])="","",INDEX(INDIRECT($2:$2),KALINDO[[#This Row],[//]])))</f>
        <v/>
      </c>
      <c r="Q544" s="33" t="str">
        <f ca="1">IF(KALINDO[[#This Row],[//]]="","",INDEX(INDIRECT($2:$2),KALINDO[[#This Row],[//]]))</f>
        <v/>
      </c>
      <c r="R5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44" s="45" t="str">
        <f ca="1">IF(KALINDO[[#This Row],[//]]="","",IF(INDEX(INDIRECT($2:$2),KALINDO[[#This Row],[//]])="","",INDEX(INDIRECT($2:$2),KALINDO[[#This Row],[//]])))</f>
        <v/>
      </c>
      <c r="U544" s="32" t="str">
        <f ca="1">IF(KALINDO[[#This Row],[//]]="","",INDEX(INDIRECT($2:$2),KALINDO[[#This Row],[//]]))</f>
        <v/>
      </c>
      <c r="V544" s="32" t="str">
        <f ca="1">LOWER(SUBSTITUTE(SUBSTITUTE(SUBSTITUTE(SUBSTITUTE(SUBSTITUTE(SUBSTITUTE(SUBSTITUTE(KALINDO[[#This Row],[N.B.nota]]," ",""),"-",""),"(",""),")",""),".",""),",",""),"/",""))</f>
        <v/>
      </c>
      <c r="W544" s="32" t="str">
        <f ca="1">IF(KALINDO[[#This Row],[concat]]="","",MATCH(KALINDO[[#This Row],[concat]],[3]!db[NB NOTA_C],0)+1)</f>
        <v/>
      </c>
      <c r="X544" s="32" t="str">
        <f ca="1">IF(KALINDO[[#This Row],[N.B.nota]]="","",ADDRESS(ROW(KALINDO[QB]),COLUMN(KALINDO[QB]))&amp;":"&amp;ADDRESS(ROW(),COLUMN(KALINDO[QB])))</f>
        <v/>
      </c>
      <c r="Y544" s="46" t="str">
        <f ca="1">IF(KALINDO[[#This Row],[//]]="","",HYPERLINK("[../DB.xlsx]DB!e"&amp;MATCH(KALINDO[[#This Row],[concat]],[3]!db[NB NOTA_C],0)+1,"&gt;"))</f>
        <v/>
      </c>
      <c r="Z544" s="32" t="str">
        <f ca="1">IF(KALINDO[[#This Row],[ID NOTA]]="",INDIRECT(ADDRESS(ROW()-1,COLUMN())),KALINDO[[#This Row],[ID NOTA]])</f>
        <v>ID NOTA_H</v>
      </c>
    </row>
    <row r="545" spans="1:26" x14ac:dyDescent="0.25">
      <c r="A545" s="32"/>
      <c r="B545" s="29" t="str">
        <f>IF(KALINDO[[#This Row],[N_ID]]="","",INDEX(Table1[ID],MATCH(KALINDO[[#This Row],[N_ID]],Table1[N_ID],0)))</f>
        <v/>
      </c>
      <c r="C545" s="29" t="str">
        <f ca="1">IF(KALINDO[[#This Row],[//]]="","",HYPERLINK("[NOTA.xlsx]NOTA!D"&amp;KALINDO[[#This Row],[//]]+2,"&gt;"))</f>
        <v/>
      </c>
      <c r="D545" s="29" t="str">
        <f>IF(KALINDO[[#This Row],[ID NOTA]]="","",INDEX(Table1[QB],MATCH(KALINDO[[#This Row],[ID NOTA]],Table1[ID],0)))</f>
        <v/>
      </c>
      <c r="E54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45" s="29"/>
      <c r="G545" s="30" t="str">
        <f ca="1">IF(KALINDO[[#This Row],[N_ID]]="","",INDEX(INDIRECT($2:$2),KALINDO[[#This Row],[//]]))</f>
        <v/>
      </c>
      <c r="H545" s="30" t="str">
        <f ca="1">IF(KALINDO[[#This Row],[N_ID]]="","",INDEX(INDIRECT($2:$2),KALINDO[[#This Row],[//]]))</f>
        <v/>
      </c>
      <c r="I545" s="32" t="str">
        <f ca="1">IF(KALINDO[[#This Row],[N_ID]]="","",INDEX(INDIRECT($2:$2),KALINDO[[#This Row],[//]]))</f>
        <v/>
      </c>
      <c r="J545" s="32" t="str">
        <f ca="1">IF(KALINDO[[#This Row],[//]]="","",INDEX([3]!db[NB PAJAK],KALINDO[[#This Row],[stt]]-1))</f>
        <v/>
      </c>
      <c r="K545" s="29" t="str">
        <f ca="1">IF(KALINDO[[#This Row],[//]]="","",INDEX(INDIRECT($2:$2),KALINDO[[#This Row],[//]]))</f>
        <v/>
      </c>
      <c r="L545" s="29" t="str">
        <f ca="1">IF(KALINDO[[#This Row],[//]]="","",INDEX(INDIRECT($2:$2),KALINDO[[#This Row],[//]]))</f>
        <v/>
      </c>
      <c r="M545" s="29" t="str">
        <f ca="1">IF(KALINDO[[#This Row],[//]]="","",INDEX(INDIRECT($2:$2),KALINDO[[#This Row],[//]]))</f>
        <v/>
      </c>
      <c r="N545" s="33" t="str">
        <f ca="1">IF(KALINDO[[#This Row],[//]]="","",INDEX(INDIRECT($2:$2),KALINDO[[#This Row],[//]]))</f>
        <v/>
      </c>
      <c r="O545" s="44" t="str">
        <f ca="1">IF(KALINDO[[#This Row],[//]]="","",INDEX(INDIRECT($2:$2),KALINDO[[#This Row],[//]]))</f>
        <v/>
      </c>
      <c r="P545" s="44" t="str">
        <f ca="1">IF(KALINDO[[#This Row],[//]]="","",IF(INDEX(INDIRECT($2:$2),KALINDO[[#This Row],[//]])="","",INDEX(INDIRECT($2:$2),KALINDO[[#This Row],[//]])))</f>
        <v/>
      </c>
      <c r="Q545" s="33" t="str">
        <f ca="1">IF(KALINDO[[#This Row],[//]]="","",INDEX(INDIRECT($2:$2),KALINDO[[#This Row],[//]]))</f>
        <v/>
      </c>
      <c r="R5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45" s="45" t="str">
        <f ca="1">IF(KALINDO[[#This Row],[//]]="","",IF(INDEX(INDIRECT($2:$2),KALINDO[[#This Row],[//]])="","",INDEX(INDIRECT($2:$2),KALINDO[[#This Row],[//]])))</f>
        <v/>
      </c>
      <c r="U545" s="32" t="str">
        <f ca="1">IF(KALINDO[[#This Row],[//]]="","",INDEX(INDIRECT($2:$2),KALINDO[[#This Row],[//]]))</f>
        <v/>
      </c>
      <c r="V545" s="32" t="str">
        <f ca="1">LOWER(SUBSTITUTE(SUBSTITUTE(SUBSTITUTE(SUBSTITUTE(SUBSTITUTE(SUBSTITUTE(SUBSTITUTE(KALINDO[[#This Row],[N.B.nota]]," ",""),"-",""),"(",""),")",""),".",""),",",""),"/",""))</f>
        <v/>
      </c>
      <c r="W545" s="32" t="str">
        <f ca="1">IF(KALINDO[[#This Row],[concat]]="","",MATCH(KALINDO[[#This Row],[concat]],[3]!db[NB NOTA_C],0)+1)</f>
        <v/>
      </c>
      <c r="X545" s="32" t="str">
        <f ca="1">IF(KALINDO[[#This Row],[N.B.nota]]="","",ADDRESS(ROW(KALINDO[QB]),COLUMN(KALINDO[QB]))&amp;":"&amp;ADDRESS(ROW(),COLUMN(KALINDO[QB])))</f>
        <v/>
      </c>
      <c r="Y545" s="46" t="str">
        <f ca="1">IF(KALINDO[[#This Row],[//]]="","",HYPERLINK("[../DB.xlsx]DB!e"&amp;MATCH(KALINDO[[#This Row],[concat]],[3]!db[NB NOTA_C],0)+1,"&gt;"))</f>
        <v/>
      </c>
      <c r="Z545" s="32" t="str">
        <f ca="1">IF(KALINDO[[#This Row],[ID NOTA]]="",INDIRECT(ADDRESS(ROW()-1,COLUMN())),KALINDO[[#This Row],[ID NOTA]])</f>
        <v>ID NOTA_H</v>
      </c>
    </row>
    <row r="546" spans="1:26" x14ac:dyDescent="0.25">
      <c r="A546" s="32"/>
      <c r="B546" s="29" t="str">
        <f>IF(KALINDO[[#This Row],[N_ID]]="","",INDEX(Table1[ID],MATCH(KALINDO[[#This Row],[N_ID]],Table1[N_ID],0)))</f>
        <v/>
      </c>
      <c r="C546" s="29" t="str">
        <f ca="1">IF(KALINDO[[#This Row],[//]]="","",HYPERLINK("[NOTA.xlsx]NOTA!D"&amp;KALINDO[[#This Row],[//]]+2,"&gt;"))</f>
        <v/>
      </c>
      <c r="D546" s="29" t="str">
        <f>IF(KALINDO[[#This Row],[ID NOTA]]="","",INDEX(Table1[QB],MATCH(KALINDO[[#This Row],[ID NOTA]],Table1[ID],0)))</f>
        <v/>
      </c>
      <c r="E54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46" s="29"/>
      <c r="G546" s="30" t="str">
        <f ca="1">IF(KALINDO[[#This Row],[N_ID]]="","",INDEX(INDIRECT($2:$2),KALINDO[[#This Row],[//]]))</f>
        <v/>
      </c>
      <c r="H546" s="30" t="str">
        <f ca="1">IF(KALINDO[[#This Row],[N_ID]]="","",INDEX(INDIRECT($2:$2),KALINDO[[#This Row],[//]]))</f>
        <v/>
      </c>
      <c r="I546" s="32" t="str">
        <f ca="1">IF(KALINDO[[#This Row],[N_ID]]="","",INDEX(INDIRECT($2:$2),KALINDO[[#This Row],[//]]))</f>
        <v/>
      </c>
      <c r="J546" s="32" t="str">
        <f ca="1">IF(KALINDO[[#This Row],[//]]="","",INDEX([3]!db[NB PAJAK],KALINDO[[#This Row],[stt]]-1))</f>
        <v/>
      </c>
      <c r="K546" s="29" t="str">
        <f ca="1">IF(KALINDO[[#This Row],[//]]="","",INDEX(INDIRECT($2:$2),KALINDO[[#This Row],[//]]))</f>
        <v/>
      </c>
      <c r="L546" s="29" t="str">
        <f ca="1">IF(KALINDO[[#This Row],[//]]="","",INDEX(INDIRECT($2:$2),KALINDO[[#This Row],[//]]))</f>
        <v/>
      </c>
      <c r="M546" s="29" t="str">
        <f ca="1">IF(KALINDO[[#This Row],[//]]="","",INDEX(INDIRECT($2:$2),KALINDO[[#This Row],[//]]))</f>
        <v/>
      </c>
      <c r="N546" s="33" t="str">
        <f ca="1">IF(KALINDO[[#This Row],[//]]="","",INDEX(INDIRECT($2:$2),KALINDO[[#This Row],[//]]))</f>
        <v/>
      </c>
      <c r="O546" s="44" t="str">
        <f ca="1">IF(KALINDO[[#This Row],[//]]="","",INDEX(INDIRECT($2:$2),KALINDO[[#This Row],[//]]))</f>
        <v/>
      </c>
      <c r="P546" s="44" t="str">
        <f ca="1">IF(KALINDO[[#This Row],[//]]="","",IF(INDEX(INDIRECT($2:$2),KALINDO[[#This Row],[//]])="","",INDEX(INDIRECT($2:$2),KALINDO[[#This Row],[//]])))</f>
        <v/>
      </c>
      <c r="Q546" s="33" t="str">
        <f ca="1">IF(KALINDO[[#This Row],[//]]="","",INDEX(INDIRECT($2:$2),KALINDO[[#This Row],[//]]))</f>
        <v/>
      </c>
      <c r="R5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46" s="45" t="str">
        <f ca="1">IF(KALINDO[[#This Row],[//]]="","",IF(INDEX(INDIRECT($2:$2),KALINDO[[#This Row],[//]])="","",INDEX(INDIRECT($2:$2),KALINDO[[#This Row],[//]])))</f>
        <v/>
      </c>
      <c r="U546" s="32" t="str">
        <f ca="1">IF(KALINDO[[#This Row],[//]]="","",INDEX(INDIRECT($2:$2),KALINDO[[#This Row],[//]]))</f>
        <v/>
      </c>
      <c r="V546" s="32" t="str">
        <f ca="1">LOWER(SUBSTITUTE(SUBSTITUTE(SUBSTITUTE(SUBSTITUTE(SUBSTITUTE(SUBSTITUTE(SUBSTITUTE(KALINDO[[#This Row],[N.B.nota]]," ",""),"-",""),"(",""),")",""),".",""),",",""),"/",""))</f>
        <v/>
      </c>
      <c r="W546" s="32" t="str">
        <f ca="1">IF(KALINDO[[#This Row],[concat]]="","",MATCH(KALINDO[[#This Row],[concat]],[3]!db[NB NOTA_C],0)+1)</f>
        <v/>
      </c>
      <c r="X546" s="32" t="str">
        <f ca="1">IF(KALINDO[[#This Row],[N.B.nota]]="","",ADDRESS(ROW(KALINDO[QB]),COLUMN(KALINDO[QB]))&amp;":"&amp;ADDRESS(ROW(),COLUMN(KALINDO[QB])))</f>
        <v/>
      </c>
      <c r="Y546" s="46" t="str">
        <f ca="1">IF(KALINDO[[#This Row],[//]]="","",HYPERLINK("[../DB.xlsx]DB!e"&amp;MATCH(KALINDO[[#This Row],[concat]],[3]!db[NB NOTA_C],0)+1,"&gt;"))</f>
        <v/>
      </c>
      <c r="Z546" s="32" t="str">
        <f ca="1">IF(KALINDO[[#This Row],[ID NOTA]]="",INDIRECT(ADDRESS(ROW()-1,COLUMN())),KALINDO[[#This Row],[ID NOTA]])</f>
        <v>ID NOTA_H</v>
      </c>
    </row>
    <row r="547" spans="1:26" x14ac:dyDescent="0.25">
      <c r="A547" s="32"/>
      <c r="B547" s="29" t="str">
        <f>IF(KALINDO[[#This Row],[N_ID]]="","",INDEX(Table1[ID],MATCH(KALINDO[[#This Row],[N_ID]],Table1[N_ID],0)))</f>
        <v/>
      </c>
      <c r="C547" s="29" t="str">
        <f ca="1">IF(KALINDO[[#This Row],[//]]="","",HYPERLINK("[NOTA.xlsx]NOTA!D"&amp;KALINDO[[#This Row],[//]]+2,"&gt;"))</f>
        <v/>
      </c>
      <c r="D547" s="29" t="str">
        <f>IF(KALINDO[[#This Row],[ID NOTA]]="","",INDEX(Table1[QB],MATCH(KALINDO[[#This Row],[ID NOTA]],Table1[ID],0)))</f>
        <v/>
      </c>
      <c r="E54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47" s="29"/>
      <c r="G547" s="30" t="str">
        <f ca="1">IF(KALINDO[[#This Row],[N_ID]]="","",INDEX(INDIRECT($2:$2),KALINDO[[#This Row],[//]]))</f>
        <v/>
      </c>
      <c r="H547" s="30" t="str">
        <f ca="1">IF(KALINDO[[#This Row],[N_ID]]="","",INDEX(INDIRECT($2:$2),KALINDO[[#This Row],[//]]))</f>
        <v/>
      </c>
      <c r="I547" s="32" t="str">
        <f ca="1">IF(KALINDO[[#This Row],[N_ID]]="","",INDEX(INDIRECT($2:$2),KALINDO[[#This Row],[//]]))</f>
        <v/>
      </c>
      <c r="J547" s="32" t="str">
        <f ca="1">IF(KALINDO[[#This Row],[//]]="","",INDEX([3]!db[NB PAJAK],KALINDO[[#This Row],[stt]]-1))</f>
        <v/>
      </c>
      <c r="K547" s="29" t="str">
        <f ca="1">IF(KALINDO[[#This Row],[//]]="","",INDEX(INDIRECT($2:$2),KALINDO[[#This Row],[//]]))</f>
        <v/>
      </c>
      <c r="L547" s="29" t="str">
        <f ca="1">IF(KALINDO[[#This Row],[//]]="","",INDEX(INDIRECT($2:$2),KALINDO[[#This Row],[//]]))</f>
        <v/>
      </c>
      <c r="M547" s="29" t="str">
        <f ca="1">IF(KALINDO[[#This Row],[//]]="","",INDEX(INDIRECT($2:$2),KALINDO[[#This Row],[//]]))</f>
        <v/>
      </c>
      <c r="N547" s="33" t="str">
        <f ca="1">IF(KALINDO[[#This Row],[//]]="","",INDEX(INDIRECT($2:$2),KALINDO[[#This Row],[//]]))</f>
        <v/>
      </c>
      <c r="O547" s="44" t="str">
        <f ca="1">IF(KALINDO[[#This Row],[//]]="","",INDEX(INDIRECT($2:$2),KALINDO[[#This Row],[//]]))</f>
        <v/>
      </c>
      <c r="P547" s="44" t="str">
        <f ca="1">IF(KALINDO[[#This Row],[//]]="","",IF(INDEX(INDIRECT($2:$2),KALINDO[[#This Row],[//]])="","",INDEX(INDIRECT($2:$2),KALINDO[[#This Row],[//]])))</f>
        <v/>
      </c>
      <c r="Q547" s="33" t="str">
        <f ca="1">IF(KALINDO[[#This Row],[//]]="","",INDEX(INDIRECT($2:$2),KALINDO[[#This Row],[//]]))</f>
        <v/>
      </c>
      <c r="R5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47" s="45" t="str">
        <f ca="1">IF(KALINDO[[#This Row],[//]]="","",IF(INDEX(INDIRECT($2:$2),KALINDO[[#This Row],[//]])="","",INDEX(INDIRECT($2:$2),KALINDO[[#This Row],[//]])))</f>
        <v/>
      </c>
      <c r="U547" s="32" t="str">
        <f ca="1">IF(KALINDO[[#This Row],[//]]="","",INDEX(INDIRECT($2:$2),KALINDO[[#This Row],[//]]))</f>
        <v/>
      </c>
      <c r="V547" s="32" t="str">
        <f ca="1">LOWER(SUBSTITUTE(SUBSTITUTE(SUBSTITUTE(SUBSTITUTE(SUBSTITUTE(SUBSTITUTE(SUBSTITUTE(KALINDO[[#This Row],[N.B.nota]]," ",""),"-",""),"(",""),")",""),".",""),",",""),"/",""))</f>
        <v/>
      </c>
      <c r="W547" s="32" t="str">
        <f ca="1">IF(KALINDO[[#This Row],[concat]]="","",MATCH(KALINDO[[#This Row],[concat]],[3]!db[NB NOTA_C],0)+1)</f>
        <v/>
      </c>
      <c r="X547" s="32" t="str">
        <f ca="1">IF(KALINDO[[#This Row],[N.B.nota]]="","",ADDRESS(ROW(KALINDO[QB]),COLUMN(KALINDO[QB]))&amp;":"&amp;ADDRESS(ROW(),COLUMN(KALINDO[QB])))</f>
        <v/>
      </c>
      <c r="Y547" s="46" t="str">
        <f ca="1">IF(KALINDO[[#This Row],[//]]="","",HYPERLINK("[../DB.xlsx]DB!e"&amp;MATCH(KALINDO[[#This Row],[concat]],[3]!db[NB NOTA_C],0)+1,"&gt;"))</f>
        <v/>
      </c>
      <c r="Z547" s="32" t="str">
        <f ca="1">IF(KALINDO[[#This Row],[ID NOTA]]="",INDIRECT(ADDRESS(ROW()-1,COLUMN())),KALINDO[[#This Row],[ID NOTA]])</f>
        <v>ID NOTA_H</v>
      </c>
    </row>
    <row r="548" spans="1:26" x14ac:dyDescent="0.25">
      <c r="A548" s="32"/>
      <c r="B548" s="29" t="str">
        <f>IF(KALINDO[[#This Row],[N_ID]]="","",INDEX(Table1[ID],MATCH(KALINDO[[#This Row],[N_ID]],Table1[N_ID],0)))</f>
        <v/>
      </c>
      <c r="C548" s="29" t="str">
        <f ca="1">IF(KALINDO[[#This Row],[//]]="","",HYPERLINK("[NOTA.xlsx]NOTA!D"&amp;KALINDO[[#This Row],[//]]+2,"&gt;"))</f>
        <v/>
      </c>
      <c r="D548" s="29" t="str">
        <f>IF(KALINDO[[#This Row],[ID NOTA]]="","",INDEX(Table1[QB],MATCH(KALINDO[[#This Row],[ID NOTA]],Table1[ID],0)))</f>
        <v/>
      </c>
      <c r="E54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48" s="29"/>
      <c r="G548" s="30" t="str">
        <f ca="1">IF(KALINDO[[#This Row],[N_ID]]="","",INDEX(INDIRECT($2:$2),KALINDO[[#This Row],[//]]))</f>
        <v/>
      </c>
      <c r="H548" s="30" t="str">
        <f ca="1">IF(KALINDO[[#This Row],[N_ID]]="","",INDEX(INDIRECT($2:$2),KALINDO[[#This Row],[//]]))</f>
        <v/>
      </c>
      <c r="I548" s="32" t="str">
        <f ca="1">IF(KALINDO[[#This Row],[N_ID]]="","",INDEX(INDIRECT($2:$2),KALINDO[[#This Row],[//]]))</f>
        <v/>
      </c>
      <c r="J548" s="32" t="str">
        <f ca="1">IF(KALINDO[[#This Row],[//]]="","",INDEX([3]!db[NB PAJAK],KALINDO[[#This Row],[stt]]-1))</f>
        <v/>
      </c>
      <c r="K548" s="29" t="str">
        <f ca="1">IF(KALINDO[[#This Row],[//]]="","",INDEX(INDIRECT($2:$2),KALINDO[[#This Row],[//]]))</f>
        <v/>
      </c>
      <c r="L548" s="29" t="str">
        <f ca="1">IF(KALINDO[[#This Row],[//]]="","",INDEX(INDIRECT($2:$2),KALINDO[[#This Row],[//]]))</f>
        <v/>
      </c>
      <c r="M548" s="29" t="str">
        <f ca="1">IF(KALINDO[[#This Row],[//]]="","",INDEX(INDIRECT($2:$2),KALINDO[[#This Row],[//]]))</f>
        <v/>
      </c>
      <c r="N548" s="33" t="str">
        <f ca="1">IF(KALINDO[[#This Row],[//]]="","",INDEX(INDIRECT($2:$2),KALINDO[[#This Row],[//]]))</f>
        <v/>
      </c>
      <c r="O548" s="44" t="str">
        <f ca="1">IF(KALINDO[[#This Row],[//]]="","",INDEX(INDIRECT($2:$2),KALINDO[[#This Row],[//]]))</f>
        <v/>
      </c>
      <c r="P548" s="44" t="str">
        <f ca="1">IF(KALINDO[[#This Row],[//]]="","",IF(INDEX(INDIRECT($2:$2),KALINDO[[#This Row],[//]])="","",INDEX(INDIRECT($2:$2),KALINDO[[#This Row],[//]])))</f>
        <v/>
      </c>
      <c r="Q548" s="33" t="str">
        <f ca="1">IF(KALINDO[[#This Row],[//]]="","",INDEX(INDIRECT($2:$2),KALINDO[[#This Row],[//]]))</f>
        <v/>
      </c>
      <c r="R5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48" s="45" t="str">
        <f ca="1">IF(KALINDO[[#This Row],[//]]="","",IF(INDEX(INDIRECT($2:$2),KALINDO[[#This Row],[//]])="","",INDEX(INDIRECT($2:$2),KALINDO[[#This Row],[//]])))</f>
        <v/>
      </c>
      <c r="U548" s="32" t="str">
        <f ca="1">IF(KALINDO[[#This Row],[//]]="","",INDEX(INDIRECT($2:$2),KALINDO[[#This Row],[//]]))</f>
        <v/>
      </c>
      <c r="V548" s="32" t="str">
        <f ca="1">LOWER(SUBSTITUTE(SUBSTITUTE(SUBSTITUTE(SUBSTITUTE(SUBSTITUTE(SUBSTITUTE(SUBSTITUTE(KALINDO[[#This Row],[N.B.nota]]," ",""),"-",""),"(",""),")",""),".",""),",",""),"/",""))</f>
        <v/>
      </c>
      <c r="W548" s="32" t="str">
        <f ca="1">IF(KALINDO[[#This Row],[concat]]="","",MATCH(KALINDO[[#This Row],[concat]],[3]!db[NB NOTA_C],0)+1)</f>
        <v/>
      </c>
      <c r="X548" s="32" t="str">
        <f ca="1">IF(KALINDO[[#This Row],[N.B.nota]]="","",ADDRESS(ROW(KALINDO[QB]),COLUMN(KALINDO[QB]))&amp;":"&amp;ADDRESS(ROW(),COLUMN(KALINDO[QB])))</f>
        <v/>
      </c>
      <c r="Y548" s="46" t="str">
        <f ca="1">IF(KALINDO[[#This Row],[//]]="","",HYPERLINK("[../DB.xlsx]DB!e"&amp;MATCH(KALINDO[[#This Row],[concat]],[3]!db[NB NOTA_C],0)+1,"&gt;"))</f>
        <v/>
      </c>
      <c r="Z548" s="32" t="str">
        <f ca="1">IF(KALINDO[[#This Row],[ID NOTA]]="",INDIRECT(ADDRESS(ROW()-1,COLUMN())),KALINDO[[#This Row],[ID NOTA]])</f>
        <v>ID NOTA_H</v>
      </c>
    </row>
    <row r="549" spans="1:26" x14ac:dyDescent="0.25">
      <c r="A549" s="32"/>
      <c r="B549" s="29" t="str">
        <f>IF(KALINDO[[#This Row],[N_ID]]="","",INDEX(Table1[ID],MATCH(KALINDO[[#This Row],[N_ID]],Table1[N_ID],0)))</f>
        <v/>
      </c>
      <c r="C549" s="29" t="str">
        <f ca="1">IF(KALINDO[[#This Row],[//]]="","",HYPERLINK("[NOTA.xlsx]NOTA!D"&amp;KALINDO[[#This Row],[//]]+2,"&gt;"))</f>
        <v/>
      </c>
      <c r="D549" s="29" t="str">
        <f>IF(KALINDO[[#This Row],[ID NOTA]]="","",INDEX(Table1[QB],MATCH(KALINDO[[#This Row],[ID NOTA]],Table1[ID],0)))</f>
        <v/>
      </c>
      <c r="E54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49" s="29"/>
      <c r="G549" s="30" t="str">
        <f ca="1">IF(KALINDO[[#This Row],[N_ID]]="","",INDEX(INDIRECT($2:$2),KALINDO[[#This Row],[//]]))</f>
        <v/>
      </c>
      <c r="H549" s="30" t="str">
        <f ca="1">IF(KALINDO[[#This Row],[N_ID]]="","",INDEX(INDIRECT($2:$2),KALINDO[[#This Row],[//]]))</f>
        <v/>
      </c>
      <c r="I549" s="32" t="str">
        <f ca="1">IF(KALINDO[[#This Row],[N_ID]]="","",INDEX(INDIRECT($2:$2),KALINDO[[#This Row],[//]]))</f>
        <v/>
      </c>
      <c r="J549" s="32" t="str">
        <f ca="1">IF(KALINDO[[#This Row],[//]]="","",INDEX([3]!db[NB PAJAK],KALINDO[[#This Row],[stt]]-1))</f>
        <v/>
      </c>
      <c r="K549" s="29" t="str">
        <f ca="1">IF(KALINDO[[#This Row],[//]]="","",INDEX(INDIRECT($2:$2),KALINDO[[#This Row],[//]]))</f>
        <v/>
      </c>
      <c r="L549" s="29" t="str">
        <f ca="1">IF(KALINDO[[#This Row],[//]]="","",INDEX(INDIRECT($2:$2),KALINDO[[#This Row],[//]]))</f>
        <v/>
      </c>
      <c r="M549" s="29" t="str">
        <f ca="1">IF(KALINDO[[#This Row],[//]]="","",INDEX(INDIRECT($2:$2),KALINDO[[#This Row],[//]]))</f>
        <v/>
      </c>
      <c r="N549" s="33" t="str">
        <f ca="1">IF(KALINDO[[#This Row],[//]]="","",INDEX(INDIRECT($2:$2),KALINDO[[#This Row],[//]]))</f>
        <v/>
      </c>
      <c r="O549" s="44" t="str">
        <f ca="1">IF(KALINDO[[#This Row],[//]]="","",INDEX(INDIRECT($2:$2),KALINDO[[#This Row],[//]]))</f>
        <v/>
      </c>
      <c r="P549" s="44" t="str">
        <f ca="1">IF(KALINDO[[#This Row],[//]]="","",IF(INDEX(INDIRECT($2:$2),KALINDO[[#This Row],[//]])="","",INDEX(INDIRECT($2:$2),KALINDO[[#This Row],[//]])))</f>
        <v/>
      </c>
      <c r="Q549" s="33" t="str">
        <f ca="1">IF(KALINDO[[#This Row],[//]]="","",INDEX(INDIRECT($2:$2),KALINDO[[#This Row],[//]]))</f>
        <v/>
      </c>
      <c r="R5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49" s="45" t="str">
        <f ca="1">IF(KALINDO[[#This Row],[//]]="","",IF(INDEX(INDIRECT($2:$2),KALINDO[[#This Row],[//]])="","",INDEX(INDIRECT($2:$2),KALINDO[[#This Row],[//]])))</f>
        <v/>
      </c>
      <c r="U549" s="32" t="str">
        <f ca="1">IF(KALINDO[[#This Row],[//]]="","",INDEX(INDIRECT($2:$2),KALINDO[[#This Row],[//]]))</f>
        <v/>
      </c>
      <c r="V549" s="32" t="str">
        <f ca="1">LOWER(SUBSTITUTE(SUBSTITUTE(SUBSTITUTE(SUBSTITUTE(SUBSTITUTE(SUBSTITUTE(SUBSTITUTE(KALINDO[[#This Row],[N.B.nota]]," ",""),"-",""),"(",""),")",""),".",""),",",""),"/",""))</f>
        <v/>
      </c>
      <c r="W549" s="32" t="str">
        <f ca="1">IF(KALINDO[[#This Row],[concat]]="","",MATCH(KALINDO[[#This Row],[concat]],[3]!db[NB NOTA_C],0)+1)</f>
        <v/>
      </c>
      <c r="X549" s="32" t="str">
        <f ca="1">IF(KALINDO[[#This Row],[N.B.nota]]="","",ADDRESS(ROW(KALINDO[QB]),COLUMN(KALINDO[QB]))&amp;":"&amp;ADDRESS(ROW(),COLUMN(KALINDO[QB])))</f>
        <v/>
      </c>
      <c r="Y549" s="46" t="str">
        <f ca="1">IF(KALINDO[[#This Row],[//]]="","",HYPERLINK("[../DB.xlsx]DB!e"&amp;MATCH(KALINDO[[#This Row],[concat]],[3]!db[NB NOTA_C],0)+1,"&gt;"))</f>
        <v/>
      </c>
      <c r="Z549" s="32" t="str">
        <f ca="1">IF(KALINDO[[#This Row],[ID NOTA]]="",INDIRECT(ADDRESS(ROW()-1,COLUMN())),KALINDO[[#This Row],[ID NOTA]])</f>
        <v>ID NOTA_H</v>
      </c>
    </row>
    <row r="550" spans="1:26" x14ac:dyDescent="0.25">
      <c r="A550" s="32"/>
      <c r="B550" s="29" t="str">
        <f>IF(KALINDO[[#This Row],[N_ID]]="","",INDEX(Table1[ID],MATCH(KALINDO[[#This Row],[N_ID]],Table1[N_ID],0)))</f>
        <v/>
      </c>
      <c r="C550" s="29" t="str">
        <f ca="1">IF(KALINDO[[#This Row],[//]]="","",HYPERLINK("[NOTA.xlsx]NOTA!D"&amp;KALINDO[[#This Row],[//]]+2,"&gt;"))</f>
        <v/>
      </c>
      <c r="D550" s="29" t="str">
        <f>IF(KALINDO[[#This Row],[ID NOTA]]="","",INDEX(Table1[QB],MATCH(KALINDO[[#This Row],[ID NOTA]],Table1[ID],0)))</f>
        <v/>
      </c>
      <c r="E55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50" s="29"/>
      <c r="G550" s="30" t="str">
        <f ca="1">IF(KALINDO[[#This Row],[N_ID]]="","",INDEX(INDIRECT($2:$2),KALINDO[[#This Row],[//]]))</f>
        <v/>
      </c>
      <c r="H550" s="30" t="str">
        <f ca="1">IF(KALINDO[[#This Row],[N_ID]]="","",INDEX(INDIRECT($2:$2),KALINDO[[#This Row],[//]]))</f>
        <v/>
      </c>
      <c r="I550" s="32" t="str">
        <f ca="1">IF(KALINDO[[#This Row],[N_ID]]="","",INDEX(INDIRECT($2:$2),KALINDO[[#This Row],[//]]))</f>
        <v/>
      </c>
      <c r="J550" s="32" t="str">
        <f ca="1">IF(KALINDO[[#This Row],[//]]="","",INDEX([3]!db[NB PAJAK],KALINDO[[#This Row],[stt]]-1))</f>
        <v/>
      </c>
      <c r="K550" s="29" t="str">
        <f ca="1">IF(KALINDO[[#This Row],[//]]="","",INDEX(INDIRECT($2:$2),KALINDO[[#This Row],[//]]))</f>
        <v/>
      </c>
      <c r="L550" s="29" t="str">
        <f ca="1">IF(KALINDO[[#This Row],[//]]="","",INDEX(INDIRECT($2:$2),KALINDO[[#This Row],[//]]))</f>
        <v/>
      </c>
      <c r="M550" s="29" t="str">
        <f ca="1">IF(KALINDO[[#This Row],[//]]="","",INDEX(INDIRECT($2:$2),KALINDO[[#This Row],[//]]))</f>
        <v/>
      </c>
      <c r="N550" s="33" t="str">
        <f ca="1">IF(KALINDO[[#This Row],[//]]="","",INDEX(INDIRECT($2:$2),KALINDO[[#This Row],[//]]))</f>
        <v/>
      </c>
      <c r="O550" s="44" t="str">
        <f ca="1">IF(KALINDO[[#This Row],[//]]="","",INDEX(INDIRECT($2:$2),KALINDO[[#This Row],[//]]))</f>
        <v/>
      </c>
      <c r="P550" s="44" t="str">
        <f ca="1">IF(KALINDO[[#This Row],[//]]="","",IF(INDEX(INDIRECT($2:$2),KALINDO[[#This Row],[//]])="","",INDEX(INDIRECT($2:$2),KALINDO[[#This Row],[//]])))</f>
        <v/>
      </c>
      <c r="Q550" s="33" t="str">
        <f ca="1">IF(KALINDO[[#This Row],[//]]="","",INDEX(INDIRECT($2:$2),KALINDO[[#This Row],[//]]))</f>
        <v/>
      </c>
      <c r="R5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50" s="45" t="str">
        <f ca="1">IF(KALINDO[[#This Row],[//]]="","",IF(INDEX(INDIRECT($2:$2),KALINDO[[#This Row],[//]])="","",INDEX(INDIRECT($2:$2),KALINDO[[#This Row],[//]])))</f>
        <v/>
      </c>
      <c r="U550" s="32" t="str">
        <f ca="1">IF(KALINDO[[#This Row],[//]]="","",INDEX(INDIRECT($2:$2),KALINDO[[#This Row],[//]]))</f>
        <v/>
      </c>
      <c r="V550" s="32" t="str">
        <f ca="1">LOWER(SUBSTITUTE(SUBSTITUTE(SUBSTITUTE(SUBSTITUTE(SUBSTITUTE(SUBSTITUTE(SUBSTITUTE(KALINDO[[#This Row],[N.B.nota]]," ",""),"-",""),"(",""),")",""),".",""),",",""),"/",""))</f>
        <v/>
      </c>
      <c r="W550" s="32" t="str">
        <f ca="1">IF(KALINDO[[#This Row],[concat]]="","",MATCH(KALINDO[[#This Row],[concat]],[3]!db[NB NOTA_C],0)+1)</f>
        <v/>
      </c>
      <c r="X550" s="32" t="str">
        <f ca="1">IF(KALINDO[[#This Row],[N.B.nota]]="","",ADDRESS(ROW(KALINDO[QB]),COLUMN(KALINDO[QB]))&amp;":"&amp;ADDRESS(ROW(),COLUMN(KALINDO[QB])))</f>
        <v/>
      </c>
      <c r="Y550" s="46" t="str">
        <f ca="1">IF(KALINDO[[#This Row],[//]]="","",HYPERLINK("[../DB.xlsx]DB!e"&amp;MATCH(KALINDO[[#This Row],[concat]],[3]!db[NB NOTA_C],0)+1,"&gt;"))</f>
        <v/>
      </c>
      <c r="Z550" s="32" t="str">
        <f ca="1">IF(KALINDO[[#This Row],[ID NOTA]]="",INDIRECT(ADDRESS(ROW()-1,COLUMN())),KALINDO[[#This Row],[ID NOTA]])</f>
        <v>ID NOTA_H</v>
      </c>
    </row>
    <row r="551" spans="1:26" x14ac:dyDescent="0.25">
      <c r="A551" s="32"/>
      <c r="B551" s="29" t="str">
        <f>IF(KALINDO[[#This Row],[N_ID]]="","",INDEX(Table1[ID],MATCH(KALINDO[[#This Row],[N_ID]],Table1[N_ID],0)))</f>
        <v/>
      </c>
      <c r="C551" s="29" t="str">
        <f ca="1">IF(KALINDO[[#This Row],[//]]="","",HYPERLINK("[NOTA.xlsx]NOTA!D"&amp;KALINDO[[#This Row],[//]]+2,"&gt;"))</f>
        <v/>
      </c>
      <c r="D551" s="29" t="str">
        <f>IF(KALINDO[[#This Row],[ID NOTA]]="","",INDEX(Table1[QB],MATCH(KALINDO[[#This Row],[ID NOTA]],Table1[ID],0)))</f>
        <v/>
      </c>
      <c r="E55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51" s="29"/>
      <c r="G551" s="30" t="str">
        <f ca="1">IF(KALINDO[[#This Row],[N_ID]]="","",INDEX(INDIRECT($2:$2),KALINDO[[#This Row],[//]]))</f>
        <v/>
      </c>
      <c r="H551" s="30" t="str">
        <f ca="1">IF(KALINDO[[#This Row],[N_ID]]="","",INDEX(INDIRECT($2:$2),KALINDO[[#This Row],[//]]))</f>
        <v/>
      </c>
      <c r="I551" s="32" t="str">
        <f ca="1">IF(KALINDO[[#This Row],[N_ID]]="","",INDEX(INDIRECT($2:$2),KALINDO[[#This Row],[//]]))</f>
        <v/>
      </c>
      <c r="J551" s="32" t="str">
        <f ca="1">IF(KALINDO[[#This Row],[//]]="","",INDEX([3]!db[NB PAJAK],KALINDO[[#This Row],[stt]]-1))</f>
        <v/>
      </c>
      <c r="K551" s="29" t="str">
        <f ca="1">IF(KALINDO[[#This Row],[//]]="","",INDEX(INDIRECT($2:$2),KALINDO[[#This Row],[//]]))</f>
        <v/>
      </c>
      <c r="L551" s="29" t="str">
        <f ca="1">IF(KALINDO[[#This Row],[//]]="","",INDEX(INDIRECT($2:$2),KALINDO[[#This Row],[//]]))</f>
        <v/>
      </c>
      <c r="M551" s="29" t="str">
        <f ca="1">IF(KALINDO[[#This Row],[//]]="","",INDEX(INDIRECT($2:$2),KALINDO[[#This Row],[//]]))</f>
        <v/>
      </c>
      <c r="N551" s="33" t="str">
        <f ca="1">IF(KALINDO[[#This Row],[//]]="","",INDEX(INDIRECT($2:$2),KALINDO[[#This Row],[//]]))</f>
        <v/>
      </c>
      <c r="O551" s="44" t="str">
        <f ca="1">IF(KALINDO[[#This Row],[//]]="","",INDEX(INDIRECT($2:$2),KALINDO[[#This Row],[//]]))</f>
        <v/>
      </c>
      <c r="P551" s="44" t="str">
        <f ca="1">IF(KALINDO[[#This Row],[//]]="","",IF(INDEX(INDIRECT($2:$2),KALINDO[[#This Row],[//]])="","",INDEX(INDIRECT($2:$2),KALINDO[[#This Row],[//]])))</f>
        <v/>
      </c>
      <c r="Q551" s="33" t="str">
        <f ca="1">IF(KALINDO[[#This Row],[//]]="","",INDEX(INDIRECT($2:$2),KALINDO[[#This Row],[//]]))</f>
        <v/>
      </c>
      <c r="R5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51" s="45" t="str">
        <f ca="1">IF(KALINDO[[#This Row],[//]]="","",IF(INDEX(INDIRECT($2:$2),KALINDO[[#This Row],[//]])="","",INDEX(INDIRECT($2:$2),KALINDO[[#This Row],[//]])))</f>
        <v/>
      </c>
      <c r="U551" s="32" t="str">
        <f ca="1">IF(KALINDO[[#This Row],[//]]="","",INDEX(INDIRECT($2:$2),KALINDO[[#This Row],[//]]))</f>
        <v/>
      </c>
      <c r="V551" s="32" t="str">
        <f ca="1">LOWER(SUBSTITUTE(SUBSTITUTE(SUBSTITUTE(SUBSTITUTE(SUBSTITUTE(SUBSTITUTE(SUBSTITUTE(KALINDO[[#This Row],[N.B.nota]]," ",""),"-",""),"(",""),")",""),".",""),",",""),"/",""))</f>
        <v/>
      </c>
      <c r="W551" s="32" t="str">
        <f ca="1">IF(KALINDO[[#This Row],[concat]]="","",MATCH(KALINDO[[#This Row],[concat]],[3]!db[NB NOTA_C],0)+1)</f>
        <v/>
      </c>
      <c r="X551" s="32" t="str">
        <f ca="1">IF(KALINDO[[#This Row],[N.B.nota]]="","",ADDRESS(ROW(KALINDO[QB]),COLUMN(KALINDO[QB]))&amp;":"&amp;ADDRESS(ROW(),COLUMN(KALINDO[QB])))</f>
        <v/>
      </c>
      <c r="Y551" s="46" t="str">
        <f ca="1">IF(KALINDO[[#This Row],[//]]="","",HYPERLINK("[../DB.xlsx]DB!e"&amp;MATCH(KALINDO[[#This Row],[concat]],[3]!db[NB NOTA_C],0)+1,"&gt;"))</f>
        <v/>
      </c>
      <c r="Z551" s="32" t="str">
        <f ca="1">IF(KALINDO[[#This Row],[ID NOTA]]="",INDIRECT(ADDRESS(ROW()-1,COLUMN())),KALINDO[[#This Row],[ID NOTA]])</f>
        <v>ID NOTA_H</v>
      </c>
    </row>
    <row r="552" spans="1:26" x14ac:dyDescent="0.25">
      <c r="A552" s="32"/>
      <c r="B552" s="29" t="str">
        <f>IF(KALINDO[[#This Row],[N_ID]]="","",INDEX(Table1[ID],MATCH(KALINDO[[#This Row],[N_ID]],Table1[N_ID],0)))</f>
        <v/>
      </c>
      <c r="C552" s="29" t="str">
        <f ca="1">IF(KALINDO[[#This Row],[//]]="","",HYPERLINK("[NOTA.xlsx]NOTA!D"&amp;KALINDO[[#This Row],[//]]+2,"&gt;"))</f>
        <v/>
      </c>
      <c r="D552" s="29" t="str">
        <f>IF(KALINDO[[#This Row],[ID NOTA]]="","",INDEX(Table1[QB],MATCH(KALINDO[[#This Row],[ID NOTA]],Table1[ID],0)))</f>
        <v/>
      </c>
      <c r="E55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52" s="29"/>
      <c r="G552" s="30" t="str">
        <f ca="1">IF(KALINDO[[#This Row],[N_ID]]="","",INDEX(INDIRECT($2:$2),KALINDO[[#This Row],[//]]))</f>
        <v/>
      </c>
      <c r="H552" s="30" t="str">
        <f ca="1">IF(KALINDO[[#This Row],[N_ID]]="","",INDEX(INDIRECT($2:$2),KALINDO[[#This Row],[//]]))</f>
        <v/>
      </c>
      <c r="I552" s="32" t="str">
        <f ca="1">IF(KALINDO[[#This Row],[N_ID]]="","",INDEX(INDIRECT($2:$2),KALINDO[[#This Row],[//]]))</f>
        <v/>
      </c>
      <c r="J552" s="32" t="str">
        <f ca="1">IF(KALINDO[[#This Row],[//]]="","",INDEX([3]!db[NB PAJAK],KALINDO[[#This Row],[stt]]-1))</f>
        <v/>
      </c>
      <c r="K552" s="29" t="str">
        <f ca="1">IF(KALINDO[[#This Row],[//]]="","",INDEX(INDIRECT($2:$2),KALINDO[[#This Row],[//]]))</f>
        <v/>
      </c>
      <c r="L552" s="29" t="str">
        <f ca="1">IF(KALINDO[[#This Row],[//]]="","",INDEX(INDIRECT($2:$2),KALINDO[[#This Row],[//]]))</f>
        <v/>
      </c>
      <c r="M552" s="29" t="str">
        <f ca="1">IF(KALINDO[[#This Row],[//]]="","",INDEX(INDIRECT($2:$2),KALINDO[[#This Row],[//]]))</f>
        <v/>
      </c>
      <c r="N552" s="33" t="str">
        <f ca="1">IF(KALINDO[[#This Row],[//]]="","",INDEX(INDIRECT($2:$2),KALINDO[[#This Row],[//]]))</f>
        <v/>
      </c>
      <c r="O552" s="44" t="str">
        <f ca="1">IF(KALINDO[[#This Row],[//]]="","",INDEX(INDIRECT($2:$2),KALINDO[[#This Row],[//]]))</f>
        <v/>
      </c>
      <c r="P552" s="44" t="str">
        <f ca="1">IF(KALINDO[[#This Row],[//]]="","",IF(INDEX(INDIRECT($2:$2),KALINDO[[#This Row],[//]])="","",INDEX(INDIRECT($2:$2),KALINDO[[#This Row],[//]])))</f>
        <v/>
      </c>
      <c r="Q552" s="33" t="str">
        <f ca="1">IF(KALINDO[[#This Row],[//]]="","",INDEX(INDIRECT($2:$2),KALINDO[[#This Row],[//]]))</f>
        <v/>
      </c>
      <c r="R5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52" s="45" t="str">
        <f ca="1">IF(KALINDO[[#This Row],[//]]="","",IF(INDEX(INDIRECT($2:$2),KALINDO[[#This Row],[//]])="","",INDEX(INDIRECT($2:$2),KALINDO[[#This Row],[//]])))</f>
        <v/>
      </c>
      <c r="U552" s="32" t="str">
        <f ca="1">IF(KALINDO[[#This Row],[//]]="","",INDEX(INDIRECT($2:$2),KALINDO[[#This Row],[//]]))</f>
        <v/>
      </c>
      <c r="V552" s="32" t="str">
        <f ca="1">LOWER(SUBSTITUTE(SUBSTITUTE(SUBSTITUTE(SUBSTITUTE(SUBSTITUTE(SUBSTITUTE(SUBSTITUTE(KALINDO[[#This Row],[N.B.nota]]," ",""),"-",""),"(",""),")",""),".",""),",",""),"/",""))</f>
        <v/>
      </c>
      <c r="W552" s="32" t="str">
        <f ca="1">IF(KALINDO[[#This Row],[concat]]="","",MATCH(KALINDO[[#This Row],[concat]],[3]!db[NB NOTA_C],0)+1)</f>
        <v/>
      </c>
      <c r="X552" s="32" t="str">
        <f ca="1">IF(KALINDO[[#This Row],[N.B.nota]]="","",ADDRESS(ROW(KALINDO[QB]),COLUMN(KALINDO[QB]))&amp;":"&amp;ADDRESS(ROW(),COLUMN(KALINDO[QB])))</f>
        <v/>
      </c>
      <c r="Y552" s="46" t="str">
        <f ca="1">IF(KALINDO[[#This Row],[//]]="","",HYPERLINK("[../DB.xlsx]DB!e"&amp;MATCH(KALINDO[[#This Row],[concat]],[3]!db[NB NOTA_C],0)+1,"&gt;"))</f>
        <v/>
      </c>
      <c r="Z552" s="32" t="str">
        <f ca="1">IF(KALINDO[[#This Row],[ID NOTA]]="",INDIRECT(ADDRESS(ROW()-1,COLUMN())),KALINDO[[#This Row],[ID NOTA]])</f>
        <v>ID NOTA_H</v>
      </c>
    </row>
    <row r="553" spans="1:26" x14ac:dyDescent="0.25">
      <c r="A553" s="32"/>
      <c r="B553" s="29" t="str">
        <f>IF(KALINDO[[#This Row],[N_ID]]="","",INDEX(Table1[ID],MATCH(KALINDO[[#This Row],[N_ID]],Table1[N_ID],0)))</f>
        <v/>
      </c>
      <c r="C553" s="29" t="str">
        <f ca="1">IF(KALINDO[[#This Row],[//]]="","",HYPERLINK("[NOTA.xlsx]NOTA!D"&amp;KALINDO[[#This Row],[//]]+2,"&gt;"))</f>
        <v/>
      </c>
      <c r="D553" s="29" t="str">
        <f>IF(KALINDO[[#This Row],[ID NOTA]]="","",INDEX(Table1[QB],MATCH(KALINDO[[#This Row],[ID NOTA]],Table1[ID],0)))</f>
        <v/>
      </c>
      <c r="E55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53" s="29"/>
      <c r="G553" s="30" t="str">
        <f ca="1">IF(KALINDO[[#This Row],[N_ID]]="","",INDEX(INDIRECT($2:$2),KALINDO[[#This Row],[//]]))</f>
        <v/>
      </c>
      <c r="H553" s="30" t="str">
        <f ca="1">IF(KALINDO[[#This Row],[N_ID]]="","",INDEX(INDIRECT($2:$2),KALINDO[[#This Row],[//]]))</f>
        <v/>
      </c>
      <c r="I553" s="32" t="str">
        <f ca="1">IF(KALINDO[[#This Row],[N_ID]]="","",INDEX(INDIRECT($2:$2),KALINDO[[#This Row],[//]]))</f>
        <v/>
      </c>
      <c r="J553" s="32" t="str">
        <f ca="1">IF(KALINDO[[#This Row],[//]]="","",INDEX([3]!db[NB PAJAK],KALINDO[[#This Row],[stt]]-1))</f>
        <v/>
      </c>
      <c r="K553" s="29" t="str">
        <f ca="1">IF(KALINDO[[#This Row],[//]]="","",INDEX(INDIRECT($2:$2),KALINDO[[#This Row],[//]]))</f>
        <v/>
      </c>
      <c r="L553" s="29" t="str">
        <f ca="1">IF(KALINDO[[#This Row],[//]]="","",INDEX(INDIRECT($2:$2),KALINDO[[#This Row],[//]]))</f>
        <v/>
      </c>
      <c r="M553" s="29" t="str">
        <f ca="1">IF(KALINDO[[#This Row],[//]]="","",INDEX(INDIRECT($2:$2),KALINDO[[#This Row],[//]]))</f>
        <v/>
      </c>
      <c r="N553" s="33" t="str">
        <f ca="1">IF(KALINDO[[#This Row],[//]]="","",INDEX(INDIRECT($2:$2),KALINDO[[#This Row],[//]]))</f>
        <v/>
      </c>
      <c r="O553" s="44" t="str">
        <f ca="1">IF(KALINDO[[#This Row],[//]]="","",INDEX(INDIRECT($2:$2),KALINDO[[#This Row],[//]]))</f>
        <v/>
      </c>
      <c r="P553" s="44" t="str">
        <f ca="1">IF(KALINDO[[#This Row],[//]]="","",IF(INDEX(INDIRECT($2:$2),KALINDO[[#This Row],[//]])="","",INDEX(INDIRECT($2:$2),KALINDO[[#This Row],[//]])))</f>
        <v/>
      </c>
      <c r="Q553" s="33" t="str">
        <f ca="1">IF(KALINDO[[#This Row],[//]]="","",INDEX(INDIRECT($2:$2),KALINDO[[#This Row],[//]]))</f>
        <v/>
      </c>
      <c r="R5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53" s="45" t="str">
        <f ca="1">IF(KALINDO[[#This Row],[//]]="","",IF(INDEX(INDIRECT($2:$2),KALINDO[[#This Row],[//]])="","",INDEX(INDIRECT($2:$2),KALINDO[[#This Row],[//]])))</f>
        <v/>
      </c>
      <c r="U553" s="32" t="str">
        <f ca="1">IF(KALINDO[[#This Row],[//]]="","",INDEX(INDIRECT($2:$2),KALINDO[[#This Row],[//]]))</f>
        <v/>
      </c>
      <c r="V553" s="32" t="str">
        <f ca="1">LOWER(SUBSTITUTE(SUBSTITUTE(SUBSTITUTE(SUBSTITUTE(SUBSTITUTE(SUBSTITUTE(SUBSTITUTE(KALINDO[[#This Row],[N.B.nota]]," ",""),"-",""),"(",""),")",""),".",""),",",""),"/",""))</f>
        <v/>
      </c>
      <c r="W553" s="32" t="str">
        <f ca="1">IF(KALINDO[[#This Row],[concat]]="","",MATCH(KALINDO[[#This Row],[concat]],[3]!db[NB NOTA_C],0)+1)</f>
        <v/>
      </c>
      <c r="X553" s="32" t="str">
        <f ca="1">IF(KALINDO[[#This Row],[N.B.nota]]="","",ADDRESS(ROW(KALINDO[QB]),COLUMN(KALINDO[QB]))&amp;":"&amp;ADDRESS(ROW(),COLUMN(KALINDO[QB])))</f>
        <v/>
      </c>
      <c r="Y553" s="46" t="str">
        <f ca="1">IF(KALINDO[[#This Row],[//]]="","",HYPERLINK("[../DB.xlsx]DB!e"&amp;MATCH(KALINDO[[#This Row],[concat]],[3]!db[NB NOTA_C],0)+1,"&gt;"))</f>
        <v/>
      </c>
      <c r="Z553" s="32" t="str">
        <f ca="1">IF(KALINDO[[#This Row],[ID NOTA]]="",INDIRECT(ADDRESS(ROW()-1,COLUMN())),KALINDO[[#This Row],[ID NOTA]])</f>
        <v>ID NOTA_H</v>
      </c>
    </row>
    <row r="554" spans="1:26" x14ac:dyDescent="0.25">
      <c r="A554" s="32"/>
      <c r="B554" s="29" t="str">
        <f>IF(KALINDO[[#This Row],[N_ID]]="","",INDEX(Table1[ID],MATCH(KALINDO[[#This Row],[N_ID]],Table1[N_ID],0)))</f>
        <v/>
      </c>
      <c r="C554" s="29" t="str">
        <f ca="1">IF(KALINDO[[#This Row],[//]]="","",HYPERLINK("[NOTA.xlsx]NOTA!D"&amp;KALINDO[[#This Row],[//]]+2,"&gt;"))</f>
        <v/>
      </c>
      <c r="D554" s="29" t="str">
        <f>IF(KALINDO[[#This Row],[ID NOTA]]="","",INDEX(Table1[QB],MATCH(KALINDO[[#This Row],[ID NOTA]],Table1[ID],0)))</f>
        <v/>
      </c>
      <c r="E55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54" s="29"/>
      <c r="G554" s="30" t="str">
        <f ca="1">IF(KALINDO[[#This Row],[N_ID]]="","",INDEX(INDIRECT($2:$2),KALINDO[[#This Row],[//]]))</f>
        <v/>
      </c>
      <c r="H554" s="30" t="str">
        <f ca="1">IF(KALINDO[[#This Row],[N_ID]]="","",INDEX(INDIRECT($2:$2),KALINDO[[#This Row],[//]]))</f>
        <v/>
      </c>
      <c r="I554" s="32" t="str">
        <f ca="1">IF(KALINDO[[#This Row],[N_ID]]="","",INDEX(INDIRECT($2:$2),KALINDO[[#This Row],[//]]))</f>
        <v/>
      </c>
      <c r="J554" s="32" t="str">
        <f ca="1">IF(KALINDO[[#This Row],[//]]="","",INDEX([3]!db[NB PAJAK],KALINDO[[#This Row],[stt]]-1))</f>
        <v/>
      </c>
      <c r="K554" s="29" t="str">
        <f ca="1">IF(KALINDO[[#This Row],[//]]="","",INDEX(INDIRECT($2:$2),KALINDO[[#This Row],[//]]))</f>
        <v/>
      </c>
      <c r="L554" s="29" t="str">
        <f ca="1">IF(KALINDO[[#This Row],[//]]="","",INDEX(INDIRECT($2:$2),KALINDO[[#This Row],[//]]))</f>
        <v/>
      </c>
      <c r="M554" s="29" t="str">
        <f ca="1">IF(KALINDO[[#This Row],[//]]="","",INDEX(INDIRECT($2:$2),KALINDO[[#This Row],[//]]))</f>
        <v/>
      </c>
      <c r="N554" s="33" t="str">
        <f ca="1">IF(KALINDO[[#This Row],[//]]="","",INDEX(INDIRECT($2:$2),KALINDO[[#This Row],[//]]))</f>
        <v/>
      </c>
      <c r="O554" s="44" t="str">
        <f ca="1">IF(KALINDO[[#This Row],[//]]="","",INDEX(INDIRECT($2:$2),KALINDO[[#This Row],[//]]))</f>
        <v/>
      </c>
      <c r="P554" s="44" t="str">
        <f ca="1">IF(KALINDO[[#This Row],[//]]="","",IF(INDEX(INDIRECT($2:$2),KALINDO[[#This Row],[//]])="","",INDEX(INDIRECT($2:$2),KALINDO[[#This Row],[//]])))</f>
        <v/>
      </c>
      <c r="Q554" s="33" t="str">
        <f ca="1">IF(KALINDO[[#This Row],[//]]="","",INDEX(INDIRECT($2:$2),KALINDO[[#This Row],[//]]))</f>
        <v/>
      </c>
      <c r="R5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54" s="45" t="str">
        <f ca="1">IF(KALINDO[[#This Row],[//]]="","",IF(INDEX(INDIRECT($2:$2),KALINDO[[#This Row],[//]])="","",INDEX(INDIRECT($2:$2),KALINDO[[#This Row],[//]])))</f>
        <v/>
      </c>
      <c r="U554" s="32" t="str">
        <f ca="1">IF(KALINDO[[#This Row],[//]]="","",INDEX(INDIRECT($2:$2),KALINDO[[#This Row],[//]]))</f>
        <v/>
      </c>
      <c r="V554" s="32" t="str">
        <f ca="1">LOWER(SUBSTITUTE(SUBSTITUTE(SUBSTITUTE(SUBSTITUTE(SUBSTITUTE(SUBSTITUTE(SUBSTITUTE(KALINDO[[#This Row],[N.B.nota]]," ",""),"-",""),"(",""),")",""),".",""),",",""),"/",""))</f>
        <v/>
      </c>
      <c r="W554" s="32" t="str">
        <f ca="1">IF(KALINDO[[#This Row],[concat]]="","",MATCH(KALINDO[[#This Row],[concat]],[3]!db[NB NOTA_C],0)+1)</f>
        <v/>
      </c>
      <c r="X554" s="32" t="str">
        <f ca="1">IF(KALINDO[[#This Row],[N.B.nota]]="","",ADDRESS(ROW(KALINDO[QB]),COLUMN(KALINDO[QB]))&amp;":"&amp;ADDRESS(ROW(),COLUMN(KALINDO[QB])))</f>
        <v/>
      </c>
      <c r="Y554" s="46" t="str">
        <f ca="1">IF(KALINDO[[#This Row],[//]]="","",HYPERLINK("[../DB.xlsx]DB!e"&amp;MATCH(KALINDO[[#This Row],[concat]],[3]!db[NB NOTA_C],0)+1,"&gt;"))</f>
        <v/>
      </c>
      <c r="Z554" s="32" t="str">
        <f ca="1">IF(KALINDO[[#This Row],[ID NOTA]]="",INDIRECT(ADDRESS(ROW()-1,COLUMN())),KALINDO[[#This Row],[ID NOTA]])</f>
        <v>ID NOTA_H</v>
      </c>
    </row>
    <row r="555" spans="1:26" x14ac:dyDescent="0.25">
      <c r="A555" s="32"/>
      <c r="B555" s="29" t="str">
        <f>IF(KALINDO[[#This Row],[N_ID]]="","",INDEX(Table1[ID],MATCH(KALINDO[[#This Row],[N_ID]],Table1[N_ID],0)))</f>
        <v/>
      </c>
      <c r="C555" s="29" t="str">
        <f ca="1">IF(KALINDO[[#This Row],[//]]="","",HYPERLINK("[NOTA.xlsx]NOTA!D"&amp;KALINDO[[#This Row],[//]]+2,"&gt;"))</f>
        <v/>
      </c>
      <c r="D555" s="29" t="str">
        <f>IF(KALINDO[[#This Row],[ID NOTA]]="","",INDEX(Table1[QB],MATCH(KALINDO[[#This Row],[ID NOTA]],Table1[ID],0)))</f>
        <v/>
      </c>
      <c r="E55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55" s="29"/>
      <c r="G555" s="30" t="str">
        <f ca="1">IF(KALINDO[[#This Row],[N_ID]]="","",INDEX(INDIRECT($2:$2),KALINDO[[#This Row],[//]]))</f>
        <v/>
      </c>
      <c r="H555" s="30" t="str">
        <f ca="1">IF(KALINDO[[#This Row],[N_ID]]="","",INDEX(INDIRECT($2:$2),KALINDO[[#This Row],[//]]))</f>
        <v/>
      </c>
      <c r="I555" s="32" t="str">
        <f ca="1">IF(KALINDO[[#This Row],[N_ID]]="","",INDEX(INDIRECT($2:$2),KALINDO[[#This Row],[//]]))</f>
        <v/>
      </c>
      <c r="J555" s="32" t="str">
        <f ca="1">IF(KALINDO[[#This Row],[//]]="","",INDEX([3]!db[NB PAJAK],KALINDO[[#This Row],[stt]]-1))</f>
        <v/>
      </c>
      <c r="K555" s="29" t="str">
        <f ca="1">IF(KALINDO[[#This Row],[//]]="","",INDEX(INDIRECT($2:$2),KALINDO[[#This Row],[//]]))</f>
        <v/>
      </c>
      <c r="L555" s="29" t="str">
        <f ca="1">IF(KALINDO[[#This Row],[//]]="","",INDEX(INDIRECT($2:$2),KALINDO[[#This Row],[//]]))</f>
        <v/>
      </c>
      <c r="M555" s="29" t="str">
        <f ca="1">IF(KALINDO[[#This Row],[//]]="","",INDEX(INDIRECT($2:$2),KALINDO[[#This Row],[//]]))</f>
        <v/>
      </c>
      <c r="N555" s="33" t="str">
        <f ca="1">IF(KALINDO[[#This Row],[//]]="","",INDEX(INDIRECT($2:$2),KALINDO[[#This Row],[//]]))</f>
        <v/>
      </c>
      <c r="O555" s="44" t="str">
        <f ca="1">IF(KALINDO[[#This Row],[//]]="","",INDEX(INDIRECT($2:$2),KALINDO[[#This Row],[//]]))</f>
        <v/>
      </c>
      <c r="P555" s="44" t="str">
        <f ca="1">IF(KALINDO[[#This Row],[//]]="","",IF(INDEX(INDIRECT($2:$2),KALINDO[[#This Row],[//]])="","",INDEX(INDIRECT($2:$2),KALINDO[[#This Row],[//]])))</f>
        <v/>
      </c>
      <c r="Q555" s="33" t="str">
        <f ca="1">IF(KALINDO[[#This Row],[//]]="","",INDEX(INDIRECT($2:$2),KALINDO[[#This Row],[//]]))</f>
        <v/>
      </c>
      <c r="R5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55" s="45" t="str">
        <f ca="1">IF(KALINDO[[#This Row],[//]]="","",IF(INDEX(INDIRECT($2:$2),KALINDO[[#This Row],[//]])="","",INDEX(INDIRECT($2:$2),KALINDO[[#This Row],[//]])))</f>
        <v/>
      </c>
      <c r="U555" s="32" t="str">
        <f ca="1">IF(KALINDO[[#This Row],[//]]="","",INDEX(INDIRECT($2:$2),KALINDO[[#This Row],[//]]))</f>
        <v/>
      </c>
      <c r="V555" s="32" t="str">
        <f ca="1">LOWER(SUBSTITUTE(SUBSTITUTE(SUBSTITUTE(SUBSTITUTE(SUBSTITUTE(SUBSTITUTE(SUBSTITUTE(KALINDO[[#This Row],[N.B.nota]]," ",""),"-",""),"(",""),")",""),".",""),",",""),"/",""))</f>
        <v/>
      </c>
      <c r="W555" s="32" t="str">
        <f ca="1">IF(KALINDO[[#This Row],[concat]]="","",MATCH(KALINDO[[#This Row],[concat]],[3]!db[NB NOTA_C],0)+1)</f>
        <v/>
      </c>
      <c r="X555" s="32" t="str">
        <f ca="1">IF(KALINDO[[#This Row],[N.B.nota]]="","",ADDRESS(ROW(KALINDO[QB]),COLUMN(KALINDO[QB]))&amp;":"&amp;ADDRESS(ROW(),COLUMN(KALINDO[QB])))</f>
        <v/>
      </c>
      <c r="Y555" s="46" t="str">
        <f ca="1">IF(KALINDO[[#This Row],[//]]="","",HYPERLINK("[../DB.xlsx]DB!e"&amp;MATCH(KALINDO[[#This Row],[concat]],[3]!db[NB NOTA_C],0)+1,"&gt;"))</f>
        <v/>
      </c>
      <c r="Z555" s="32" t="str">
        <f ca="1">IF(KALINDO[[#This Row],[ID NOTA]]="",INDIRECT(ADDRESS(ROW()-1,COLUMN())),KALINDO[[#This Row],[ID NOTA]])</f>
        <v>ID NOTA_H</v>
      </c>
    </row>
    <row r="556" spans="1:26" x14ac:dyDescent="0.25">
      <c r="A556" s="32"/>
      <c r="B556" s="29" t="str">
        <f>IF(KALINDO[[#This Row],[N_ID]]="","",INDEX(Table1[ID],MATCH(KALINDO[[#This Row],[N_ID]],Table1[N_ID],0)))</f>
        <v/>
      </c>
      <c r="C556" s="29" t="str">
        <f ca="1">IF(KALINDO[[#This Row],[//]]="","",HYPERLINK("[NOTA.xlsx]NOTA!D"&amp;KALINDO[[#This Row],[//]]+2,"&gt;"))</f>
        <v/>
      </c>
      <c r="D556" s="29" t="str">
        <f>IF(KALINDO[[#This Row],[ID NOTA]]="","",INDEX(Table1[QB],MATCH(KALINDO[[#This Row],[ID NOTA]],Table1[ID],0)))</f>
        <v/>
      </c>
      <c r="E55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56" s="29"/>
      <c r="G556" s="30" t="str">
        <f ca="1">IF(KALINDO[[#This Row],[N_ID]]="","",INDEX(INDIRECT($2:$2),KALINDO[[#This Row],[//]]))</f>
        <v/>
      </c>
      <c r="H556" s="30" t="str">
        <f ca="1">IF(KALINDO[[#This Row],[N_ID]]="","",INDEX(INDIRECT($2:$2),KALINDO[[#This Row],[//]]))</f>
        <v/>
      </c>
      <c r="I556" s="32" t="str">
        <f ca="1">IF(KALINDO[[#This Row],[N_ID]]="","",INDEX(INDIRECT($2:$2),KALINDO[[#This Row],[//]]))</f>
        <v/>
      </c>
      <c r="J556" s="32" t="str">
        <f ca="1">IF(KALINDO[[#This Row],[//]]="","",INDEX([3]!db[NB PAJAK],KALINDO[[#This Row],[stt]]-1))</f>
        <v/>
      </c>
      <c r="K556" s="29" t="str">
        <f ca="1">IF(KALINDO[[#This Row],[//]]="","",INDEX(INDIRECT($2:$2),KALINDO[[#This Row],[//]]))</f>
        <v/>
      </c>
      <c r="L556" s="29" t="str">
        <f ca="1">IF(KALINDO[[#This Row],[//]]="","",INDEX(INDIRECT($2:$2),KALINDO[[#This Row],[//]]))</f>
        <v/>
      </c>
      <c r="M556" s="29" t="str">
        <f ca="1">IF(KALINDO[[#This Row],[//]]="","",INDEX(INDIRECT($2:$2),KALINDO[[#This Row],[//]]))</f>
        <v/>
      </c>
      <c r="N556" s="33" t="str">
        <f ca="1">IF(KALINDO[[#This Row],[//]]="","",INDEX(INDIRECT($2:$2),KALINDO[[#This Row],[//]]))</f>
        <v/>
      </c>
      <c r="O556" s="44" t="str">
        <f ca="1">IF(KALINDO[[#This Row],[//]]="","",INDEX(INDIRECT($2:$2),KALINDO[[#This Row],[//]]))</f>
        <v/>
      </c>
      <c r="P556" s="44" t="str">
        <f ca="1">IF(KALINDO[[#This Row],[//]]="","",IF(INDEX(INDIRECT($2:$2),KALINDO[[#This Row],[//]])="","",INDEX(INDIRECT($2:$2),KALINDO[[#This Row],[//]])))</f>
        <v/>
      </c>
      <c r="Q556" s="33" t="str">
        <f ca="1">IF(KALINDO[[#This Row],[//]]="","",INDEX(INDIRECT($2:$2),KALINDO[[#This Row],[//]]))</f>
        <v/>
      </c>
      <c r="R5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56" s="45" t="str">
        <f ca="1">IF(KALINDO[[#This Row],[//]]="","",IF(INDEX(INDIRECT($2:$2),KALINDO[[#This Row],[//]])="","",INDEX(INDIRECT($2:$2),KALINDO[[#This Row],[//]])))</f>
        <v/>
      </c>
      <c r="U556" s="32" t="str">
        <f ca="1">IF(KALINDO[[#This Row],[//]]="","",INDEX(INDIRECT($2:$2),KALINDO[[#This Row],[//]]))</f>
        <v/>
      </c>
      <c r="V556" s="32" t="str">
        <f ca="1">LOWER(SUBSTITUTE(SUBSTITUTE(SUBSTITUTE(SUBSTITUTE(SUBSTITUTE(SUBSTITUTE(SUBSTITUTE(KALINDO[[#This Row],[N.B.nota]]," ",""),"-",""),"(",""),")",""),".",""),",",""),"/",""))</f>
        <v/>
      </c>
      <c r="W556" s="32" t="str">
        <f ca="1">IF(KALINDO[[#This Row],[concat]]="","",MATCH(KALINDO[[#This Row],[concat]],[3]!db[NB NOTA_C],0)+1)</f>
        <v/>
      </c>
      <c r="X556" s="32" t="str">
        <f ca="1">IF(KALINDO[[#This Row],[N.B.nota]]="","",ADDRESS(ROW(KALINDO[QB]),COLUMN(KALINDO[QB]))&amp;":"&amp;ADDRESS(ROW(),COLUMN(KALINDO[QB])))</f>
        <v/>
      </c>
      <c r="Y556" s="46" t="str">
        <f ca="1">IF(KALINDO[[#This Row],[//]]="","",HYPERLINK("[../DB.xlsx]DB!e"&amp;MATCH(KALINDO[[#This Row],[concat]],[3]!db[NB NOTA_C],0)+1,"&gt;"))</f>
        <v/>
      </c>
      <c r="Z556" s="32" t="str">
        <f ca="1">IF(KALINDO[[#This Row],[ID NOTA]]="",INDIRECT(ADDRESS(ROW()-1,COLUMN())),KALINDO[[#This Row],[ID NOTA]])</f>
        <v>ID NOTA_H</v>
      </c>
    </row>
    <row r="557" spans="1:26" x14ac:dyDescent="0.25">
      <c r="A557" s="32"/>
      <c r="B557" s="29" t="str">
        <f>IF(KALINDO[[#This Row],[N_ID]]="","",INDEX(Table1[ID],MATCH(KALINDO[[#This Row],[N_ID]],Table1[N_ID],0)))</f>
        <v/>
      </c>
      <c r="C557" s="29" t="str">
        <f ca="1">IF(KALINDO[[#This Row],[//]]="","",HYPERLINK("[NOTA.xlsx]NOTA!D"&amp;KALINDO[[#This Row],[//]]+2,"&gt;"))</f>
        <v/>
      </c>
      <c r="D557" s="29" t="str">
        <f>IF(KALINDO[[#This Row],[ID NOTA]]="","",INDEX(Table1[QB],MATCH(KALINDO[[#This Row],[ID NOTA]],Table1[ID],0)))</f>
        <v/>
      </c>
      <c r="E55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57" s="29"/>
      <c r="G557" s="30" t="str">
        <f ca="1">IF(KALINDO[[#This Row],[N_ID]]="","",INDEX(INDIRECT($2:$2),KALINDO[[#This Row],[//]]))</f>
        <v/>
      </c>
      <c r="H557" s="30" t="str">
        <f ca="1">IF(KALINDO[[#This Row],[N_ID]]="","",INDEX(INDIRECT($2:$2),KALINDO[[#This Row],[//]]))</f>
        <v/>
      </c>
      <c r="I557" s="32" t="str">
        <f ca="1">IF(KALINDO[[#This Row],[N_ID]]="","",INDEX(INDIRECT($2:$2),KALINDO[[#This Row],[//]]))</f>
        <v/>
      </c>
      <c r="J557" s="32" t="str">
        <f ca="1">IF(KALINDO[[#This Row],[//]]="","",INDEX([3]!db[NB PAJAK],KALINDO[[#This Row],[stt]]-1))</f>
        <v/>
      </c>
      <c r="K557" s="29" t="str">
        <f ca="1">IF(KALINDO[[#This Row],[//]]="","",INDEX(INDIRECT($2:$2),KALINDO[[#This Row],[//]]))</f>
        <v/>
      </c>
      <c r="L557" s="29" t="str">
        <f ca="1">IF(KALINDO[[#This Row],[//]]="","",INDEX(INDIRECT($2:$2),KALINDO[[#This Row],[//]]))</f>
        <v/>
      </c>
      <c r="M557" s="29" t="str">
        <f ca="1">IF(KALINDO[[#This Row],[//]]="","",INDEX(INDIRECT($2:$2),KALINDO[[#This Row],[//]]))</f>
        <v/>
      </c>
      <c r="N557" s="33" t="str">
        <f ca="1">IF(KALINDO[[#This Row],[//]]="","",INDEX(INDIRECT($2:$2),KALINDO[[#This Row],[//]]))</f>
        <v/>
      </c>
      <c r="O557" s="44" t="str">
        <f ca="1">IF(KALINDO[[#This Row],[//]]="","",INDEX(INDIRECT($2:$2),KALINDO[[#This Row],[//]]))</f>
        <v/>
      </c>
      <c r="P557" s="44" t="str">
        <f ca="1">IF(KALINDO[[#This Row],[//]]="","",IF(INDEX(INDIRECT($2:$2),KALINDO[[#This Row],[//]])="","",INDEX(INDIRECT($2:$2),KALINDO[[#This Row],[//]])))</f>
        <v/>
      </c>
      <c r="Q557" s="33" t="str">
        <f ca="1">IF(KALINDO[[#This Row],[//]]="","",INDEX(INDIRECT($2:$2),KALINDO[[#This Row],[//]]))</f>
        <v/>
      </c>
      <c r="R5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57" s="45" t="str">
        <f ca="1">IF(KALINDO[[#This Row],[//]]="","",IF(INDEX(INDIRECT($2:$2),KALINDO[[#This Row],[//]])="","",INDEX(INDIRECT($2:$2),KALINDO[[#This Row],[//]])))</f>
        <v/>
      </c>
      <c r="U557" s="32" t="str">
        <f ca="1">IF(KALINDO[[#This Row],[//]]="","",INDEX(INDIRECT($2:$2),KALINDO[[#This Row],[//]]))</f>
        <v/>
      </c>
      <c r="V557" s="32" t="str">
        <f ca="1">LOWER(SUBSTITUTE(SUBSTITUTE(SUBSTITUTE(SUBSTITUTE(SUBSTITUTE(SUBSTITUTE(SUBSTITUTE(KALINDO[[#This Row],[N.B.nota]]," ",""),"-",""),"(",""),")",""),".",""),",",""),"/",""))</f>
        <v/>
      </c>
      <c r="W557" s="32" t="str">
        <f ca="1">IF(KALINDO[[#This Row],[concat]]="","",MATCH(KALINDO[[#This Row],[concat]],[3]!db[NB NOTA_C],0)+1)</f>
        <v/>
      </c>
      <c r="X557" s="32" t="str">
        <f ca="1">IF(KALINDO[[#This Row],[N.B.nota]]="","",ADDRESS(ROW(KALINDO[QB]),COLUMN(KALINDO[QB]))&amp;":"&amp;ADDRESS(ROW(),COLUMN(KALINDO[QB])))</f>
        <v/>
      </c>
      <c r="Y557" s="46" t="str">
        <f ca="1">IF(KALINDO[[#This Row],[//]]="","",HYPERLINK("[../DB.xlsx]DB!e"&amp;MATCH(KALINDO[[#This Row],[concat]],[3]!db[NB NOTA_C],0)+1,"&gt;"))</f>
        <v/>
      </c>
      <c r="Z557" s="32" t="str">
        <f ca="1">IF(KALINDO[[#This Row],[ID NOTA]]="",INDIRECT(ADDRESS(ROW()-1,COLUMN())),KALINDO[[#This Row],[ID NOTA]])</f>
        <v>ID NOTA_H</v>
      </c>
    </row>
    <row r="558" spans="1:26" x14ac:dyDescent="0.25">
      <c r="A558" s="32"/>
      <c r="B558" s="29" t="str">
        <f>IF(KALINDO[[#This Row],[N_ID]]="","",INDEX(Table1[ID],MATCH(KALINDO[[#This Row],[N_ID]],Table1[N_ID],0)))</f>
        <v/>
      </c>
      <c r="C558" s="29" t="str">
        <f ca="1">IF(KALINDO[[#This Row],[//]]="","",HYPERLINK("[NOTA.xlsx]NOTA!D"&amp;KALINDO[[#This Row],[//]]+2,"&gt;"))</f>
        <v/>
      </c>
      <c r="D558" s="29" t="str">
        <f>IF(KALINDO[[#This Row],[ID NOTA]]="","",INDEX(Table1[QB],MATCH(KALINDO[[#This Row],[ID NOTA]],Table1[ID],0)))</f>
        <v/>
      </c>
      <c r="E55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58" s="29"/>
      <c r="G558" s="30" t="str">
        <f ca="1">IF(KALINDO[[#This Row],[N_ID]]="","",INDEX(INDIRECT($2:$2),KALINDO[[#This Row],[//]]))</f>
        <v/>
      </c>
      <c r="H558" s="30" t="str">
        <f ca="1">IF(KALINDO[[#This Row],[N_ID]]="","",INDEX(INDIRECT($2:$2),KALINDO[[#This Row],[//]]))</f>
        <v/>
      </c>
      <c r="I558" s="32" t="str">
        <f ca="1">IF(KALINDO[[#This Row],[N_ID]]="","",INDEX(INDIRECT($2:$2),KALINDO[[#This Row],[//]]))</f>
        <v/>
      </c>
      <c r="J558" s="32" t="str">
        <f ca="1">IF(KALINDO[[#This Row],[//]]="","",INDEX([3]!db[NB PAJAK],KALINDO[[#This Row],[stt]]-1))</f>
        <v/>
      </c>
      <c r="K558" s="29" t="str">
        <f ca="1">IF(KALINDO[[#This Row],[//]]="","",INDEX(INDIRECT($2:$2),KALINDO[[#This Row],[//]]))</f>
        <v/>
      </c>
      <c r="L558" s="29" t="str">
        <f ca="1">IF(KALINDO[[#This Row],[//]]="","",INDEX(INDIRECT($2:$2),KALINDO[[#This Row],[//]]))</f>
        <v/>
      </c>
      <c r="M558" s="29" t="str">
        <f ca="1">IF(KALINDO[[#This Row],[//]]="","",INDEX(INDIRECT($2:$2),KALINDO[[#This Row],[//]]))</f>
        <v/>
      </c>
      <c r="N558" s="33" t="str">
        <f ca="1">IF(KALINDO[[#This Row],[//]]="","",INDEX(INDIRECT($2:$2),KALINDO[[#This Row],[//]]))</f>
        <v/>
      </c>
      <c r="O558" s="44" t="str">
        <f ca="1">IF(KALINDO[[#This Row],[//]]="","",INDEX(INDIRECT($2:$2),KALINDO[[#This Row],[//]]))</f>
        <v/>
      </c>
      <c r="P558" s="44" t="str">
        <f ca="1">IF(KALINDO[[#This Row],[//]]="","",IF(INDEX(INDIRECT($2:$2),KALINDO[[#This Row],[//]])="","",INDEX(INDIRECT($2:$2),KALINDO[[#This Row],[//]])))</f>
        <v/>
      </c>
      <c r="Q558" s="33" t="str">
        <f ca="1">IF(KALINDO[[#This Row],[//]]="","",INDEX(INDIRECT($2:$2),KALINDO[[#This Row],[//]]))</f>
        <v/>
      </c>
      <c r="R5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58" s="45" t="str">
        <f ca="1">IF(KALINDO[[#This Row],[//]]="","",IF(INDEX(INDIRECT($2:$2),KALINDO[[#This Row],[//]])="","",INDEX(INDIRECT($2:$2),KALINDO[[#This Row],[//]])))</f>
        <v/>
      </c>
      <c r="U558" s="32" t="str">
        <f ca="1">IF(KALINDO[[#This Row],[//]]="","",INDEX(INDIRECT($2:$2),KALINDO[[#This Row],[//]]))</f>
        <v/>
      </c>
      <c r="V558" s="32" t="str">
        <f ca="1">LOWER(SUBSTITUTE(SUBSTITUTE(SUBSTITUTE(SUBSTITUTE(SUBSTITUTE(SUBSTITUTE(SUBSTITUTE(KALINDO[[#This Row],[N.B.nota]]," ",""),"-",""),"(",""),")",""),".",""),",",""),"/",""))</f>
        <v/>
      </c>
      <c r="W558" s="32" t="str">
        <f ca="1">IF(KALINDO[[#This Row],[concat]]="","",MATCH(KALINDO[[#This Row],[concat]],[3]!db[NB NOTA_C],0)+1)</f>
        <v/>
      </c>
      <c r="X558" s="32" t="str">
        <f ca="1">IF(KALINDO[[#This Row],[N.B.nota]]="","",ADDRESS(ROW(KALINDO[QB]),COLUMN(KALINDO[QB]))&amp;":"&amp;ADDRESS(ROW(),COLUMN(KALINDO[QB])))</f>
        <v/>
      </c>
      <c r="Y558" s="46" t="str">
        <f ca="1">IF(KALINDO[[#This Row],[//]]="","",HYPERLINK("[../DB.xlsx]DB!e"&amp;MATCH(KALINDO[[#This Row],[concat]],[3]!db[NB NOTA_C],0)+1,"&gt;"))</f>
        <v/>
      </c>
      <c r="Z558" s="32" t="str">
        <f ca="1">IF(KALINDO[[#This Row],[ID NOTA]]="",INDIRECT(ADDRESS(ROW()-1,COLUMN())),KALINDO[[#This Row],[ID NOTA]])</f>
        <v>ID NOTA_H</v>
      </c>
    </row>
    <row r="559" spans="1:26" x14ac:dyDescent="0.25">
      <c r="A559" s="32"/>
      <c r="B559" s="29" t="str">
        <f>IF(KALINDO[[#This Row],[N_ID]]="","",INDEX(Table1[ID],MATCH(KALINDO[[#This Row],[N_ID]],Table1[N_ID],0)))</f>
        <v/>
      </c>
      <c r="C559" s="29" t="str">
        <f ca="1">IF(KALINDO[[#This Row],[//]]="","",HYPERLINK("[NOTA.xlsx]NOTA!D"&amp;KALINDO[[#This Row],[//]]+2,"&gt;"))</f>
        <v/>
      </c>
      <c r="D559" s="29" t="str">
        <f>IF(KALINDO[[#This Row],[ID NOTA]]="","",INDEX(Table1[QB],MATCH(KALINDO[[#This Row],[ID NOTA]],Table1[ID],0)))</f>
        <v/>
      </c>
      <c r="E55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59" s="29"/>
      <c r="G559" s="30" t="str">
        <f ca="1">IF(KALINDO[[#This Row],[N_ID]]="","",INDEX(INDIRECT($2:$2),KALINDO[[#This Row],[//]]))</f>
        <v/>
      </c>
      <c r="H559" s="30" t="str">
        <f ca="1">IF(KALINDO[[#This Row],[N_ID]]="","",INDEX(INDIRECT($2:$2),KALINDO[[#This Row],[//]]))</f>
        <v/>
      </c>
      <c r="I559" s="32" t="str">
        <f ca="1">IF(KALINDO[[#This Row],[N_ID]]="","",INDEX(INDIRECT($2:$2),KALINDO[[#This Row],[//]]))</f>
        <v/>
      </c>
      <c r="J559" s="32" t="str">
        <f ca="1">IF(KALINDO[[#This Row],[//]]="","",INDEX([3]!db[NB PAJAK],KALINDO[[#This Row],[stt]]-1))</f>
        <v/>
      </c>
      <c r="K559" s="29" t="str">
        <f ca="1">IF(KALINDO[[#This Row],[//]]="","",INDEX(INDIRECT($2:$2),KALINDO[[#This Row],[//]]))</f>
        <v/>
      </c>
      <c r="L559" s="29" t="str">
        <f ca="1">IF(KALINDO[[#This Row],[//]]="","",INDEX(INDIRECT($2:$2),KALINDO[[#This Row],[//]]))</f>
        <v/>
      </c>
      <c r="M559" s="29" t="str">
        <f ca="1">IF(KALINDO[[#This Row],[//]]="","",INDEX(INDIRECT($2:$2),KALINDO[[#This Row],[//]]))</f>
        <v/>
      </c>
      <c r="N559" s="33" t="str">
        <f ca="1">IF(KALINDO[[#This Row],[//]]="","",INDEX(INDIRECT($2:$2),KALINDO[[#This Row],[//]]))</f>
        <v/>
      </c>
      <c r="O559" s="44" t="str">
        <f ca="1">IF(KALINDO[[#This Row],[//]]="","",INDEX(INDIRECT($2:$2),KALINDO[[#This Row],[//]]))</f>
        <v/>
      </c>
      <c r="P559" s="44" t="str">
        <f ca="1">IF(KALINDO[[#This Row],[//]]="","",IF(INDEX(INDIRECT($2:$2),KALINDO[[#This Row],[//]])="","",INDEX(INDIRECT($2:$2),KALINDO[[#This Row],[//]])))</f>
        <v/>
      </c>
      <c r="Q559" s="33" t="str">
        <f ca="1">IF(KALINDO[[#This Row],[//]]="","",INDEX(INDIRECT($2:$2),KALINDO[[#This Row],[//]]))</f>
        <v/>
      </c>
      <c r="R5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59" s="45" t="str">
        <f ca="1">IF(KALINDO[[#This Row],[//]]="","",IF(INDEX(INDIRECT($2:$2),KALINDO[[#This Row],[//]])="","",INDEX(INDIRECT($2:$2),KALINDO[[#This Row],[//]])))</f>
        <v/>
      </c>
      <c r="U559" s="32" t="str">
        <f ca="1">IF(KALINDO[[#This Row],[//]]="","",INDEX(INDIRECT($2:$2),KALINDO[[#This Row],[//]]))</f>
        <v/>
      </c>
      <c r="V559" s="32" t="str">
        <f ca="1">LOWER(SUBSTITUTE(SUBSTITUTE(SUBSTITUTE(SUBSTITUTE(SUBSTITUTE(SUBSTITUTE(SUBSTITUTE(KALINDO[[#This Row],[N.B.nota]]," ",""),"-",""),"(",""),")",""),".",""),",",""),"/",""))</f>
        <v/>
      </c>
      <c r="W559" s="32" t="str">
        <f ca="1">IF(KALINDO[[#This Row],[concat]]="","",MATCH(KALINDO[[#This Row],[concat]],[3]!db[NB NOTA_C],0)+1)</f>
        <v/>
      </c>
      <c r="X559" s="32" t="str">
        <f ca="1">IF(KALINDO[[#This Row],[N.B.nota]]="","",ADDRESS(ROW(KALINDO[QB]),COLUMN(KALINDO[QB]))&amp;":"&amp;ADDRESS(ROW(),COLUMN(KALINDO[QB])))</f>
        <v/>
      </c>
      <c r="Y559" s="46" t="str">
        <f ca="1">IF(KALINDO[[#This Row],[//]]="","",HYPERLINK("[../DB.xlsx]DB!e"&amp;MATCH(KALINDO[[#This Row],[concat]],[3]!db[NB NOTA_C],0)+1,"&gt;"))</f>
        <v/>
      </c>
      <c r="Z559" s="32" t="str">
        <f ca="1">IF(KALINDO[[#This Row],[ID NOTA]]="",INDIRECT(ADDRESS(ROW()-1,COLUMN())),KALINDO[[#This Row],[ID NOTA]])</f>
        <v>ID NOTA_H</v>
      </c>
    </row>
    <row r="560" spans="1:26" x14ac:dyDescent="0.25">
      <c r="A560" s="32"/>
      <c r="B560" s="29" t="str">
        <f>IF(KALINDO[[#This Row],[N_ID]]="","",INDEX(Table1[ID],MATCH(KALINDO[[#This Row],[N_ID]],Table1[N_ID],0)))</f>
        <v/>
      </c>
      <c r="C560" s="29" t="str">
        <f ca="1">IF(KALINDO[[#This Row],[//]]="","",HYPERLINK("[NOTA.xlsx]NOTA!D"&amp;KALINDO[[#This Row],[//]]+2,"&gt;"))</f>
        <v/>
      </c>
      <c r="D560" s="29" t="str">
        <f>IF(KALINDO[[#This Row],[ID NOTA]]="","",INDEX(Table1[QB],MATCH(KALINDO[[#This Row],[ID NOTA]],Table1[ID],0)))</f>
        <v/>
      </c>
      <c r="E56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60" s="29"/>
      <c r="G560" s="30" t="str">
        <f ca="1">IF(KALINDO[[#This Row],[N_ID]]="","",INDEX(INDIRECT($2:$2),KALINDO[[#This Row],[//]]))</f>
        <v/>
      </c>
      <c r="H560" s="30" t="str">
        <f ca="1">IF(KALINDO[[#This Row],[N_ID]]="","",INDEX(INDIRECT($2:$2),KALINDO[[#This Row],[//]]))</f>
        <v/>
      </c>
      <c r="I560" s="32" t="str">
        <f ca="1">IF(KALINDO[[#This Row],[N_ID]]="","",INDEX(INDIRECT($2:$2),KALINDO[[#This Row],[//]]))</f>
        <v/>
      </c>
      <c r="J560" s="32" t="str">
        <f ca="1">IF(KALINDO[[#This Row],[//]]="","",INDEX([3]!db[NB PAJAK],KALINDO[[#This Row],[stt]]-1))</f>
        <v/>
      </c>
      <c r="K560" s="29" t="str">
        <f ca="1">IF(KALINDO[[#This Row],[//]]="","",INDEX(INDIRECT($2:$2),KALINDO[[#This Row],[//]]))</f>
        <v/>
      </c>
      <c r="L560" s="29" t="str">
        <f ca="1">IF(KALINDO[[#This Row],[//]]="","",INDEX(INDIRECT($2:$2),KALINDO[[#This Row],[//]]))</f>
        <v/>
      </c>
      <c r="M560" s="29" t="str">
        <f ca="1">IF(KALINDO[[#This Row],[//]]="","",INDEX(INDIRECT($2:$2),KALINDO[[#This Row],[//]]))</f>
        <v/>
      </c>
      <c r="N560" s="33" t="str">
        <f ca="1">IF(KALINDO[[#This Row],[//]]="","",INDEX(INDIRECT($2:$2),KALINDO[[#This Row],[//]]))</f>
        <v/>
      </c>
      <c r="O560" s="44" t="str">
        <f ca="1">IF(KALINDO[[#This Row],[//]]="","",INDEX(INDIRECT($2:$2),KALINDO[[#This Row],[//]]))</f>
        <v/>
      </c>
      <c r="P560" s="44" t="str">
        <f ca="1">IF(KALINDO[[#This Row],[//]]="","",IF(INDEX(INDIRECT($2:$2),KALINDO[[#This Row],[//]])="","",INDEX(INDIRECT($2:$2),KALINDO[[#This Row],[//]])))</f>
        <v/>
      </c>
      <c r="Q560" s="33" t="str">
        <f ca="1">IF(KALINDO[[#This Row],[//]]="","",INDEX(INDIRECT($2:$2),KALINDO[[#This Row],[//]]))</f>
        <v/>
      </c>
      <c r="R5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60" s="45" t="str">
        <f ca="1">IF(KALINDO[[#This Row],[//]]="","",IF(INDEX(INDIRECT($2:$2),KALINDO[[#This Row],[//]])="","",INDEX(INDIRECT($2:$2),KALINDO[[#This Row],[//]])))</f>
        <v/>
      </c>
      <c r="U560" s="32" t="str">
        <f ca="1">IF(KALINDO[[#This Row],[//]]="","",INDEX(INDIRECT($2:$2),KALINDO[[#This Row],[//]]))</f>
        <v/>
      </c>
      <c r="V560" s="32" t="str">
        <f ca="1">LOWER(SUBSTITUTE(SUBSTITUTE(SUBSTITUTE(SUBSTITUTE(SUBSTITUTE(SUBSTITUTE(SUBSTITUTE(KALINDO[[#This Row],[N.B.nota]]," ",""),"-",""),"(",""),")",""),".",""),",",""),"/",""))</f>
        <v/>
      </c>
      <c r="W560" s="32" t="str">
        <f ca="1">IF(KALINDO[[#This Row],[concat]]="","",MATCH(KALINDO[[#This Row],[concat]],[3]!db[NB NOTA_C],0)+1)</f>
        <v/>
      </c>
      <c r="X560" s="32" t="str">
        <f ca="1">IF(KALINDO[[#This Row],[N.B.nota]]="","",ADDRESS(ROW(KALINDO[QB]),COLUMN(KALINDO[QB]))&amp;":"&amp;ADDRESS(ROW(),COLUMN(KALINDO[QB])))</f>
        <v/>
      </c>
      <c r="Y560" s="46" t="str">
        <f ca="1">IF(KALINDO[[#This Row],[//]]="","",HYPERLINK("[../DB.xlsx]DB!e"&amp;MATCH(KALINDO[[#This Row],[concat]],[3]!db[NB NOTA_C],0)+1,"&gt;"))</f>
        <v/>
      </c>
      <c r="Z560" s="32" t="str">
        <f ca="1">IF(KALINDO[[#This Row],[ID NOTA]]="",INDIRECT(ADDRESS(ROW()-1,COLUMN())),KALINDO[[#This Row],[ID NOTA]])</f>
        <v>ID NOTA_H</v>
      </c>
    </row>
    <row r="561" spans="1:26" x14ac:dyDescent="0.25">
      <c r="A561" s="32"/>
      <c r="B561" s="29" t="str">
        <f>IF(KALINDO[[#This Row],[N_ID]]="","",INDEX(Table1[ID],MATCH(KALINDO[[#This Row],[N_ID]],Table1[N_ID],0)))</f>
        <v/>
      </c>
      <c r="C561" s="29" t="str">
        <f ca="1">IF(KALINDO[[#This Row],[//]]="","",HYPERLINK("[NOTA.xlsx]NOTA!D"&amp;KALINDO[[#This Row],[//]]+2,"&gt;"))</f>
        <v/>
      </c>
      <c r="D561" s="29" t="str">
        <f>IF(KALINDO[[#This Row],[ID NOTA]]="","",INDEX(Table1[QB],MATCH(KALINDO[[#This Row],[ID NOTA]],Table1[ID],0)))</f>
        <v/>
      </c>
      <c r="E56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61" s="29"/>
      <c r="G561" s="30" t="str">
        <f ca="1">IF(KALINDO[[#This Row],[N_ID]]="","",INDEX(INDIRECT($2:$2),KALINDO[[#This Row],[//]]))</f>
        <v/>
      </c>
      <c r="H561" s="30" t="str">
        <f ca="1">IF(KALINDO[[#This Row],[N_ID]]="","",INDEX(INDIRECT($2:$2),KALINDO[[#This Row],[//]]))</f>
        <v/>
      </c>
      <c r="I561" s="32" t="str">
        <f ca="1">IF(KALINDO[[#This Row],[N_ID]]="","",INDEX(INDIRECT($2:$2),KALINDO[[#This Row],[//]]))</f>
        <v/>
      </c>
      <c r="J561" s="32" t="str">
        <f ca="1">IF(KALINDO[[#This Row],[//]]="","",INDEX([3]!db[NB PAJAK],KALINDO[[#This Row],[stt]]-1))</f>
        <v/>
      </c>
      <c r="K561" s="29" t="str">
        <f ca="1">IF(KALINDO[[#This Row],[//]]="","",INDEX(INDIRECT($2:$2),KALINDO[[#This Row],[//]]))</f>
        <v/>
      </c>
      <c r="L561" s="29" t="str">
        <f ca="1">IF(KALINDO[[#This Row],[//]]="","",INDEX(INDIRECT($2:$2),KALINDO[[#This Row],[//]]))</f>
        <v/>
      </c>
      <c r="M561" s="29" t="str">
        <f ca="1">IF(KALINDO[[#This Row],[//]]="","",INDEX(INDIRECT($2:$2),KALINDO[[#This Row],[//]]))</f>
        <v/>
      </c>
      <c r="N561" s="33" t="str">
        <f ca="1">IF(KALINDO[[#This Row],[//]]="","",INDEX(INDIRECT($2:$2),KALINDO[[#This Row],[//]]))</f>
        <v/>
      </c>
      <c r="O561" s="44" t="str">
        <f ca="1">IF(KALINDO[[#This Row],[//]]="","",INDEX(INDIRECT($2:$2),KALINDO[[#This Row],[//]]))</f>
        <v/>
      </c>
      <c r="P561" s="44" t="str">
        <f ca="1">IF(KALINDO[[#This Row],[//]]="","",IF(INDEX(INDIRECT($2:$2),KALINDO[[#This Row],[//]])="","",INDEX(INDIRECT($2:$2),KALINDO[[#This Row],[//]])))</f>
        <v/>
      </c>
      <c r="Q561" s="33" t="str">
        <f ca="1">IF(KALINDO[[#This Row],[//]]="","",INDEX(INDIRECT($2:$2),KALINDO[[#This Row],[//]]))</f>
        <v/>
      </c>
      <c r="R5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61" s="45" t="str">
        <f ca="1">IF(KALINDO[[#This Row],[//]]="","",IF(INDEX(INDIRECT($2:$2),KALINDO[[#This Row],[//]])="","",INDEX(INDIRECT($2:$2),KALINDO[[#This Row],[//]])))</f>
        <v/>
      </c>
      <c r="U561" s="32" t="str">
        <f ca="1">IF(KALINDO[[#This Row],[//]]="","",INDEX(INDIRECT($2:$2),KALINDO[[#This Row],[//]]))</f>
        <v/>
      </c>
      <c r="V561" s="32" t="str">
        <f ca="1">LOWER(SUBSTITUTE(SUBSTITUTE(SUBSTITUTE(SUBSTITUTE(SUBSTITUTE(SUBSTITUTE(SUBSTITUTE(KALINDO[[#This Row],[N.B.nota]]," ",""),"-",""),"(",""),")",""),".",""),",",""),"/",""))</f>
        <v/>
      </c>
      <c r="W561" s="32" t="str">
        <f ca="1">IF(KALINDO[[#This Row],[concat]]="","",MATCH(KALINDO[[#This Row],[concat]],[3]!db[NB NOTA_C],0)+1)</f>
        <v/>
      </c>
      <c r="X561" s="32" t="str">
        <f ca="1">IF(KALINDO[[#This Row],[N.B.nota]]="","",ADDRESS(ROW(KALINDO[QB]),COLUMN(KALINDO[QB]))&amp;":"&amp;ADDRESS(ROW(),COLUMN(KALINDO[QB])))</f>
        <v/>
      </c>
      <c r="Y561" s="46" t="str">
        <f ca="1">IF(KALINDO[[#This Row],[//]]="","",HYPERLINK("[../DB.xlsx]DB!e"&amp;MATCH(KALINDO[[#This Row],[concat]],[3]!db[NB NOTA_C],0)+1,"&gt;"))</f>
        <v/>
      </c>
      <c r="Z561" s="32" t="str">
        <f ca="1">IF(KALINDO[[#This Row],[ID NOTA]]="",INDIRECT(ADDRESS(ROW()-1,COLUMN())),KALINDO[[#This Row],[ID NOTA]])</f>
        <v>ID NOTA_H</v>
      </c>
    </row>
    <row r="562" spans="1:26" x14ac:dyDescent="0.25">
      <c r="A562" s="32"/>
      <c r="B562" s="29" t="str">
        <f>IF(KALINDO[[#This Row],[N_ID]]="","",INDEX(Table1[ID],MATCH(KALINDO[[#This Row],[N_ID]],Table1[N_ID],0)))</f>
        <v/>
      </c>
      <c r="C562" s="29" t="str">
        <f ca="1">IF(KALINDO[[#This Row],[//]]="","",HYPERLINK("[NOTA.xlsx]NOTA!D"&amp;KALINDO[[#This Row],[//]]+2,"&gt;"))</f>
        <v/>
      </c>
      <c r="D562" s="29" t="str">
        <f>IF(KALINDO[[#This Row],[ID NOTA]]="","",INDEX(Table1[QB],MATCH(KALINDO[[#This Row],[ID NOTA]],Table1[ID],0)))</f>
        <v/>
      </c>
      <c r="E56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62" s="29"/>
      <c r="G562" s="30" t="str">
        <f ca="1">IF(KALINDO[[#This Row],[N_ID]]="","",INDEX(INDIRECT($2:$2),KALINDO[[#This Row],[//]]))</f>
        <v/>
      </c>
      <c r="H562" s="30" t="str">
        <f ca="1">IF(KALINDO[[#This Row],[N_ID]]="","",INDEX(INDIRECT($2:$2),KALINDO[[#This Row],[//]]))</f>
        <v/>
      </c>
      <c r="I562" s="32" t="str">
        <f ca="1">IF(KALINDO[[#This Row],[N_ID]]="","",INDEX(INDIRECT($2:$2),KALINDO[[#This Row],[//]]))</f>
        <v/>
      </c>
      <c r="J562" s="32" t="str">
        <f ca="1">IF(KALINDO[[#This Row],[//]]="","",INDEX([3]!db[NB PAJAK],KALINDO[[#This Row],[stt]]-1))</f>
        <v/>
      </c>
      <c r="K562" s="29" t="str">
        <f ca="1">IF(KALINDO[[#This Row],[//]]="","",INDEX(INDIRECT($2:$2),KALINDO[[#This Row],[//]]))</f>
        <v/>
      </c>
      <c r="L562" s="29" t="str">
        <f ca="1">IF(KALINDO[[#This Row],[//]]="","",INDEX(INDIRECT($2:$2),KALINDO[[#This Row],[//]]))</f>
        <v/>
      </c>
      <c r="M562" s="29" t="str">
        <f ca="1">IF(KALINDO[[#This Row],[//]]="","",INDEX(INDIRECT($2:$2),KALINDO[[#This Row],[//]]))</f>
        <v/>
      </c>
      <c r="N562" s="33" t="str">
        <f ca="1">IF(KALINDO[[#This Row],[//]]="","",INDEX(INDIRECT($2:$2),KALINDO[[#This Row],[//]]))</f>
        <v/>
      </c>
      <c r="O562" s="44" t="str">
        <f ca="1">IF(KALINDO[[#This Row],[//]]="","",INDEX(INDIRECT($2:$2),KALINDO[[#This Row],[//]]))</f>
        <v/>
      </c>
      <c r="P562" s="44" t="str">
        <f ca="1">IF(KALINDO[[#This Row],[//]]="","",IF(INDEX(INDIRECT($2:$2),KALINDO[[#This Row],[//]])="","",INDEX(INDIRECT($2:$2),KALINDO[[#This Row],[//]])))</f>
        <v/>
      </c>
      <c r="Q562" s="33" t="str">
        <f ca="1">IF(KALINDO[[#This Row],[//]]="","",INDEX(INDIRECT($2:$2),KALINDO[[#This Row],[//]]))</f>
        <v/>
      </c>
      <c r="R5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62" s="45" t="str">
        <f ca="1">IF(KALINDO[[#This Row],[//]]="","",IF(INDEX(INDIRECT($2:$2),KALINDO[[#This Row],[//]])="","",INDEX(INDIRECT($2:$2),KALINDO[[#This Row],[//]])))</f>
        <v/>
      </c>
      <c r="U562" s="32" t="str">
        <f ca="1">IF(KALINDO[[#This Row],[//]]="","",INDEX(INDIRECT($2:$2),KALINDO[[#This Row],[//]]))</f>
        <v/>
      </c>
      <c r="V562" s="32" t="str">
        <f ca="1">LOWER(SUBSTITUTE(SUBSTITUTE(SUBSTITUTE(SUBSTITUTE(SUBSTITUTE(SUBSTITUTE(SUBSTITUTE(KALINDO[[#This Row],[N.B.nota]]," ",""),"-",""),"(",""),")",""),".",""),",",""),"/",""))</f>
        <v/>
      </c>
      <c r="W562" s="32" t="str">
        <f ca="1">IF(KALINDO[[#This Row],[concat]]="","",MATCH(KALINDO[[#This Row],[concat]],[3]!db[NB NOTA_C],0)+1)</f>
        <v/>
      </c>
      <c r="X562" s="32" t="str">
        <f ca="1">IF(KALINDO[[#This Row],[N.B.nota]]="","",ADDRESS(ROW(KALINDO[QB]),COLUMN(KALINDO[QB]))&amp;":"&amp;ADDRESS(ROW(),COLUMN(KALINDO[QB])))</f>
        <v/>
      </c>
      <c r="Y562" s="46" t="str">
        <f ca="1">IF(KALINDO[[#This Row],[//]]="","",HYPERLINK("[../DB.xlsx]DB!e"&amp;MATCH(KALINDO[[#This Row],[concat]],[3]!db[NB NOTA_C],0)+1,"&gt;"))</f>
        <v/>
      </c>
      <c r="Z562" s="32" t="str">
        <f ca="1">IF(KALINDO[[#This Row],[ID NOTA]]="",INDIRECT(ADDRESS(ROW()-1,COLUMN())),KALINDO[[#This Row],[ID NOTA]])</f>
        <v>ID NOTA_H</v>
      </c>
    </row>
    <row r="563" spans="1:26" x14ac:dyDescent="0.25">
      <c r="A563" s="32"/>
      <c r="B563" s="29" t="str">
        <f>IF(KALINDO[[#This Row],[N_ID]]="","",INDEX(Table1[ID],MATCH(KALINDO[[#This Row],[N_ID]],Table1[N_ID],0)))</f>
        <v/>
      </c>
      <c r="C563" s="29" t="str">
        <f ca="1">IF(KALINDO[[#This Row],[//]]="","",HYPERLINK("[NOTA.xlsx]NOTA!D"&amp;KALINDO[[#This Row],[//]]+2,"&gt;"))</f>
        <v/>
      </c>
      <c r="D563" s="29" t="str">
        <f>IF(KALINDO[[#This Row],[ID NOTA]]="","",INDEX(Table1[QB],MATCH(KALINDO[[#This Row],[ID NOTA]],Table1[ID],0)))</f>
        <v/>
      </c>
      <c r="E56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63" s="29"/>
      <c r="G563" s="30" t="str">
        <f ca="1">IF(KALINDO[[#This Row],[N_ID]]="","",INDEX(INDIRECT($2:$2),KALINDO[[#This Row],[//]]))</f>
        <v/>
      </c>
      <c r="H563" s="30" t="str">
        <f ca="1">IF(KALINDO[[#This Row],[N_ID]]="","",INDEX(INDIRECT($2:$2),KALINDO[[#This Row],[//]]))</f>
        <v/>
      </c>
      <c r="I563" s="32" t="str">
        <f ca="1">IF(KALINDO[[#This Row],[N_ID]]="","",INDEX(INDIRECT($2:$2),KALINDO[[#This Row],[//]]))</f>
        <v/>
      </c>
      <c r="J563" s="32" t="str">
        <f ca="1">IF(KALINDO[[#This Row],[//]]="","",INDEX([3]!db[NB PAJAK],KALINDO[[#This Row],[stt]]-1))</f>
        <v/>
      </c>
      <c r="K563" s="29" t="str">
        <f ca="1">IF(KALINDO[[#This Row],[//]]="","",INDEX(INDIRECT($2:$2),KALINDO[[#This Row],[//]]))</f>
        <v/>
      </c>
      <c r="L563" s="29" t="str">
        <f ca="1">IF(KALINDO[[#This Row],[//]]="","",INDEX(INDIRECT($2:$2),KALINDO[[#This Row],[//]]))</f>
        <v/>
      </c>
      <c r="M563" s="29" t="str">
        <f ca="1">IF(KALINDO[[#This Row],[//]]="","",INDEX(INDIRECT($2:$2),KALINDO[[#This Row],[//]]))</f>
        <v/>
      </c>
      <c r="N563" s="33" t="str">
        <f ca="1">IF(KALINDO[[#This Row],[//]]="","",INDEX(INDIRECT($2:$2),KALINDO[[#This Row],[//]]))</f>
        <v/>
      </c>
      <c r="O563" s="44" t="str">
        <f ca="1">IF(KALINDO[[#This Row],[//]]="","",INDEX(INDIRECT($2:$2),KALINDO[[#This Row],[//]]))</f>
        <v/>
      </c>
      <c r="P563" s="44" t="str">
        <f ca="1">IF(KALINDO[[#This Row],[//]]="","",IF(INDEX(INDIRECT($2:$2),KALINDO[[#This Row],[//]])="","",INDEX(INDIRECT($2:$2),KALINDO[[#This Row],[//]])))</f>
        <v/>
      </c>
      <c r="Q563" s="33" t="str">
        <f ca="1">IF(KALINDO[[#This Row],[//]]="","",INDEX(INDIRECT($2:$2),KALINDO[[#This Row],[//]]))</f>
        <v/>
      </c>
      <c r="R5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63" s="45" t="str">
        <f ca="1">IF(KALINDO[[#This Row],[//]]="","",IF(INDEX(INDIRECT($2:$2),KALINDO[[#This Row],[//]])="","",INDEX(INDIRECT($2:$2),KALINDO[[#This Row],[//]])))</f>
        <v/>
      </c>
      <c r="U563" s="32" t="str">
        <f ca="1">IF(KALINDO[[#This Row],[//]]="","",INDEX(INDIRECT($2:$2),KALINDO[[#This Row],[//]]))</f>
        <v/>
      </c>
      <c r="V563" s="32" t="str">
        <f ca="1">LOWER(SUBSTITUTE(SUBSTITUTE(SUBSTITUTE(SUBSTITUTE(SUBSTITUTE(SUBSTITUTE(SUBSTITUTE(KALINDO[[#This Row],[N.B.nota]]," ",""),"-",""),"(",""),")",""),".",""),",",""),"/",""))</f>
        <v/>
      </c>
      <c r="W563" s="32" t="str">
        <f ca="1">IF(KALINDO[[#This Row],[concat]]="","",MATCH(KALINDO[[#This Row],[concat]],[3]!db[NB NOTA_C],0)+1)</f>
        <v/>
      </c>
      <c r="X563" s="32" t="str">
        <f ca="1">IF(KALINDO[[#This Row],[N.B.nota]]="","",ADDRESS(ROW(KALINDO[QB]),COLUMN(KALINDO[QB]))&amp;":"&amp;ADDRESS(ROW(),COLUMN(KALINDO[QB])))</f>
        <v/>
      </c>
      <c r="Y563" s="46" t="str">
        <f ca="1">IF(KALINDO[[#This Row],[//]]="","",HYPERLINK("[../DB.xlsx]DB!e"&amp;MATCH(KALINDO[[#This Row],[concat]],[3]!db[NB NOTA_C],0)+1,"&gt;"))</f>
        <v/>
      </c>
      <c r="Z563" s="32" t="str">
        <f ca="1">IF(KALINDO[[#This Row],[ID NOTA]]="",INDIRECT(ADDRESS(ROW()-1,COLUMN())),KALINDO[[#This Row],[ID NOTA]])</f>
        <v>ID NOTA_H</v>
      </c>
    </row>
    <row r="564" spans="1:26" x14ac:dyDescent="0.25">
      <c r="A564" s="32"/>
      <c r="B564" s="29" t="str">
        <f>IF(KALINDO[[#This Row],[N_ID]]="","",INDEX(Table1[ID],MATCH(KALINDO[[#This Row],[N_ID]],Table1[N_ID],0)))</f>
        <v/>
      </c>
      <c r="C564" s="29" t="str">
        <f ca="1">IF(KALINDO[[#This Row],[//]]="","",HYPERLINK("[NOTA.xlsx]NOTA!D"&amp;KALINDO[[#This Row],[//]]+2,"&gt;"))</f>
        <v/>
      </c>
      <c r="D564" s="29" t="str">
        <f>IF(KALINDO[[#This Row],[ID NOTA]]="","",INDEX(Table1[QB],MATCH(KALINDO[[#This Row],[ID NOTA]],Table1[ID],0)))</f>
        <v/>
      </c>
      <c r="E56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64" s="29"/>
      <c r="G564" s="30" t="str">
        <f ca="1">IF(KALINDO[[#This Row],[N_ID]]="","",INDEX(INDIRECT($2:$2),KALINDO[[#This Row],[//]]))</f>
        <v/>
      </c>
      <c r="H564" s="30" t="str">
        <f ca="1">IF(KALINDO[[#This Row],[N_ID]]="","",INDEX(INDIRECT($2:$2),KALINDO[[#This Row],[//]]))</f>
        <v/>
      </c>
      <c r="I564" s="32" t="str">
        <f ca="1">IF(KALINDO[[#This Row],[N_ID]]="","",INDEX(INDIRECT($2:$2),KALINDO[[#This Row],[//]]))</f>
        <v/>
      </c>
      <c r="J564" s="32" t="str">
        <f ca="1">IF(KALINDO[[#This Row],[//]]="","",INDEX([3]!db[NB PAJAK],KALINDO[[#This Row],[stt]]-1))</f>
        <v/>
      </c>
      <c r="K564" s="29" t="str">
        <f ca="1">IF(KALINDO[[#This Row],[//]]="","",INDEX(INDIRECT($2:$2),KALINDO[[#This Row],[//]]))</f>
        <v/>
      </c>
      <c r="L564" s="29" t="str">
        <f ca="1">IF(KALINDO[[#This Row],[//]]="","",INDEX(INDIRECT($2:$2),KALINDO[[#This Row],[//]]))</f>
        <v/>
      </c>
      <c r="M564" s="29" t="str">
        <f ca="1">IF(KALINDO[[#This Row],[//]]="","",INDEX(INDIRECT($2:$2),KALINDO[[#This Row],[//]]))</f>
        <v/>
      </c>
      <c r="N564" s="33" t="str">
        <f ca="1">IF(KALINDO[[#This Row],[//]]="","",INDEX(INDIRECT($2:$2),KALINDO[[#This Row],[//]]))</f>
        <v/>
      </c>
      <c r="O564" s="44" t="str">
        <f ca="1">IF(KALINDO[[#This Row],[//]]="","",INDEX(INDIRECT($2:$2),KALINDO[[#This Row],[//]]))</f>
        <v/>
      </c>
      <c r="P564" s="44" t="str">
        <f ca="1">IF(KALINDO[[#This Row],[//]]="","",IF(INDEX(INDIRECT($2:$2),KALINDO[[#This Row],[//]])="","",INDEX(INDIRECT($2:$2),KALINDO[[#This Row],[//]])))</f>
        <v/>
      </c>
      <c r="Q564" s="33" t="str">
        <f ca="1">IF(KALINDO[[#This Row],[//]]="","",INDEX(INDIRECT($2:$2),KALINDO[[#This Row],[//]]))</f>
        <v/>
      </c>
      <c r="R5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64" s="45" t="str">
        <f ca="1">IF(KALINDO[[#This Row],[//]]="","",IF(INDEX(INDIRECT($2:$2),KALINDO[[#This Row],[//]])="","",INDEX(INDIRECT($2:$2),KALINDO[[#This Row],[//]])))</f>
        <v/>
      </c>
      <c r="U564" s="32" t="str">
        <f ca="1">IF(KALINDO[[#This Row],[//]]="","",INDEX(INDIRECT($2:$2),KALINDO[[#This Row],[//]]))</f>
        <v/>
      </c>
      <c r="V564" s="32" t="str">
        <f ca="1">LOWER(SUBSTITUTE(SUBSTITUTE(SUBSTITUTE(SUBSTITUTE(SUBSTITUTE(SUBSTITUTE(SUBSTITUTE(KALINDO[[#This Row],[N.B.nota]]," ",""),"-",""),"(",""),")",""),".",""),",",""),"/",""))</f>
        <v/>
      </c>
      <c r="W564" s="32" t="str">
        <f ca="1">IF(KALINDO[[#This Row],[concat]]="","",MATCH(KALINDO[[#This Row],[concat]],[3]!db[NB NOTA_C],0)+1)</f>
        <v/>
      </c>
      <c r="X564" s="32" t="str">
        <f ca="1">IF(KALINDO[[#This Row],[N.B.nota]]="","",ADDRESS(ROW(KALINDO[QB]),COLUMN(KALINDO[QB]))&amp;":"&amp;ADDRESS(ROW(),COLUMN(KALINDO[QB])))</f>
        <v/>
      </c>
      <c r="Y564" s="46" t="str">
        <f ca="1">IF(KALINDO[[#This Row],[//]]="","",HYPERLINK("[../DB.xlsx]DB!e"&amp;MATCH(KALINDO[[#This Row],[concat]],[3]!db[NB NOTA_C],0)+1,"&gt;"))</f>
        <v/>
      </c>
      <c r="Z564" s="32" t="str">
        <f ca="1">IF(KALINDO[[#This Row],[ID NOTA]]="",INDIRECT(ADDRESS(ROW()-1,COLUMN())),KALINDO[[#This Row],[ID NOTA]])</f>
        <v>ID NOTA_H</v>
      </c>
    </row>
    <row r="565" spans="1:26" x14ac:dyDescent="0.25">
      <c r="A565" s="32"/>
      <c r="B565" s="29" t="str">
        <f>IF(KALINDO[[#This Row],[N_ID]]="","",INDEX(Table1[ID],MATCH(KALINDO[[#This Row],[N_ID]],Table1[N_ID],0)))</f>
        <v/>
      </c>
      <c r="C565" s="29" t="str">
        <f ca="1">IF(KALINDO[[#This Row],[//]]="","",HYPERLINK("[NOTA.xlsx]NOTA!D"&amp;KALINDO[[#This Row],[//]]+2,"&gt;"))</f>
        <v/>
      </c>
      <c r="D565" s="29" t="str">
        <f>IF(KALINDO[[#This Row],[ID NOTA]]="","",INDEX(Table1[QB],MATCH(KALINDO[[#This Row],[ID NOTA]],Table1[ID],0)))</f>
        <v/>
      </c>
      <c r="E56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65" s="29"/>
      <c r="G565" s="30" t="str">
        <f ca="1">IF(KALINDO[[#This Row],[N_ID]]="","",INDEX(INDIRECT($2:$2),KALINDO[[#This Row],[//]]))</f>
        <v/>
      </c>
      <c r="H565" s="30" t="str">
        <f ca="1">IF(KALINDO[[#This Row],[N_ID]]="","",INDEX(INDIRECT($2:$2),KALINDO[[#This Row],[//]]))</f>
        <v/>
      </c>
      <c r="I565" s="32" t="str">
        <f ca="1">IF(KALINDO[[#This Row],[N_ID]]="","",INDEX(INDIRECT($2:$2),KALINDO[[#This Row],[//]]))</f>
        <v/>
      </c>
      <c r="J565" s="32" t="str">
        <f ca="1">IF(KALINDO[[#This Row],[//]]="","",INDEX([3]!db[NB PAJAK],KALINDO[[#This Row],[stt]]-1))</f>
        <v/>
      </c>
      <c r="K565" s="29" t="str">
        <f ca="1">IF(KALINDO[[#This Row],[//]]="","",INDEX(INDIRECT($2:$2),KALINDO[[#This Row],[//]]))</f>
        <v/>
      </c>
      <c r="L565" s="29" t="str">
        <f ca="1">IF(KALINDO[[#This Row],[//]]="","",INDEX(INDIRECT($2:$2),KALINDO[[#This Row],[//]]))</f>
        <v/>
      </c>
      <c r="M565" s="29" t="str">
        <f ca="1">IF(KALINDO[[#This Row],[//]]="","",INDEX(INDIRECT($2:$2),KALINDO[[#This Row],[//]]))</f>
        <v/>
      </c>
      <c r="N565" s="33" t="str">
        <f ca="1">IF(KALINDO[[#This Row],[//]]="","",INDEX(INDIRECT($2:$2),KALINDO[[#This Row],[//]]))</f>
        <v/>
      </c>
      <c r="O565" s="44" t="str">
        <f ca="1">IF(KALINDO[[#This Row],[//]]="","",INDEX(INDIRECT($2:$2),KALINDO[[#This Row],[//]]))</f>
        <v/>
      </c>
      <c r="P565" s="44" t="str">
        <f ca="1">IF(KALINDO[[#This Row],[//]]="","",IF(INDEX(INDIRECT($2:$2),KALINDO[[#This Row],[//]])="","",INDEX(INDIRECT($2:$2),KALINDO[[#This Row],[//]])))</f>
        <v/>
      </c>
      <c r="Q565" s="33" t="str">
        <f ca="1">IF(KALINDO[[#This Row],[//]]="","",INDEX(INDIRECT($2:$2),KALINDO[[#This Row],[//]]))</f>
        <v/>
      </c>
      <c r="R5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65" s="45" t="str">
        <f ca="1">IF(KALINDO[[#This Row],[//]]="","",IF(INDEX(INDIRECT($2:$2),KALINDO[[#This Row],[//]])="","",INDEX(INDIRECT($2:$2),KALINDO[[#This Row],[//]])))</f>
        <v/>
      </c>
      <c r="U565" s="32" t="str">
        <f ca="1">IF(KALINDO[[#This Row],[//]]="","",INDEX(INDIRECT($2:$2),KALINDO[[#This Row],[//]]))</f>
        <v/>
      </c>
      <c r="V565" s="32" t="str">
        <f ca="1">LOWER(SUBSTITUTE(SUBSTITUTE(SUBSTITUTE(SUBSTITUTE(SUBSTITUTE(SUBSTITUTE(SUBSTITUTE(KALINDO[[#This Row],[N.B.nota]]," ",""),"-",""),"(",""),")",""),".",""),",",""),"/",""))</f>
        <v/>
      </c>
      <c r="W565" s="32" t="str">
        <f ca="1">IF(KALINDO[[#This Row],[concat]]="","",MATCH(KALINDO[[#This Row],[concat]],[3]!db[NB NOTA_C],0)+1)</f>
        <v/>
      </c>
      <c r="X565" s="32" t="str">
        <f ca="1">IF(KALINDO[[#This Row],[N.B.nota]]="","",ADDRESS(ROW(KALINDO[QB]),COLUMN(KALINDO[QB]))&amp;":"&amp;ADDRESS(ROW(),COLUMN(KALINDO[QB])))</f>
        <v/>
      </c>
      <c r="Y565" s="46" t="str">
        <f ca="1">IF(KALINDO[[#This Row],[//]]="","",HYPERLINK("[../DB.xlsx]DB!e"&amp;MATCH(KALINDO[[#This Row],[concat]],[3]!db[NB NOTA_C],0)+1,"&gt;"))</f>
        <v/>
      </c>
      <c r="Z565" s="32" t="str">
        <f ca="1">IF(KALINDO[[#This Row],[ID NOTA]]="",INDIRECT(ADDRESS(ROW()-1,COLUMN())),KALINDO[[#This Row],[ID NOTA]])</f>
        <v>ID NOTA_H</v>
      </c>
    </row>
    <row r="566" spans="1:26" x14ac:dyDescent="0.25">
      <c r="A566" s="32"/>
      <c r="B566" s="29" t="str">
        <f>IF(KALINDO[[#This Row],[N_ID]]="","",INDEX(Table1[ID],MATCH(KALINDO[[#This Row],[N_ID]],Table1[N_ID],0)))</f>
        <v/>
      </c>
      <c r="C566" s="29" t="str">
        <f ca="1">IF(KALINDO[[#This Row],[//]]="","",HYPERLINK("[NOTA.xlsx]NOTA!D"&amp;KALINDO[[#This Row],[//]]+2,"&gt;"))</f>
        <v/>
      </c>
      <c r="D566" s="29" t="str">
        <f>IF(KALINDO[[#This Row],[ID NOTA]]="","",INDEX(Table1[QB],MATCH(KALINDO[[#This Row],[ID NOTA]],Table1[ID],0)))</f>
        <v/>
      </c>
      <c r="E56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66" s="29"/>
      <c r="G566" s="30" t="str">
        <f ca="1">IF(KALINDO[[#This Row],[N_ID]]="","",INDEX(INDIRECT($2:$2),KALINDO[[#This Row],[//]]))</f>
        <v/>
      </c>
      <c r="H566" s="30" t="str">
        <f ca="1">IF(KALINDO[[#This Row],[N_ID]]="","",INDEX(INDIRECT($2:$2),KALINDO[[#This Row],[//]]))</f>
        <v/>
      </c>
      <c r="I566" s="32" t="str">
        <f ca="1">IF(KALINDO[[#This Row],[N_ID]]="","",INDEX(INDIRECT($2:$2),KALINDO[[#This Row],[//]]))</f>
        <v/>
      </c>
      <c r="J566" s="32" t="str">
        <f ca="1">IF(KALINDO[[#This Row],[//]]="","",INDEX([3]!db[NB PAJAK],KALINDO[[#This Row],[stt]]-1))</f>
        <v/>
      </c>
      <c r="K566" s="29" t="str">
        <f ca="1">IF(KALINDO[[#This Row],[//]]="","",INDEX(INDIRECT($2:$2),KALINDO[[#This Row],[//]]))</f>
        <v/>
      </c>
      <c r="L566" s="29" t="str">
        <f ca="1">IF(KALINDO[[#This Row],[//]]="","",INDEX(INDIRECT($2:$2),KALINDO[[#This Row],[//]]))</f>
        <v/>
      </c>
      <c r="M566" s="29" t="str">
        <f ca="1">IF(KALINDO[[#This Row],[//]]="","",INDEX(INDIRECT($2:$2),KALINDO[[#This Row],[//]]))</f>
        <v/>
      </c>
      <c r="N566" s="33" t="str">
        <f ca="1">IF(KALINDO[[#This Row],[//]]="","",INDEX(INDIRECT($2:$2),KALINDO[[#This Row],[//]]))</f>
        <v/>
      </c>
      <c r="O566" s="44" t="str">
        <f ca="1">IF(KALINDO[[#This Row],[//]]="","",INDEX(INDIRECT($2:$2),KALINDO[[#This Row],[//]]))</f>
        <v/>
      </c>
      <c r="P566" s="44" t="str">
        <f ca="1">IF(KALINDO[[#This Row],[//]]="","",IF(INDEX(INDIRECT($2:$2),KALINDO[[#This Row],[//]])="","",INDEX(INDIRECT($2:$2),KALINDO[[#This Row],[//]])))</f>
        <v/>
      </c>
      <c r="Q566" s="33" t="str">
        <f ca="1">IF(KALINDO[[#This Row],[//]]="","",INDEX(INDIRECT($2:$2),KALINDO[[#This Row],[//]]))</f>
        <v/>
      </c>
      <c r="R5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66" s="45" t="str">
        <f ca="1">IF(KALINDO[[#This Row],[//]]="","",IF(INDEX(INDIRECT($2:$2),KALINDO[[#This Row],[//]])="","",INDEX(INDIRECT($2:$2),KALINDO[[#This Row],[//]])))</f>
        <v/>
      </c>
      <c r="U566" s="32" t="str">
        <f ca="1">IF(KALINDO[[#This Row],[//]]="","",INDEX(INDIRECT($2:$2),KALINDO[[#This Row],[//]]))</f>
        <v/>
      </c>
      <c r="V566" s="32" t="str">
        <f ca="1">LOWER(SUBSTITUTE(SUBSTITUTE(SUBSTITUTE(SUBSTITUTE(SUBSTITUTE(SUBSTITUTE(SUBSTITUTE(KALINDO[[#This Row],[N.B.nota]]," ",""),"-",""),"(",""),")",""),".",""),",",""),"/",""))</f>
        <v/>
      </c>
      <c r="W566" s="32" t="str">
        <f ca="1">IF(KALINDO[[#This Row],[concat]]="","",MATCH(KALINDO[[#This Row],[concat]],[3]!db[NB NOTA_C],0)+1)</f>
        <v/>
      </c>
      <c r="X566" s="32" t="str">
        <f ca="1">IF(KALINDO[[#This Row],[N.B.nota]]="","",ADDRESS(ROW(KALINDO[QB]),COLUMN(KALINDO[QB]))&amp;":"&amp;ADDRESS(ROW(),COLUMN(KALINDO[QB])))</f>
        <v/>
      </c>
      <c r="Y566" s="46" t="str">
        <f ca="1">IF(KALINDO[[#This Row],[//]]="","",HYPERLINK("[../DB.xlsx]DB!e"&amp;MATCH(KALINDO[[#This Row],[concat]],[3]!db[NB NOTA_C],0)+1,"&gt;"))</f>
        <v/>
      </c>
      <c r="Z566" s="32" t="str">
        <f ca="1">IF(KALINDO[[#This Row],[ID NOTA]]="",INDIRECT(ADDRESS(ROW()-1,COLUMN())),KALINDO[[#This Row],[ID NOTA]])</f>
        <v>ID NOTA_H</v>
      </c>
    </row>
    <row r="567" spans="1:26" x14ac:dyDescent="0.25">
      <c r="A567" s="32"/>
      <c r="B567" s="29" t="str">
        <f>IF(KALINDO[[#This Row],[N_ID]]="","",INDEX(Table1[ID],MATCH(KALINDO[[#This Row],[N_ID]],Table1[N_ID],0)))</f>
        <v/>
      </c>
      <c r="C567" s="29" t="str">
        <f ca="1">IF(KALINDO[[#This Row],[//]]="","",HYPERLINK("[NOTA.xlsx]NOTA!D"&amp;KALINDO[[#This Row],[//]]+2,"&gt;"))</f>
        <v/>
      </c>
      <c r="D567" s="29" t="str">
        <f>IF(KALINDO[[#This Row],[ID NOTA]]="","",INDEX(Table1[QB],MATCH(KALINDO[[#This Row],[ID NOTA]],Table1[ID],0)))</f>
        <v/>
      </c>
      <c r="E56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67" s="29"/>
      <c r="G567" s="30" t="str">
        <f ca="1">IF(KALINDO[[#This Row],[N_ID]]="","",INDEX(INDIRECT($2:$2),KALINDO[[#This Row],[//]]))</f>
        <v/>
      </c>
      <c r="H567" s="30" t="str">
        <f ca="1">IF(KALINDO[[#This Row],[N_ID]]="","",INDEX(INDIRECT($2:$2),KALINDO[[#This Row],[//]]))</f>
        <v/>
      </c>
      <c r="I567" s="32" t="str">
        <f ca="1">IF(KALINDO[[#This Row],[N_ID]]="","",INDEX(INDIRECT($2:$2),KALINDO[[#This Row],[//]]))</f>
        <v/>
      </c>
      <c r="J567" s="32" t="str">
        <f ca="1">IF(KALINDO[[#This Row],[//]]="","",INDEX([3]!db[NB PAJAK],KALINDO[[#This Row],[stt]]-1))</f>
        <v/>
      </c>
      <c r="K567" s="29" t="str">
        <f ca="1">IF(KALINDO[[#This Row],[//]]="","",INDEX(INDIRECT($2:$2),KALINDO[[#This Row],[//]]))</f>
        <v/>
      </c>
      <c r="L567" s="29" t="str">
        <f ca="1">IF(KALINDO[[#This Row],[//]]="","",INDEX(INDIRECT($2:$2),KALINDO[[#This Row],[//]]))</f>
        <v/>
      </c>
      <c r="M567" s="29" t="str">
        <f ca="1">IF(KALINDO[[#This Row],[//]]="","",INDEX(INDIRECT($2:$2),KALINDO[[#This Row],[//]]))</f>
        <v/>
      </c>
      <c r="N567" s="33" t="str">
        <f ca="1">IF(KALINDO[[#This Row],[//]]="","",INDEX(INDIRECT($2:$2),KALINDO[[#This Row],[//]]))</f>
        <v/>
      </c>
      <c r="O567" s="44" t="str">
        <f ca="1">IF(KALINDO[[#This Row],[//]]="","",INDEX(INDIRECT($2:$2),KALINDO[[#This Row],[//]]))</f>
        <v/>
      </c>
      <c r="P567" s="44" t="str">
        <f ca="1">IF(KALINDO[[#This Row],[//]]="","",IF(INDEX(INDIRECT($2:$2),KALINDO[[#This Row],[//]])="","",INDEX(INDIRECT($2:$2),KALINDO[[#This Row],[//]])))</f>
        <v/>
      </c>
      <c r="Q567" s="33" t="str">
        <f ca="1">IF(KALINDO[[#This Row],[//]]="","",INDEX(INDIRECT($2:$2),KALINDO[[#This Row],[//]]))</f>
        <v/>
      </c>
      <c r="R5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67" s="45" t="str">
        <f ca="1">IF(KALINDO[[#This Row],[//]]="","",IF(INDEX(INDIRECT($2:$2),KALINDO[[#This Row],[//]])="","",INDEX(INDIRECT($2:$2),KALINDO[[#This Row],[//]])))</f>
        <v/>
      </c>
      <c r="U567" s="32" t="str">
        <f ca="1">IF(KALINDO[[#This Row],[//]]="","",INDEX(INDIRECT($2:$2),KALINDO[[#This Row],[//]]))</f>
        <v/>
      </c>
      <c r="V567" s="32" t="str">
        <f ca="1">LOWER(SUBSTITUTE(SUBSTITUTE(SUBSTITUTE(SUBSTITUTE(SUBSTITUTE(SUBSTITUTE(SUBSTITUTE(KALINDO[[#This Row],[N.B.nota]]," ",""),"-",""),"(",""),")",""),".",""),",",""),"/",""))</f>
        <v/>
      </c>
      <c r="W567" s="32" t="str">
        <f ca="1">IF(KALINDO[[#This Row],[concat]]="","",MATCH(KALINDO[[#This Row],[concat]],[3]!db[NB NOTA_C],0)+1)</f>
        <v/>
      </c>
      <c r="X567" s="32" t="str">
        <f ca="1">IF(KALINDO[[#This Row],[N.B.nota]]="","",ADDRESS(ROW(KALINDO[QB]),COLUMN(KALINDO[QB]))&amp;":"&amp;ADDRESS(ROW(),COLUMN(KALINDO[QB])))</f>
        <v/>
      </c>
      <c r="Y567" s="46" t="str">
        <f ca="1">IF(KALINDO[[#This Row],[//]]="","",HYPERLINK("[../DB.xlsx]DB!e"&amp;MATCH(KALINDO[[#This Row],[concat]],[3]!db[NB NOTA_C],0)+1,"&gt;"))</f>
        <v/>
      </c>
      <c r="Z567" s="32" t="str">
        <f ca="1">IF(KALINDO[[#This Row],[ID NOTA]]="",INDIRECT(ADDRESS(ROW()-1,COLUMN())),KALINDO[[#This Row],[ID NOTA]])</f>
        <v>ID NOTA_H</v>
      </c>
    </row>
    <row r="568" spans="1:26" x14ac:dyDescent="0.25">
      <c r="A568" s="32"/>
      <c r="B568" s="29" t="str">
        <f>IF(KALINDO[[#This Row],[N_ID]]="","",INDEX(Table1[ID],MATCH(KALINDO[[#This Row],[N_ID]],Table1[N_ID],0)))</f>
        <v/>
      </c>
      <c r="C568" s="29" t="str">
        <f ca="1">IF(KALINDO[[#This Row],[//]]="","",HYPERLINK("[NOTA.xlsx]NOTA!D"&amp;KALINDO[[#This Row],[//]]+2,"&gt;"))</f>
        <v/>
      </c>
      <c r="D568" s="29" t="str">
        <f>IF(KALINDO[[#This Row],[ID NOTA]]="","",INDEX(Table1[QB],MATCH(KALINDO[[#This Row],[ID NOTA]],Table1[ID],0)))</f>
        <v/>
      </c>
      <c r="E56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68" s="29"/>
      <c r="G568" s="30" t="str">
        <f ca="1">IF(KALINDO[[#This Row],[N_ID]]="","",INDEX(INDIRECT($2:$2),KALINDO[[#This Row],[//]]))</f>
        <v/>
      </c>
      <c r="H568" s="30" t="str">
        <f ca="1">IF(KALINDO[[#This Row],[N_ID]]="","",INDEX(INDIRECT($2:$2),KALINDO[[#This Row],[//]]))</f>
        <v/>
      </c>
      <c r="I568" s="32" t="str">
        <f ca="1">IF(KALINDO[[#This Row],[N_ID]]="","",INDEX(INDIRECT($2:$2),KALINDO[[#This Row],[//]]))</f>
        <v/>
      </c>
      <c r="J568" s="32" t="str">
        <f ca="1">IF(KALINDO[[#This Row],[//]]="","",INDEX([3]!db[NB PAJAK],KALINDO[[#This Row],[stt]]-1))</f>
        <v/>
      </c>
      <c r="K568" s="29" t="str">
        <f ca="1">IF(KALINDO[[#This Row],[//]]="","",INDEX(INDIRECT($2:$2),KALINDO[[#This Row],[//]]))</f>
        <v/>
      </c>
      <c r="L568" s="29" t="str">
        <f ca="1">IF(KALINDO[[#This Row],[//]]="","",INDEX(INDIRECT($2:$2),KALINDO[[#This Row],[//]]))</f>
        <v/>
      </c>
      <c r="M568" s="29" t="str">
        <f ca="1">IF(KALINDO[[#This Row],[//]]="","",INDEX(INDIRECT($2:$2),KALINDO[[#This Row],[//]]))</f>
        <v/>
      </c>
      <c r="N568" s="33" t="str">
        <f ca="1">IF(KALINDO[[#This Row],[//]]="","",INDEX(INDIRECT($2:$2),KALINDO[[#This Row],[//]]))</f>
        <v/>
      </c>
      <c r="O568" s="44" t="str">
        <f ca="1">IF(KALINDO[[#This Row],[//]]="","",INDEX(INDIRECT($2:$2),KALINDO[[#This Row],[//]]))</f>
        <v/>
      </c>
      <c r="P568" s="44" t="str">
        <f ca="1">IF(KALINDO[[#This Row],[//]]="","",IF(INDEX(INDIRECT($2:$2),KALINDO[[#This Row],[//]])="","",INDEX(INDIRECT($2:$2),KALINDO[[#This Row],[//]])))</f>
        <v/>
      </c>
      <c r="Q568" s="33" t="str">
        <f ca="1">IF(KALINDO[[#This Row],[//]]="","",INDEX(INDIRECT($2:$2),KALINDO[[#This Row],[//]]))</f>
        <v/>
      </c>
      <c r="R5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68" s="45" t="str">
        <f ca="1">IF(KALINDO[[#This Row],[//]]="","",IF(INDEX(INDIRECT($2:$2),KALINDO[[#This Row],[//]])="","",INDEX(INDIRECT($2:$2),KALINDO[[#This Row],[//]])))</f>
        <v/>
      </c>
      <c r="U568" s="32" t="str">
        <f ca="1">IF(KALINDO[[#This Row],[//]]="","",INDEX(INDIRECT($2:$2),KALINDO[[#This Row],[//]]))</f>
        <v/>
      </c>
      <c r="V568" s="32" t="str">
        <f ca="1">LOWER(SUBSTITUTE(SUBSTITUTE(SUBSTITUTE(SUBSTITUTE(SUBSTITUTE(SUBSTITUTE(SUBSTITUTE(KALINDO[[#This Row],[N.B.nota]]," ",""),"-",""),"(",""),")",""),".",""),",",""),"/",""))</f>
        <v/>
      </c>
      <c r="W568" s="32" t="str">
        <f ca="1">IF(KALINDO[[#This Row],[concat]]="","",MATCH(KALINDO[[#This Row],[concat]],[3]!db[NB NOTA_C],0)+1)</f>
        <v/>
      </c>
      <c r="X568" s="32" t="str">
        <f ca="1">IF(KALINDO[[#This Row],[N.B.nota]]="","",ADDRESS(ROW(KALINDO[QB]),COLUMN(KALINDO[QB]))&amp;":"&amp;ADDRESS(ROW(),COLUMN(KALINDO[QB])))</f>
        <v/>
      </c>
      <c r="Y568" s="46" t="str">
        <f ca="1">IF(KALINDO[[#This Row],[//]]="","",HYPERLINK("[../DB.xlsx]DB!e"&amp;MATCH(KALINDO[[#This Row],[concat]],[3]!db[NB NOTA_C],0)+1,"&gt;"))</f>
        <v/>
      </c>
      <c r="Z568" s="32" t="str">
        <f ca="1">IF(KALINDO[[#This Row],[ID NOTA]]="",INDIRECT(ADDRESS(ROW()-1,COLUMN())),KALINDO[[#This Row],[ID NOTA]])</f>
        <v>ID NOTA_H</v>
      </c>
    </row>
    <row r="569" spans="1:26" x14ac:dyDescent="0.25">
      <c r="A569" s="32"/>
      <c r="B569" s="29" t="str">
        <f>IF(KALINDO[[#This Row],[N_ID]]="","",INDEX(Table1[ID],MATCH(KALINDO[[#This Row],[N_ID]],Table1[N_ID],0)))</f>
        <v/>
      </c>
      <c r="C569" s="29" t="str">
        <f ca="1">IF(KALINDO[[#This Row],[//]]="","",HYPERLINK("[NOTA.xlsx]NOTA!D"&amp;KALINDO[[#This Row],[//]]+2,"&gt;"))</f>
        <v/>
      </c>
      <c r="D569" s="29" t="str">
        <f>IF(KALINDO[[#This Row],[ID NOTA]]="","",INDEX(Table1[QB],MATCH(KALINDO[[#This Row],[ID NOTA]],Table1[ID],0)))</f>
        <v/>
      </c>
      <c r="E56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69" s="29"/>
      <c r="G569" s="30" t="str">
        <f ca="1">IF(KALINDO[[#This Row],[N_ID]]="","",INDEX(INDIRECT($2:$2),KALINDO[[#This Row],[//]]))</f>
        <v/>
      </c>
      <c r="H569" s="30" t="str">
        <f ca="1">IF(KALINDO[[#This Row],[N_ID]]="","",INDEX(INDIRECT($2:$2),KALINDO[[#This Row],[//]]))</f>
        <v/>
      </c>
      <c r="I569" s="32" t="str">
        <f ca="1">IF(KALINDO[[#This Row],[N_ID]]="","",INDEX(INDIRECT($2:$2),KALINDO[[#This Row],[//]]))</f>
        <v/>
      </c>
      <c r="J569" s="32" t="str">
        <f ca="1">IF(KALINDO[[#This Row],[//]]="","",INDEX([3]!db[NB PAJAK],KALINDO[[#This Row],[stt]]-1))</f>
        <v/>
      </c>
      <c r="K569" s="29" t="str">
        <f ca="1">IF(KALINDO[[#This Row],[//]]="","",INDEX(INDIRECT($2:$2),KALINDO[[#This Row],[//]]))</f>
        <v/>
      </c>
      <c r="L569" s="29" t="str">
        <f ca="1">IF(KALINDO[[#This Row],[//]]="","",INDEX(INDIRECT($2:$2),KALINDO[[#This Row],[//]]))</f>
        <v/>
      </c>
      <c r="M569" s="29" t="str">
        <f ca="1">IF(KALINDO[[#This Row],[//]]="","",INDEX(INDIRECT($2:$2),KALINDO[[#This Row],[//]]))</f>
        <v/>
      </c>
      <c r="N569" s="33" t="str">
        <f ca="1">IF(KALINDO[[#This Row],[//]]="","",INDEX(INDIRECT($2:$2),KALINDO[[#This Row],[//]]))</f>
        <v/>
      </c>
      <c r="O569" s="44" t="str">
        <f ca="1">IF(KALINDO[[#This Row],[//]]="","",INDEX(INDIRECT($2:$2),KALINDO[[#This Row],[//]]))</f>
        <v/>
      </c>
      <c r="P569" s="44" t="str">
        <f ca="1">IF(KALINDO[[#This Row],[//]]="","",IF(INDEX(INDIRECT($2:$2),KALINDO[[#This Row],[//]])="","",INDEX(INDIRECT($2:$2),KALINDO[[#This Row],[//]])))</f>
        <v/>
      </c>
      <c r="Q569" s="33" t="str">
        <f ca="1">IF(KALINDO[[#This Row],[//]]="","",INDEX(INDIRECT($2:$2),KALINDO[[#This Row],[//]]))</f>
        <v/>
      </c>
      <c r="R5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69" s="45" t="str">
        <f ca="1">IF(KALINDO[[#This Row],[//]]="","",IF(INDEX(INDIRECT($2:$2),KALINDO[[#This Row],[//]])="","",INDEX(INDIRECT($2:$2),KALINDO[[#This Row],[//]])))</f>
        <v/>
      </c>
      <c r="U569" s="32" t="str">
        <f ca="1">IF(KALINDO[[#This Row],[//]]="","",INDEX(INDIRECT($2:$2),KALINDO[[#This Row],[//]]))</f>
        <v/>
      </c>
      <c r="V569" s="32" t="str">
        <f ca="1">LOWER(SUBSTITUTE(SUBSTITUTE(SUBSTITUTE(SUBSTITUTE(SUBSTITUTE(SUBSTITUTE(SUBSTITUTE(KALINDO[[#This Row],[N.B.nota]]," ",""),"-",""),"(",""),")",""),".",""),",",""),"/",""))</f>
        <v/>
      </c>
      <c r="W569" s="32" t="str">
        <f ca="1">IF(KALINDO[[#This Row],[concat]]="","",MATCH(KALINDO[[#This Row],[concat]],[3]!db[NB NOTA_C],0)+1)</f>
        <v/>
      </c>
      <c r="X569" s="32" t="str">
        <f ca="1">IF(KALINDO[[#This Row],[N.B.nota]]="","",ADDRESS(ROW(KALINDO[QB]),COLUMN(KALINDO[QB]))&amp;":"&amp;ADDRESS(ROW(),COLUMN(KALINDO[QB])))</f>
        <v/>
      </c>
      <c r="Y569" s="46" t="str">
        <f ca="1">IF(KALINDO[[#This Row],[//]]="","",HYPERLINK("[../DB.xlsx]DB!e"&amp;MATCH(KALINDO[[#This Row],[concat]],[3]!db[NB NOTA_C],0)+1,"&gt;"))</f>
        <v/>
      </c>
      <c r="Z569" s="32" t="str">
        <f ca="1">IF(KALINDO[[#This Row],[ID NOTA]]="",INDIRECT(ADDRESS(ROW()-1,COLUMN())),KALINDO[[#This Row],[ID NOTA]])</f>
        <v>ID NOTA_H</v>
      </c>
    </row>
    <row r="570" spans="1:26" x14ac:dyDescent="0.25">
      <c r="A570" s="32"/>
      <c r="B570" s="29" t="str">
        <f>IF(KALINDO[[#This Row],[N_ID]]="","",INDEX(Table1[ID],MATCH(KALINDO[[#This Row],[N_ID]],Table1[N_ID],0)))</f>
        <v/>
      </c>
      <c r="C570" s="29" t="str">
        <f ca="1">IF(KALINDO[[#This Row],[//]]="","",HYPERLINK("[NOTA.xlsx]NOTA!D"&amp;KALINDO[[#This Row],[//]]+2,"&gt;"))</f>
        <v/>
      </c>
      <c r="D570" s="29" t="str">
        <f>IF(KALINDO[[#This Row],[ID NOTA]]="","",INDEX(Table1[QB],MATCH(KALINDO[[#This Row],[ID NOTA]],Table1[ID],0)))</f>
        <v/>
      </c>
      <c r="E57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70" s="29"/>
      <c r="G570" s="30" t="str">
        <f ca="1">IF(KALINDO[[#This Row],[N_ID]]="","",INDEX(INDIRECT($2:$2),KALINDO[[#This Row],[//]]))</f>
        <v/>
      </c>
      <c r="H570" s="30" t="str">
        <f ca="1">IF(KALINDO[[#This Row],[N_ID]]="","",INDEX(INDIRECT($2:$2),KALINDO[[#This Row],[//]]))</f>
        <v/>
      </c>
      <c r="I570" s="32" t="str">
        <f ca="1">IF(KALINDO[[#This Row],[N_ID]]="","",INDEX(INDIRECT($2:$2),KALINDO[[#This Row],[//]]))</f>
        <v/>
      </c>
      <c r="J570" s="32" t="str">
        <f ca="1">IF(KALINDO[[#This Row],[//]]="","",INDEX([3]!db[NB PAJAK],KALINDO[[#This Row],[stt]]-1))</f>
        <v/>
      </c>
      <c r="K570" s="29" t="str">
        <f ca="1">IF(KALINDO[[#This Row],[//]]="","",INDEX(INDIRECT($2:$2),KALINDO[[#This Row],[//]]))</f>
        <v/>
      </c>
      <c r="L570" s="29" t="str">
        <f ca="1">IF(KALINDO[[#This Row],[//]]="","",INDEX(INDIRECT($2:$2),KALINDO[[#This Row],[//]]))</f>
        <v/>
      </c>
      <c r="M570" s="29" t="str">
        <f ca="1">IF(KALINDO[[#This Row],[//]]="","",INDEX(INDIRECT($2:$2),KALINDO[[#This Row],[//]]))</f>
        <v/>
      </c>
      <c r="N570" s="33" t="str">
        <f ca="1">IF(KALINDO[[#This Row],[//]]="","",INDEX(INDIRECT($2:$2),KALINDO[[#This Row],[//]]))</f>
        <v/>
      </c>
      <c r="O570" s="44" t="str">
        <f ca="1">IF(KALINDO[[#This Row],[//]]="","",INDEX(INDIRECT($2:$2),KALINDO[[#This Row],[//]]))</f>
        <v/>
      </c>
      <c r="P570" s="44" t="str">
        <f ca="1">IF(KALINDO[[#This Row],[//]]="","",IF(INDEX(INDIRECT($2:$2),KALINDO[[#This Row],[//]])="","",INDEX(INDIRECT($2:$2),KALINDO[[#This Row],[//]])))</f>
        <v/>
      </c>
      <c r="Q570" s="33" t="str">
        <f ca="1">IF(KALINDO[[#This Row],[//]]="","",INDEX(INDIRECT($2:$2),KALINDO[[#This Row],[//]]))</f>
        <v/>
      </c>
      <c r="R5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70" s="45" t="str">
        <f ca="1">IF(KALINDO[[#This Row],[//]]="","",IF(INDEX(INDIRECT($2:$2),KALINDO[[#This Row],[//]])="","",INDEX(INDIRECT($2:$2),KALINDO[[#This Row],[//]])))</f>
        <v/>
      </c>
      <c r="U570" s="32" t="str">
        <f ca="1">IF(KALINDO[[#This Row],[//]]="","",INDEX(INDIRECT($2:$2),KALINDO[[#This Row],[//]]))</f>
        <v/>
      </c>
      <c r="V570" s="32" t="str">
        <f ca="1">LOWER(SUBSTITUTE(SUBSTITUTE(SUBSTITUTE(SUBSTITUTE(SUBSTITUTE(SUBSTITUTE(SUBSTITUTE(KALINDO[[#This Row],[N.B.nota]]," ",""),"-",""),"(",""),")",""),".",""),",",""),"/",""))</f>
        <v/>
      </c>
      <c r="W570" s="32" t="str">
        <f ca="1">IF(KALINDO[[#This Row],[concat]]="","",MATCH(KALINDO[[#This Row],[concat]],[3]!db[NB NOTA_C],0)+1)</f>
        <v/>
      </c>
      <c r="X570" s="32" t="str">
        <f ca="1">IF(KALINDO[[#This Row],[N.B.nota]]="","",ADDRESS(ROW(KALINDO[QB]),COLUMN(KALINDO[QB]))&amp;":"&amp;ADDRESS(ROW(),COLUMN(KALINDO[QB])))</f>
        <v/>
      </c>
      <c r="Y570" s="46" t="str">
        <f ca="1">IF(KALINDO[[#This Row],[//]]="","",HYPERLINK("[../DB.xlsx]DB!e"&amp;MATCH(KALINDO[[#This Row],[concat]],[3]!db[NB NOTA_C],0)+1,"&gt;"))</f>
        <v/>
      </c>
      <c r="Z570" s="32" t="str">
        <f ca="1">IF(KALINDO[[#This Row],[ID NOTA]]="",INDIRECT(ADDRESS(ROW()-1,COLUMN())),KALINDO[[#This Row],[ID NOTA]])</f>
        <v>ID NOTA_H</v>
      </c>
    </row>
    <row r="571" spans="1:26" x14ac:dyDescent="0.25">
      <c r="A571" s="32"/>
      <c r="B571" s="29" t="str">
        <f>IF(KALINDO[[#This Row],[N_ID]]="","",INDEX(Table1[ID],MATCH(KALINDO[[#This Row],[N_ID]],Table1[N_ID],0)))</f>
        <v/>
      </c>
      <c r="C571" s="29" t="str">
        <f ca="1">IF(KALINDO[[#This Row],[//]]="","",HYPERLINK("[NOTA.xlsx]NOTA!D"&amp;KALINDO[[#This Row],[//]]+2,"&gt;"))</f>
        <v/>
      </c>
      <c r="D571" s="29" t="str">
        <f>IF(KALINDO[[#This Row],[ID NOTA]]="","",INDEX(Table1[QB],MATCH(KALINDO[[#This Row],[ID NOTA]],Table1[ID],0)))</f>
        <v/>
      </c>
      <c r="E57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71" s="29"/>
      <c r="G571" s="30" t="str">
        <f ca="1">IF(KALINDO[[#This Row],[N_ID]]="","",INDEX(INDIRECT($2:$2),KALINDO[[#This Row],[//]]))</f>
        <v/>
      </c>
      <c r="H571" s="30" t="str">
        <f ca="1">IF(KALINDO[[#This Row],[N_ID]]="","",INDEX(INDIRECT($2:$2),KALINDO[[#This Row],[//]]))</f>
        <v/>
      </c>
      <c r="I571" s="32" t="str">
        <f ca="1">IF(KALINDO[[#This Row],[N_ID]]="","",INDEX(INDIRECT($2:$2),KALINDO[[#This Row],[//]]))</f>
        <v/>
      </c>
      <c r="J571" s="32" t="str">
        <f ca="1">IF(KALINDO[[#This Row],[//]]="","",INDEX([3]!db[NB PAJAK],KALINDO[[#This Row],[stt]]-1))</f>
        <v/>
      </c>
      <c r="K571" s="29" t="str">
        <f ca="1">IF(KALINDO[[#This Row],[//]]="","",INDEX(INDIRECT($2:$2),KALINDO[[#This Row],[//]]))</f>
        <v/>
      </c>
      <c r="L571" s="29" t="str">
        <f ca="1">IF(KALINDO[[#This Row],[//]]="","",INDEX(INDIRECT($2:$2),KALINDO[[#This Row],[//]]))</f>
        <v/>
      </c>
      <c r="M571" s="29" t="str">
        <f ca="1">IF(KALINDO[[#This Row],[//]]="","",INDEX(INDIRECT($2:$2),KALINDO[[#This Row],[//]]))</f>
        <v/>
      </c>
      <c r="N571" s="33" t="str">
        <f ca="1">IF(KALINDO[[#This Row],[//]]="","",INDEX(INDIRECT($2:$2),KALINDO[[#This Row],[//]]))</f>
        <v/>
      </c>
      <c r="O571" s="44" t="str">
        <f ca="1">IF(KALINDO[[#This Row],[//]]="","",INDEX(INDIRECT($2:$2),KALINDO[[#This Row],[//]]))</f>
        <v/>
      </c>
      <c r="P571" s="44" t="str">
        <f ca="1">IF(KALINDO[[#This Row],[//]]="","",IF(INDEX(INDIRECT($2:$2),KALINDO[[#This Row],[//]])="","",INDEX(INDIRECT($2:$2),KALINDO[[#This Row],[//]])))</f>
        <v/>
      </c>
      <c r="Q571" s="33" t="str">
        <f ca="1">IF(KALINDO[[#This Row],[//]]="","",INDEX(INDIRECT($2:$2),KALINDO[[#This Row],[//]]))</f>
        <v/>
      </c>
      <c r="R5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71" s="45" t="str">
        <f ca="1">IF(KALINDO[[#This Row],[//]]="","",IF(INDEX(INDIRECT($2:$2),KALINDO[[#This Row],[//]])="","",INDEX(INDIRECT($2:$2),KALINDO[[#This Row],[//]])))</f>
        <v/>
      </c>
      <c r="U571" s="32" t="str">
        <f ca="1">IF(KALINDO[[#This Row],[//]]="","",INDEX(INDIRECT($2:$2),KALINDO[[#This Row],[//]]))</f>
        <v/>
      </c>
      <c r="V571" s="32" t="str">
        <f ca="1">LOWER(SUBSTITUTE(SUBSTITUTE(SUBSTITUTE(SUBSTITUTE(SUBSTITUTE(SUBSTITUTE(SUBSTITUTE(KALINDO[[#This Row],[N.B.nota]]," ",""),"-",""),"(",""),")",""),".",""),",",""),"/",""))</f>
        <v/>
      </c>
      <c r="W571" s="32" t="str">
        <f ca="1">IF(KALINDO[[#This Row],[concat]]="","",MATCH(KALINDO[[#This Row],[concat]],[3]!db[NB NOTA_C],0)+1)</f>
        <v/>
      </c>
      <c r="X571" s="32" t="str">
        <f ca="1">IF(KALINDO[[#This Row],[N.B.nota]]="","",ADDRESS(ROW(KALINDO[QB]),COLUMN(KALINDO[QB]))&amp;":"&amp;ADDRESS(ROW(),COLUMN(KALINDO[QB])))</f>
        <v/>
      </c>
      <c r="Y571" s="46" t="str">
        <f ca="1">IF(KALINDO[[#This Row],[//]]="","",HYPERLINK("[../DB.xlsx]DB!e"&amp;MATCH(KALINDO[[#This Row],[concat]],[3]!db[NB NOTA_C],0)+1,"&gt;"))</f>
        <v/>
      </c>
      <c r="Z571" s="32" t="str">
        <f ca="1">IF(KALINDO[[#This Row],[ID NOTA]]="",INDIRECT(ADDRESS(ROW()-1,COLUMN())),KALINDO[[#This Row],[ID NOTA]])</f>
        <v>ID NOTA_H</v>
      </c>
    </row>
    <row r="572" spans="1:26" x14ac:dyDescent="0.25">
      <c r="A572" s="32"/>
      <c r="B572" s="29" t="str">
        <f>IF(KALINDO[[#This Row],[N_ID]]="","",INDEX(Table1[ID],MATCH(KALINDO[[#This Row],[N_ID]],Table1[N_ID],0)))</f>
        <v/>
      </c>
      <c r="C572" s="29" t="str">
        <f ca="1">IF(KALINDO[[#This Row],[//]]="","",HYPERLINK("[NOTA.xlsx]NOTA!D"&amp;KALINDO[[#This Row],[//]]+2,"&gt;"))</f>
        <v/>
      </c>
      <c r="D572" s="29" t="str">
        <f>IF(KALINDO[[#This Row],[ID NOTA]]="","",INDEX(Table1[QB],MATCH(KALINDO[[#This Row],[ID NOTA]],Table1[ID],0)))</f>
        <v/>
      </c>
      <c r="E57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72" s="29"/>
      <c r="G572" s="30" t="str">
        <f ca="1">IF(KALINDO[[#This Row],[N_ID]]="","",INDEX(INDIRECT($2:$2),KALINDO[[#This Row],[//]]))</f>
        <v/>
      </c>
      <c r="H572" s="30" t="str">
        <f ca="1">IF(KALINDO[[#This Row],[N_ID]]="","",INDEX(INDIRECT($2:$2),KALINDO[[#This Row],[//]]))</f>
        <v/>
      </c>
      <c r="I572" s="32" t="str">
        <f ca="1">IF(KALINDO[[#This Row],[N_ID]]="","",INDEX(INDIRECT($2:$2),KALINDO[[#This Row],[//]]))</f>
        <v/>
      </c>
      <c r="J572" s="32" t="str">
        <f ca="1">IF(KALINDO[[#This Row],[//]]="","",INDEX([3]!db[NB PAJAK],KALINDO[[#This Row],[stt]]-1))</f>
        <v/>
      </c>
      <c r="K572" s="29" t="str">
        <f ca="1">IF(KALINDO[[#This Row],[//]]="","",INDEX(INDIRECT($2:$2),KALINDO[[#This Row],[//]]))</f>
        <v/>
      </c>
      <c r="L572" s="29" t="str">
        <f ca="1">IF(KALINDO[[#This Row],[//]]="","",INDEX(INDIRECT($2:$2),KALINDO[[#This Row],[//]]))</f>
        <v/>
      </c>
      <c r="M572" s="29" t="str">
        <f ca="1">IF(KALINDO[[#This Row],[//]]="","",INDEX(INDIRECT($2:$2),KALINDO[[#This Row],[//]]))</f>
        <v/>
      </c>
      <c r="N572" s="33" t="str">
        <f ca="1">IF(KALINDO[[#This Row],[//]]="","",INDEX(INDIRECT($2:$2),KALINDO[[#This Row],[//]]))</f>
        <v/>
      </c>
      <c r="O572" s="44" t="str">
        <f ca="1">IF(KALINDO[[#This Row],[//]]="","",INDEX(INDIRECT($2:$2),KALINDO[[#This Row],[//]]))</f>
        <v/>
      </c>
      <c r="P572" s="44" t="str">
        <f ca="1">IF(KALINDO[[#This Row],[//]]="","",IF(INDEX(INDIRECT($2:$2),KALINDO[[#This Row],[//]])="","",INDEX(INDIRECT($2:$2),KALINDO[[#This Row],[//]])))</f>
        <v/>
      </c>
      <c r="Q572" s="33" t="str">
        <f ca="1">IF(KALINDO[[#This Row],[//]]="","",INDEX(INDIRECT($2:$2),KALINDO[[#This Row],[//]]))</f>
        <v/>
      </c>
      <c r="R5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72" s="45" t="str">
        <f ca="1">IF(KALINDO[[#This Row],[//]]="","",IF(INDEX(INDIRECT($2:$2),KALINDO[[#This Row],[//]])="","",INDEX(INDIRECT($2:$2),KALINDO[[#This Row],[//]])))</f>
        <v/>
      </c>
      <c r="U572" s="32" t="str">
        <f ca="1">IF(KALINDO[[#This Row],[//]]="","",INDEX(INDIRECT($2:$2),KALINDO[[#This Row],[//]]))</f>
        <v/>
      </c>
      <c r="V572" s="32" t="str">
        <f ca="1">LOWER(SUBSTITUTE(SUBSTITUTE(SUBSTITUTE(SUBSTITUTE(SUBSTITUTE(SUBSTITUTE(SUBSTITUTE(KALINDO[[#This Row],[N.B.nota]]," ",""),"-",""),"(",""),")",""),".",""),",",""),"/",""))</f>
        <v/>
      </c>
      <c r="W572" s="32" t="str">
        <f ca="1">IF(KALINDO[[#This Row],[concat]]="","",MATCH(KALINDO[[#This Row],[concat]],[3]!db[NB NOTA_C],0)+1)</f>
        <v/>
      </c>
      <c r="X572" s="32" t="str">
        <f ca="1">IF(KALINDO[[#This Row],[N.B.nota]]="","",ADDRESS(ROW(KALINDO[QB]),COLUMN(KALINDO[QB]))&amp;":"&amp;ADDRESS(ROW(),COLUMN(KALINDO[QB])))</f>
        <v/>
      </c>
      <c r="Y572" s="46" t="str">
        <f ca="1">IF(KALINDO[[#This Row],[//]]="","",HYPERLINK("[../DB.xlsx]DB!e"&amp;MATCH(KALINDO[[#This Row],[concat]],[3]!db[NB NOTA_C],0)+1,"&gt;"))</f>
        <v/>
      </c>
      <c r="Z572" s="32" t="str">
        <f ca="1">IF(KALINDO[[#This Row],[ID NOTA]]="",INDIRECT(ADDRESS(ROW()-1,COLUMN())),KALINDO[[#This Row],[ID NOTA]])</f>
        <v>ID NOTA_H</v>
      </c>
    </row>
    <row r="573" spans="1:26" x14ac:dyDescent="0.25">
      <c r="A573" s="32"/>
      <c r="B573" s="29" t="str">
        <f>IF(KALINDO[[#This Row],[N_ID]]="","",INDEX(Table1[ID],MATCH(KALINDO[[#This Row],[N_ID]],Table1[N_ID],0)))</f>
        <v/>
      </c>
      <c r="C573" s="29" t="str">
        <f ca="1">IF(KALINDO[[#This Row],[//]]="","",HYPERLINK("[NOTA.xlsx]NOTA!D"&amp;KALINDO[[#This Row],[//]]+2,"&gt;"))</f>
        <v/>
      </c>
      <c r="D573" s="29" t="str">
        <f>IF(KALINDO[[#This Row],[ID NOTA]]="","",INDEX(Table1[QB],MATCH(KALINDO[[#This Row],[ID NOTA]],Table1[ID],0)))</f>
        <v/>
      </c>
      <c r="E57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73" s="29"/>
      <c r="G573" s="30" t="str">
        <f ca="1">IF(KALINDO[[#This Row],[N_ID]]="","",INDEX(INDIRECT($2:$2),KALINDO[[#This Row],[//]]))</f>
        <v/>
      </c>
      <c r="H573" s="30" t="str">
        <f ca="1">IF(KALINDO[[#This Row],[N_ID]]="","",INDEX(INDIRECT($2:$2),KALINDO[[#This Row],[//]]))</f>
        <v/>
      </c>
      <c r="I573" s="32" t="str">
        <f ca="1">IF(KALINDO[[#This Row],[N_ID]]="","",INDEX(INDIRECT($2:$2),KALINDO[[#This Row],[//]]))</f>
        <v/>
      </c>
      <c r="J573" s="32" t="str">
        <f ca="1">IF(KALINDO[[#This Row],[//]]="","",INDEX([3]!db[NB PAJAK],KALINDO[[#This Row],[stt]]-1))</f>
        <v/>
      </c>
      <c r="K573" s="29" t="str">
        <f ca="1">IF(KALINDO[[#This Row],[//]]="","",INDEX(INDIRECT($2:$2),KALINDO[[#This Row],[//]]))</f>
        <v/>
      </c>
      <c r="L573" s="29" t="str">
        <f ca="1">IF(KALINDO[[#This Row],[//]]="","",INDEX(INDIRECT($2:$2),KALINDO[[#This Row],[//]]))</f>
        <v/>
      </c>
      <c r="M573" s="29" t="str">
        <f ca="1">IF(KALINDO[[#This Row],[//]]="","",INDEX(INDIRECT($2:$2),KALINDO[[#This Row],[//]]))</f>
        <v/>
      </c>
      <c r="N573" s="33" t="str">
        <f ca="1">IF(KALINDO[[#This Row],[//]]="","",INDEX(INDIRECT($2:$2),KALINDO[[#This Row],[//]]))</f>
        <v/>
      </c>
      <c r="O573" s="44" t="str">
        <f ca="1">IF(KALINDO[[#This Row],[//]]="","",INDEX(INDIRECT($2:$2),KALINDO[[#This Row],[//]]))</f>
        <v/>
      </c>
      <c r="P573" s="44" t="str">
        <f ca="1">IF(KALINDO[[#This Row],[//]]="","",IF(INDEX(INDIRECT($2:$2),KALINDO[[#This Row],[//]])="","",INDEX(INDIRECT($2:$2),KALINDO[[#This Row],[//]])))</f>
        <v/>
      </c>
      <c r="Q573" s="33" t="str">
        <f ca="1">IF(KALINDO[[#This Row],[//]]="","",INDEX(INDIRECT($2:$2),KALINDO[[#This Row],[//]]))</f>
        <v/>
      </c>
      <c r="R5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73" s="45" t="str">
        <f ca="1">IF(KALINDO[[#This Row],[//]]="","",IF(INDEX(INDIRECT($2:$2),KALINDO[[#This Row],[//]])="","",INDEX(INDIRECT($2:$2),KALINDO[[#This Row],[//]])))</f>
        <v/>
      </c>
      <c r="U573" s="32" t="str">
        <f ca="1">IF(KALINDO[[#This Row],[//]]="","",INDEX(INDIRECT($2:$2),KALINDO[[#This Row],[//]]))</f>
        <v/>
      </c>
      <c r="V573" s="32" t="str">
        <f ca="1">LOWER(SUBSTITUTE(SUBSTITUTE(SUBSTITUTE(SUBSTITUTE(SUBSTITUTE(SUBSTITUTE(SUBSTITUTE(KALINDO[[#This Row],[N.B.nota]]," ",""),"-",""),"(",""),")",""),".",""),",",""),"/",""))</f>
        <v/>
      </c>
      <c r="W573" s="32" t="str">
        <f ca="1">IF(KALINDO[[#This Row],[concat]]="","",MATCH(KALINDO[[#This Row],[concat]],[3]!db[NB NOTA_C],0)+1)</f>
        <v/>
      </c>
      <c r="X573" s="32" t="str">
        <f ca="1">IF(KALINDO[[#This Row],[N.B.nota]]="","",ADDRESS(ROW(KALINDO[QB]),COLUMN(KALINDO[QB]))&amp;":"&amp;ADDRESS(ROW(),COLUMN(KALINDO[QB])))</f>
        <v/>
      </c>
      <c r="Y573" s="46" t="str">
        <f ca="1">IF(KALINDO[[#This Row],[//]]="","",HYPERLINK("[../DB.xlsx]DB!e"&amp;MATCH(KALINDO[[#This Row],[concat]],[3]!db[NB NOTA_C],0)+1,"&gt;"))</f>
        <v/>
      </c>
      <c r="Z573" s="32" t="str">
        <f ca="1">IF(KALINDO[[#This Row],[ID NOTA]]="",INDIRECT(ADDRESS(ROW()-1,COLUMN())),KALINDO[[#This Row],[ID NOTA]])</f>
        <v>ID NOTA_H</v>
      </c>
    </row>
    <row r="574" spans="1:26" x14ac:dyDescent="0.25">
      <c r="A574" s="32"/>
      <c r="B574" s="29" t="str">
        <f>IF(KALINDO[[#This Row],[N_ID]]="","",INDEX(Table1[ID],MATCH(KALINDO[[#This Row],[N_ID]],Table1[N_ID],0)))</f>
        <v/>
      </c>
      <c r="C574" s="29" t="str">
        <f ca="1">IF(KALINDO[[#This Row],[//]]="","",HYPERLINK("[NOTA.xlsx]NOTA!D"&amp;KALINDO[[#This Row],[//]]+2,"&gt;"))</f>
        <v/>
      </c>
      <c r="D574" s="29" t="str">
        <f>IF(KALINDO[[#This Row],[ID NOTA]]="","",INDEX(Table1[QB],MATCH(KALINDO[[#This Row],[ID NOTA]],Table1[ID],0)))</f>
        <v/>
      </c>
      <c r="E57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74" s="29"/>
      <c r="G574" s="30" t="str">
        <f ca="1">IF(KALINDO[[#This Row],[N_ID]]="","",INDEX(INDIRECT($2:$2),KALINDO[[#This Row],[//]]))</f>
        <v/>
      </c>
      <c r="H574" s="30" t="str">
        <f ca="1">IF(KALINDO[[#This Row],[N_ID]]="","",INDEX(INDIRECT($2:$2),KALINDO[[#This Row],[//]]))</f>
        <v/>
      </c>
      <c r="I574" s="32" t="str">
        <f ca="1">IF(KALINDO[[#This Row],[N_ID]]="","",INDEX(INDIRECT($2:$2),KALINDO[[#This Row],[//]]))</f>
        <v/>
      </c>
      <c r="J574" s="32" t="str">
        <f ca="1">IF(KALINDO[[#This Row],[//]]="","",INDEX([3]!db[NB PAJAK],KALINDO[[#This Row],[stt]]-1))</f>
        <v/>
      </c>
      <c r="K574" s="29" t="str">
        <f ca="1">IF(KALINDO[[#This Row],[//]]="","",INDEX(INDIRECT($2:$2),KALINDO[[#This Row],[//]]))</f>
        <v/>
      </c>
      <c r="L574" s="29" t="str">
        <f ca="1">IF(KALINDO[[#This Row],[//]]="","",INDEX(INDIRECT($2:$2),KALINDO[[#This Row],[//]]))</f>
        <v/>
      </c>
      <c r="M574" s="29" t="str">
        <f ca="1">IF(KALINDO[[#This Row],[//]]="","",INDEX(INDIRECT($2:$2),KALINDO[[#This Row],[//]]))</f>
        <v/>
      </c>
      <c r="N574" s="33" t="str">
        <f ca="1">IF(KALINDO[[#This Row],[//]]="","",INDEX(INDIRECT($2:$2),KALINDO[[#This Row],[//]]))</f>
        <v/>
      </c>
      <c r="O574" s="44" t="str">
        <f ca="1">IF(KALINDO[[#This Row],[//]]="","",INDEX(INDIRECT($2:$2),KALINDO[[#This Row],[//]]))</f>
        <v/>
      </c>
      <c r="P574" s="44" t="str">
        <f ca="1">IF(KALINDO[[#This Row],[//]]="","",IF(INDEX(INDIRECT($2:$2),KALINDO[[#This Row],[//]])="","",INDEX(INDIRECT($2:$2),KALINDO[[#This Row],[//]])))</f>
        <v/>
      </c>
      <c r="Q574" s="33" t="str">
        <f ca="1">IF(KALINDO[[#This Row],[//]]="","",INDEX(INDIRECT($2:$2),KALINDO[[#This Row],[//]]))</f>
        <v/>
      </c>
      <c r="R5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74" s="45" t="str">
        <f ca="1">IF(KALINDO[[#This Row],[//]]="","",IF(INDEX(INDIRECT($2:$2),KALINDO[[#This Row],[//]])="","",INDEX(INDIRECT($2:$2),KALINDO[[#This Row],[//]])))</f>
        <v/>
      </c>
      <c r="U574" s="32" t="str">
        <f ca="1">IF(KALINDO[[#This Row],[//]]="","",INDEX(INDIRECT($2:$2),KALINDO[[#This Row],[//]]))</f>
        <v/>
      </c>
      <c r="V574" s="32" t="str">
        <f ca="1">LOWER(SUBSTITUTE(SUBSTITUTE(SUBSTITUTE(SUBSTITUTE(SUBSTITUTE(SUBSTITUTE(SUBSTITUTE(KALINDO[[#This Row],[N.B.nota]]," ",""),"-",""),"(",""),")",""),".",""),",",""),"/",""))</f>
        <v/>
      </c>
      <c r="W574" s="32" t="str">
        <f ca="1">IF(KALINDO[[#This Row],[concat]]="","",MATCH(KALINDO[[#This Row],[concat]],[3]!db[NB NOTA_C],0)+1)</f>
        <v/>
      </c>
      <c r="X574" s="32" t="str">
        <f ca="1">IF(KALINDO[[#This Row],[N.B.nota]]="","",ADDRESS(ROW(KALINDO[QB]),COLUMN(KALINDO[QB]))&amp;":"&amp;ADDRESS(ROW(),COLUMN(KALINDO[QB])))</f>
        <v/>
      </c>
      <c r="Y574" s="46" t="str">
        <f ca="1">IF(KALINDO[[#This Row],[//]]="","",HYPERLINK("[../DB.xlsx]DB!e"&amp;MATCH(KALINDO[[#This Row],[concat]],[3]!db[NB NOTA_C],0)+1,"&gt;"))</f>
        <v/>
      </c>
      <c r="Z574" s="32" t="str">
        <f ca="1">IF(KALINDO[[#This Row],[ID NOTA]]="",INDIRECT(ADDRESS(ROW()-1,COLUMN())),KALINDO[[#This Row],[ID NOTA]])</f>
        <v>ID NOTA_H</v>
      </c>
    </row>
    <row r="575" spans="1:26" x14ac:dyDescent="0.25">
      <c r="A575" s="32"/>
      <c r="B575" s="29" t="str">
        <f>IF(KALINDO[[#This Row],[N_ID]]="","",INDEX(Table1[ID],MATCH(KALINDO[[#This Row],[N_ID]],Table1[N_ID],0)))</f>
        <v/>
      </c>
      <c r="C575" s="29" t="str">
        <f ca="1">IF(KALINDO[[#This Row],[//]]="","",HYPERLINK("[NOTA.xlsx]NOTA!D"&amp;KALINDO[[#This Row],[//]]+2,"&gt;"))</f>
        <v/>
      </c>
      <c r="D575" s="29" t="str">
        <f>IF(KALINDO[[#This Row],[ID NOTA]]="","",INDEX(Table1[QB],MATCH(KALINDO[[#This Row],[ID NOTA]],Table1[ID],0)))</f>
        <v/>
      </c>
      <c r="E57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75" s="29"/>
      <c r="G575" s="30" t="str">
        <f ca="1">IF(KALINDO[[#This Row],[N_ID]]="","",INDEX(INDIRECT($2:$2),KALINDO[[#This Row],[//]]))</f>
        <v/>
      </c>
      <c r="H575" s="30" t="str">
        <f ca="1">IF(KALINDO[[#This Row],[N_ID]]="","",INDEX(INDIRECT($2:$2),KALINDO[[#This Row],[//]]))</f>
        <v/>
      </c>
      <c r="I575" s="32" t="str">
        <f ca="1">IF(KALINDO[[#This Row],[N_ID]]="","",INDEX(INDIRECT($2:$2),KALINDO[[#This Row],[//]]))</f>
        <v/>
      </c>
      <c r="J575" s="32" t="str">
        <f ca="1">IF(KALINDO[[#This Row],[//]]="","",INDEX([3]!db[NB PAJAK],KALINDO[[#This Row],[stt]]-1))</f>
        <v/>
      </c>
      <c r="K575" s="29" t="str">
        <f ca="1">IF(KALINDO[[#This Row],[//]]="","",INDEX(INDIRECT($2:$2),KALINDO[[#This Row],[//]]))</f>
        <v/>
      </c>
      <c r="L575" s="29" t="str">
        <f ca="1">IF(KALINDO[[#This Row],[//]]="","",INDEX(INDIRECT($2:$2),KALINDO[[#This Row],[//]]))</f>
        <v/>
      </c>
      <c r="M575" s="29" t="str">
        <f ca="1">IF(KALINDO[[#This Row],[//]]="","",INDEX(INDIRECT($2:$2),KALINDO[[#This Row],[//]]))</f>
        <v/>
      </c>
      <c r="N575" s="33" t="str">
        <f ca="1">IF(KALINDO[[#This Row],[//]]="","",INDEX(INDIRECT($2:$2),KALINDO[[#This Row],[//]]))</f>
        <v/>
      </c>
      <c r="O575" s="44" t="str">
        <f ca="1">IF(KALINDO[[#This Row],[//]]="","",INDEX(INDIRECT($2:$2),KALINDO[[#This Row],[//]]))</f>
        <v/>
      </c>
      <c r="P575" s="44" t="str">
        <f ca="1">IF(KALINDO[[#This Row],[//]]="","",IF(INDEX(INDIRECT($2:$2),KALINDO[[#This Row],[//]])="","",INDEX(INDIRECT($2:$2),KALINDO[[#This Row],[//]])))</f>
        <v/>
      </c>
      <c r="Q575" s="33" t="str">
        <f ca="1">IF(KALINDO[[#This Row],[//]]="","",INDEX(INDIRECT($2:$2),KALINDO[[#This Row],[//]]))</f>
        <v/>
      </c>
      <c r="R5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75" s="45" t="str">
        <f ca="1">IF(KALINDO[[#This Row],[//]]="","",IF(INDEX(INDIRECT($2:$2),KALINDO[[#This Row],[//]])="","",INDEX(INDIRECT($2:$2),KALINDO[[#This Row],[//]])))</f>
        <v/>
      </c>
      <c r="U575" s="32" t="str">
        <f ca="1">IF(KALINDO[[#This Row],[//]]="","",INDEX(INDIRECT($2:$2),KALINDO[[#This Row],[//]]))</f>
        <v/>
      </c>
      <c r="V575" s="32" t="str">
        <f ca="1">LOWER(SUBSTITUTE(SUBSTITUTE(SUBSTITUTE(SUBSTITUTE(SUBSTITUTE(SUBSTITUTE(SUBSTITUTE(KALINDO[[#This Row],[N.B.nota]]," ",""),"-",""),"(",""),")",""),".",""),",",""),"/",""))</f>
        <v/>
      </c>
      <c r="W575" s="32" t="str">
        <f ca="1">IF(KALINDO[[#This Row],[concat]]="","",MATCH(KALINDO[[#This Row],[concat]],[3]!db[NB NOTA_C],0)+1)</f>
        <v/>
      </c>
      <c r="X575" s="32" t="str">
        <f ca="1">IF(KALINDO[[#This Row],[N.B.nota]]="","",ADDRESS(ROW(KALINDO[QB]),COLUMN(KALINDO[QB]))&amp;":"&amp;ADDRESS(ROW(),COLUMN(KALINDO[QB])))</f>
        <v/>
      </c>
      <c r="Y575" s="46" t="str">
        <f ca="1">IF(KALINDO[[#This Row],[//]]="","",HYPERLINK("[../DB.xlsx]DB!e"&amp;MATCH(KALINDO[[#This Row],[concat]],[3]!db[NB NOTA_C],0)+1,"&gt;"))</f>
        <v/>
      </c>
      <c r="Z575" s="32" t="str">
        <f ca="1">IF(KALINDO[[#This Row],[ID NOTA]]="",INDIRECT(ADDRESS(ROW()-1,COLUMN())),KALINDO[[#This Row],[ID NOTA]])</f>
        <v>ID NOTA_H</v>
      </c>
    </row>
    <row r="576" spans="1:26" x14ac:dyDescent="0.25">
      <c r="A576" s="32"/>
      <c r="B576" s="29" t="str">
        <f>IF(KALINDO[[#This Row],[N_ID]]="","",INDEX(Table1[ID],MATCH(KALINDO[[#This Row],[N_ID]],Table1[N_ID],0)))</f>
        <v/>
      </c>
      <c r="C576" s="29" t="str">
        <f ca="1">IF(KALINDO[[#This Row],[//]]="","",HYPERLINK("[NOTA.xlsx]NOTA!D"&amp;KALINDO[[#This Row],[//]]+2,"&gt;"))</f>
        <v/>
      </c>
      <c r="D576" s="29" t="str">
        <f>IF(KALINDO[[#This Row],[ID NOTA]]="","",INDEX(Table1[QB],MATCH(KALINDO[[#This Row],[ID NOTA]],Table1[ID],0)))</f>
        <v/>
      </c>
      <c r="E57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76" s="29"/>
      <c r="G576" s="30" t="str">
        <f ca="1">IF(KALINDO[[#This Row],[N_ID]]="","",INDEX(INDIRECT($2:$2),KALINDO[[#This Row],[//]]))</f>
        <v/>
      </c>
      <c r="H576" s="30" t="str">
        <f ca="1">IF(KALINDO[[#This Row],[N_ID]]="","",INDEX(INDIRECT($2:$2),KALINDO[[#This Row],[//]]))</f>
        <v/>
      </c>
      <c r="I576" s="32" t="str">
        <f ca="1">IF(KALINDO[[#This Row],[N_ID]]="","",INDEX(INDIRECT($2:$2),KALINDO[[#This Row],[//]]))</f>
        <v/>
      </c>
      <c r="J576" s="32" t="str">
        <f ca="1">IF(KALINDO[[#This Row],[//]]="","",INDEX([3]!db[NB PAJAK],KALINDO[[#This Row],[stt]]-1))</f>
        <v/>
      </c>
      <c r="K576" s="29" t="str">
        <f ca="1">IF(KALINDO[[#This Row],[//]]="","",INDEX(INDIRECT($2:$2),KALINDO[[#This Row],[//]]))</f>
        <v/>
      </c>
      <c r="L576" s="29" t="str">
        <f ca="1">IF(KALINDO[[#This Row],[//]]="","",INDEX(INDIRECT($2:$2),KALINDO[[#This Row],[//]]))</f>
        <v/>
      </c>
      <c r="M576" s="29" t="str">
        <f ca="1">IF(KALINDO[[#This Row],[//]]="","",INDEX(INDIRECT($2:$2),KALINDO[[#This Row],[//]]))</f>
        <v/>
      </c>
      <c r="N576" s="33" t="str">
        <f ca="1">IF(KALINDO[[#This Row],[//]]="","",INDEX(INDIRECT($2:$2),KALINDO[[#This Row],[//]]))</f>
        <v/>
      </c>
      <c r="O576" s="44" t="str">
        <f ca="1">IF(KALINDO[[#This Row],[//]]="","",INDEX(INDIRECT($2:$2),KALINDO[[#This Row],[//]]))</f>
        <v/>
      </c>
      <c r="P576" s="44" t="str">
        <f ca="1">IF(KALINDO[[#This Row],[//]]="","",IF(INDEX(INDIRECT($2:$2),KALINDO[[#This Row],[//]])="","",INDEX(INDIRECT($2:$2),KALINDO[[#This Row],[//]])))</f>
        <v/>
      </c>
      <c r="Q576" s="33" t="str">
        <f ca="1">IF(KALINDO[[#This Row],[//]]="","",INDEX(INDIRECT($2:$2),KALINDO[[#This Row],[//]]))</f>
        <v/>
      </c>
      <c r="R5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76" s="45" t="str">
        <f ca="1">IF(KALINDO[[#This Row],[//]]="","",IF(INDEX(INDIRECT($2:$2),KALINDO[[#This Row],[//]])="","",INDEX(INDIRECT($2:$2),KALINDO[[#This Row],[//]])))</f>
        <v/>
      </c>
      <c r="U576" s="32" t="str">
        <f ca="1">IF(KALINDO[[#This Row],[//]]="","",INDEX(INDIRECT($2:$2),KALINDO[[#This Row],[//]]))</f>
        <v/>
      </c>
      <c r="V576" s="32" t="str">
        <f ca="1">LOWER(SUBSTITUTE(SUBSTITUTE(SUBSTITUTE(SUBSTITUTE(SUBSTITUTE(SUBSTITUTE(SUBSTITUTE(KALINDO[[#This Row],[N.B.nota]]," ",""),"-",""),"(",""),")",""),".",""),",",""),"/",""))</f>
        <v/>
      </c>
      <c r="W576" s="32" t="str">
        <f ca="1">IF(KALINDO[[#This Row],[concat]]="","",MATCH(KALINDO[[#This Row],[concat]],[3]!db[NB NOTA_C],0)+1)</f>
        <v/>
      </c>
      <c r="X576" s="32" t="str">
        <f ca="1">IF(KALINDO[[#This Row],[N.B.nota]]="","",ADDRESS(ROW(KALINDO[QB]),COLUMN(KALINDO[QB]))&amp;":"&amp;ADDRESS(ROW(),COLUMN(KALINDO[QB])))</f>
        <v/>
      </c>
      <c r="Y576" s="46" t="str">
        <f ca="1">IF(KALINDO[[#This Row],[//]]="","",HYPERLINK("[../DB.xlsx]DB!e"&amp;MATCH(KALINDO[[#This Row],[concat]],[3]!db[NB NOTA_C],0)+1,"&gt;"))</f>
        <v/>
      </c>
      <c r="Z576" s="32" t="str">
        <f ca="1">IF(KALINDO[[#This Row],[ID NOTA]]="",INDIRECT(ADDRESS(ROW()-1,COLUMN())),KALINDO[[#This Row],[ID NOTA]])</f>
        <v>ID NOTA_H</v>
      </c>
    </row>
    <row r="577" spans="1:26" x14ac:dyDescent="0.25">
      <c r="A577" s="32"/>
      <c r="B577" s="29" t="str">
        <f>IF(KALINDO[[#This Row],[N_ID]]="","",INDEX(Table1[ID],MATCH(KALINDO[[#This Row],[N_ID]],Table1[N_ID],0)))</f>
        <v/>
      </c>
      <c r="C577" s="29" t="str">
        <f ca="1">IF(KALINDO[[#This Row],[//]]="","",HYPERLINK("[NOTA.xlsx]NOTA!D"&amp;KALINDO[[#This Row],[//]]+2,"&gt;"))</f>
        <v/>
      </c>
      <c r="D577" s="29" t="str">
        <f>IF(KALINDO[[#This Row],[ID NOTA]]="","",INDEX(Table1[QB],MATCH(KALINDO[[#This Row],[ID NOTA]],Table1[ID],0)))</f>
        <v/>
      </c>
      <c r="E57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77" s="29"/>
      <c r="G577" s="30" t="str">
        <f ca="1">IF(KALINDO[[#This Row],[N_ID]]="","",INDEX(INDIRECT($2:$2),KALINDO[[#This Row],[//]]))</f>
        <v/>
      </c>
      <c r="H577" s="30" t="str">
        <f ca="1">IF(KALINDO[[#This Row],[N_ID]]="","",INDEX(INDIRECT($2:$2),KALINDO[[#This Row],[//]]))</f>
        <v/>
      </c>
      <c r="I577" s="32" t="str">
        <f ca="1">IF(KALINDO[[#This Row],[N_ID]]="","",INDEX(INDIRECT($2:$2),KALINDO[[#This Row],[//]]))</f>
        <v/>
      </c>
      <c r="J577" s="32" t="str">
        <f ca="1">IF(KALINDO[[#This Row],[//]]="","",INDEX([3]!db[NB PAJAK],KALINDO[[#This Row],[stt]]-1))</f>
        <v/>
      </c>
      <c r="K577" s="29" t="str">
        <f ca="1">IF(KALINDO[[#This Row],[//]]="","",INDEX(INDIRECT($2:$2),KALINDO[[#This Row],[//]]))</f>
        <v/>
      </c>
      <c r="L577" s="29" t="str">
        <f ca="1">IF(KALINDO[[#This Row],[//]]="","",INDEX(INDIRECT($2:$2),KALINDO[[#This Row],[//]]))</f>
        <v/>
      </c>
      <c r="M577" s="29" t="str">
        <f ca="1">IF(KALINDO[[#This Row],[//]]="","",INDEX(INDIRECT($2:$2),KALINDO[[#This Row],[//]]))</f>
        <v/>
      </c>
      <c r="N577" s="33" t="str">
        <f ca="1">IF(KALINDO[[#This Row],[//]]="","",INDEX(INDIRECT($2:$2),KALINDO[[#This Row],[//]]))</f>
        <v/>
      </c>
      <c r="O577" s="44" t="str">
        <f ca="1">IF(KALINDO[[#This Row],[//]]="","",INDEX(INDIRECT($2:$2),KALINDO[[#This Row],[//]]))</f>
        <v/>
      </c>
      <c r="P577" s="44" t="str">
        <f ca="1">IF(KALINDO[[#This Row],[//]]="","",IF(INDEX(INDIRECT($2:$2),KALINDO[[#This Row],[//]])="","",INDEX(INDIRECT($2:$2),KALINDO[[#This Row],[//]])))</f>
        <v/>
      </c>
      <c r="Q577" s="33" t="str">
        <f ca="1">IF(KALINDO[[#This Row],[//]]="","",INDEX(INDIRECT($2:$2),KALINDO[[#This Row],[//]]))</f>
        <v/>
      </c>
      <c r="R5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77" s="45" t="str">
        <f ca="1">IF(KALINDO[[#This Row],[//]]="","",IF(INDEX(INDIRECT($2:$2),KALINDO[[#This Row],[//]])="","",INDEX(INDIRECT($2:$2),KALINDO[[#This Row],[//]])))</f>
        <v/>
      </c>
      <c r="U577" s="32" t="str">
        <f ca="1">IF(KALINDO[[#This Row],[//]]="","",INDEX(INDIRECT($2:$2),KALINDO[[#This Row],[//]]))</f>
        <v/>
      </c>
      <c r="V577" s="32" t="str">
        <f ca="1">LOWER(SUBSTITUTE(SUBSTITUTE(SUBSTITUTE(SUBSTITUTE(SUBSTITUTE(SUBSTITUTE(SUBSTITUTE(KALINDO[[#This Row],[N.B.nota]]," ",""),"-",""),"(",""),")",""),".",""),",",""),"/",""))</f>
        <v/>
      </c>
      <c r="W577" s="32" t="str">
        <f ca="1">IF(KALINDO[[#This Row],[concat]]="","",MATCH(KALINDO[[#This Row],[concat]],[3]!db[NB NOTA_C],0)+1)</f>
        <v/>
      </c>
      <c r="X577" s="32" t="str">
        <f ca="1">IF(KALINDO[[#This Row],[N.B.nota]]="","",ADDRESS(ROW(KALINDO[QB]),COLUMN(KALINDO[QB]))&amp;":"&amp;ADDRESS(ROW(),COLUMN(KALINDO[QB])))</f>
        <v/>
      </c>
      <c r="Y577" s="46" t="str">
        <f ca="1">IF(KALINDO[[#This Row],[//]]="","",HYPERLINK("[../DB.xlsx]DB!e"&amp;MATCH(KALINDO[[#This Row],[concat]],[3]!db[NB NOTA_C],0)+1,"&gt;"))</f>
        <v/>
      </c>
      <c r="Z577" s="32" t="str">
        <f ca="1">IF(KALINDO[[#This Row],[ID NOTA]]="",INDIRECT(ADDRESS(ROW()-1,COLUMN())),KALINDO[[#This Row],[ID NOTA]])</f>
        <v>ID NOTA_H</v>
      </c>
    </row>
    <row r="578" spans="1:26" x14ac:dyDescent="0.25">
      <c r="A578" s="32"/>
      <c r="B578" s="29" t="str">
        <f>IF(KALINDO[[#This Row],[N_ID]]="","",INDEX(Table1[ID],MATCH(KALINDO[[#This Row],[N_ID]],Table1[N_ID],0)))</f>
        <v/>
      </c>
      <c r="C578" s="29" t="str">
        <f ca="1">IF(KALINDO[[#This Row],[//]]="","",HYPERLINK("[NOTA.xlsx]NOTA!D"&amp;KALINDO[[#This Row],[//]]+2,"&gt;"))</f>
        <v/>
      </c>
      <c r="D578" s="29" t="str">
        <f>IF(KALINDO[[#This Row],[ID NOTA]]="","",INDEX(Table1[QB],MATCH(KALINDO[[#This Row],[ID NOTA]],Table1[ID],0)))</f>
        <v/>
      </c>
      <c r="E57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78" s="29"/>
      <c r="G578" s="30" t="str">
        <f ca="1">IF(KALINDO[[#This Row],[N_ID]]="","",INDEX(INDIRECT($2:$2),KALINDO[[#This Row],[//]]))</f>
        <v/>
      </c>
      <c r="H578" s="30" t="str">
        <f ca="1">IF(KALINDO[[#This Row],[N_ID]]="","",INDEX(INDIRECT($2:$2),KALINDO[[#This Row],[//]]))</f>
        <v/>
      </c>
      <c r="I578" s="32" t="str">
        <f ca="1">IF(KALINDO[[#This Row],[N_ID]]="","",INDEX(INDIRECT($2:$2),KALINDO[[#This Row],[//]]))</f>
        <v/>
      </c>
      <c r="J578" s="32" t="str">
        <f ca="1">IF(KALINDO[[#This Row],[//]]="","",INDEX([3]!db[NB PAJAK],KALINDO[[#This Row],[stt]]-1))</f>
        <v/>
      </c>
      <c r="K578" s="29" t="str">
        <f ca="1">IF(KALINDO[[#This Row],[//]]="","",INDEX(INDIRECT($2:$2),KALINDO[[#This Row],[//]]))</f>
        <v/>
      </c>
      <c r="L578" s="29" t="str">
        <f ca="1">IF(KALINDO[[#This Row],[//]]="","",INDEX(INDIRECT($2:$2),KALINDO[[#This Row],[//]]))</f>
        <v/>
      </c>
      <c r="M578" s="29" t="str">
        <f ca="1">IF(KALINDO[[#This Row],[//]]="","",INDEX(INDIRECT($2:$2),KALINDO[[#This Row],[//]]))</f>
        <v/>
      </c>
      <c r="N578" s="33" t="str">
        <f ca="1">IF(KALINDO[[#This Row],[//]]="","",INDEX(INDIRECT($2:$2),KALINDO[[#This Row],[//]]))</f>
        <v/>
      </c>
      <c r="O578" s="44" t="str">
        <f ca="1">IF(KALINDO[[#This Row],[//]]="","",INDEX(INDIRECT($2:$2),KALINDO[[#This Row],[//]]))</f>
        <v/>
      </c>
      <c r="P578" s="44" t="str">
        <f ca="1">IF(KALINDO[[#This Row],[//]]="","",IF(INDEX(INDIRECT($2:$2),KALINDO[[#This Row],[//]])="","",INDEX(INDIRECT($2:$2),KALINDO[[#This Row],[//]])))</f>
        <v/>
      </c>
      <c r="Q578" s="33" t="str">
        <f ca="1">IF(KALINDO[[#This Row],[//]]="","",INDEX(INDIRECT($2:$2),KALINDO[[#This Row],[//]]))</f>
        <v/>
      </c>
      <c r="R5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78" s="45" t="str">
        <f ca="1">IF(KALINDO[[#This Row],[//]]="","",IF(INDEX(INDIRECT($2:$2),KALINDO[[#This Row],[//]])="","",INDEX(INDIRECT($2:$2),KALINDO[[#This Row],[//]])))</f>
        <v/>
      </c>
      <c r="U578" s="32" t="str">
        <f ca="1">IF(KALINDO[[#This Row],[//]]="","",INDEX(INDIRECT($2:$2),KALINDO[[#This Row],[//]]))</f>
        <v/>
      </c>
      <c r="V578" s="32" t="str">
        <f ca="1">LOWER(SUBSTITUTE(SUBSTITUTE(SUBSTITUTE(SUBSTITUTE(SUBSTITUTE(SUBSTITUTE(SUBSTITUTE(KALINDO[[#This Row],[N.B.nota]]," ",""),"-",""),"(",""),")",""),".",""),",",""),"/",""))</f>
        <v/>
      </c>
      <c r="W578" s="32" t="str">
        <f ca="1">IF(KALINDO[[#This Row],[concat]]="","",MATCH(KALINDO[[#This Row],[concat]],[3]!db[NB NOTA_C],0)+1)</f>
        <v/>
      </c>
      <c r="X578" s="32" t="str">
        <f ca="1">IF(KALINDO[[#This Row],[N.B.nota]]="","",ADDRESS(ROW(KALINDO[QB]),COLUMN(KALINDO[QB]))&amp;":"&amp;ADDRESS(ROW(),COLUMN(KALINDO[QB])))</f>
        <v/>
      </c>
      <c r="Y578" s="46" t="str">
        <f ca="1">IF(KALINDO[[#This Row],[//]]="","",HYPERLINK("[../DB.xlsx]DB!e"&amp;MATCH(KALINDO[[#This Row],[concat]],[3]!db[NB NOTA_C],0)+1,"&gt;"))</f>
        <v/>
      </c>
      <c r="Z578" s="32" t="str">
        <f ca="1">IF(KALINDO[[#This Row],[ID NOTA]]="",INDIRECT(ADDRESS(ROW()-1,COLUMN())),KALINDO[[#This Row],[ID NOTA]])</f>
        <v>ID NOTA_H</v>
      </c>
    </row>
    <row r="579" spans="1:26" x14ac:dyDescent="0.25">
      <c r="A579" s="32"/>
      <c r="B579" s="29" t="str">
        <f>IF(KALINDO[[#This Row],[N_ID]]="","",INDEX(Table1[ID],MATCH(KALINDO[[#This Row],[N_ID]],Table1[N_ID],0)))</f>
        <v/>
      </c>
      <c r="C579" s="29" t="str">
        <f ca="1">IF(KALINDO[[#This Row],[//]]="","",HYPERLINK("[NOTA.xlsx]NOTA!D"&amp;KALINDO[[#This Row],[//]]+2,"&gt;"))</f>
        <v/>
      </c>
      <c r="D579" s="29" t="str">
        <f>IF(KALINDO[[#This Row],[ID NOTA]]="","",INDEX(Table1[QB],MATCH(KALINDO[[#This Row],[ID NOTA]],Table1[ID],0)))</f>
        <v/>
      </c>
      <c r="E57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79" s="29"/>
      <c r="G579" s="30" t="str">
        <f ca="1">IF(KALINDO[[#This Row],[N_ID]]="","",INDEX(INDIRECT($2:$2),KALINDO[[#This Row],[//]]))</f>
        <v/>
      </c>
      <c r="H579" s="30" t="str">
        <f ca="1">IF(KALINDO[[#This Row],[N_ID]]="","",INDEX(INDIRECT($2:$2),KALINDO[[#This Row],[//]]))</f>
        <v/>
      </c>
      <c r="I579" s="32" t="str">
        <f ca="1">IF(KALINDO[[#This Row],[N_ID]]="","",INDEX(INDIRECT($2:$2),KALINDO[[#This Row],[//]]))</f>
        <v/>
      </c>
      <c r="J579" s="32" t="str">
        <f ca="1">IF(KALINDO[[#This Row],[//]]="","",INDEX([3]!db[NB PAJAK],KALINDO[[#This Row],[stt]]-1))</f>
        <v/>
      </c>
      <c r="K579" s="29" t="str">
        <f ca="1">IF(KALINDO[[#This Row],[//]]="","",INDEX(INDIRECT($2:$2),KALINDO[[#This Row],[//]]))</f>
        <v/>
      </c>
      <c r="L579" s="29" t="str">
        <f ca="1">IF(KALINDO[[#This Row],[//]]="","",INDEX(INDIRECT($2:$2),KALINDO[[#This Row],[//]]))</f>
        <v/>
      </c>
      <c r="M579" s="29" t="str">
        <f ca="1">IF(KALINDO[[#This Row],[//]]="","",INDEX(INDIRECT($2:$2),KALINDO[[#This Row],[//]]))</f>
        <v/>
      </c>
      <c r="N579" s="33" t="str">
        <f ca="1">IF(KALINDO[[#This Row],[//]]="","",INDEX(INDIRECT($2:$2),KALINDO[[#This Row],[//]]))</f>
        <v/>
      </c>
      <c r="O579" s="44" t="str">
        <f ca="1">IF(KALINDO[[#This Row],[//]]="","",INDEX(INDIRECT($2:$2),KALINDO[[#This Row],[//]]))</f>
        <v/>
      </c>
      <c r="P579" s="44" t="str">
        <f ca="1">IF(KALINDO[[#This Row],[//]]="","",IF(INDEX(INDIRECT($2:$2),KALINDO[[#This Row],[//]])="","",INDEX(INDIRECT($2:$2),KALINDO[[#This Row],[//]])))</f>
        <v/>
      </c>
      <c r="Q579" s="33" t="str">
        <f ca="1">IF(KALINDO[[#This Row],[//]]="","",INDEX(INDIRECT($2:$2),KALINDO[[#This Row],[//]]))</f>
        <v/>
      </c>
      <c r="R5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79" s="45" t="str">
        <f ca="1">IF(KALINDO[[#This Row],[//]]="","",IF(INDEX(INDIRECT($2:$2),KALINDO[[#This Row],[//]])="","",INDEX(INDIRECT($2:$2),KALINDO[[#This Row],[//]])))</f>
        <v/>
      </c>
      <c r="U579" s="32" t="str">
        <f ca="1">IF(KALINDO[[#This Row],[//]]="","",INDEX(INDIRECT($2:$2),KALINDO[[#This Row],[//]]))</f>
        <v/>
      </c>
      <c r="V579" s="32" t="str">
        <f ca="1">LOWER(SUBSTITUTE(SUBSTITUTE(SUBSTITUTE(SUBSTITUTE(SUBSTITUTE(SUBSTITUTE(SUBSTITUTE(KALINDO[[#This Row],[N.B.nota]]," ",""),"-",""),"(",""),")",""),".",""),",",""),"/",""))</f>
        <v/>
      </c>
      <c r="W579" s="32" t="str">
        <f ca="1">IF(KALINDO[[#This Row],[concat]]="","",MATCH(KALINDO[[#This Row],[concat]],[3]!db[NB NOTA_C],0)+1)</f>
        <v/>
      </c>
      <c r="X579" s="32" t="str">
        <f ca="1">IF(KALINDO[[#This Row],[N.B.nota]]="","",ADDRESS(ROW(KALINDO[QB]),COLUMN(KALINDO[QB]))&amp;":"&amp;ADDRESS(ROW(),COLUMN(KALINDO[QB])))</f>
        <v/>
      </c>
      <c r="Y579" s="46" t="str">
        <f ca="1">IF(KALINDO[[#This Row],[//]]="","",HYPERLINK("[../DB.xlsx]DB!e"&amp;MATCH(KALINDO[[#This Row],[concat]],[3]!db[NB NOTA_C],0)+1,"&gt;"))</f>
        <v/>
      </c>
      <c r="Z579" s="32" t="str">
        <f ca="1">IF(KALINDO[[#This Row],[ID NOTA]]="",INDIRECT(ADDRESS(ROW()-1,COLUMN())),KALINDO[[#This Row],[ID NOTA]])</f>
        <v>ID NOTA_H</v>
      </c>
    </row>
    <row r="580" spans="1:26" x14ac:dyDescent="0.25">
      <c r="A580" s="32"/>
      <c r="B580" s="29" t="str">
        <f>IF(KALINDO[[#This Row],[N_ID]]="","",INDEX(Table1[ID],MATCH(KALINDO[[#This Row],[N_ID]],Table1[N_ID],0)))</f>
        <v/>
      </c>
      <c r="C580" s="29" t="str">
        <f ca="1">IF(KALINDO[[#This Row],[//]]="","",HYPERLINK("[NOTA.xlsx]NOTA!D"&amp;KALINDO[[#This Row],[//]]+2,"&gt;"))</f>
        <v/>
      </c>
      <c r="D580" s="29" t="str">
        <f>IF(KALINDO[[#This Row],[ID NOTA]]="","",INDEX(Table1[QB],MATCH(KALINDO[[#This Row],[ID NOTA]],Table1[ID],0)))</f>
        <v/>
      </c>
      <c r="E58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80" s="29"/>
      <c r="G580" s="30" t="str">
        <f ca="1">IF(KALINDO[[#This Row],[N_ID]]="","",INDEX(INDIRECT($2:$2),KALINDO[[#This Row],[//]]))</f>
        <v/>
      </c>
      <c r="H580" s="30" t="str">
        <f ca="1">IF(KALINDO[[#This Row],[N_ID]]="","",INDEX(INDIRECT($2:$2),KALINDO[[#This Row],[//]]))</f>
        <v/>
      </c>
      <c r="I580" s="32" t="str">
        <f ca="1">IF(KALINDO[[#This Row],[N_ID]]="","",INDEX(INDIRECT($2:$2),KALINDO[[#This Row],[//]]))</f>
        <v/>
      </c>
      <c r="J580" s="32" t="str">
        <f ca="1">IF(KALINDO[[#This Row],[//]]="","",INDEX([3]!db[NB PAJAK],KALINDO[[#This Row],[stt]]-1))</f>
        <v/>
      </c>
      <c r="K580" s="29" t="str">
        <f ca="1">IF(KALINDO[[#This Row],[//]]="","",INDEX(INDIRECT($2:$2),KALINDO[[#This Row],[//]]))</f>
        <v/>
      </c>
      <c r="L580" s="29" t="str">
        <f ca="1">IF(KALINDO[[#This Row],[//]]="","",INDEX(INDIRECT($2:$2),KALINDO[[#This Row],[//]]))</f>
        <v/>
      </c>
      <c r="M580" s="29" t="str">
        <f ca="1">IF(KALINDO[[#This Row],[//]]="","",INDEX(INDIRECT($2:$2),KALINDO[[#This Row],[//]]))</f>
        <v/>
      </c>
      <c r="N580" s="33" t="str">
        <f ca="1">IF(KALINDO[[#This Row],[//]]="","",INDEX(INDIRECT($2:$2),KALINDO[[#This Row],[//]]))</f>
        <v/>
      </c>
      <c r="O580" s="44" t="str">
        <f ca="1">IF(KALINDO[[#This Row],[//]]="","",INDEX(INDIRECT($2:$2),KALINDO[[#This Row],[//]]))</f>
        <v/>
      </c>
      <c r="P580" s="44" t="str">
        <f ca="1">IF(KALINDO[[#This Row],[//]]="","",IF(INDEX(INDIRECT($2:$2),KALINDO[[#This Row],[//]])="","",INDEX(INDIRECT($2:$2),KALINDO[[#This Row],[//]])))</f>
        <v/>
      </c>
      <c r="Q580" s="33" t="str">
        <f ca="1">IF(KALINDO[[#This Row],[//]]="","",INDEX(INDIRECT($2:$2),KALINDO[[#This Row],[//]]))</f>
        <v/>
      </c>
      <c r="R5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80" s="45" t="str">
        <f ca="1">IF(KALINDO[[#This Row],[//]]="","",IF(INDEX(INDIRECT($2:$2),KALINDO[[#This Row],[//]])="","",INDEX(INDIRECT($2:$2),KALINDO[[#This Row],[//]])))</f>
        <v/>
      </c>
      <c r="U580" s="32" t="str">
        <f ca="1">IF(KALINDO[[#This Row],[//]]="","",INDEX(INDIRECT($2:$2),KALINDO[[#This Row],[//]]))</f>
        <v/>
      </c>
      <c r="V580" s="32" t="str">
        <f ca="1">LOWER(SUBSTITUTE(SUBSTITUTE(SUBSTITUTE(SUBSTITUTE(SUBSTITUTE(SUBSTITUTE(SUBSTITUTE(KALINDO[[#This Row],[N.B.nota]]," ",""),"-",""),"(",""),")",""),".",""),",",""),"/",""))</f>
        <v/>
      </c>
      <c r="W580" s="32" t="str">
        <f ca="1">IF(KALINDO[[#This Row],[concat]]="","",MATCH(KALINDO[[#This Row],[concat]],[3]!db[NB NOTA_C],0)+1)</f>
        <v/>
      </c>
      <c r="X580" s="32" t="str">
        <f ca="1">IF(KALINDO[[#This Row],[N.B.nota]]="","",ADDRESS(ROW(KALINDO[QB]),COLUMN(KALINDO[QB]))&amp;":"&amp;ADDRESS(ROW(),COLUMN(KALINDO[QB])))</f>
        <v/>
      </c>
      <c r="Y580" s="46" t="str">
        <f ca="1">IF(KALINDO[[#This Row],[//]]="","",HYPERLINK("[../DB.xlsx]DB!e"&amp;MATCH(KALINDO[[#This Row],[concat]],[3]!db[NB NOTA_C],0)+1,"&gt;"))</f>
        <v/>
      </c>
      <c r="Z580" s="32" t="str">
        <f ca="1">IF(KALINDO[[#This Row],[ID NOTA]]="",INDIRECT(ADDRESS(ROW()-1,COLUMN())),KALINDO[[#This Row],[ID NOTA]])</f>
        <v>ID NOTA_H</v>
      </c>
    </row>
    <row r="581" spans="1:26" x14ac:dyDescent="0.25">
      <c r="A581" s="32"/>
      <c r="B581" s="29" t="str">
        <f>IF(KALINDO[[#This Row],[N_ID]]="","",INDEX(Table1[ID],MATCH(KALINDO[[#This Row],[N_ID]],Table1[N_ID],0)))</f>
        <v/>
      </c>
      <c r="C581" s="29" t="str">
        <f ca="1">IF(KALINDO[[#This Row],[//]]="","",HYPERLINK("[NOTA.xlsx]NOTA!D"&amp;KALINDO[[#This Row],[//]]+2,"&gt;"))</f>
        <v/>
      </c>
      <c r="D581" s="29" t="str">
        <f>IF(KALINDO[[#This Row],[ID NOTA]]="","",INDEX(Table1[QB],MATCH(KALINDO[[#This Row],[ID NOTA]],Table1[ID],0)))</f>
        <v/>
      </c>
      <c r="E58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81" s="29"/>
      <c r="G581" s="30" t="str">
        <f ca="1">IF(KALINDO[[#This Row],[N_ID]]="","",INDEX(INDIRECT($2:$2),KALINDO[[#This Row],[//]]))</f>
        <v/>
      </c>
      <c r="H581" s="30" t="str">
        <f ca="1">IF(KALINDO[[#This Row],[N_ID]]="","",INDEX(INDIRECT($2:$2),KALINDO[[#This Row],[//]]))</f>
        <v/>
      </c>
      <c r="I581" s="32" t="str">
        <f ca="1">IF(KALINDO[[#This Row],[N_ID]]="","",INDEX(INDIRECT($2:$2),KALINDO[[#This Row],[//]]))</f>
        <v/>
      </c>
      <c r="J581" s="32" t="str">
        <f ca="1">IF(KALINDO[[#This Row],[//]]="","",INDEX([3]!db[NB PAJAK],KALINDO[[#This Row],[stt]]-1))</f>
        <v/>
      </c>
      <c r="K581" s="29" t="str">
        <f ca="1">IF(KALINDO[[#This Row],[//]]="","",INDEX(INDIRECT($2:$2),KALINDO[[#This Row],[//]]))</f>
        <v/>
      </c>
      <c r="L581" s="29" t="str">
        <f ca="1">IF(KALINDO[[#This Row],[//]]="","",INDEX(INDIRECT($2:$2),KALINDO[[#This Row],[//]]))</f>
        <v/>
      </c>
      <c r="M581" s="29" t="str">
        <f ca="1">IF(KALINDO[[#This Row],[//]]="","",INDEX(INDIRECT($2:$2),KALINDO[[#This Row],[//]]))</f>
        <v/>
      </c>
      <c r="N581" s="33" t="str">
        <f ca="1">IF(KALINDO[[#This Row],[//]]="","",INDEX(INDIRECT($2:$2),KALINDO[[#This Row],[//]]))</f>
        <v/>
      </c>
      <c r="O581" s="44" t="str">
        <f ca="1">IF(KALINDO[[#This Row],[//]]="","",INDEX(INDIRECT($2:$2),KALINDO[[#This Row],[//]]))</f>
        <v/>
      </c>
      <c r="P581" s="44" t="str">
        <f ca="1">IF(KALINDO[[#This Row],[//]]="","",IF(INDEX(INDIRECT($2:$2),KALINDO[[#This Row],[//]])="","",INDEX(INDIRECT($2:$2),KALINDO[[#This Row],[//]])))</f>
        <v/>
      </c>
      <c r="Q581" s="33" t="str">
        <f ca="1">IF(KALINDO[[#This Row],[//]]="","",INDEX(INDIRECT($2:$2),KALINDO[[#This Row],[//]]))</f>
        <v/>
      </c>
      <c r="R5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81" s="45" t="str">
        <f ca="1">IF(KALINDO[[#This Row],[//]]="","",IF(INDEX(INDIRECT($2:$2),KALINDO[[#This Row],[//]])="","",INDEX(INDIRECT($2:$2),KALINDO[[#This Row],[//]])))</f>
        <v/>
      </c>
      <c r="U581" s="32" t="str">
        <f ca="1">IF(KALINDO[[#This Row],[//]]="","",INDEX(INDIRECT($2:$2),KALINDO[[#This Row],[//]]))</f>
        <v/>
      </c>
      <c r="V581" s="32" t="str">
        <f ca="1">LOWER(SUBSTITUTE(SUBSTITUTE(SUBSTITUTE(SUBSTITUTE(SUBSTITUTE(SUBSTITUTE(SUBSTITUTE(KALINDO[[#This Row],[N.B.nota]]," ",""),"-",""),"(",""),")",""),".",""),",",""),"/",""))</f>
        <v/>
      </c>
      <c r="W581" s="32" t="str">
        <f ca="1">IF(KALINDO[[#This Row],[concat]]="","",MATCH(KALINDO[[#This Row],[concat]],[3]!db[NB NOTA_C],0)+1)</f>
        <v/>
      </c>
      <c r="X581" s="32" t="str">
        <f ca="1">IF(KALINDO[[#This Row],[N.B.nota]]="","",ADDRESS(ROW(KALINDO[QB]),COLUMN(KALINDO[QB]))&amp;":"&amp;ADDRESS(ROW(),COLUMN(KALINDO[QB])))</f>
        <v/>
      </c>
      <c r="Y581" s="46" t="str">
        <f ca="1">IF(KALINDO[[#This Row],[//]]="","",HYPERLINK("[../DB.xlsx]DB!e"&amp;MATCH(KALINDO[[#This Row],[concat]],[3]!db[NB NOTA_C],0)+1,"&gt;"))</f>
        <v/>
      </c>
      <c r="Z581" s="32" t="str">
        <f ca="1">IF(KALINDO[[#This Row],[ID NOTA]]="",INDIRECT(ADDRESS(ROW()-1,COLUMN())),KALINDO[[#This Row],[ID NOTA]])</f>
        <v>ID NOTA_H</v>
      </c>
    </row>
    <row r="582" spans="1:26" x14ac:dyDescent="0.25">
      <c r="A582" s="32"/>
      <c r="B582" s="29" t="str">
        <f>IF(KALINDO[[#This Row],[N_ID]]="","",INDEX(Table1[ID],MATCH(KALINDO[[#This Row],[N_ID]],Table1[N_ID],0)))</f>
        <v/>
      </c>
      <c r="C582" s="29" t="str">
        <f ca="1">IF(KALINDO[[#This Row],[//]]="","",HYPERLINK("[NOTA.xlsx]NOTA!D"&amp;KALINDO[[#This Row],[//]]+2,"&gt;"))</f>
        <v/>
      </c>
      <c r="D582" s="29" t="str">
        <f>IF(KALINDO[[#This Row],[ID NOTA]]="","",INDEX(Table1[QB],MATCH(KALINDO[[#This Row],[ID NOTA]],Table1[ID],0)))</f>
        <v/>
      </c>
      <c r="E58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82" s="29"/>
      <c r="G582" s="30" t="str">
        <f ca="1">IF(KALINDO[[#This Row],[N_ID]]="","",INDEX(INDIRECT($2:$2),KALINDO[[#This Row],[//]]))</f>
        <v/>
      </c>
      <c r="H582" s="30" t="str">
        <f ca="1">IF(KALINDO[[#This Row],[N_ID]]="","",INDEX(INDIRECT($2:$2),KALINDO[[#This Row],[//]]))</f>
        <v/>
      </c>
      <c r="I582" s="32" t="str">
        <f ca="1">IF(KALINDO[[#This Row],[N_ID]]="","",INDEX(INDIRECT($2:$2),KALINDO[[#This Row],[//]]))</f>
        <v/>
      </c>
      <c r="J582" s="32" t="str">
        <f ca="1">IF(KALINDO[[#This Row],[//]]="","",INDEX([3]!db[NB PAJAK],KALINDO[[#This Row],[stt]]-1))</f>
        <v/>
      </c>
      <c r="K582" s="29" t="str">
        <f ca="1">IF(KALINDO[[#This Row],[//]]="","",INDEX(INDIRECT($2:$2),KALINDO[[#This Row],[//]]))</f>
        <v/>
      </c>
      <c r="L582" s="29" t="str">
        <f ca="1">IF(KALINDO[[#This Row],[//]]="","",INDEX(INDIRECT($2:$2),KALINDO[[#This Row],[//]]))</f>
        <v/>
      </c>
      <c r="M582" s="29" t="str">
        <f ca="1">IF(KALINDO[[#This Row],[//]]="","",INDEX(INDIRECT($2:$2),KALINDO[[#This Row],[//]]))</f>
        <v/>
      </c>
      <c r="N582" s="33" t="str">
        <f ca="1">IF(KALINDO[[#This Row],[//]]="","",INDEX(INDIRECT($2:$2),KALINDO[[#This Row],[//]]))</f>
        <v/>
      </c>
      <c r="O582" s="44" t="str">
        <f ca="1">IF(KALINDO[[#This Row],[//]]="","",INDEX(INDIRECT($2:$2),KALINDO[[#This Row],[//]]))</f>
        <v/>
      </c>
      <c r="P582" s="44" t="str">
        <f ca="1">IF(KALINDO[[#This Row],[//]]="","",IF(INDEX(INDIRECT($2:$2),KALINDO[[#This Row],[//]])="","",INDEX(INDIRECT($2:$2),KALINDO[[#This Row],[//]])))</f>
        <v/>
      </c>
      <c r="Q582" s="33" t="str">
        <f ca="1">IF(KALINDO[[#This Row],[//]]="","",INDEX(INDIRECT($2:$2),KALINDO[[#This Row],[//]]))</f>
        <v/>
      </c>
      <c r="R5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82" s="45" t="str">
        <f ca="1">IF(KALINDO[[#This Row],[//]]="","",IF(INDEX(INDIRECT($2:$2),KALINDO[[#This Row],[//]])="","",INDEX(INDIRECT($2:$2),KALINDO[[#This Row],[//]])))</f>
        <v/>
      </c>
      <c r="U582" s="32" t="str">
        <f ca="1">IF(KALINDO[[#This Row],[//]]="","",INDEX(INDIRECT($2:$2),KALINDO[[#This Row],[//]]))</f>
        <v/>
      </c>
      <c r="V582" s="32" t="str">
        <f ca="1">LOWER(SUBSTITUTE(SUBSTITUTE(SUBSTITUTE(SUBSTITUTE(SUBSTITUTE(SUBSTITUTE(SUBSTITUTE(KALINDO[[#This Row],[N.B.nota]]," ",""),"-",""),"(",""),")",""),".",""),",",""),"/",""))</f>
        <v/>
      </c>
      <c r="W582" s="32" t="str">
        <f ca="1">IF(KALINDO[[#This Row],[concat]]="","",MATCH(KALINDO[[#This Row],[concat]],[3]!db[NB NOTA_C],0)+1)</f>
        <v/>
      </c>
      <c r="X582" s="32" t="str">
        <f ca="1">IF(KALINDO[[#This Row],[N.B.nota]]="","",ADDRESS(ROW(KALINDO[QB]),COLUMN(KALINDO[QB]))&amp;":"&amp;ADDRESS(ROW(),COLUMN(KALINDO[QB])))</f>
        <v/>
      </c>
      <c r="Y582" s="46" t="str">
        <f ca="1">IF(KALINDO[[#This Row],[//]]="","",HYPERLINK("[../DB.xlsx]DB!e"&amp;MATCH(KALINDO[[#This Row],[concat]],[3]!db[NB NOTA_C],0)+1,"&gt;"))</f>
        <v/>
      </c>
      <c r="Z582" s="32" t="str">
        <f ca="1">IF(KALINDO[[#This Row],[ID NOTA]]="",INDIRECT(ADDRESS(ROW()-1,COLUMN())),KALINDO[[#This Row],[ID NOTA]])</f>
        <v>ID NOTA_H</v>
      </c>
    </row>
    <row r="583" spans="1:26" x14ac:dyDescent="0.25">
      <c r="A583" s="32"/>
      <c r="B583" s="29" t="str">
        <f>IF(KALINDO[[#This Row],[N_ID]]="","",INDEX(Table1[ID],MATCH(KALINDO[[#This Row],[N_ID]],Table1[N_ID],0)))</f>
        <v/>
      </c>
      <c r="C583" s="29" t="str">
        <f ca="1">IF(KALINDO[[#This Row],[//]]="","",HYPERLINK("[NOTA.xlsx]NOTA!D"&amp;KALINDO[[#This Row],[//]]+2,"&gt;"))</f>
        <v/>
      </c>
      <c r="D583" s="29" t="str">
        <f>IF(KALINDO[[#This Row],[ID NOTA]]="","",INDEX(Table1[QB],MATCH(KALINDO[[#This Row],[ID NOTA]],Table1[ID],0)))</f>
        <v/>
      </c>
      <c r="E58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83" s="29"/>
      <c r="G583" s="30" t="str">
        <f ca="1">IF(KALINDO[[#This Row],[N_ID]]="","",INDEX(INDIRECT($2:$2),KALINDO[[#This Row],[//]]))</f>
        <v/>
      </c>
      <c r="H583" s="30" t="str">
        <f ca="1">IF(KALINDO[[#This Row],[N_ID]]="","",INDEX(INDIRECT($2:$2),KALINDO[[#This Row],[//]]))</f>
        <v/>
      </c>
      <c r="I583" s="32" t="str">
        <f ca="1">IF(KALINDO[[#This Row],[N_ID]]="","",INDEX(INDIRECT($2:$2),KALINDO[[#This Row],[//]]))</f>
        <v/>
      </c>
      <c r="J583" s="32" t="str">
        <f ca="1">IF(KALINDO[[#This Row],[//]]="","",INDEX([3]!db[NB PAJAK],KALINDO[[#This Row],[stt]]-1))</f>
        <v/>
      </c>
      <c r="K583" s="29" t="str">
        <f ca="1">IF(KALINDO[[#This Row],[//]]="","",INDEX(INDIRECT($2:$2),KALINDO[[#This Row],[//]]))</f>
        <v/>
      </c>
      <c r="L583" s="29" t="str">
        <f ca="1">IF(KALINDO[[#This Row],[//]]="","",INDEX(INDIRECT($2:$2),KALINDO[[#This Row],[//]]))</f>
        <v/>
      </c>
      <c r="M583" s="29" t="str">
        <f ca="1">IF(KALINDO[[#This Row],[//]]="","",INDEX(INDIRECT($2:$2),KALINDO[[#This Row],[//]]))</f>
        <v/>
      </c>
      <c r="N583" s="33" t="str">
        <f ca="1">IF(KALINDO[[#This Row],[//]]="","",INDEX(INDIRECT($2:$2),KALINDO[[#This Row],[//]]))</f>
        <v/>
      </c>
      <c r="O583" s="44" t="str">
        <f ca="1">IF(KALINDO[[#This Row],[//]]="","",INDEX(INDIRECT($2:$2),KALINDO[[#This Row],[//]]))</f>
        <v/>
      </c>
      <c r="P583" s="44" t="str">
        <f ca="1">IF(KALINDO[[#This Row],[//]]="","",IF(INDEX(INDIRECT($2:$2),KALINDO[[#This Row],[//]])="","",INDEX(INDIRECT($2:$2),KALINDO[[#This Row],[//]])))</f>
        <v/>
      </c>
      <c r="Q583" s="33" t="str">
        <f ca="1">IF(KALINDO[[#This Row],[//]]="","",INDEX(INDIRECT($2:$2),KALINDO[[#This Row],[//]]))</f>
        <v/>
      </c>
      <c r="R5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83" s="45" t="str">
        <f ca="1">IF(KALINDO[[#This Row],[//]]="","",IF(INDEX(INDIRECT($2:$2),KALINDO[[#This Row],[//]])="","",INDEX(INDIRECT($2:$2),KALINDO[[#This Row],[//]])))</f>
        <v/>
      </c>
      <c r="U583" s="32" t="str">
        <f ca="1">IF(KALINDO[[#This Row],[//]]="","",INDEX(INDIRECT($2:$2),KALINDO[[#This Row],[//]]))</f>
        <v/>
      </c>
      <c r="V583" s="32" t="str">
        <f ca="1">LOWER(SUBSTITUTE(SUBSTITUTE(SUBSTITUTE(SUBSTITUTE(SUBSTITUTE(SUBSTITUTE(SUBSTITUTE(KALINDO[[#This Row],[N.B.nota]]," ",""),"-",""),"(",""),")",""),".",""),",",""),"/",""))</f>
        <v/>
      </c>
      <c r="W583" s="32" t="str">
        <f ca="1">IF(KALINDO[[#This Row],[concat]]="","",MATCH(KALINDO[[#This Row],[concat]],[3]!db[NB NOTA_C],0)+1)</f>
        <v/>
      </c>
      <c r="X583" s="32" t="str">
        <f ca="1">IF(KALINDO[[#This Row],[N.B.nota]]="","",ADDRESS(ROW(KALINDO[QB]),COLUMN(KALINDO[QB]))&amp;":"&amp;ADDRESS(ROW(),COLUMN(KALINDO[QB])))</f>
        <v/>
      </c>
      <c r="Y583" s="46" t="str">
        <f ca="1">IF(KALINDO[[#This Row],[//]]="","",HYPERLINK("[../DB.xlsx]DB!e"&amp;MATCH(KALINDO[[#This Row],[concat]],[3]!db[NB NOTA_C],0)+1,"&gt;"))</f>
        <v/>
      </c>
      <c r="Z583" s="32" t="str">
        <f ca="1">IF(KALINDO[[#This Row],[ID NOTA]]="",INDIRECT(ADDRESS(ROW()-1,COLUMN())),KALINDO[[#This Row],[ID NOTA]])</f>
        <v>ID NOTA_H</v>
      </c>
    </row>
    <row r="584" spans="1:26" x14ac:dyDescent="0.25">
      <c r="A584" s="32"/>
      <c r="B584" s="29" t="str">
        <f>IF(KALINDO[[#This Row],[N_ID]]="","",INDEX(Table1[ID],MATCH(KALINDO[[#This Row],[N_ID]],Table1[N_ID],0)))</f>
        <v/>
      </c>
      <c r="C584" s="29" t="str">
        <f ca="1">IF(KALINDO[[#This Row],[//]]="","",HYPERLINK("[NOTA.xlsx]NOTA!D"&amp;KALINDO[[#This Row],[//]]+2,"&gt;"))</f>
        <v/>
      </c>
      <c r="D584" s="29" t="str">
        <f>IF(KALINDO[[#This Row],[ID NOTA]]="","",INDEX(Table1[QB],MATCH(KALINDO[[#This Row],[ID NOTA]],Table1[ID],0)))</f>
        <v/>
      </c>
      <c r="E58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84" s="29"/>
      <c r="G584" s="30" t="str">
        <f ca="1">IF(KALINDO[[#This Row],[N_ID]]="","",INDEX(INDIRECT($2:$2),KALINDO[[#This Row],[//]]))</f>
        <v/>
      </c>
      <c r="H584" s="30" t="str">
        <f ca="1">IF(KALINDO[[#This Row],[N_ID]]="","",INDEX(INDIRECT($2:$2),KALINDO[[#This Row],[//]]))</f>
        <v/>
      </c>
      <c r="I584" s="32" t="str">
        <f ca="1">IF(KALINDO[[#This Row],[N_ID]]="","",INDEX(INDIRECT($2:$2),KALINDO[[#This Row],[//]]))</f>
        <v/>
      </c>
      <c r="J584" s="32" t="str">
        <f ca="1">IF(KALINDO[[#This Row],[//]]="","",INDEX([3]!db[NB PAJAK],KALINDO[[#This Row],[stt]]-1))</f>
        <v/>
      </c>
      <c r="K584" s="29" t="str">
        <f ca="1">IF(KALINDO[[#This Row],[//]]="","",INDEX(INDIRECT($2:$2),KALINDO[[#This Row],[//]]))</f>
        <v/>
      </c>
      <c r="L584" s="29" t="str">
        <f ca="1">IF(KALINDO[[#This Row],[//]]="","",INDEX(INDIRECT($2:$2),KALINDO[[#This Row],[//]]))</f>
        <v/>
      </c>
      <c r="M584" s="29" t="str">
        <f ca="1">IF(KALINDO[[#This Row],[//]]="","",INDEX(INDIRECT($2:$2),KALINDO[[#This Row],[//]]))</f>
        <v/>
      </c>
      <c r="N584" s="33" t="str">
        <f ca="1">IF(KALINDO[[#This Row],[//]]="","",INDEX(INDIRECT($2:$2),KALINDO[[#This Row],[//]]))</f>
        <v/>
      </c>
      <c r="O584" s="44" t="str">
        <f ca="1">IF(KALINDO[[#This Row],[//]]="","",INDEX(INDIRECT($2:$2),KALINDO[[#This Row],[//]]))</f>
        <v/>
      </c>
      <c r="P584" s="44" t="str">
        <f ca="1">IF(KALINDO[[#This Row],[//]]="","",IF(INDEX(INDIRECT($2:$2),KALINDO[[#This Row],[//]])="","",INDEX(INDIRECT($2:$2),KALINDO[[#This Row],[//]])))</f>
        <v/>
      </c>
      <c r="Q584" s="33" t="str">
        <f ca="1">IF(KALINDO[[#This Row],[//]]="","",INDEX(INDIRECT($2:$2),KALINDO[[#This Row],[//]]))</f>
        <v/>
      </c>
      <c r="R5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84" s="45" t="str">
        <f ca="1">IF(KALINDO[[#This Row],[//]]="","",IF(INDEX(INDIRECT($2:$2),KALINDO[[#This Row],[//]])="","",INDEX(INDIRECT($2:$2),KALINDO[[#This Row],[//]])))</f>
        <v/>
      </c>
      <c r="U584" s="32" t="str">
        <f ca="1">IF(KALINDO[[#This Row],[//]]="","",INDEX(INDIRECT($2:$2),KALINDO[[#This Row],[//]]))</f>
        <v/>
      </c>
      <c r="V584" s="32" t="str">
        <f ca="1">LOWER(SUBSTITUTE(SUBSTITUTE(SUBSTITUTE(SUBSTITUTE(SUBSTITUTE(SUBSTITUTE(SUBSTITUTE(KALINDO[[#This Row],[N.B.nota]]," ",""),"-",""),"(",""),")",""),".",""),",",""),"/",""))</f>
        <v/>
      </c>
      <c r="W584" s="32" t="str">
        <f ca="1">IF(KALINDO[[#This Row],[concat]]="","",MATCH(KALINDO[[#This Row],[concat]],[3]!db[NB NOTA_C],0)+1)</f>
        <v/>
      </c>
      <c r="X584" s="32" t="str">
        <f ca="1">IF(KALINDO[[#This Row],[N.B.nota]]="","",ADDRESS(ROW(KALINDO[QB]),COLUMN(KALINDO[QB]))&amp;":"&amp;ADDRESS(ROW(),COLUMN(KALINDO[QB])))</f>
        <v/>
      </c>
      <c r="Y584" s="46" t="str">
        <f ca="1">IF(KALINDO[[#This Row],[//]]="","",HYPERLINK("[../DB.xlsx]DB!e"&amp;MATCH(KALINDO[[#This Row],[concat]],[3]!db[NB NOTA_C],0)+1,"&gt;"))</f>
        <v/>
      </c>
      <c r="Z584" s="32" t="str">
        <f ca="1">IF(KALINDO[[#This Row],[ID NOTA]]="",INDIRECT(ADDRESS(ROW()-1,COLUMN())),KALINDO[[#This Row],[ID NOTA]])</f>
        <v>ID NOTA_H</v>
      </c>
    </row>
    <row r="585" spans="1:26" x14ac:dyDescent="0.25">
      <c r="A585" s="32"/>
      <c r="B585" s="29" t="str">
        <f>IF(KALINDO[[#This Row],[N_ID]]="","",INDEX(Table1[ID],MATCH(KALINDO[[#This Row],[N_ID]],Table1[N_ID],0)))</f>
        <v/>
      </c>
      <c r="C585" s="29" t="str">
        <f ca="1">IF(KALINDO[[#This Row],[//]]="","",HYPERLINK("[NOTA.xlsx]NOTA!D"&amp;KALINDO[[#This Row],[//]]+2,"&gt;"))</f>
        <v/>
      </c>
      <c r="D585" s="29" t="str">
        <f>IF(KALINDO[[#This Row],[ID NOTA]]="","",INDEX(Table1[QB],MATCH(KALINDO[[#This Row],[ID NOTA]],Table1[ID],0)))</f>
        <v/>
      </c>
      <c r="E58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85" s="29"/>
      <c r="G585" s="30" t="str">
        <f ca="1">IF(KALINDO[[#This Row],[N_ID]]="","",INDEX(INDIRECT($2:$2),KALINDO[[#This Row],[//]]))</f>
        <v/>
      </c>
      <c r="H585" s="30" t="str">
        <f ca="1">IF(KALINDO[[#This Row],[N_ID]]="","",INDEX(INDIRECT($2:$2),KALINDO[[#This Row],[//]]))</f>
        <v/>
      </c>
      <c r="I585" s="32" t="str">
        <f ca="1">IF(KALINDO[[#This Row],[N_ID]]="","",INDEX(INDIRECT($2:$2),KALINDO[[#This Row],[//]]))</f>
        <v/>
      </c>
      <c r="J585" s="32" t="str">
        <f ca="1">IF(KALINDO[[#This Row],[//]]="","",INDEX([3]!db[NB PAJAK],KALINDO[[#This Row],[stt]]-1))</f>
        <v/>
      </c>
      <c r="K585" s="29" t="str">
        <f ca="1">IF(KALINDO[[#This Row],[//]]="","",INDEX(INDIRECT($2:$2),KALINDO[[#This Row],[//]]))</f>
        <v/>
      </c>
      <c r="L585" s="29" t="str">
        <f ca="1">IF(KALINDO[[#This Row],[//]]="","",INDEX(INDIRECT($2:$2),KALINDO[[#This Row],[//]]))</f>
        <v/>
      </c>
      <c r="M585" s="29" t="str">
        <f ca="1">IF(KALINDO[[#This Row],[//]]="","",INDEX(INDIRECT($2:$2),KALINDO[[#This Row],[//]]))</f>
        <v/>
      </c>
      <c r="N585" s="33" t="str">
        <f ca="1">IF(KALINDO[[#This Row],[//]]="","",INDEX(INDIRECT($2:$2),KALINDO[[#This Row],[//]]))</f>
        <v/>
      </c>
      <c r="O585" s="44" t="str">
        <f ca="1">IF(KALINDO[[#This Row],[//]]="","",INDEX(INDIRECT($2:$2),KALINDO[[#This Row],[//]]))</f>
        <v/>
      </c>
      <c r="P585" s="44" t="str">
        <f ca="1">IF(KALINDO[[#This Row],[//]]="","",IF(INDEX(INDIRECT($2:$2),KALINDO[[#This Row],[//]])="","",INDEX(INDIRECT($2:$2),KALINDO[[#This Row],[//]])))</f>
        <v/>
      </c>
      <c r="Q585" s="33" t="str">
        <f ca="1">IF(KALINDO[[#This Row],[//]]="","",INDEX(INDIRECT($2:$2),KALINDO[[#This Row],[//]]))</f>
        <v/>
      </c>
      <c r="R5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85" s="45" t="str">
        <f ca="1">IF(KALINDO[[#This Row],[//]]="","",IF(INDEX(INDIRECT($2:$2),KALINDO[[#This Row],[//]])="","",INDEX(INDIRECT($2:$2),KALINDO[[#This Row],[//]])))</f>
        <v/>
      </c>
      <c r="U585" s="32" t="str">
        <f ca="1">IF(KALINDO[[#This Row],[//]]="","",INDEX(INDIRECT($2:$2),KALINDO[[#This Row],[//]]))</f>
        <v/>
      </c>
      <c r="V585" s="32" t="str">
        <f ca="1">LOWER(SUBSTITUTE(SUBSTITUTE(SUBSTITUTE(SUBSTITUTE(SUBSTITUTE(SUBSTITUTE(SUBSTITUTE(KALINDO[[#This Row],[N.B.nota]]," ",""),"-",""),"(",""),")",""),".",""),",",""),"/",""))</f>
        <v/>
      </c>
      <c r="W585" s="32" t="str">
        <f ca="1">IF(KALINDO[[#This Row],[concat]]="","",MATCH(KALINDO[[#This Row],[concat]],[3]!db[NB NOTA_C],0)+1)</f>
        <v/>
      </c>
      <c r="X585" s="32" t="str">
        <f ca="1">IF(KALINDO[[#This Row],[N.B.nota]]="","",ADDRESS(ROW(KALINDO[QB]),COLUMN(KALINDO[QB]))&amp;":"&amp;ADDRESS(ROW(),COLUMN(KALINDO[QB])))</f>
        <v/>
      </c>
      <c r="Y585" s="46" t="str">
        <f ca="1">IF(KALINDO[[#This Row],[//]]="","",HYPERLINK("[../DB.xlsx]DB!e"&amp;MATCH(KALINDO[[#This Row],[concat]],[3]!db[NB NOTA_C],0)+1,"&gt;"))</f>
        <v/>
      </c>
      <c r="Z585" s="32" t="str">
        <f ca="1">IF(KALINDO[[#This Row],[ID NOTA]]="",INDIRECT(ADDRESS(ROW()-1,COLUMN())),KALINDO[[#This Row],[ID NOTA]])</f>
        <v>ID NOTA_H</v>
      </c>
    </row>
    <row r="586" spans="1:26" x14ac:dyDescent="0.25">
      <c r="A586" s="32"/>
      <c r="B586" s="29" t="str">
        <f>IF(KALINDO[[#This Row],[N_ID]]="","",INDEX(Table1[ID],MATCH(KALINDO[[#This Row],[N_ID]],Table1[N_ID],0)))</f>
        <v/>
      </c>
      <c r="C586" s="29" t="str">
        <f ca="1">IF(KALINDO[[#This Row],[//]]="","",HYPERLINK("[NOTA.xlsx]NOTA!D"&amp;KALINDO[[#This Row],[//]]+2,"&gt;"))</f>
        <v/>
      </c>
      <c r="D586" s="29" t="str">
        <f>IF(KALINDO[[#This Row],[ID NOTA]]="","",INDEX(Table1[QB],MATCH(KALINDO[[#This Row],[ID NOTA]],Table1[ID],0)))</f>
        <v/>
      </c>
      <c r="E58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86" s="29"/>
      <c r="G586" s="30" t="str">
        <f ca="1">IF(KALINDO[[#This Row],[N_ID]]="","",INDEX(INDIRECT($2:$2),KALINDO[[#This Row],[//]]))</f>
        <v/>
      </c>
      <c r="H586" s="30" t="str">
        <f ca="1">IF(KALINDO[[#This Row],[N_ID]]="","",INDEX(INDIRECT($2:$2),KALINDO[[#This Row],[//]]))</f>
        <v/>
      </c>
      <c r="I586" s="32" t="str">
        <f ca="1">IF(KALINDO[[#This Row],[N_ID]]="","",INDEX(INDIRECT($2:$2),KALINDO[[#This Row],[//]]))</f>
        <v/>
      </c>
      <c r="J586" s="32" t="str">
        <f ca="1">IF(KALINDO[[#This Row],[//]]="","",INDEX([3]!db[NB PAJAK],KALINDO[[#This Row],[stt]]-1))</f>
        <v/>
      </c>
      <c r="K586" s="29" t="str">
        <f ca="1">IF(KALINDO[[#This Row],[//]]="","",INDEX(INDIRECT($2:$2),KALINDO[[#This Row],[//]]))</f>
        <v/>
      </c>
      <c r="L586" s="29" t="str">
        <f ca="1">IF(KALINDO[[#This Row],[//]]="","",INDEX(INDIRECT($2:$2),KALINDO[[#This Row],[//]]))</f>
        <v/>
      </c>
      <c r="M586" s="29" t="str">
        <f ca="1">IF(KALINDO[[#This Row],[//]]="","",INDEX(INDIRECT($2:$2),KALINDO[[#This Row],[//]]))</f>
        <v/>
      </c>
      <c r="N586" s="33" t="str">
        <f ca="1">IF(KALINDO[[#This Row],[//]]="","",INDEX(INDIRECT($2:$2),KALINDO[[#This Row],[//]]))</f>
        <v/>
      </c>
      <c r="O586" s="44" t="str">
        <f ca="1">IF(KALINDO[[#This Row],[//]]="","",INDEX(INDIRECT($2:$2),KALINDO[[#This Row],[//]]))</f>
        <v/>
      </c>
      <c r="P586" s="44" t="str">
        <f ca="1">IF(KALINDO[[#This Row],[//]]="","",IF(INDEX(INDIRECT($2:$2),KALINDO[[#This Row],[//]])="","",INDEX(INDIRECT($2:$2),KALINDO[[#This Row],[//]])))</f>
        <v/>
      </c>
      <c r="Q586" s="33" t="str">
        <f ca="1">IF(KALINDO[[#This Row],[//]]="","",INDEX(INDIRECT($2:$2),KALINDO[[#This Row],[//]]))</f>
        <v/>
      </c>
      <c r="R5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86" s="45" t="str">
        <f ca="1">IF(KALINDO[[#This Row],[//]]="","",IF(INDEX(INDIRECT($2:$2),KALINDO[[#This Row],[//]])="","",INDEX(INDIRECT($2:$2),KALINDO[[#This Row],[//]])))</f>
        <v/>
      </c>
      <c r="U586" s="32" t="str">
        <f ca="1">IF(KALINDO[[#This Row],[//]]="","",INDEX(INDIRECT($2:$2),KALINDO[[#This Row],[//]]))</f>
        <v/>
      </c>
      <c r="V586" s="32" t="str">
        <f ca="1">LOWER(SUBSTITUTE(SUBSTITUTE(SUBSTITUTE(SUBSTITUTE(SUBSTITUTE(SUBSTITUTE(SUBSTITUTE(KALINDO[[#This Row],[N.B.nota]]," ",""),"-",""),"(",""),")",""),".",""),",",""),"/",""))</f>
        <v/>
      </c>
      <c r="W586" s="32" t="str">
        <f ca="1">IF(KALINDO[[#This Row],[concat]]="","",MATCH(KALINDO[[#This Row],[concat]],[3]!db[NB NOTA_C],0)+1)</f>
        <v/>
      </c>
      <c r="X586" s="32" t="str">
        <f ca="1">IF(KALINDO[[#This Row],[N.B.nota]]="","",ADDRESS(ROW(KALINDO[QB]),COLUMN(KALINDO[QB]))&amp;":"&amp;ADDRESS(ROW(),COLUMN(KALINDO[QB])))</f>
        <v/>
      </c>
      <c r="Y586" s="46" t="str">
        <f ca="1">IF(KALINDO[[#This Row],[//]]="","",HYPERLINK("[../DB.xlsx]DB!e"&amp;MATCH(KALINDO[[#This Row],[concat]],[3]!db[NB NOTA_C],0)+1,"&gt;"))</f>
        <v/>
      </c>
      <c r="Z586" s="32" t="str">
        <f ca="1">IF(KALINDO[[#This Row],[ID NOTA]]="",INDIRECT(ADDRESS(ROW()-1,COLUMN())),KALINDO[[#This Row],[ID NOTA]])</f>
        <v>ID NOTA_H</v>
      </c>
    </row>
    <row r="587" spans="1:26" x14ac:dyDescent="0.25">
      <c r="A587" s="32"/>
      <c r="B587" s="29" t="str">
        <f>IF(KALINDO[[#This Row],[N_ID]]="","",INDEX(Table1[ID],MATCH(KALINDO[[#This Row],[N_ID]],Table1[N_ID],0)))</f>
        <v/>
      </c>
      <c r="C587" s="29" t="str">
        <f ca="1">IF(KALINDO[[#This Row],[//]]="","",HYPERLINK("[NOTA.xlsx]NOTA!D"&amp;KALINDO[[#This Row],[//]]+2,"&gt;"))</f>
        <v/>
      </c>
      <c r="D587" s="29" t="str">
        <f>IF(KALINDO[[#This Row],[ID NOTA]]="","",INDEX(Table1[QB],MATCH(KALINDO[[#This Row],[ID NOTA]],Table1[ID],0)))</f>
        <v/>
      </c>
      <c r="E58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87" s="29"/>
      <c r="G587" s="30" t="str">
        <f ca="1">IF(KALINDO[[#This Row],[N_ID]]="","",INDEX(INDIRECT($2:$2),KALINDO[[#This Row],[//]]))</f>
        <v/>
      </c>
      <c r="H587" s="30" t="str">
        <f ca="1">IF(KALINDO[[#This Row],[N_ID]]="","",INDEX(INDIRECT($2:$2),KALINDO[[#This Row],[//]]))</f>
        <v/>
      </c>
      <c r="I587" s="32" t="str">
        <f ca="1">IF(KALINDO[[#This Row],[N_ID]]="","",INDEX(INDIRECT($2:$2),KALINDO[[#This Row],[//]]))</f>
        <v/>
      </c>
      <c r="J587" s="32" t="str">
        <f ca="1">IF(KALINDO[[#This Row],[//]]="","",INDEX([3]!db[NB PAJAK],KALINDO[[#This Row],[stt]]-1))</f>
        <v/>
      </c>
      <c r="K587" s="29" t="str">
        <f ca="1">IF(KALINDO[[#This Row],[//]]="","",INDEX(INDIRECT($2:$2),KALINDO[[#This Row],[//]]))</f>
        <v/>
      </c>
      <c r="L587" s="29" t="str">
        <f ca="1">IF(KALINDO[[#This Row],[//]]="","",INDEX(INDIRECT($2:$2),KALINDO[[#This Row],[//]]))</f>
        <v/>
      </c>
      <c r="M587" s="29" t="str">
        <f ca="1">IF(KALINDO[[#This Row],[//]]="","",INDEX(INDIRECT($2:$2),KALINDO[[#This Row],[//]]))</f>
        <v/>
      </c>
      <c r="N587" s="33" t="str">
        <f ca="1">IF(KALINDO[[#This Row],[//]]="","",INDEX(INDIRECT($2:$2),KALINDO[[#This Row],[//]]))</f>
        <v/>
      </c>
      <c r="O587" s="44" t="str">
        <f ca="1">IF(KALINDO[[#This Row],[//]]="","",INDEX(INDIRECT($2:$2),KALINDO[[#This Row],[//]]))</f>
        <v/>
      </c>
      <c r="P587" s="44" t="str">
        <f ca="1">IF(KALINDO[[#This Row],[//]]="","",IF(INDEX(INDIRECT($2:$2),KALINDO[[#This Row],[//]])="","",INDEX(INDIRECT($2:$2),KALINDO[[#This Row],[//]])))</f>
        <v/>
      </c>
      <c r="Q587" s="33" t="str">
        <f ca="1">IF(KALINDO[[#This Row],[//]]="","",INDEX(INDIRECT($2:$2),KALINDO[[#This Row],[//]]))</f>
        <v/>
      </c>
      <c r="R5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87" s="45" t="str">
        <f ca="1">IF(KALINDO[[#This Row],[//]]="","",IF(INDEX(INDIRECT($2:$2),KALINDO[[#This Row],[//]])="","",INDEX(INDIRECT($2:$2),KALINDO[[#This Row],[//]])))</f>
        <v/>
      </c>
      <c r="U587" s="32" t="str">
        <f ca="1">IF(KALINDO[[#This Row],[//]]="","",INDEX(INDIRECT($2:$2),KALINDO[[#This Row],[//]]))</f>
        <v/>
      </c>
      <c r="V587" s="32" t="str">
        <f ca="1">LOWER(SUBSTITUTE(SUBSTITUTE(SUBSTITUTE(SUBSTITUTE(SUBSTITUTE(SUBSTITUTE(SUBSTITUTE(KALINDO[[#This Row],[N.B.nota]]," ",""),"-",""),"(",""),")",""),".",""),",",""),"/",""))</f>
        <v/>
      </c>
      <c r="W587" s="32" t="str">
        <f ca="1">IF(KALINDO[[#This Row],[concat]]="","",MATCH(KALINDO[[#This Row],[concat]],[3]!db[NB NOTA_C],0)+1)</f>
        <v/>
      </c>
      <c r="X587" s="32" t="str">
        <f ca="1">IF(KALINDO[[#This Row],[N.B.nota]]="","",ADDRESS(ROW(KALINDO[QB]),COLUMN(KALINDO[QB]))&amp;":"&amp;ADDRESS(ROW(),COLUMN(KALINDO[QB])))</f>
        <v/>
      </c>
      <c r="Y587" s="46" t="str">
        <f ca="1">IF(KALINDO[[#This Row],[//]]="","",HYPERLINK("[../DB.xlsx]DB!e"&amp;MATCH(KALINDO[[#This Row],[concat]],[3]!db[NB NOTA_C],0)+1,"&gt;"))</f>
        <v/>
      </c>
      <c r="Z587" s="32" t="str">
        <f ca="1">IF(KALINDO[[#This Row],[ID NOTA]]="",INDIRECT(ADDRESS(ROW()-1,COLUMN())),KALINDO[[#This Row],[ID NOTA]])</f>
        <v>ID NOTA_H</v>
      </c>
    </row>
    <row r="588" spans="1:26" x14ac:dyDescent="0.25">
      <c r="A588" s="32"/>
      <c r="B588" s="29" t="str">
        <f>IF(KALINDO[[#This Row],[N_ID]]="","",INDEX(Table1[ID],MATCH(KALINDO[[#This Row],[N_ID]],Table1[N_ID],0)))</f>
        <v/>
      </c>
      <c r="C588" s="29" t="str">
        <f ca="1">IF(KALINDO[[#This Row],[//]]="","",HYPERLINK("[NOTA.xlsx]NOTA!D"&amp;KALINDO[[#This Row],[//]]+2,"&gt;"))</f>
        <v/>
      </c>
      <c r="D588" s="29" t="str">
        <f>IF(KALINDO[[#This Row],[ID NOTA]]="","",INDEX(Table1[QB],MATCH(KALINDO[[#This Row],[ID NOTA]],Table1[ID],0)))</f>
        <v/>
      </c>
      <c r="E58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88" s="29"/>
      <c r="G588" s="30" t="str">
        <f ca="1">IF(KALINDO[[#This Row],[N_ID]]="","",INDEX(INDIRECT($2:$2),KALINDO[[#This Row],[//]]))</f>
        <v/>
      </c>
      <c r="H588" s="30" t="str">
        <f ca="1">IF(KALINDO[[#This Row],[N_ID]]="","",INDEX(INDIRECT($2:$2),KALINDO[[#This Row],[//]]))</f>
        <v/>
      </c>
      <c r="I588" s="32" t="str">
        <f ca="1">IF(KALINDO[[#This Row],[N_ID]]="","",INDEX(INDIRECT($2:$2),KALINDO[[#This Row],[//]]))</f>
        <v/>
      </c>
      <c r="J588" s="32" t="str">
        <f ca="1">IF(KALINDO[[#This Row],[//]]="","",INDEX([3]!db[NB PAJAK],KALINDO[[#This Row],[stt]]-1))</f>
        <v/>
      </c>
      <c r="K588" s="29" t="str">
        <f ca="1">IF(KALINDO[[#This Row],[//]]="","",INDEX(INDIRECT($2:$2),KALINDO[[#This Row],[//]]))</f>
        <v/>
      </c>
      <c r="L588" s="29" t="str">
        <f ca="1">IF(KALINDO[[#This Row],[//]]="","",INDEX(INDIRECT($2:$2),KALINDO[[#This Row],[//]]))</f>
        <v/>
      </c>
      <c r="M588" s="29" t="str">
        <f ca="1">IF(KALINDO[[#This Row],[//]]="","",INDEX(INDIRECT($2:$2),KALINDO[[#This Row],[//]]))</f>
        <v/>
      </c>
      <c r="N588" s="33" t="str">
        <f ca="1">IF(KALINDO[[#This Row],[//]]="","",INDEX(INDIRECT($2:$2),KALINDO[[#This Row],[//]]))</f>
        <v/>
      </c>
      <c r="O588" s="44" t="str">
        <f ca="1">IF(KALINDO[[#This Row],[//]]="","",INDEX(INDIRECT($2:$2),KALINDO[[#This Row],[//]]))</f>
        <v/>
      </c>
      <c r="P588" s="44" t="str">
        <f ca="1">IF(KALINDO[[#This Row],[//]]="","",IF(INDEX(INDIRECT($2:$2),KALINDO[[#This Row],[//]])="","",INDEX(INDIRECT($2:$2),KALINDO[[#This Row],[//]])))</f>
        <v/>
      </c>
      <c r="Q588" s="33" t="str">
        <f ca="1">IF(KALINDO[[#This Row],[//]]="","",INDEX(INDIRECT($2:$2),KALINDO[[#This Row],[//]]))</f>
        <v/>
      </c>
      <c r="R5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88" s="45" t="str">
        <f ca="1">IF(KALINDO[[#This Row],[//]]="","",IF(INDEX(INDIRECT($2:$2),KALINDO[[#This Row],[//]])="","",INDEX(INDIRECT($2:$2),KALINDO[[#This Row],[//]])))</f>
        <v/>
      </c>
      <c r="U588" s="32" t="str">
        <f ca="1">IF(KALINDO[[#This Row],[//]]="","",INDEX(INDIRECT($2:$2),KALINDO[[#This Row],[//]]))</f>
        <v/>
      </c>
      <c r="V588" s="32" t="str">
        <f ca="1">LOWER(SUBSTITUTE(SUBSTITUTE(SUBSTITUTE(SUBSTITUTE(SUBSTITUTE(SUBSTITUTE(SUBSTITUTE(KALINDO[[#This Row],[N.B.nota]]," ",""),"-",""),"(",""),")",""),".",""),",",""),"/",""))</f>
        <v/>
      </c>
      <c r="W588" s="32" t="str">
        <f ca="1">IF(KALINDO[[#This Row],[concat]]="","",MATCH(KALINDO[[#This Row],[concat]],[3]!db[NB NOTA_C],0)+1)</f>
        <v/>
      </c>
      <c r="X588" s="32" t="str">
        <f ca="1">IF(KALINDO[[#This Row],[N.B.nota]]="","",ADDRESS(ROW(KALINDO[QB]),COLUMN(KALINDO[QB]))&amp;":"&amp;ADDRESS(ROW(),COLUMN(KALINDO[QB])))</f>
        <v/>
      </c>
      <c r="Y588" s="46" t="str">
        <f ca="1">IF(KALINDO[[#This Row],[//]]="","",HYPERLINK("[../DB.xlsx]DB!e"&amp;MATCH(KALINDO[[#This Row],[concat]],[3]!db[NB NOTA_C],0)+1,"&gt;"))</f>
        <v/>
      </c>
      <c r="Z588" s="32" t="str">
        <f ca="1">IF(KALINDO[[#This Row],[ID NOTA]]="",INDIRECT(ADDRESS(ROW()-1,COLUMN())),KALINDO[[#This Row],[ID NOTA]])</f>
        <v>ID NOTA_H</v>
      </c>
    </row>
    <row r="589" spans="1:26" x14ac:dyDescent="0.25">
      <c r="A589" s="32"/>
      <c r="B589" s="29" t="str">
        <f>IF(KALINDO[[#This Row],[N_ID]]="","",INDEX(Table1[ID],MATCH(KALINDO[[#This Row],[N_ID]],Table1[N_ID],0)))</f>
        <v/>
      </c>
      <c r="C589" s="29" t="str">
        <f ca="1">IF(KALINDO[[#This Row],[//]]="","",HYPERLINK("[NOTA.xlsx]NOTA!D"&amp;KALINDO[[#This Row],[//]]+2,"&gt;"))</f>
        <v/>
      </c>
      <c r="D589" s="29" t="str">
        <f>IF(KALINDO[[#This Row],[ID NOTA]]="","",INDEX(Table1[QB],MATCH(KALINDO[[#This Row],[ID NOTA]],Table1[ID],0)))</f>
        <v/>
      </c>
      <c r="E58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89" s="29"/>
      <c r="G589" s="30" t="str">
        <f ca="1">IF(KALINDO[[#This Row],[N_ID]]="","",INDEX(INDIRECT($2:$2),KALINDO[[#This Row],[//]]))</f>
        <v/>
      </c>
      <c r="H589" s="30" t="str">
        <f ca="1">IF(KALINDO[[#This Row],[N_ID]]="","",INDEX(INDIRECT($2:$2),KALINDO[[#This Row],[//]]))</f>
        <v/>
      </c>
      <c r="I589" s="32" t="str">
        <f ca="1">IF(KALINDO[[#This Row],[N_ID]]="","",INDEX(INDIRECT($2:$2),KALINDO[[#This Row],[//]]))</f>
        <v/>
      </c>
      <c r="J589" s="32" t="str">
        <f ca="1">IF(KALINDO[[#This Row],[//]]="","",INDEX([3]!db[NB PAJAK],KALINDO[[#This Row],[stt]]-1))</f>
        <v/>
      </c>
      <c r="K589" s="29" t="str">
        <f ca="1">IF(KALINDO[[#This Row],[//]]="","",INDEX(INDIRECT($2:$2),KALINDO[[#This Row],[//]]))</f>
        <v/>
      </c>
      <c r="L589" s="29" t="str">
        <f ca="1">IF(KALINDO[[#This Row],[//]]="","",INDEX(INDIRECT($2:$2),KALINDO[[#This Row],[//]]))</f>
        <v/>
      </c>
      <c r="M589" s="29" t="str">
        <f ca="1">IF(KALINDO[[#This Row],[//]]="","",INDEX(INDIRECT($2:$2),KALINDO[[#This Row],[//]]))</f>
        <v/>
      </c>
      <c r="N589" s="33" t="str">
        <f ca="1">IF(KALINDO[[#This Row],[//]]="","",INDEX(INDIRECT($2:$2),KALINDO[[#This Row],[//]]))</f>
        <v/>
      </c>
      <c r="O589" s="44" t="str">
        <f ca="1">IF(KALINDO[[#This Row],[//]]="","",INDEX(INDIRECT($2:$2),KALINDO[[#This Row],[//]]))</f>
        <v/>
      </c>
      <c r="P589" s="44" t="str">
        <f ca="1">IF(KALINDO[[#This Row],[//]]="","",IF(INDEX(INDIRECT($2:$2),KALINDO[[#This Row],[//]])="","",INDEX(INDIRECT($2:$2),KALINDO[[#This Row],[//]])))</f>
        <v/>
      </c>
      <c r="Q589" s="33" t="str">
        <f ca="1">IF(KALINDO[[#This Row],[//]]="","",INDEX(INDIRECT($2:$2),KALINDO[[#This Row],[//]]))</f>
        <v/>
      </c>
      <c r="R5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89" s="45" t="str">
        <f ca="1">IF(KALINDO[[#This Row],[//]]="","",IF(INDEX(INDIRECT($2:$2),KALINDO[[#This Row],[//]])="","",INDEX(INDIRECT($2:$2),KALINDO[[#This Row],[//]])))</f>
        <v/>
      </c>
      <c r="U589" s="32" t="str">
        <f ca="1">IF(KALINDO[[#This Row],[//]]="","",INDEX(INDIRECT($2:$2),KALINDO[[#This Row],[//]]))</f>
        <v/>
      </c>
      <c r="V589" s="32" t="str">
        <f ca="1">LOWER(SUBSTITUTE(SUBSTITUTE(SUBSTITUTE(SUBSTITUTE(SUBSTITUTE(SUBSTITUTE(SUBSTITUTE(KALINDO[[#This Row],[N.B.nota]]," ",""),"-",""),"(",""),")",""),".",""),",",""),"/",""))</f>
        <v/>
      </c>
      <c r="W589" s="32" t="str">
        <f ca="1">IF(KALINDO[[#This Row],[concat]]="","",MATCH(KALINDO[[#This Row],[concat]],[3]!db[NB NOTA_C],0)+1)</f>
        <v/>
      </c>
      <c r="X589" s="32" t="str">
        <f ca="1">IF(KALINDO[[#This Row],[N.B.nota]]="","",ADDRESS(ROW(KALINDO[QB]),COLUMN(KALINDO[QB]))&amp;":"&amp;ADDRESS(ROW(),COLUMN(KALINDO[QB])))</f>
        <v/>
      </c>
      <c r="Y589" s="46" t="str">
        <f ca="1">IF(KALINDO[[#This Row],[//]]="","",HYPERLINK("[../DB.xlsx]DB!e"&amp;MATCH(KALINDO[[#This Row],[concat]],[3]!db[NB NOTA_C],0)+1,"&gt;"))</f>
        <v/>
      </c>
      <c r="Z589" s="32" t="str">
        <f ca="1">IF(KALINDO[[#This Row],[ID NOTA]]="",INDIRECT(ADDRESS(ROW()-1,COLUMN())),KALINDO[[#This Row],[ID NOTA]])</f>
        <v>ID NOTA_H</v>
      </c>
    </row>
    <row r="590" spans="1:26" x14ac:dyDescent="0.25">
      <c r="A590" s="32"/>
      <c r="B590" s="29" t="str">
        <f>IF(KALINDO[[#This Row],[N_ID]]="","",INDEX(Table1[ID],MATCH(KALINDO[[#This Row],[N_ID]],Table1[N_ID],0)))</f>
        <v/>
      </c>
      <c r="C590" s="29" t="str">
        <f ca="1">IF(KALINDO[[#This Row],[//]]="","",HYPERLINK("[NOTA.xlsx]NOTA!D"&amp;KALINDO[[#This Row],[//]]+2,"&gt;"))</f>
        <v/>
      </c>
      <c r="D590" s="29" t="str">
        <f>IF(KALINDO[[#This Row],[ID NOTA]]="","",INDEX(Table1[QB],MATCH(KALINDO[[#This Row],[ID NOTA]],Table1[ID],0)))</f>
        <v/>
      </c>
      <c r="E59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90" s="29"/>
      <c r="G590" s="30" t="str">
        <f ca="1">IF(KALINDO[[#This Row],[N_ID]]="","",INDEX(INDIRECT($2:$2),KALINDO[[#This Row],[//]]))</f>
        <v/>
      </c>
      <c r="H590" s="30" t="str">
        <f ca="1">IF(KALINDO[[#This Row],[N_ID]]="","",INDEX(INDIRECT($2:$2),KALINDO[[#This Row],[//]]))</f>
        <v/>
      </c>
      <c r="I590" s="32" t="str">
        <f ca="1">IF(KALINDO[[#This Row],[N_ID]]="","",INDEX(INDIRECT($2:$2),KALINDO[[#This Row],[//]]))</f>
        <v/>
      </c>
      <c r="J590" s="32" t="str">
        <f ca="1">IF(KALINDO[[#This Row],[//]]="","",INDEX([3]!db[NB PAJAK],KALINDO[[#This Row],[stt]]-1))</f>
        <v/>
      </c>
      <c r="K590" s="29" t="str">
        <f ca="1">IF(KALINDO[[#This Row],[//]]="","",INDEX(INDIRECT($2:$2),KALINDO[[#This Row],[//]]))</f>
        <v/>
      </c>
      <c r="L590" s="29" t="str">
        <f ca="1">IF(KALINDO[[#This Row],[//]]="","",INDEX(INDIRECT($2:$2),KALINDO[[#This Row],[//]]))</f>
        <v/>
      </c>
      <c r="M590" s="29" t="str">
        <f ca="1">IF(KALINDO[[#This Row],[//]]="","",INDEX(INDIRECT($2:$2),KALINDO[[#This Row],[//]]))</f>
        <v/>
      </c>
      <c r="N590" s="33" t="str">
        <f ca="1">IF(KALINDO[[#This Row],[//]]="","",INDEX(INDIRECT($2:$2),KALINDO[[#This Row],[//]]))</f>
        <v/>
      </c>
      <c r="O590" s="44" t="str">
        <f ca="1">IF(KALINDO[[#This Row],[//]]="","",INDEX(INDIRECT($2:$2),KALINDO[[#This Row],[//]]))</f>
        <v/>
      </c>
      <c r="P590" s="44" t="str">
        <f ca="1">IF(KALINDO[[#This Row],[//]]="","",IF(INDEX(INDIRECT($2:$2),KALINDO[[#This Row],[//]])="","",INDEX(INDIRECT($2:$2),KALINDO[[#This Row],[//]])))</f>
        <v/>
      </c>
      <c r="Q590" s="33" t="str">
        <f ca="1">IF(KALINDO[[#This Row],[//]]="","",INDEX(INDIRECT($2:$2),KALINDO[[#This Row],[//]]))</f>
        <v/>
      </c>
      <c r="R5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90" s="45" t="str">
        <f ca="1">IF(KALINDO[[#This Row],[//]]="","",IF(INDEX(INDIRECT($2:$2),KALINDO[[#This Row],[//]])="","",INDEX(INDIRECT($2:$2),KALINDO[[#This Row],[//]])))</f>
        <v/>
      </c>
      <c r="U590" s="32" t="str">
        <f ca="1">IF(KALINDO[[#This Row],[//]]="","",INDEX(INDIRECT($2:$2),KALINDO[[#This Row],[//]]))</f>
        <v/>
      </c>
      <c r="V590" s="32" t="str">
        <f ca="1">LOWER(SUBSTITUTE(SUBSTITUTE(SUBSTITUTE(SUBSTITUTE(SUBSTITUTE(SUBSTITUTE(SUBSTITUTE(KALINDO[[#This Row],[N.B.nota]]," ",""),"-",""),"(",""),")",""),".",""),",",""),"/",""))</f>
        <v/>
      </c>
      <c r="W590" s="32" t="str">
        <f ca="1">IF(KALINDO[[#This Row],[concat]]="","",MATCH(KALINDO[[#This Row],[concat]],[3]!db[NB NOTA_C],0)+1)</f>
        <v/>
      </c>
      <c r="X590" s="32" t="str">
        <f ca="1">IF(KALINDO[[#This Row],[N.B.nota]]="","",ADDRESS(ROW(KALINDO[QB]),COLUMN(KALINDO[QB]))&amp;":"&amp;ADDRESS(ROW(),COLUMN(KALINDO[QB])))</f>
        <v/>
      </c>
      <c r="Y590" s="46" t="str">
        <f ca="1">IF(KALINDO[[#This Row],[//]]="","",HYPERLINK("[../DB.xlsx]DB!e"&amp;MATCH(KALINDO[[#This Row],[concat]],[3]!db[NB NOTA_C],0)+1,"&gt;"))</f>
        <v/>
      </c>
      <c r="Z590" s="32" t="str">
        <f ca="1">IF(KALINDO[[#This Row],[ID NOTA]]="",INDIRECT(ADDRESS(ROW()-1,COLUMN())),KALINDO[[#This Row],[ID NOTA]])</f>
        <v>ID NOTA_H</v>
      </c>
    </row>
    <row r="591" spans="1:26" x14ac:dyDescent="0.25">
      <c r="A591" s="32"/>
      <c r="B591" s="29" t="str">
        <f>IF(KALINDO[[#This Row],[N_ID]]="","",INDEX(Table1[ID],MATCH(KALINDO[[#This Row],[N_ID]],Table1[N_ID],0)))</f>
        <v/>
      </c>
      <c r="C591" s="29" t="str">
        <f ca="1">IF(KALINDO[[#This Row],[//]]="","",HYPERLINK("[NOTA.xlsx]NOTA!D"&amp;KALINDO[[#This Row],[//]]+2,"&gt;"))</f>
        <v/>
      </c>
      <c r="D591" s="29" t="str">
        <f>IF(KALINDO[[#This Row],[ID NOTA]]="","",INDEX(Table1[QB],MATCH(KALINDO[[#This Row],[ID NOTA]],Table1[ID],0)))</f>
        <v/>
      </c>
      <c r="E59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91" s="29"/>
      <c r="G591" s="30" t="str">
        <f ca="1">IF(KALINDO[[#This Row],[N_ID]]="","",INDEX(INDIRECT($2:$2),KALINDO[[#This Row],[//]]))</f>
        <v/>
      </c>
      <c r="H591" s="30" t="str">
        <f ca="1">IF(KALINDO[[#This Row],[N_ID]]="","",INDEX(INDIRECT($2:$2),KALINDO[[#This Row],[//]]))</f>
        <v/>
      </c>
      <c r="I591" s="32" t="str">
        <f ca="1">IF(KALINDO[[#This Row],[N_ID]]="","",INDEX(INDIRECT($2:$2),KALINDO[[#This Row],[//]]))</f>
        <v/>
      </c>
      <c r="J591" s="32" t="str">
        <f ca="1">IF(KALINDO[[#This Row],[//]]="","",INDEX([3]!db[NB PAJAK],KALINDO[[#This Row],[stt]]-1))</f>
        <v/>
      </c>
      <c r="K591" s="29" t="str">
        <f ca="1">IF(KALINDO[[#This Row],[//]]="","",INDEX(INDIRECT($2:$2),KALINDO[[#This Row],[//]]))</f>
        <v/>
      </c>
      <c r="L591" s="29" t="str">
        <f ca="1">IF(KALINDO[[#This Row],[//]]="","",INDEX(INDIRECT($2:$2),KALINDO[[#This Row],[//]]))</f>
        <v/>
      </c>
      <c r="M591" s="29" t="str">
        <f ca="1">IF(KALINDO[[#This Row],[//]]="","",INDEX(INDIRECT($2:$2),KALINDO[[#This Row],[//]]))</f>
        <v/>
      </c>
      <c r="N591" s="33" t="str">
        <f ca="1">IF(KALINDO[[#This Row],[//]]="","",INDEX(INDIRECT($2:$2),KALINDO[[#This Row],[//]]))</f>
        <v/>
      </c>
      <c r="O591" s="44" t="str">
        <f ca="1">IF(KALINDO[[#This Row],[//]]="","",INDEX(INDIRECT($2:$2),KALINDO[[#This Row],[//]]))</f>
        <v/>
      </c>
      <c r="P591" s="44" t="str">
        <f ca="1">IF(KALINDO[[#This Row],[//]]="","",IF(INDEX(INDIRECT($2:$2),KALINDO[[#This Row],[//]])="","",INDEX(INDIRECT($2:$2),KALINDO[[#This Row],[//]])))</f>
        <v/>
      </c>
      <c r="Q591" s="33" t="str">
        <f ca="1">IF(KALINDO[[#This Row],[//]]="","",INDEX(INDIRECT($2:$2),KALINDO[[#This Row],[//]]))</f>
        <v/>
      </c>
      <c r="R5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91" s="45" t="str">
        <f ca="1">IF(KALINDO[[#This Row],[//]]="","",IF(INDEX(INDIRECT($2:$2),KALINDO[[#This Row],[//]])="","",INDEX(INDIRECT($2:$2),KALINDO[[#This Row],[//]])))</f>
        <v/>
      </c>
      <c r="U591" s="32" t="str">
        <f ca="1">IF(KALINDO[[#This Row],[//]]="","",INDEX(INDIRECT($2:$2),KALINDO[[#This Row],[//]]))</f>
        <v/>
      </c>
      <c r="V591" s="32" t="str">
        <f ca="1">LOWER(SUBSTITUTE(SUBSTITUTE(SUBSTITUTE(SUBSTITUTE(SUBSTITUTE(SUBSTITUTE(SUBSTITUTE(KALINDO[[#This Row],[N.B.nota]]," ",""),"-",""),"(",""),")",""),".",""),",",""),"/",""))</f>
        <v/>
      </c>
      <c r="W591" s="32" t="str">
        <f ca="1">IF(KALINDO[[#This Row],[concat]]="","",MATCH(KALINDO[[#This Row],[concat]],[3]!db[NB NOTA_C],0)+1)</f>
        <v/>
      </c>
      <c r="X591" s="32" t="str">
        <f ca="1">IF(KALINDO[[#This Row],[N.B.nota]]="","",ADDRESS(ROW(KALINDO[QB]),COLUMN(KALINDO[QB]))&amp;":"&amp;ADDRESS(ROW(),COLUMN(KALINDO[QB])))</f>
        <v/>
      </c>
      <c r="Y591" s="46" t="str">
        <f ca="1">IF(KALINDO[[#This Row],[//]]="","",HYPERLINK("[../DB.xlsx]DB!e"&amp;MATCH(KALINDO[[#This Row],[concat]],[3]!db[NB NOTA_C],0)+1,"&gt;"))</f>
        <v/>
      </c>
      <c r="Z591" s="32" t="str">
        <f ca="1">IF(KALINDO[[#This Row],[ID NOTA]]="",INDIRECT(ADDRESS(ROW()-1,COLUMN())),KALINDO[[#This Row],[ID NOTA]])</f>
        <v>ID NOTA_H</v>
      </c>
    </row>
    <row r="592" spans="1:26" x14ac:dyDescent="0.25">
      <c r="A592" s="32"/>
      <c r="B592" s="29" t="str">
        <f>IF(KALINDO[[#This Row],[N_ID]]="","",INDEX(Table1[ID],MATCH(KALINDO[[#This Row],[N_ID]],Table1[N_ID],0)))</f>
        <v/>
      </c>
      <c r="C592" s="29" t="str">
        <f ca="1">IF(KALINDO[[#This Row],[//]]="","",HYPERLINK("[NOTA.xlsx]NOTA!D"&amp;KALINDO[[#This Row],[//]]+2,"&gt;"))</f>
        <v/>
      </c>
      <c r="D592" s="29" t="str">
        <f>IF(KALINDO[[#This Row],[ID NOTA]]="","",INDEX(Table1[QB],MATCH(KALINDO[[#This Row],[ID NOTA]],Table1[ID],0)))</f>
        <v/>
      </c>
      <c r="E59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92" s="29"/>
      <c r="G592" s="30" t="str">
        <f ca="1">IF(KALINDO[[#This Row],[N_ID]]="","",INDEX(INDIRECT($2:$2),KALINDO[[#This Row],[//]]))</f>
        <v/>
      </c>
      <c r="H592" s="30" t="str">
        <f ca="1">IF(KALINDO[[#This Row],[N_ID]]="","",INDEX(INDIRECT($2:$2),KALINDO[[#This Row],[//]]))</f>
        <v/>
      </c>
      <c r="I592" s="32" t="str">
        <f ca="1">IF(KALINDO[[#This Row],[N_ID]]="","",INDEX(INDIRECT($2:$2),KALINDO[[#This Row],[//]]))</f>
        <v/>
      </c>
      <c r="J592" s="32" t="str">
        <f ca="1">IF(KALINDO[[#This Row],[//]]="","",INDEX([3]!db[NB PAJAK],KALINDO[[#This Row],[stt]]-1))</f>
        <v/>
      </c>
      <c r="K592" s="29" t="str">
        <f ca="1">IF(KALINDO[[#This Row],[//]]="","",INDEX(INDIRECT($2:$2),KALINDO[[#This Row],[//]]))</f>
        <v/>
      </c>
      <c r="L592" s="29" t="str">
        <f ca="1">IF(KALINDO[[#This Row],[//]]="","",INDEX(INDIRECT($2:$2),KALINDO[[#This Row],[//]]))</f>
        <v/>
      </c>
      <c r="M592" s="29" t="str">
        <f ca="1">IF(KALINDO[[#This Row],[//]]="","",INDEX(INDIRECT($2:$2),KALINDO[[#This Row],[//]]))</f>
        <v/>
      </c>
      <c r="N592" s="33" t="str">
        <f ca="1">IF(KALINDO[[#This Row],[//]]="","",INDEX(INDIRECT($2:$2),KALINDO[[#This Row],[//]]))</f>
        <v/>
      </c>
      <c r="O592" s="44" t="str">
        <f ca="1">IF(KALINDO[[#This Row],[//]]="","",INDEX(INDIRECT($2:$2),KALINDO[[#This Row],[//]]))</f>
        <v/>
      </c>
      <c r="P592" s="44" t="str">
        <f ca="1">IF(KALINDO[[#This Row],[//]]="","",IF(INDEX(INDIRECT($2:$2),KALINDO[[#This Row],[//]])="","",INDEX(INDIRECT($2:$2),KALINDO[[#This Row],[//]])))</f>
        <v/>
      </c>
      <c r="Q592" s="33" t="str">
        <f ca="1">IF(KALINDO[[#This Row],[//]]="","",INDEX(INDIRECT($2:$2),KALINDO[[#This Row],[//]]))</f>
        <v/>
      </c>
      <c r="R5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92" s="45" t="str">
        <f ca="1">IF(KALINDO[[#This Row],[//]]="","",IF(INDEX(INDIRECT($2:$2),KALINDO[[#This Row],[//]])="","",INDEX(INDIRECT($2:$2),KALINDO[[#This Row],[//]])))</f>
        <v/>
      </c>
      <c r="U592" s="32" t="str">
        <f ca="1">IF(KALINDO[[#This Row],[//]]="","",INDEX(INDIRECT($2:$2),KALINDO[[#This Row],[//]]))</f>
        <v/>
      </c>
      <c r="V592" s="32" t="str">
        <f ca="1">LOWER(SUBSTITUTE(SUBSTITUTE(SUBSTITUTE(SUBSTITUTE(SUBSTITUTE(SUBSTITUTE(SUBSTITUTE(KALINDO[[#This Row],[N.B.nota]]," ",""),"-",""),"(",""),")",""),".",""),",",""),"/",""))</f>
        <v/>
      </c>
      <c r="W592" s="32" t="str">
        <f ca="1">IF(KALINDO[[#This Row],[concat]]="","",MATCH(KALINDO[[#This Row],[concat]],[3]!db[NB NOTA_C],0)+1)</f>
        <v/>
      </c>
      <c r="X592" s="32" t="str">
        <f ca="1">IF(KALINDO[[#This Row],[N.B.nota]]="","",ADDRESS(ROW(KALINDO[QB]),COLUMN(KALINDO[QB]))&amp;":"&amp;ADDRESS(ROW(),COLUMN(KALINDO[QB])))</f>
        <v/>
      </c>
      <c r="Y592" s="46" t="str">
        <f ca="1">IF(KALINDO[[#This Row],[//]]="","",HYPERLINK("[../DB.xlsx]DB!e"&amp;MATCH(KALINDO[[#This Row],[concat]],[3]!db[NB NOTA_C],0)+1,"&gt;"))</f>
        <v/>
      </c>
      <c r="Z592" s="32" t="str">
        <f ca="1">IF(KALINDO[[#This Row],[ID NOTA]]="",INDIRECT(ADDRESS(ROW()-1,COLUMN())),KALINDO[[#This Row],[ID NOTA]])</f>
        <v>ID NOTA_H</v>
      </c>
    </row>
    <row r="593" spans="1:26" x14ac:dyDescent="0.25">
      <c r="A593" s="32"/>
      <c r="B593" s="29" t="str">
        <f>IF(KALINDO[[#This Row],[N_ID]]="","",INDEX(Table1[ID],MATCH(KALINDO[[#This Row],[N_ID]],Table1[N_ID],0)))</f>
        <v/>
      </c>
      <c r="C593" s="29" t="str">
        <f ca="1">IF(KALINDO[[#This Row],[//]]="","",HYPERLINK("[NOTA.xlsx]NOTA!D"&amp;KALINDO[[#This Row],[//]]+2,"&gt;"))</f>
        <v/>
      </c>
      <c r="D593" s="29" t="str">
        <f>IF(KALINDO[[#This Row],[ID NOTA]]="","",INDEX(Table1[QB],MATCH(KALINDO[[#This Row],[ID NOTA]],Table1[ID],0)))</f>
        <v/>
      </c>
      <c r="E59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93" s="29"/>
      <c r="G593" s="30" t="str">
        <f ca="1">IF(KALINDO[[#This Row],[N_ID]]="","",INDEX(INDIRECT($2:$2),KALINDO[[#This Row],[//]]))</f>
        <v/>
      </c>
      <c r="H593" s="30" t="str">
        <f ca="1">IF(KALINDO[[#This Row],[N_ID]]="","",INDEX(INDIRECT($2:$2),KALINDO[[#This Row],[//]]))</f>
        <v/>
      </c>
      <c r="I593" s="32" t="str">
        <f ca="1">IF(KALINDO[[#This Row],[N_ID]]="","",INDEX(INDIRECT($2:$2),KALINDO[[#This Row],[//]]))</f>
        <v/>
      </c>
      <c r="J593" s="32" t="str">
        <f ca="1">IF(KALINDO[[#This Row],[//]]="","",INDEX([3]!db[NB PAJAK],KALINDO[[#This Row],[stt]]-1))</f>
        <v/>
      </c>
      <c r="K593" s="29" t="str">
        <f ca="1">IF(KALINDO[[#This Row],[//]]="","",INDEX(INDIRECT($2:$2),KALINDO[[#This Row],[//]]))</f>
        <v/>
      </c>
      <c r="L593" s="29" t="str">
        <f ca="1">IF(KALINDO[[#This Row],[//]]="","",INDEX(INDIRECT($2:$2),KALINDO[[#This Row],[//]]))</f>
        <v/>
      </c>
      <c r="M593" s="29" t="str">
        <f ca="1">IF(KALINDO[[#This Row],[//]]="","",INDEX(INDIRECT($2:$2),KALINDO[[#This Row],[//]]))</f>
        <v/>
      </c>
      <c r="N593" s="33" t="str">
        <f ca="1">IF(KALINDO[[#This Row],[//]]="","",INDEX(INDIRECT($2:$2),KALINDO[[#This Row],[//]]))</f>
        <v/>
      </c>
      <c r="O593" s="44" t="str">
        <f ca="1">IF(KALINDO[[#This Row],[//]]="","",INDEX(INDIRECT($2:$2),KALINDO[[#This Row],[//]]))</f>
        <v/>
      </c>
      <c r="P593" s="44" t="str">
        <f ca="1">IF(KALINDO[[#This Row],[//]]="","",IF(INDEX(INDIRECT($2:$2),KALINDO[[#This Row],[//]])="","",INDEX(INDIRECT($2:$2),KALINDO[[#This Row],[//]])))</f>
        <v/>
      </c>
      <c r="Q593" s="33" t="str">
        <f ca="1">IF(KALINDO[[#This Row],[//]]="","",INDEX(INDIRECT($2:$2),KALINDO[[#This Row],[//]]))</f>
        <v/>
      </c>
      <c r="R5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93" s="45" t="str">
        <f ca="1">IF(KALINDO[[#This Row],[//]]="","",IF(INDEX(INDIRECT($2:$2),KALINDO[[#This Row],[//]])="","",INDEX(INDIRECT($2:$2),KALINDO[[#This Row],[//]])))</f>
        <v/>
      </c>
      <c r="U593" s="32" t="str">
        <f ca="1">IF(KALINDO[[#This Row],[//]]="","",INDEX(INDIRECT($2:$2),KALINDO[[#This Row],[//]]))</f>
        <v/>
      </c>
      <c r="V593" s="32" t="str">
        <f ca="1">LOWER(SUBSTITUTE(SUBSTITUTE(SUBSTITUTE(SUBSTITUTE(SUBSTITUTE(SUBSTITUTE(SUBSTITUTE(KALINDO[[#This Row],[N.B.nota]]," ",""),"-",""),"(",""),")",""),".",""),",",""),"/",""))</f>
        <v/>
      </c>
      <c r="W593" s="32" t="str">
        <f ca="1">IF(KALINDO[[#This Row],[concat]]="","",MATCH(KALINDO[[#This Row],[concat]],[3]!db[NB NOTA_C],0)+1)</f>
        <v/>
      </c>
      <c r="X593" s="32" t="str">
        <f ca="1">IF(KALINDO[[#This Row],[N.B.nota]]="","",ADDRESS(ROW(KALINDO[QB]),COLUMN(KALINDO[QB]))&amp;":"&amp;ADDRESS(ROW(),COLUMN(KALINDO[QB])))</f>
        <v/>
      </c>
      <c r="Y593" s="46" t="str">
        <f ca="1">IF(KALINDO[[#This Row],[//]]="","",HYPERLINK("[../DB.xlsx]DB!e"&amp;MATCH(KALINDO[[#This Row],[concat]],[3]!db[NB NOTA_C],0)+1,"&gt;"))</f>
        <v/>
      </c>
      <c r="Z593" s="32" t="str">
        <f ca="1">IF(KALINDO[[#This Row],[ID NOTA]]="",INDIRECT(ADDRESS(ROW()-1,COLUMN())),KALINDO[[#This Row],[ID NOTA]])</f>
        <v>ID NOTA_H</v>
      </c>
    </row>
    <row r="594" spans="1:26" x14ac:dyDescent="0.25">
      <c r="A594" s="32"/>
      <c r="B594" s="29" t="str">
        <f>IF(KALINDO[[#This Row],[N_ID]]="","",INDEX(Table1[ID],MATCH(KALINDO[[#This Row],[N_ID]],Table1[N_ID],0)))</f>
        <v/>
      </c>
      <c r="C594" s="29" t="str">
        <f ca="1">IF(KALINDO[[#This Row],[//]]="","",HYPERLINK("[NOTA.xlsx]NOTA!D"&amp;KALINDO[[#This Row],[//]]+2,"&gt;"))</f>
        <v/>
      </c>
      <c r="D594" s="29" t="str">
        <f>IF(KALINDO[[#This Row],[ID NOTA]]="","",INDEX(Table1[QB],MATCH(KALINDO[[#This Row],[ID NOTA]],Table1[ID],0)))</f>
        <v/>
      </c>
      <c r="E59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94" s="29"/>
      <c r="G594" s="30" t="str">
        <f ca="1">IF(KALINDO[[#This Row],[N_ID]]="","",INDEX(INDIRECT($2:$2),KALINDO[[#This Row],[//]]))</f>
        <v/>
      </c>
      <c r="H594" s="30" t="str">
        <f ca="1">IF(KALINDO[[#This Row],[N_ID]]="","",INDEX(INDIRECT($2:$2),KALINDO[[#This Row],[//]]))</f>
        <v/>
      </c>
      <c r="I594" s="32" t="str">
        <f ca="1">IF(KALINDO[[#This Row],[N_ID]]="","",INDEX(INDIRECT($2:$2),KALINDO[[#This Row],[//]]))</f>
        <v/>
      </c>
      <c r="J594" s="32" t="str">
        <f ca="1">IF(KALINDO[[#This Row],[//]]="","",INDEX([3]!db[NB PAJAK],KALINDO[[#This Row],[stt]]-1))</f>
        <v/>
      </c>
      <c r="K594" s="29" t="str">
        <f ca="1">IF(KALINDO[[#This Row],[//]]="","",INDEX(INDIRECT($2:$2),KALINDO[[#This Row],[//]]))</f>
        <v/>
      </c>
      <c r="L594" s="29" t="str">
        <f ca="1">IF(KALINDO[[#This Row],[//]]="","",INDEX(INDIRECT($2:$2),KALINDO[[#This Row],[//]]))</f>
        <v/>
      </c>
      <c r="M594" s="29" t="str">
        <f ca="1">IF(KALINDO[[#This Row],[//]]="","",INDEX(INDIRECT($2:$2),KALINDO[[#This Row],[//]]))</f>
        <v/>
      </c>
      <c r="N594" s="33" t="str">
        <f ca="1">IF(KALINDO[[#This Row],[//]]="","",INDEX(INDIRECT($2:$2),KALINDO[[#This Row],[//]]))</f>
        <v/>
      </c>
      <c r="O594" s="44" t="str">
        <f ca="1">IF(KALINDO[[#This Row],[//]]="","",INDEX(INDIRECT($2:$2),KALINDO[[#This Row],[//]]))</f>
        <v/>
      </c>
      <c r="P594" s="44" t="str">
        <f ca="1">IF(KALINDO[[#This Row],[//]]="","",IF(INDEX(INDIRECT($2:$2),KALINDO[[#This Row],[//]])="","",INDEX(INDIRECT($2:$2),KALINDO[[#This Row],[//]])))</f>
        <v/>
      </c>
      <c r="Q594" s="33" t="str">
        <f ca="1">IF(KALINDO[[#This Row],[//]]="","",INDEX(INDIRECT($2:$2),KALINDO[[#This Row],[//]]))</f>
        <v/>
      </c>
      <c r="R5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94" s="45" t="str">
        <f ca="1">IF(KALINDO[[#This Row],[//]]="","",IF(INDEX(INDIRECT($2:$2),KALINDO[[#This Row],[//]])="","",INDEX(INDIRECT($2:$2),KALINDO[[#This Row],[//]])))</f>
        <v/>
      </c>
      <c r="U594" s="32" t="str">
        <f ca="1">IF(KALINDO[[#This Row],[//]]="","",INDEX(INDIRECT($2:$2),KALINDO[[#This Row],[//]]))</f>
        <v/>
      </c>
      <c r="V594" s="32" t="str">
        <f ca="1">LOWER(SUBSTITUTE(SUBSTITUTE(SUBSTITUTE(SUBSTITUTE(SUBSTITUTE(SUBSTITUTE(SUBSTITUTE(KALINDO[[#This Row],[N.B.nota]]," ",""),"-",""),"(",""),")",""),".",""),",",""),"/",""))</f>
        <v/>
      </c>
      <c r="W594" s="32" t="str">
        <f ca="1">IF(KALINDO[[#This Row],[concat]]="","",MATCH(KALINDO[[#This Row],[concat]],[3]!db[NB NOTA_C],0)+1)</f>
        <v/>
      </c>
      <c r="X594" s="32" t="str">
        <f ca="1">IF(KALINDO[[#This Row],[N.B.nota]]="","",ADDRESS(ROW(KALINDO[QB]),COLUMN(KALINDO[QB]))&amp;":"&amp;ADDRESS(ROW(),COLUMN(KALINDO[QB])))</f>
        <v/>
      </c>
      <c r="Y594" s="46" t="str">
        <f ca="1">IF(KALINDO[[#This Row],[//]]="","",HYPERLINK("[../DB.xlsx]DB!e"&amp;MATCH(KALINDO[[#This Row],[concat]],[3]!db[NB NOTA_C],0)+1,"&gt;"))</f>
        <v/>
      </c>
      <c r="Z594" s="32" t="str">
        <f ca="1">IF(KALINDO[[#This Row],[ID NOTA]]="",INDIRECT(ADDRESS(ROW()-1,COLUMN())),KALINDO[[#This Row],[ID NOTA]])</f>
        <v>ID NOTA_H</v>
      </c>
    </row>
    <row r="595" spans="1:26" x14ac:dyDescent="0.25">
      <c r="A595" s="32"/>
      <c r="B595" s="29" t="str">
        <f>IF(KALINDO[[#This Row],[N_ID]]="","",INDEX(Table1[ID],MATCH(KALINDO[[#This Row],[N_ID]],Table1[N_ID],0)))</f>
        <v/>
      </c>
      <c r="C595" s="29" t="str">
        <f ca="1">IF(KALINDO[[#This Row],[//]]="","",HYPERLINK("[NOTA.xlsx]NOTA!D"&amp;KALINDO[[#This Row],[//]]+2,"&gt;"))</f>
        <v/>
      </c>
      <c r="D595" s="29" t="str">
        <f>IF(KALINDO[[#This Row],[ID NOTA]]="","",INDEX(Table1[QB],MATCH(KALINDO[[#This Row],[ID NOTA]],Table1[ID],0)))</f>
        <v/>
      </c>
      <c r="E59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95" s="29"/>
      <c r="G595" s="30" t="str">
        <f ca="1">IF(KALINDO[[#This Row],[N_ID]]="","",INDEX(INDIRECT($2:$2),KALINDO[[#This Row],[//]]))</f>
        <v/>
      </c>
      <c r="H595" s="30" t="str">
        <f ca="1">IF(KALINDO[[#This Row],[N_ID]]="","",INDEX(INDIRECT($2:$2),KALINDO[[#This Row],[//]]))</f>
        <v/>
      </c>
      <c r="I595" s="32" t="str">
        <f ca="1">IF(KALINDO[[#This Row],[N_ID]]="","",INDEX(INDIRECT($2:$2),KALINDO[[#This Row],[//]]))</f>
        <v/>
      </c>
      <c r="J595" s="32" t="str">
        <f ca="1">IF(KALINDO[[#This Row],[//]]="","",INDEX([3]!db[NB PAJAK],KALINDO[[#This Row],[stt]]-1))</f>
        <v/>
      </c>
      <c r="K595" s="29" t="str">
        <f ca="1">IF(KALINDO[[#This Row],[//]]="","",INDEX(INDIRECT($2:$2),KALINDO[[#This Row],[//]]))</f>
        <v/>
      </c>
      <c r="L595" s="29" t="str">
        <f ca="1">IF(KALINDO[[#This Row],[//]]="","",INDEX(INDIRECT($2:$2),KALINDO[[#This Row],[//]]))</f>
        <v/>
      </c>
      <c r="M595" s="29" t="str">
        <f ca="1">IF(KALINDO[[#This Row],[//]]="","",INDEX(INDIRECT($2:$2),KALINDO[[#This Row],[//]]))</f>
        <v/>
      </c>
      <c r="N595" s="33" t="str">
        <f ca="1">IF(KALINDO[[#This Row],[//]]="","",INDEX(INDIRECT($2:$2),KALINDO[[#This Row],[//]]))</f>
        <v/>
      </c>
      <c r="O595" s="44" t="str">
        <f ca="1">IF(KALINDO[[#This Row],[//]]="","",INDEX(INDIRECT($2:$2),KALINDO[[#This Row],[//]]))</f>
        <v/>
      </c>
      <c r="P595" s="44" t="str">
        <f ca="1">IF(KALINDO[[#This Row],[//]]="","",IF(INDEX(INDIRECT($2:$2),KALINDO[[#This Row],[//]])="","",INDEX(INDIRECT($2:$2),KALINDO[[#This Row],[//]])))</f>
        <v/>
      </c>
      <c r="Q595" s="33" t="str">
        <f ca="1">IF(KALINDO[[#This Row],[//]]="","",INDEX(INDIRECT($2:$2),KALINDO[[#This Row],[//]]))</f>
        <v/>
      </c>
      <c r="R5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95" s="45" t="str">
        <f ca="1">IF(KALINDO[[#This Row],[//]]="","",IF(INDEX(INDIRECT($2:$2),KALINDO[[#This Row],[//]])="","",INDEX(INDIRECT($2:$2),KALINDO[[#This Row],[//]])))</f>
        <v/>
      </c>
      <c r="U595" s="32" t="str">
        <f ca="1">IF(KALINDO[[#This Row],[//]]="","",INDEX(INDIRECT($2:$2),KALINDO[[#This Row],[//]]))</f>
        <v/>
      </c>
      <c r="V595" s="32" t="str">
        <f ca="1">LOWER(SUBSTITUTE(SUBSTITUTE(SUBSTITUTE(SUBSTITUTE(SUBSTITUTE(SUBSTITUTE(SUBSTITUTE(KALINDO[[#This Row],[N.B.nota]]," ",""),"-",""),"(",""),")",""),".",""),",",""),"/",""))</f>
        <v/>
      </c>
      <c r="W595" s="32" t="str">
        <f ca="1">IF(KALINDO[[#This Row],[concat]]="","",MATCH(KALINDO[[#This Row],[concat]],[3]!db[NB NOTA_C],0)+1)</f>
        <v/>
      </c>
      <c r="X595" s="32" t="str">
        <f ca="1">IF(KALINDO[[#This Row],[N.B.nota]]="","",ADDRESS(ROW(KALINDO[QB]),COLUMN(KALINDO[QB]))&amp;":"&amp;ADDRESS(ROW(),COLUMN(KALINDO[QB])))</f>
        <v/>
      </c>
      <c r="Y595" s="46" t="str">
        <f ca="1">IF(KALINDO[[#This Row],[//]]="","",HYPERLINK("[../DB.xlsx]DB!e"&amp;MATCH(KALINDO[[#This Row],[concat]],[3]!db[NB NOTA_C],0)+1,"&gt;"))</f>
        <v/>
      </c>
      <c r="Z595" s="32" t="str">
        <f ca="1">IF(KALINDO[[#This Row],[ID NOTA]]="",INDIRECT(ADDRESS(ROW()-1,COLUMN())),KALINDO[[#This Row],[ID NOTA]])</f>
        <v>ID NOTA_H</v>
      </c>
    </row>
    <row r="596" spans="1:26" x14ac:dyDescent="0.25">
      <c r="A596" s="32"/>
      <c r="B596" s="29" t="str">
        <f>IF(KALINDO[[#This Row],[N_ID]]="","",INDEX(Table1[ID],MATCH(KALINDO[[#This Row],[N_ID]],Table1[N_ID],0)))</f>
        <v/>
      </c>
      <c r="C596" s="29" t="str">
        <f ca="1">IF(KALINDO[[#This Row],[//]]="","",HYPERLINK("[NOTA.xlsx]NOTA!D"&amp;KALINDO[[#This Row],[//]]+2,"&gt;"))</f>
        <v/>
      </c>
      <c r="D596" s="29" t="str">
        <f>IF(KALINDO[[#This Row],[ID NOTA]]="","",INDEX(Table1[QB],MATCH(KALINDO[[#This Row],[ID NOTA]],Table1[ID],0)))</f>
        <v/>
      </c>
      <c r="E59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96" s="29"/>
      <c r="G596" s="30" t="str">
        <f ca="1">IF(KALINDO[[#This Row],[N_ID]]="","",INDEX(INDIRECT($2:$2),KALINDO[[#This Row],[//]]))</f>
        <v/>
      </c>
      <c r="H596" s="30" t="str">
        <f ca="1">IF(KALINDO[[#This Row],[N_ID]]="","",INDEX(INDIRECT($2:$2),KALINDO[[#This Row],[//]]))</f>
        <v/>
      </c>
      <c r="I596" s="32" t="str">
        <f ca="1">IF(KALINDO[[#This Row],[N_ID]]="","",INDEX(INDIRECT($2:$2),KALINDO[[#This Row],[//]]))</f>
        <v/>
      </c>
      <c r="J596" s="32" t="str">
        <f ca="1">IF(KALINDO[[#This Row],[//]]="","",INDEX([3]!db[NB PAJAK],KALINDO[[#This Row],[stt]]-1))</f>
        <v/>
      </c>
      <c r="K596" s="29" t="str">
        <f ca="1">IF(KALINDO[[#This Row],[//]]="","",INDEX(INDIRECT($2:$2),KALINDO[[#This Row],[//]]))</f>
        <v/>
      </c>
      <c r="L596" s="29" t="str">
        <f ca="1">IF(KALINDO[[#This Row],[//]]="","",INDEX(INDIRECT($2:$2),KALINDO[[#This Row],[//]]))</f>
        <v/>
      </c>
      <c r="M596" s="29" t="str">
        <f ca="1">IF(KALINDO[[#This Row],[//]]="","",INDEX(INDIRECT($2:$2),KALINDO[[#This Row],[//]]))</f>
        <v/>
      </c>
      <c r="N596" s="33" t="str">
        <f ca="1">IF(KALINDO[[#This Row],[//]]="","",INDEX(INDIRECT($2:$2),KALINDO[[#This Row],[//]]))</f>
        <v/>
      </c>
      <c r="O596" s="44" t="str">
        <f ca="1">IF(KALINDO[[#This Row],[//]]="","",INDEX(INDIRECT($2:$2),KALINDO[[#This Row],[//]]))</f>
        <v/>
      </c>
      <c r="P596" s="44" t="str">
        <f ca="1">IF(KALINDO[[#This Row],[//]]="","",IF(INDEX(INDIRECT($2:$2),KALINDO[[#This Row],[//]])="","",INDEX(INDIRECT($2:$2),KALINDO[[#This Row],[//]])))</f>
        <v/>
      </c>
      <c r="Q596" s="33" t="str">
        <f ca="1">IF(KALINDO[[#This Row],[//]]="","",INDEX(INDIRECT($2:$2),KALINDO[[#This Row],[//]]))</f>
        <v/>
      </c>
      <c r="R5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96" s="45" t="str">
        <f ca="1">IF(KALINDO[[#This Row],[//]]="","",IF(INDEX(INDIRECT($2:$2),KALINDO[[#This Row],[//]])="","",INDEX(INDIRECT($2:$2),KALINDO[[#This Row],[//]])))</f>
        <v/>
      </c>
      <c r="U596" s="32" t="str">
        <f ca="1">IF(KALINDO[[#This Row],[//]]="","",INDEX(INDIRECT($2:$2),KALINDO[[#This Row],[//]]))</f>
        <v/>
      </c>
      <c r="V596" s="32" t="str">
        <f ca="1">LOWER(SUBSTITUTE(SUBSTITUTE(SUBSTITUTE(SUBSTITUTE(SUBSTITUTE(SUBSTITUTE(SUBSTITUTE(KALINDO[[#This Row],[N.B.nota]]," ",""),"-",""),"(",""),")",""),".",""),",",""),"/",""))</f>
        <v/>
      </c>
      <c r="W596" s="32" t="str">
        <f ca="1">IF(KALINDO[[#This Row],[concat]]="","",MATCH(KALINDO[[#This Row],[concat]],[3]!db[NB NOTA_C],0)+1)</f>
        <v/>
      </c>
      <c r="X596" s="32" t="str">
        <f ca="1">IF(KALINDO[[#This Row],[N.B.nota]]="","",ADDRESS(ROW(KALINDO[QB]),COLUMN(KALINDO[QB]))&amp;":"&amp;ADDRESS(ROW(),COLUMN(KALINDO[QB])))</f>
        <v/>
      </c>
      <c r="Y596" s="46" t="str">
        <f ca="1">IF(KALINDO[[#This Row],[//]]="","",HYPERLINK("[../DB.xlsx]DB!e"&amp;MATCH(KALINDO[[#This Row],[concat]],[3]!db[NB NOTA_C],0)+1,"&gt;"))</f>
        <v/>
      </c>
      <c r="Z596" s="32" t="str">
        <f ca="1">IF(KALINDO[[#This Row],[ID NOTA]]="",INDIRECT(ADDRESS(ROW()-1,COLUMN())),KALINDO[[#This Row],[ID NOTA]])</f>
        <v>ID NOTA_H</v>
      </c>
    </row>
    <row r="597" spans="1:26" x14ac:dyDescent="0.25">
      <c r="A597" s="32"/>
      <c r="B597" s="29" t="str">
        <f>IF(KALINDO[[#This Row],[N_ID]]="","",INDEX(Table1[ID],MATCH(KALINDO[[#This Row],[N_ID]],Table1[N_ID],0)))</f>
        <v/>
      </c>
      <c r="C597" s="29" t="str">
        <f ca="1">IF(KALINDO[[#This Row],[//]]="","",HYPERLINK("[NOTA.xlsx]NOTA!D"&amp;KALINDO[[#This Row],[//]]+2,"&gt;"))</f>
        <v/>
      </c>
      <c r="D597" s="29" t="str">
        <f>IF(KALINDO[[#This Row],[ID NOTA]]="","",INDEX(Table1[QB],MATCH(KALINDO[[#This Row],[ID NOTA]],Table1[ID],0)))</f>
        <v/>
      </c>
      <c r="E59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97" s="29"/>
      <c r="G597" s="30" t="str">
        <f ca="1">IF(KALINDO[[#This Row],[N_ID]]="","",INDEX(INDIRECT($2:$2),KALINDO[[#This Row],[//]]))</f>
        <v/>
      </c>
      <c r="H597" s="30" t="str">
        <f ca="1">IF(KALINDO[[#This Row],[N_ID]]="","",INDEX(INDIRECT($2:$2),KALINDO[[#This Row],[//]]))</f>
        <v/>
      </c>
      <c r="I597" s="32" t="str">
        <f ca="1">IF(KALINDO[[#This Row],[N_ID]]="","",INDEX(INDIRECT($2:$2),KALINDO[[#This Row],[//]]))</f>
        <v/>
      </c>
      <c r="J597" s="32" t="str">
        <f ca="1">IF(KALINDO[[#This Row],[//]]="","",INDEX([3]!db[NB PAJAK],KALINDO[[#This Row],[stt]]-1))</f>
        <v/>
      </c>
      <c r="K597" s="29" t="str">
        <f ca="1">IF(KALINDO[[#This Row],[//]]="","",INDEX(INDIRECT($2:$2),KALINDO[[#This Row],[//]]))</f>
        <v/>
      </c>
      <c r="L597" s="29" t="str">
        <f ca="1">IF(KALINDO[[#This Row],[//]]="","",INDEX(INDIRECT($2:$2),KALINDO[[#This Row],[//]]))</f>
        <v/>
      </c>
      <c r="M597" s="29" t="str">
        <f ca="1">IF(KALINDO[[#This Row],[//]]="","",INDEX(INDIRECT($2:$2),KALINDO[[#This Row],[//]]))</f>
        <v/>
      </c>
      <c r="N597" s="33" t="str">
        <f ca="1">IF(KALINDO[[#This Row],[//]]="","",INDEX(INDIRECT($2:$2),KALINDO[[#This Row],[//]]))</f>
        <v/>
      </c>
      <c r="O597" s="44" t="str">
        <f ca="1">IF(KALINDO[[#This Row],[//]]="","",INDEX(INDIRECT($2:$2),KALINDO[[#This Row],[//]]))</f>
        <v/>
      </c>
      <c r="P597" s="44" t="str">
        <f ca="1">IF(KALINDO[[#This Row],[//]]="","",IF(INDEX(INDIRECT($2:$2),KALINDO[[#This Row],[//]])="","",INDEX(INDIRECT($2:$2),KALINDO[[#This Row],[//]])))</f>
        <v/>
      </c>
      <c r="Q597" s="33" t="str">
        <f ca="1">IF(KALINDO[[#This Row],[//]]="","",INDEX(INDIRECT($2:$2),KALINDO[[#This Row],[//]]))</f>
        <v/>
      </c>
      <c r="R5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97" s="45" t="str">
        <f ca="1">IF(KALINDO[[#This Row],[//]]="","",IF(INDEX(INDIRECT($2:$2),KALINDO[[#This Row],[//]])="","",INDEX(INDIRECT($2:$2),KALINDO[[#This Row],[//]])))</f>
        <v/>
      </c>
      <c r="U597" s="32" t="str">
        <f ca="1">IF(KALINDO[[#This Row],[//]]="","",INDEX(INDIRECT($2:$2),KALINDO[[#This Row],[//]]))</f>
        <v/>
      </c>
      <c r="V597" s="32" t="str">
        <f ca="1">LOWER(SUBSTITUTE(SUBSTITUTE(SUBSTITUTE(SUBSTITUTE(SUBSTITUTE(SUBSTITUTE(SUBSTITUTE(KALINDO[[#This Row],[N.B.nota]]," ",""),"-",""),"(",""),")",""),".",""),",",""),"/",""))</f>
        <v/>
      </c>
      <c r="W597" s="32" t="str">
        <f ca="1">IF(KALINDO[[#This Row],[concat]]="","",MATCH(KALINDO[[#This Row],[concat]],[3]!db[NB NOTA_C],0)+1)</f>
        <v/>
      </c>
      <c r="X597" s="32" t="str">
        <f ca="1">IF(KALINDO[[#This Row],[N.B.nota]]="","",ADDRESS(ROW(KALINDO[QB]),COLUMN(KALINDO[QB]))&amp;":"&amp;ADDRESS(ROW(),COLUMN(KALINDO[QB])))</f>
        <v/>
      </c>
      <c r="Y597" s="46" t="str">
        <f ca="1">IF(KALINDO[[#This Row],[//]]="","",HYPERLINK("[../DB.xlsx]DB!e"&amp;MATCH(KALINDO[[#This Row],[concat]],[3]!db[NB NOTA_C],0)+1,"&gt;"))</f>
        <v/>
      </c>
      <c r="Z597" s="32" t="str">
        <f ca="1">IF(KALINDO[[#This Row],[ID NOTA]]="",INDIRECT(ADDRESS(ROW()-1,COLUMN())),KALINDO[[#This Row],[ID NOTA]])</f>
        <v>ID NOTA_H</v>
      </c>
    </row>
    <row r="598" spans="1:26" x14ac:dyDescent="0.25">
      <c r="A598" s="32"/>
      <c r="B598" s="29" t="str">
        <f>IF(KALINDO[[#This Row],[N_ID]]="","",INDEX(Table1[ID],MATCH(KALINDO[[#This Row],[N_ID]],Table1[N_ID],0)))</f>
        <v/>
      </c>
      <c r="C598" s="29" t="str">
        <f ca="1">IF(KALINDO[[#This Row],[//]]="","",HYPERLINK("[NOTA.xlsx]NOTA!D"&amp;KALINDO[[#This Row],[//]]+2,"&gt;"))</f>
        <v/>
      </c>
      <c r="D598" s="29" t="str">
        <f>IF(KALINDO[[#This Row],[ID NOTA]]="","",INDEX(Table1[QB],MATCH(KALINDO[[#This Row],[ID NOTA]],Table1[ID],0)))</f>
        <v/>
      </c>
      <c r="E59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98" s="29"/>
      <c r="G598" s="30" t="str">
        <f ca="1">IF(KALINDO[[#This Row],[N_ID]]="","",INDEX(INDIRECT($2:$2),KALINDO[[#This Row],[//]]))</f>
        <v/>
      </c>
      <c r="H598" s="30" t="str">
        <f ca="1">IF(KALINDO[[#This Row],[N_ID]]="","",INDEX(INDIRECT($2:$2),KALINDO[[#This Row],[//]]))</f>
        <v/>
      </c>
      <c r="I598" s="32" t="str">
        <f ca="1">IF(KALINDO[[#This Row],[N_ID]]="","",INDEX(INDIRECT($2:$2),KALINDO[[#This Row],[//]]))</f>
        <v/>
      </c>
      <c r="J598" s="32" t="str">
        <f ca="1">IF(KALINDO[[#This Row],[//]]="","",INDEX([3]!db[NB PAJAK],KALINDO[[#This Row],[stt]]-1))</f>
        <v/>
      </c>
      <c r="K598" s="29" t="str">
        <f ca="1">IF(KALINDO[[#This Row],[//]]="","",INDEX(INDIRECT($2:$2),KALINDO[[#This Row],[//]]))</f>
        <v/>
      </c>
      <c r="L598" s="29" t="str">
        <f ca="1">IF(KALINDO[[#This Row],[//]]="","",INDEX(INDIRECT($2:$2),KALINDO[[#This Row],[//]]))</f>
        <v/>
      </c>
      <c r="M598" s="29" t="str">
        <f ca="1">IF(KALINDO[[#This Row],[//]]="","",INDEX(INDIRECT($2:$2),KALINDO[[#This Row],[//]]))</f>
        <v/>
      </c>
      <c r="N598" s="33" t="str">
        <f ca="1">IF(KALINDO[[#This Row],[//]]="","",INDEX(INDIRECT($2:$2),KALINDO[[#This Row],[//]]))</f>
        <v/>
      </c>
      <c r="O598" s="44" t="str">
        <f ca="1">IF(KALINDO[[#This Row],[//]]="","",INDEX(INDIRECT($2:$2),KALINDO[[#This Row],[//]]))</f>
        <v/>
      </c>
      <c r="P598" s="44" t="str">
        <f ca="1">IF(KALINDO[[#This Row],[//]]="","",IF(INDEX(INDIRECT($2:$2),KALINDO[[#This Row],[//]])="","",INDEX(INDIRECT($2:$2),KALINDO[[#This Row],[//]])))</f>
        <v/>
      </c>
      <c r="Q598" s="33" t="str">
        <f ca="1">IF(KALINDO[[#This Row],[//]]="","",INDEX(INDIRECT($2:$2),KALINDO[[#This Row],[//]]))</f>
        <v/>
      </c>
      <c r="R5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98" s="45" t="str">
        <f ca="1">IF(KALINDO[[#This Row],[//]]="","",IF(INDEX(INDIRECT($2:$2),KALINDO[[#This Row],[//]])="","",INDEX(INDIRECT($2:$2),KALINDO[[#This Row],[//]])))</f>
        <v/>
      </c>
      <c r="U598" s="32" t="str">
        <f ca="1">IF(KALINDO[[#This Row],[//]]="","",INDEX(INDIRECT($2:$2),KALINDO[[#This Row],[//]]))</f>
        <v/>
      </c>
      <c r="V598" s="32" t="str">
        <f ca="1">LOWER(SUBSTITUTE(SUBSTITUTE(SUBSTITUTE(SUBSTITUTE(SUBSTITUTE(SUBSTITUTE(SUBSTITUTE(KALINDO[[#This Row],[N.B.nota]]," ",""),"-",""),"(",""),")",""),".",""),",",""),"/",""))</f>
        <v/>
      </c>
      <c r="W598" s="32" t="str">
        <f ca="1">IF(KALINDO[[#This Row],[concat]]="","",MATCH(KALINDO[[#This Row],[concat]],[3]!db[NB NOTA_C],0)+1)</f>
        <v/>
      </c>
      <c r="X598" s="32" t="str">
        <f ca="1">IF(KALINDO[[#This Row],[N.B.nota]]="","",ADDRESS(ROW(KALINDO[QB]),COLUMN(KALINDO[QB]))&amp;":"&amp;ADDRESS(ROW(),COLUMN(KALINDO[QB])))</f>
        <v/>
      </c>
      <c r="Y598" s="46" t="str">
        <f ca="1">IF(KALINDO[[#This Row],[//]]="","",HYPERLINK("[../DB.xlsx]DB!e"&amp;MATCH(KALINDO[[#This Row],[concat]],[3]!db[NB NOTA_C],0)+1,"&gt;"))</f>
        <v/>
      </c>
      <c r="Z598" s="32" t="str">
        <f ca="1">IF(KALINDO[[#This Row],[ID NOTA]]="",INDIRECT(ADDRESS(ROW()-1,COLUMN())),KALINDO[[#This Row],[ID NOTA]])</f>
        <v>ID NOTA_H</v>
      </c>
    </row>
    <row r="599" spans="1:26" x14ac:dyDescent="0.25">
      <c r="A599" s="32"/>
      <c r="B599" s="29" t="str">
        <f>IF(KALINDO[[#This Row],[N_ID]]="","",INDEX(Table1[ID],MATCH(KALINDO[[#This Row],[N_ID]],Table1[N_ID],0)))</f>
        <v/>
      </c>
      <c r="C599" s="29" t="str">
        <f ca="1">IF(KALINDO[[#This Row],[//]]="","",HYPERLINK("[NOTA.xlsx]NOTA!D"&amp;KALINDO[[#This Row],[//]]+2,"&gt;"))</f>
        <v/>
      </c>
      <c r="D599" s="29" t="str">
        <f>IF(KALINDO[[#This Row],[ID NOTA]]="","",INDEX(Table1[QB],MATCH(KALINDO[[#This Row],[ID NOTA]],Table1[ID],0)))</f>
        <v/>
      </c>
      <c r="E59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599" s="29"/>
      <c r="G599" s="30" t="str">
        <f ca="1">IF(KALINDO[[#This Row],[N_ID]]="","",INDEX(INDIRECT($2:$2),KALINDO[[#This Row],[//]]))</f>
        <v/>
      </c>
      <c r="H599" s="30" t="str">
        <f ca="1">IF(KALINDO[[#This Row],[N_ID]]="","",INDEX(INDIRECT($2:$2),KALINDO[[#This Row],[//]]))</f>
        <v/>
      </c>
      <c r="I599" s="32" t="str">
        <f ca="1">IF(KALINDO[[#This Row],[N_ID]]="","",INDEX(INDIRECT($2:$2),KALINDO[[#This Row],[//]]))</f>
        <v/>
      </c>
      <c r="J599" s="32" t="str">
        <f ca="1">IF(KALINDO[[#This Row],[//]]="","",INDEX([3]!db[NB PAJAK],KALINDO[[#This Row],[stt]]-1))</f>
        <v/>
      </c>
      <c r="K599" s="29" t="str">
        <f ca="1">IF(KALINDO[[#This Row],[//]]="","",INDEX(INDIRECT($2:$2),KALINDO[[#This Row],[//]]))</f>
        <v/>
      </c>
      <c r="L599" s="29" t="str">
        <f ca="1">IF(KALINDO[[#This Row],[//]]="","",INDEX(INDIRECT($2:$2),KALINDO[[#This Row],[//]]))</f>
        <v/>
      </c>
      <c r="M599" s="29" t="str">
        <f ca="1">IF(KALINDO[[#This Row],[//]]="","",INDEX(INDIRECT($2:$2),KALINDO[[#This Row],[//]]))</f>
        <v/>
      </c>
      <c r="N599" s="33" t="str">
        <f ca="1">IF(KALINDO[[#This Row],[//]]="","",INDEX(INDIRECT($2:$2),KALINDO[[#This Row],[//]]))</f>
        <v/>
      </c>
      <c r="O599" s="44" t="str">
        <f ca="1">IF(KALINDO[[#This Row],[//]]="","",INDEX(INDIRECT($2:$2),KALINDO[[#This Row],[//]]))</f>
        <v/>
      </c>
      <c r="P599" s="44" t="str">
        <f ca="1">IF(KALINDO[[#This Row],[//]]="","",IF(INDEX(INDIRECT($2:$2),KALINDO[[#This Row],[//]])="","",INDEX(INDIRECT($2:$2),KALINDO[[#This Row],[//]])))</f>
        <v/>
      </c>
      <c r="Q599" s="33" t="str">
        <f ca="1">IF(KALINDO[[#This Row],[//]]="","",INDEX(INDIRECT($2:$2),KALINDO[[#This Row],[//]]))</f>
        <v/>
      </c>
      <c r="R5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5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599" s="45" t="str">
        <f ca="1">IF(KALINDO[[#This Row],[//]]="","",IF(INDEX(INDIRECT($2:$2),KALINDO[[#This Row],[//]])="","",INDEX(INDIRECT($2:$2),KALINDO[[#This Row],[//]])))</f>
        <v/>
      </c>
      <c r="U599" s="32" t="str">
        <f ca="1">IF(KALINDO[[#This Row],[//]]="","",INDEX(INDIRECT($2:$2),KALINDO[[#This Row],[//]]))</f>
        <v/>
      </c>
      <c r="V599" s="32" t="str">
        <f ca="1">LOWER(SUBSTITUTE(SUBSTITUTE(SUBSTITUTE(SUBSTITUTE(SUBSTITUTE(SUBSTITUTE(SUBSTITUTE(KALINDO[[#This Row],[N.B.nota]]," ",""),"-",""),"(",""),")",""),".",""),",",""),"/",""))</f>
        <v/>
      </c>
      <c r="W599" s="32" t="str">
        <f ca="1">IF(KALINDO[[#This Row],[concat]]="","",MATCH(KALINDO[[#This Row],[concat]],[3]!db[NB NOTA_C],0)+1)</f>
        <v/>
      </c>
      <c r="X599" s="32" t="str">
        <f ca="1">IF(KALINDO[[#This Row],[N.B.nota]]="","",ADDRESS(ROW(KALINDO[QB]),COLUMN(KALINDO[QB]))&amp;":"&amp;ADDRESS(ROW(),COLUMN(KALINDO[QB])))</f>
        <v/>
      </c>
      <c r="Y599" s="46" t="str">
        <f ca="1">IF(KALINDO[[#This Row],[//]]="","",HYPERLINK("[../DB.xlsx]DB!e"&amp;MATCH(KALINDO[[#This Row],[concat]],[3]!db[NB NOTA_C],0)+1,"&gt;"))</f>
        <v/>
      </c>
      <c r="Z599" s="32" t="str">
        <f ca="1">IF(KALINDO[[#This Row],[ID NOTA]]="",INDIRECT(ADDRESS(ROW()-1,COLUMN())),KALINDO[[#This Row],[ID NOTA]])</f>
        <v>ID NOTA_H</v>
      </c>
    </row>
    <row r="600" spans="1:26" x14ac:dyDescent="0.25">
      <c r="A600" s="32"/>
      <c r="B600" s="29" t="str">
        <f>IF(KALINDO[[#This Row],[N_ID]]="","",INDEX(Table1[ID],MATCH(KALINDO[[#This Row],[N_ID]],Table1[N_ID],0)))</f>
        <v/>
      </c>
      <c r="C600" s="29" t="str">
        <f ca="1">IF(KALINDO[[#This Row],[//]]="","",HYPERLINK("[NOTA.xlsx]NOTA!D"&amp;KALINDO[[#This Row],[//]]+2,"&gt;"))</f>
        <v/>
      </c>
      <c r="D600" s="29" t="str">
        <f>IF(KALINDO[[#This Row],[ID NOTA]]="","",INDEX(Table1[QB],MATCH(KALINDO[[#This Row],[ID NOTA]],Table1[ID],0)))</f>
        <v/>
      </c>
      <c r="E60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00" s="29"/>
      <c r="G600" s="30" t="str">
        <f ca="1">IF(KALINDO[[#This Row],[N_ID]]="","",INDEX(INDIRECT($2:$2),KALINDO[[#This Row],[//]]))</f>
        <v/>
      </c>
      <c r="H600" s="30" t="str">
        <f ca="1">IF(KALINDO[[#This Row],[N_ID]]="","",INDEX(INDIRECT($2:$2),KALINDO[[#This Row],[//]]))</f>
        <v/>
      </c>
      <c r="I600" s="32" t="str">
        <f ca="1">IF(KALINDO[[#This Row],[N_ID]]="","",INDEX(INDIRECT($2:$2),KALINDO[[#This Row],[//]]))</f>
        <v/>
      </c>
      <c r="J600" s="32" t="str">
        <f ca="1">IF(KALINDO[[#This Row],[//]]="","",INDEX([3]!db[NB PAJAK],KALINDO[[#This Row],[stt]]-1))</f>
        <v/>
      </c>
      <c r="K600" s="29" t="str">
        <f ca="1">IF(KALINDO[[#This Row],[//]]="","",INDEX(INDIRECT($2:$2),KALINDO[[#This Row],[//]]))</f>
        <v/>
      </c>
      <c r="L600" s="29" t="str">
        <f ca="1">IF(KALINDO[[#This Row],[//]]="","",INDEX(INDIRECT($2:$2),KALINDO[[#This Row],[//]]))</f>
        <v/>
      </c>
      <c r="M600" s="29" t="str">
        <f ca="1">IF(KALINDO[[#This Row],[//]]="","",INDEX(INDIRECT($2:$2),KALINDO[[#This Row],[//]]))</f>
        <v/>
      </c>
      <c r="N600" s="33" t="str">
        <f ca="1">IF(KALINDO[[#This Row],[//]]="","",INDEX(INDIRECT($2:$2),KALINDO[[#This Row],[//]]))</f>
        <v/>
      </c>
      <c r="O600" s="44" t="str">
        <f ca="1">IF(KALINDO[[#This Row],[//]]="","",INDEX(INDIRECT($2:$2),KALINDO[[#This Row],[//]]))</f>
        <v/>
      </c>
      <c r="P600" s="44" t="str">
        <f ca="1">IF(KALINDO[[#This Row],[//]]="","",IF(INDEX(INDIRECT($2:$2),KALINDO[[#This Row],[//]])="","",INDEX(INDIRECT($2:$2),KALINDO[[#This Row],[//]])))</f>
        <v/>
      </c>
      <c r="Q600" s="33" t="str">
        <f ca="1">IF(KALINDO[[#This Row],[//]]="","",INDEX(INDIRECT($2:$2),KALINDO[[#This Row],[//]]))</f>
        <v/>
      </c>
      <c r="R6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00" s="45" t="str">
        <f ca="1">IF(KALINDO[[#This Row],[//]]="","",IF(INDEX(INDIRECT($2:$2),KALINDO[[#This Row],[//]])="","",INDEX(INDIRECT($2:$2),KALINDO[[#This Row],[//]])))</f>
        <v/>
      </c>
      <c r="U600" s="32" t="str">
        <f ca="1">IF(KALINDO[[#This Row],[//]]="","",INDEX(INDIRECT($2:$2),KALINDO[[#This Row],[//]]))</f>
        <v/>
      </c>
      <c r="V600" s="32" t="str">
        <f ca="1">LOWER(SUBSTITUTE(SUBSTITUTE(SUBSTITUTE(SUBSTITUTE(SUBSTITUTE(SUBSTITUTE(SUBSTITUTE(KALINDO[[#This Row],[N.B.nota]]," ",""),"-",""),"(",""),")",""),".",""),",",""),"/",""))</f>
        <v/>
      </c>
      <c r="W600" s="32" t="str">
        <f ca="1">IF(KALINDO[[#This Row],[concat]]="","",MATCH(KALINDO[[#This Row],[concat]],[3]!db[NB NOTA_C],0)+1)</f>
        <v/>
      </c>
      <c r="X600" s="32" t="str">
        <f ca="1">IF(KALINDO[[#This Row],[N.B.nota]]="","",ADDRESS(ROW(KALINDO[QB]),COLUMN(KALINDO[QB]))&amp;":"&amp;ADDRESS(ROW(),COLUMN(KALINDO[QB])))</f>
        <v/>
      </c>
      <c r="Y600" s="46" t="str">
        <f ca="1">IF(KALINDO[[#This Row],[//]]="","",HYPERLINK("[../DB.xlsx]DB!e"&amp;MATCH(KALINDO[[#This Row],[concat]],[3]!db[NB NOTA_C],0)+1,"&gt;"))</f>
        <v/>
      </c>
      <c r="Z600" s="32" t="str">
        <f ca="1">IF(KALINDO[[#This Row],[ID NOTA]]="",INDIRECT(ADDRESS(ROW()-1,COLUMN())),KALINDO[[#This Row],[ID NOTA]])</f>
        <v>ID NOTA_H</v>
      </c>
    </row>
    <row r="601" spans="1:26" x14ac:dyDescent="0.25">
      <c r="A601" s="32"/>
      <c r="B601" s="29" t="str">
        <f>IF(KALINDO[[#This Row],[N_ID]]="","",INDEX(Table1[ID],MATCH(KALINDO[[#This Row],[N_ID]],Table1[N_ID],0)))</f>
        <v/>
      </c>
      <c r="C601" s="29" t="str">
        <f ca="1">IF(KALINDO[[#This Row],[//]]="","",HYPERLINK("[NOTA.xlsx]NOTA!D"&amp;KALINDO[[#This Row],[//]]+2,"&gt;"))</f>
        <v/>
      </c>
      <c r="D601" s="29" t="str">
        <f>IF(KALINDO[[#This Row],[ID NOTA]]="","",INDEX(Table1[QB],MATCH(KALINDO[[#This Row],[ID NOTA]],Table1[ID],0)))</f>
        <v/>
      </c>
      <c r="E60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01" s="29"/>
      <c r="G601" s="30" t="str">
        <f ca="1">IF(KALINDO[[#This Row],[N_ID]]="","",INDEX(INDIRECT($2:$2),KALINDO[[#This Row],[//]]))</f>
        <v/>
      </c>
      <c r="H601" s="30" t="str">
        <f ca="1">IF(KALINDO[[#This Row],[N_ID]]="","",INDEX(INDIRECT($2:$2),KALINDO[[#This Row],[//]]))</f>
        <v/>
      </c>
      <c r="I601" s="32" t="str">
        <f ca="1">IF(KALINDO[[#This Row],[N_ID]]="","",INDEX(INDIRECT($2:$2),KALINDO[[#This Row],[//]]))</f>
        <v/>
      </c>
      <c r="J601" s="32" t="str">
        <f ca="1">IF(KALINDO[[#This Row],[//]]="","",INDEX([3]!db[NB PAJAK],KALINDO[[#This Row],[stt]]-1))</f>
        <v/>
      </c>
      <c r="K601" s="29" t="str">
        <f ca="1">IF(KALINDO[[#This Row],[//]]="","",INDEX(INDIRECT($2:$2),KALINDO[[#This Row],[//]]))</f>
        <v/>
      </c>
      <c r="L601" s="29" t="str">
        <f ca="1">IF(KALINDO[[#This Row],[//]]="","",INDEX(INDIRECT($2:$2),KALINDO[[#This Row],[//]]))</f>
        <v/>
      </c>
      <c r="M601" s="29" t="str">
        <f ca="1">IF(KALINDO[[#This Row],[//]]="","",INDEX(INDIRECT($2:$2),KALINDO[[#This Row],[//]]))</f>
        <v/>
      </c>
      <c r="N601" s="33" t="str">
        <f ca="1">IF(KALINDO[[#This Row],[//]]="","",INDEX(INDIRECT($2:$2),KALINDO[[#This Row],[//]]))</f>
        <v/>
      </c>
      <c r="O601" s="44" t="str">
        <f ca="1">IF(KALINDO[[#This Row],[//]]="","",INDEX(INDIRECT($2:$2),KALINDO[[#This Row],[//]]))</f>
        <v/>
      </c>
      <c r="P601" s="44" t="str">
        <f ca="1">IF(KALINDO[[#This Row],[//]]="","",IF(INDEX(INDIRECT($2:$2),KALINDO[[#This Row],[//]])="","",INDEX(INDIRECT($2:$2),KALINDO[[#This Row],[//]])))</f>
        <v/>
      </c>
      <c r="Q601" s="33" t="str">
        <f ca="1">IF(KALINDO[[#This Row],[//]]="","",INDEX(INDIRECT($2:$2),KALINDO[[#This Row],[//]]))</f>
        <v/>
      </c>
      <c r="R6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01" s="45" t="str">
        <f ca="1">IF(KALINDO[[#This Row],[//]]="","",IF(INDEX(INDIRECT($2:$2),KALINDO[[#This Row],[//]])="","",INDEX(INDIRECT($2:$2),KALINDO[[#This Row],[//]])))</f>
        <v/>
      </c>
      <c r="U601" s="32" t="str">
        <f ca="1">IF(KALINDO[[#This Row],[//]]="","",INDEX(INDIRECT($2:$2),KALINDO[[#This Row],[//]]))</f>
        <v/>
      </c>
      <c r="V601" s="32" t="str">
        <f ca="1">LOWER(SUBSTITUTE(SUBSTITUTE(SUBSTITUTE(SUBSTITUTE(SUBSTITUTE(SUBSTITUTE(SUBSTITUTE(KALINDO[[#This Row],[N.B.nota]]," ",""),"-",""),"(",""),")",""),".",""),",",""),"/",""))</f>
        <v/>
      </c>
      <c r="W601" s="32" t="str">
        <f ca="1">IF(KALINDO[[#This Row],[concat]]="","",MATCH(KALINDO[[#This Row],[concat]],[3]!db[NB NOTA_C],0)+1)</f>
        <v/>
      </c>
      <c r="X601" s="32" t="str">
        <f ca="1">IF(KALINDO[[#This Row],[N.B.nota]]="","",ADDRESS(ROW(KALINDO[QB]),COLUMN(KALINDO[QB]))&amp;":"&amp;ADDRESS(ROW(),COLUMN(KALINDO[QB])))</f>
        <v/>
      </c>
      <c r="Y601" s="46" t="str">
        <f ca="1">IF(KALINDO[[#This Row],[//]]="","",HYPERLINK("[../DB.xlsx]DB!e"&amp;MATCH(KALINDO[[#This Row],[concat]],[3]!db[NB NOTA_C],0)+1,"&gt;"))</f>
        <v/>
      </c>
      <c r="Z601" s="32" t="str">
        <f ca="1">IF(KALINDO[[#This Row],[ID NOTA]]="",INDIRECT(ADDRESS(ROW()-1,COLUMN())),KALINDO[[#This Row],[ID NOTA]])</f>
        <v>ID NOTA_H</v>
      </c>
    </row>
    <row r="602" spans="1:26" x14ac:dyDescent="0.25">
      <c r="A602" s="32"/>
      <c r="B602" s="29" t="str">
        <f>IF(KALINDO[[#This Row],[N_ID]]="","",INDEX(Table1[ID],MATCH(KALINDO[[#This Row],[N_ID]],Table1[N_ID],0)))</f>
        <v/>
      </c>
      <c r="C602" s="29" t="str">
        <f ca="1">IF(KALINDO[[#This Row],[//]]="","",HYPERLINK("[NOTA.xlsx]NOTA!D"&amp;KALINDO[[#This Row],[//]]+2,"&gt;"))</f>
        <v/>
      </c>
      <c r="D602" s="29" t="str">
        <f>IF(KALINDO[[#This Row],[ID NOTA]]="","",INDEX(Table1[QB],MATCH(KALINDO[[#This Row],[ID NOTA]],Table1[ID],0)))</f>
        <v/>
      </c>
      <c r="E60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02" s="29"/>
      <c r="G602" s="30" t="str">
        <f ca="1">IF(KALINDO[[#This Row],[N_ID]]="","",INDEX(INDIRECT($2:$2),KALINDO[[#This Row],[//]]))</f>
        <v/>
      </c>
      <c r="H602" s="30" t="str">
        <f ca="1">IF(KALINDO[[#This Row],[N_ID]]="","",INDEX(INDIRECT($2:$2),KALINDO[[#This Row],[//]]))</f>
        <v/>
      </c>
      <c r="I602" s="32" t="str">
        <f ca="1">IF(KALINDO[[#This Row],[N_ID]]="","",INDEX(INDIRECT($2:$2),KALINDO[[#This Row],[//]]))</f>
        <v/>
      </c>
      <c r="J602" s="32" t="str">
        <f ca="1">IF(KALINDO[[#This Row],[//]]="","",INDEX([3]!db[NB PAJAK],KALINDO[[#This Row],[stt]]-1))</f>
        <v/>
      </c>
      <c r="K602" s="29" t="str">
        <f ca="1">IF(KALINDO[[#This Row],[//]]="","",INDEX(INDIRECT($2:$2),KALINDO[[#This Row],[//]]))</f>
        <v/>
      </c>
      <c r="L602" s="29" t="str">
        <f ca="1">IF(KALINDO[[#This Row],[//]]="","",INDEX(INDIRECT($2:$2),KALINDO[[#This Row],[//]]))</f>
        <v/>
      </c>
      <c r="M602" s="29" t="str">
        <f ca="1">IF(KALINDO[[#This Row],[//]]="","",INDEX(INDIRECT($2:$2),KALINDO[[#This Row],[//]]))</f>
        <v/>
      </c>
      <c r="N602" s="33" t="str">
        <f ca="1">IF(KALINDO[[#This Row],[//]]="","",INDEX(INDIRECT($2:$2),KALINDO[[#This Row],[//]]))</f>
        <v/>
      </c>
      <c r="O602" s="44" t="str">
        <f ca="1">IF(KALINDO[[#This Row],[//]]="","",INDEX(INDIRECT($2:$2),KALINDO[[#This Row],[//]]))</f>
        <v/>
      </c>
      <c r="P602" s="44" t="str">
        <f ca="1">IF(KALINDO[[#This Row],[//]]="","",IF(INDEX(INDIRECT($2:$2),KALINDO[[#This Row],[//]])="","",INDEX(INDIRECT($2:$2),KALINDO[[#This Row],[//]])))</f>
        <v/>
      </c>
      <c r="Q602" s="33" t="str">
        <f ca="1">IF(KALINDO[[#This Row],[//]]="","",INDEX(INDIRECT($2:$2),KALINDO[[#This Row],[//]]))</f>
        <v/>
      </c>
      <c r="R6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02" s="45" t="str">
        <f ca="1">IF(KALINDO[[#This Row],[//]]="","",IF(INDEX(INDIRECT($2:$2),KALINDO[[#This Row],[//]])="","",INDEX(INDIRECT($2:$2),KALINDO[[#This Row],[//]])))</f>
        <v/>
      </c>
      <c r="U602" s="32" t="str">
        <f ca="1">IF(KALINDO[[#This Row],[//]]="","",INDEX(INDIRECT($2:$2),KALINDO[[#This Row],[//]]))</f>
        <v/>
      </c>
      <c r="V602" s="32" t="str">
        <f ca="1">LOWER(SUBSTITUTE(SUBSTITUTE(SUBSTITUTE(SUBSTITUTE(SUBSTITUTE(SUBSTITUTE(SUBSTITUTE(KALINDO[[#This Row],[N.B.nota]]," ",""),"-",""),"(",""),")",""),".",""),",",""),"/",""))</f>
        <v/>
      </c>
      <c r="W602" s="32" t="str">
        <f ca="1">IF(KALINDO[[#This Row],[concat]]="","",MATCH(KALINDO[[#This Row],[concat]],[3]!db[NB NOTA_C],0)+1)</f>
        <v/>
      </c>
      <c r="X602" s="32" t="str">
        <f ca="1">IF(KALINDO[[#This Row],[N.B.nota]]="","",ADDRESS(ROW(KALINDO[QB]),COLUMN(KALINDO[QB]))&amp;":"&amp;ADDRESS(ROW(),COLUMN(KALINDO[QB])))</f>
        <v/>
      </c>
      <c r="Y602" s="46" t="str">
        <f ca="1">IF(KALINDO[[#This Row],[//]]="","",HYPERLINK("[../DB.xlsx]DB!e"&amp;MATCH(KALINDO[[#This Row],[concat]],[3]!db[NB NOTA_C],0)+1,"&gt;"))</f>
        <v/>
      </c>
      <c r="Z602" s="32" t="str">
        <f ca="1">IF(KALINDO[[#This Row],[ID NOTA]]="",INDIRECT(ADDRESS(ROW()-1,COLUMN())),KALINDO[[#This Row],[ID NOTA]])</f>
        <v>ID NOTA_H</v>
      </c>
    </row>
    <row r="603" spans="1:26" x14ac:dyDescent="0.25">
      <c r="A603" s="32"/>
      <c r="B603" s="29" t="str">
        <f>IF(KALINDO[[#This Row],[N_ID]]="","",INDEX(Table1[ID],MATCH(KALINDO[[#This Row],[N_ID]],Table1[N_ID],0)))</f>
        <v/>
      </c>
      <c r="C603" s="29" t="str">
        <f ca="1">IF(KALINDO[[#This Row],[//]]="","",HYPERLINK("[NOTA.xlsx]NOTA!D"&amp;KALINDO[[#This Row],[//]]+2,"&gt;"))</f>
        <v/>
      </c>
      <c r="D603" s="29" t="str">
        <f>IF(KALINDO[[#This Row],[ID NOTA]]="","",INDEX(Table1[QB],MATCH(KALINDO[[#This Row],[ID NOTA]],Table1[ID],0)))</f>
        <v/>
      </c>
      <c r="E60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03" s="29"/>
      <c r="G603" s="30" t="str">
        <f ca="1">IF(KALINDO[[#This Row],[N_ID]]="","",INDEX(INDIRECT($2:$2),KALINDO[[#This Row],[//]]))</f>
        <v/>
      </c>
      <c r="H603" s="30" t="str">
        <f ca="1">IF(KALINDO[[#This Row],[N_ID]]="","",INDEX(INDIRECT($2:$2),KALINDO[[#This Row],[//]]))</f>
        <v/>
      </c>
      <c r="I603" s="32" t="str">
        <f ca="1">IF(KALINDO[[#This Row],[N_ID]]="","",INDEX(INDIRECT($2:$2),KALINDO[[#This Row],[//]]))</f>
        <v/>
      </c>
      <c r="J603" s="32" t="str">
        <f ca="1">IF(KALINDO[[#This Row],[//]]="","",INDEX([3]!db[NB PAJAK],KALINDO[[#This Row],[stt]]-1))</f>
        <v/>
      </c>
      <c r="K603" s="29" t="str">
        <f ca="1">IF(KALINDO[[#This Row],[//]]="","",INDEX(INDIRECT($2:$2),KALINDO[[#This Row],[//]]))</f>
        <v/>
      </c>
      <c r="L603" s="29" t="str">
        <f ca="1">IF(KALINDO[[#This Row],[//]]="","",INDEX(INDIRECT($2:$2),KALINDO[[#This Row],[//]]))</f>
        <v/>
      </c>
      <c r="M603" s="29" t="str">
        <f ca="1">IF(KALINDO[[#This Row],[//]]="","",INDEX(INDIRECT($2:$2),KALINDO[[#This Row],[//]]))</f>
        <v/>
      </c>
      <c r="N603" s="33" t="str">
        <f ca="1">IF(KALINDO[[#This Row],[//]]="","",INDEX(INDIRECT($2:$2),KALINDO[[#This Row],[//]]))</f>
        <v/>
      </c>
      <c r="O603" s="44" t="str">
        <f ca="1">IF(KALINDO[[#This Row],[//]]="","",INDEX(INDIRECT($2:$2),KALINDO[[#This Row],[//]]))</f>
        <v/>
      </c>
      <c r="P603" s="44" t="str">
        <f ca="1">IF(KALINDO[[#This Row],[//]]="","",IF(INDEX(INDIRECT($2:$2),KALINDO[[#This Row],[//]])="","",INDEX(INDIRECT($2:$2),KALINDO[[#This Row],[//]])))</f>
        <v/>
      </c>
      <c r="Q603" s="33" t="str">
        <f ca="1">IF(KALINDO[[#This Row],[//]]="","",INDEX(INDIRECT($2:$2),KALINDO[[#This Row],[//]]))</f>
        <v/>
      </c>
      <c r="R6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03" s="45" t="str">
        <f ca="1">IF(KALINDO[[#This Row],[//]]="","",IF(INDEX(INDIRECT($2:$2),KALINDO[[#This Row],[//]])="","",INDEX(INDIRECT($2:$2),KALINDO[[#This Row],[//]])))</f>
        <v/>
      </c>
      <c r="U603" s="32" t="str">
        <f ca="1">IF(KALINDO[[#This Row],[//]]="","",INDEX(INDIRECT($2:$2),KALINDO[[#This Row],[//]]))</f>
        <v/>
      </c>
      <c r="V603" s="32" t="str">
        <f ca="1">LOWER(SUBSTITUTE(SUBSTITUTE(SUBSTITUTE(SUBSTITUTE(SUBSTITUTE(SUBSTITUTE(SUBSTITUTE(KALINDO[[#This Row],[N.B.nota]]," ",""),"-",""),"(",""),")",""),".",""),",",""),"/",""))</f>
        <v/>
      </c>
      <c r="W603" s="32" t="str">
        <f ca="1">IF(KALINDO[[#This Row],[concat]]="","",MATCH(KALINDO[[#This Row],[concat]],[3]!db[NB NOTA_C],0)+1)</f>
        <v/>
      </c>
      <c r="X603" s="32" t="str">
        <f ca="1">IF(KALINDO[[#This Row],[N.B.nota]]="","",ADDRESS(ROW(KALINDO[QB]),COLUMN(KALINDO[QB]))&amp;":"&amp;ADDRESS(ROW(),COLUMN(KALINDO[QB])))</f>
        <v/>
      </c>
      <c r="Y603" s="46" t="str">
        <f ca="1">IF(KALINDO[[#This Row],[//]]="","",HYPERLINK("[../DB.xlsx]DB!e"&amp;MATCH(KALINDO[[#This Row],[concat]],[3]!db[NB NOTA_C],0)+1,"&gt;"))</f>
        <v/>
      </c>
      <c r="Z603" s="32" t="str">
        <f ca="1">IF(KALINDO[[#This Row],[ID NOTA]]="",INDIRECT(ADDRESS(ROW()-1,COLUMN())),KALINDO[[#This Row],[ID NOTA]])</f>
        <v>ID NOTA_H</v>
      </c>
    </row>
    <row r="604" spans="1:26" x14ac:dyDescent="0.25">
      <c r="A604" s="32"/>
      <c r="B604" s="29" t="str">
        <f>IF(KALINDO[[#This Row],[N_ID]]="","",INDEX(Table1[ID],MATCH(KALINDO[[#This Row],[N_ID]],Table1[N_ID],0)))</f>
        <v/>
      </c>
      <c r="C604" s="29" t="str">
        <f ca="1">IF(KALINDO[[#This Row],[//]]="","",HYPERLINK("[NOTA.xlsx]NOTA!D"&amp;KALINDO[[#This Row],[//]]+2,"&gt;"))</f>
        <v/>
      </c>
      <c r="D604" s="29" t="str">
        <f>IF(KALINDO[[#This Row],[ID NOTA]]="","",INDEX(Table1[QB],MATCH(KALINDO[[#This Row],[ID NOTA]],Table1[ID],0)))</f>
        <v/>
      </c>
      <c r="E60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04" s="29"/>
      <c r="G604" s="30" t="str">
        <f ca="1">IF(KALINDO[[#This Row],[N_ID]]="","",INDEX(INDIRECT($2:$2),KALINDO[[#This Row],[//]]))</f>
        <v/>
      </c>
      <c r="H604" s="30" t="str">
        <f ca="1">IF(KALINDO[[#This Row],[N_ID]]="","",INDEX(INDIRECT($2:$2),KALINDO[[#This Row],[//]]))</f>
        <v/>
      </c>
      <c r="I604" s="32" t="str">
        <f ca="1">IF(KALINDO[[#This Row],[N_ID]]="","",INDEX(INDIRECT($2:$2),KALINDO[[#This Row],[//]]))</f>
        <v/>
      </c>
      <c r="J604" s="32" t="str">
        <f ca="1">IF(KALINDO[[#This Row],[//]]="","",INDEX([3]!db[NB PAJAK],KALINDO[[#This Row],[stt]]-1))</f>
        <v/>
      </c>
      <c r="K604" s="29" t="str">
        <f ca="1">IF(KALINDO[[#This Row],[//]]="","",INDEX(INDIRECT($2:$2),KALINDO[[#This Row],[//]]))</f>
        <v/>
      </c>
      <c r="L604" s="29" t="str">
        <f ca="1">IF(KALINDO[[#This Row],[//]]="","",INDEX(INDIRECT($2:$2),KALINDO[[#This Row],[//]]))</f>
        <v/>
      </c>
      <c r="M604" s="29" t="str">
        <f ca="1">IF(KALINDO[[#This Row],[//]]="","",INDEX(INDIRECT($2:$2),KALINDO[[#This Row],[//]]))</f>
        <v/>
      </c>
      <c r="N604" s="33" t="str">
        <f ca="1">IF(KALINDO[[#This Row],[//]]="","",INDEX(INDIRECT($2:$2),KALINDO[[#This Row],[//]]))</f>
        <v/>
      </c>
      <c r="O604" s="44" t="str">
        <f ca="1">IF(KALINDO[[#This Row],[//]]="","",INDEX(INDIRECT($2:$2),KALINDO[[#This Row],[//]]))</f>
        <v/>
      </c>
      <c r="P604" s="44" t="str">
        <f ca="1">IF(KALINDO[[#This Row],[//]]="","",IF(INDEX(INDIRECT($2:$2),KALINDO[[#This Row],[//]])="","",INDEX(INDIRECT($2:$2),KALINDO[[#This Row],[//]])))</f>
        <v/>
      </c>
      <c r="Q604" s="33" t="str">
        <f ca="1">IF(KALINDO[[#This Row],[//]]="","",INDEX(INDIRECT($2:$2),KALINDO[[#This Row],[//]]))</f>
        <v/>
      </c>
      <c r="R6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04" s="45" t="str">
        <f ca="1">IF(KALINDO[[#This Row],[//]]="","",IF(INDEX(INDIRECT($2:$2),KALINDO[[#This Row],[//]])="","",INDEX(INDIRECT($2:$2),KALINDO[[#This Row],[//]])))</f>
        <v/>
      </c>
      <c r="U604" s="32" t="str">
        <f ca="1">IF(KALINDO[[#This Row],[//]]="","",INDEX(INDIRECT($2:$2),KALINDO[[#This Row],[//]]))</f>
        <v/>
      </c>
      <c r="V604" s="32" t="str">
        <f ca="1">LOWER(SUBSTITUTE(SUBSTITUTE(SUBSTITUTE(SUBSTITUTE(SUBSTITUTE(SUBSTITUTE(SUBSTITUTE(KALINDO[[#This Row],[N.B.nota]]," ",""),"-",""),"(",""),")",""),".",""),",",""),"/",""))</f>
        <v/>
      </c>
      <c r="W604" s="32" t="str">
        <f ca="1">IF(KALINDO[[#This Row],[concat]]="","",MATCH(KALINDO[[#This Row],[concat]],[3]!db[NB NOTA_C],0)+1)</f>
        <v/>
      </c>
      <c r="X604" s="32" t="str">
        <f ca="1">IF(KALINDO[[#This Row],[N.B.nota]]="","",ADDRESS(ROW(KALINDO[QB]),COLUMN(KALINDO[QB]))&amp;":"&amp;ADDRESS(ROW(),COLUMN(KALINDO[QB])))</f>
        <v/>
      </c>
      <c r="Y604" s="46" t="str">
        <f ca="1">IF(KALINDO[[#This Row],[//]]="","",HYPERLINK("[../DB.xlsx]DB!e"&amp;MATCH(KALINDO[[#This Row],[concat]],[3]!db[NB NOTA_C],0)+1,"&gt;"))</f>
        <v/>
      </c>
      <c r="Z604" s="32" t="str">
        <f ca="1">IF(KALINDO[[#This Row],[ID NOTA]]="",INDIRECT(ADDRESS(ROW()-1,COLUMN())),KALINDO[[#This Row],[ID NOTA]])</f>
        <v>ID NOTA_H</v>
      </c>
    </row>
    <row r="605" spans="1:26" x14ac:dyDescent="0.25">
      <c r="A605" s="32"/>
      <c r="B605" s="29" t="str">
        <f>IF(KALINDO[[#This Row],[N_ID]]="","",INDEX(Table1[ID],MATCH(KALINDO[[#This Row],[N_ID]],Table1[N_ID],0)))</f>
        <v/>
      </c>
      <c r="C605" s="29" t="str">
        <f ca="1">IF(KALINDO[[#This Row],[//]]="","",HYPERLINK("[NOTA.xlsx]NOTA!D"&amp;KALINDO[[#This Row],[//]]+2,"&gt;"))</f>
        <v/>
      </c>
      <c r="D605" s="29" t="str">
        <f>IF(KALINDO[[#This Row],[ID NOTA]]="","",INDEX(Table1[QB],MATCH(KALINDO[[#This Row],[ID NOTA]],Table1[ID],0)))</f>
        <v/>
      </c>
      <c r="E60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05" s="29"/>
      <c r="G605" s="30" t="str">
        <f ca="1">IF(KALINDO[[#This Row],[N_ID]]="","",INDEX(INDIRECT($2:$2),KALINDO[[#This Row],[//]]))</f>
        <v/>
      </c>
      <c r="H605" s="30" t="str">
        <f ca="1">IF(KALINDO[[#This Row],[N_ID]]="","",INDEX(INDIRECT($2:$2),KALINDO[[#This Row],[//]]))</f>
        <v/>
      </c>
      <c r="I605" s="32" t="str">
        <f ca="1">IF(KALINDO[[#This Row],[N_ID]]="","",INDEX(INDIRECT($2:$2),KALINDO[[#This Row],[//]]))</f>
        <v/>
      </c>
      <c r="J605" s="32" t="str">
        <f ca="1">IF(KALINDO[[#This Row],[//]]="","",INDEX([3]!db[NB PAJAK],KALINDO[[#This Row],[stt]]-1))</f>
        <v/>
      </c>
      <c r="K605" s="29" t="str">
        <f ca="1">IF(KALINDO[[#This Row],[//]]="","",INDEX(INDIRECT($2:$2),KALINDO[[#This Row],[//]]))</f>
        <v/>
      </c>
      <c r="L605" s="29" t="str">
        <f ca="1">IF(KALINDO[[#This Row],[//]]="","",INDEX(INDIRECT($2:$2),KALINDO[[#This Row],[//]]))</f>
        <v/>
      </c>
      <c r="M605" s="29" t="str">
        <f ca="1">IF(KALINDO[[#This Row],[//]]="","",INDEX(INDIRECT($2:$2),KALINDO[[#This Row],[//]]))</f>
        <v/>
      </c>
      <c r="N605" s="33" t="str">
        <f ca="1">IF(KALINDO[[#This Row],[//]]="","",INDEX(INDIRECT($2:$2),KALINDO[[#This Row],[//]]))</f>
        <v/>
      </c>
      <c r="O605" s="44" t="str">
        <f ca="1">IF(KALINDO[[#This Row],[//]]="","",INDEX(INDIRECT($2:$2),KALINDO[[#This Row],[//]]))</f>
        <v/>
      </c>
      <c r="P605" s="44" t="str">
        <f ca="1">IF(KALINDO[[#This Row],[//]]="","",IF(INDEX(INDIRECT($2:$2),KALINDO[[#This Row],[//]])="","",INDEX(INDIRECT($2:$2),KALINDO[[#This Row],[//]])))</f>
        <v/>
      </c>
      <c r="Q605" s="33" t="str">
        <f ca="1">IF(KALINDO[[#This Row],[//]]="","",INDEX(INDIRECT($2:$2),KALINDO[[#This Row],[//]]))</f>
        <v/>
      </c>
      <c r="R6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05" s="45" t="str">
        <f ca="1">IF(KALINDO[[#This Row],[//]]="","",IF(INDEX(INDIRECT($2:$2),KALINDO[[#This Row],[//]])="","",INDEX(INDIRECT($2:$2),KALINDO[[#This Row],[//]])))</f>
        <v/>
      </c>
      <c r="U605" s="32" t="str">
        <f ca="1">IF(KALINDO[[#This Row],[//]]="","",INDEX(INDIRECT($2:$2),KALINDO[[#This Row],[//]]))</f>
        <v/>
      </c>
      <c r="V605" s="32" t="str">
        <f ca="1">LOWER(SUBSTITUTE(SUBSTITUTE(SUBSTITUTE(SUBSTITUTE(SUBSTITUTE(SUBSTITUTE(SUBSTITUTE(KALINDO[[#This Row],[N.B.nota]]," ",""),"-",""),"(",""),")",""),".",""),",",""),"/",""))</f>
        <v/>
      </c>
      <c r="W605" s="32" t="str">
        <f ca="1">IF(KALINDO[[#This Row],[concat]]="","",MATCH(KALINDO[[#This Row],[concat]],[3]!db[NB NOTA_C],0)+1)</f>
        <v/>
      </c>
      <c r="X605" s="32" t="str">
        <f ca="1">IF(KALINDO[[#This Row],[N.B.nota]]="","",ADDRESS(ROW(KALINDO[QB]),COLUMN(KALINDO[QB]))&amp;":"&amp;ADDRESS(ROW(),COLUMN(KALINDO[QB])))</f>
        <v/>
      </c>
      <c r="Y605" s="46" t="str">
        <f ca="1">IF(KALINDO[[#This Row],[//]]="","",HYPERLINK("[../DB.xlsx]DB!e"&amp;MATCH(KALINDO[[#This Row],[concat]],[3]!db[NB NOTA_C],0)+1,"&gt;"))</f>
        <v/>
      </c>
      <c r="Z605" s="32" t="str">
        <f ca="1">IF(KALINDO[[#This Row],[ID NOTA]]="",INDIRECT(ADDRESS(ROW()-1,COLUMN())),KALINDO[[#This Row],[ID NOTA]])</f>
        <v>ID NOTA_H</v>
      </c>
    </row>
    <row r="606" spans="1:26" x14ac:dyDescent="0.25">
      <c r="A606" s="32"/>
      <c r="B606" s="29" t="str">
        <f>IF(KALINDO[[#This Row],[N_ID]]="","",INDEX(Table1[ID],MATCH(KALINDO[[#This Row],[N_ID]],Table1[N_ID],0)))</f>
        <v/>
      </c>
      <c r="C606" s="29" t="str">
        <f ca="1">IF(KALINDO[[#This Row],[//]]="","",HYPERLINK("[NOTA.xlsx]NOTA!D"&amp;KALINDO[[#This Row],[//]]+2,"&gt;"))</f>
        <v/>
      </c>
      <c r="D606" s="29" t="str">
        <f>IF(KALINDO[[#This Row],[ID NOTA]]="","",INDEX(Table1[QB],MATCH(KALINDO[[#This Row],[ID NOTA]],Table1[ID],0)))</f>
        <v/>
      </c>
      <c r="E60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06" s="29"/>
      <c r="G606" s="30" t="str">
        <f ca="1">IF(KALINDO[[#This Row],[N_ID]]="","",INDEX(INDIRECT($2:$2),KALINDO[[#This Row],[//]]))</f>
        <v/>
      </c>
      <c r="H606" s="30" t="str">
        <f ca="1">IF(KALINDO[[#This Row],[N_ID]]="","",INDEX(INDIRECT($2:$2),KALINDO[[#This Row],[//]]))</f>
        <v/>
      </c>
      <c r="I606" s="32" t="str">
        <f ca="1">IF(KALINDO[[#This Row],[N_ID]]="","",INDEX(INDIRECT($2:$2),KALINDO[[#This Row],[//]]))</f>
        <v/>
      </c>
      <c r="J606" s="32" t="str">
        <f ca="1">IF(KALINDO[[#This Row],[//]]="","",INDEX([3]!db[NB PAJAK],KALINDO[[#This Row],[stt]]-1))</f>
        <v/>
      </c>
      <c r="K606" s="29" t="str">
        <f ca="1">IF(KALINDO[[#This Row],[//]]="","",INDEX(INDIRECT($2:$2),KALINDO[[#This Row],[//]]))</f>
        <v/>
      </c>
      <c r="L606" s="29" t="str">
        <f ca="1">IF(KALINDO[[#This Row],[//]]="","",INDEX(INDIRECT($2:$2),KALINDO[[#This Row],[//]]))</f>
        <v/>
      </c>
      <c r="M606" s="29" t="str">
        <f ca="1">IF(KALINDO[[#This Row],[//]]="","",INDEX(INDIRECT($2:$2),KALINDO[[#This Row],[//]]))</f>
        <v/>
      </c>
      <c r="N606" s="33" t="str">
        <f ca="1">IF(KALINDO[[#This Row],[//]]="","",INDEX(INDIRECT($2:$2),KALINDO[[#This Row],[//]]))</f>
        <v/>
      </c>
      <c r="O606" s="44" t="str">
        <f ca="1">IF(KALINDO[[#This Row],[//]]="","",INDEX(INDIRECT($2:$2),KALINDO[[#This Row],[//]]))</f>
        <v/>
      </c>
      <c r="P606" s="44" t="str">
        <f ca="1">IF(KALINDO[[#This Row],[//]]="","",IF(INDEX(INDIRECT($2:$2),KALINDO[[#This Row],[//]])="","",INDEX(INDIRECT($2:$2),KALINDO[[#This Row],[//]])))</f>
        <v/>
      </c>
      <c r="Q606" s="33" t="str">
        <f ca="1">IF(KALINDO[[#This Row],[//]]="","",INDEX(INDIRECT($2:$2),KALINDO[[#This Row],[//]]))</f>
        <v/>
      </c>
      <c r="R6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06" s="45" t="str">
        <f ca="1">IF(KALINDO[[#This Row],[//]]="","",IF(INDEX(INDIRECT($2:$2),KALINDO[[#This Row],[//]])="","",INDEX(INDIRECT($2:$2),KALINDO[[#This Row],[//]])))</f>
        <v/>
      </c>
      <c r="U606" s="32" t="str">
        <f ca="1">IF(KALINDO[[#This Row],[//]]="","",INDEX(INDIRECT($2:$2),KALINDO[[#This Row],[//]]))</f>
        <v/>
      </c>
      <c r="V606" s="32" t="str">
        <f ca="1">LOWER(SUBSTITUTE(SUBSTITUTE(SUBSTITUTE(SUBSTITUTE(SUBSTITUTE(SUBSTITUTE(SUBSTITUTE(KALINDO[[#This Row],[N.B.nota]]," ",""),"-",""),"(",""),")",""),".",""),",",""),"/",""))</f>
        <v/>
      </c>
      <c r="W606" s="32" t="str">
        <f ca="1">IF(KALINDO[[#This Row],[concat]]="","",MATCH(KALINDO[[#This Row],[concat]],[3]!db[NB NOTA_C],0)+1)</f>
        <v/>
      </c>
      <c r="X606" s="32" t="str">
        <f ca="1">IF(KALINDO[[#This Row],[N.B.nota]]="","",ADDRESS(ROW(KALINDO[QB]),COLUMN(KALINDO[QB]))&amp;":"&amp;ADDRESS(ROW(),COLUMN(KALINDO[QB])))</f>
        <v/>
      </c>
      <c r="Y606" s="46" t="str">
        <f ca="1">IF(KALINDO[[#This Row],[//]]="","",HYPERLINK("[../DB.xlsx]DB!e"&amp;MATCH(KALINDO[[#This Row],[concat]],[3]!db[NB NOTA_C],0)+1,"&gt;"))</f>
        <v/>
      </c>
      <c r="Z606" s="32" t="str">
        <f ca="1">IF(KALINDO[[#This Row],[ID NOTA]]="",INDIRECT(ADDRESS(ROW()-1,COLUMN())),KALINDO[[#This Row],[ID NOTA]])</f>
        <v>ID NOTA_H</v>
      </c>
    </row>
    <row r="607" spans="1:26" x14ac:dyDescent="0.25">
      <c r="A607" s="32"/>
      <c r="B607" s="29" t="str">
        <f>IF(KALINDO[[#This Row],[N_ID]]="","",INDEX(Table1[ID],MATCH(KALINDO[[#This Row],[N_ID]],Table1[N_ID],0)))</f>
        <v/>
      </c>
      <c r="C607" s="29" t="str">
        <f ca="1">IF(KALINDO[[#This Row],[//]]="","",HYPERLINK("[NOTA.xlsx]NOTA!D"&amp;KALINDO[[#This Row],[//]]+2,"&gt;"))</f>
        <v/>
      </c>
      <c r="D607" s="29" t="str">
        <f>IF(KALINDO[[#This Row],[ID NOTA]]="","",INDEX(Table1[QB],MATCH(KALINDO[[#This Row],[ID NOTA]],Table1[ID],0)))</f>
        <v/>
      </c>
      <c r="E60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07" s="29"/>
      <c r="G607" s="30" t="str">
        <f ca="1">IF(KALINDO[[#This Row],[N_ID]]="","",INDEX(INDIRECT($2:$2),KALINDO[[#This Row],[//]]))</f>
        <v/>
      </c>
      <c r="H607" s="30" t="str">
        <f ca="1">IF(KALINDO[[#This Row],[N_ID]]="","",INDEX(INDIRECT($2:$2),KALINDO[[#This Row],[//]]))</f>
        <v/>
      </c>
      <c r="I607" s="32" t="str">
        <f ca="1">IF(KALINDO[[#This Row],[N_ID]]="","",INDEX(INDIRECT($2:$2),KALINDO[[#This Row],[//]]))</f>
        <v/>
      </c>
      <c r="J607" s="32" t="str">
        <f ca="1">IF(KALINDO[[#This Row],[//]]="","",INDEX([3]!db[NB PAJAK],KALINDO[[#This Row],[stt]]-1))</f>
        <v/>
      </c>
      <c r="K607" s="29" t="str">
        <f ca="1">IF(KALINDO[[#This Row],[//]]="","",INDEX(INDIRECT($2:$2),KALINDO[[#This Row],[//]]))</f>
        <v/>
      </c>
      <c r="L607" s="29" t="str">
        <f ca="1">IF(KALINDO[[#This Row],[//]]="","",INDEX(INDIRECT($2:$2),KALINDO[[#This Row],[//]]))</f>
        <v/>
      </c>
      <c r="M607" s="29" t="str">
        <f ca="1">IF(KALINDO[[#This Row],[//]]="","",INDEX(INDIRECT($2:$2),KALINDO[[#This Row],[//]]))</f>
        <v/>
      </c>
      <c r="N607" s="33" t="str">
        <f ca="1">IF(KALINDO[[#This Row],[//]]="","",INDEX(INDIRECT($2:$2),KALINDO[[#This Row],[//]]))</f>
        <v/>
      </c>
      <c r="O607" s="44" t="str">
        <f ca="1">IF(KALINDO[[#This Row],[//]]="","",INDEX(INDIRECT($2:$2),KALINDO[[#This Row],[//]]))</f>
        <v/>
      </c>
      <c r="P607" s="44" t="str">
        <f ca="1">IF(KALINDO[[#This Row],[//]]="","",IF(INDEX(INDIRECT($2:$2),KALINDO[[#This Row],[//]])="","",INDEX(INDIRECT($2:$2),KALINDO[[#This Row],[//]])))</f>
        <v/>
      </c>
      <c r="Q607" s="33" t="str">
        <f ca="1">IF(KALINDO[[#This Row],[//]]="","",INDEX(INDIRECT($2:$2),KALINDO[[#This Row],[//]]))</f>
        <v/>
      </c>
      <c r="R6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07" s="45" t="str">
        <f ca="1">IF(KALINDO[[#This Row],[//]]="","",IF(INDEX(INDIRECT($2:$2),KALINDO[[#This Row],[//]])="","",INDEX(INDIRECT($2:$2),KALINDO[[#This Row],[//]])))</f>
        <v/>
      </c>
      <c r="U607" s="32" t="str">
        <f ca="1">IF(KALINDO[[#This Row],[//]]="","",INDEX(INDIRECT($2:$2),KALINDO[[#This Row],[//]]))</f>
        <v/>
      </c>
      <c r="V607" s="32" t="str">
        <f ca="1">LOWER(SUBSTITUTE(SUBSTITUTE(SUBSTITUTE(SUBSTITUTE(SUBSTITUTE(SUBSTITUTE(SUBSTITUTE(KALINDO[[#This Row],[N.B.nota]]," ",""),"-",""),"(",""),")",""),".",""),",",""),"/",""))</f>
        <v/>
      </c>
      <c r="W607" s="32" t="str">
        <f ca="1">IF(KALINDO[[#This Row],[concat]]="","",MATCH(KALINDO[[#This Row],[concat]],[3]!db[NB NOTA_C],0)+1)</f>
        <v/>
      </c>
      <c r="X607" s="32" t="str">
        <f ca="1">IF(KALINDO[[#This Row],[N.B.nota]]="","",ADDRESS(ROW(KALINDO[QB]),COLUMN(KALINDO[QB]))&amp;":"&amp;ADDRESS(ROW(),COLUMN(KALINDO[QB])))</f>
        <v/>
      </c>
      <c r="Y607" s="46" t="str">
        <f ca="1">IF(KALINDO[[#This Row],[//]]="","",HYPERLINK("[../DB.xlsx]DB!e"&amp;MATCH(KALINDO[[#This Row],[concat]],[3]!db[NB NOTA_C],0)+1,"&gt;"))</f>
        <v/>
      </c>
      <c r="Z607" s="32" t="str">
        <f ca="1">IF(KALINDO[[#This Row],[ID NOTA]]="",INDIRECT(ADDRESS(ROW()-1,COLUMN())),KALINDO[[#This Row],[ID NOTA]])</f>
        <v>ID NOTA_H</v>
      </c>
    </row>
    <row r="608" spans="1:26" x14ac:dyDescent="0.25">
      <c r="A608" s="32"/>
      <c r="B608" s="29" t="str">
        <f>IF(KALINDO[[#This Row],[N_ID]]="","",INDEX(Table1[ID],MATCH(KALINDO[[#This Row],[N_ID]],Table1[N_ID],0)))</f>
        <v/>
      </c>
      <c r="C608" s="29" t="str">
        <f ca="1">IF(KALINDO[[#This Row],[//]]="","",HYPERLINK("[NOTA.xlsx]NOTA!D"&amp;KALINDO[[#This Row],[//]]+2,"&gt;"))</f>
        <v/>
      </c>
      <c r="D608" s="29" t="str">
        <f>IF(KALINDO[[#This Row],[ID NOTA]]="","",INDEX(Table1[QB],MATCH(KALINDO[[#This Row],[ID NOTA]],Table1[ID],0)))</f>
        <v/>
      </c>
      <c r="E60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08" s="29"/>
      <c r="G608" s="30" t="str">
        <f ca="1">IF(KALINDO[[#This Row],[N_ID]]="","",INDEX(INDIRECT($2:$2),KALINDO[[#This Row],[//]]))</f>
        <v/>
      </c>
      <c r="H608" s="30" t="str">
        <f ca="1">IF(KALINDO[[#This Row],[N_ID]]="","",INDEX(INDIRECT($2:$2),KALINDO[[#This Row],[//]]))</f>
        <v/>
      </c>
      <c r="I608" s="32" t="str">
        <f ca="1">IF(KALINDO[[#This Row],[N_ID]]="","",INDEX(INDIRECT($2:$2),KALINDO[[#This Row],[//]]))</f>
        <v/>
      </c>
      <c r="J608" s="32" t="str">
        <f ca="1">IF(KALINDO[[#This Row],[//]]="","",INDEX([3]!db[NB PAJAK],KALINDO[[#This Row],[stt]]-1))</f>
        <v/>
      </c>
      <c r="K608" s="29" t="str">
        <f ca="1">IF(KALINDO[[#This Row],[//]]="","",INDEX(INDIRECT($2:$2),KALINDO[[#This Row],[//]]))</f>
        <v/>
      </c>
      <c r="L608" s="29" t="str">
        <f ca="1">IF(KALINDO[[#This Row],[//]]="","",INDEX(INDIRECT($2:$2),KALINDO[[#This Row],[//]]))</f>
        <v/>
      </c>
      <c r="M608" s="29" t="str">
        <f ca="1">IF(KALINDO[[#This Row],[//]]="","",INDEX(INDIRECT($2:$2),KALINDO[[#This Row],[//]]))</f>
        <v/>
      </c>
      <c r="N608" s="33" t="str">
        <f ca="1">IF(KALINDO[[#This Row],[//]]="","",INDEX(INDIRECT($2:$2),KALINDO[[#This Row],[//]]))</f>
        <v/>
      </c>
      <c r="O608" s="44" t="str">
        <f ca="1">IF(KALINDO[[#This Row],[//]]="","",INDEX(INDIRECT($2:$2),KALINDO[[#This Row],[//]]))</f>
        <v/>
      </c>
      <c r="P608" s="44" t="str">
        <f ca="1">IF(KALINDO[[#This Row],[//]]="","",IF(INDEX(INDIRECT($2:$2),KALINDO[[#This Row],[//]])="","",INDEX(INDIRECT($2:$2),KALINDO[[#This Row],[//]])))</f>
        <v/>
      </c>
      <c r="Q608" s="33" t="str">
        <f ca="1">IF(KALINDO[[#This Row],[//]]="","",INDEX(INDIRECT($2:$2),KALINDO[[#This Row],[//]]))</f>
        <v/>
      </c>
      <c r="R6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08" s="45" t="str">
        <f ca="1">IF(KALINDO[[#This Row],[//]]="","",IF(INDEX(INDIRECT($2:$2),KALINDO[[#This Row],[//]])="","",INDEX(INDIRECT($2:$2),KALINDO[[#This Row],[//]])))</f>
        <v/>
      </c>
      <c r="U608" s="32" t="str">
        <f ca="1">IF(KALINDO[[#This Row],[//]]="","",INDEX(INDIRECT($2:$2),KALINDO[[#This Row],[//]]))</f>
        <v/>
      </c>
      <c r="V608" s="32" t="str">
        <f ca="1">LOWER(SUBSTITUTE(SUBSTITUTE(SUBSTITUTE(SUBSTITUTE(SUBSTITUTE(SUBSTITUTE(SUBSTITUTE(KALINDO[[#This Row],[N.B.nota]]," ",""),"-",""),"(",""),")",""),".",""),",",""),"/",""))</f>
        <v/>
      </c>
      <c r="W608" s="32" t="str">
        <f ca="1">IF(KALINDO[[#This Row],[concat]]="","",MATCH(KALINDO[[#This Row],[concat]],[3]!db[NB NOTA_C],0)+1)</f>
        <v/>
      </c>
      <c r="X608" s="32" t="str">
        <f ca="1">IF(KALINDO[[#This Row],[N.B.nota]]="","",ADDRESS(ROW(KALINDO[QB]),COLUMN(KALINDO[QB]))&amp;":"&amp;ADDRESS(ROW(),COLUMN(KALINDO[QB])))</f>
        <v/>
      </c>
      <c r="Y608" s="46" t="str">
        <f ca="1">IF(KALINDO[[#This Row],[//]]="","",HYPERLINK("[../DB.xlsx]DB!e"&amp;MATCH(KALINDO[[#This Row],[concat]],[3]!db[NB NOTA_C],0)+1,"&gt;"))</f>
        <v/>
      </c>
      <c r="Z608" s="32" t="str">
        <f ca="1">IF(KALINDO[[#This Row],[ID NOTA]]="",INDIRECT(ADDRESS(ROW()-1,COLUMN())),KALINDO[[#This Row],[ID NOTA]])</f>
        <v>ID NOTA_H</v>
      </c>
    </row>
    <row r="609" spans="1:26" x14ac:dyDescent="0.25">
      <c r="A609" s="32"/>
      <c r="B609" s="29" t="str">
        <f>IF(KALINDO[[#This Row],[N_ID]]="","",INDEX(Table1[ID],MATCH(KALINDO[[#This Row],[N_ID]],Table1[N_ID],0)))</f>
        <v/>
      </c>
      <c r="C609" s="29" t="str">
        <f ca="1">IF(KALINDO[[#This Row],[//]]="","",HYPERLINK("[NOTA.xlsx]NOTA!D"&amp;KALINDO[[#This Row],[//]]+2,"&gt;"))</f>
        <v/>
      </c>
      <c r="D609" s="29" t="str">
        <f>IF(KALINDO[[#This Row],[ID NOTA]]="","",INDEX(Table1[QB],MATCH(KALINDO[[#This Row],[ID NOTA]],Table1[ID],0)))</f>
        <v/>
      </c>
      <c r="E60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09" s="29"/>
      <c r="G609" s="30" t="str">
        <f ca="1">IF(KALINDO[[#This Row],[N_ID]]="","",INDEX(INDIRECT($2:$2),KALINDO[[#This Row],[//]]))</f>
        <v/>
      </c>
      <c r="H609" s="30" t="str">
        <f ca="1">IF(KALINDO[[#This Row],[N_ID]]="","",INDEX(INDIRECT($2:$2),KALINDO[[#This Row],[//]]))</f>
        <v/>
      </c>
      <c r="I609" s="32" t="str">
        <f ca="1">IF(KALINDO[[#This Row],[N_ID]]="","",INDEX(INDIRECT($2:$2),KALINDO[[#This Row],[//]]))</f>
        <v/>
      </c>
      <c r="J609" s="32" t="str">
        <f ca="1">IF(KALINDO[[#This Row],[//]]="","",INDEX([3]!db[NB PAJAK],KALINDO[[#This Row],[stt]]-1))</f>
        <v/>
      </c>
      <c r="K609" s="29" t="str">
        <f ca="1">IF(KALINDO[[#This Row],[//]]="","",INDEX(INDIRECT($2:$2),KALINDO[[#This Row],[//]]))</f>
        <v/>
      </c>
      <c r="L609" s="29" t="str">
        <f ca="1">IF(KALINDO[[#This Row],[//]]="","",INDEX(INDIRECT($2:$2),KALINDO[[#This Row],[//]]))</f>
        <v/>
      </c>
      <c r="M609" s="29" t="str">
        <f ca="1">IF(KALINDO[[#This Row],[//]]="","",INDEX(INDIRECT($2:$2),KALINDO[[#This Row],[//]]))</f>
        <v/>
      </c>
      <c r="N609" s="33" t="str">
        <f ca="1">IF(KALINDO[[#This Row],[//]]="","",INDEX(INDIRECT($2:$2),KALINDO[[#This Row],[//]]))</f>
        <v/>
      </c>
      <c r="O609" s="44" t="str">
        <f ca="1">IF(KALINDO[[#This Row],[//]]="","",INDEX(INDIRECT($2:$2),KALINDO[[#This Row],[//]]))</f>
        <v/>
      </c>
      <c r="P609" s="44" t="str">
        <f ca="1">IF(KALINDO[[#This Row],[//]]="","",IF(INDEX(INDIRECT($2:$2),KALINDO[[#This Row],[//]])="","",INDEX(INDIRECT($2:$2),KALINDO[[#This Row],[//]])))</f>
        <v/>
      </c>
      <c r="Q609" s="33" t="str">
        <f ca="1">IF(KALINDO[[#This Row],[//]]="","",INDEX(INDIRECT($2:$2),KALINDO[[#This Row],[//]]))</f>
        <v/>
      </c>
      <c r="R6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09" s="45" t="str">
        <f ca="1">IF(KALINDO[[#This Row],[//]]="","",IF(INDEX(INDIRECT($2:$2),KALINDO[[#This Row],[//]])="","",INDEX(INDIRECT($2:$2),KALINDO[[#This Row],[//]])))</f>
        <v/>
      </c>
      <c r="U609" s="32" t="str">
        <f ca="1">IF(KALINDO[[#This Row],[//]]="","",INDEX(INDIRECT($2:$2),KALINDO[[#This Row],[//]]))</f>
        <v/>
      </c>
      <c r="V609" s="32" t="str">
        <f ca="1">LOWER(SUBSTITUTE(SUBSTITUTE(SUBSTITUTE(SUBSTITUTE(SUBSTITUTE(SUBSTITUTE(SUBSTITUTE(KALINDO[[#This Row],[N.B.nota]]," ",""),"-",""),"(",""),")",""),".",""),",",""),"/",""))</f>
        <v/>
      </c>
      <c r="W609" s="32" t="str">
        <f ca="1">IF(KALINDO[[#This Row],[concat]]="","",MATCH(KALINDO[[#This Row],[concat]],[3]!db[NB NOTA_C],0)+1)</f>
        <v/>
      </c>
      <c r="X609" s="32" t="str">
        <f ca="1">IF(KALINDO[[#This Row],[N.B.nota]]="","",ADDRESS(ROW(KALINDO[QB]),COLUMN(KALINDO[QB]))&amp;":"&amp;ADDRESS(ROW(),COLUMN(KALINDO[QB])))</f>
        <v/>
      </c>
      <c r="Y609" s="46" t="str">
        <f ca="1">IF(KALINDO[[#This Row],[//]]="","",HYPERLINK("[../DB.xlsx]DB!e"&amp;MATCH(KALINDO[[#This Row],[concat]],[3]!db[NB NOTA_C],0)+1,"&gt;"))</f>
        <v/>
      </c>
      <c r="Z609" s="32" t="str">
        <f ca="1">IF(KALINDO[[#This Row],[ID NOTA]]="",INDIRECT(ADDRESS(ROW()-1,COLUMN())),KALINDO[[#This Row],[ID NOTA]])</f>
        <v>ID NOTA_H</v>
      </c>
    </row>
    <row r="610" spans="1:26" x14ac:dyDescent="0.25">
      <c r="A610" s="32"/>
      <c r="B610" s="29" t="str">
        <f>IF(KALINDO[[#This Row],[N_ID]]="","",INDEX(Table1[ID],MATCH(KALINDO[[#This Row],[N_ID]],Table1[N_ID],0)))</f>
        <v/>
      </c>
      <c r="C610" s="29" t="str">
        <f ca="1">IF(KALINDO[[#This Row],[//]]="","",HYPERLINK("[NOTA.xlsx]NOTA!D"&amp;KALINDO[[#This Row],[//]]+2,"&gt;"))</f>
        <v/>
      </c>
      <c r="D610" s="29" t="str">
        <f>IF(KALINDO[[#This Row],[ID NOTA]]="","",INDEX(Table1[QB],MATCH(KALINDO[[#This Row],[ID NOTA]],Table1[ID],0)))</f>
        <v/>
      </c>
      <c r="E61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10" s="29"/>
      <c r="G610" s="30" t="str">
        <f ca="1">IF(KALINDO[[#This Row],[N_ID]]="","",INDEX(INDIRECT($2:$2),KALINDO[[#This Row],[//]]))</f>
        <v/>
      </c>
      <c r="H610" s="30" t="str">
        <f ca="1">IF(KALINDO[[#This Row],[N_ID]]="","",INDEX(INDIRECT($2:$2),KALINDO[[#This Row],[//]]))</f>
        <v/>
      </c>
      <c r="I610" s="32" t="str">
        <f ca="1">IF(KALINDO[[#This Row],[N_ID]]="","",INDEX(INDIRECT($2:$2),KALINDO[[#This Row],[//]]))</f>
        <v/>
      </c>
      <c r="J610" s="32" t="str">
        <f ca="1">IF(KALINDO[[#This Row],[//]]="","",INDEX([3]!db[NB PAJAK],KALINDO[[#This Row],[stt]]-1))</f>
        <v/>
      </c>
      <c r="K610" s="29" t="str">
        <f ca="1">IF(KALINDO[[#This Row],[//]]="","",INDEX(INDIRECT($2:$2),KALINDO[[#This Row],[//]]))</f>
        <v/>
      </c>
      <c r="L610" s="29" t="str">
        <f ca="1">IF(KALINDO[[#This Row],[//]]="","",INDEX(INDIRECT($2:$2),KALINDO[[#This Row],[//]]))</f>
        <v/>
      </c>
      <c r="M610" s="29" t="str">
        <f ca="1">IF(KALINDO[[#This Row],[//]]="","",INDEX(INDIRECT($2:$2),KALINDO[[#This Row],[//]]))</f>
        <v/>
      </c>
      <c r="N610" s="33" t="str">
        <f ca="1">IF(KALINDO[[#This Row],[//]]="","",INDEX(INDIRECT($2:$2),KALINDO[[#This Row],[//]]))</f>
        <v/>
      </c>
      <c r="O610" s="44" t="str">
        <f ca="1">IF(KALINDO[[#This Row],[//]]="","",INDEX(INDIRECT($2:$2),KALINDO[[#This Row],[//]]))</f>
        <v/>
      </c>
      <c r="P610" s="44" t="str">
        <f ca="1">IF(KALINDO[[#This Row],[//]]="","",IF(INDEX(INDIRECT($2:$2),KALINDO[[#This Row],[//]])="","",INDEX(INDIRECT($2:$2),KALINDO[[#This Row],[//]])))</f>
        <v/>
      </c>
      <c r="Q610" s="33" t="str">
        <f ca="1">IF(KALINDO[[#This Row],[//]]="","",INDEX(INDIRECT($2:$2),KALINDO[[#This Row],[//]]))</f>
        <v/>
      </c>
      <c r="R6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10" s="45" t="str">
        <f ca="1">IF(KALINDO[[#This Row],[//]]="","",IF(INDEX(INDIRECT($2:$2),KALINDO[[#This Row],[//]])="","",INDEX(INDIRECT($2:$2),KALINDO[[#This Row],[//]])))</f>
        <v/>
      </c>
      <c r="U610" s="32" t="str">
        <f ca="1">IF(KALINDO[[#This Row],[//]]="","",INDEX(INDIRECT($2:$2),KALINDO[[#This Row],[//]]))</f>
        <v/>
      </c>
      <c r="V610" s="32" t="str">
        <f ca="1">LOWER(SUBSTITUTE(SUBSTITUTE(SUBSTITUTE(SUBSTITUTE(SUBSTITUTE(SUBSTITUTE(SUBSTITUTE(KALINDO[[#This Row],[N.B.nota]]," ",""),"-",""),"(",""),")",""),".",""),",",""),"/",""))</f>
        <v/>
      </c>
      <c r="W610" s="32" t="str">
        <f ca="1">IF(KALINDO[[#This Row],[concat]]="","",MATCH(KALINDO[[#This Row],[concat]],[3]!db[NB NOTA_C],0)+1)</f>
        <v/>
      </c>
      <c r="X610" s="32" t="str">
        <f ca="1">IF(KALINDO[[#This Row],[N.B.nota]]="","",ADDRESS(ROW(KALINDO[QB]),COLUMN(KALINDO[QB]))&amp;":"&amp;ADDRESS(ROW(),COLUMN(KALINDO[QB])))</f>
        <v/>
      </c>
      <c r="Y610" s="46" t="str">
        <f ca="1">IF(KALINDO[[#This Row],[//]]="","",HYPERLINK("[../DB.xlsx]DB!e"&amp;MATCH(KALINDO[[#This Row],[concat]],[3]!db[NB NOTA_C],0)+1,"&gt;"))</f>
        <v/>
      </c>
      <c r="Z610" s="32" t="str">
        <f ca="1">IF(KALINDO[[#This Row],[ID NOTA]]="",INDIRECT(ADDRESS(ROW()-1,COLUMN())),KALINDO[[#This Row],[ID NOTA]])</f>
        <v>ID NOTA_H</v>
      </c>
    </row>
    <row r="611" spans="1:26" x14ac:dyDescent="0.25">
      <c r="A611" s="32"/>
      <c r="B611" s="29" t="str">
        <f>IF(KALINDO[[#This Row],[N_ID]]="","",INDEX(Table1[ID],MATCH(KALINDO[[#This Row],[N_ID]],Table1[N_ID],0)))</f>
        <v/>
      </c>
      <c r="C611" s="29" t="str">
        <f ca="1">IF(KALINDO[[#This Row],[//]]="","",HYPERLINK("[NOTA.xlsx]NOTA!D"&amp;KALINDO[[#This Row],[//]]+2,"&gt;"))</f>
        <v/>
      </c>
      <c r="D611" s="29" t="str">
        <f>IF(KALINDO[[#This Row],[ID NOTA]]="","",INDEX(Table1[QB],MATCH(KALINDO[[#This Row],[ID NOTA]],Table1[ID],0)))</f>
        <v/>
      </c>
      <c r="E61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11" s="29"/>
      <c r="G611" s="30" t="str">
        <f ca="1">IF(KALINDO[[#This Row],[N_ID]]="","",INDEX(INDIRECT($2:$2),KALINDO[[#This Row],[//]]))</f>
        <v/>
      </c>
      <c r="H611" s="30" t="str">
        <f ca="1">IF(KALINDO[[#This Row],[N_ID]]="","",INDEX(INDIRECT($2:$2),KALINDO[[#This Row],[//]]))</f>
        <v/>
      </c>
      <c r="I611" s="32" t="str">
        <f ca="1">IF(KALINDO[[#This Row],[N_ID]]="","",INDEX(INDIRECT($2:$2),KALINDO[[#This Row],[//]]))</f>
        <v/>
      </c>
      <c r="J611" s="32" t="str">
        <f ca="1">IF(KALINDO[[#This Row],[//]]="","",INDEX([3]!db[NB PAJAK],KALINDO[[#This Row],[stt]]-1))</f>
        <v/>
      </c>
      <c r="K611" s="29" t="str">
        <f ca="1">IF(KALINDO[[#This Row],[//]]="","",INDEX(INDIRECT($2:$2),KALINDO[[#This Row],[//]]))</f>
        <v/>
      </c>
      <c r="L611" s="29" t="str">
        <f ca="1">IF(KALINDO[[#This Row],[//]]="","",INDEX(INDIRECT($2:$2),KALINDO[[#This Row],[//]]))</f>
        <v/>
      </c>
      <c r="M611" s="29" t="str">
        <f ca="1">IF(KALINDO[[#This Row],[//]]="","",INDEX(INDIRECT($2:$2),KALINDO[[#This Row],[//]]))</f>
        <v/>
      </c>
      <c r="N611" s="33" t="str">
        <f ca="1">IF(KALINDO[[#This Row],[//]]="","",INDEX(INDIRECT($2:$2),KALINDO[[#This Row],[//]]))</f>
        <v/>
      </c>
      <c r="O611" s="44" t="str">
        <f ca="1">IF(KALINDO[[#This Row],[//]]="","",INDEX(INDIRECT($2:$2),KALINDO[[#This Row],[//]]))</f>
        <v/>
      </c>
      <c r="P611" s="44" t="str">
        <f ca="1">IF(KALINDO[[#This Row],[//]]="","",IF(INDEX(INDIRECT($2:$2),KALINDO[[#This Row],[//]])="","",INDEX(INDIRECT($2:$2),KALINDO[[#This Row],[//]])))</f>
        <v/>
      </c>
      <c r="Q611" s="33" t="str">
        <f ca="1">IF(KALINDO[[#This Row],[//]]="","",INDEX(INDIRECT($2:$2),KALINDO[[#This Row],[//]]))</f>
        <v/>
      </c>
      <c r="R6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11" s="45" t="str">
        <f ca="1">IF(KALINDO[[#This Row],[//]]="","",IF(INDEX(INDIRECT($2:$2),KALINDO[[#This Row],[//]])="","",INDEX(INDIRECT($2:$2),KALINDO[[#This Row],[//]])))</f>
        <v/>
      </c>
      <c r="U611" s="32" t="str">
        <f ca="1">IF(KALINDO[[#This Row],[//]]="","",INDEX(INDIRECT($2:$2),KALINDO[[#This Row],[//]]))</f>
        <v/>
      </c>
      <c r="V611" s="32" t="str">
        <f ca="1">LOWER(SUBSTITUTE(SUBSTITUTE(SUBSTITUTE(SUBSTITUTE(SUBSTITUTE(SUBSTITUTE(SUBSTITUTE(KALINDO[[#This Row],[N.B.nota]]," ",""),"-",""),"(",""),")",""),".",""),",",""),"/",""))</f>
        <v/>
      </c>
      <c r="W611" s="32" t="str">
        <f ca="1">IF(KALINDO[[#This Row],[concat]]="","",MATCH(KALINDO[[#This Row],[concat]],[3]!db[NB NOTA_C],0)+1)</f>
        <v/>
      </c>
      <c r="X611" s="32" t="str">
        <f ca="1">IF(KALINDO[[#This Row],[N.B.nota]]="","",ADDRESS(ROW(KALINDO[QB]),COLUMN(KALINDO[QB]))&amp;":"&amp;ADDRESS(ROW(),COLUMN(KALINDO[QB])))</f>
        <v/>
      </c>
      <c r="Y611" s="46" t="str">
        <f ca="1">IF(KALINDO[[#This Row],[//]]="","",HYPERLINK("[../DB.xlsx]DB!e"&amp;MATCH(KALINDO[[#This Row],[concat]],[3]!db[NB NOTA_C],0)+1,"&gt;"))</f>
        <v/>
      </c>
      <c r="Z611" s="32" t="str">
        <f ca="1">IF(KALINDO[[#This Row],[ID NOTA]]="",INDIRECT(ADDRESS(ROW()-1,COLUMN())),KALINDO[[#This Row],[ID NOTA]])</f>
        <v>ID NOTA_H</v>
      </c>
    </row>
    <row r="612" spans="1:26" x14ac:dyDescent="0.25">
      <c r="A612" s="32"/>
      <c r="B612" s="29" t="str">
        <f>IF(KALINDO[[#This Row],[N_ID]]="","",INDEX(Table1[ID],MATCH(KALINDO[[#This Row],[N_ID]],Table1[N_ID],0)))</f>
        <v/>
      </c>
      <c r="C612" s="29" t="str">
        <f ca="1">IF(KALINDO[[#This Row],[//]]="","",HYPERLINK("[NOTA.xlsx]NOTA!D"&amp;KALINDO[[#This Row],[//]]+2,"&gt;"))</f>
        <v/>
      </c>
      <c r="D612" s="29" t="str">
        <f>IF(KALINDO[[#This Row],[ID NOTA]]="","",INDEX(Table1[QB],MATCH(KALINDO[[#This Row],[ID NOTA]],Table1[ID],0)))</f>
        <v/>
      </c>
      <c r="E61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12" s="29"/>
      <c r="G612" s="30" t="str">
        <f ca="1">IF(KALINDO[[#This Row],[N_ID]]="","",INDEX(INDIRECT($2:$2),KALINDO[[#This Row],[//]]))</f>
        <v/>
      </c>
      <c r="H612" s="30" t="str">
        <f ca="1">IF(KALINDO[[#This Row],[N_ID]]="","",INDEX(INDIRECT($2:$2),KALINDO[[#This Row],[//]]))</f>
        <v/>
      </c>
      <c r="I612" s="32" t="str">
        <f ca="1">IF(KALINDO[[#This Row],[N_ID]]="","",INDEX(INDIRECT($2:$2),KALINDO[[#This Row],[//]]))</f>
        <v/>
      </c>
      <c r="J612" s="32" t="str">
        <f ca="1">IF(KALINDO[[#This Row],[//]]="","",INDEX([3]!db[NB PAJAK],KALINDO[[#This Row],[stt]]-1))</f>
        <v/>
      </c>
      <c r="K612" s="29" t="str">
        <f ca="1">IF(KALINDO[[#This Row],[//]]="","",INDEX(INDIRECT($2:$2),KALINDO[[#This Row],[//]]))</f>
        <v/>
      </c>
      <c r="L612" s="29" t="str">
        <f ca="1">IF(KALINDO[[#This Row],[//]]="","",INDEX(INDIRECT($2:$2),KALINDO[[#This Row],[//]]))</f>
        <v/>
      </c>
      <c r="M612" s="29" t="str">
        <f ca="1">IF(KALINDO[[#This Row],[//]]="","",INDEX(INDIRECT($2:$2),KALINDO[[#This Row],[//]]))</f>
        <v/>
      </c>
      <c r="N612" s="33" t="str">
        <f ca="1">IF(KALINDO[[#This Row],[//]]="","",INDEX(INDIRECT($2:$2),KALINDO[[#This Row],[//]]))</f>
        <v/>
      </c>
      <c r="O612" s="44" t="str">
        <f ca="1">IF(KALINDO[[#This Row],[//]]="","",INDEX(INDIRECT($2:$2),KALINDO[[#This Row],[//]]))</f>
        <v/>
      </c>
      <c r="P612" s="44" t="str">
        <f ca="1">IF(KALINDO[[#This Row],[//]]="","",IF(INDEX(INDIRECT($2:$2),KALINDO[[#This Row],[//]])="","",INDEX(INDIRECT($2:$2),KALINDO[[#This Row],[//]])))</f>
        <v/>
      </c>
      <c r="Q612" s="33" t="str">
        <f ca="1">IF(KALINDO[[#This Row],[//]]="","",INDEX(INDIRECT($2:$2),KALINDO[[#This Row],[//]]))</f>
        <v/>
      </c>
      <c r="R6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12" s="45" t="str">
        <f ca="1">IF(KALINDO[[#This Row],[//]]="","",IF(INDEX(INDIRECT($2:$2),KALINDO[[#This Row],[//]])="","",INDEX(INDIRECT($2:$2),KALINDO[[#This Row],[//]])))</f>
        <v/>
      </c>
      <c r="U612" s="32" t="str">
        <f ca="1">IF(KALINDO[[#This Row],[//]]="","",INDEX(INDIRECT($2:$2),KALINDO[[#This Row],[//]]))</f>
        <v/>
      </c>
      <c r="V612" s="32" t="str">
        <f ca="1">LOWER(SUBSTITUTE(SUBSTITUTE(SUBSTITUTE(SUBSTITUTE(SUBSTITUTE(SUBSTITUTE(SUBSTITUTE(KALINDO[[#This Row],[N.B.nota]]," ",""),"-",""),"(",""),")",""),".",""),",",""),"/",""))</f>
        <v/>
      </c>
      <c r="W612" s="32" t="str">
        <f ca="1">IF(KALINDO[[#This Row],[concat]]="","",MATCH(KALINDO[[#This Row],[concat]],[3]!db[NB NOTA_C],0)+1)</f>
        <v/>
      </c>
      <c r="X612" s="32" t="str">
        <f ca="1">IF(KALINDO[[#This Row],[N.B.nota]]="","",ADDRESS(ROW(KALINDO[QB]),COLUMN(KALINDO[QB]))&amp;":"&amp;ADDRESS(ROW(),COLUMN(KALINDO[QB])))</f>
        <v/>
      </c>
      <c r="Y612" s="46" t="str">
        <f ca="1">IF(KALINDO[[#This Row],[//]]="","",HYPERLINK("[../DB.xlsx]DB!e"&amp;MATCH(KALINDO[[#This Row],[concat]],[3]!db[NB NOTA_C],0)+1,"&gt;"))</f>
        <v/>
      </c>
      <c r="Z612" s="32" t="str">
        <f ca="1">IF(KALINDO[[#This Row],[ID NOTA]]="",INDIRECT(ADDRESS(ROW()-1,COLUMN())),KALINDO[[#This Row],[ID NOTA]])</f>
        <v>ID NOTA_H</v>
      </c>
    </row>
    <row r="613" spans="1:26" x14ac:dyDescent="0.25">
      <c r="A613" s="32"/>
      <c r="B613" s="29" t="str">
        <f>IF(KALINDO[[#This Row],[N_ID]]="","",INDEX(Table1[ID],MATCH(KALINDO[[#This Row],[N_ID]],Table1[N_ID],0)))</f>
        <v/>
      </c>
      <c r="C613" s="29" t="str">
        <f ca="1">IF(KALINDO[[#This Row],[//]]="","",HYPERLINK("[NOTA.xlsx]NOTA!D"&amp;KALINDO[[#This Row],[//]]+2,"&gt;"))</f>
        <v/>
      </c>
      <c r="D613" s="29" t="str">
        <f>IF(KALINDO[[#This Row],[ID NOTA]]="","",INDEX(Table1[QB],MATCH(KALINDO[[#This Row],[ID NOTA]],Table1[ID],0)))</f>
        <v/>
      </c>
      <c r="E61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13" s="29"/>
      <c r="G613" s="30" t="str">
        <f ca="1">IF(KALINDO[[#This Row],[N_ID]]="","",INDEX(INDIRECT($2:$2),KALINDO[[#This Row],[//]]))</f>
        <v/>
      </c>
      <c r="H613" s="30" t="str">
        <f ca="1">IF(KALINDO[[#This Row],[N_ID]]="","",INDEX(INDIRECT($2:$2),KALINDO[[#This Row],[//]]))</f>
        <v/>
      </c>
      <c r="I613" s="32" t="str">
        <f ca="1">IF(KALINDO[[#This Row],[N_ID]]="","",INDEX(INDIRECT($2:$2),KALINDO[[#This Row],[//]]))</f>
        <v/>
      </c>
      <c r="J613" s="32" t="str">
        <f ca="1">IF(KALINDO[[#This Row],[//]]="","",INDEX([3]!db[NB PAJAK],KALINDO[[#This Row],[stt]]-1))</f>
        <v/>
      </c>
      <c r="K613" s="29" t="str">
        <f ca="1">IF(KALINDO[[#This Row],[//]]="","",INDEX(INDIRECT($2:$2),KALINDO[[#This Row],[//]]))</f>
        <v/>
      </c>
      <c r="L613" s="29" t="str">
        <f ca="1">IF(KALINDO[[#This Row],[//]]="","",INDEX(INDIRECT($2:$2),KALINDO[[#This Row],[//]]))</f>
        <v/>
      </c>
      <c r="M613" s="29" t="str">
        <f ca="1">IF(KALINDO[[#This Row],[//]]="","",INDEX(INDIRECT($2:$2),KALINDO[[#This Row],[//]]))</f>
        <v/>
      </c>
      <c r="N613" s="33" t="str">
        <f ca="1">IF(KALINDO[[#This Row],[//]]="","",INDEX(INDIRECT($2:$2),KALINDO[[#This Row],[//]]))</f>
        <v/>
      </c>
      <c r="O613" s="44" t="str">
        <f ca="1">IF(KALINDO[[#This Row],[//]]="","",INDEX(INDIRECT($2:$2),KALINDO[[#This Row],[//]]))</f>
        <v/>
      </c>
      <c r="P613" s="44" t="str">
        <f ca="1">IF(KALINDO[[#This Row],[//]]="","",IF(INDEX(INDIRECT($2:$2),KALINDO[[#This Row],[//]])="","",INDEX(INDIRECT($2:$2),KALINDO[[#This Row],[//]])))</f>
        <v/>
      </c>
      <c r="Q613" s="33" t="str">
        <f ca="1">IF(KALINDO[[#This Row],[//]]="","",INDEX(INDIRECT($2:$2),KALINDO[[#This Row],[//]]))</f>
        <v/>
      </c>
      <c r="R6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13" s="45" t="str">
        <f ca="1">IF(KALINDO[[#This Row],[//]]="","",IF(INDEX(INDIRECT($2:$2),KALINDO[[#This Row],[//]])="","",INDEX(INDIRECT($2:$2),KALINDO[[#This Row],[//]])))</f>
        <v/>
      </c>
      <c r="U613" s="32" t="str">
        <f ca="1">IF(KALINDO[[#This Row],[//]]="","",INDEX(INDIRECT($2:$2),KALINDO[[#This Row],[//]]))</f>
        <v/>
      </c>
      <c r="V613" s="32" t="str">
        <f ca="1">LOWER(SUBSTITUTE(SUBSTITUTE(SUBSTITUTE(SUBSTITUTE(SUBSTITUTE(SUBSTITUTE(SUBSTITUTE(KALINDO[[#This Row],[N.B.nota]]," ",""),"-",""),"(",""),")",""),".",""),",",""),"/",""))</f>
        <v/>
      </c>
      <c r="W613" s="32" t="str">
        <f ca="1">IF(KALINDO[[#This Row],[concat]]="","",MATCH(KALINDO[[#This Row],[concat]],[3]!db[NB NOTA_C],0)+1)</f>
        <v/>
      </c>
      <c r="X613" s="32" t="str">
        <f ca="1">IF(KALINDO[[#This Row],[N.B.nota]]="","",ADDRESS(ROW(KALINDO[QB]),COLUMN(KALINDO[QB]))&amp;":"&amp;ADDRESS(ROW(),COLUMN(KALINDO[QB])))</f>
        <v/>
      </c>
      <c r="Y613" s="46" t="str">
        <f ca="1">IF(KALINDO[[#This Row],[//]]="","",HYPERLINK("[../DB.xlsx]DB!e"&amp;MATCH(KALINDO[[#This Row],[concat]],[3]!db[NB NOTA_C],0)+1,"&gt;"))</f>
        <v/>
      </c>
      <c r="Z613" s="32" t="str">
        <f ca="1">IF(KALINDO[[#This Row],[ID NOTA]]="",INDIRECT(ADDRESS(ROW()-1,COLUMN())),KALINDO[[#This Row],[ID NOTA]])</f>
        <v>ID NOTA_H</v>
      </c>
    </row>
    <row r="614" spans="1:26" x14ac:dyDescent="0.25">
      <c r="A614" s="32"/>
      <c r="B614" s="29" t="str">
        <f>IF(KALINDO[[#This Row],[N_ID]]="","",INDEX(Table1[ID],MATCH(KALINDO[[#This Row],[N_ID]],Table1[N_ID],0)))</f>
        <v/>
      </c>
      <c r="C614" s="29" t="str">
        <f ca="1">IF(KALINDO[[#This Row],[//]]="","",HYPERLINK("[NOTA.xlsx]NOTA!D"&amp;KALINDO[[#This Row],[//]]+2,"&gt;"))</f>
        <v/>
      </c>
      <c r="D614" s="29" t="str">
        <f>IF(KALINDO[[#This Row],[ID NOTA]]="","",INDEX(Table1[QB],MATCH(KALINDO[[#This Row],[ID NOTA]],Table1[ID],0)))</f>
        <v/>
      </c>
      <c r="E61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14" s="29"/>
      <c r="G614" s="30" t="str">
        <f ca="1">IF(KALINDO[[#This Row],[N_ID]]="","",INDEX(INDIRECT($2:$2),KALINDO[[#This Row],[//]]))</f>
        <v/>
      </c>
      <c r="H614" s="30" t="str">
        <f ca="1">IF(KALINDO[[#This Row],[N_ID]]="","",INDEX(INDIRECT($2:$2),KALINDO[[#This Row],[//]]))</f>
        <v/>
      </c>
      <c r="I614" s="32" t="str">
        <f ca="1">IF(KALINDO[[#This Row],[N_ID]]="","",INDEX(INDIRECT($2:$2),KALINDO[[#This Row],[//]]))</f>
        <v/>
      </c>
      <c r="J614" s="32" t="str">
        <f ca="1">IF(KALINDO[[#This Row],[//]]="","",INDEX([3]!db[NB PAJAK],KALINDO[[#This Row],[stt]]-1))</f>
        <v/>
      </c>
      <c r="K614" s="29" t="str">
        <f ca="1">IF(KALINDO[[#This Row],[//]]="","",INDEX(INDIRECT($2:$2),KALINDO[[#This Row],[//]]))</f>
        <v/>
      </c>
      <c r="L614" s="29" t="str">
        <f ca="1">IF(KALINDO[[#This Row],[//]]="","",INDEX(INDIRECT($2:$2),KALINDO[[#This Row],[//]]))</f>
        <v/>
      </c>
      <c r="M614" s="29" t="str">
        <f ca="1">IF(KALINDO[[#This Row],[//]]="","",INDEX(INDIRECT($2:$2),KALINDO[[#This Row],[//]]))</f>
        <v/>
      </c>
      <c r="N614" s="33" t="str">
        <f ca="1">IF(KALINDO[[#This Row],[//]]="","",INDEX(INDIRECT($2:$2),KALINDO[[#This Row],[//]]))</f>
        <v/>
      </c>
      <c r="O614" s="44" t="str">
        <f ca="1">IF(KALINDO[[#This Row],[//]]="","",INDEX(INDIRECT($2:$2),KALINDO[[#This Row],[//]]))</f>
        <v/>
      </c>
      <c r="P614" s="44" t="str">
        <f ca="1">IF(KALINDO[[#This Row],[//]]="","",IF(INDEX(INDIRECT($2:$2),KALINDO[[#This Row],[//]])="","",INDEX(INDIRECT($2:$2),KALINDO[[#This Row],[//]])))</f>
        <v/>
      </c>
      <c r="Q614" s="33" t="str">
        <f ca="1">IF(KALINDO[[#This Row],[//]]="","",INDEX(INDIRECT($2:$2),KALINDO[[#This Row],[//]]))</f>
        <v/>
      </c>
      <c r="R6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14" s="45" t="str">
        <f ca="1">IF(KALINDO[[#This Row],[//]]="","",IF(INDEX(INDIRECT($2:$2),KALINDO[[#This Row],[//]])="","",INDEX(INDIRECT($2:$2),KALINDO[[#This Row],[//]])))</f>
        <v/>
      </c>
      <c r="U614" s="32" t="str">
        <f ca="1">IF(KALINDO[[#This Row],[//]]="","",INDEX(INDIRECT($2:$2),KALINDO[[#This Row],[//]]))</f>
        <v/>
      </c>
      <c r="V614" s="32" t="str">
        <f ca="1">LOWER(SUBSTITUTE(SUBSTITUTE(SUBSTITUTE(SUBSTITUTE(SUBSTITUTE(SUBSTITUTE(SUBSTITUTE(KALINDO[[#This Row],[N.B.nota]]," ",""),"-",""),"(",""),")",""),".",""),",",""),"/",""))</f>
        <v/>
      </c>
      <c r="W614" s="32" t="str">
        <f ca="1">IF(KALINDO[[#This Row],[concat]]="","",MATCH(KALINDO[[#This Row],[concat]],[3]!db[NB NOTA_C],0)+1)</f>
        <v/>
      </c>
      <c r="X614" s="32" t="str">
        <f ca="1">IF(KALINDO[[#This Row],[N.B.nota]]="","",ADDRESS(ROW(KALINDO[QB]),COLUMN(KALINDO[QB]))&amp;":"&amp;ADDRESS(ROW(),COLUMN(KALINDO[QB])))</f>
        <v/>
      </c>
      <c r="Y614" s="46" t="str">
        <f ca="1">IF(KALINDO[[#This Row],[//]]="","",HYPERLINK("[../DB.xlsx]DB!e"&amp;MATCH(KALINDO[[#This Row],[concat]],[3]!db[NB NOTA_C],0)+1,"&gt;"))</f>
        <v/>
      </c>
      <c r="Z614" s="32" t="str">
        <f ca="1">IF(KALINDO[[#This Row],[ID NOTA]]="",INDIRECT(ADDRESS(ROW()-1,COLUMN())),KALINDO[[#This Row],[ID NOTA]])</f>
        <v>ID NOTA_H</v>
      </c>
    </row>
    <row r="615" spans="1:26" x14ac:dyDescent="0.25">
      <c r="A615" s="32"/>
      <c r="B615" s="29" t="str">
        <f>IF(KALINDO[[#This Row],[N_ID]]="","",INDEX(Table1[ID],MATCH(KALINDO[[#This Row],[N_ID]],Table1[N_ID],0)))</f>
        <v/>
      </c>
      <c r="C615" s="29" t="str">
        <f ca="1">IF(KALINDO[[#This Row],[//]]="","",HYPERLINK("[NOTA.xlsx]NOTA!D"&amp;KALINDO[[#This Row],[//]]+2,"&gt;"))</f>
        <v/>
      </c>
      <c r="D615" s="29" t="str">
        <f>IF(KALINDO[[#This Row],[ID NOTA]]="","",INDEX(Table1[QB],MATCH(KALINDO[[#This Row],[ID NOTA]],Table1[ID],0)))</f>
        <v/>
      </c>
      <c r="E61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15" s="29"/>
      <c r="G615" s="30" t="str">
        <f ca="1">IF(KALINDO[[#This Row],[N_ID]]="","",INDEX(INDIRECT($2:$2),KALINDO[[#This Row],[//]]))</f>
        <v/>
      </c>
      <c r="H615" s="30" t="str">
        <f ca="1">IF(KALINDO[[#This Row],[N_ID]]="","",INDEX(INDIRECT($2:$2),KALINDO[[#This Row],[//]]))</f>
        <v/>
      </c>
      <c r="I615" s="32" t="str">
        <f ca="1">IF(KALINDO[[#This Row],[N_ID]]="","",INDEX(INDIRECT($2:$2),KALINDO[[#This Row],[//]]))</f>
        <v/>
      </c>
      <c r="J615" s="32" t="str">
        <f ca="1">IF(KALINDO[[#This Row],[//]]="","",INDEX([3]!db[NB PAJAK],KALINDO[[#This Row],[stt]]-1))</f>
        <v/>
      </c>
      <c r="K615" s="29" t="str">
        <f ca="1">IF(KALINDO[[#This Row],[//]]="","",INDEX(INDIRECT($2:$2),KALINDO[[#This Row],[//]]))</f>
        <v/>
      </c>
      <c r="L615" s="29" t="str">
        <f ca="1">IF(KALINDO[[#This Row],[//]]="","",INDEX(INDIRECT($2:$2),KALINDO[[#This Row],[//]]))</f>
        <v/>
      </c>
      <c r="M615" s="29" t="str">
        <f ca="1">IF(KALINDO[[#This Row],[//]]="","",INDEX(INDIRECT($2:$2),KALINDO[[#This Row],[//]]))</f>
        <v/>
      </c>
      <c r="N615" s="33" t="str">
        <f ca="1">IF(KALINDO[[#This Row],[//]]="","",INDEX(INDIRECT($2:$2),KALINDO[[#This Row],[//]]))</f>
        <v/>
      </c>
      <c r="O615" s="44" t="str">
        <f ca="1">IF(KALINDO[[#This Row],[//]]="","",INDEX(INDIRECT($2:$2),KALINDO[[#This Row],[//]]))</f>
        <v/>
      </c>
      <c r="P615" s="44" t="str">
        <f ca="1">IF(KALINDO[[#This Row],[//]]="","",IF(INDEX(INDIRECT($2:$2),KALINDO[[#This Row],[//]])="","",INDEX(INDIRECT($2:$2),KALINDO[[#This Row],[//]])))</f>
        <v/>
      </c>
      <c r="Q615" s="33" t="str">
        <f ca="1">IF(KALINDO[[#This Row],[//]]="","",INDEX(INDIRECT($2:$2),KALINDO[[#This Row],[//]]))</f>
        <v/>
      </c>
      <c r="R6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15" s="45" t="str">
        <f ca="1">IF(KALINDO[[#This Row],[//]]="","",IF(INDEX(INDIRECT($2:$2),KALINDO[[#This Row],[//]])="","",INDEX(INDIRECT($2:$2),KALINDO[[#This Row],[//]])))</f>
        <v/>
      </c>
      <c r="U615" s="32" t="str">
        <f ca="1">IF(KALINDO[[#This Row],[//]]="","",INDEX(INDIRECT($2:$2),KALINDO[[#This Row],[//]]))</f>
        <v/>
      </c>
      <c r="V615" s="32" t="str">
        <f ca="1">LOWER(SUBSTITUTE(SUBSTITUTE(SUBSTITUTE(SUBSTITUTE(SUBSTITUTE(SUBSTITUTE(SUBSTITUTE(KALINDO[[#This Row],[N.B.nota]]," ",""),"-",""),"(",""),")",""),".",""),",",""),"/",""))</f>
        <v/>
      </c>
      <c r="W615" s="32" t="str">
        <f ca="1">IF(KALINDO[[#This Row],[concat]]="","",MATCH(KALINDO[[#This Row],[concat]],[3]!db[NB NOTA_C],0)+1)</f>
        <v/>
      </c>
      <c r="X615" s="32" t="str">
        <f ca="1">IF(KALINDO[[#This Row],[N.B.nota]]="","",ADDRESS(ROW(KALINDO[QB]),COLUMN(KALINDO[QB]))&amp;":"&amp;ADDRESS(ROW(),COLUMN(KALINDO[QB])))</f>
        <v/>
      </c>
      <c r="Y615" s="46" t="str">
        <f ca="1">IF(KALINDO[[#This Row],[//]]="","",HYPERLINK("[../DB.xlsx]DB!e"&amp;MATCH(KALINDO[[#This Row],[concat]],[3]!db[NB NOTA_C],0)+1,"&gt;"))</f>
        <v/>
      </c>
      <c r="Z615" s="32" t="str">
        <f ca="1">IF(KALINDO[[#This Row],[ID NOTA]]="",INDIRECT(ADDRESS(ROW()-1,COLUMN())),KALINDO[[#This Row],[ID NOTA]])</f>
        <v>ID NOTA_H</v>
      </c>
    </row>
    <row r="616" spans="1:26" x14ac:dyDescent="0.25">
      <c r="A616" s="32"/>
      <c r="B616" s="29" t="str">
        <f>IF(KALINDO[[#This Row],[N_ID]]="","",INDEX(Table1[ID],MATCH(KALINDO[[#This Row],[N_ID]],Table1[N_ID],0)))</f>
        <v/>
      </c>
      <c r="C616" s="29" t="str">
        <f ca="1">IF(KALINDO[[#This Row],[//]]="","",HYPERLINK("[NOTA.xlsx]NOTA!D"&amp;KALINDO[[#This Row],[//]]+2,"&gt;"))</f>
        <v/>
      </c>
      <c r="D616" s="29" t="str">
        <f>IF(KALINDO[[#This Row],[ID NOTA]]="","",INDEX(Table1[QB],MATCH(KALINDO[[#This Row],[ID NOTA]],Table1[ID],0)))</f>
        <v/>
      </c>
      <c r="E61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16" s="29"/>
      <c r="G616" s="30" t="str">
        <f ca="1">IF(KALINDO[[#This Row],[N_ID]]="","",INDEX(INDIRECT($2:$2),KALINDO[[#This Row],[//]]))</f>
        <v/>
      </c>
      <c r="H616" s="30" t="str">
        <f ca="1">IF(KALINDO[[#This Row],[N_ID]]="","",INDEX(INDIRECT($2:$2),KALINDO[[#This Row],[//]]))</f>
        <v/>
      </c>
      <c r="I616" s="32" t="str">
        <f ca="1">IF(KALINDO[[#This Row],[N_ID]]="","",INDEX(INDIRECT($2:$2),KALINDO[[#This Row],[//]]))</f>
        <v/>
      </c>
      <c r="J616" s="32" t="str">
        <f ca="1">IF(KALINDO[[#This Row],[//]]="","",INDEX([3]!db[NB PAJAK],KALINDO[[#This Row],[stt]]-1))</f>
        <v/>
      </c>
      <c r="K616" s="29" t="str">
        <f ca="1">IF(KALINDO[[#This Row],[//]]="","",INDEX(INDIRECT($2:$2),KALINDO[[#This Row],[//]]))</f>
        <v/>
      </c>
      <c r="L616" s="29" t="str">
        <f ca="1">IF(KALINDO[[#This Row],[//]]="","",INDEX(INDIRECT($2:$2),KALINDO[[#This Row],[//]]))</f>
        <v/>
      </c>
      <c r="M616" s="29" t="str">
        <f ca="1">IF(KALINDO[[#This Row],[//]]="","",INDEX(INDIRECT($2:$2),KALINDO[[#This Row],[//]]))</f>
        <v/>
      </c>
      <c r="N616" s="33" t="str">
        <f ca="1">IF(KALINDO[[#This Row],[//]]="","",INDEX(INDIRECT($2:$2),KALINDO[[#This Row],[//]]))</f>
        <v/>
      </c>
      <c r="O616" s="44" t="str">
        <f ca="1">IF(KALINDO[[#This Row],[//]]="","",INDEX(INDIRECT($2:$2),KALINDO[[#This Row],[//]]))</f>
        <v/>
      </c>
      <c r="P616" s="44" t="str">
        <f ca="1">IF(KALINDO[[#This Row],[//]]="","",IF(INDEX(INDIRECT($2:$2),KALINDO[[#This Row],[//]])="","",INDEX(INDIRECT($2:$2),KALINDO[[#This Row],[//]])))</f>
        <v/>
      </c>
      <c r="Q616" s="33" t="str">
        <f ca="1">IF(KALINDO[[#This Row],[//]]="","",INDEX(INDIRECT($2:$2),KALINDO[[#This Row],[//]]))</f>
        <v/>
      </c>
      <c r="R6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16" s="45" t="str">
        <f ca="1">IF(KALINDO[[#This Row],[//]]="","",IF(INDEX(INDIRECT($2:$2),KALINDO[[#This Row],[//]])="","",INDEX(INDIRECT($2:$2),KALINDO[[#This Row],[//]])))</f>
        <v/>
      </c>
      <c r="U616" s="32" t="str">
        <f ca="1">IF(KALINDO[[#This Row],[//]]="","",INDEX(INDIRECT($2:$2),KALINDO[[#This Row],[//]]))</f>
        <v/>
      </c>
      <c r="V616" s="32" t="str">
        <f ca="1">LOWER(SUBSTITUTE(SUBSTITUTE(SUBSTITUTE(SUBSTITUTE(SUBSTITUTE(SUBSTITUTE(SUBSTITUTE(KALINDO[[#This Row],[N.B.nota]]," ",""),"-",""),"(",""),")",""),".",""),",",""),"/",""))</f>
        <v/>
      </c>
      <c r="W616" s="32" t="str">
        <f ca="1">IF(KALINDO[[#This Row],[concat]]="","",MATCH(KALINDO[[#This Row],[concat]],[3]!db[NB NOTA_C],0)+1)</f>
        <v/>
      </c>
      <c r="X616" s="32" t="str">
        <f ca="1">IF(KALINDO[[#This Row],[N.B.nota]]="","",ADDRESS(ROW(KALINDO[QB]),COLUMN(KALINDO[QB]))&amp;":"&amp;ADDRESS(ROW(),COLUMN(KALINDO[QB])))</f>
        <v/>
      </c>
      <c r="Y616" s="46" t="str">
        <f ca="1">IF(KALINDO[[#This Row],[//]]="","",HYPERLINK("[../DB.xlsx]DB!e"&amp;MATCH(KALINDO[[#This Row],[concat]],[3]!db[NB NOTA_C],0)+1,"&gt;"))</f>
        <v/>
      </c>
      <c r="Z616" s="32" t="str">
        <f ca="1">IF(KALINDO[[#This Row],[ID NOTA]]="",INDIRECT(ADDRESS(ROW()-1,COLUMN())),KALINDO[[#This Row],[ID NOTA]])</f>
        <v>ID NOTA_H</v>
      </c>
    </row>
    <row r="617" spans="1:26" x14ac:dyDescent="0.25">
      <c r="A617" s="32"/>
      <c r="B617" s="29" t="str">
        <f>IF(KALINDO[[#This Row],[N_ID]]="","",INDEX(Table1[ID],MATCH(KALINDO[[#This Row],[N_ID]],Table1[N_ID],0)))</f>
        <v/>
      </c>
      <c r="C617" s="29" t="str">
        <f ca="1">IF(KALINDO[[#This Row],[//]]="","",HYPERLINK("[NOTA.xlsx]NOTA!D"&amp;KALINDO[[#This Row],[//]]+2,"&gt;"))</f>
        <v/>
      </c>
      <c r="D617" s="29" t="str">
        <f>IF(KALINDO[[#This Row],[ID NOTA]]="","",INDEX(Table1[QB],MATCH(KALINDO[[#This Row],[ID NOTA]],Table1[ID],0)))</f>
        <v/>
      </c>
      <c r="E61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17" s="29"/>
      <c r="G617" s="30" t="str">
        <f ca="1">IF(KALINDO[[#This Row],[N_ID]]="","",INDEX(INDIRECT($2:$2),KALINDO[[#This Row],[//]]))</f>
        <v/>
      </c>
      <c r="H617" s="30" t="str">
        <f ca="1">IF(KALINDO[[#This Row],[N_ID]]="","",INDEX(INDIRECT($2:$2),KALINDO[[#This Row],[//]]))</f>
        <v/>
      </c>
      <c r="I617" s="32" t="str">
        <f ca="1">IF(KALINDO[[#This Row],[N_ID]]="","",INDEX(INDIRECT($2:$2),KALINDO[[#This Row],[//]]))</f>
        <v/>
      </c>
      <c r="J617" s="32" t="str">
        <f ca="1">IF(KALINDO[[#This Row],[//]]="","",INDEX([3]!db[NB PAJAK],KALINDO[[#This Row],[stt]]-1))</f>
        <v/>
      </c>
      <c r="K617" s="29" t="str">
        <f ca="1">IF(KALINDO[[#This Row],[//]]="","",INDEX(INDIRECT($2:$2),KALINDO[[#This Row],[//]]))</f>
        <v/>
      </c>
      <c r="L617" s="29" t="str">
        <f ca="1">IF(KALINDO[[#This Row],[//]]="","",INDEX(INDIRECT($2:$2),KALINDO[[#This Row],[//]]))</f>
        <v/>
      </c>
      <c r="M617" s="29" t="str">
        <f ca="1">IF(KALINDO[[#This Row],[//]]="","",INDEX(INDIRECT($2:$2),KALINDO[[#This Row],[//]]))</f>
        <v/>
      </c>
      <c r="N617" s="33" t="str">
        <f ca="1">IF(KALINDO[[#This Row],[//]]="","",INDEX(INDIRECT($2:$2),KALINDO[[#This Row],[//]]))</f>
        <v/>
      </c>
      <c r="O617" s="44" t="str">
        <f ca="1">IF(KALINDO[[#This Row],[//]]="","",INDEX(INDIRECT($2:$2),KALINDO[[#This Row],[//]]))</f>
        <v/>
      </c>
      <c r="P617" s="44" t="str">
        <f ca="1">IF(KALINDO[[#This Row],[//]]="","",IF(INDEX(INDIRECT($2:$2),KALINDO[[#This Row],[//]])="","",INDEX(INDIRECT($2:$2),KALINDO[[#This Row],[//]])))</f>
        <v/>
      </c>
      <c r="Q617" s="33" t="str">
        <f ca="1">IF(KALINDO[[#This Row],[//]]="","",INDEX(INDIRECT($2:$2),KALINDO[[#This Row],[//]]))</f>
        <v/>
      </c>
      <c r="R6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17" s="45" t="str">
        <f ca="1">IF(KALINDO[[#This Row],[//]]="","",IF(INDEX(INDIRECT($2:$2),KALINDO[[#This Row],[//]])="","",INDEX(INDIRECT($2:$2),KALINDO[[#This Row],[//]])))</f>
        <v/>
      </c>
      <c r="U617" s="32" t="str">
        <f ca="1">IF(KALINDO[[#This Row],[//]]="","",INDEX(INDIRECT($2:$2),KALINDO[[#This Row],[//]]))</f>
        <v/>
      </c>
      <c r="V617" s="32" t="str">
        <f ca="1">LOWER(SUBSTITUTE(SUBSTITUTE(SUBSTITUTE(SUBSTITUTE(SUBSTITUTE(SUBSTITUTE(SUBSTITUTE(KALINDO[[#This Row],[N.B.nota]]," ",""),"-",""),"(",""),")",""),".",""),",",""),"/",""))</f>
        <v/>
      </c>
      <c r="W617" s="32" t="str">
        <f ca="1">IF(KALINDO[[#This Row],[concat]]="","",MATCH(KALINDO[[#This Row],[concat]],[3]!db[NB NOTA_C],0)+1)</f>
        <v/>
      </c>
      <c r="X617" s="32" t="str">
        <f ca="1">IF(KALINDO[[#This Row],[N.B.nota]]="","",ADDRESS(ROW(KALINDO[QB]),COLUMN(KALINDO[QB]))&amp;":"&amp;ADDRESS(ROW(),COLUMN(KALINDO[QB])))</f>
        <v/>
      </c>
      <c r="Y617" s="46" t="str">
        <f ca="1">IF(KALINDO[[#This Row],[//]]="","",HYPERLINK("[../DB.xlsx]DB!e"&amp;MATCH(KALINDO[[#This Row],[concat]],[3]!db[NB NOTA_C],0)+1,"&gt;"))</f>
        <v/>
      </c>
      <c r="Z617" s="32" t="str">
        <f ca="1">IF(KALINDO[[#This Row],[ID NOTA]]="",INDIRECT(ADDRESS(ROW()-1,COLUMN())),KALINDO[[#This Row],[ID NOTA]])</f>
        <v>ID NOTA_H</v>
      </c>
    </row>
    <row r="618" spans="1:26" x14ac:dyDescent="0.25">
      <c r="A618" s="32"/>
      <c r="B618" s="29" t="str">
        <f>IF(KALINDO[[#This Row],[N_ID]]="","",INDEX(Table1[ID],MATCH(KALINDO[[#This Row],[N_ID]],Table1[N_ID],0)))</f>
        <v/>
      </c>
      <c r="C618" s="29" t="str">
        <f ca="1">IF(KALINDO[[#This Row],[//]]="","",HYPERLINK("[NOTA.xlsx]NOTA!D"&amp;KALINDO[[#This Row],[//]]+2,"&gt;"))</f>
        <v/>
      </c>
      <c r="D618" s="29" t="str">
        <f>IF(KALINDO[[#This Row],[ID NOTA]]="","",INDEX(Table1[QB],MATCH(KALINDO[[#This Row],[ID NOTA]],Table1[ID],0)))</f>
        <v/>
      </c>
      <c r="E61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18" s="29"/>
      <c r="G618" s="30" t="str">
        <f ca="1">IF(KALINDO[[#This Row],[N_ID]]="","",INDEX(INDIRECT($2:$2),KALINDO[[#This Row],[//]]))</f>
        <v/>
      </c>
      <c r="H618" s="30" t="str">
        <f ca="1">IF(KALINDO[[#This Row],[N_ID]]="","",INDEX(INDIRECT($2:$2),KALINDO[[#This Row],[//]]))</f>
        <v/>
      </c>
      <c r="I618" s="32" t="str">
        <f ca="1">IF(KALINDO[[#This Row],[N_ID]]="","",INDEX(INDIRECT($2:$2),KALINDO[[#This Row],[//]]))</f>
        <v/>
      </c>
      <c r="J618" s="32" t="str">
        <f ca="1">IF(KALINDO[[#This Row],[//]]="","",INDEX([3]!db[NB PAJAK],KALINDO[[#This Row],[stt]]-1))</f>
        <v/>
      </c>
      <c r="K618" s="29" t="str">
        <f ca="1">IF(KALINDO[[#This Row],[//]]="","",INDEX(INDIRECT($2:$2),KALINDO[[#This Row],[//]]))</f>
        <v/>
      </c>
      <c r="L618" s="29" t="str">
        <f ca="1">IF(KALINDO[[#This Row],[//]]="","",INDEX(INDIRECT($2:$2),KALINDO[[#This Row],[//]]))</f>
        <v/>
      </c>
      <c r="M618" s="29" t="str">
        <f ca="1">IF(KALINDO[[#This Row],[//]]="","",INDEX(INDIRECT($2:$2),KALINDO[[#This Row],[//]]))</f>
        <v/>
      </c>
      <c r="N618" s="33" t="str">
        <f ca="1">IF(KALINDO[[#This Row],[//]]="","",INDEX(INDIRECT($2:$2),KALINDO[[#This Row],[//]]))</f>
        <v/>
      </c>
      <c r="O618" s="44" t="str">
        <f ca="1">IF(KALINDO[[#This Row],[//]]="","",INDEX(INDIRECT($2:$2),KALINDO[[#This Row],[//]]))</f>
        <v/>
      </c>
      <c r="P618" s="44" t="str">
        <f ca="1">IF(KALINDO[[#This Row],[//]]="","",IF(INDEX(INDIRECT($2:$2),KALINDO[[#This Row],[//]])="","",INDEX(INDIRECT($2:$2),KALINDO[[#This Row],[//]])))</f>
        <v/>
      </c>
      <c r="Q618" s="33" t="str">
        <f ca="1">IF(KALINDO[[#This Row],[//]]="","",INDEX(INDIRECT($2:$2),KALINDO[[#This Row],[//]]))</f>
        <v/>
      </c>
      <c r="R6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18" s="45" t="str">
        <f ca="1">IF(KALINDO[[#This Row],[//]]="","",IF(INDEX(INDIRECT($2:$2),KALINDO[[#This Row],[//]])="","",INDEX(INDIRECT($2:$2),KALINDO[[#This Row],[//]])))</f>
        <v/>
      </c>
      <c r="U618" s="32" t="str">
        <f ca="1">IF(KALINDO[[#This Row],[//]]="","",INDEX(INDIRECT($2:$2),KALINDO[[#This Row],[//]]))</f>
        <v/>
      </c>
      <c r="V618" s="32" t="str">
        <f ca="1">LOWER(SUBSTITUTE(SUBSTITUTE(SUBSTITUTE(SUBSTITUTE(SUBSTITUTE(SUBSTITUTE(SUBSTITUTE(KALINDO[[#This Row],[N.B.nota]]," ",""),"-",""),"(",""),")",""),".",""),",",""),"/",""))</f>
        <v/>
      </c>
      <c r="W618" s="32" t="str">
        <f ca="1">IF(KALINDO[[#This Row],[concat]]="","",MATCH(KALINDO[[#This Row],[concat]],[3]!db[NB NOTA_C],0)+1)</f>
        <v/>
      </c>
      <c r="X618" s="32" t="str">
        <f ca="1">IF(KALINDO[[#This Row],[N.B.nota]]="","",ADDRESS(ROW(KALINDO[QB]),COLUMN(KALINDO[QB]))&amp;":"&amp;ADDRESS(ROW(),COLUMN(KALINDO[QB])))</f>
        <v/>
      </c>
      <c r="Y618" s="46" t="str">
        <f ca="1">IF(KALINDO[[#This Row],[//]]="","",HYPERLINK("[../DB.xlsx]DB!e"&amp;MATCH(KALINDO[[#This Row],[concat]],[3]!db[NB NOTA_C],0)+1,"&gt;"))</f>
        <v/>
      </c>
      <c r="Z618" s="32" t="str">
        <f ca="1">IF(KALINDO[[#This Row],[ID NOTA]]="",INDIRECT(ADDRESS(ROW()-1,COLUMN())),KALINDO[[#This Row],[ID NOTA]])</f>
        <v>ID NOTA_H</v>
      </c>
    </row>
    <row r="619" spans="1:26" x14ac:dyDescent="0.25">
      <c r="A619" s="32"/>
      <c r="B619" s="29" t="str">
        <f>IF(KALINDO[[#This Row],[N_ID]]="","",INDEX(Table1[ID],MATCH(KALINDO[[#This Row],[N_ID]],Table1[N_ID],0)))</f>
        <v/>
      </c>
      <c r="C619" s="29" t="str">
        <f ca="1">IF(KALINDO[[#This Row],[//]]="","",HYPERLINK("[NOTA.xlsx]NOTA!D"&amp;KALINDO[[#This Row],[//]]+2,"&gt;"))</f>
        <v/>
      </c>
      <c r="D619" s="29" t="str">
        <f>IF(KALINDO[[#This Row],[ID NOTA]]="","",INDEX(Table1[QB],MATCH(KALINDO[[#This Row],[ID NOTA]],Table1[ID],0)))</f>
        <v/>
      </c>
      <c r="E61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19" s="29"/>
      <c r="G619" s="30" t="str">
        <f ca="1">IF(KALINDO[[#This Row],[N_ID]]="","",INDEX(INDIRECT($2:$2),KALINDO[[#This Row],[//]]))</f>
        <v/>
      </c>
      <c r="H619" s="30" t="str">
        <f ca="1">IF(KALINDO[[#This Row],[N_ID]]="","",INDEX(INDIRECT($2:$2),KALINDO[[#This Row],[//]]))</f>
        <v/>
      </c>
      <c r="I619" s="32" t="str">
        <f ca="1">IF(KALINDO[[#This Row],[N_ID]]="","",INDEX(INDIRECT($2:$2),KALINDO[[#This Row],[//]]))</f>
        <v/>
      </c>
      <c r="J619" s="32" t="str">
        <f ca="1">IF(KALINDO[[#This Row],[//]]="","",INDEX([3]!db[NB PAJAK],KALINDO[[#This Row],[stt]]-1))</f>
        <v/>
      </c>
      <c r="K619" s="29" t="str">
        <f ca="1">IF(KALINDO[[#This Row],[//]]="","",INDEX(INDIRECT($2:$2),KALINDO[[#This Row],[//]]))</f>
        <v/>
      </c>
      <c r="L619" s="29" t="str">
        <f ca="1">IF(KALINDO[[#This Row],[//]]="","",INDEX(INDIRECT($2:$2),KALINDO[[#This Row],[//]]))</f>
        <v/>
      </c>
      <c r="M619" s="29" t="str">
        <f ca="1">IF(KALINDO[[#This Row],[//]]="","",INDEX(INDIRECT($2:$2),KALINDO[[#This Row],[//]]))</f>
        <v/>
      </c>
      <c r="N619" s="33" t="str">
        <f ca="1">IF(KALINDO[[#This Row],[//]]="","",INDEX(INDIRECT($2:$2),KALINDO[[#This Row],[//]]))</f>
        <v/>
      </c>
      <c r="O619" s="44" t="str">
        <f ca="1">IF(KALINDO[[#This Row],[//]]="","",INDEX(INDIRECT($2:$2),KALINDO[[#This Row],[//]]))</f>
        <v/>
      </c>
      <c r="P619" s="44" t="str">
        <f ca="1">IF(KALINDO[[#This Row],[//]]="","",IF(INDEX(INDIRECT($2:$2),KALINDO[[#This Row],[//]])="","",INDEX(INDIRECT($2:$2),KALINDO[[#This Row],[//]])))</f>
        <v/>
      </c>
      <c r="Q619" s="33" t="str">
        <f ca="1">IF(KALINDO[[#This Row],[//]]="","",INDEX(INDIRECT($2:$2),KALINDO[[#This Row],[//]]))</f>
        <v/>
      </c>
      <c r="R6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19" s="45" t="str">
        <f ca="1">IF(KALINDO[[#This Row],[//]]="","",IF(INDEX(INDIRECT($2:$2),KALINDO[[#This Row],[//]])="","",INDEX(INDIRECT($2:$2),KALINDO[[#This Row],[//]])))</f>
        <v/>
      </c>
      <c r="U619" s="32" t="str">
        <f ca="1">IF(KALINDO[[#This Row],[//]]="","",INDEX(INDIRECT($2:$2),KALINDO[[#This Row],[//]]))</f>
        <v/>
      </c>
      <c r="V619" s="32" t="str">
        <f ca="1">LOWER(SUBSTITUTE(SUBSTITUTE(SUBSTITUTE(SUBSTITUTE(SUBSTITUTE(SUBSTITUTE(SUBSTITUTE(KALINDO[[#This Row],[N.B.nota]]," ",""),"-",""),"(",""),")",""),".",""),",",""),"/",""))</f>
        <v/>
      </c>
      <c r="W619" s="32" t="str">
        <f ca="1">IF(KALINDO[[#This Row],[concat]]="","",MATCH(KALINDO[[#This Row],[concat]],[3]!db[NB NOTA_C],0)+1)</f>
        <v/>
      </c>
      <c r="X619" s="32" t="str">
        <f ca="1">IF(KALINDO[[#This Row],[N.B.nota]]="","",ADDRESS(ROW(KALINDO[QB]),COLUMN(KALINDO[QB]))&amp;":"&amp;ADDRESS(ROW(),COLUMN(KALINDO[QB])))</f>
        <v/>
      </c>
      <c r="Y619" s="46" t="str">
        <f ca="1">IF(KALINDO[[#This Row],[//]]="","",HYPERLINK("[../DB.xlsx]DB!e"&amp;MATCH(KALINDO[[#This Row],[concat]],[3]!db[NB NOTA_C],0)+1,"&gt;"))</f>
        <v/>
      </c>
      <c r="Z619" s="32" t="str">
        <f ca="1">IF(KALINDO[[#This Row],[ID NOTA]]="",INDIRECT(ADDRESS(ROW()-1,COLUMN())),KALINDO[[#This Row],[ID NOTA]])</f>
        <v>ID NOTA_H</v>
      </c>
    </row>
    <row r="620" spans="1:26" x14ac:dyDescent="0.25">
      <c r="A620" s="32"/>
      <c r="B620" s="29" t="str">
        <f>IF(KALINDO[[#This Row],[N_ID]]="","",INDEX(Table1[ID],MATCH(KALINDO[[#This Row],[N_ID]],Table1[N_ID],0)))</f>
        <v/>
      </c>
      <c r="C620" s="29" t="str">
        <f ca="1">IF(KALINDO[[#This Row],[//]]="","",HYPERLINK("[NOTA.xlsx]NOTA!D"&amp;KALINDO[[#This Row],[//]]+2,"&gt;"))</f>
        <v/>
      </c>
      <c r="D620" s="29" t="str">
        <f>IF(KALINDO[[#This Row],[ID NOTA]]="","",INDEX(Table1[QB],MATCH(KALINDO[[#This Row],[ID NOTA]],Table1[ID],0)))</f>
        <v/>
      </c>
      <c r="E62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20" s="29"/>
      <c r="G620" s="30" t="str">
        <f ca="1">IF(KALINDO[[#This Row],[N_ID]]="","",INDEX(INDIRECT($2:$2),KALINDO[[#This Row],[//]]))</f>
        <v/>
      </c>
      <c r="H620" s="30" t="str">
        <f ca="1">IF(KALINDO[[#This Row],[N_ID]]="","",INDEX(INDIRECT($2:$2),KALINDO[[#This Row],[//]]))</f>
        <v/>
      </c>
      <c r="I620" s="32" t="str">
        <f ca="1">IF(KALINDO[[#This Row],[N_ID]]="","",INDEX(INDIRECT($2:$2),KALINDO[[#This Row],[//]]))</f>
        <v/>
      </c>
      <c r="J620" s="32" t="str">
        <f ca="1">IF(KALINDO[[#This Row],[//]]="","",INDEX([3]!db[NB PAJAK],KALINDO[[#This Row],[stt]]-1))</f>
        <v/>
      </c>
      <c r="K620" s="29" t="str">
        <f ca="1">IF(KALINDO[[#This Row],[//]]="","",INDEX(INDIRECT($2:$2),KALINDO[[#This Row],[//]]))</f>
        <v/>
      </c>
      <c r="L620" s="29" t="str">
        <f ca="1">IF(KALINDO[[#This Row],[//]]="","",INDEX(INDIRECT($2:$2),KALINDO[[#This Row],[//]]))</f>
        <v/>
      </c>
      <c r="M620" s="29" t="str">
        <f ca="1">IF(KALINDO[[#This Row],[//]]="","",INDEX(INDIRECT($2:$2),KALINDO[[#This Row],[//]]))</f>
        <v/>
      </c>
      <c r="N620" s="33" t="str">
        <f ca="1">IF(KALINDO[[#This Row],[//]]="","",INDEX(INDIRECT($2:$2),KALINDO[[#This Row],[//]]))</f>
        <v/>
      </c>
      <c r="O620" s="44" t="str">
        <f ca="1">IF(KALINDO[[#This Row],[//]]="","",INDEX(INDIRECT($2:$2),KALINDO[[#This Row],[//]]))</f>
        <v/>
      </c>
      <c r="P620" s="44" t="str">
        <f ca="1">IF(KALINDO[[#This Row],[//]]="","",IF(INDEX(INDIRECT($2:$2),KALINDO[[#This Row],[//]])="","",INDEX(INDIRECT($2:$2),KALINDO[[#This Row],[//]])))</f>
        <v/>
      </c>
      <c r="Q620" s="33" t="str">
        <f ca="1">IF(KALINDO[[#This Row],[//]]="","",INDEX(INDIRECT($2:$2),KALINDO[[#This Row],[//]]))</f>
        <v/>
      </c>
      <c r="R6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20" s="45" t="str">
        <f ca="1">IF(KALINDO[[#This Row],[//]]="","",IF(INDEX(INDIRECT($2:$2),KALINDO[[#This Row],[//]])="","",INDEX(INDIRECT($2:$2),KALINDO[[#This Row],[//]])))</f>
        <v/>
      </c>
      <c r="U620" s="32" t="str">
        <f ca="1">IF(KALINDO[[#This Row],[//]]="","",INDEX(INDIRECT($2:$2),KALINDO[[#This Row],[//]]))</f>
        <v/>
      </c>
      <c r="V620" s="32" t="str">
        <f ca="1">LOWER(SUBSTITUTE(SUBSTITUTE(SUBSTITUTE(SUBSTITUTE(SUBSTITUTE(SUBSTITUTE(SUBSTITUTE(KALINDO[[#This Row],[N.B.nota]]," ",""),"-",""),"(",""),")",""),".",""),",",""),"/",""))</f>
        <v/>
      </c>
      <c r="W620" s="32" t="str">
        <f ca="1">IF(KALINDO[[#This Row],[concat]]="","",MATCH(KALINDO[[#This Row],[concat]],[3]!db[NB NOTA_C],0)+1)</f>
        <v/>
      </c>
      <c r="X620" s="32" t="str">
        <f ca="1">IF(KALINDO[[#This Row],[N.B.nota]]="","",ADDRESS(ROW(KALINDO[QB]),COLUMN(KALINDO[QB]))&amp;":"&amp;ADDRESS(ROW(),COLUMN(KALINDO[QB])))</f>
        <v/>
      </c>
      <c r="Y620" s="46" t="str">
        <f ca="1">IF(KALINDO[[#This Row],[//]]="","",HYPERLINK("[../DB.xlsx]DB!e"&amp;MATCH(KALINDO[[#This Row],[concat]],[3]!db[NB NOTA_C],0)+1,"&gt;"))</f>
        <v/>
      </c>
      <c r="Z620" s="32" t="str">
        <f ca="1">IF(KALINDO[[#This Row],[ID NOTA]]="",INDIRECT(ADDRESS(ROW()-1,COLUMN())),KALINDO[[#This Row],[ID NOTA]])</f>
        <v>ID NOTA_H</v>
      </c>
    </row>
    <row r="621" spans="1:26" x14ac:dyDescent="0.25">
      <c r="A621" s="32"/>
      <c r="B621" s="29" t="str">
        <f>IF(KALINDO[[#This Row],[N_ID]]="","",INDEX(Table1[ID],MATCH(KALINDO[[#This Row],[N_ID]],Table1[N_ID],0)))</f>
        <v/>
      </c>
      <c r="C621" s="29" t="str">
        <f ca="1">IF(KALINDO[[#This Row],[//]]="","",HYPERLINK("[NOTA.xlsx]NOTA!D"&amp;KALINDO[[#This Row],[//]]+2,"&gt;"))</f>
        <v/>
      </c>
      <c r="D621" s="29" t="str">
        <f>IF(KALINDO[[#This Row],[ID NOTA]]="","",INDEX(Table1[QB],MATCH(KALINDO[[#This Row],[ID NOTA]],Table1[ID],0)))</f>
        <v/>
      </c>
      <c r="E62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21" s="29"/>
      <c r="G621" s="30" t="str">
        <f ca="1">IF(KALINDO[[#This Row],[N_ID]]="","",INDEX(INDIRECT($2:$2),KALINDO[[#This Row],[//]]))</f>
        <v/>
      </c>
      <c r="H621" s="30" t="str">
        <f ca="1">IF(KALINDO[[#This Row],[N_ID]]="","",INDEX(INDIRECT($2:$2),KALINDO[[#This Row],[//]]))</f>
        <v/>
      </c>
      <c r="I621" s="32" t="str">
        <f ca="1">IF(KALINDO[[#This Row],[N_ID]]="","",INDEX(INDIRECT($2:$2),KALINDO[[#This Row],[//]]))</f>
        <v/>
      </c>
      <c r="J621" s="32" t="str">
        <f ca="1">IF(KALINDO[[#This Row],[//]]="","",INDEX([3]!db[NB PAJAK],KALINDO[[#This Row],[stt]]-1))</f>
        <v/>
      </c>
      <c r="K621" s="29" t="str">
        <f ca="1">IF(KALINDO[[#This Row],[//]]="","",INDEX(INDIRECT($2:$2),KALINDO[[#This Row],[//]]))</f>
        <v/>
      </c>
      <c r="L621" s="29" t="str">
        <f ca="1">IF(KALINDO[[#This Row],[//]]="","",INDEX(INDIRECT($2:$2),KALINDO[[#This Row],[//]]))</f>
        <v/>
      </c>
      <c r="M621" s="29" t="str">
        <f ca="1">IF(KALINDO[[#This Row],[//]]="","",INDEX(INDIRECT($2:$2),KALINDO[[#This Row],[//]]))</f>
        <v/>
      </c>
      <c r="N621" s="33" t="str">
        <f ca="1">IF(KALINDO[[#This Row],[//]]="","",INDEX(INDIRECT($2:$2),KALINDO[[#This Row],[//]]))</f>
        <v/>
      </c>
      <c r="O621" s="44" t="str">
        <f ca="1">IF(KALINDO[[#This Row],[//]]="","",INDEX(INDIRECT($2:$2),KALINDO[[#This Row],[//]]))</f>
        <v/>
      </c>
      <c r="P621" s="44" t="str">
        <f ca="1">IF(KALINDO[[#This Row],[//]]="","",IF(INDEX(INDIRECT($2:$2),KALINDO[[#This Row],[//]])="","",INDEX(INDIRECT($2:$2),KALINDO[[#This Row],[//]])))</f>
        <v/>
      </c>
      <c r="Q621" s="33" t="str">
        <f ca="1">IF(KALINDO[[#This Row],[//]]="","",INDEX(INDIRECT($2:$2),KALINDO[[#This Row],[//]]))</f>
        <v/>
      </c>
      <c r="R6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21" s="45" t="str">
        <f ca="1">IF(KALINDO[[#This Row],[//]]="","",IF(INDEX(INDIRECT($2:$2),KALINDO[[#This Row],[//]])="","",INDEX(INDIRECT($2:$2),KALINDO[[#This Row],[//]])))</f>
        <v/>
      </c>
      <c r="U621" s="32" t="str">
        <f ca="1">IF(KALINDO[[#This Row],[//]]="","",INDEX(INDIRECT($2:$2),KALINDO[[#This Row],[//]]))</f>
        <v/>
      </c>
      <c r="V621" s="32" t="str">
        <f ca="1">LOWER(SUBSTITUTE(SUBSTITUTE(SUBSTITUTE(SUBSTITUTE(SUBSTITUTE(SUBSTITUTE(SUBSTITUTE(KALINDO[[#This Row],[N.B.nota]]," ",""),"-",""),"(",""),")",""),".",""),",",""),"/",""))</f>
        <v/>
      </c>
      <c r="W621" s="32" t="str">
        <f ca="1">IF(KALINDO[[#This Row],[concat]]="","",MATCH(KALINDO[[#This Row],[concat]],[3]!db[NB NOTA_C],0)+1)</f>
        <v/>
      </c>
      <c r="X621" s="32" t="str">
        <f ca="1">IF(KALINDO[[#This Row],[N.B.nota]]="","",ADDRESS(ROW(KALINDO[QB]),COLUMN(KALINDO[QB]))&amp;":"&amp;ADDRESS(ROW(),COLUMN(KALINDO[QB])))</f>
        <v/>
      </c>
      <c r="Y621" s="46" t="str">
        <f ca="1">IF(KALINDO[[#This Row],[//]]="","",HYPERLINK("[../DB.xlsx]DB!e"&amp;MATCH(KALINDO[[#This Row],[concat]],[3]!db[NB NOTA_C],0)+1,"&gt;"))</f>
        <v/>
      </c>
      <c r="Z621" s="32" t="str">
        <f ca="1">IF(KALINDO[[#This Row],[ID NOTA]]="",INDIRECT(ADDRESS(ROW()-1,COLUMN())),KALINDO[[#This Row],[ID NOTA]])</f>
        <v>ID NOTA_H</v>
      </c>
    </row>
    <row r="622" spans="1:26" x14ac:dyDescent="0.25">
      <c r="A622" s="32"/>
      <c r="B622" s="29" t="str">
        <f>IF(KALINDO[[#This Row],[N_ID]]="","",INDEX(Table1[ID],MATCH(KALINDO[[#This Row],[N_ID]],Table1[N_ID],0)))</f>
        <v/>
      </c>
      <c r="C622" s="29" t="str">
        <f ca="1">IF(KALINDO[[#This Row],[//]]="","",HYPERLINK("[NOTA.xlsx]NOTA!D"&amp;KALINDO[[#This Row],[//]]+2,"&gt;"))</f>
        <v/>
      </c>
      <c r="D622" s="29" t="str">
        <f>IF(KALINDO[[#This Row],[ID NOTA]]="","",INDEX(Table1[QB],MATCH(KALINDO[[#This Row],[ID NOTA]],Table1[ID],0)))</f>
        <v/>
      </c>
      <c r="E62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22" s="29"/>
      <c r="G622" s="30" t="str">
        <f ca="1">IF(KALINDO[[#This Row],[N_ID]]="","",INDEX(INDIRECT($2:$2),KALINDO[[#This Row],[//]]))</f>
        <v/>
      </c>
      <c r="H622" s="30" t="str">
        <f ca="1">IF(KALINDO[[#This Row],[N_ID]]="","",INDEX(INDIRECT($2:$2),KALINDO[[#This Row],[//]]))</f>
        <v/>
      </c>
      <c r="I622" s="32" t="str">
        <f ca="1">IF(KALINDO[[#This Row],[N_ID]]="","",INDEX(INDIRECT($2:$2),KALINDO[[#This Row],[//]]))</f>
        <v/>
      </c>
      <c r="J622" s="32" t="str">
        <f ca="1">IF(KALINDO[[#This Row],[//]]="","",INDEX([3]!db[NB PAJAK],KALINDO[[#This Row],[stt]]-1))</f>
        <v/>
      </c>
      <c r="K622" s="29" t="str">
        <f ca="1">IF(KALINDO[[#This Row],[//]]="","",INDEX(INDIRECT($2:$2),KALINDO[[#This Row],[//]]))</f>
        <v/>
      </c>
      <c r="L622" s="29" t="str">
        <f ca="1">IF(KALINDO[[#This Row],[//]]="","",INDEX(INDIRECT($2:$2),KALINDO[[#This Row],[//]]))</f>
        <v/>
      </c>
      <c r="M622" s="29" t="str">
        <f ca="1">IF(KALINDO[[#This Row],[//]]="","",INDEX(INDIRECT($2:$2),KALINDO[[#This Row],[//]]))</f>
        <v/>
      </c>
      <c r="N622" s="33" t="str">
        <f ca="1">IF(KALINDO[[#This Row],[//]]="","",INDEX(INDIRECT($2:$2),KALINDO[[#This Row],[//]]))</f>
        <v/>
      </c>
      <c r="O622" s="44" t="str">
        <f ca="1">IF(KALINDO[[#This Row],[//]]="","",INDEX(INDIRECT($2:$2),KALINDO[[#This Row],[//]]))</f>
        <v/>
      </c>
      <c r="P622" s="44" t="str">
        <f ca="1">IF(KALINDO[[#This Row],[//]]="","",IF(INDEX(INDIRECT($2:$2),KALINDO[[#This Row],[//]])="","",INDEX(INDIRECT($2:$2),KALINDO[[#This Row],[//]])))</f>
        <v/>
      </c>
      <c r="Q622" s="33" t="str">
        <f ca="1">IF(KALINDO[[#This Row],[//]]="","",INDEX(INDIRECT($2:$2),KALINDO[[#This Row],[//]]))</f>
        <v/>
      </c>
      <c r="R6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22" s="45" t="str">
        <f ca="1">IF(KALINDO[[#This Row],[//]]="","",IF(INDEX(INDIRECT($2:$2),KALINDO[[#This Row],[//]])="","",INDEX(INDIRECT($2:$2),KALINDO[[#This Row],[//]])))</f>
        <v/>
      </c>
      <c r="U622" s="32" t="str">
        <f ca="1">IF(KALINDO[[#This Row],[//]]="","",INDEX(INDIRECT($2:$2),KALINDO[[#This Row],[//]]))</f>
        <v/>
      </c>
      <c r="V622" s="32" t="str">
        <f ca="1">LOWER(SUBSTITUTE(SUBSTITUTE(SUBSTITUTE(SUBSTITUTE(SUBSTITUTE(SUBSTITUTE(SUBSTITUTE(KALINDO[[#This Row],[N.B.nota]]," ",""),"-",""),"(",""),")",""),".",""),",",""),"/",""))</f>
        <v/>
      </c>
      <c r="W622" s="32" t="str">
        <f ca="1">IF(KALINDO[[#This Row],[concat]]="","",MATCH(KALINDO[[#This Row],[concat]],[3]!db[NB NOTA_C],0)+1)</f>
        <v/>
      </c>
      <c r="X622" s="32" t="str">
        <f ca="1">IF(KALINDO[[#This Row],[N.B.nota]]="","",ADDRESS(ROW(KALINDO[QB]),COLUMN(KALINDO[QB]))&amp;":"&amp;ADDRESS(ROW(),COLUMN(KALINDO[QB])))</f>
        <v/>
      </c>
      <c r="Y622" s="46" t="str">
        <f ca="1">IF(KALINDO[[#This Row],[//]]="","",HYPERLINK("[../DB.xlsx]DB!e"&amp;MATCH(KALINDO[[#This Row],[concat]],[3]!db[NB NOTA_C],0)+1,"&gt;"))</f>
        <v/>
      </c>
      <c r="Z622" s="32" t="str">
        <f ca="1">IF(KALINDO[[#This Row],[ID NOTA]]="",INDIRECT(ADDRESS(ROW()-1,COLUMN())),KALINDO[[#This Row],[ID NOTA]])</f>
        <v>ID NOTA_H</v>
      </c>
    </row>
    <row r="623" spans="1:26" x14ac:dyDescent="0.25">
      <c r="A623" s="32"/>
      <c r="B623" s="29" t="str">
        <f>IF(KALINDO[[#This Row],[N_ID]]="","",INDEX(Table1[ID],MATCH(KALINDO[[#This Row],[N_ID]],Table1[N_ID],0)))</f>
        <v/>
      </c>
      <c r="C623" s="29" t="str">
        <f ca="1">IF(KALINDO[[#This Row],[//]]="","",HYPERLINK("[NOTA.xlsx]NOTA!D"&amp;KALINDO[[#This Row],[//]]+2,"&gt;"))</f>
        <v/>
      </c>
      <c r="D623" s="29" t="str">
        <f>IF(KALINDO[[#This Row],[ID NOTA]]="","",INDEX(Table1[QB],MATCH(KALINDO[[#This Row],[ID NOTA]],Table1[ID],0)))</f>
        <v/>
      </c>
      <c r="E62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23" s="29"/>
      <c r="G623" s="30" t="str">
        <f ca="1">IF(KALINDO[[#This Row],[N_ID]]="","",INDEX(INDIRECT($2:$2),KALINDO[[#This Row],[//]]))</f>
        <v/>
      </c>
      <c r="H623" s="30" t="str">
        <f ca="1">IF(KALINDO[[#This Row],[N_ID]]="","",INDEX(INDIRECT($2:$2),KALINDO[[#This Row],[//]]))</f>
        <v/>
      </c>
      <c r="I623" s="32" t="str">
        <f ca="1">IF(KALINDO[[#This Row],[N_ID]]="","",INDEX(INDIRECT($2:$2),KALINDO[[#This Row],[//]]))</f>
        <v/>
      </c>
      <c r="J623" s="32" t="str">
        <f ca="1">IF(KALINDO[[#This Row],[//]]="","",INDEX([3]!db[NB PAJAK],KALINDO[[#This Row],[stt]]-1))</f>
        <v/>
      </c>
      <c r="K623" s="29" t="str">
        <f ca="1">IF(KALINDO[[#This Row],[//]]="","",INDEX(INDIRECT($2:$2),KALINDO[[#This Row],[//]]))</f>
        <v/>
      </c>
      <c r="L623" s="29" t="str">
        <f ca="1">IF(KALINDO[[#This Row],[//]]="","",INDEX(INDIRECT($2:$2),KALINDO[[#This Row],[//]]))</f>
        <v/>
      </c>
      <c r="M623" s="29" t="str">
        <f ca="1">IF(KALINDO[[#This Row],[//]]="","",INDEX(INDIRECT($2:$2),KALINDO[[#This Row],[//]]))</f>
        <v/>
      </c>
      <c r="N623" s="33" t="str">
        <f ca="1">IF(KALINDO[[#This Row],[//]]="","",INDEX(INDIRECT($2:$2),KALINDO[[#This Row],[//]]))</f>
        <v/>
      </c>
      <c r="O623" s="44" t="str">
        <f ca="1">IF(KALINDO[[#This Row],[//]]="","",INDEX(INDIRECT($2:$2),KALINDO[[#This Row],[//]]))</f>
        <v/>
      </c>
      <c r="P623" s="44" t="str">
        <f ca="1">IF(KALINDO[[#This Row],[//]]="","",IF(INDEX(INDIRECT($2:$2),KALINDO[[#This Row],[//]])="","",INDEX(INDIRECT($2:$2),KALINDO[[#This Row],[//]])))</f>
        <v/>
      </c>
      <c r="Q623" s="33" t="str">
        <f ca="1">IF(KALINDO[[#This Row],[//]]="","",INDEX(INDIRECT($2:$2),KALINDO[[#This Row],[//]]))</f>
        <v/>
      </c>
      <c r="R6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23" s="45" t="str">
        <f ca="1">IF(KALINDO[[#This Row],[//]]="","",IF(INDEX(INDIRECT($2:$2),KALINDO[[#This Row],[//]])="","",INDEX(INDIRECT($2:$2),KALINDO[[#This Row],[//]])))</f>
        <v/>
      </c>
      <c r="U623" s="32" t="str">
        <f ca="1">IF(KALINDO[[#This Row],[//]]="","",INDEX(INDIRECT($2:$2),KALINDO[[#This Row],[//]]))</f>
        <v/>
      </c>
      <c r="V623" s="32" t="str">
        <f ca="1">LOWER(SUBSTITUTE(SUBSTITUTE(SUBSTITUTE(SUBSTITUTE(SUBSTITUTE(SUBSTITUTE(SUBSTITUTE(KALINDO[[#This Row],[N.B.nota]]," ",""),"-",""),"(",""),")",""),".",""),",",""),"/",""))</f>
        <v/>
      </c>
      <c r="W623" s="32" t="str">
        <f ca="1">IF(KALINDO[[#This Row],[concat]]="","",MATCH(KALINDO[[#This Row],[concat]],[3]!db[NB NOTA_C],0)+1)</f>
        <v/>
      </c>
      <c r="X623" s="32" t="str">
        <f ca="1">IF(KALINDO[[#This Row],[N.B.nota]]="","",ADDRESS(ROW(KALINDO[QB]),COLUMN(KALINDO[QB]))&amp;":"&amp;ADDRESS(ROW(),COLUMN(KALINDO[QB])))</f>
        <v/>
      </c>
      <c r="Y623" s="46" t="str">
        <f ca="1">IF(KALINDO[[#This Row],[//]]="","",HYPERLINK("[../DB.xlsx]DB!e"&amp;MATCH(KALINDO[[#This Row],[concat]],[3]!db[NB NOTA_C],0)+1,"&gt;"))</f>
        <v/>
      </c>
      <c r="Z623" s="32" t="str">
        <f ca="1">IF(KALINDO[[#This Row],[ID NOTA]]="",INDIRECT(ADDRESS(ROW()-1,COLUMN())),KALINDO[[#This Row],[ID NOTA]])</f>
        <v>ID NOTA_H</v>
      </c>
    </row>
    <row r="624" spans="1:26" x14ac:dyDescent="0.25">
      <c r="A624" s="32"/>
      <c r="B624" s="29" t="str">
        <f>IF(KALINDO[[#This Row],[N_ID]]="","",INDEX(Table1[ID],MATCH(KALINDO[[#This Row],[N_ID]],Table1[N_ID],0)))</f>
        <v/>
      </c>
      <c r="C624" s="29" t="str">
        <f ca="1">IF(KALINDO[[#This Row],[//]]="","",HYPERLINK("[NOTA.xlsx]NOTA!D"&amp;KALINDO[[#This Row],[//]]+2,"&gt;"))</f>
        <v/>
      </c>
      <c r="D624" s="29" t="str">
        <f>IF(KALINDO[[#This Row],[ID NOTA]]="","",INDEX(Table1[QB],MATCH(KALINDO[[#This Row],[ID NOTA]],Table1[ID],0)))</f>
        <v/>
      </c>
      <c r="E62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24" s="29"/>
      <c r="G624" s="30" t="str">
        <f ca="1">IF(KALINDO[[#This Row],[N_ID]]="","",INDEX(INDIRECT($2:$2),KALINDO[[#This Row],[//]]))</f>
        <v/>
      </c>
      <c r="H624" s="30" t="str">
        <f ca="1">IF(KALINDO[[#This Row],[N_ID]]="","",INDEX(INDIRECT($2:$2),KALINDO[[#This Row],[//]]))</f>
        <v/>
      </c>
      <c r="I624" s="32" t="str">
        <f ca="1">IF(KALINDO[[#This Row],[N_ID]]="","",INDEX(INDIRECT($2:$2),KALINDO[[#This Row],[//]]))</f>
        <v/>
      </c>
      <c r="J624" s="32" t="str">
        <f ca="1">IF(KALINDO[[#This Row],[//]]="","",INDEX([3]!db[NB PAJAK],KALINDO[[#This Row],[stt]]-1))</f>
        <v/>
      </c>
      <c r="K624" s="29" t="str">
        <f ca="1">IF(KALINDO[[#This Row],[//]]="","",INDEX(INDIRECT($2:$2),KALINDO[[#This Row],[//]]))</f>
        <v/>
      </c>
      <c r="L624" s="29" t="str">
        <f ca="1">IF(KALINDO[[#This Row],[//]]="","",INDEX(INDIRECT($2:$2),KALINDO[[#This Row],[//]]))</f>
        <v/>
      </c>
      <c r="M624" s="29" t="str">
        <f ca="1">IF(KALINDO[[#This Row],[//]]="","",INDEX(INDIRECT($2:$2),KALINDO[[#This Row],[//]]))</f>
        <v/>
      </c>
      <c r="N624" s="33" t="str">
        <f ca="1">IF(KALINDO[[#This Row],[//]]="","",INDEX(INDIRECT($2:$2),KALINDO[[#This Row],[//]]))</f>
        <v/>
      </c>
      <c r="O624" s="44" t="str">
        <f ca="1">IF(KALINDO[[#This Row],[//]]="","",INDEX(INDIRECT($2:$2),KALINDO[[#This Row],[//]]))</f>
        <v/>
      </c>
      <c r="P624" s="44" t="str">
        <f ca="1">IF(KALINDO[[#This Row],[//]]="","",IF(INDEX(INDIRECT($2:$2),KALINDO[[#This Row],[//]])="","",INDEX(INDIRECT($2:$2),KALINDO[[#This Row],[//]])))</f>
        <v/>
      </c>
      <c r="Q624" s="33" t="str">
        <f ca="1">IF(KALINDO[[#This Row],[//]]="","",INDEX(INDIRECT($2:$2),KALINDO[[#This Row],[//]]))</f>
        <v/>
      </c>
      <c r="R6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24" s="45" t="str">
        <f ca="1">IF(KALINDO[[#This Row],[//]]="","",IF(INDEX(INDIRECT($2:$2),KALINDO[[#This Row],[//]])="","",INDEX(INDIRECT($2:$2),KALINDO[[#This Row],[//]])))</f>
        <v/>
      </c>
      <c r="U624" s="32" t="str">
        <f ca="1">IF(KALINDO[[#This Row],[//]]="","",INDEX(INDIRECT($2:$2),KALINDO[[#This Row],[//]]))</f>
        <v/>
      </c>
      <c r="V624" s="32" t="str">
        <f ca="1">LOWER(SUBSTITUTE(SUBSTITUTE(SUBSTITUTE(SUBSTITUTE(SUBSTITUTE(SUBSTITUTE(SUBSTITUTE(KALINDO[[#This Row],[N.B.nota]]," ",""),"-",""),"(",""),")",""),".",""),",",""),"/",""))</f>
        <v/>
      </c>
      <c r="W624" s="32" t="str">
        <f ca="1">IF(KALINDO[[#This Row],[concat]]="","",MATCH(KALINDO[[#This Row],[concat]],[3]!db[NB NOTA_C],0)+1)</f>
        <v/>
      </c>
      <c r="X624" s="32" t="str">
        <f ca="1">IF(KALINDO[[#This Row],[N.B.nota]]="","",ADDRESS(ROW(KALINDO[QB]),COLUMN(KALINDO[QB]))&amp;":"&amp;ADDRESS(ROW(),COLUMN(KALINDO[QB])))</f>
        <v/>
      </c>
      <c r="Y624" s="46" t="str">
        <f ca="1">IF(KALINDO[[#This Row],[//]]="","",HYPERLINK("[../DB.xlsx]DB!e"&amp;MATCH(KALINDO[[#This Row],[concat]],[3]!db[NB NOTA_C],0)+1,"&gt;"))</f>
        <v/>
      </c>
      <c r="Z624" s="32" t="str">
        <f ca="1">IF(KALINDO[[#This Row],[ID NOTA]]="",INDIRECT(ADDRESS(ROW()-1,COLUMN())),KALINDO[[#This Row],[ID NOTA]])</f>
        <v>ID NOTA_H</v>
      </c>
    </row>
    <row r="625" spans="1:26" x14ac:dyDescent="0.25">
      <c r="A625" s="32"/>
      <c r="B625" s="29" t="str">
        <f>IF(KALINDO[[#This Row],[N_ID]]="","",INDEX(Table1[ID],MATCH(KALINDO[[#This Row],[N_ID]],Table1[N_ID],0)))</f>
        <v/>
      </c>
      <c r="C625" s="29" t="str">
        <f ca="1">IF(KALINDO[[#This Row],[//]]="","",HYPERLINK("[NOTA.xlsx]NOTA!D"&amp;KALINDO[[#This Row],[//]]+2,"&gt;"))</f>
        <v/>
      </c>
      <c r="D625" s="29" t="str">
        <f>IF(KALINDO[[#This Row],[ID NOTA]]="","",INDEX(Table1[QB],MATCH(KALINDO[[#This Row],[ID NOTA]],Table1[ID],0)))</f>
        <v/>
      </c>
      <c r="E62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25" s="29"/>
      <c r="G625" s="30" t="str">
        <f ca="1">IF(KALINDO[[#This Row],[N_ID]]="","",INDEX(INDIRECT($2:$2),KALINDO[[#This Row],[//]]))</f>
        <v/>
      </c>
      <c r="H625" s="30" t="str">
        <f ca="1">IF(KALINDO[[#This Row],[N_ID]]="","",INDEX(INDIRECT($2:$2),KALINDO[[#This Row],[//]]))</f>
        <v/>
      </c>
      <c r="I625" s="32" t="str">
        <f ca="1">IF(KALINDO[[#This Row],[N_ID]]="","",INDEX(INDIRECT($2:$2),KALINDO[[#This Row],[//]]))</f>
        <v/>
      </c>
      <c r="J625" s="32" t="str">
        <f ca="1">IF(KALINDO[[#This Row],[//]]="","",INDEX([3]!db[NB PAJAK],KALINDO[[#This Row],[stt]]-1))</f>
        <v/>
      </c>
      <c r="K625" s="29" t="str">
        <f ca="1">IF(KALINDO[[#This Row],[//]]="","",INDEX(INDIRECT($2:$2),KALINDO[[#This Row],[//]]))</f>
        <v/>
      </c>
      <c r="L625" s="29" t="str">
        <f ca="1">IF(KALINDO[[#This Row],[//]]="","",INDEX(INDIRECT($2:$2),KALINDO[[#This Row],[//]]))</f>
        <v/>
      </c>
      <c r="M625" s="29" t="str">
        <f ca="1">IF(KALINDO[[#This Row],[//]]="","",INDEX(INDIRECT($2:$2),KALINDO[[#This Row],[//]]))</f>
        <v/>
      </c>
      <c r="N625" s="33" t="str">
        <f ca="1">IF(KALINDO[[#This Row],[//]]="","",INDEX(INDIRECT($2:$2),KALINDO[[#This Row],[//]]))</f>
        <v/>
      </c>
      <c r="O625" s="44" t="str">
        <f ca="1">IF(KALINDO[[#This Row],[//]]="","",INDEX(INDIRECT($2:$2),KALINDO[[#This Row],[//]]))</f>
        <v/>
      </c>
      <c r="P625" s="44" t="str">
        <f ca="1">IF(KALINDO[[#This Row],[//]]="","",IF(INDEX(INDIRECT($2:$2),KALINDO[[#This Row],[//]])="","",INDEX(INDIRECT($2:$2),KALINDO[[#This Row],[//]])))</f>
        <v/>
      </c>
      <c r="Q625" s="33" t="str">
        <f ca="1">IF(KALINDO[[#This Row],[//]]="","",INDEX(INDIRECT($2:$2),KALINDO[[#This Row],[//]]))</f>
        <v/>
      </c>
      <c r="R6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25" s="45" t="str">
        <f ca="1">IF(KALINDO[[#This Row],[//]]="","",IF(INDEX(INDIRECT($2:$2),KALINDO[[#This Row],[//]])="","",INDEX(INDIRECT($2:$2),KALINDO[[#This Row],[//]])))</f>
        <v/>
      </c>
      <c r="U625" s="32" t="str">
        <f ca="1">IF(KALINDO[[#This Row],[//]]="","",INDEX(INDIRECT($2:$2),KALINDO[[#This Row],[//]]))</f>
        <v/>
      </c>
      <c r="V625" s="32" t="str">
        <f ca="1">LOWER(SUBSTITUTE(SUBSTITUTE(SUBSTITUTE(SUBSTITUTE(SUBSTITUTE(SUBSTITUTE(SUBSTITUTE(KALINDO[[#This Row],[N.B.nota]]," ",""),"-",""),"(",""),")",""),".",""),",",""),"/",""))</f>
        <v/>
      </c>
      <c r="W625" s="32" t="str">
        <f ca="1">IF(KALINDO[[#This Row],[concat]]="","",MATCH(KALINDO[[#This Row],[concat]],[3]!db[NB NOTA_C],0)+1)</f>
        <v/>
      </c>
      <c r="X625" s="32" t="str">
        <f ca="1">IF(KALINDO[[#This Row],[N.B.nota]]="","",ADDRESS(ROW(KALINDO[QB]),COLUMN(KALINDO[QB]))&amp;":"&amp;ADDRESS(ROW(),COLUMN(KALINDO[QB])))</f>
        <v/>
      </c>
      <c r="Y625" s="46" t="str">
        <f ca="1">IF(KALINDO[[#This Row],[//]]="","",HYPERLINK("[../DB.xlsx]DB!e"&amp;MATCH(KALINDO[[#This Row],[concat]],[3]!db[NB NOTA_C],0)+1,"&gt;"))</f>
        <v/>
      </c>
      <c r="Z625" s="32" t="str">
        <f ca="1">IF(KALINDO[[#This Row],[ID NOTA]]="",INDIRECT(ADDRESS(ROW()-1,COLUMN())),KALINDO[[#This Row],[ID NOTA]])</f>
        <v>ID NOTA_H</v>
      </c>
    </row>
    <row r="626" spans="1:26" x14ac:dyDescent="0.25">
      <c r="A626" s="32"/>
      <c r="B626" s="29" t="str">
        <f>IF(KALINDO[[#This Row],[N_ID]]="","",INDEX(Table1[ID],MATCH(KALINDO[[#This Row],[N_ID]],Table1[N_ID],0)))</f>
        <v/>
      </c>
      <c r="C626" s="29" t="str">
        <f ca="1">IF(KALINDO[[#This Row],[//]]="","",HYPERLINK("[NOTA.xlsx]NOTA!D"&amp;KALINDO[[#This Row],[//]]+2,"&gt;"))</f>
        <v/>
      </c>
      <c r="D626" s="29" t="str">
        <f>IF(KALINDO[[#This Row],[ID NOTA]]="","",INDEX(Table1[QB],MATCH(KALINDO[[#This Row],[ID NOTA]],Table1[ID],0)))</f>
        <v/>
      </c>
      <c r="E62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26" s="29"/>
      <c r="G626" s="30" t="str">
        <f ca="1">IF(KALINDO[[#This Row],[N_ID]]="","",INDEX(INDIRECT($2:$2),KALINDO[[#This Row],[//]]))</f>
        <v/>
      </c>
      <c r="H626" s="30" t="str">
        <f ca="1">IF(KALINDO[[#This Row],[N_ID]]="","",INDEX(INDIRECT($2:$2),KALINDO[[#This Row],[//]]))</f>
        <v/>
      </c>
      <c r="I626" s="32" t="str">
        <f ca="1">IF(KALINDO[[#This Row],[N_ID]]="","",INDEX(INDIRECT($2:$2),KALINDO[[#This Row],[//]]))</f>
        <v/>
      </c>
      <c r="J626" s="32" t="str">
        <f ca="1">IF(KALINDO[[#This Row],[//]]="","",INDEX([3]!db[NB PAJAK],KALINDO[[#This Row],[stt]]-1))</f>
        <v/>
      </c>
      <c r="K626" s="29" t="str">
        <f ca="1">IF(KALINDO[[#This Row],[//]]="","",INDEX(INDIRECT($2:$2),KALINDO[[#This Row],[//]]))</f>
        <v/>
      </c>
      <c r="L626" s="29" t="str">
        <f ca="1">IF(KALINDO[[#This Row],[//]]="","",INDEX(INDIRECT($2:$2),KALINDO[[#This Row],[//]]))</f>
        <v/>
      </c>
      <c r="M626" s="29" t="str">
        <f ca="1">IF(KALINDO[[#This Row],[//]]="","",INDEX(INDIRECT($2:$2),KALINDO[[#This Row],[//]]))</f>
        <v/>
      </c>
      <c r="N626" s="33" t="str">
        <f ca="1">IF(KALINDO[[#This Row],[//]]="","",INDEX(INDIRECT($2:$2),KALINDO[[#This Row],[//]]))</f>
        <v/>
      </c>
      <c r="O626" s="44" t="str">
        <f ca="1">IF(KALINDO[[#This Row],[//]]="","",INDEX(INDIRECT($2:$2),KALINDO[[#This Row],[//]]))</f>
        <v/>
      </c>
      <c r="P626" s="44" t="str">
        <f ca="1">IF(KALINDO[[#This Row],[//]]="","",IF(INDEX(INDIRECT($2:$2),KALINDO[[#This Row],[//]])="","",INDEX(INDIRECT($2:$2),KALINDO[[#This Row],[//]])))</f>
        <v/>
      </c>
      <c r="Q626" s="33" t="str">
        <f ca="1">IF(KALINDO[[#This Row],[//]]="","",INDEX(INDIRECT($2:$2),KALINDO[[#This Row],[//]]))</f>
        <v/>
      </c>
      <c r="R6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26" s="45" t="str">
        <f ca="1">IF(KALINDO[[#This Row],[//]]="","",IF(INDEX(INDIRECT($2:$2),KALINDO[[#This Row],[//]])="","",INDEX(INDIRECT($2:$2),KALINDO[[#This Row],[//]])))</f>
        <v/>
      </c>
      <c r="U626" s="32" t="str">
        <f ca="1">IF(KALINDO[[#This Row],[//]]="","",INDEX(INDIRECT($2:$2),KALINDO[[#This Row],[//]]))</f>
        <v/>
      </c>
      <c r="V626" s="32" t="str">
        <f ca="1">LOWER(SUBSTITUTE(SUBSTITUTE(SUBSTITUTE(SUBSTITUTE(SUBSTITUTE(SUBSTITUTE(SUBSTITUTE(KALINDO[[#This Row],[N.B.nota]]," ",""),"-",""),"(",""),")",""),".",""),",",""),"/",""))</f>
        <v/>
      </c>
      <c r="W626" s="32" t="str">
        <f ca="1">IF(KALINDO[[#This Row],[concat]]="","",MATCH(KALINDO[[#This Row],[concat]],[3]!db[NB NOTA_C],0)+1)</f>
        <v/>
      </c>
      <c r="X626" s="32" t="str">
        <f ca="1">IF(KALINDO[[#This Row],[N.B.nota]]="","",ADDRESS(ROW(KALINDO[QB]),COLUMN(KALINDO[QB]))&amp;":"&amp;ADDRESS(ROW(),COLUMN(KALINDO[QB])))</f>
        <v/>
      </c>
      <c r="Y626" s="46" t="str">
        <f ca="1">IF(KALINDO[[#This Row],[//]]="","",HYPERLINK("[../DB.xlsx]DB!e"&amp;MATCH(KALINDO[[#This Row],[concat]],[3]!db[NB NOTA_C],0)+1,"&gt;"))</f>
        <v/>
      </c>
      <c r="Z626" s="32" t="str">
        <f ca="1">IF(KALINDO[[#This Row],[ID NOTA]]="",INDIRECT(ADDRESS(ROW()-1,COLUMN())),KALINDO[[#This Row],[ID NOTA]])</f>
        <v>ID NOTA_H</v>
      </c>
    </row>
    <row r="627" spans="1:26" x14ac:dyDescent="0.25">
      <c r="A627" s="32"/>
      <c r="B627" s="29" t="str">
        <f>IF(KALINDO[[#This Row],[N_ID]]="","",INDEX(Table1[ID],MATCH(KALINDO[[#This Row],[N_ID]],Table1[N_ID],0)))</f>
        <v/>
      </c>
      <c r="C627" s="29" t="str">
        <f ca="1">IF(KALINDO[[#This Row],[//]]="","",HYPERLINK("[NOTA.xlsx]NOTA!D"&amp;KALINDO[[#This Row],[//]]+2,"&gt;"))</f>
        <v/>
      </c>
      <c r="D627" s="29" t="str">
        <f>IF(KALINDO[[#This Row],[ID NOTA]]="","",INDEX(Table1[QB],MATCH(KALINDO[[#This Row],[ID NOTA]],Table1[ID],0)))</f>
        <v/>
      </c>
      <c r="E62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27" s="29"/>
      <c r="G627" s="30" t="str">
        <f ca="1">IF(KALINDO[[#This Row],[N_ID]]="","",INDEX(INDIRECT($2:$2),KALINDO[[#This Row],[//]]))</f>
        <v/>
      </c>
      <c r="H627" s="30" t="str">
        <f ca="1">IF(KALINDO[[#This Row],[N_ID]]="","",INDEX(INDIRECT($2:$2),KALINDO[[#This Row],[//]]))</f>
        <v/>
      </c>
      <c r="I627" s="32" t="str">
        <f ca="1">IF(KALINDO[[#This Row],[N_ID]]="","",INDEX(INDIRECT($2:$2),KALINDO[[#This Row],[//]]))</f>
        <v/>
      </c>
      <c r="J627" s="32" t="str">
        <f ca="1">IF(KALINDO[[#This Row],[//]]="","",INDEX([3]!db[NB PAJAK],KALINDO[[#This Row],[stt]]-1))</f>
        <v/>
      </c>
      <c r="K627" s="29" t="str">
        <f ca="1">IF(KALINDO[[#This Row],[//]]="","",INDEX(INDIRECT($2:$2),KALINDO[[#This Row],[//]]))</f>
        <v/>
      </c>
      <c r="L627" s="29" t="str">
        <f ca="1">IF(KALINDO[[#This Row],[//]]="","",INDEX(INDIRECT($2:$2),KALINDO[[#This Row],[//]]))</f>
        <v/>
      </c>
      <c r="M627" s="29" t="str">
        <f ca="1">IF(KALINDO[[#This Row],[//]]="","",INDEX(INDIRECT($2:$2),KALINDO[[#This Row],[//]]))</f>
        <v/>
      </c>
      <c r="N627" s="33" t="str">
        <f ca="1">IF(KALINDO[[#This Row],[//]]="","",INDEX(INDIRECT($2:$2),KALINDO[[#This Row],[//]]))</f>
        <v/>
      </c>
      <c r="O627" s="44" t="str">
        <f ca="1">IF(KALINDO[[#This Row],[//]]="","",INDEX(INDIRECT($2:$2),KALINDO[[#This Row],[//]]))</f>
        <v/>
      </c>
      <c r="P627" s="44" t="str">
        <f ca="1">IF(KALINDO[[#This Row],[//]]="","",IF(INDEX(INDIRECT($2:$2),KALINDO[[#This Row],[//]])="","",INDEX(INDIRECT($2:$2),KALINDO[[#This Row],[//]])))</f>
        <v/>
      </c>
      <c r="Q627" s="33" t="str">
        <f ca="1">IF(KALINDO[[#This Row],[//]]="","",INDEX(INDIRECT($2:$2),KALINDO[[#This Row],[//]]))</f>
        <v/>
      </c>
      <c r="R6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27" s="45" t="str">
        <f ca="1">IF(KALINDO[[#This Row],[//]]="","",IF(INDEX(INDIRECT($2:$2),KALINDO[[#This Row],[//]])="","",INDEX(INDIRECT($2:$2),KALINDO[[#This Row],[//]])))</f>
        <v/>
      </c>
      <c r="U627" s="32" t="str">
        <f ca="1">IF(KALINDO[[#This Row],[//]]="","",INDEX(INDIRECT($2:$2),KALINDO[[#This Row],[//]]))</f>
        <v/>
      </c>
      <c r="V627" s="32" t="str">
        <f ca="1">LOWER(SUBSTITUTE(SUBSTITUTE(SUBSTITUTE(SUBSTITUTE(SUBSTITUTE(SUBSTITUTE(SUBSTITUTE(KALINDO[[#This Row],[N.B.nota]]," ",""),"-",""),"(",""),")",""),".",""),",",""),"/",""))</f>
        <v/>
      </c>
      <c r="W627" s="32" t="str">
        <f ca="1">IF(KALINDO[[#This Row],[concat]]="","",MATCH(KALINDO[[#This Row],[concat]],[3]!db[NB NOTA_C],0)+1)</f>
        <v/>
      </c>
      <c r="X627" s="32" t="str">
        <f ca="1">IF(KALINDO[[#This Row],[N.B.nota]]="","",ADDRESS(ROW(KALINDO[QB]),COLUMN(KALINDO[QB]))&amp;":"&amp;ADDRESS(ROW(),COLUMN(KALINDO[QB])))</f>
        <v/>
      </c>
      <c r="Y627" s="46" t="str">
        <f ca="1">IF(KALINDO[[#This Row],[//]]="","",HYPERLINK("[../DB.xlsx]DB!e"&amp;MATCH(KALINDO[[#This Row],[concat]],[3]!db[NB NOTA_C],0)+1,"&gt;"))</f>
        <v/>
      </c>
      <c r="Z627" s="32" t="str">
        <f ca="1">IF(KALINDO[[#This Row],[ID NOTA]]="",INDIRECT(ADDRESS(ROW()-1,COLUMN())),KALINDO[[#This Row],[ID NOTA]])</f>
        <v>ID NOTA_H</v>
      </c>
    </row>
    <row r="628" spans="1:26" x14ac:dyDescent="0.25">
      <c r="A628" s="32"/>
      <c r="B628" s="29" t="str">
        <f>IF(KALINDO[[#This Row],[N_ID]]="","",INDEX(Table1[ID],MATCH(KALINDO[[#This Row],[N_ID]],Table1[N_ID],0)))</f>
        <v/>
      </c>
      <c r="C628" s="29" t="str">
        <f ca="1">IF(KALINDO[[#This Row],[//]]="","",HYPERLINK("[NOTA.xlsx]NOTA!D"&amp;KALINDO[[#This Row],[//]]+2,"&gt;"))</f>
        <v/>
      </c>
      <c r="D628" s="29" t="str">
        <f>IF(KALINDO[[#This Row],[ID NOTA]]="","",INDEX(Table1[QB],MATCH(KALINDO[[#This Row],[ID NOTA]],Table1[ID],0)))</f>
        <v/>
      </c>
      <c r="E62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28" s="29"/>
      <c r="G628" s="30" t="str">
        <f ca="1">IF(KALINDO[[#This Row],[N_ID]]="","",INDEX(INDIRECT($2:$2),KALINDO[[#This Row],[//]]))</f>
        <v/>
      </c>
      <c r="H628" s="30" t="str">
        <f ca="1">IF(KALINDO[[#This Row],[N_ID]]="","",INDEX(INDIRECT($2:$2),KALINDO[[#This Row],[//]]))</f>
        <v/>
      </c>
      <c r="I628" s="32" t="str">
        <f ca="1">IF(KALINDO[[#This Row],[N_ID]]="","",INDEX(INDIRECT($2:$2),KALINDO[[#This Row],[//]]))</f>
        <v/>
      </c>
      <c r="J628" s="32" t="str">
        <f ca="1">IF(KALINDO[[#This Row],[//]]="","",INDEX([3]!db[NB PAJAK],KALINDO[[#This Row],[stt]]-1))</f>
        <v/>
      </c>
      <c r="K628" s="29" t="str">
        <f ca="1">IF(KALINDO[[#This Row],[//]]="","",INDEX(INDIRECT($2:$2),KALINDO[[#This Row],[//]]))</f>
        <v/>
      </c>
      <c r="L628" s="29" t="str">
        <f ca="1">IF(KALINDO[[#This Row],[//]]="","",INDEX(INDIRECT($2:$2),KALINDO[[#This Row],[//]]))</f>
        <v/>
      </c>
      <c r="M628" s="29" t="str">
        <f ca="1">IF(KALINDO[[#This Row],[//]]="","",INDEX(INDIRECT($2:$2),KALINDO[[#This Row],[//]]))</f>
        <v/>
      </c>
      <c r="N628" s="33" t="str">
        <f ca="1">IF(KALINDO[[#This Row],[//]]="","",INDEX(INDIRECT($2:$2),KALINDO[[#This Row],[//]]))</f>
        <v/>
      </c>
      <c r="O628" s="44" t="str">
        <f ca="1">IF(KALINDO[[#This Row],[//]]="","",INDEX(INDIRECT($2:$2),KALINDO[[#This Row],[//]]))</f>
        <v/>
      </c>
      <c r="P628" s="44" t="str">
        <f ca="1">IF(KALINDO[[#This Row],[//]]="","",IF(INDEX(INDIRECT($2:$2),KALINDO[[#This Row],[//]])="","",INDEX(INDIRECT($2:$2),KALINDO[[#This Row],[//]])))</f>
        <v/>
      </c>
      <c r="Q628" s="33" t="str">
        <f ca="1">IF(KALINDO[[#This Row],[//]]="","",INDEX(INDIRECT($2:$2),KALINDO[[#This Row],[//]]))</f>
        <v/>
      </c>
      <c r="R6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28" s="45" t="str">
        <f ca="1">IF(KALINDO[[#This Row],[//]]="","",IF(INDEX(INDIRECT($2:$2),KALINDO[[#This Row],[//]])="","",INDEX(INDIRECT($2:$2),KALINDO[[#This Row],[//]])))</f>
        <v/>
      </c>
      <c r="U628" s="32" t="str">
        <f ca="1">IF(KALINDO[[#This Row],[//]]="","",INDEX(INDIRECT($2:$2),KALINDO[[#This Row],[//]]))</f>
        <v/>
      </c>
      <c r="V628" s="32" t="str">
        <f ca="1">LOWER(SUBSTITUTE(SUBSTITUTE(SUBSTITUTE(SUBSTITUTE(SUBSTITUTE(SUBSTITUTE(SUBSTITUTE(KALINDO[[#This Row],[N.B.nota]]," ",""),"-",""),"(",""),")",""),".",""),",",""),"/",""))</f>
        <v/>
      </c>
      <c r="W628" s="32" t="str">
        <f ca="1">IF(KALINDO[[#This Row],[concat]]="","",MATCH(KALINDO[[#This Row],[concat]],[3]!db[NB NOTA_C],0)+1)</f>
        <v/>
      </c>
      <c r="X628" s="32" t="str">
        <f ca="1">IF(KALINDO[[#This Row],[N.B.nota]]="","",ADDRESS(ROW(KALINDO[QB]),COLUMN(KALINDO[QB]))&amp;":"&amp;ADDRESS(ROW(),COLUMN(KALINDO[QB])))</f>
        <v/>
      </c>
      <c r="Y628" s="46" t="str">
        <f ca="1">IF(KALINDO[[#This Row],[//]]="","",HYPERLINK("[../DB.xlsx]DB!e"&amp;MATCH(KALINDO[[#This Row],[concat]],[3]!db[NB NOTA_C],0)+1,"&gt;"))</f>
        <v/>
      </c>
      <c r="Z628" s="32" t="str">
        <f ca="1">IF(KALINDO[[#This Row],[ID NOTA]]="",INDIRECT(ADDRESS(ROW()-1,COLUMN())),KALINDO[[#This Row],[ID NOTA]])</f>
        <v>ID NOTA_H</v>
      </c>
    </row>
    <row r="629" spans="1:26" x14ac:dyDescent="0.25">
      <c r="A629" s="32"/>
      <c r="B629" s="29" t="str">
        <f>IF(KALINDO[[#This Row],[N_ID]]="","",INDEX(Table1[ID],MATCH(KALINDO[[#This Row],[N_ID]],Table1[N_ID],0)))</f>
        <v/>
      </c>
      <c r="C629" s="29" t="str">
        <f ca="1">IF(KALINDO[[#This Row],[//]]="","",HYPERLINK("[NOTA.xlsx]NOTA!D"&amp;KALINDO[[#This Row],[//]]+2,"&gt;"))</f>
        <v/>
      </c>
      <c r="D629" s="29" t="str">
        <f>IF(KALINDO[[#This Row],[ID NOTA]]="","",INDEX(Table1[QB],MATCH(KALINDO[[#This Row],[ID NOTA]],Table1[ID],0)))</f>
        <v/>
      </c>
      <c r="E62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29" s="29"/>
      <c r="G629" s="30" t="str">
        <f ca="1">IF(KALINDO[[#This Row],[N_ID]]="","",INDEX(INDIRECT($2:$2),KALINDO[[#This Row],[//]]))</f>
        <v/>
      </c>
      <c r="H629" s="30" t="str">
        <f ca="1">IF(KALINDO[[#This Row],[N_ID]]="","",INDEX(INDIRECT($2:$2),KALINDO[[#This Row],[//]]))</f>
        <v/>
      </c>
      <c r="I629" s="32" t="str">
        <f ca="1">IF(KALINDO[[#This Row],[N_ID]]="","",INDEX(INDIRECT($2:$2),KALINDO[[#This Row],[//]]))</f>
        <v/>
      </c>
      <c r="J629" s="32" t="str">
        <f ca="1">IF(KALINDO[[#This Row],[//]]="","",INDEX([3]!db[NB PAJAK],KALINDO[[#This Row],[stt]]-1))</f>
        <v/>
      </c>
      <c r="K629" s="29" t="str">
        <f ca="1">IF(KALINDO[[#This Row],[//]]="","",INDEX(INDIRECT($2:$2),KALINDO[[#This Row],[//]]))</f>
        <v/>
      </c>
      <c r="L629" s="29" t="str">
        <f ca="1">IF(KALINDO[[#This Row],[//]]="","",INDEX(INDIRECT($2:$2),KALINDO[[#This Row],[//]]))</f>
        <v/>
      </c>
      <c r="M629" s="29" t="str">
        <f ca="1">IF(KALINDO[[#This Row],[//]]="","",INDEX(INDIRECT($2:$2),KALINDO[[#This Row],[//]]))</f>
        <v/>
      </c>
      <c r="N629" s="33" t="str">
        <f ca="1">IF(KALINDO[[#This Row],[//]]="","",INDEX(INDIRECT($2:$2),KALINDO[[#This Row],[//]]))</f>
        <v/>
      </c>
      <c r="O629" s="44" t="str">
        <f ca="1">IF(KALINDO[[#This Row],[//]]="","",INDEX(INDIRECT($2:$2),KALINDO[[#This Row],[//]]))</f>
        <v/>
      </c>
      <c r="P629" s="44" t="str">
        <f ca="1">IF(KALINDO[[#This Row],[//]]="","",IF(INDEX(INDIRECT($2:$2),KALINDO[[#This Row],[//]])="","",INDEX(INDIRECT($2:$2),KALINDO[[#This Row],[//]])))</f>
        <v/>
      </c>
      <c r="Q629" s="33" t="str">
        <f ca="1">IF(KALINDO[[#This Row],[//]]="","",INDEX(INDIRECT($2:$2),KALINDO[[#This Row],[//]]))</f>
        <v/>
      </c>
      <c r="R6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29" s="45" t="str">
        <f ca="1">IF(KALINDO[[#This Row],[//]]="","",IF(INDEX(INDIRECT($2:$2),KALINDO[[#This Row],[//]])="","",INDEX(INDIRECT($2:$2),KALINDO[[#This Row],[//]])))</f>
        <v/>
      </c>
      <c r="U629" s="32" t="str">
        <f ca="1">IF(KALINDO[[#This Row],[//]]="","",INDEX(INDIRECT($2:$2),KALINDO[[#This Row],[//]]))</f>
        <v/>
      </c>
      <c r="V629" s="32" t="str">
        <f ca="1">LOWER(SUBSTITUTE(SUBSTITUTE(SUBSTITUTE(SUBSTITUTE(SUBSTITUTE(SUBSTITUTE(SUBSTITUTE(KALINDO[[#This Row],[N.B.nota]]," ",""),"-",""),"(",""),")",""),".",""),",",""),"/",""))</f>
        <v/>
      </c>
      <c r="W629" s="32" t="str">
        <f ca="1">IF(KALINDO[[#This Row],[concat]]="","",MATCH(KALINDO[[#This Row],[concat]],[3]!db[NB NOTA_C],0)+1)</f>
        <v/>
      </c>
      <c r="X629" s="32" t="str">
        <f ca="1">IF(KALINDO[[#This Row],[N.B.nota]]="","",ADDRESS(ROW(KALINDO[QB]),COLUMN(KALINDO[QB]))&amp;":"&amp;ADDRESS(ROW(),COLUMN(KALINDO[QB])))</f>
        <v/>
      </c>
      <c r="Y629" s="46" t="str">
        <f ca="1">IF(KALINDO[[#This Row],[//]]="","",HYPERLINK("[../DB.xlsx]DB!e"&amp;MATCH(KALINDO[[#This Row],[concat]],[3]!db[NB NOTA_C],0)+1,"&gt;"))</f>
        <v/>
      </c>
      <c r="Z629" s="32" t="str">
        <f ca="1">IF(KALINDO[[#This Row],[ID NOTA]]="",INDIRECT(ADDRESS(ROW()-1,COLUMN())),KALINDO[[#This Row],[ID NOTA]])</f>
        <v>ID NOTA_H</v>
      </c>
    </row>
    <row r="630" spans="1:26" x14ac:dyDescent="0.25">
      <c r="A630" s="32"/>
      <c r="B630" s="29" t="str">
        <f>IF(KALINDO[[#This Row],[N_ID]]="","",INDEX(Table1[ID],MATCH(KALINDO[[#This Row],[N_ID]],Table1[N_ID],0)))</f>
        <v/>
      </c>
      <c r="C630" s="29" t="str">
        <f ca="1">IF(KALINDO[[#This Row],[//]]="","",HYPERLINK("[NOTA.xlsx]NOTA!D"&amp;KALINDO[[#This Row],[//]]+2,"&gt;"))</f>
        <v/>
      </c>
      <c r="D630" s="29" t="str">
        <f>IF(KALINDO[[#This Row],[ID NOTA]]="","",INDEX(Table1[QB],MATCH(KALINDO[[#This Row],[ID NOTA]],Table1[ID],0)))</f>
        <v/>
      </c>
      <c r="E63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30" s="29"/>
      <c r="G630" s="30" t="str">
        <f ca="1">IF(KALINDO[[#This Row],[N_ID]]="","",INDEX(INDIRECT($2:$2),KALINDO[[#This Row],[//]]))</f>
        <v/>
      </c>
      <c r="H630" s="30" t="str">
        <f ca="1">IF(KALINDO[[#This Row],[N_ID]]="","",INDEX(INDIRECT($2:$2),KALINDO[[#This Row],[//]]))</f>
        <v/>
      </c>
      <c r="I630" s="32" t="str">
        <f ca="1">IF(KALINDO[[#This Row],[N_ID]]="","",INDEX(INDIRECT($2:$2),KALINDO[[#This Row],[//]]))</f>
        <v/>
      </c>
      <c r="J630" s="32" t="str">
        <f ca="1">IF(KALINDO[[#This Row],[//]]="","",INDEX([3]!db[NB PAJAK],KALINDO[[#This Row],[stt]]-1))</f>
        <v/>
      </c>
      <c r="K630" s="29" t="str">
        <f ca="1">IF(KALINDO[[#This Row],[//]]="","",INDEX(INDIRECT($2:$2),KALINDO[[#This Row],[//]]))</f>
        <v/>
      </c>
      <c r="L630" s="29" t="str">
        <f ca="1">IF(KALINDO[[#This Row],[//]]="","",INDEX(INDIRECT($2:$2),KALINDO[[#This Row],[//]]))</f>
        <v/>
      </c>
      <c r="M630" s="29" t="str">
        <f ca="1">IF(KALINDO[[#This Row],[//]]="","",INDEX(INDIRECT($2:$2),KALINDO[[#This Row],[//]]))</f>
        <v/>
      </c>
      <c r="N630" s="33" t="str">
        <f ca="1">IF(KALINDO[[#This Row],[//]]="","",INDEX(INDIRECT($2:$2),KALINDO[[#This Row],[//]]))</f>
        <v/>
      </c>
      <c r="O630" s="44" t="str">
        <f ca="1">IF(KALINDO[[#This Row],[//]]="","",INDEX(INDIRECT($2:$2),KALINDO[[#This Row],[//]]))</f>
        <v/>
      </c>
      <c r="P630" s="44" t="str">
        <f ca="1">IF(KALINDO[[#This Row],[//]]="","",IF(INDEX(INDIRECT($2:$2),KALINDO[[#This Row],[//]])="","",INDEX(INDIRECT($2:$2),KALINDO[[#This Row],[//]])))</f>
        <v/>
      </c>
      <c r="Q630" s="33" t="str">
        <f ca="1">IF(KALINDO[[#This Row],[//]]="","",INDEX(INDIRECT($2:$2),KALINDO[[#This Row],[//]]))</f>
        <v/>
      </c>
      <c r="R6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30" s="45" t="str">
        <f ca="1">IF(KALINDO[[#This Row],[//]]="","",IF(INDEX(INDIRECT($2:$2),KALINDO[[#This Row],[//]])="","",INDEX(INDIRECT($2:$2),KALINDO[[#This Row],[//]])))</f>
        <v/>
      </c>
      <c r="U630" s="32" t="str">
        <f ca="1">IF(KALINDO[[#This Row],[//]]="","",INDEX(INDIRECT($2:$2),KALINDO[[#This Row],[//]]))</f>
        <v/>
      </c>
      <c r="V630" s="32" t="str">
        <f ca="1">LOWER(SUBSTITUTE(SUBSTITUTE(SUBSTITUTE(SUBSTITUTE(SUBSTITUTE(SUBSTITUTE(SUBSTITUTE(KALINDO[[#This Row],[N.B.nota]]," ",""),"-",""),"(",""),")",""),".",""),",",""),"/",""))</f>
        <v/>
      </c>
      <c r="W630" s="32" t="str">
        <f ca="1">IF(KALINDO[[#This Row],[concat]]="","",MATCH(KALINDO[[#This Row],[concat]],[3]!db[NB NOTA_C],0)+1)</f>
        <v/>
      </c>
      <c r="X630" s="32" t="str">
        <f ca="1">IF(KALINDO[[#This Row],[N.B.nota]]="","",ADDRESS(ROW(KALINDO[QB]),COLUMN(KALINDO[QB]))&amp;":"&amp;ADDRESS(ROW(),COLUMN(KALINDO[QB])))</f>
        <v/>
      </c>
      <c r="Y630" s="46" t="str">
        <f ca="1">IF(KALINDO[[#This Row],[//]]="","",HYPERLINK("[../DB.xlsx]DB!e"&amp;MATCH(KALINDO[[#This Row],[concat]],[3]!db[NB NOTA_C],0)+1,"&gt;"))</f>
        <v/>
      </c>
      <c r="Z630" s="32" t="str">
        <f ca="1">IF(KALINDO[[#This Row],[ID NOTA]]="",INDIRECT(ADDRESS(ROW()-1,COLUMN())),KALINDO[[#This Row],[ID NOTA]])</f>
        <v>ID NOTA_H</v>
      </c>
    </row>
    <row r="631" spans="1:26" x14ac:dyDescent="0.25">
      <c r="A631" s="32"/>
      <c r="B631" s="29" t="str">
        <f>IF(KALINDO[[#This Row],[N_ID]]="","",INDEX(Table1[ID],MATCH(KALINDO[[#This Row],[N_ID]],Table1[N_ID],0)))</f>
        <v/>
      </c>
      <c r="C631" s="29" t="str">
        <f ca="1">IF(KALINDO[[#This Row],[//]]="","",HYPERLINK("[NOTA.xlsx]NOTA!D"&amp;KALINDO[[#This Row],[//]]+2,"&gt;"))</f>
        <v/>
      </c>
      <c r="D631" s="29" t="str">
        <f>IF(KALINDO[[#This Row],[ID NOTA]]="","",INDEX(Table1[QB],MATCH(KALINDO[[#This Row],[ID NOTA]],Table1[ID],0)))</f>
        <v/>
      </c>
      <c r="E63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31" s="29"/>
      <c r="G631" s="30" t="str">
        <f ca="1">IF(KALINDO[[#This Row],[N_ID]]="","",INDEX(INDIRECT($2:$2),KALINDO[[#This Row],[//]]))</f>
        <v/>
      </c>
      <c r="H631" s="30" t="str">
        <f ca="1">IF(KALINDO[[#This Row],[N_ID]]="","",INDEX(INDIRECT($2:$2),KALINDO[[#This Row],[//]]))</f>
        <v/>
      </c>
      <c r="I631" s="32" t="str">
        <f ca="1">IF(KALINDO[[#This Row],[N_ID]]="","",INDEX(INDIRECT($2:$2),KALINDO[[#This Row],[//]]))</f>
        <v/>
      </c>
      <c r="J631" s="32" t="str">
        <f ca="1">IF(KALINDO[[#This Row],[//]]="","",INDEX([3]!db[NB PAJAK],KALINDO[[#This Row],[stt]]-1))</f>
        <v/>
      </c>
      <c r="K631" s="29" t="str">
        <f ca="1">IF(KALINDO[[#This Row],[//]]="","",INDEX(INDIRECT($2:$2),KALINDO[[#This Row],[//]]))</f>
        <v/>
      </c>
      <c r="L631" s="29" t="str">
        <f ca="1">IF(KALINDO[[#This Row],[//]]="","",INDEX(INDIRECT($2:$2),KALINDO[[#This Row],[//]]))</f>
        <v/>
      </c>
      <c r="M631" s="29" t="str">
        <f ca="1">IF(KALINDO[[#This Row],[//]]="","",INDEX(INDIRECT($2:$2),KALINDO[[#This Row],[//]]))</f>
        <v/>
      </c>
      <c r="N631" s="33" t="str">
        <f ca="1">IF(KALINDO[[#This Row],[//]]="","",INDEX(INDIRECT($2:$2),KALINDO[[#This Row],[//]]))</f>
        <v/>
      </c>
      <c r="O631" s="44" t="str">
        <f ca="1">IF(KALINDO[[#This Row],[//]]="","",INDEX(INDIRECT($2:$2),KALINDO[[#This Row],[//]]))</f>
        <v/>
      </c>
      <c r="P631" s="44" t="str">
        <f ca="1">IF(KALINDO[[#This Row],[//]]="","",IF(INDEX(INDIRECT($2:$2),KALINDO[[#This Row],[//]])="","",INDEX(INDIRECT($2:$2),KALINDO[[#This Row],[//]])))</f>
        <v/>
      </c>
      <c r="Q631" s="33" t="str">
        <f ca="1">IF(KALINDO[[#This Row],[//]]="","",INDEX(INDIRECT($2:$2),KALINDO[[#This Row],[//]]))</f>
        <v/>
      </c>
      <c r="R6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31" s="45" t="str">
        <f ca="1">IF(KALINDO[[#This Row],[//]]="","",IF(INDEX(INDIRECT($2:$2),KALINDO[[#This Row],[//]])="","",INDEX(INDIRECT($2:$2),KALINDO[[#This Row],[//]])))</f>
        <v/>
      </c>
      <c r="U631" s="32" t="str">
        <f ca="1">IF(KALINDO[[#This Row],[//]]="","",INDEX(INDIRECT($2:$2),KALINDO[[#This Row],[//]]))</f>
        <v/>
      </c>
      <c r="V631" s="32" t="str">
        <f ca="1">LOWER(SUBSTITUTE(SUBSTITUTE(SUBSTITUTE(SUBSTITUTE(SUBSTITUTE(SUBSTITUTE(SUBSTITUTE(KALINDO[[#This Row],[N.B.nota]]," ",""),"-",""),"(",""),")",""),".",""),",",""),"/",""))</f>
        <v/>
      </c>
      <c r="W631" s="32" t="str">
        <f ca="1">IF(KALINDO[[#This Row],[concat]]="","",MATCH(KALINDO[[#This Row],[concat]],[3]!db[NB NOTA_C],0)+1)</f>
        <v/>
      </c>
      <c r="X631" s="32" t="str">
        <f ca="1">IF(KALINDO[[#This Row],[N.B.nota]]="","",ADDRESS(ROW(KALINDO[QB]),COLUMN(KALINDO[QB]))&amp;":"&amp;ADDRESS(ROW(),COLUMN(KALINDO[QB])))</f>
        <v/>
      </c>
      <c r="Y631" s="46" t="str">
        <f ca="1">IF(KALINDO[[#This Row],[//]]="","",HYPERLINK("[../DB.xlsx]DB!e"&amp;MATCH(KALINDO[[#This Row],[concat]],[3]!db[NB NOTA_C],0)+1,"&gt;"))</f>
        <v/>
      </c>
      <c r="Z631" s="32" t="str">
        <f ca="1">IF(KALINDO[[#This Row],[ID NOTA]]="",INDIRECT(ADDRESS(ROW()-1,COLUMN())),KALINDO[[#This Row],[ID NOTA]])</f>
        <v>ID NOTA_H</v>
      </c>
    </row>
    <row r="632" spans="1:26" x14ac:dyDescent="0.25">
      <c r="A632" s="32"/>
      <c r="B632" s="29" t="str">
        <f>IF(KALINDO[[#This Row],[N_ID]]="","",INDEX(Table1[ID],MATCH(KALINDO[[#This Row],[N_ID]],Table1[N_ID],0)))</f>
        <v/>
      </c>
      <c r="C632" s="29" t="str">
        <f ca="1">IF(KALINDO[[#This Row],[//]]="","",HYPERLINK("[NOTA.xlsx]NOTA!D"&amp;KALINDO[[#This Row],[//]]+2,"&gt;"))</f>
        <v/>
      </c>
      <c r="D632" s="29" t="str">
        <f>IF(KALINDO[[#This Row],[ID NOTA]]="","",INDEX(Table1[QB],MATCH(KALINDO[[#This Row],[ID NOTA]],Table1[ID],0)))</f>
        <v/>
      </c>
      <c r="E63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32" s="29"/>
      <c r="G632" s="30" t="str">
        <f ca="1">IF(KALINDO[[#This Row],[N_ID]]="","",INDEX(INDIRECT($2:$2),KALINDO[[#This Row],[//]]))</f>
        <v/>
      </c>
      <c r="H632" s="30" t="str">
        <f ca="1">IF(KALINDO[[#This Row],[N_ID]]="","",INDEX(INDIRECT($2:$2),KALINDO[[#This Row],[//]]))</f>
        <v/>
      </c>
      <c r="I632" s="32" t="str">
        <f ca="1">IF(KALINDO[[#This Row],[N_ID]]="","",INDEX(INDIRECT($2:$2),KALINDO[[#This Row],[//]]))</f>
        <v/>
      </c>
      <c r="J632" s="32" t="str">
        <f ca="1">IF(KALINDO[[#This Row],[//]]="","",INDEX([3]!db[NB PAJAK],KALINDO[[#This Row],[stt]]-1))</f>
        <v/>
      </c>
      <c r="K632" s="29" t="str">
        <f ca="1">IF(KALINDO[[#This Row],[//]]="","",INDEX(INDIRECT($2:$2),KALINDO[[#This Row],[//]]))</f>
        <v/>
      </c>
      <c r="L632" s="29" t="str">
        <f ca="1">IF(KALINDO[[#This Row],[//]]="","",INDEX(INDIRECT($2:$2),KALINDO[[#This Row],[//]]))</f>
        <v/>
      </c>
      <c r="M632" s="29" t="str">
        <f ca="1">IF(KALINDO[[#This Row],[//]]="","",INDEX(INDIRECT($2:$2),KALINDO[[#This Row],[//]]))</f>
        <v/>
      </c>
      <c r="N632" s="33" t="str">
        <f ca="1">IF(KALINDO[[#This Row],[//]]="","",INDEX(INDIRECT($2:$2),KALINDO[[#This Row],[//]]))</f>
        <v/>
      </c>
      <c r="O632" s="44" t="str">
        <f ca="1">IF(KALINDO[[#This Row],[//]]="","",INDEX(INDIRECT($2:$2),KALINDO[[#This Row],[//]]))</f>
        <v/>
      </c>
      <c r="P632" s="44" t="str">
        <f ca="1">IF(KALINDO[[#This Row],[//]]="","",IF(INDEX(INDIRECT($2:$2),KALINDO[[#This Row],[//]])="","",INDEX(INDIRECT($2:$2),KALINDO[[#This Row],[//]])))</f>
        <v/>
      </c>
      <c r="Q632" s="33" t="str">
        <f ca="1">IF(KALINDO[[#This Row],[//]]="","",INDEX(INDIRECT($2:$2),KALINDO[[#This Row],[//]]))</f>
        <v/>
      </c>
      <c r="R6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32" s="45" t="str">
        <f ca="1">IF(KALINDO[[#This Row],[//]]="","",IF(INDEX(INDIRECT($2:$2),KALINDO[[#This Row],[//]])="","",INDEX(INDIRECT($2:$2),KALINDO[[#This Row],[//]])))</f>
        <v/>
      </c>
      <c r="U632" s="32" t="str">
        <f ca="1">IF(KALINDO[[#This Row],[//]]="","",INDEX(INDIRECT($2:$2),KALINDO[[#This Row],[//]]))</f>
        <v/>
      </c>
      <c r="V632" s="32" t="str">
        <f ca="1">LOWER(SUBSTITUTE(SUBSTITUTE(SUBSTITUTE(SUBSTITUTE(SUBSTITUTE(SUBSTITUTE(SUBSTITUTE(KALINDO[[#This Row],[N.B.nota]]," ",""),"-",""),"(",""),")",""),".",""),",",""),"/",""))</f>
        <v/>
      </c>
      <c r="W632" s="32" t="str">
        <f ca="1">IF(KALINDO[[#This Row],[concat]]="","",MATCH(KALINDO[[#This Row],[concat]],[3]!db[NB NOTA_C],0)+1)</f>
        <v/>
      </c>
      <c r="X632" s="32" t="str">
        <f ca="1">IF(KALINDO[[#This Row],[N.B.nota]]="","",ADDRESS(ROW(KALINDO[QB]),COLUMN(KALINDO[QB]))&amp;":"&amp;ADDRESS(ROW(),COLUMN(KALINDO[QB])))</f>
        <v/>
      </c>
      <c r="Y632" s="46" t="str">
        <f ca="1">IF(KALINDO[[#This Row],[//]]="","",HYPERLINK("[../DB.xlsx]DB!e"&amp;MATCH(KALINDO[[#This Row],[concat]],[3]!db[NB NOTA_C],0)+1,"&gt;"))</f>
        <v/>
      </c>
      <c r="Z632" s="32" t="str">
        <f ca="1">IF(KALINDO[[#This Row],[ID NOTA]]="",INDIRECT(ADDRESS(ROW()-1,COLUMN())),KALINDO[[#This Row],[ID NOTA]])</f>
        <v>ID NOTA_H</v>
      </c>
    </row>
    <row r="633" spans="1:26" x14ac:dyDescent="0.25">
      <c r="A633" s="32"/>
      <c r="B633" s="29" t="str">
        <f>IF(KALINDO[[#This Row],[N_ID]]="","",INDEX(Table1[ID],MATCH(KALINDO[[#This Row],[N_ID]],Table1[N_ID],0)))</f>
        <v/>
      </c>
      <c r="C633" s="29" t="str">
        <f ca="1">IF(KALINDO[[#This Row],[//]]="","",HYPERLINK("[NOTA.xlsx]NOTA!D"&amp;KALINDO[[#This Row],[//]]+2,"&gt;"))</f>
        <v/>
      </c>
      <c r="D633" s="29" t="str">
        <f>IF(KALINDO[[#This Row],[ID NOTA]]="","",INDEX(Table1[QB],MATCH(KALINDO[[#This Row],[ID NOTA]],Table1[ID],0)))</f>
        <v/>
      </c>
      <c r="E63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33" s="29"/>
      <c r="G633" s="30" t="str">
        <f ca="1">IF(KALINDO[[#This Row],[N_ID]]="","",INDEX(INDIRECT($2:$2),KALINDO[[#This Row],[//]]))</f>
        <v/>
      </c>
      <c r="H633" s="30" t="str">
        <f ca="1">IF(KALINDO[[#This Row],[N_ID]]="","",INDEX(INDIRECT($2:$2),KALINDO[[#This Row],[//]]))</f>
        <v/>
      </c>
      <c r="I633" s="32" t="str">
        <f ca="1">IF(KALINDO[[#This Row],[N_ID]]="","",INDEX(INDIRECT($2:$2),KALINDO[[#This Row],[//]]))</f>
        <v/>
      </c>
      <c r="J633" s="32" t="str">
        <f ca="1">IF(KALINDO[[#This Row],[//]]="","",INDEX([3]!db[NB PAJAK],KALINDO[[#This Row],[stt]]-1))</f>
        <v/>
      </c>
      <c r="K633" s="29" t="str">
        <f ca="1">IF(KALINDO[[#This Row],[//]]="","",INDEX(INDIRECT($2:$2),KALINDO[[#This Row],[//]]))</f>
        <v/>
      </c>
      <c r="L633" s="29" t="str">
        <f ca="1">IF(KALINDO[[#This Row],[//]]="","",INDEX(INDIRECT($2:$2),KALINDO[[#This Row],[//]]))</f>
        <v/>
      </c>
      <c r="M633" s="29" t="str">
        <f ca="1">IF(KALINDO[[#This Row],[//]]="","",INDEX(INDIRECT($2:$2),KALINDO[[#This Row],[//]]))</f>
        <v/>
      </c>
      <c r="N633" s="33" t="str">
        <f ca="1">IF(KALINDO[[#This Row],[//]]="","",INDEX(INDIRECT($2:$2),KALINDO[[#This Row],[//]]))</f>
        <v/>
      </c>
      <c r="O633" s="44" t="str">
        <f ca="1">IF(KALINDO[[#This Row],[//]]="","",INDEX(INDIRECT($2:$2),KALINDO[[#This Row],[//]]))</f>
        <v/>
      </c>
      <c r="P633" s="44" t="str">
        <f ca="1">IF(KALINDO[[#This Row],[//]]="","",IF(INDEX(INDIRECT($2:$2),KALINDO[[#This Row],[//]])="","",INDEX(INDIRECT($2:$2),KALINDO[[#This Row],[//]])))</f>
        <v/>
      </c>
      <c r="Q633" s="33" t="str">
        <f ca="1">IF(KALINDO[[#This Row],[//]]="","",INDEX(INDIRECT($2:$2),KALINDO[[#This Row],[//]]))</f>
        <v/>
      </c>
      <c r="R6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33" s="45" t="str">
        <f ca="1">IF(KALINDO[[#This Row],[//]]="","",IF(INDEX(INDIRECT($2:$2),KALINDO[[#This Row],[//]])="","",INDEX(INDIRECT($2:$2),KALINDO[[#This Row],[//]])))</f>
        <v/>
      </c>
      <c r="U633" s="32" t="str">
        <f ca="1">IF(KALINDO[[#This Row],[//]]="","",INDEX(INDIRECT($2:$2),KALINDO[[#This Row],[//]]))</f>
        <v/>
      </c>
      <c r="V633" s="32" t="str">
        <f ca="1">LOWER(SUBSTITUTE(SUBSTITUTE(SUBSTITUTE(SUBSTITUTE(SUBSTITUTE(SUBSTITUTE(SUBSTITUTE(KALINDO[[#This Row],[N.B.nota]]," ",""),"-",""),"(",""),")",""),".",""),",",""),"/",""))</f>
        <v/>
      </c>
      <c r="W633" s="32" t="str">
        <f ca="1">IF(KALINDO[[#This Row],[concat]]="","",MATCH(KALINDO[[#This Row],[concat]],[3]!db[NB NOTA_C],0)+1)</f>
        <v/>
      </c>
      <c r="X633" s="32" t="str">
        <f ca="1">IF(KALINDO[[#This Row],[N.B.nota]]="","",ADDRESS(ROW(KALINDO[QB]),COLUMN(KALINDO[QB]))&amp;":"&amp;ADDRESS(ROW(),COLUMN(KALINDO[QB])))</f>
        <v/>
      </c>
      <c r="Y633" s="46" t="str">
        <f ca="1">IF(KALINDO[[#This Row],[//]]="","",HYPERLINK("[../DB.xlsx]DB!e"&amp;MATCH(KALINDO[[#This Row],[concat]],[3]!db[NB NOTA_C],0)+1,"&gt;"))</f>
        <v/>
      </c>
      <c r="Z633" s="32" t="str">
        <f ca="1">IF(KALINDO[[#This Row],[ID NOTA]]="",INDIRECT(ADDRESS(ROW()-1,COLUMN())),KALINDO[[#This Row],[ID NOTA]])</f>
        <v>ID NOTA_H</v>
      </c>
    </row>
    <row r="634" spans="1:26" x14ac:dyDescent="0.25">
      <c r="A634" s="32"/>
      <c r="B634" s="29" t="str">
        <f>IF(KALINDO[[#This Row],[N_ID]]="","",INDEX(Table1[ID],MATCH(KALINDO[[#This Row],[N_ID]],Table1[N_ID],0)))</f>
        <v/>
      </c>
      <c r="C634" s="29" t="str">
        <f ca="1">IF(KALINDO[[#This Row],[//]]="","",HYPERLINK("[NOTA.xlsx]NOTA!D"&amp;KALINDO[[#This Row],[//]]+2,"&gt;"))</f>
        <v/>
      </c>
      <c r="D634" s="29" t="str">
        <f>IF(KALINDO[[#This Row],[ID NOTA]]="","",INDEX(Table1[QB],MATCH(KALINDO[[#This Row],[ID NOTA]],Table1[ID],0)))</f>
        <v/>
      </c>
      <c r="E63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34" s="29"/>
      <c r="G634" s="30" t="str">
        <f ca="1">IF(KALINDO[[#This Row],[N_ID]]="","",INDEX(INDIRECT($2:$2),KALINDO[[#This Row],[//]]))</f>
        <v/>
      </c>
      <c r="H634" s="30" t="str">
        <f ca="1">IF(KALINDO[[#This Row],[N_ID]]="","",INDEX(INDIRECT($2:$2),KALINDO[[#This Row],[//]]))</f>
        <v/>
      </c>
      <c r="I634" s="32" t="str">
        <f ca="1">IF(KALINDO[[#This Row],[N_ID]]="","",INDEX(INDIRECT($2:$2),KALINDO[[#This Row],[//]]))</f>
        <v/>
      </c>
      <c r="J634" s="32" t="str">
        <f ca="1">IF(KALINDO[[#This Row],[//]]="","",INDEX([3]!db[NB PAJAK],KALINDO[[#This Row],[stt]]-1))</f>
        <v/>
      </c>
      <c r="K634" s="29" t="str">
        <f ca="1">IF(KALINDO[[#This Row],[//]]="","",INDEX(INDIRECT($2:$2),KALINDO[[#This Row],[//]]))</f>
        <v/>
      </c>
      <c r="L634" s="29" t="str">
        <f ca="1">IF(KALINDO[[#This Row],[//]]="","",INDEX(INDIRECT($2:$2),KALINDO[[#This Row],[//]]))</f>
        <v/>
      </c>
      <c r="M634" s="29" t="str">
        <f ca="1">IF(KALINDO[[#This Row],[//]]="","",INDEX(INDIRECT($2:$2),KALINDO[[#This Row],[//]]))</f>
        <v/>
      </c>
      <c r="N634" s="33" t="str">
        <f ca="1">IF(KALINDO[[#This Row],[//]]="","",INDEX(INDIRECT($2:$2),KALINDO[[#This Row],[//]]))</f>
        <v/>
      </c>
      <c r="O634" s="44" t="str">
        <f ca="1">IF(KALINDO[[#This Row],[//]]="","",INDEX(INDIRECT($2:$2),KALINDO[[#This Row],[//]]))</f>
        <v/>
      </c>
      <c r="P634" s="44" t="str">
        <f ca="1">IF(KALINDO[[#This Row],[//]]="","",IF(INDEX(INDIRECT($2:$2),KALINDO[[#This Row],[//]])="","",INDEX(INDIRECT($2:$2),KALINDO[[#This Row],[//]])))</f>
        <v/>
      </c>
      <c r="Q634" s="33" t="str">
        <f ca="1">IF(KALINDO[[#This Row],[//]]="","",INDEX(INDIRECT($2:$2),KALINDO[[#This Row],[//]]))</f>
        <v/>
      </c>
      <c r="R6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34" s="45" t="str">
        <f ca="1">IF(KALINDO[[#This Row],[//]]="","",IF(INDEX(INDIRECT($2:$2),KALINDO[[#This Row],[//]])="","",INDEX(INDIRECT($2:$2),KALINDO[[#This Row],[//]])))</f>
        <v/>
      </c>
      <c r="U634" s="32" t="str">
        <f ca="1">IF(KALINDO[[#This Row],[//]]="","",INDEX(INDIRECT($2:$2),KALINDO[[#This Row],[//]]))</f>
        <v/>
      </c>
      <c r="V634" s="32" t="str">
        <f ca="1">LOWER(SUBSTITUTE(SUBSTITUTE(SUBSTITUTE(SUBSTITUTE(SUBSTITUTE(SUBSTITUTE(SUBSTITUTE(KALINDO[[#This Row],[N.B.nota]]," ",""),"-",""),"(",""),")",""),".",""),",",""),"/",""))</f>
        <v/>
      </c>
      <c r="W634" s="32" t="str">
        <f ca="1">IF(KALINDO[[#This Row],[concat]]="","",MATCH(KALINDO[[#This Row],[concat]],[3]!db[NB NOTA_C],0)+1)</f>
        <v/>
      </c>
      <c r="X634" s="32" t="str">
        <f ca="1">IF(KALINDO[[#This Row],[N.B.nota]]="","",ADDRESS(ROW(KALINDO[QB]),COLUMN(KALINDO[QB]))&amp;":"&amp;ADDRESS(ROW(),COLUMN(KALINDO[QB])))</f>
        <v/>
      </c>
      <c r="Y634" s="46" t="str">
        <f ca="1">IF(KALINDO[[#This Row],[//]]="","",HYPERLINK("[../DB.xlsx]DB!e"&amp;MATCH(KALINDO[[#This Row],[concat]],[3]!db[NB NOTA_C],0)+1,"&gt;"))</f>
        <v/>
      </c>
      <c r="Z634" s="32" t="str">
        <f ca="1">IF(KALINDO[[#This Row],[ID NOTA]]="",INDIRECT(ADDRESS(ROW()-1,COLUMN())),KALINDO[[#This Row],[ID NOTA]])</f>
        <v>ID NOTA_H</v>
      </c>
    </row>
    <row r="635" spans="1:26" x14ac:dyDescent="0.25">
      <c r="A635" s="32"/>
      <c r="B635" s="29" t="str">
        <f>IF(KALINDO[[#This Row],[N_ID]]="","",INDEX(Table1[ID],MATCH(KALINDO[[#This Row],[N_ID]],Table1[N_ID],0)))</f>
        <v/>
      </c>
      <c r="C635" s="29" t="str">
        <f ca="1">IF(KALINDO[[#This Row],[//]]="","",HYPERLINK("[NOTA.xlsx]NOTA!D"&amp;KALINDO[[#This Row],[//]]+2,"&gt;"))</f>
        <v/>
      </c>
      <c r="D635" s="29" t="str">
        <f>IF(KALINDO[[#This Row],[ID NOTA]]="","",INDEX(Table1[QB],MATCH(KALINDO[[#This Row],[ID NOTA]],Table1[ID],0)))</f>
        <v/>
      </c>
      <c r="E63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35" s="29"/>
      <c r="G635" s="30" t="str">
        <f ca="1">IF(KALINDO[[#This Row],[N_ID]]="","",INDEX(INDIRECT($2:$2),KALINDO[[#This Row],[//]]))</f>
        <v/>
      </c>
      <c r="H635" s="30" t="str">
        <f ca="1">IF(KALINDO[[#This Row],[N_ID]]="","",INDEX(INDIRECT($2:$2),KALINDO[[#This Row],[//]]))</f>
        <v/>
      </c>
      <c r="I635" s="32" t="str">
        <f ca="1">IF(KALINDO[[#This Row],[N_ID]]="","",INDEX(INDIRECT($2:$2),KALINDO[[#This Row],[//]]))</f>
        <v/>
      </c>
      <c r="J635" s="32" t="str">
        <f ca="1">IF(KALINDO[[#This Row],[//]]="","",INDEX([3]!db[NB PAJAK],KALINDO[[#This Row],[stt]]-1))</f>
        <v/>
      </c>
      <c r="K635" s="29" t="str">
        <f ca="1">IF(KALINDO[[#This Row],[//]]="","",INDEX(INDIRECT($2:$2),KALINDO[[#This Row],[//]]))</f>
        <v/>
      </c>
      <c r="L635" s="29" t="str">
        <f ca="1">IF(KALINDO[[#This Row],[//]]="","",INDEX(INDIRECT($2:$2),KALINDO[[#This Row],[//]]))</f>
        <v/>
      </c>
      <c r="M635" s="29" t="str">
        <f ca="1">IF(KALINDO[[#This Row],[//]]="","",INDEX(INDIRECT($2:$2),KALINDO[[#This Row],[//]]))</f>
        <v/>
      </c>
      <c r="N635" s="33" t="str">
        <f ca="1">IF(KALINDO[[#This Row],[//]]="","",INDEX(INDIRECT($2:$2),KALINDO[[#This Row],[//]]))</f>
        <v/>
      </c>
      <c r="O635" s="44" t="str">
        <f ca="1">IF(KALINDO[[#This Row],[//]]="","",INDEX(INDIRECT($2:$2),KALINDO[[#This Row],[//]]))</f>
        <v/>
      </c>
      <c r="P635" s="44" t="str">
        <f ca="1">IF(KALINDO[[#This Row],[//]]="","",IF(INDEX(INDIRECT($2:$2),KALINDO[[#This Row],[//]])="","",INDEX(INDIRECT($2:$2),KALINDO[[#This Row],[//]])))</f>
        <v/>
      </c>
      <c r="Q635" s="33" t="str">
        <f ca="1">IF(KALINDO[[#This Row],[//]]="","",INDEX(INDIRECT($2:$2),KALINDO[[#This Row],[//]]))</f>
        <v/>
      </c>
      <c r="R6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35" s="45" t="str">
        <f ca="1">IF(KALINDO[[#This Row],[//]]="","",IF(INDEX(INDIRECT($2:$2),KALINDO[[#This Row],[//]])="","",INDEX(INDIRECT($2:$2),KALINDO[[#This Row],[//]])))</f>
        <v/>
      </c>
      <c r="U635" s="32" t="str">
        <f ca="1">IF(KALINDO[[#This Row],[//]]="","",INDEX(INDIRECT($2:$2),KALINDO[[#This Row],[//]]))</f>
        <v/>
      </c>
      <c r="V635" s="32" t="str">
        <f ca="1">LOWER(SUBSTITUTE(SUBSTITUTE(SUBSTITUTE(SUBSTITUTE(SUBSTITUTE(SUBSTITUTE(SUBSTITUTE(KALINDO[[#This Row],[N.B.nota]]," ",""),"-",""),"(",""),")",""),".",""),",",""),"/",""))</f>
        <v/>
      </c>
      <c r="W635" s="32" t="str">
        <f ca="1">IF(KALINDO[[#This Row],[concat]]="","",MATCH(KALINDO[[#This Row],[concat]],[3]!db[NB NOTA_C],0)+1)</f>
        <v/>
      </c>
      <c r="X635" s="32" t="str">
        <f ca="1">IF(KALINDO[[#This Row],[N.B.nota]]="","",ADDRESS(ROW(KALINDO[QB]),COLUMN(KALINDO[QB]))&amp;":"&amp;ADDRESS(ROW(),COLUMN(KALINDO[QB])))</f>
        <v/>
      </c>
      <c r="Y635" s="46" t="str">
        <f ca="1">IF(KALINDO[[#This Row],[//]]="","",HYPERLINK("[../DB.xlsx]DB!e"&amp;MATCH(KALINDO[[#This Row],[concat]],[3]!db[NB NOTA_C],0)+1,"&gt;"))</f>
        <v/>
      </c>
      <c r="Z635" s="32" t="str">
        <f ca="1">IF(KALINDO[[#This Row],[ID NOTA]]="",INDIRECT(ADDRESS(ROW()-1,COLUMN())),KALINDO[[#This Row],[ID NOTA]])</f>
        <v>ID NOTA_H</v>
      </c>
    </row>
    <row r="636" spans="1:26" x14ac:dyDescent="0.25">
      <c r="A636" s="32"/>
      <c r="B636" s="29" t="str">
        <f>IF(KALINDO[[#This Row],[N_ID]]="","",INDEX(Table1[ID],MATCH(KALINDO[[#This Row],[N_ID]],Table1[N_ID],0)))</f>
        <v/>
      </c>
      <c r="C636" s="29" t="str">
        <f ca="1">IF(KALINDO[[#This Row],[//]]="","",HYPERLINK("[NOTA.xlsx]NOTA!D"&amp;KALINDO[[#This Row],[//]]+2,"&gt;"))</f>
        <v/>
      </c>
      <c r="D636" s="29" t="str">
        <f>IF(KALINDO[[#This Row],[ID NOTA]]="","",INDEX(Table1[QB],MATCH(KALINDO[[#This Row],[ID NOTA]],Table1[ID],0)))</f>
        <v/>
      </c>
      <c r="E63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36" s="29"/>
      <c r="G636" s="30" t="str">
        <f ca="1">IF(KALINDO[[#This Row],[N_ID]]="","",INDEX(INDIRECT($2:$2),KALINDO[[#This Row],[//]]))</f>
        <v/>
      </c>
      <c r="H636" s="30" t="str">
        <f ca="1">IF(KALINDO[[#This Row],[N_ID]]="","",INDEX(INDIRECT($2:$2),KALINDO[[#This Row],[//]]))</f>
        <v/>
      </c>
      <c r="I636" s="32" t="str">
        <f ca="1">IF(KALINDO[[#This Row],[N_ID]]="","",INDEX(INDIRECT($2:$2),KALINDO[[#This Row],[//]]))</f>
        <v/>
      </c>
      <c r="J636" s="32" t="str">
        <f ca="1">IF(KALINDO[[#This Row],[//]]="","",INDEX([3]!db[NB PAJAK],KALINDO[[#This Row],[stt]]-1))</f>
        <v/>
      </c>
      <c r="K636" s="29" t="str">
        <f ca="1">IF(KALINDO[[#This Row],[//]]="","",INDEX(INDIRECT($2:$2),KALINDO[[#This Row],[//]]))</f>
        <v/>
      </c>
      <c r="L636" s="29" t="str">
        <f ca="1">IF(KALINDO[[#This Row],[//]]="","",INDEX(INDIRECT($2:$2),KALINDO[[#This Row],[//]]))</f>
        <v/>
      </c>
      <c r="M636" s="29" t="str">
        <f ca="1">IF(KALINDO[[#This Row],[//]]="","",INDEX(INDIRECT($2:$2),KALINDO[[#This Row],[//]]))</f>
        <v/>
      </c>
      <c r="N636" s="33" t="str">
        <f ca="1">IF(KALINDO[[#This Row],[//]]="","",INDEX(INDIRECT($2:$2),KALINDO[[#This Row],[//]]))</f>
        <v/>
      </c>
      <c r="O636" s="44" t="str">
        <f ca="1">IF(KALINDO[[#This Row],[//]]="","",INDEX(INDIRECT($2:$2),KALINDO[[#This Row],[//]]))</f>
        <v/>
      </c>
      <c r="P636" s="44" t="str">
        <f ca="1">IF(KALINDO[[#This Row],[//]]="","",IF(INDEX(INDIRECT($2:$2),KALINDO[[#This Row],[//]])="","",INDEX(INDIRECT($2:$2),KALINDO[[#This Row],[//]])))</f>
        <v/>
      </c>
      <c r="Q636" s="33" t="str">
        <f ca="1">IF(KALINDO[[#This Row],[//]]="","",INDEX(INDIRECT($2:$2),KALINDO[[#This Row],[//]]))</f>
        <v/>
      </c>
      <c r="R6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36" s="45" t="str">
        <f ca="1">IF(KALINDO[[#This Row],[//]]="","",IF(INDEX(INDIRECT($2:$2),KALINDO[[#This Row],[//]])="","",INDEX(INDIRECT($2:$2),KALINDO[[#This Row],[//]])))</f>
        <v/>
      </c>
      <c r="U636" s="32" t="str">
        <f ca="1">IF(KALINDO[[#This Row],[//]]="","",INDEX(INDIRECT($2:$2),KALINDO[[#This Row],[//]]))</f>
        <v/>
      </c>
      <c r="V636" s="32" t="str">
        <f ca="1">LOWER(SUBSTITUTE(SUBSTITUTE(SUBSTITUTE(SUBSTITUTE(SUBSTITUTE(SUBSTITUTE(SUBSTITUTE(KALINDO[[#This Row],[N.B.nota]]," ",""),"-",""),"(",""),")",""),".",""),",",""),"/",""))</f>
        <v/>
      </c>
      <c r="W636" s="32" t="str">
        <f ca="1">IF(KALINDO[[#This Row],[concat]]="","",MATCH(KALINDO[[#This Row],[concat]],[3]!db[NB NOTA_C],0)+1)</f>
        <v/>
      </c>
      <c r="X636" s="32" t="str">
        <f ca="1">IF(KALINDO[[#This Row],[N.B.nota]]="","",ADDRESS(ROW(KALINDO[QB]),COLUMN(KALINDO[QB]))&amp;":"&amp;ADDRESS(ROW(),COLUMN(KALINDO[QB])))</f>
        <v/>
      </c>
      <c r="Y636" s="46" t="str">
        <f ca="1">IF(KALINDO[[#This Row],[//]]="","",HYPERLINK("[../DB.xlsx]DB!e"&amp;MATCH(KALINDO[[#This Row],[concat]],[3]!db[NB NOTA_C],0)+1,"&gt;"))</f>
        <v/>
      </c>
      <c r="Z636" s="32" t="str">
        <f ca="1">IF(KALINDO[[#This Row],[ID NOTA]]="",INDIRECT(ADDRESS(ROW()-1,COLUMN())),KALINDO[[#This Row],[ID NOTA]])</f>
        <v>ID NOTA_H</v>
      </c>
    </row>
    <row r="637" spans="1:26" x14ac:dyDescent="0.25">
      <c r="A637" s="32"/>
      <c r="B637" s="29" t="str">
        <f>IF(KALINDO[[#This Row],[N_ID]]="","",INDEX(Table1[ID],MATCH(KALINDO[[#This Row],[N_ID]],Table1[N_ID],0)))</f>
        <v/>
      </c>
      <c r="C637" s="29" t="str">
        <f ca="1">IF(KALINDO[[#This Row],[//]]="","",HYPERLINK("[NOTA.xlsx]NOTA!D"&amp;KALINDO[[#This Row],[//]]+2,"&gt;"))</f>
        <v/>
      </c>
      <c r="D637" s="29" t="str">
        <f>IF(KALINDO[[#This Row],[ID NOTA]]="","",INDEX(Table1[QB],MATCH(KALINDO[[#This Row],[ID NOTA]],Table1[ID],0)))</f>
        <v/>
      </c>
      <c r="E63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37" s="29"/>
      <c r="G637" s="30" t="str">
        <f ca="1">IF(KALINDO[[#This Row],[N_ID]]="","",INDEX(INDIRECT($2:$2),KALINDO[[#This Row],[//]]))</f>
        <v/>
      </c>
      <c r="H637" s="30" t="str">
        <f ca="1">IF(KALINDO[[#This Row],[N_ID]]="","",INDEX(INDIRECT($2:$2),KALINDO[[#This Row],[//]]))</f>
        <v/>
      </c>
      <c r="I637" s="32" t="str">
        <f ca="1">IF(KALINDO[[#This Row],[N_ID]]="","",INDEX(INDIRECT($2:$2),KALINDO[[#This Row],[//]]))</f>
        <v/>
      </c>
      <c r="J637" s="32" t="str">
        <f ca="1">IF(KALINDO[[#This Row],[//]]="","",INDEX([3]!db[NB PAJAK],KALINDO[[#This Row],[stt]]-1))</f>
        <v/>
      </c>
      <c r="K637" s="29" t="str">
        <f ca="1">IF(KALINDO[[#This Row],[//]]="","",INDEX(INDIRECT($2:$2),KALINDO[[#This Row],[//]]))</f>
        <v/>
      </c>
      <c r="L637" s="29" t="str">
        <f ca="1">IF(KALINDO[[#This Row],[//]]="","",INDEX(INDIRECT($2:$2),KALINDO[[#This Row],[//]]))</f>
        <v/>
      </c>
      <c r="M637" s="29" t="str">
        <f ca="1">IF(KALINDO[[#This Row],[//]]="","",INDEX(INDIRECT($2:$2),KALINDO[[#This Row],[//]]))</f>
        <v/>
      </c>
      <c r="N637" s="33" t="str">
        <f ca="1">IF(KALINDO[[#This Row],[//]]="","",INDEX(INDIRECT($2:$2),KALINDO[[#This Row],[//]]))</f>
        <v/>
      </c>
      <c r="O637" s="44" t="str">
        <f ca="1">IF(KALINDO[[#This Row],[//]]="","",INDEX(INDIRECT($2:$2),KALINDO[[#This Row],[//]]))</f>
        <v/>
      </c>
      <c r="P637" s="44" t="str">
        <f ca="1">IF(KALINDO[[#This Row],[//]]="","",IF(INDEX(INDIRECT($2:$2),KALINDO[[#This Row],[//]])="","",INDEX(INDIRECT($2:$2),KALINDO[[#This Row],[//]])))</f>
        <v/>
      </c>
      <c r="Q637" s="33" t="str">
        <f ca="1">IF(KALINDO[[#This Row],[//]]="","",INDEX(INDIRECT($2:$2),KALINDO[[#This Row],[//]]))</f>
        <v/>
      </c>
      <c r="R6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37" s="45" t="str">
        <f ca="1">IF(KALINDO[[#This Row],[//]]="","",IF(INDEX(INDIRECT($2:$2),KALINDO[[#This Row],[//]])="","",INDEX(INDIRECT($2:$2),KALINDO[[#This Row],[//]])))</f>
        <v/>
      </c>
      <c r="U637" s="32" t="str">
        <f ca="1">IF(KALINDO[[#This Row],[//]]="","",INDEX(INDIRECT($2:$2),KALINDO[[#This Row],[//]]))</f>
        <v/>
      </c>
      <c r="V637" s="32" t="str">
        <f ca="1">LOWER(SUBSTITUTE(SUBSTITUTE(SUBSTITUTE(SUBSTITUTE(SUBSTITUTE(SUBSTITUTE(SUBSTITUTE(KALINDO[[#This Row],[N.B.nota]]," ",""),"-",""),"(",""),")",""),".",""),",",""),"/",""))</f>
        <v/>
      </c>
      <c r="W637" s="32" t="str">
        <f ca="1">IF(KALINDO[[#This Row],[concat]]="","",MATCH(KALINDO[[#This Row],[concat]],[3]!db[NB NOTA_C],0)+1)</f>
        <v/>
      </c>
      <c r="X637" s="32" t="str">
        <f ca="1">IF(KALINDO[[#This Row],[N.B.nota]]="","",ADDRESS(ROW(KALINDO[QB]),COLUMN(KALINDO[QB]))&amp;":"&amp;ADDRESS(ROW(),COLUMN(KALINDO[QB])))</f>
        <v/>
      </c>
      <c r="Y637" s="46" t="str">
        <f ca="1">IF(KALINDO[[#This Row],[//]]="","",HYPERLINK("[../DB.xlsx]DB!e"&amp;MATCH(KALINDO[[#This Row],[concat]],[3]!db[NB NOTA_C],0)+1,"&gt;"))</f>
        <v/>
      </c>
      <c r="Z637" s="32" t="str">
        <f ca="1">IF(KALINDO[[#This Row],[ID NOTA]]="",INDIRECT(ADDRESS(ROW()-1,COLUMN())),KALINDO[[#This Row],[ID NOTA]])</f>
        <v>ID NOTA_H</v>
      </c>
    </row>
    <row r="638" spans="1:26" x14ac:dyDescent="0.25">
      <c r="A638" s="32"/>
      <c r="B638" s="29" t="str">
        <f>IF(KALINDO[[#This Row],[N_ID]]="","",INDEX(Table1[ID],MATCH(KALINDO[[#This Row],[N_ID]],Table1[N_ID],0)))</f>
        <v/>
      </c>
      <c r="C638" s="29" t="str">
        <f ca="1">IF(KALINDO[[#This Row],[//]]="","",HYPERLINK("[NOTA.xlsx]NOTA!D"&amp;KALINDO[[#This Row],[//]]+2,"&gt;"))</f>
        <v/>
      </c>
      <c r="D638" s="29" t="str">
        <f>IF(KALINDO[[#This Row],[ID NOTA]]="","",INDEX(Table1[QB],MATCH(KALINDO[[#This Row],[ID NOTA]],Table1[ID],0)))</f>
        <v/>
      </c>
      <c r="E63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38" s="29"/>
      <c r="G638" s="30" t="str">
        <f ca="1">IF(KALINDO[[#This Row],[N_ID]]="","",INDEX(INDIRECT($2:$2),KALINDO[[#This Row],[//]]))</f>
        <v/>
      </c>
      <c r="H638" s="30" t="str">
        <f ca="1">IF(KALINDO[[#This Row],[N_ID]]="","",INDEX(INDIRECT($2:$2),KALINDO[[#This Row],[//]]))</f>
        <v/>
      </c>
      <c r="I638" s="32" t="str">
        <f ca="1">IF(KALINDO[[#This Row],[N_ID]]="","",INDEX(INDIRECT($2:$2),KALINDO[[#This Row],[//]]))</f>
        <v/>
      </c>
      <c r="J638" s="32" t="str">
        <f ca="1">IF(KALINDO[[#This Row],[//]]="","",INDEX([3]!db[NB PAJAK],KALINDO[[#This Row],[stt]]-1))</f>
        <v/>
      </c>
      <c r="K638" s="29" t="str">
        <f ca="1">IF(KALINDO[[#This Row],[//]]="","",INDEX(INDIRECT($2:$2),KALINDO[[#This Row],[//]]))</f>
        <v/>
      </c>
      <c r="L638" s="29" t="str">
        <f ca="1">IF(KALINDO[[#This Row],[//]]="","",INDEX(INDIRECT($2:$2),KALINDO[[#This Row],[//]]))</f>
        <v/>
      </c>
      <c r="M638" s="29" t="str">
        <f ca="1">IF(KALINDO[[#This Row],[//]]="","",INDEX(INDIRECT($2:$2),KALINDO[[#This Row],[//]]))</f>
        <v/>
      </c>
      <c r="N638" s="33" t="str">
        <f ca="1">IF(KALINDO[[#This Row],[//]]="","",INDEX(INDIRECT($2:$2),KALINDO[[#This Row],[//]]))</f>
        <v/>
      </c>
      <c r="O638" s="44" t="str">
        <f ca="1">IF(KALINDO[[#This Row],[//]]="","",INDEX(INDIRECT($2:$2),KALINDO[[#This Row],[//]]))</f>
        <v/>
      </c>
      <c r="P638" s="44" t="str">
        <f ca="1">IF(KALINDO[[#This Row],[//]]="","",IF(INDEX(INDIRECT($2:$2),KALINDO[[#This Row],[//]])="","",INDEX(INDIRECT($2:$2),KALINDO[[#This Row],[//]])))</f>
        <v/>
      </c>
      <c r="Q638" s="33" t="str">
        <f ca="1">IF(KALINDO[[#This Row],[//]]="","",INDEX(INDIRECT($2:$2),KALINDO[[#This Row],[//]]))</f>
        <v/>
      </c>
      <c r="R6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38" s="45" t="str">
        <f ca="1">IF(KALINDO[[#This Row],[//]]="","",IF(INDEX(INDIRECT($2:$2),KALINDO[[#This Row],[//]])="","",INDEX(INDIRECT($2:$2),KALINDO[[#This Row],[//]])))</f>
        <v/>
      </c>
      <c r="U638" s="32" t="str">
        <f ca="1">IF(KALINDO[[#This Row],[//]]="","",INDEX(INDIRECT($2:$2),KALINDO[[#This Row],[//]]))</f>
        <v/>
      </c>
      <c r="V638" s="32" t="str">
        <f ca="1">LOWER(SUBSTITUTE(SUBSTITUTE(SUBSTITUTE(SUBSTITUTE(SUBSTITUTE(SUBSTITUTE(SUBSTITUTE(KALINDO[[#This Row],[N.B.nota]]," ",""),"-",""),"(",""),")",""),".",""),",",""),"/",""))</f>
        <v/>
      </c>
      <c r="W638" s="32" t="str">
        <f ca="1">IF(KALINDO[[#This Row],[concat]]="","",MATCH(KALINDO[[#This Row],[concat]],[3]!db[NB NOTA_C],0)+1)</f>
        <v/>
      </c>
      <c r="X638" s="32" t="str">
        <f ca="1">IF(KALINDO[[#This Row],[N.B.nota]]="","",ADDRESS(ROW(KALINDO[QB]),COLUMN(KALINDO[QB]))&amp;":"&amp;ADDRESS(ROW(),COLUMN(KALINDO[QB])))</f>
        <v/>
      </c>
      <c r="Y638" s="46" t="str">
        <f ca="1">IF(KALINDO[[#This Row],[//]]="","",HYPERLINK("[../DB.xlsx]DB!e"&amp;MATCH(KALINDO[[#This Row],[concat]],[3]!db[NB NOTA_C],0)+1,"&gt;"))</f>
        <v/>
      </c>
      <c r="Z638" s="32" t="str">
        <f ca="1">IF(KALINDO[[#This Row],[ID NOTA]]="",INDIRECT(ADDRESS(ROW()-1,COLUMN())),KALINDO[[#This Row],[ID NOTA]])</f>
        <v>ID NOTA_H</v>
      </c>
    </row>
    <row r="639" spans="1:26" x14ac:dyDescent="0.25">
      <c r="A639" s="32"/>
      <c r="B639" s="29" t="str">
        <f>IF(KALINDO[[#This Row],[N_ID]]="","",INDEX(Table1[ID],MATCH(KALINDO[[#This Row],[N_ID]],Table1[N_ID],0)))</f>
        <v/>
      </c>
      <c r="C639" s="29" t="str">
        <f ca="1">IF(KALINDO[[#This Row],[//]]="","",HYPERLINK("[NOTA.xlsx]NOTA!D"&amp;KALINDO[[#This Row],[//]]+2,"&gt;"))</f>
        <v/>
      </c>
      <c r="D639" s="29" t="str">
        <f>IF(KALINDO[[#This Row],[ID NOTA]]="","",INDEX(Table1[QB],MATCH(KALINDO[[#This Row],[ID NOTA]],Table1[ID],0)))</f>
        <v/>
      </c>
      <c r="E63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39" s="29"/>
      <c r="G639" s="30" t="str">
        <f ca="1">IF(KALINDO[[#This Row],[N_ID]]="","",INDEX(INDIRECT($2:$2),KALINDO[[#This Row],[//]]))</f>
        <v/>
      </c>
      <c r="H639" s="30" t="str">
        <f ca="1">IF(KALINDO[[#This Row],[N_ID]]="","",INDEX(INDIRECT($2:$2),KALINDO[[#This Row],[//]]))</f>
        <v/>
      </c>
      <c r="I639" s="32" t="str">
        <f ca="1">IF(KALINDO[[#This Row],[N_ID]]="","",INDEX(INDIRECT($2:$2),KALINDO[[#This Row],[//]]))</f>
        <v/>
      </c>
      <c r="J639" s="32" t="str">
        <f ca="1">IF(KALINDO[[#This Row],[//]]="","",INDEX([3]!db[NB PAJAK],KALINDO[[#This Row],[stt]]-1))</f>
        <v/>
      </c>
      <c r="K639" s="29" t="str">
        <f ca="1">IF(KALINDO[[#This Row],[//]]="","",INDEX(INDIRECT($2:$2),KALINDO[[#This Row],[//]]))</f>
        <v/>
      </c>
      <c r="L639" s="29" t="str">
        <f ca="1">IF(KALINDO[[#This Row],[//]]="","",INDEX(INDIRECT($2:$2),KALINDO[[#This Row],[//]]))</f>
        <v/>
      </c>
      <c r="M639" s="29" t="str">
        <f ca="1">IF(KALINDO[[#This Row],[//]]="","",INDEX(INDIRECT($2:$2),KALINDO[[#This Row],[//]]))</f>
        <v/>
      </c>
      <c r="N639" s="33" t="str">
        <f ca="1">IF(KALINDO[[#This Row],[//]]="","",INDEX(INDIRECT($2:$2),KALINDO[[#This Row],[//]]))</f>
        <v/>
      </c>
      <c r="O639" s="44" t="str">
        <f ca="1">IF(KALINDO[[#This Row],[//]]="","",INDEX(INDIRECT($2:$2),KALINDO[[#This Row],[//]]))</f>
        <v/>
      </c>
      <c r="P639" s="44" t="str">
        <f ca="1">IF(KALINDO[[#This Row],[//]]="","",IF(INDEX(INDIRECT($2:$2),KALINDO[[#This Row],[//]])="","",INDEX(INDIRECT($2:$2),KALINDO[[#This Row],[//]])))</f>
        <v/>
      </c>
      <c r="Q639" s="33" t="str">
        <f ca="1">IF(KALINDO[[#This Row],[//]]="","",INDEX(INDIRECT($2:$2),KALINDO[[#This Row],[//]]))</f>
        <v/>
      </c>
      <c r="R6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39" s="45" t="str">
        <f ca="1">IF(KALINDO[[#This Row],[//]]="","",IF(INDEX(INDIRECT($2:$2),KALINDO[[#This Row],[//]])="","",INDEX(INDIRECT($2:$2),KALINDO[[#This Row],[//]])))</f>
        <v/>
      </c>
      <c r="U639" s="32" t="str">
        <f ca="1">IF(KALINDO[[#This Row],[//]]="","",INDEX(INDIRECT($2:$2),KALINDO[[#This Row],[//]]))</f>
        <v/>
      </c>
      <c r="V639" s="32" t="str">
        <f ca="1">LOWER(SUBSTITUTE(SUBSTITUTE(SUBSTITUTE(SUBSTITUTE(SUBSTITUTE(SUBSTITUTE(SUBSTITUTE(KALINDO[[#This Row],[N.B.nota]]," ",""),"-",""),"(",""),")",""),".",""),",",""),"/",""))</f>
        <v/>
      </c>
      <c r="W639" s="32" t="str">
        <f ca="1">IF(KALINDO[[#This Row],[concat]]="","",MATCH(KALINDO[[#This Row],[concat]],[3]!db[NB NOTA_C],0)+1)</f>
        <v/>
      </c>
      <c r="X639" s="32" t="str">
        <f ca="1">IF(KALINDO[[#This Row],[N.B.nota]]="","",ADDRESS(ROW(KALINDO[QB]),COLUMN(KALINDO[QB]))&amp;":"&amp;ADDRESS(ROW(),COLUMN(KALINDO[QB])))</f>
        <v/>
      </c>
      <c r="Y639" s="46" t="str">
        <f ca="1">IF(KALINDO[[#This Row],[//]]="","",HYPERLINK("[../DB.xlsx]DB!e"&amp;MATCH(KALINDO[[#This Row],[concat]],[3]!db[NB NOTA_C],0)+1,"&gt;"))</f>
        <v/>
      </c>
      <c r="Z639" s="32" t="str">
        <f ca="1">IF(KALINDO[[#This Row],[ID NOTA]]="",INDIRECT(ADDRESS(ROW()-1,COLUMN())),KALINDO[[#This Row],[ID NOTA]])</f>
        <v>ID NOTA_H</v>
      </c>
    </row>
    <row r="640" spans="1:26" x14ac:dyDescent="0.25">
      <c r="A640" s="32"/>
      <c r="B640" s="29" t="str">
        <f>IF(KALINDO[[#This Row],[N_ID]]="","",INDEX(Table1[ID],MATCH(KALINDO[[#This Row],[N_ID]],Table1[N_ID],0)))</f>
        <v/>
      </c>
      <c r="C640" s="29" t="str">
        <f ca="1">IF(KALINDO[[#This Row],[//]]="","",HYPERLINK("[NOTA.xlsx]NOTA!D"&amp;KALINDO[[#This Row],[//]]+2,"&gt;"))</f>
        <v/>
      </c>
      <c r="D640" s="29" t="str">
        <f>IF(KALINDO[[#This Row],[ID NOTA]]="","",INDEX(Table1[QB],MATCH(KALINDO[[#This Row],[ID NOTA]],Table1[ID],0)))</f>
        <v/>
      </c>
      <c r="E64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40" s="29"/>
      <c r="G640" s="30" t="str">
        <f ca="1">IF(KALINDO[[#This Row],[N_ID]]="","",INDEX(INDIRECT($2:$2),KALINDO[[#This Row],[//]]))</f>
        <v/>
      </c>
      <c r="H640" s="30" t="str">
        <f ca="1">IF(KALINDO[[#This Row],[N_ID]]="","",INDEX(INDIRECT($2:$2),KALINDO[[#This Row],[//]]))</f>
        <v/>
      </c>
      <c r="I640" s="32" t="str">
        <f ca="1">IF(KALINDO[[#This Row],[N_ID]]="","",INDEX(INDIRECT($2:$2),KALINDO[[#This Row],[//]]))</f>
        <v/>
      </c>
      <c r="J640" s="32" t="str">
        <f ca="1">IF(KALINDO[[#This Row],[//]]="","",INDEX([3]!db[NB PAJAK],KALINDO[[#This Row],[stt]]-1))</f>
        <v/>
      </c>
      <c r="K640" s="29" t="str">
        <f ca="1">IF(KALINDO[[#This Row],[//]]="","",INDEX(INDIRECT($2:$2),KALINDO[[#This Row],[//]]))</f>
        <v/>
      </c>
      <c r="L640" s="29" t="str">
        <f ca="1">IF(KALINDO[[#This Row],[//]]="","",INDEX(INDIRECT($2:$2),KALINDO[[#This Row],[//]]))</f>
        <v/>
      </c>
      <c r="M640" s="29" t="str">
        <f ca="1">IF(KALINDO[[#This Row],[//]]="","",INDEX(INDIRECT($2:$2),KALINDO[[#This Row],[//]]))</f>
        <v/>
      </c>
      <c r="N640" s="33" t="str">
        <f ca="1">IF(KALINDO[[#This Row],[//]]="","",INDEX(INDIRECT($2:$2),KALINDO[[#This Row],[//]]))</f>
        <v/>
      </c>
      <c r="O640" s="44" t="str">
        <f ca="1">IF(KALINDO[[#This Row],[//]]="","",INDEX(INDIRECT($2:$2),KALINDO[[#This Row],[//]]))</f>
        <v/>
      </c>
      <c r="P640" s="44" t="str">
        <f ca="1">IF(KALINDO[[#This Row],[//]]="","",IF(INDEX(INDIRECT($2:$2),KALINDO[[#This Row],[//]])="","",INDEX(INDIRECT($2:$2),KALINDO[[#This Row],[//]])))</f>
        <v/>
      </c>
      <c r="Q640" s="33" t="str">
        <f ca="1">IF(KALINDO[[#This Row],[//]]="","",INDEX(INDIRECT($2:$2),KALINDO[[#This Row],[//]]))</f>
        <v/>
      </c>
      <c r="R6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40" s="45" t="str">
        <f ca="1">IF(KALINDO[[#This Row],[//]]="","",IF(INDEX(INDIRECT($2:$2),KALINDO[[#This Row],[//]])="","",INDEX(INDIRECT($2:$2),KALINDO[[#This Row],[//]])))</f>
        <v/>
      </c>
      <c r="U640" s="32" t="str">
        <f ca="1">IF(KALINDO[[#This Row],[//]]="","",INDEX(INDIRECT($2:$2),KALINDO[[#This Row],[//]]))</f>
        <v/>
      </c>
      <c r="V640" s="32" t="str">
        <f ca="1">LOWER(SUBSTITUTE(SUBSTITUTE(SUBSTITUTE(SUBSTITUTE(SUBSTITUTE(SUBSTITUTE(SUBSTITUTE(KALINDO[[#This Row],[N.B.nota]]," ",""),"-",""),"(",""),")",""),".",""),",",""),"/",""))</f>
        <v/>
      </c>
      <c r="W640" s="32" t="str">
        <f ca="1">IF(KALINDO[[#This Row],[concat]]="","",MATCH(KALINDO[[#This Row],[concat]],[3]!db[NB NOTA_C],0)+1)</f>
        <v/>
      </c>
      <c r="X640" s="32" t="str">
        <f ca="1">IF(KALINDO[[#This Row],[N.B.nota]]="","",ADDRESS(ROW(KALINDO[QB]),COLUMN(KALINDO[QB]))&amp;":"&amp;ADDRESS(ROW(),COLUMN(KALINDO[QB])))</f>
        <v/>
      </c>
      <c r="Y640" s="46" t="str">
        <f ca="1">IF(KALINDO[[#This Row],[//]]="","",HYPERLINK("[../DB.xlsx]DB!e"&amp;MATCH(KALINDO[[#This Row],[concat]],[3]!db[NB NOTA_C],0)+1,"&gt;"))</f>
        <v/>
      </c>
      <c r="Z640" s="32" t="str">
        <f ca="1">IF(KALINDO[[#This Row],[ID NOTA]]="",INDIRECT(ADDRESS(ROW()-1,COLUMN())),KALINDO[[#This Row],[ID NOTA]])</f>
        <v>ID NOTA_H</v>
      </c>
    </row>
    <row r="641" spans="1:26" x14ac:dyDescent="0.25">
      <c r="A641" s="32"/>
      <c r="B641" s="29" t="str">
        <f>IF(KALINDO[[#This Row],[N_ID]]="","",INDEX(Table1[ID],MATCH(KALINDO[[#This Row],[N_ID]],Table1[N_ID],0)))</f>
        <v/>
      </c>
      <c r="C641" s="29" t="str">
        <f ca="1">IF(KALINDO[[#This Row],[//]]="","",HYPERLINK("[NOTA.xlsx]NOTA!D"&amp;KALINDO[[#This Row],[//]]+2,"&gt;"))</f>
        <v/>
      </c>
      <c r="D641" s="29" t="str">
        <f>IF(KALINDO[[#This Row],[ID NOTA]]="","",INDEX(Table1[QB],MATCH(KALINDO[[#This Row],[ID NOTA]],Table1[ID],0)))</f>
        <v/>
      </c>
      <c r="E64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41" s="29"/>
      <c r="G641" s="30" t="str">
        <f ca="1">IF(KALINDO[[#This Row],[N_ID]]="","",INDEX(INDIRECT($2:$2),KALINDO[[#This Row],[//]]))</f>
        <v/>
      </c>
      <c r="H641" s="30" t="str">
        <f ca="1">IF(KALINDO[[#This Row],[N_ID]]="","",INDEX(INDIRECT($2:$2),KALINDO[[#This Row],[//]]))</f>
        <v/>
      </c>
      <c r="I641" s="32" t="str">
        <f ca="1">IF(KALINDO[[#This Row],[N_ID]]="","",INDEX(INDIRECT($2:$2),KALINDO[[#This Row],[//]]))</f>
        <v/>
      </c>
      <c r="J641" s="32" t="str">
        <f ca="1">IF(KALINDO[[#This Row],[//]]="","",INDEX([3]!db[NB PAJAK],KALINDO[[#This Row],[stt]]-1))</f>
        <v/>
      </c>
      <c r="K641" s="29" t="str">
        <f ca="1">IF(KALINDO[[#This Row],[//]]="","",INDEX(INDIRECT($2:$2),KALINDO[[#This Row],[//]]))</f>
        <v/>
      </c>
      <c r="L641" s="29" t="str">
        <f ca="1">IF(KALINDO[[#This Row],[//]]="","",INDEX(INDIRECT($2:$2),KALINDO[[#This Row],[//]]))</f>
        <v/>
      </c>
      <c r="M641" s="29" t="str">
        <f ca="1">IF(KALINDO[[#This Row],[//]]="","",INDEX(INDIRECT($2:$2),KALINDO[[#This Row],[//]]))</f>
        <v/>
      </c>
      <c r="N641" s="33" t="str">
        <f ca="1">IF(KALINDO[[#This Row],[//]]="","",INDEX(INDIRECT($2:$2),KALINDO[[#This Row],[//]]))</f>
        <v/>
      </c>
      <c r="O641" s="44" t="str">
        <f ca="1">IF(KALINDO[[#This Row],[//]]="","",INDEX(INDIRECT($2:$2),KALINDO[[#This Row],[//]]))</f>
        <v/>
      </c>
      <c r="P641" s="44" t="str">
        <f ca="1">IF(KALINDO[[#This Row],[//]]="","",IF(INDEX(INDIRECT($2:$2),KALINDO[[#This Row],[//]])="","",INDEX(INDIRECT($2:$2),KALINDO[[#This Row],[//]])))</f>
        <v/>
      </c>
      <c r="Q641" s="33" t="str">
        <f ca="1">IF(KALINDO[[#This Row],[//]]="","",INDEX(INDIRECT($2:$2),KALINDO[[#This Row],[//]]))</f>
        <v/>
      </c>
      <c r="R6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41" s="45" t="str">
        <f ca="1">IF(KALINDO[[#This Row],[//]]="","",IF(INDEX(INDIRECT($2:$2),KALINDO[[#This Row],[//]])="","",INDEX(INDIRECT($2:$2),KALINDO[[#This Row],[//]])))</f>
        <v/>
      </c>
      <c r="U641" s="32" t="str">
        <f ca="1">IF(KALINDO[[#This Row],[//]]="","",INDEX(INDIRECT($2:$2),KALINDO[[#This Row],[//]]))</f>
        <v/>
      </c>
      <c r="V641" s="32" t="str">
        <f ca="1">LOWER(SUBSTITUTE(SUBSTITUTE(SUBSTITUTE(SUBSTITUTE(SUBSTITUTE(SUBSTITUTE(SUBSTITUTE(KALINDO[[#This Row],[N.B.nota]]," ",""),"-",""),"(",""),")",""),".",""),",",""),"/",""))</f>
        <v/>
      </c>
      <c r="W641" s="32" t="str">
        <f ca="1">IF(KALINDO[[#This Row],[concat]]="","",MATCH(KALINDO[[#This Row],[concat]],[3]!db[NB NOTA_C],0)+1)</f>
        <v/>
      </c>
      <c r="X641" s="32" t="str">
        <f ca="1">IF(KALINDO[[#This Row],[N.B.nota]]="","",ADDRESS(ROW(KALINDO[QB]),COLUMN(KALINDO[QB]))&amp;":"&amp;ADDRESS(ROW(),COLUMN(KALINDO[QB])))</f>
        <v/>
      </c>
      <c r="Y641" s="46" t="str">
        <f ca="1">IF(KALINDO[[#This Row],[//]]="","",HYPERLINK("[../DB.xlsx]DB!e"&amp;MATCH(KALINDO[[#This Row],[concat]],[3]!db[NB NOTA_C],0)+1,"&gt;"))</f>
        <v/>
      </c>
      <c r="Z641" s="32" t="str">
        <f ca="1">IF(KALINDO[[#This Row],[ID NOTA]]="",INDIRECT(ADDRESS(ROW()-1,COLUMN())),KALINDO[[#This Row],[ID NOTA]])</f>
        <v>ID NOTA_H</v>
      </c>
    </row>
    <row r="642" spans="1:26" x14ac:dyDescent="0.25">
      <c r="A642" s="32"/>
      <c r="B642" s="29" t="str">
        <f>IF(KALINDO[[#This Row],[N_ID]]="","",INDEX(Table1[ID],MATCH(KALINDO[[#This Row],[N_ID]],Table1[N_ID],0)))</f>
        <v/>
      </c>
      <c r="C642" s="29" t="str">
        <f ca="1">IF(KALINDO[[#This Row],[//]]="","",HYPERLINK("[NOTA.xlsx]NOTA!D"&amp;KALINDO[[#This Row],[//]]+2,"&gt;"))</f>
        <v/>
      </c>
      <c r="D642" s="29" t="str">
        <f>IF(KALINDO[[#This Row],[ID NOTA]]="","",INDEX(Table1[QB],MATCH(KALINDO[[#This Row],[ID NOTA]],Table1[ID],0)))</f>
        <v/>
      </c>
      <c r="E64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42" s="29"/>
      <c r="G642" s="30" t="str">
        <f ca="1">IF(KALINDO[[#This Row],[N_ID]]="","",INDEX(INDIRECT($2:$2),KALINDO[[#This Row],[//]]))</f>
        <v/>
      </c>
      <c r="H642" s="30" t="str">
        <f ca="1">IF(KALINDO[[#This Row],[N_ID]]="","",INDEX(INDIRECT($2:$2),KALINDO[[#This Row],[//]]))</f>
        <v/>
      </c>
      <c r="I642" s="32" t="str">
        <f ca="1">IF(KALINDO[[#This Row],[N_ID]]="","",INDEX(INDIRECT($2:$2),KALINDO[[#This Row],[//]]))</f>
        <v/>
      </c>
      <c r="J642" s="32" t="str">
        <f ca="1">IF(KALINDO[[#This Row],[//]]="","",INDEX([3]!db[NB PAJAK],KALINDO[[#This Row],[stt]]-1))</f>
        <v/>
      </c>
      <c r="K642" s="29" t="str">
        <f ca="1">IF(KALINDO[[#This Row],[//]]="","",INDEX(INDIRECT($2:$2),KALINDO[[#This Row],[//]]))</f>
        <v/>
      </c>
      <c r="L642" s="29" t="str">
        <f ca="1">IF(KALINDO[[#This Row],[//]]="","",INDEX(INDIRECT($2:$2),KALINDO[[#This Row],[//]]))</f>
        <v/>
      </c>
      <c r="M642" s="29" t="str">
        <f ca="1">IF(KALINDO[[#This Row],[//]]="","",INDEX(INDIRECT($2:$2),KALINDO[[#This Row],[//]]))</f>
        <v/>
      </c>
      <c r="N642" s="33" t="str">
        <f ca="1">IF(KALINDO[[#This Row],[//]]="","",INDEX(INDIRECT($2:$2),KALINDO[[#This Row],[//]]))</f>
        <v/>
      </c>
      <c r="O642" s="44" t="str">
        <f ca="1">IF(KALINDO[[#This Row],[//]]="","",INDEX(INDIRECT($2:$2),KALINDO[[#This Row],[//]]))</f>
        <v/>
      </c>
      <c r="P642" s="44" t="str">
        <f ca="1">IF(KALINDO[[#This Row],[//]]="","",IF(INDEX(INDIRECT($2:$2),KALINDO[[#This Row],[//]])="","",INDEX(INDIRECT($2:$2),KALINDO[[#This Row],[//]])))</f>
        <v/>
      </c>
      <c r="Q642" s="33" t="str">
        <f ca="1">IF(KALINDO[[#This Row],[//]]="","",INDEX(INDIRECT($2:$2),KALINDO[[#This Row],[//]]))</f>
        <v/>
      </c>
      <c r="R6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42" s="45" t="str">
        <f ca="1">IF(KALINDO[[#This Row],[//]]="","",IF(INDEX(INDIRECT($2:$2),KALINDO[[#This Row],[//]])="","",INDEX(INDIRECT($2:$2),KALINDO[[#This Row],[//]])))</f>
        <v/>
      </c>
      <c r="U642" s="32" t="str">
        <f ca="1">IF(KALINDO[[#This Row],[//]]="","",INDEX(INDIRECT($2:$2),KALINDO[[#This Row],[//]]))</f>
        <v/>
      </c>
      <c r="V642" s="32" t="str">
        <f ca="1">LOWER(SUBSTITUTE(SUBSTITUTE(SUBSTITUTE(SUBSTITUTE(SUBSTITUTE(SUBSTITUTE(SUBSTITUTE(KALINDO[[#This Row],[N.B.nota]]," ",""),"-",""),"(",""),")",""),".",""),",",""),"/",""))</f>
        <v/>
      </c>
      <c r="W642" s="32" t="str">
        <f ca="1">IF(KALINDO[[#This Row],[concat]]="","",MATCH(KALINDO[[#This Row],[concat]],[3]!db[NB NOTA_C],0)+1)</f>
        <v/>
      </c>
      <c r="X642" s="32" t="str">
        <f ca="1">IF(KALINDO[[#This Row],[N.B.nota]]="","",ADDRESS(ROW(KALINDO[QB]),COLUMN(KALINDO[QB]))&amp;":"&amp;ADDRESS(ROW(),COLUMN(KALINDO[QB])))</f>
        <v/>
      </c>
      <c r="Y642" s="46" t="str">
        <f ca="1">IF(KALINDO[[#This Row],[//]]="","",HYPERLINK("[../DB.xlsx]DB!e"&amp;MATCH(KALINDO[[#This Row],[concat]],[3]!db[NB NOTA_C],0)+1,"&gt;"))</f>
        <v/>
      </c>
      <c r="Z642" s="32" t="str">
        <f ca="1">IF(KALINDO[[#This Row],[ID NOTA]]="",INDIRECT(ADDRESS(ROW()-1,COLUMN())),KALINDO[[#This Row],[ID NOTA]])</f>
        <v>ID NOTA_H</v>
      </c>
    </row>
    <row r="643" spans="1:26" x14ac:dyDescent="0.25">
      <c r="A643" s="32"/>
      <c r="B643" s="29" t="str">
        <f>IF(KALINDO[[#This Row],[N_ID]]="","",INDEX(Table1[ID],MATCH(KALINDO[[#This Row],[N_ID]],Table1[N_ID],0)))</f>
        <v/>
      </c>
      <c r="C643" s="29" t="str">
        <f ca="1">IF(KALINDO[[#This Row],[//]]="","",HYPERLINK("[NOTA.xlsx]NOTA!D"&amp;KALINDO[[#This Row],[//]]+2,"&gt;"))</f>
        <v/>
      </c>
      <c r="D643" s="29" t="str">
        <f>IF(KALINDO[[#This Row],[ID NOTA]]="","",INDEX(Table1[QB],MATCH(KALINDO[[#This Row],[ID NOTA]],Table1[ID],0)))</f>
        <v/>
      </c>
      <c r="E64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43" s="29"/>
      <c r="G643" s="30" t="str">
        <f ca="1">IF(KALINDO[[#This Row],[N_ID]]="","",INDEX(INDIRECT($2:$2),KALINDO[[#This Row],[//]]))</f>
        <v/>
      </c>
      <c r="H643" s="30" t="str">
        <f ca="1">IF(KALINDO[[#This Row],[N_ID]]="","",INDEX(INDIRECT($2:$2),KALINDO[[#This Row],[//]]))</f>
        <v/>
      </c>
      <c r="I643" s="32" t="str">
        <f ca="1">IF(KALINDO[[#This Row],[N_ID]]="","",INDEX(INDIRECT($2:$2),KALINDO[[#This Row],[//]]))</f>
        <v/>
      </c>
      <c r="J643" s="32" t="str">
        <f ca="1">IF(KALINDO[[#This Row],[//]]="","",INDEX([3]!db[NB PAJAK],KALINDO[[#This Row],[stt]]-1))</f>
        <v/>
      </c>
      <c r="K643" s="29" t="str">
        <f ca="1">IF(KALINDO[[#This Row],[//]]="","",INDEX(INDIRECT($2:$2),KALINDO[[#This Row],[//]]))</f>
        <v/>
      </c>
      <c r="L643" s="29" t="str">
        <f ca="1">IF(KALINDO[[#This Row],[//]]="","",INDEX(INDIRECT($2:$2),KALINDO[[#This Row],[//]]))</f>
        <v/>
      </c>
      <c r="M643" s="29" t="str">
        <f ca="1">IF(KALINDO[[#This Row],[//]]="","",INDEX(INDIRECT($2:$2),KALINDO[[#This Row],[//]]))</f>
        <v/>
      </c>
      <c r="N643" s="33" t="str">
        <f ca="1">IF(KALINDO[[#This Row],[//]]="","",INDEX(INDIRECT($2:$2),KALINDO[[#This Row],[//]]))</f>
        <v/>
      </c>
      <c r="O643" s="44" t="str">
        <f ca="1">IF(KALINDO[[#This Row],[//]]="","",INDEX(INDIRECT($2:$2),KALINDO[[#This Row],[//]]))</f>
        <v/>
      </c>
      <c r="P643" s="44" t="str">
        <f ca="1">IF(KALINDO[[#This Row],[//]]="","",IF(INDEX(INDIRECT($2:$2),KALINDO[[#This Row],[//]])="","",INDEX(INDIRECT($2:$2),KALINDO[[#This Row],[//]])))</f>
        <v/>
      </c>
      <c r="Q643" s="33" t="str">
        <f ca="1">IF(KALINDO[[#This Row],[//]]="","",INDEX(INDIRECT($2:$2),KALINDO[[#This Row],[//]]))</f>
        <v/>
      </c>
      <c r="R6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43" s="45" t="str">
        <f ca="1">IF(KALINDO[[#This Row],[//]]="","",IF(INDEX(INDIRECT($2:$2),KALINDO[[#This Row],[//]])="","",INDEX(INDIRECT($2:$2),KALINDO[[#This Row],[//]])))</f>
        <v/>
      </c>
      <c r="U643" s="32" t="str">
        <f ca="1">IF(KALINDO[[#This Row],[//]]="","",INDEX(INDIRECT($2:$2),KALINDO[[#This Row],[//]]))</f>
        <v/>
      </c>
      <c r="V643" s="32" t="str">
        <f ca="1">LOWER(SUBSTITUTE(SUBSTITUTE(SUBSTITUTE(SUBSTITUTE(SUBSTITUTE(SUBSTITUTE(SUBSTITUTE(KALINDO[[#This Row],[N.B.nota]]," ",""),"-",""),"(",""),")",""),".",""),",",""),"/",""))</f>
        <v/>
      </c>
      <c r="W643" s="32" t="str">
        <f ca="1">IF(KALINDO[[#This Row],[concat]]="","",MATCH(KALINDO[[#This Row],[concat]],[3]!db[NB NOTA_C],0)+1)</f>
        <v/>
      </c>
      <c r="X643" s="32" t="str">
        <f ca="1">IF(KALINDO[[#This Row],[N.B.nota]]="","",ADDRESS(ROW(KALINDO[QB]),COLUMN(KALINDO[QB]))&amp;":"&amp;ADDRESS(ROW(),COLUMN(KALINDO[QB])))</f>
        <v/>
      </c>
      <c r="Y643" s="46" t="str">
        <f ca="1">IF(KALINDO[[#This Row],[//]]="","",HYPERLINK("[../DB.xlsx]DB!e"&amp;MATCH(KALINDO[[#This Row],[concat]],[3]!db[NB NOTA_C],0)+1,"&gt;"))</f>
        <v/>
      </c>
      <c r="Z643" s="32" t="str">
        <f ca="1">IF(KALINDO[[#This Row],[ID NOTA]]="",INDIRECT(ADDRESS(ROW()-1,COLUMN())),KALINDO[[#This Row],[ID NOTA]])</f>
        <v>ID NOTA_H</v>
      </c>
    </row>
    <row r="644" spans="1:26" x14ac:dyDescent="0.25">
      <c r="A644" s="32"/>
      <c r="B644" s="29" t="str">
        <f>IF(KALINDO[[#This Row],[N_ID]]="","",INDEX(Table1[ID],MATCH(KALINDO[[#This Row],[N_ID]],Table1[N_ID],0)))</f>
        <v/>
      </c>
      <c r="C644" s="29" t="str">
        <f ca="1">IF(KALINDO[[#This Row],[//]]="","",HYPERLINK("[NOTA.xlsx]NOTA!D"&amp;KALINDO[[#This Row],[//]]+2,"&gt;"))</f>
        <v/>
      </c>
      <c r="D644" s="29" t="str">
        <f>IF(KALINDO[[#This Row],[ID NOTA]]="","",INDEX(Table1[QB],MATCH(KALINDO[[#This Row],[ID NOTA]],Table1[ID],0)))</f>
        <v/>
      </c>
      <c r="E64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44" s="29"/>
      <c r="G644" s="30" t="str">
        <f ca="1">IF(KALINDO[[#This Row],[N_ID]]="","",INDEX(INDIRECT($2:$2),KALINDO[[#This Row],[//]]))</f>
        <v/>
      </c>
      <c r="H644" s="30" t="str">
        <f ca="1">IF(KALINDO[[#This Row],[N_ID]]="","",INDEX(INDIRECT($2:$2),KALINDO[[#This Row],[//]]))</f>
        <v/>
      </c>
      <c r="I644" s="32" t="str">
        <f ca="1">IF(KALINDO[[#This Row],[N_ID]]="","",INDEX(INDIRECT($2:$2),KALINDO[[#This Row],[//]]))</f>
        <v/>
      </c>
      <c r="J644" s="32" t="str">
        <f ca="1">IF(KALINDO[[#This Row],[//]]="","",INDEX([3]!db[NB PAJAK],KALINDO[[#This Row],[stt]]-1))</f>
        <v/>
      </c>
      <c r="K644" s="29" t="str">
        <f ca="1">IF(KALINDO[[#This Row],[//]]="","",INDEX(INDIRECT($2:$2),KALINDO[[#This Row],[//]]))</f>
        <v/>
      </c>
      <c r="L644" s="29" t="str">
        <f ca="1">IF(KALINDO[[#This Row],[//]]="","",INDEX(INDIRECT($2:$2),KALINDO[[#This Row],[//]]))</f>
        <v/>
      </c>
      <c r="M644" s="29" t="str">
        <f ca="1">IF(KALINDO[[#This Row],[//]]="","",INDEX(INDIRECT($2:$2),KALINDO[[#This Row],[//]]))</f>
        <v/>
      </c>
      <c r="N644" s="33" t="str">
        <f ca="1">IF(KALINDO[[#This Row],[//]]="","",INDEX(INDIRECT($2:$2),KALINDO[[#This Row],[//]]))</f>
        <v/>
      </c>
      <c r="O644" s="44" t="str">
        <f ca="1">IF(KALINDO[[#This Row],[//]]="","",INDEX(INDIRECT($2:$2),KALINDO[[#This Row],[//]]))</f>
        <v/>
      </c>
      <c r="P644" s="44" t="str">
        <f ca="1">IF(KALINDO[[#This Row],[//]]="","",IF(INDEX(INDIRECT($2:$2),KALINDO[[#This Row],[//]])="","",INDEX(INDIRECT($2:$2),KALINDO[[#This Row],[//]])))</f>
        <v/>
      </c>
      <c r="Q644" s="33" t="str">
        <f ca="1">IF(KALINDO[[#This Row],[//]]="","",INDEX(INDIRECT($2:$2),KALINDO[[#This Row],[//]]))</f>
        <v/>
      </c>
      <c r="R6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44" s="45" t="str">
        <f ca="1">IF(KALINDO[[#This Row],[//]]="","",IF(INDEX(INDIRECT($2:$2),KALINDO[[#This Row],[//]])="","",INDEX(INDIRECT($2:$2),KALINDO[[#This Row],[//]])))</f>
        <v/>
      </c>
      <c r="U644" s="32" t="str">
        <f ca="1">IF(KALINDO[[#This Row],[//]]="","",INDEX(INDIRECT($2:$2),KALINDO[[#This Row],[//]]))</f>
        <v/>
      </c>
      <c r="V644" s="32" t="str">
        <f ca="1">LOWER(SUBSTITUTE(SUBSTITUTE(SUBSTITUTE(SUBSTITUTE(SUBSTITUTE(SUBSTITUTE(SUBSTITUTE(KALINDO[[#This Row],[N.B.nota]]," ",""),"-",""),"(",""),")",""),".",""),",",""),"/",""))</f>
        <v/>
      </c>
      <c r="W644" s="32" t="str">
        <f ca="1">IF(KALINDO[[#This Row],[concat]]="","",MATCH(KALINDO[[#This Row],[concat]],[3]!db[NB NOTA_C],0)+1)</f>
        <v/>
      </c>
      <c r="X644" s="32" t="str">
        <f ca="1">IF(KALINDO[[#This Row],[N.B.nota]]="","",ADDRESS(ROW(KALINDO[QB]),COLUMN(KALINDO[QB]))&amp;":"&amp;ADDRESS(ROW(),COLUMN(KALINDO[QB])))</f>
        <v/>
      </c>
      <c r="Y644" s="46" t="str">
        <f ca="1">IF(KALINDO[[#This Row],[//]]="","",HYPERLINK("[../DB.xlsx]DB!e"&amp;MATCH(KALINDO[[#This Row],[concat]],[3]!db[NB NOTA_C],0)+1,"&gt;"))</f>
        <v/>
      </c>
      <c r="Z644" s="32" t="str">
        <f ca="1">IF(KALINDO[[#This Row],[ID NOTA]]="",INDIRECT(ADDRESS(ROW()-1,COLUMN())),KALINDO[[#This Row],[ID NOTA]])</f>
        <v>ID NOTA_H</v>
      </c>
    </row>
    <row r="645" spans="1:26" x14ac:dyDescent="0.25">
      <c r="A645" s="32"/>
      <c r="B645" s="29" t="str">
        <f>IF(KALINDO[[#This Row],[N_ID]]="","",INDEX(Table1[ID],MATCH(KALINDO[[#This Row],[N_ID]],Table1[N_ID],0)))</f>
        <v/>
      </c>
      <c r="C645" s="29" t="str">
        <f ca="1">IF(KALINDO[[#This Row],[//]]="","",HYPERLINK("[NOTA.xlsx]NOTA!D"&amp;KALINDO[[#This Row],[//]]+2,"&gt;"))</f>
        <v/>
      </c>
      <c r="D645" s="29" t="str">
        <f>IF(KALINDO[[#This Row],[ID NOTA]]="","",INDEX(Table1[QB],MATCH(KALINDO[[#This Row],[ID NOTA]],Table1[ID],0)))</f>
        <v/>
      </c>
      <c r="E64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45" s="29"/>
      <c r="G645" s="30" t="str">
        <f ca="1">IF(KALINDO[[#This Row],[N_ID]]="","",INDEX(INDIRECT($2:$2),KALINDO[[#This Row],[//]]))</f>
        <v/>
      </c>
      <c r="H645" s="30" t="str">
        <f ca="1">IF(KALINDO[[#This Row],[N_ID]]="","",INDEX(INDIRECT($2:$2),KALINDO[[#This Row],[//]]))</f>
        <v/>
      </c>
      <c r="I645" s="32" t="str">
        <f ca="1">IF(KALINDO[[#This Row],[N_ID]]="","",INDEX(INDIRECT($2:$2),KALINDO[[#This Row],[//]]))</f>
        <v/>
      </c>
      <c r="J645" s="32" t="str">
        <f ca="1">IF(KALINDO[[#This Row],[//]]="","",INDEX([3]!db[NB PAJAK],KALINDO[[#This Row],[stt]]-1))</f>
        <v/>
      </c>
      <c r="K645" s="29" t="str">
        <f ca="1">IF(KALINDO[[#This Row],[//]]="","",INDEX(INDIRECT($2:$2),KALINDO[[#This Row],[//]]))</f>
        <v/>
      </c>
      <c r="L645" s="29" t="str">
        <f ca="1">IF(KALINDO[[#This Row],[//]]="","",INDEX(INDIRECT($2:$2),KALINDO[[#This Row],[//]]))</f>
        <v/>
      </c>
      <c r="M645" s="29" t="str">
        <f ca="1">IF(KALINDO[[#This Row],[//]]="","",INDEX(INDIRECT($2:$2),KALINDO[[#This Row],[//]]))</f>
        <v/>
      </c>
      <c r="N645" s="33" t="str">
        <f ca="1">IF(KALINDO[[#This Row],[//]]="","",INDEX(INDIRECT($2:$2),KALINDO[[#This Row],[//]]))</f>
        <v/>
      </c>
      <c r="O645" s="44" t="str">
        <f ca="1">IF(KALINDO[[#This Row],[//]]="","",INDEX(INDIRECT($2:$2),KALINDO[[#This Row],[//]]))</f>
        <v/>
      </c>
      <c r="P645" s="44" t="str">
        <f ca="1">IF(KALINDO[[#This Row],[//]]="","",IF(INDEX(INDIRECT($2:$2),KALINDO[[#This Row],[//]])="","",INDEX(INDIRECT($2:$2),KALINDO[[#This Row],[//]])))</f>
        <v/>
      </c>
      <c r="Q645" s="33" t="str">
        <f ca="1">IF(KALINDO[[#This Row],[//]]="","",INDEX(INDIRECT($2:$2),KALINDO[[#This Row],[//]]))</f>
        <v/>
      </c>
      <c r="R6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45" s="45" t="str">
        <f ca="1">IF(KALINDO[[#This Row],[//]]="","",IF(INDEX(INDIRECT($2:$2),KALINDO[[#This Row],[//]])="","",INDEX(INDIRECT($2:$2),KALINDO[[#This Row],[//]])))</f>
        <v/>
      </c>
      <c r="U645" s="32" t="str">
        <f ca="1">IF(KALINDO[[#This Row],[//]]="","",INDEX(INDIRECT($2:$2),KALINDO[[#This Row],[//]]))</f>
        <v/>
      </c>
      <c r="V645" s="32" t="str">
        <f ca="1">LOWER(SUBSTITUTE(SUBSTITUTE(SUBSTITUTE(SUBSTITUTE(SUBSTITUTE(SUBSTITUTE(SUBSTITUTE(KALINDO[[#This Row],[N.B.nota]]," ",""),"-",""),"(",""),")",""),".",""),",",""),"/",""))</f>
        <v/>
      </c>
      <c r="W645" s="32" t="str">
        <f ca="1">IF(KALINDO[[#This Row],[concat]]="","",MATCH(KALINDO[[#This Row],[concat]],[3]!db[NB NOTA_C],0)+1)</f>
        <v/>
      </c>
      <c r="X645" s="32" t="str">
        <f ca="1">IF(KALINDO[[#This Row],[N.B.nota]]="","",ADDRESS(ROW(KALINDO[QB]),COLUMN(KALINDO[QB]))&amp;":"&amp;ADDRESS(ROW(),COLUMN(KALINDO[QB])))</f>
        <v/>
      </c>
      <c r="Y645" s="46" t="str">
        <f ca="1">IF(KALINDO[[#This Row],[//]]="","",HYPERLINK("[../DB.xlsx]DB!e"&amp;MATCH(KALINDO[[#This Row],[concat]],[3]!db[NB NOTA_C],0)+1,"&gt;"))</f>
        <v/>
      </c>
      <c r="Z645" s="32" t="str">
        <f ca="1">IF(KALINDO[[#This Row],[ID NOTA]]="",INDIRECT(ADDRESS(ROW()-1,COLUMN())),KALINDO[[#This Row],[ID NOTA]])</f>
        <v>ID NOTA_H</v>
      </c>
    </row>
    <row r="646" spans="1:26" x14ac:dyDescent="0.25">
      <c r="A646" s="32"/>
      <c r="B646" s="29" t="str">
        <f>IF(KALINDO[[#This Row],[N_ID]]="","",INDEX(Table1[ID],MATCH(KALINDO[[#This Row],[N_ID]],Table1[N_ID],0)))</f>
        <v/>
      </c>
      <c r="C646" s="29" t="str">
        <f ca="1">IF(KALINDO[[#This Row],[//]]="","",HYPERLINK("[NOTA.xlsx]NOTA!D"&amp;KALINDO[[#This Row],[//]]+2,"&gt;"))</f>
        <v/>
      </c>
      <c r="D646" s="29" t="str">
        <f>IF(KALINDO[[#This Row],[ID NOTA]]="","",INDEX(Table1[QB],MATCH(KALINDO[[#This Row],[ID NOTA]],Table1[ID],0)))</f>
        <v/>
      </c>
      <c r="E64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46" s="29"/>
      <c r="G646" s="30" t="str">
        <f ca="1">IF(KALINDO[[#This Row],[N_ID]]="","",INDEX(INDIRECT($2:$2),KALINDO[[#This Row],[//]]))</f>
        <v/>
      </c>
      <c r="H646" s="30" t="str">
        <f ca="1">IF(KALINDO[[#This Row],[N_ID]]="","",INDEX(INDIRECT($2:$2),KALINDO[[#This Row],[//]]))</f>
        <v/>
      </c>
      <c r="I646" s="32" t="str">
        <f ca="1">IF(KALINDO[[#This Row],[N_ID]]="","",INDEX(INDIRECT($2:$2),KALINDO[[#This Row],[//]]))</f>
        <v/>
      </c>
      <c r="J646" s="32" t="str">
        <f ca="1">IF(KALINDO[[#This Row],[//]]="","",INDEX([3]!db[NB PAJAK],KALINDO[[#This Row],[stt]]-1))</f>
        <v/>
      </c>
      <c r="K646" s="29" t="str">
        <f ca="1">IF(KALINDO[[#This Row],[//]]="","",INDEX(INDIRECT($2:$2),KALINDO[[#This Row],[//]]))</f>
        <v/>
      </c>
      <c r="L646" s="29" t="str">
        <f ca="1">IF(KALINDO[[#This Row],[//]]="","",INDEX(INDIRECT($2:$2),KALINDO[[#This Row],[//]]))</f>
        <v/>
      </c>
      <c r="M646" s="29" t="str">
        <f ca="1">IF(KALINDO[[#This Row],[//]]="","",INDEX(INDIRECT($2:$2),KALINDO[[#This Row],[//]]))</f>
        <v/>
      </c>
      <c r="N646" s="33" t="str">
        <f ca="1">IF(KALINDO[[#This Row],[//]]="","",INDEX(INDIRECT($2:$2),KALINDO[[#This Row],[//]]))</f>
        <v/>
      </c>
      <c r="O646" s="44" t="str">
        <f ca="1">IF(KALINDO[[#This Row],[//]]="","",INDEX(INDIRECT($2:$2),KALINDO[[#This Row],[//]]))</f>
        <v/>
      </c>
      <c r="P646" s="44" t="str">
        <f ca="1">IF(KALINDO[[#This Row],[//]]="","",IF(INDEX(INDIRECT($2:$2),KALINDO[[#This Row],[//]])="","",INDEX(INDIRECT($2:$2),KALINDO[[#This Row],[//]])))</f>
        <v/>
      </c>
      <c r="Q646" s="33" t="str">
        <f ca="1">IF(KALINDO[[#This Row],[//]]="","",INDEX(INDIRECT($2:$2),KALINDO[[#This Row],[//]]))</f>
        <v/>
      </c>
      <c r="R6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46" s="45" t="str">
        <f ca="1">IF(KALINDO[[#This Row],[//]]="","",IF(INDEX(INDIRECT($2:$2),KALINDO[[#This Row],[//]])="","",INDEX(INDIRECT($2:$2),KALINDO[[#This Row],[//]])))</f>
        <v/>
      </c>
      <c r="U646" s="32" t="str">
        <f ca="1">IF(KALINDO[[#This Row],[//]]="","",INDEX(INDIRECT($2:$2),KALINDO[[#This Row],[//]]))</f>
        <v/>
      </c>
      <c r="V646" s="32" t="str">
        <f ca="1">LOWER(SUBSTITUTE(SUBSTITUTE(SUBSTITUTE(SUBSTITUTE(SUBSTITUTE(SUBSTITUTE(SUBSTITUTE(KALINDO[[#This Row],[N.B.nota]]," ",""),"-",""),"(",""),")",""),".",""),",",""),"/",""))</f>
        <v/>
      </c>
      <c r="W646" s="32" t="str">
        <f ca="1">IF(KALINDO[[#This Row],[concat]]="","",MATCH(KALINDO[[#This Row],[concat]],[3]!db[NB NOTA_C],0)+1)</f>
        <v/>
      </c>
      <c r="X646" s="32" t="str">
        <f ca="1">IF(KALINDO[[#This Row],[N.B.nota]]="","",ADDRESS(ROW(KALINDO[QB]),COLUMN(KALINDO[QB]))&amp;":"&amp;ADDRESS(ROW(),COLUMN(KALINDO[QB])))</f>
        <v/>
      </c>
      <c r="Y646" s="46" t="str">
        <f ca="1">IF(KALINDO[[#This Row],[//]]="","",HYPERLINK("[../DB.xlsx]DB!e"&amp;MATCH(KALINDO[[#This Row],[concat]],[3]!db[NB NOTA_C],0)+1,"&gt;"))</f>
        <v/>
      </c>
      <c r="Z646" s="32" t="str">
        <f ca="1">IF(KALINDO[[#This Row],[ID NOTA]]="",INDIRECT(ADDRESS(ROW()-1,COLUMN())),KALINDO[[#This Row],[ID NOTA]])</f>
        <v>ID NOTA_H</v>
      </c>
    </row>
    <row r="647" spans="1:26" x14ac:dyDescent="0.25">
      <c r="A647" s="32"/>
      <c r="B647" s="29" t="str">
        <f>IF(KALINDO[[#This Row],[N_ID]]="","",INDEX(Table1[ID],MATCH(KALINDO[[#This Row],[N_ID]],Table1[N_ID],0)))</f>
        <v/>
      </c>
      <c r="C647" s="29" t="str">
        <f ca="1">IF(KALINDO[[#This Row],[//]]="","",HYPERLINK("[NOTA.xlsx]NOTA!D"&amp;KALINDO[[#This Row],[//]]+2,"&gt;"))</f>
        <v/>
      </c>
      <c r="D647" s="29" t="str">
        <f>IF(KALINDO[[#This Row],[ID NOTA]]="","",INDEX(Table1[QB],MATCH(KALINDO[[#This Row],[ID NOTA]],Table1[ID],0)))</f>
        <v/>
      </c>
      <c r="E64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47" s="29"/>
      <c r="G647" s="30" t="str">
        <f ca="1">IF(KALINDO[[#This Row],[N_ID]]="","",INDEX(INDIRECT($2:$2),KALINDO[[#This Row],[//]]))</f>
        <v/>
      </c>
      <c r="H647" s="30" t="str">
        <f ca="1">IF(KALINDO[[#This Row],[N_ID]]="","",INDEX(INDIRECT($2:$2),KALINDO[[#This Row],[//]]))</f>
        <v/>
      </c>
      <c r="I647" s="32" t="str">
        <f ca="1">IF(KALINDO[[#This Row],[N_ID]]="","",INDEX(INDIRECT($2:$2),KALINDO[[#This Row],[//]]))</f>
        <v/>
      </c>
      <c r="J647" s="32" t="str">
        <f ca="1">IF(KALINDO[[#This Row],[//]]="","",INDEX([3]!db[NB PAJAK],KALINDO[[#This Row],[stt]]-1))</f>
        <v/>
      </c>
      <c r="K647" s="29" t="str">
        <f ca="1">IF(KALINDO[[#This Row],[//]]="","",INDEX(INDIRECT($2:$2),KALINDO[[#This Row],[//]]))</f>
        <v/>
      </c>
      <c r="L647" s="29" t="str">
        <f ca="1">IF(KALINDO[[#This Row],[//]]="","",INDEX(INDIRECT($2:$2),KALINDO[[#This Row],[//]]))</f>
        <v/>
      </c>
      <c r="M647" s="29" t="str">
        <f ca="1">IF(KALINDO[[#This Row],[//]]="","",INDEX(INDIRECT($2:$2),KALINDO[[#This Row],[//]]))</f>
        <v/>
      </c>
      <c r="N647" s="33" t="str">
        <f ca="1">IF(KALINDO[[#This Row],[//]]="","",INDEX(INDIRECT($2:$2),KALINDO[[#This Row],[//]]))</f>
        <v/>
      </c>
      <c r="O647" s="44" t="str">
        <f ca="1">IF(KALINDO[[#This Row],[//]]="","",INDEX(INDIRECT($2:$2),KALINDO[[#This Row],[//]]))</f>
        <v/>
      </c>
      <c r="P647" s="44" t="str">
        <f ca="1">IF(KALINDO[[#This Row],[//]]="","",IF(INDEX(INDIRECT($2:$2),KALINDO[[#This Row],[//]])="","",INDEX(INDIRECT($2:$2),KALINDO[[#This Row],[//]])))</f>
        <v/>
      </c>
      <c r="Q647" s="33" t="str">
        <f ca="1">IF(KALINDO[[#This Row],[//]]="","",INDEX(INDIRECT($2:$2),KALINDO[[#This Row],[//]]))</f>
        <v/>
      </c>
      <c r="R6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47" s="45" t="str">
        <f ca="1">IF(KALINDO[[#This Row],[//]]="","",IF(INDEX(INDIRECT($2:$2),KALINDO[[#This Row],[//]])="","",INDEX(INDIRECT($2:$2),KALINDO[[#This Row],[//]])))</f>
        <v/>
      </c>
      <c r="U647" s="32" t="str">
        <f ca="1">IF(KALINDO[[#This Row],[//]]="","",INDEX(INDIRECT($2:$2),KALINDO[[#This Row],[//]]))</f>
        <v/>
      </c>
      <c r="V647" s="32" t="str">
        <f ca="1">LOWER(SUBSTITUTE(SUBSTITUTE(SUBSTITUTE(SUBSTITUTE(SUBSTITUTE(SUBSTITUTE(SUBSTITUTE(KALINDO[[#This Row],[N.B.nota]]," ",""),"-",""),"(",""),")",""),".",""),",",""),"/",""))</f>
        <v/>
      </c>
      <c r="W647" s="32" t="str">
        <f ca="1">IF(KALINDO[[#This Row],[concat]]="","",MATCH(KALINDO[[#This Row],[concat]],[3]!db[NB NOTA_C],0)+1)</f>
        <v/>
      </c>
      <c r="X647" s="32" t="str">
        <f ca="1">IF(KALINDO[[#This Row],[N.B.nota]]="","",ADDRESS(ROW(KALINDO[QB]),COLUMN(KALINDO[QB]))&amp;":"&amp;ADDRESS(ROW(),COLUMN(KALINDO[QB])))</f>
        <v/>
      </c>
      <c r="Y647" s="46" t="str">
        <f ca="1">IF(KALINDO[[#This Row],[//]]="","",HYPERLINK("[../DB.xlsx]DB!e"&amp;MATCH(KALINDO[[#This Row],[concat]],[3]!db[NB NOTA_C],0)+1,"&gt;"))</f>
        <v/>
      </c>
      <c r="Z647" s="32" t="str">
        <f ca="1">IF(KALINDO[[#This Row],[ID NOTA]]="",INDIRECT(ADDRESS(ROW()-1,COLUMN())),KALINDO[[#This Row],[ID NOTA]])</f>
        <v>ID NOTA_H</v>
      </c>
    </row>
    <row r="648" spans="1:26" x14ac:dyDescent="0.25">
      <c r="A648" s="32"/>
      <c r="B648" s="29" t="str">
        <f>IF(KALINDO[[#This Row],[N_ID]]="","",INDEX(Table1[ID],MATCH(KALINDO[[#This Row],[N_ID]],Table1[N_ID],0)))</f>
        <v/>
      </c>
      <c r="C648" s="29" t="str">
        <f ca="1">IF(KALINDO[[#This Row],[//]]="","",HYPERLINK("[NOTA.xlsx]NOTA!D"&amp;KALINDO[[#This Row],[//]]+2,"&gt;"))</f>
        <v/>
      </c>
      <c r="D648" s="29" t="str">
        <f>IF(KALINDO[[#This Row],[ID NOTA]]="","",INDEX(Table1[QB],MATCH(KALINDO[[#This Row],[ID NOTA]],Table1[ID],0)))</f>
        <v/>
      </c>
      <c r="E64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48" s="29"/>
      <c r="G648" s="30" t="str">
        <f ca="1">IF(KALINDO[[#This Row],[N_ID]]="","",INDEX(INDIRECT($2:$2),KALINDO[[#This Row],[//]]))</f>
        <v/>
      </c>
      <c r="H648" s="30" t="str">
        <f ca="1">IF(KALINDO[[#This Row],[N_ID]]="","",INDEX(INDIRECT($2:$2),KALINDO[[#This Row],[//]]))</f>
        <v/>
      </c>
      <c r="I648" s="32" t="str">
        <f ca="1">IF(KALINDO[[#This Row],[N_ID]]="","",INDEX(INDIRECT($2:$2),KALINDO[[#This Row],[//]]))</f>
        <v/>
      </c>
      <c r="J648" s="32" t="str">
        <f ca="1">IF(KALINDO[[#This Row],[//]]="","",INDEX([3]!db[NB PAJAK],KALINDO[[#This Row],[stt]]-1))</f>
        <v/>
      </c>
      <c r="K648" s="29" t="str">
        <f ca="1">IF(KALINDO[[#This Row],[//]]="","",INDEX(INDIRECT($2:$2),KALINDO[[#This Row],[//]]))</f>
        <v/>
      </c>
      <c r="L648" s="29" t="str">
        <f ca="1">IF(KALINDO[[#This Row],[//]]="","",INDEX(INDIRECT($2:$2),KALINDO[[#This Row],[//]]))</f>
        <v/>
      </c>
      <c r="M648" s="29" t="str">
        <f ca="1">IF(KALINDO[[#This Row],[//]]="","",INDEX(INDIRECT($2:$2),KALINDO[[#This Row],[//]]))</f>
        <v/>
      </c>
      <c r="N648" s="33" t="str">
        <f ca="1">IF(KALINDO[[#This Row],[//]]="","",INDEX(INDIRECT($2:$2),KALINDO[[#This Row],[//]]))</f>
        <v/>
      </c>
      <c r="O648" s="44" t="str">
        <f ca="1">IF(KALINDO[[#This Row],[//]]="","",INDEX(INDIRECT($2:$2),KALINDO[[#This Row],[//]]))</f>
        <v/>
      </c>
      <c r="P648" s="44" t="str">
        <f ca="1">IF(KALINDO[[#This Row],[//]]="","",IF(INDEX(INDIRECT($2:$2),KALINDO[[#This Row],[//]])="","",INDEX(INDIRECT($2:$2),KALINDO[[#This Row],[//]])))</f>
        <v/>
      </c>
      <c r="Q648" s="33" t="str">
        <f ca="1">IF(KALINDO[[#This Row],[//]]="","",INDEX(INDIRECT($2:$2),KALINDO[[#This Row],[//]]))</f>
        <v/>
      </c>
      <c r="R6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48" s="45" t="str">
        <f ca="1">IF(KALINDO[[#This Row],[//]]="","",IF(INDEX(INDIRECT($2:$2),KALINDO[[#This Row],[//]])="","",INDEX(INDIRECT($2:$2),KALINDO[[#This Row],[//]])))</f>
        <v/>
      </c>
      <c r="U648" s="32" t="str">
        <f ca="1">IF(KALINDO[[#This Row],[//]]="","",INDEX(INDIRECT($2:$2),KALINDO[[#This Row],[//]]))</f>
        <v/>
      </c>
      <c r="V648" s="32" t="str">
        <f ca="1">LOWER(SUBSTITUTE(SUBSTITUTE(SUBSTITUTE(SUBSTITUTE(SUBSTITUTE(SUBSTITUTE(SUBSTITUTE(KALINDO[[#This Row],[N.B.nota]]," ",""),"-",""),"(",""),")",""),".",""),",",""),"/",""))</f>
        <v/>
      </c>
      <c r="W648" s="32" t="str">
        <f ca="1">IF(KALINDO[[#This Row],[concat]]="","",MATCH(KALINDO[[#This Row],[concat]],[3]!db[NB NOTA_C],0)+1)</f>
        <v/>
      </c>
      <c r="X648" s="32" t="str">
        <f ca="1">IF(KALINDO[[#This Row],[N.B.nota]]="","",ADDRESS(ROW(KALINDO[QB]),COLUMN(KALINDO[QB]))&amp;":"&amp;ADDRESS(ROW(),COLUMN(KALINDO[QB])))</f>
        <v/>
      </c>
      <c r="Y648" s="46" t="str">
        <f ca="1">IF(KALINDO[[#This Row],[//]]="","",HYPERLINK("[../DB.xlsx]DB!e"&amp;MATCH(KALINDO[[#This Row],[concat]],[3]!db[NB NOTA_C],0)+1,"&gt;"))</f>
        <v/>
      </c>
      <c r="Z648" s="32" t="str">
        <f ca="1">IF(KALINDO[[#This Row],[ID NOTA]]="",INDIRECT(ADDRESS(ROW()-1,COLUMN())),KALINDO[[#This Row],[ID NOTA]])</f>
        <v>ID NOTA_H</v>
      </c>
    </row>
    <row r="649" spans="1:26" x14ac:dyDescent="0.25">
      <c r="A649" s="32"/>
      <c r="B649" s="29" t="str">
        <f>IF(KALINDO[[#This Row],[N_ID]]="","",INDEX(Table1[ID],MATCH(KALINDO[[#This Row],[N_ID]],Table1[N_ID],0)))</f>
        <v/>
      </c>
      <c r="C649" s="29" t="str">
        <f ca="1">IF(KALINDO[[#This Row],[//]]="","",HYPERLINK("[NOTA.xlsx]NOTA!D"&amp;KALINDO[[#This Row],[//]]+2,"&gt;"))</f>
        <v/>
      </c>
      <c r="D649" s="29" t="str">
        <f>IF(KALINDO[[#This Row],[ID NOTA]]="","",INDEX(Table1[QB],MATCH(KALINDO[[#This Row],[ID NOTA]],Table1[ID],0)))</f>
        <v/>
      </c>
      <c r="E64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49" s="29"/>
      <c r="G649" s="30" t="str">
        <f ca="1">IF(KALINDO[[#This Row],[N_ID]]="","",INDEX(INDIRECT($2:$2),KALINDO[[#This Row],[//]]))</f>
        <v/>
      </c>
      <c r="H649" s="30" t="str">
        <f ca="1">IF(KALINDO[[#This Row],[N_ID]]="","",INDEX(INDIRECT($2:$2),KALINDO[[#This Row],[//]]))</f>
        <v/>
      </c>
      <c r="I649" s="32" t="str">
        <f ca="1">IF(KALINDO[[#This Row],[N_ID]]="","",INDEX(INDIRECT($2:$2),KALINDO[[#This Row],[//]]))</f>
        <v/>
      </c>
      <c r="J649" s="32" t="str">
        <f ca="1">IF(KALINDO[[#This Row],[//]]="","",INDEX([3]!db[NB PAJAK],KALINDO[[#This Row],[stt]]-1))</f>
        <v/>
      </c>
      <c r="K649" s="29" t="str">
        <f ca="1">IF(KALINDO[[#This Row],[//]]="","",INDEX(INDIRECT($2:$2),KALINDO[[#This Row],[//]]))</f>
        <v/>
      </c>
      <c r="L649" s="29" t="str">
        <f ca="1">IF(KALINDO[[#This Row],[//]]="","",INDEX(INDIRECT($2:$2),KALINDO[[#This Row],[//]]))</f>
        <v/>
      </c>
      <c r="M649" s="29" t="str">
        <f ca="1">IF(KALINDO[[#This Row],[//]]="","",INDEX(INDIRECT($2:$2),KALINDO[[#This Row],[//]]))</f>
        <v/>
      </c>
      <c r="N649" s="33" t="str">
        <f ca="1">IF(KALINDO[[#This Row],[//]]="","",INDEX(INDIRECT($2:$2),KALINDO[[#This Row],[//]]))</f>
        <v/>
      </c>
      <c r="O649" s="44" t="str">
        <f ca="1">IF(KALINDO[[#This Row],[//]]="","",INDEX(INDIRECT($2:$2),KALINDO[[#This Row],[//]]))</f>
        <v/>
      </c>
      <c r="P649" s="44" t="str">
        <f ca="1">IF(KALINDO[[#This Row],[//]]="","",IF(INDEX(INDIRECT($2:$2),KALINDO[[#This Row],[//]])="","",INDEX(INDIRECT($2:$2),KALINDO[[#This Row],[//]])))</f>
        <v/>
      </c>
      <c r="Q649" s="33" t="str">
        <f ca="1">IF(KALINDO[[#This Row],[//]]="","",INDEX(INDIRECT($2:$2),KALINDO[[#This Row],[//]]))</f>
        <v/>
      </c>
      <c r="R6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49" s="45" t="str">
        <f ca="1">IF(KALINDO[[#This Row],[//]]="","",IF(INDEX(INDIRECT($2:$2),KALINDO[[#This Row],[//]])="","",INDEX(INDIRECT($2:$2),KALINDO[[#This Row],[//]])))</f>
        <v/>
      </c>
      <c r="U649" s="32" t="str">
        <f ca="1">IF(KALINDO[[#This Row],[//]]="","",INDEX(INDIRECT($2:$2),KALINDO[[#This Row],[//]]))</f>
        <v/>
      </c>
      <c r="V649" s="32" t="str">
        <f ca="1">LOWER(SUBSTITUTE(SUBSTITUTE(SUBSTITUTE(SUBSTITUTE(SUBSTITUTE(SUBSTITUTE(SUBSTITUTE(KALINDO[[#This Row],[N.B.nota]]," ",""),"-",""),"(",""),")",""),".",""),",",""),"/",""))</f>
        <v/>
      </c>
      <c r="W649" s="32" t="str">
        <f ca="1">IF(KALINDO[[#This Row],[concat]]="","",MATCH(KALINDO[[#This Row],[concat]],[3]!db[NB NOTA_C],0)+1)</f>
        <v/>
      </c>
      <c r="X649" s="32" t="str">
        <f ca="1">IF(KALINDO[[#This Row],[N.B.nota]]="","",ADDRESS(ROW(KALINDO[QB]),COLUMN(KALINDO[QB]))&amp;":"&amp;ADDRESS(ROW(),COLUMN(KALINDO[QB])))</f>
        <v/>
      </c>
      <c r="Y649" s="46" t="str">
        <f ca="1">IF(KALINDO[[#This Row],[//]]="","",HYPERLINK("[../DB.xlsx]DB!e"&amp;MATCH(KALINDO[[#This Row],[concat]],[3]!db[NB NOTA_C],0)+1,"&gt;"))</f>
        <v/>
      </c>
      <c r="Z649" s="32" t="str">
        <f ca="1">IF(KALINDO[[#This Row],[ID NOTA]]="",INDIRECT(ADDRESS(ROW()-1,COLUMN())),KALINDO[[#This Row],[ID NOTA]])</f>
        <v>ID NOTA_H</v>
      </c>
    </row>
    <row r="650" spans="1:26" x14ac:dyDescent="0.25">
      <c r="A650" s="32"/>
      <c r="B650" s="29" t="str">
        <f>IF(KALINDO[[#This Row],[N_ID]]="","",INDEX(Table1[ID],MATCH(KALINDO[[#This Row],[N_ID]],Table1[N_ID],0)))</f>
        <v/>
      </c>
      <c r="C650" s="29" t="str">
        <f ca="1">IF(KALINDO[[#This Row],[//]]="","",HYPERLINK("[NOTA.xlsx]NOTA!D"&amp;KALINDO[[#This Row],[//]]+2,"&gt;"))</f>
        <v/>
      </c>
      <c r="D650" s="29" t="str">
        <f>IF(KALINDO[[#This Row],[ID NOTA]]="","",INDEX(Table1[QB],MATCH(KALINDO[[#This Row],[ID NOTA]],Table1[ID],0)))</f>
        <v/>
      </c>
      <c r="E65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50" s="29"/>
      <c r="G650" s="30" t="str">
        <f ca="1">IF(KALINDO[[#This Row],[N_ID]]="","",INDEX(INDIRECT($2:$2),KALINDO[[#This Row],[//]]))</f>
        <v/>
      </c>
      <c r="H650" s="30" t="str">
        <f ca="1">IF(KALINDO[[#This Row],[N_ID]]="","",INDEX(INDIRECT($2:$2),KALINDO[[#This Row],[//]]))</f>
        <v/>
      </c>
      <c r="I650" s="32" t="str">
        <f ca="1">IF(KALINDO[[#This Row],[N_ID]]="","",INDEX(INDIRECT($2:$2),KALINDO[[#This Row],[//]]))</f>
        <v/>
      </c>
      <c r="J650" s="32" t="str">
        <f ca="1">IF(KALINDO[[#This Row],[//]]="","",INDEX([3]!db[NB PAJAK],KALINDO[[#This Row],[stt]]-1))</f>
        <v/>
      </c>
      <c r="K650" s="29" t="str">
        <f ca="1">IF(KALINDO[[#This Row],[//]]="","",INDEX(INDIRECT($2:$2),KALINDO[[#This Row],[//]]))</f>
        <v/>
      </c>
      <c r="L650" s="29" t="str">
        <f ca="1">IF(KALINDO[[#This Row],[//]]="","",INDEX(INDIRECT($2:$2),KALINDO[[#This Row],[//]]))</f>
        <v/>
      </c>
      <c r="M650" s="29" t="str">
        <f ca="1">IF(KALINDO[[#This Row],[//]]="","",INDEX(INDIRECT($2:$2),KALINDO[[#This Row],[//]]))</f>
        <v/>
      </c>
      <c r="N650" s="33" t="str">
        <f ca="1">IF(KALINDO[[#This Row],[//]]="","",INDEX(INDIRECT($2:$2),KALINDO[[#This Row],[//]]))</f>
        <v/>
      </c>
      <c r="O650" s="44" t="str">
        <f ca="1">IF(KALINDO[[#This Row],[//]]="","",INDEX(INDIRECT($2:$2),KALINDO[[#This Row],[//]]))</f>
        <v/>
      </c>
      <c r="P650" s="44" t="str">
        <f ca="1">IF(KALINDO[[#This Row],[//]]="","",IF(INDEX(INDIRECT($2:$2),KALINDO[[#This Row],[//]])="","",INDEX(INDIRECT($2:$2),KALINDO[[#This Row],[//]])))</f>
        <v/>
      </c>
      <c r="Q650" s="33" t="str">
        <f ca="1">IF(KALINDO[[#This Row],[//]]="","",INDEX(INDIRECT($2:$2),KALINDO[[#This Row],[//]]))</f>
        <v/>
      </c>
      <c r="R6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50" s="45" t="str">
        <f ca="1">IF(KALINDO[[#This Row],[//]]="","",IF(INDEX(INDIRECT($2:$2),KALINDO[[#This Row],[//]])="","",INDEX(INDIRECT($2:$2),KALINDO[[#This Row],[//]])))</f>
        <v/>
      </c>
      <c r="U650" s="32" t="str">
        <f ca="1">IF(KALINDO[[#This Row],[//]]="","",INDEX(INDIRECT($2:$2),KALINDO[[#This Row],[//]]))</f>
        <v/>
      </c>
      <c r="V650" s="32" t="str">
        <f ca="1">LOWER(SUBSTITUTE(SUBSTITUTE(SUBSTITUTE(SUBSTITUTE(SUBSTITUTE(SUBSTITUTE(SUBSTITUTE(KALINDO[[#This Row],[N.B.nota]]," ",""),"-",""),"(",""),")",""),".",""),",",""),"/",""))</f>
        <v/>
      </c>
      <c r="W650" s="32" t="str">
        <f ca="1">IF(KALINDO[[#This Row],[concat]]="","",MATCH(KALINDO[[#This Row],[concat]],[3]!db[NB NOTA_C],0)+1)</f>
        <v/>
      </c>
      <c r="X650" s="32" t="str">
        <f ca="1">IF(KALINDO[[#This Row],[N.B.nota]]="","",ADDRESS(ROW(KALINDO[QB]),COLUMN(KALINDO[QB]))&amp;":"&amp;ADDRESS(ROW(),COLUMN(KALINDO[QB])))</f>
        <v/>
      </c>
      <c r="Y650" s="46" t="str">
        <f ca="1">IF(KALINDO[[#This Row],[//]]="","",HYPERLINK("[../DB.xlsx]DB!e"&amp;MATCH(KALINDO[[#This Row],[concat]],[3]!db[NB NOTA_C],0)+1,"&gt;"))</f>
        <v/>
      </c>
      <c r="Z650" s="32" t="str">
        <f ca="1">IF(KALINDO[[#This Row],[ID NOTA]]="",INDIRECT(ADDRESS(ROW()-1,COLUMN())),KALINDO[[#This Row],[ID NOTA]])</f>
        <v>ID NOTA_H</v>
      </c>
    </row>
    <row r="651" spans="1:26" x14ac:dyDescent="0.25">
      <c r="A651" s="32"/>
      <c r="B651" s="29" t="str">
        <f>IF(KALINDO[[#This Row],[N_ID]]="","",INDEX(Table1[ID],MATCH(KALINDO[[#This Row],[N_ID]],Table1[N_ID],0)))</f>
        <v/>
      </c>
      <c r="C651" s="29" t="str">
        <f ca="1">IF(KALINDO[[#This Row],[//]]="","",HYPERLINK("[NOTA.xlsx]NOTA!D"&amp;KALINDO[[#This Row],[//]]+2,"&gt;"))</f>
        <v/>
      </c>
      <c r="D651" s="29" t="str">
        <f>IF(KALINDO[[#This Row],[ID NOTA]]="","",INDEX(Table1[QB],MATCH(KALINDO[[#This Row],[ID NOTA]],Table1[ID],0)))</f>
        <v/>
      </c>
      <c r="E65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51" s="29"/>
      <c r="G651" s="30" t="str">
        <f ca="1">IF(KALINDO[[#This Row],[N_ID]]="","",INDEX(INDIRECT($2:$2),KALINDO[[#This Row],[//]]))</f>
        <v/>
      </c>
      <c r="H651" s="30" t="str">
        <f ca="1">IF(KALINDO[[#This Row],[N_ID]]="","",INDEX(INDIRECT($2:$2),KALINDO[[#This Row],[//]]))</f>
        <v/>
      </c>
      <c r="I651" s="32" t="str">
        <f ca="1">IF(KALINDO[[#This Row],[N_ID]]="","",INDEX(INDIRECT($2:$2),KALINDO[[#This Row],[//]]))</f>
        <v/>
      </c>
      <c r="J651" s="32" t="str">
        <f ca="1">IF(KALINDO[[#This Row],[//]]="","",INDEX([3]!db[NB PAJAK],KALINDO[[#This Row],[stt]]-1))</f>
        <v/>
      </c>
      <c r="K651" s="29" t="str">
        <f ca="1">IF(KALINDO[[#This Row],[//]]="","",INDEX(INDIRECT($2:$2),KALINDO[[#This Row],[//]]))</f>
        <v/>
      </c>
      <c r="L651" s="29" t="str">
        <f ca="1">IF(KALINDO[[#This Row],[//]]="","",INDEX(INDIRECT($2:$2),KALINDO[[#This Row],[//]]))</f>
        <v/>
      </c>
      <c r="M651" s="29" t="str">
        <f ca="1">IF(KALINDO[[#This Row],[//]]="","",INDEX(INDIRECT($2:$2),KALINDO[[#This Row],[//]]))</f>
        <v/>
      </c>
      <c r="N651" s="33" t="str">
        <f ca="1">IF(KALINDO[[#This Row],[//]]="","",INDEX(INDIRECT($2:$2),KALINDO[[#This Row],[//]]))</f>
        <v/>
      </c>
      <c r="O651" s="44" t="str">
        <f ca="1">IF(KALINDO[[#This Row],[//]]="","",INDEX(INDIRECT($2:$2),KALINDO[[#This Row],[//]]))</f>
        <v/>
      </c>
      <c r="P651" s="44" t="str">
        <f ca="1">IF(KALINDO[[#This Row],[//]]="","",IF(INDEX(INDIRECT($2:$2),KALINDO[[#This Row],[//]])="","",INDEX(INDIRECT($2:$2),KALINDO[[#This Row],[//]])))</f>
        <v/>
      </c>
      <c r="Q651" s="33" t="str">
        <f ca="1">IF(KALINDO[[#This Row],[//]]="","",INDEX(INDIRECT($2:$2),KALINDO[[#This Row],[//]]))</f>
        <v/>
      </c>
      <c r="R6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51" s="45" t="str">
        <f ca="1">IF(KALINDO[[#This Row],[//]]="","",IF(INDEX(INDIRECT($2:$2),KALINDO[[#This Row],[//]])="","",INDEX(INDIRECT($2:$2),KALINDO[[#This Row],[//]])))</f>
        <v/>
      </c>
      <c r="U651" s="32" t="str">
        <f ca="1">IF(KALINDO[[#This Row],[//]]="","",INDEX(INDIRECT($2:$2),KALINDO[[#This Row],[//]]))</f>
        <v/>
      </c>
      <c r="V651" s="32" t="str">
        <f ca="1">LOWER(SUBSTITUTE(SUBSTITUTE(SUBSTITUTE(SUBSTITUTE(SUBSTITUTE(SUBSTITUTE(SUBSTITUTE(KALINDO[[#This Row],[N.B.nota]]," ",""),"-",""),"(",""),")",""),".",""),",",""),"/",""))</f>
        <v/>
      </c>
      <c r="W651" s="32" t="str">
        <f ca="1">IF(KALINDO[[#This Row],[concat]]="","",MATCH(KALINDO[[#This Row],[concat]],[3]!db[NB NOTA_C],0)+1)</f>
        <v/>
      </c>
      <c r="X651" s="32" t="str">
        <f ca="1">IF(KALINDO[[#This Row],[N.B.nota]]="","",ADDRESS(ROW(KALINDO[QB]),COLUMN(KALINDO[QB]))&amp;":"&amp;ADDRESS(ROW(),COLUMN(KALINDO[QB])))</f>
        <v/>
      </c>
      <c r="Y651" s="46" t="str">
        <f ca="1">IF(KALINDO[[#This Row],[//]]="","",HYPERLINK("[../DB.xlsx]DB!e"&amp;MATCH(KALINDO[[#This Row],[concat]],[3]!db[NB NOTA_C],0)+1,"&gt;"))</f>
        <v/>
      </c>
      <c r="Z651" s="32" t="str">
        <f ca="1">IF(KALINDO[[#This Row],[ID NOTA]]="",INDIRECT(ADDRESS(ROW()-1,COLUMN())),KALINDO[[#This Row],[ID NOTA]])</f>
        <v>ID NOTA_H</v>
      </c>
    </row>
    <row r="652" spans="1:26" x14ac:dyDescent="0.25">
      <c r="A652" s="32"/>
      <c r="B652" s="29" t="str">
        <f>IF(KALINDO[[#This Row],[N_ID]]="","",INDEX(Table1[ID],MATCH(KALINDO[[#This Row],[N_ID]],Table1[N_ID],0)))</f>
        <v/>
      </c>
      <c r="C652" s="29" t="str">
        <f ca="1">IF(KALINDO[[#This Row],[//]]="","",HYPERLINK("[NOTA.xlsx]NOTA!D"&amp;KALINDO[[#This Row],[//]]+2,"&gt;"))</f>
        <v/>
      </c>
      <c r="D652" s="29" t="str">
        <f>IF(KALINDO[[#This Row],[ID NOTA]]="","",INDEX(Table1[QB],MATCH(KALINDO[[#This Row],[ID NOTA]],Table1[ID],0)))</f>
        <v/>
      </c>
      <c r="E65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52" s="29"/>
      <c r="G652" s="30" t="str">
        <f ca="1">IF(KALINDO[[#This Row],[N_ID]]="","",INDEX(INDIRECT($2:$2),KALINDO[[#This Row],[//]]))</f>
        <v/>
      </c>
      <c r="H652" s="30" t="str">
        <f ca="1">IF(KALINDO[[#This Row],[N_ID]]="","",INDEX(INDIRECT($2:$2),KALINDO[[#This Row],[//]]))</f>
        <v/>
      </c>
      <c r="I652" s="32" t="str">
        <f ca="1">IF(KALINDO[[#This Row],[N_ID]]="","",INDEX(INDIRECT($2:$2),KALINDO[[#This Row],[//]]))</f>
        <v/>
      </c>
      <c r="J652" s="32" t="str">
        <f ca="1">IF(KALINDO[[#This Row],[//]]="","",INDEX([3]!db[NB PAJAK],KALINDO[[#This Row],[stt]]-1))</f>
        <v/>
      </c>
      <c r="K652" s="29" t="str">
        <f ca="1">IF(KALINDO[[#This Row],[//]]="","",INDEX(INDIRECT($2:$2),KALINDO[[#This Row],[//]]))</f>
        <v/>
      </c>
      <c r="L652" s="29" t="str">
        <f ca="1">IF(KALINDO[[#This Row],[//]]="","",INDEX(INDIRECT($2:$2),KALINDO[[#This Row],[//]]))</f>
        <v/>
      </c>
      <c r="M652" s="29" t="str">
        <f ca="1">IF(KALINDO[[#This Row],[//]]="","",INDEX(INDIRECT($2:$2),KALINDO[[#This Row],[//]]))</f>
        <v/>
      </c>
      <c r="N652" s="33" t="str">
        <f ca="1">IF(KALINDO[[#This Row],[//]]="","",INDEX(INDIRECT($2:$2),KALINDO[[#This Row],[//]]))</f>
        <v/>
      </c>
      <c r="O652" s="44" t="str">
        <f ca="1">IF(KALINDO[[#This Row],[//]]="","",INDEX(INDIRECT($2:$2),KALINDO[[#This Row],[//]]))</f>
        <v/>
      </c>
      <c r="P652" s="44" t="str">
        <f ca="1">IF(KALINDO[[#This Row],[//]]="","",IF(INDEX(INDIRECT($2:$2),KALINDO[[#This Row],[//]])="","",INDEX(INDIRECT($2:$2),KALINDO[[#This Row],[//]])))</f>
        <v/>
      </c>
      <c r="Q652" s="33" t="str">
        <f ca="1">IF(KALINDO[[#This Row],[//]]="","",INDEX(INDIRECT($2:$2),KALINDO[[#This Row],[//]]))</f>
        <v/>
      </c>
      <c r="R6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52" s="45" t="str">
        <f ca="1">IF(KALINDO[[#This Row],[//]]="","",IF(INDEX(INDIRECT($2:$2),KALINDO[[#This Row],[//]])="","",INDEX(INDIRECT($2:$2),KALINDO[[#This Row],[//]])))</f>
        <v/>
      </c>
      <c r="U652" s="32" t="str">
        <f ca="1">IF(KALINDO[[#This Row],[//]]="","",INDEX(INDIRECT($2:$2),KALINDO[[#This Row],[//]]))</f>
        <v/>
      </c>
      <c r="V652" s="32" t="str">
        <f ca="1">LOWER(SUBSTITUTE(SUBSTITUTE(SUBSTITUTE(SUBSTITUTE(SUBSTITUTE(SUBSTITUTE(SUBSTITUTE(KALINDO[[#This Row],[N.B.nota]]," ",""),"-",""),"(",""),")",""),".",""),",",""),"/",""))</f>
        <v/>
      </c>
      <c r="W652" s="32" t="str">
        <f ca="1">IF(KALINDO[[#This Row],[concat]]="","",MATCH(KALINDO[[#This Row],[concat]],[3]!db[NB NOTA_C],0)+1)</f>
        <v/>
      </c>
      <c r="X652" s="32" t="str">
        <f ca="1">IF(KALINDO[[#This Row],[N.B.nota]]="","",ADDRESS(ROW(KALINDO[QB]),COLUMN(KALINDO[QB]))&amp;":"&amp;ADDRESS(ROW(),COLUMN(KALINDO[QB])))</f>
        <v/>
      </c>
      <c r="Y652" s="46" t="str">
        <f ca="1">IF(KALINDO[[#This Row],[//]]="","",HYPERLINK("[../DB.xlsx]DB!e"&amp;MATCH(KALINDO[[#This Row],[concat]],[3]!db[NB NOTA_C],0)+1,"&gt;"))</f>
        <v/>
      </c>
      <c r="Z652" s="32" t="str">
        <f ca="1">IF(KALINDO[[#This Row],[ID NOTA]]="",INDIRECT(ADDRESS(ROW()-1,COLUMN())),KALINDO[[#This Row],[ID NOTA]])</f>
        <v>ID NOTA_H</v>
      </c>
    </row>
    <row r="653" spans="1:26" x14ac:dyDescent="0.25">
      <c r="A653" s="32"/>
      <c r="B653" s="29" t="str">
        <f>IF(KALINDO[[#This Row],[N_ID]]="","",INDEX(Table1[ID],MATCH(KALINDO[[#This Row],[N_ID]],Table1[N_ID],0)))</f>
        <v/>
      </c>
      <c r="C653" s="29" t="str">
        <f ca="1">IF(KALINDO[[#This Row],[//]]="","",HYPERLINK("[NOTA.xlsx]NOTA!D"&amp;KALINDO[[#This Row],[//]]+2,"&gt;"))</f>
        <v/>
      </c>
      <c r="D653" s="29" t="str">
        <f>IF(KALINDO[[#This Row],[ID NOTA]]="","",INDEX(Table1[QB],MATCH(KALINDO[[#This Row],[ID NOTA]],Table1[ID],0)))</f>
        <v/>
      </c>
      <c r="E65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53" s="29"/>
      <c r="G653" s="30" t="str">
        <f ca="1">IF(KALINDO[[#This Row],[N_ID]]="","",INDEX(INDIRECT($2:$2),KALINDO[[#This Row],[//]]))</f>
        <v/>
      </c>
      <c r="H653" s="30" t="str">
        <f ca="1">IF(KALINDO[[#This Row],[N_ID]]="","",INDEX(INDIRECT($2:$2),KALINDO[[#This Row],[//]]))</f>
        <v/>
      </c>
      <c r="I653" s="32" t="str">
        <f ca="1">IF(KALINDO[[#This Row],[N_ID]]="","",INDEX(INDIRECT($2:$2),KALINDO[[#This Row],[//]]))</f>
        <v/>
      </c>
      <c r="J653" s="32" t="str">
        <f ca="1">IF(KALINDO[[#This Row],[//]]="","",INDEX([3]!db[NB PAJAK],KALINDO[[#This Row],[stt]]-1))</f>
        <v/>
      </c>
      <c r="K653" s="29" t="str">
        <f ca="1">IF(KALINDO[[#This Row],[//]]="","",INDEX(INDIRECT($2:$2),KALINDO[[#This Row],[//]]))</f>
        <v/>
      </c>
      <c r="L653" s="29" t="str">
        <f ca="1">IF(KALINDO[[#This Row],[//]]="","",INDEX(INDIRECT($2:$2),KALINDO[[#This Row],[//]]))</f>
        <v/>
      </c>
      <c r="M653" s="29" t="str">
        <f ca="1">IF(KALINDO[[#This Row],[//]]="","",INDEX(INDIRECT($2:$2),KALINDO[[#This Row],[//]]))</f>
        <v/>
      </c>
      <c r="N653" s="33" t="str">
        <f ca="1">IF(KALINDO[[#This Row],[//]]="","",INDEX(INDIRECT($2:$2),KALINDO[[#This Row],[//]]))</f>
        <v/>
      </c>
      <c r="O653" s="44" t="str">
        <f ca="1">IF(KALINDO[[#This Row],[//]]="","",INDEX(INDIRECT($2:$2),KALINDO[[#This Row],[//]]))</f>
        <v/>
      </c>
      <c r="P653" s="44" t="str">
        <f ca="1">IF(KALINDO[[#This Row],[//]]="","",IF(INDEX(INDIRECT($2:$2),KALINDO[[#This Row],[//]])="","",INDEX(INDIRECT($2:$2),KALINDO[[#This Row],[//]])))</f>
        <v/>
      </c>
      <c r="Q653" s="33" t="str">
        <f ca="1">IF(KALINDO[[#This Row],[//]]="","",INDEX(INDIRECT($2:$2),KALINDO[[#This Row],[//]]))</f>
        <v/>
      </c>
      <c r="R6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53" s="45" t="str">
        <f ca="1">IF(KALINDO[[#This Row],[//]]="","",IF(INDEX(INDIRECT($2:$2),KALINDO[[#This Row],[//]])="","",INDEX(INDIRECT($2:$2),KALINDO[[#This Row],[//]])))</f>
        <v/>
      </c>
      <c r="U653" s="32" t="str">
        <f ca="1">IF(KALINDO[[#This Row],[//]]="","",INDEX(INDIRECT($2:$2),KALINDO[[#This Row],[//]]))</f>
        <v/>
      </c>
      <c r="V653" s="32" t="str">
        <f ca="1">LOWER(SUBSTITUTE(SUBSTITUTE(SUBSTITUTE(SUBSTITUTE(SUBSTITUTE(SUBSTITUTE(SUBSTITUTE(KALINDO[[#This Row],[N.B.nota]]," ",""),"-",""),"(",""),")",""),".",""),",",""),"/",""))</f>
        <v/>
      </c>
      <c r="W653" s="32" t="str">
        <f ca="1">IF(KALINDO[[#This Row],[concat]]="","",MATCH(KALINDO[[#This Row],[concat]],[3]!db[NB NOTA_C],0)+1)</f>
        <v/>
      </c>
      <c r="X653" s="32" t="str">
        <f ca="1">IF(KALINDO[[#This Row],[N.B.nota]]="","",ADDRESS(ROW(KALINDO[QB]),COLUMN(KALINDO[QB]))&amp;":"&amp;ADDRESS(ROW(),COLUMN(KALINDO[QB])))</f>
        <v/>
      </c>
      <c r="Y653" s="46" t="str">
        <f ca="1">IF(KALINDO[[#This Row],[//]]="","",HYPERLINK("[../DB.xlsx]DB!e"&amp;MATCH(KALINDO[[#This Row],[concat]],[3]!db[NB NOTA_C],0)+1,"&gt;"))</f>
        <v/>
      </c>
      <c r="Z653" s="32" t="str">
        <f ca="1">IF(KALINDO[[#This Row],[ID NOTA]]="",INDIRECT(ADDRESS(ROW()-1,COLUMN())),KALINDO[[#This Row],[ID NOTA]])</f>
        <v>ID NOTA_H</v>
      </c>
    </row>
    <row r="654" spans="1:26" x14ac:dyDescent="0.25">
      <c r="A654" s="32"/>
      <c r="B654" s="29" t="str">
        <f>IF(KALINDO[[#This Row],[N_ID]]="","",INDEX(Table1[ID],MATCH(KALINDO[[#This Row],[N_ID]],Table1[N_ID],0)))</f>
        <v/>
      </c>
      <c r="C654" s="29" t="str">
        <f ca="1">IF(KALINDO[[#This Row],[//]]="","",HYPERLINK("[NOTA.xlsx]NOTA!D"&amp;KALINDO[[#This Row],[//]]+2,"&gt;"))</f>
        <v/>
      </c>
      <c r="D654" s="29" t="str">
        <f>IF(KALINDO[[#This Row],[ID NOTA]]="","",INDEX(Table1[QB],MATCH(KALINDO[[#This Row],[ID NOTA]],Table1[ID],0)))</f>
        <v/>
      </c>
      <c r="E65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54" s="29"/>
      <c r="G654" s="30" t="str">
        <f ca="1">IF(KALINDO[[#This Row],[N_ID]]="","",INDEX(INDIRECT($2:$2),KALINDO[[#This Row],[//]]))</f>
        <v/>
      </c>
      <c r="H654" s="30" t="str">
        <f ca="1">IF(KALINDO[[#This Row],[N_ID]]="","",INDEX(INDIRECT($2:$2),KALINDO[[#This Row],[//]]))</f>
        <v/>
      </c>
      <c r="I654" s="32" t="str">
        <f ca="1">IF(KALINDO[[#This Row],[N_ID]]="","",INDEX(INDIRECT($2:$2),KALINDO[[#This Row],[//]]))</f>
        <v/>
      </c>
      <c r="J654" s="32" t="str">
        <f ca="1">IF(KALINDO[[#This Row],[//]]="","",INDEX([3]!db[NB PAJAK],KALINDO[[#This Row],[stt]]-1))</f>
        <v/>
      </c>
      <c r="K654" s="29" t="str">
        <f ca="1">IF(KALINDO[[#This Row],[//]]="","",INDEX(INDIRECT($2:$2),KALINDO[[#This Row],[//]]))</f>
        <v/>
      </c>
      <c r="L654" s="29" t="str">
        <f ca="1">IF(KALINDO[[#This Row],[//]]="","",INDEX(INDIRECT($2:$2),KALINDO[[#This Row],[//]]))</f>
        <v/>
      </c>
      <c r="M654" s="29" t="str">
        <f ca="1">IF(KALINDO[[#This Row],[//]]="","",INDEX(INDIRECT($2:$2),KALINDO[[#This Row],[//]]))</f>
        <v/>
      </c>
      <c r="N654" s="33" t="str">
        <f ca="1">IF(KALINDO[[#This Row],[//]]="","",INDEX(INDIRECT($2:$2),KALINDO[[#This Row],[//]]))</f>
        <v/>
      </c>
      <c r="O654" s="44" t="str">
        <f ca="1">IF(KALINDO[[#This Row],[//]]="","",INDEX(INDIRECT($2:$2),KALINDO[[#This Row],[//]]))</f>
        <v/>
      </c>
      <c r="P654" s="44" t="str">
        <f ca="1">IF(KALINDO[[#This Row],[//]]="","",IF(INDEX(INDIRECT($2:$2),KALINDO[[#This Row],[//]])="","",INDEX(INDIRECT($2:$2),KALINDO[[#This Row],[//]])))</f>
        <v/>
      </c>
      <c r="Q654" s="33" t="str">
        <f ca="1">IF(KALINDO[[#This Row],[//]]="","",INDEX(INDIRECT($2:$2),KALINDO[[#This Row],[//]]))</f>
        <v/>
      </c>
      <c r="R6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54" s="45" t="str">
        <f ca="1">IF(KALINDO[[#This Row],[//]]="","",IF(INDEX(INDIRECT($2:$2),KALINDO[[#This Row],[//]])="","",INDEX(INDIRECT($2:$2),KALINDO[[#This Row],[//]])))</f>
        <v/>
      </c>
      <c r="U654" s="32" t="str">
        <f ca="1">IF(KALINDO[[#This Row],[//]]="","",INDEX(INDIRECT($2:$2),KALINDO[[#This Row],[//]]))</f>
        <v/>
      </c>
      <c r="V654" s="32" t="str">
        <f ca="1">LOWER(SUBSTITUTE(SUBSTITUTE(SUBSTITUTE(SUBSTITUTE(SUBSTITUTE(SUBSTITUTE(SUBSTITUTE(KALINDO[[#This Row],[N.B.nota]]," ",""),"-",""),"(",""),")",""),".",""),",",""),"/",""))</f>
        <v/>
      </c>
      <c r="W654" s="32" t="str">
        <f ca="1">IF(KALINDO[[#This Row],[concat]]="","",MATCH(KALINDO[[#This Row],[concat]],[3]!db[NB NOTA_C],0)+1)</f>
        <v/>
      </c>
      <c r="X654" s="32" t="str">
        <f ca="1">IF(KALINDO[[#This Row],[N.B.nota]]="","",ADDRESS(ROW(KALINDO[QB]),COLUMN(KALINDO[QB]))&amp;":"&amp;ADDRESS(ROW(),COLUMN(KALINDO[QB])))</f>
        <v/>
      </c>
      <c r="Y654" s="46" t="str">
        <f ca="1">IF(KALINDO[[#This Row],[//]]="","",HYPERLINK("[../DB.xlsx]DB!e"&amp;MATCH(KALINDO[[#This Row],[concat]],[3]!db[NB NOTA_C],0)+1,"&gt;"))</f>
        <v/>
      </c>
      <c r="Z654" s="32" t="str">
        <f ca="1">IF(KALINDO[[#This Row],[ID NOTA]]="",INDIRECT(ADDRESS(ROW()-1,COLUMN())),KALINDO[[#This Row],[ID NOTA]])</f>
        <v>ID NOTA_H</v>
      </c>
    </row>
    <row r="655" spans="1:26" x14ac:dyDescent="0.25">
      <c r="A655" s="32"/>
      <c r="B655" s="29" t="str">
        <f>IF(KALINDO[[#This Row],[N_ID]]="","",INDEX(Table1[ID],MATCH(KALINDO[[#This Row],[N_ID]],Table1[N_ID],0)))</f>
        <v/>
      </c>
      <c r="C655" s="29" t="str">
        <f ca="1">IF(KALINDO[[#This Row],[//]]="","",HYPERLINK("[NOTA.xlsx]NOTA!D"&amp;KALINDO[[#This Row],[//]]+2,"&gt;"))</f>
        <v/>
      </c>
      <c r="D655" s="29" t="str">
        <f>IF(KALINDO[[#This Row],[ID NOTA]]="","",INDEX(Table1[QB],MATCH(KALINDO[[#This Row],[ID NOTA]],Table1[ID],0)))</f>
        <v/>
      </c>
      <c r="E65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55" s="29"/>
      <c r="G655" s="30" t="str">
        <f ca="1">IF(KALINDO[[#This Row],[N_ID]]="","",INDEX(INDIRECT($2:$2),KALINDO[[#This Row],[//]]))</f>
        <v/>
      </c>
      <c r="H655" s="30" t="str">
        <f ca="1">IF(KALINDO[[#This Row],[N_ID]]="","",INDEX(INDIRECT($2:$2),KALINDO[[#This Row],[//]]))</f>
        <v/>
      </c>
      <c r="I655" s="32" t="str">
        <f ca="1">IF(KALINDO[[#This Row],[N_ID]]="","",INDEX(INDIRECT($2:$2),KALINDO[[#This Row],[//]]))</f>
        <v/>
      </c>
      <c r="J655" s="32" t="str">
        <f ca="1">IF(KALINDO[[#This Row],[//]]="","",INDEX([3]!db[NB PAJAK],KALINDO[[#This Row],[stt]]-1))</f>
        <v/>
      </c>
      <c r="K655" s="29" t="str">
        <f ca="1">IF(KALINDO[[#This Row],[//]]="","",INDEX(INDIRECT($2:$2),KALINDO[[#This Row],[//]]))</f>
        <v/>
      </c>
      <c r="L655" s="29" t="str">
        <f ca="1">IF(KALINDO[[#This Row],[//]]="","",INDEX(INDIRECT($2:$2),KALINDO[[#This Row],[//]]))</f>
        <v/>
      </c>
      <c r="M655" s="29" t="str">
        <f ca="1">IF(KALINDO[[#This Row],[//]]="","",INDEX(INDIRECT($2:$2),KALINDO[[#This Row],[//]]))</f>
        <v/>
      </c>
      <c r="N655" s="33" t="str">
        <f ca="1">IF(KALINDO[[#This Row],[//]]="","",INDEX(INDIRECT($2:$2),KALINDO[[#This Row],[//]]))</f>
        <v/>
      </c>
      <c r="O655" s="44" t="str">
        <f ca="1">IF(KALINDO[[#This Row],[//]]="","",INDEX(INDIRECT($2:$2),KALINDO[[#This Row],[//]]))</f>
        <v/>
      </c>
      <c r="P655" s="44" t="str">
        <f ca="1">IF(KALINDO[[#This Row],[//]]="","",IF(INDEX(INDIRECT($2:$2),KALINDO[[#This Row],[//]])="","",INDEX(INDIRECT($2:$2),KALINDO[[#This Row],[//]])))</f>
        <v/>
      </c>
      <c r="Q655" s="33" t="str">
        <f ca="1">IF(KALINDO[[#This Row],[//]]="","",INDEX(INDIRECT($2:$2),KALINDO[[#This Row],[//]]))</f>
        <v/>
      </c>
      <c r="R6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55" s="45" t="str">
        <f ca="1">IF(KALINDO[[#This Row],[//]]="","",IF(INDEX(INDIRECT($2:$2),KALINDO[[#This Row],[//]])="","",INDEX(INDIRECT($2:$2),KALINDO[[#This Row],[//]])))</f>
        <v/>
      </c>
      <c r="U655" s="32" t="str">
        <f ca="1">IF(KALINDO[[#This Row],[//]]="","",INDEX(INDIRECT($2:$2),KALINDO[[#This Row],[//]]))</f>
        <v/>
      </c>
      <c r="V655" s="32" t="str">
        <f ca="1">LOWER(SUBSTITUTE(SUBSTITUTE(SUBSTITUTE(SUBSTITUTE(SUBSTITUTE(SUBSTITUTE(SUBSTITUTE(KALINDO[[#This Row],[N.B.nota]]," ",""),"-",""),"(",""),")",""),".",""),",",""),"/",""))</f>
        <v/>
      </c>
      <c r="W655" s="32" t="str">
        <f ca="1">IF(KALINDO[[#This Row],[concat]]="","",MATCH(KALINDO[[#This Row],[concat]],[3]!db[NB NOTA_C],0)+1)</f>
        <v/>
      </c>
      <c r="X655" s="32" t="str">
        <f ca="1">IF(KALINDO[[#This Row],[N.B.nota]]="","",ADDRESS(ROW(KALINDO[QB]),COLUMN(KALINDO[QB]))&amp;":"&amp;ADDRESS(ROW(),COLUMN(KALINDO[QB])))</f>
        <v/>
      </c>
      <c r="Y655" s="46" t="str">
        <f ca="1">IF(KALINDO[[#This Row],[//]]="","",HYPERLINK("[../DB.xlsx]DB!e"&amp;MATCH(KALINDO[[#This Row],[concat]],[3]!db[NB NOTA_C],0)+1,"&gt;"))</f>
        <v/>
      </c>
      <c r="Z655" s="32" t="str">
        <f ca="1">IF(KALINDO[[#This Row],[ID NOTA]]="",INDIRECT(ADDRESS(ROW()-1,COLUMN())),KALINDO[[#This Row],[ID NOTA]])</f>
        <v>ID NOTA_H</v>
      </c>
    </row>
    <row r="656" spans="1:26" x14ac:dyDescent="0.25">
      <c r="A656" s="32"/>
      <c r="B656" s="29" t="str">
        <f>IF(KALINDO[[#This Row],[N_ID]]="","",INDEX(Table1[ID],MATCH(KALINDO[[#This Row],[N_ID]],Table1[N_ID],0)))</f>
        <v/>
      </c>
      <c r="C656" s="29" t="str">
        <f ca="1">IF(KALINDO[[#This Row],[//]]="","",HYPERLINK("[NOTA.xlsx]NOTA!D"&amp;KALINDO[[#This Row],[//]]+2,"&gt;"))</f>
        <v/>
      </c>
      <c r="D656" s="29" t="str">
        <f>IF(KALINDO[[#This Row],[ID NOTA]]="","",INDEX(Table1[QB],MATCH(KALINDO[[#This Row],[ID NOTA]],Table1[ID],0)))</f>
        <v/>
      </c>
      <c r="E65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56" s="29"/>
      <c r="G656" s="30" t="str">
        <f ca="1">IF(KALINDO[[#This Row],[N_ID]]="","",INDEX(INDIRECT($2:$2),KALINDO[[#This Row],[//]]))</f>
        <v/>
      </c>
      <c r="H656" s="30" t="str">
        <f ca="1">IF(KALINDO[[#This Row],[N_ID]]="","",INDEX(INDIRECT($2:$2),KALINDO[[#This Row],[//]]))</f>
        <v/>
      </c>
      <c r="I656" s="32" t="str">
        <f ca="1">IF(KALINDO[[#This Row],[N_ID]]="","",INDEX(INDIRECT($2:$2),KALINDO[[#This Row],[//]]))</f>
        <v/>
      </c>
      <c r="J656" s="32" t="str">
        <f ca="1">IF(KALINDO[[#This Row],[//]]="","",INDEX([3]!db[NB PAJAK],KALINDO[[#This Row],[stt]]-1))</f>
        <v/>
      </c>
      <c r="K656" s="29" t="str">
        <f ca="1">IF(KALINDO[[#This Row],[//]]="","",INDEX(INDIRECT($2:$2),KALINDO[[#This Row],[//]]))</f>
        <v/>
      </c>
      <c r="L656" s="29" t="str">
        <f ca="1">IF(KALINDO[[#This Row],[//]]="","",INDEX(INDIRECT($2:$2),KALINDO[[#This Row],[//]]))</f>
        <v/>
      </c>
      <c r="M656" s="29" t="str">
        <f ca="1">IF(KALINDO[[#This Row],[//]]="","",INDEX(INDIRECT($2:$2),KALINDO[[#This Row],[//]]))</f>
        <v/>
      </c>
      <c r="N656" s="33" t="str">
        <f ca="1">IF(KALINDO[[#This Row],[//]]="","",INDEX(INDIRECT($2:$2),KALINDO[[#This Row],[//]]))</f>
        <v/>
      </c>
      <c r="O656" s="44" t="str">
        <f ca="1">IF(KALINDO[[#This Row],[//]]="","",INDEX(INDIRECT($2:$2),KALINDO[[#This Row],[//]]))</f>
        <v/>
      </c>
      <c r="P656" s="44" t="str">
        <f ca="1">IF(KALINDO[[#This Row],[//]]="","",IF(INDEX(INDIRECT($2:$2),KALINDO[[#This Row],[//]])="","",INDEX(INDIRECT($2:$2),KALINDO[[#This Row],[//]])))</f>
        <v/>
      </c>
      <c r="Q656" s="33" t="str">
        <f ca="1">IF(KALINDO[[#This Row],[//]]="","",INDEX(INDIRECT($2:$2),KALINDO[[#This Row],[//]]))</f>
        <v/>
      </c>
      <c r="R6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56" s="45" t="str">
        <f ca="1">IF(KALINDO[[#This Row],[//]]="","",IF(INDEX(INDIRECT($2:$2),KALINDO[[#This Row],[//]])="","",INDEX(INDIRECT($2:$2),KALINDO[[#This Row],[//]])))</f>
        <v/>
      </c>
      <c r="U656" s="32" t="str">
        <f ca="1">IF(KALINDO[[#This Row],[//]]="","",INDEX(INDIRECT($2:$2),KALINDO[[#This Row],[//]]))</f>
        <v/>
      </c>
      <c r="V656" s="32" t="str">
        <f ca="1">LOWER(SUBSTITUTE(SUBSTITUTE(SUBSTITUTE(SUBSTITUTE(SUBSTITUTE(SUBSTITUTE(SUBSTITUTE(KALINDO[[#This Row],[N.B.nota]]," ",""),"-",""),"(",""),")",""),".",""),",",""),"/",""))</f>
        <v/>
      </c>
      <c r="W656" s="32" t="str">
        <f ca="1">IF(KALINDO[[#This Row],[concat]]="","",MATCH(KALINDO[[#This Row],[concat]],[3]!db[NB NOTA_C],0)+1)</f>
        <v/>
      </c>
      <c r="X656" s="32" t="str">
        <f ca="1">IF(KALINDO[[#This Row],[N.B.nota]]="","",ADDRESS(ROW(KALINDO[QB]),COLUMN(KALINDO[QB]))&amp;":"&amp;ADDRESS(ROW(),COLUMN(KALINDO[QB])))</f>
        <v/>
      </c>
      <c r="Y656" s="46" t="str">
        <f ca="1">IF(KALINDO[[#This Row],[//]]="","",HYPERLINK("[../DB.xlsx]DB!e"&amp;MATCH(KALINDO[[#This Row],[concat]],[3]!db[NB NOTA_C],0)+1,"&gt;"))</f>
        <v/>
      </c>
      <c r="Z656" s="32" t="str">
        <f ca="1">IF(KALINDO[[#This Row],[ID NOTA]]="",INDIRECT(ADDRESS(ROW()-1,COLUMN())),KALINDO[[#This Row],[ID NOTA]])</f>
        <v>ID NOTA_H</v>
      </c>
    </row>
    <row r="657" spans="1:26" x14ac:dyDescent="0.25">
      <c r="A657" s="32"/>
      <c r="B657" s="29" t="str">
        <f>IF(KALINDO[[#This Row],[N_ID]]="","",INDEX(Table1[ID],MATCH(KALINDO[[#This Row],[N_ID]],Table1[N_ID],0)))</f>
        <v/>
      </c>
      <c r="C657" s="29" t="str">
        <f ca="1">IF(KALINDO[[#This Row],[//]]="","",HYPERLINK("[NOTA.xlsx]NOTA!D"&amp;KALINDO[[#This Row],[//]]+2,"&gt;"))</f>
        <v/>
      </c>
      <c r="D657" s="29" t="str">
        <f>IF(KALINDO[[#This Row],[ID NOTA]]="","",INDEX(Table1[QB],MATCH(KALINDO[[#This Row],[ID NOTA]],Table1[ID],0)))</f>
        <v/>
      </c>
      <c r="E65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57" s="29"/>
      <c r="G657" s="30" t="str">
        <f ca="1">IF(KALINDO[[#This Row],[N_ID]]="","",INDEX(INDIRECT($2:$2),KALINDO[[#This Row],[//]]))</f>
        <v/>
      </c>
      <c r="H657" s="30" t="str">
        <f ca="1">IF(KALINDO[[#This Row],[N_ID]]="","",INDEX(INDIRECT($2:$2),KALINDO[[#This Row],[//]]))</f>
        <v/>
      </c>
      <c r="I657" s="32" t="str">
        <f ca="1">IF(KALINDO[[#This Row],[N_ID]]="","",INDEX(INDIRECT($2:$2),KALINDO[[#This Row],[//]]))</f>
        <v/>
      </c>
      <c r="J657" s="32" t="str">
        <f ca="1">IF(KALINDO[[#This Row],[//]]="","",INDEX([3]!db[NB PAJAK],KALINDO[[#This Row],[stt]]-1))</f>
        <v/>
      </c>
      <c r="K657" s="29" t="str">
        <f ca="1">IF(KALINDO[[#This Row],[//]]="","",INDEX(INDIRECT($2:$2),KALINDO[[#This Row],[//]]))</f>
        <v/>
      </c>
      <c r="L657" s="29" t="str">
        <f ca="1">IF(KALINDO[[#This Row],[//]]="","",INDEX(INDIRECT($2:$2),KALINDO[[#This Row],[//]]))</f>
        <v/>
      </c>
      <c r="M657" s="29" t="str">
        <f ca="1">IF(KALINDO[[#This Row],[//]]="","",INDEX(INDIRECT($2:$2),KALINDO[[#This Row],[//]]))</f>
        <v/>
      </c>
      <c r="N657" s="33" t="str">
        <f ca="1">IF(KALINDO[[#This Row],[//]]="","",INDEX(INDIRECT($2:$2),KALINDO[[#This Row],[//]]))</f>
        <v/>
      </c>
      <c r="O657" s="44" t="str">
        <f ca="1">IF(KALINDO[[#This Row],[//]]="","",INDEX(INDIRECT($2:$2),KALINDO[[#This Row],[//]]))</f>
        <v/>
      </c>
      <c r="P657" s="44" t="str">
        <f ca="1">IF(KALINDO[[#This Row],[//]]="","",IF(INDEX(INDIRECT($2:$2),KALINDO[[#This Row],[//]])="","",INDEX(INDIRECT($2:$2),KALINDO[[#This Row],[//]])))</f>
        <v/>
      </c>
      <c r="Q657" s="33" t="str">
        <f ca="1">IF(KALINDO[[#This Row],[//]]="","",INDEX(INDIRECT($2:$2),KALINDO[[#This Row],[//]]))</f>
        <v/>
      </c>
      <c r="R6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57" s="45" t="str">
        <f ca="1">IF(KALINDO[[#This Row],[//]]="","",IF(INDEX(INDIRECT($2:$2),KALINDO[[#This Row],[//]])="","",INDEX(INDIRECT($2:$2),KALINDO[[#This Row],[//]])))</f>
        <v/>
      </c>
      <c r="U657" s="32" t="str">
        <f ca="1">IF(KALINDO[[#This Row],[//]]="","",INDEX(INDIRECT($2:$2),KALINDO[[#This Row],[//]]))</f>
        <v/>
      </c>
      <c r="V657" s="32" t="str">
        <f ca="1">LOWER(SUBSTITUTE(SUBSTITUTE(SUBSTITUTE(SUBSTITUTE(SUBSTITUTE(SUBSTITUTE(SUBSTITUTE(KALINDO[[#This Row],[N.B.nota]]," ",""),"-",""),"(",""),")",""),".",""),",",""),"/",""))</f>
        <v/>
      </c>
      <c r="W657" s="32" t="str">
        <f ca="1">IF(KALINDO[[#This Row],[concat]]="","",MATCH(KALINDO[[#This Row],[concat]],[3]!db[NB NOTA_C],0)+1)</f>
        <v/>
      </c>
      <c r="X657" s="32" t="str">
        <f ca="1">IF(KALINDO[[#This Row],[N.B.nota]]="","",ADDRESS(ROW(KALINDO[QB]),COLUMN(KALINDO[QB]))&amp;":"&amp;ADDRESS(ROW(),COLUMN(KALINDO[QB])))</f>
        <v/>
      </c>
      <c r="Y657" s="46" t="str">
        <f ca="1">IF(KALINDO[[#This Row],[//]]="","",HYPERLINK("[../DB.xlsx]DB!e"&amp;MATCH(KALINDO[[#This Row],[concat]],[3]!db[NB NOTA_C],0)+1,"&gt;"))</f>
        <v/>
      </c>
      <c r="Z657" s="32" t="str">
        <f ca="1">IF(KALINDO[[#This Row],[ID NOTA]]="",INDIRECT(ADDRESS(ROW()-1,COLUMN())),KALINDO[[#This Row],[ID NOTA]])</f>
        <v>ID NOTA_H</v>
      </c>
    </row>
    <row r="658" spans="1:26" x14ac:dyDescent="0.25">
      <c r="A658" s="32"/>
      <c r="B658" s="29" t="str">
        <f>IF(KALINDO[[#This Row],[N_ID]]="","",INDEX(Table1[ID],MATCH(KALINDO[[#This Row],[N_ID]],Table1[N_ID],0)))</f>
        <v/>
      </c>
      <c r="C658" s="29" t="str">
        <f ca="1">IF(KALINDO[[#This Row],[//]]="","",HYPERLINK("[NOTA.xlsx]NOTA!D"&amp;KALINDO[[#This Row],[//]]+2,"&gt;"))</f>
        <v/>
      </c>
      <c r="D658" s="29" t="str">
        <f>IF(KALINDO[[#This Row],[ID NOTA]]="","",INDEX(Table1[QB],MATCH(KALINDO[[#This Row],[ID NOTA]],Table1[ID],0)))</f>
        <v/>
      </c>
      <c r="E65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58" s="29"/>
      <c r="G658" s="30" t="str">
        <f ca="1">IF(KALINDO[[#This Row],[N_ID]]="","",INDEX(INDIRECT($2:$2),KALINDO[[#This Row],[//]]))</f>
        <v/>
      </c>
      <c r="H658" s="30" t="str">
        <f ca="1">IF(KALINDO[[#This Row],[N_ID]]="","",INDEX(INDIRECT($2:$2),KALINDO[[#This Row],[//]]))</f>
        <v/>
      </c>
      <c r="I658" s="32" t="str">
        <f ca="1">IF(KALINDO[[#This Row],[N_ID]]="","",INDEX(INDIRECT($2:$2),KALINDO[[#This Row],[//]]))</f>
        <v/>
      </c>
      <c r="J658" s="32" t="str">
        <f ca="1">IF(KALINDO[[#This Row],[//]]="","",INDEX([3]!db[NB PAJAK],KALINDO[[#This Row],[stt]]-1))</f>
        <v/>
      </c>
      <c r="K658" s="29" t="str">
        <f ca="1">IF(KALINDO[[#This Row],[//]]="","",INDEX(INDIRECT($2:$2),KALINDO[[#This Row],[//]]))</f>
        <v/>
      </c>
      <c r="L658" s="29" t="str">
        <f ca="1">IF(KALINDO[[#This Row],[//]]="","",INDEX(INDIRECT($2:$2),KALINDO[[#This Row],[//]]))</f>
        <v/>
      </c>
      <c r="M658" s="29" t="str">
        <f ca="1">IF(KALINDO[[#This Row],[//]]="","",INDEX(INDIRECT($2:$2),KALINDO[[#This Row],[//]]))</f>
        <v/>
      </c>
      <c r="N658" s="33" t="str">
        <f ca="1">IF(KALINDO[[#This Row],[//]]="","",INDEX(INDIRECT($2:$2),KALINDO[[#This Row],[//]]))</f>
        <v/>
      </c>
      <c r="O658" s="44" t="str">
        <f ca="1">IF(KALINDO[[#This Row],[//]]="","",INDEX(INDIRECT($2:$2),KALINDO[[#This Row],[//]]))</f>
        <v/>
      </c>
      <c r="P658" s="44" t="str">
        <f ca="1">IF(KALINDO[[#This Row],[//]]="","",IF(INDEX(INDIRECT($2:$2),KALINDO[[#This Row],[//]])="","",INDEX(INDIRECT($2:$2),KALINDO[[#This Row],[//]])))</f>
        <v/>
      </c>
      <c r="Q658" s="33" t="str">
        <f ca="1">IF(KALINDO[[#This Row],[//]]="","",INDEX(INDIRECT($2:$2),KALINDO[[#This Row],[//]]))</f>
        <v/>
      </c>
      <c r="R6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58" s="45" t="str">
        <f ca="1">IF(KALINDO[[#This Row],[//]]="","",IF(INDEX(INDIRECT($2:$2),KALINDO[[#This Row],[//]])="","",INDEX(INDIRECT($2:$2),KALINDO[[#This Row],[//]])))</f>
        <v/>
      </c>
      <c r="U658" s="32" t="str">
        <f ca="1">IF(KALINDO[[#This Row],[//]]="","",INDEX(INDIRECT($2:$2),KALINDO[[#This Row],[//]]))</f>
        <v/>
      </c>
      <c r="V658" s="32" t="str">
        <f ca="1">LOWER(SUBSTITUTE(SUBSTITUTE(SUBSTITUTE(SUBSTITUTE(SUBSTITUTE(SUBSTITUTE(SUBSTITUTE(KALINDO[[#This Row],[N.B.nota]]," ",""),"-",""),"(",""),")",""),".",""),",",""),"/",""))</f>
        <v/>
      </c>
      <c r="W658" s="32" t="str">
        <f ca="1">IF(KALINDO[[#This Row],[concat]]="","",MATCH(KALINDO[[#This Row],[concat]],[3]!db[NB NOTA_C],0)+1)</f>
        <v/>
      </c>
      <c r="X658" s="32" t="str">
        <f ca="1">IF(KALINDO[[#This Row],[N.B.nota]]="","",ADDRESS(ROW(KALINDO[QB]),COLUMN(KALINDO[QB]))&amp;":"&amp;ADDRESS(ROW(),COLUMN(KALINDO[QB])))</f>
        <v/>
      </c>
      <c r="Y658" s="46" t="str">
        <f ca="1">IF(KALINDO[[#This Row],[//]]="","",HYPERLINK("[../DB.xlsx]DB!e"&amp;MATCH(KALINDO[[#This Row],[concat]],[3]!db[NB NOTA_C],0)+1,"&gt;"))</f>
        <v/>
      </c>
      <c r="Z658" s="32" t="str">
        <f ca="1">IF(KALINDO[[#This Row],[ID NOTA]]="",INDIRECT(ADDRESS(ROW()-1,COLUMN())),KALINDO[[#This Row],[ID NOTA]])</f>
        <v>ID NOTA_H</v>
      </c>
    </row>
    <row r="659" spans="1:26" x14ac:dyDescent="0.25">
      <c r="A659" s="32"/>
      <c r="B659" s="29" t="str">
        <f>IF(KALINDO[[#This Row],[N_ID]]="","",INDEX(Table1[ID],MATCH(KALINDO[[#This Row],[N_ID]],Table1[N_ID],0)))</f>
        <v/>
      </c>
      <c r="C659" s="29" t="str">
        <f ca="1">IF(KALINDO[[#This Row],[//]]="","",HYPERLINK("[NOTA.xlsx]NOTA!D"&amp;KALINDO[[#This Row],[//]]+2,"&gt;"))</f>
        <v/>
      </c>
      <c r="D659" s="29" t="str">
        <f>IF(KALINDO[[#This Row],[ID NOTA]]="","",INDEX(Table1[QB],MATCH(KALINDO[[#This Row],[ID NOTA]],Table1[ID],0)))</f>
        <v/>
      </c>
      <c r="E65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59" s="29"/>
      <c r="G659" s="30" t="str">
        <f ca="1">IF(KALINDO[[#This Row],[N_ID]]="","",INDEX(INDIRECT($2:$2),KALINDO[[#This Row],[//]]))</f>
        <v/>
      </c>
      <c r="H659" s="30" t="str">
        <f ca="1">IF(KALINDO[[#This Row],[N_ID]]="","",INDEX(INDIRECT($2:$2),KALINDO[[#This Row],[//]]))</f>
        <v/>
      </c>
      <c r="I659" s="32" t="str">
        <f ca="1">IF(KALINDO[[#This Row],[N_ID]]="","",INDEX(INDIRECT($2:$2),KALINDO[[#This Row],[//]]))</f>
        <v/>
      </c>
      <c r="J659" s="32" t="str">
        <f ca="1">IF(KALINDO[[#This Row],[//]]="","",INDEX([3]!db[NB PAJAK],KALINDO[[#This Row],[stt]]-1))</f>
        <v/>
      </c>
      <c r="K659" s="29" t="str">
        <f ca="1">IF(KALINDO[[#This Row],[//]]="","",INDEX(INDIRECT($2:$2),KALINDO[[#This Row],[//]]))</f>
        <v/>
      </c>
      <c r="L659" s="29" t="str">
        <f ca="1">IF(KALINDO[[#This Row],[//]]="","",INDEX(INDIRECT($2:$2),KALINDO[[#This Row],[//]]))</f>
        <v/>
      </c>
      <c r="M659" s="29" t="str">
        <f ca="1">IF(KALINDO[[#This Row],[//]]="","",INDEX(INDIRECT($2:$2),KALINDO[[#This Row],[//]]))</f>
        <v/>
      </c>
      <c r="N659" s="33" t="str">
        <f ca="1">IF(KALINDO[[#This Row],[//]]="","",INDEX(INDIRECT($2:$2),KALINDO[[#This Row],[//]]))</f>
        <v/>
      </c>
      <c r="O659" s="44" t="str">
        <f ca="1">IF(KALINDO[[#This Row],[//]]="","",INDEX(INDIRECT($2:$2),KALINDO[[#This Row],[//]]))</f>
        <v/>
      </c>
      <c r="P659" s="44" t="str">
        <f ca="1">IF(KALINDO[[#This Row],[//]]="","",IF(INDEX(INDIRECT($2:$2),KALINDO[[#This Row],[//]])="","",INDEX(INDIRECT($2:$2),KALINDO[[#This Row],[//]])))</f>
        <v/>
      </c>
      <c r="Q659" s="33" t="str">
        <f ca="1">IF(KALINDO[[#This Row],[//]]="","",INDEX(INDIRECT($2:$2),KALINDO[[#This Row],[//]]))</f>
        <v/>
      </c>
      <c r="R6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59" s="45" t="str">
        <f ca="1">IF(KALINDO[[#This Row],[//]]="","",IF(INDEX(INDIRECT($2:$2),KALINDO[[#This Row],[//]])="","",INDEX(INDIRECT($2:$2),KALINDO[[#This Row],[//]])))</f>
        <v/>
      </c>
      <c r="U659" s="32" t="str">
        <f ca="1">IF(KALINDO[[#This Row],[//]]="","",INDEX(INDIRECT($2:$2),KALINDO[[#This Row],[//]]))</f>
        <v/>
      </c>
      <c r="V659" s="32" t="str">
        <f ca="1">LOWER(SUBSTITUTE(SUBSTITUTE(SUBSTITUTE(SUBSTITUTE(SUBSTITUTE(SUBSTITUTE(SUBSTITUTE(KALINDO[[#This Row],[N.B.nota]]," ",""),"-",""),"(",""),")",""),".",""),",",""),"/",""))</f>
        <v/>
      </c>
      <c r="W659" s="32" t="str">
        <f ca="1">IF(KALINDO[[#This Row],[concat]]="","",MATCH(KALINDO[[#This Row],[concat]],[3]!db[NB NOTA_C],0)+1)</f>
        <v/>
      </c>
      <c r="X659" s="32" t="str">
        <f ca="1">IF(KALINDO[[#This Row],[N.B.nota]]="","",ADDRESS(ROW(KALINDO[QB]),COLUMN(KALINDO[QB]))&amp;":"&amp;ADDRESS(ROW(),COLUMN(KALINDO[QB])))</f>
        <v/>
      </c>
      <c r="Y659" s="46" t="str">
        <f ca="1">IF(KALINDO[[#This Row],[//]]="","",HYPERLINK("[../DB.xlsx]DB!e"&amp;MATCH(KALINDO[[#This Row],[concat]],[3]!db[NB NOTA_C],0)+1,"&gt;"))</f>
        <v/>
      </c>
      <c r="Z659" s="32" t="str">
        <f ca="1">IF(KALINDO[[#This Row],[ID NOTA]]="",INDIRECT(ADDRESS(ROW()-1,COLUMN())),KALINDO[[#This Row],[ID NOTA]])</f>
        <v>ID NOTA_H</v>
      </c>
    </row>
    <row r="660" spans="1:26" x14ac:dyDescent="0.25">
      <c r="A660" s="32"/>
      <c r="B660" s="29" t="str">
        <f>IF(KALINDO[[#This Row],[N_ID]]="","",INDEX(Table1[ID],MATCH(KALINDO[[#This Row],[N_ID]],Table1[N_ID],0)))</f>
        <v/>
      </c>
      <c r="C660" s="29" t="str">
        <f ca="1">IF(KALINDO[[#This Row],[//]]="","",HYPERLINK("[NOTA.xlsx]NOTA!D"&amp;KALINDO[[#This Row],[//]]+2,"&gt;"))</f>
        <v/>
      </c>
      <c r="D660" s="29" t="str">
        <f>IF(KALINDO[[#This Row],[ID NOTA]]="","",INDEX(Table1[QB],MATCH(KALINDO[[#This Row],[ID NOTA]],Table1[ID],0)))</f>
        <v/>
      </c>
      <c r="E66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60" s="29"/>
      <c r="G660" s="30" t="str">
        <f ca="1">IF(KALINDO[[#This Row],[N_ID]]="","",INDEX(INDIRECT($2:$2),KALINDO[[#This Row],[//]]))</f>
        <v/>
      </c>
      <c r="H660" s="30" t="str">
        <f ca="1">IF(KALINDO[[#This Row],[N_ID]]="","",INDEX(INDIRECT($2:$2),KALINDO[[#This Row],[//]]))</f>
        <v/>
      </c>
      <c r="I660" s="32" t="str">
        <f ca="1">IF(KALINDO[[#This Row],[N_ID]]="","",INDEX(INDIRECT($2:$2),KALINDO[[#This Row],[//]]))</f>
        <v/>
      </c>
      <c r="J660" s="32" t="str">
        <f ca="1">IF(KALINDO[[#This Row],[//]]="","",INDEX([3]!db[NB PAJAK],KALINDO[[#This Row],[stt]]-1))</f>
        <v/>
      </c>
      <c r="K660" s="29" t="str">
        <f ca="1">IF(KALINDO[[#This Row],[//]]="","",INDEX(INDIRECT($2:$2),KALINDO[[#This Row],[//]]))</f>
        <v/>
      </c>
      <c r="L660" s="29" t="str">
        <f ca="1">IF(KALINDO[[#This Row],[//]]="","",INDEX(INDIRECT($2:$2),KALINDO[[#This Row],[//]]))</f>
        <v/>
      </c>
      <c r="M660" s="29" t="str">
        <f ca="1">IF(KALINDO[[#This Row],[//]]="","",INDEX(INDIRECT($2:$2),KALINDO[[#This Row],[//]]))</f>
        <v/>
      </c>
      <c r="N660" s="33" t="str">
        <f ca="1">IF(KALINDO[[#This Row],[//]]="","",INDEX(INDIRECT($2:$2),KALINDO[[#This Row],[//]]))</f>
        <v/>
      </c>
      <c r="O660" s="44" t="str">
        <f ca="1">IF(KALINDO[[#This Row],[//]]="","",INDEX(INDIRECT($2:$2),KALINDO[[#This Row],[//]]))</f>
        <v/>
      </c>
      <c r="P660" s="44" t="str">
        <f ca="1">IF(KALINDO[[#This Row],[//]]="","",IF(INDEX(INDIRECT($2:$2),KALINDO[[#This Row],[//]])="","",INDEX(INDIRECT($2:$2),KALINDO[[#This Row],[//]])))</f>
        <v/>
      </c>
      <c r="Q660" s="33" t="str">
        <f ca="1">IF(KALINDO[[#This Row],[//]]="","",INDEX(INDIRECT($2:$2),KALINDO[[#This Row],[//]]))</f>
        <v/>
      </c>
      <c r="R6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60" s="45" t="str">
        <f ca="1">IF(KALINDO[[#This Row],[//]]="","",IF(INDEX(INDIRECT($2:$2),KALINDO[[#This Row],[//]])="","",INDEX(INDIRECT($2:$2),KALINDO[[#This Row],[//]])))</f>
        <v/>
      </c>
      <c r="U660" s="32" t="str">
        <f ca="1">IF(KALINDO[[#This Row],[//]]="","",INDEX(INDIRECT($2:$2),KALINDO[[#This Row],[//]]))</f>
        <v/>
      </c>
      <c r="V660" s="32" t="str">
        <f ca="1">LOWER(SUBSTITUTE(SUBSTITUTE(SUBSTITUTE(SUBSTITUTE(SUBSTITUTE(SUBSTITUTE(SUBSTITUTE(KALINDO[[#This Row],[N.B.nota]]," ",""),"-",""),"(",""),")",""),".",""),",",""),"/",""))</f>
        <v/>
      </c>
      <c r="W660" s="32" t="str">
        <f ca="1">IF(KALINDO[[#This Row],[concat]]="","",MATCH(KALINDO[[#This Row],[concat]],[3]!db[NB NOTA_C],0)+1)</f>
        <v/>
      </c>
      <c r="X660" s="32" t="str">
        <f ca="1">IF(KALINDO[[#This Row],[N.B.nota]]="","",ADDRESS(ROW(KALINDO[QB]),COLUMN(KALINDO[QB]))&amp;":"&amp;ADDRESS(ROW(),COLUMN(KALINDO[QB])))</f>
        <v/>
      </c>
      <c r="Y660" s="46" t="str">
        <f ca="1">IF(KALINDO[[#This Row],[//]]="","",HYPERLINK("[../DB.xlsx]DB!e"&amp;MATCH(KALINDO[[#This Row],[concat]],[3]!db[NB NOTA_C],0)+1,"&gt;"))</f>
        <v/>
      </c>
      <c r="Z660" s="32" t="str">
        <f ca="1">IF(KALINDO[[#This Row],[ID NOTA]]="",INDIRECT(ADDRESS(ROW()-1,COLUMN())),KALINDO[[#This Row],[ID NOTA]])</f>
        <v>ID NOTA_H</v>
      </c>
    </row>
    <row r="661" spans="1:26" x14ac:dyDescent="0.25">
      <c r="A661" s="32"/>
      <c r="B661" s="29" t="str">
        <f>IF(KALINDO[[#This Row],[N_ID]]="","",INDEX(Table1[ID],MATCH(KALINDO[[#This Row],[N_ID]],Table1[N_ID],0)))</f>
        <v/>
      </c>
      <c r="C661" s="29" t="str">
        <f ca="1">IF(KALINDO[[#This Row],[//]]="","",HYPERLINK("[NOTA.xlsx]NOTA!D"&amp;KALINDO[[#This Row],[//]]+2,"&gt;"))</f>
        <v/>
      </c>
      <c r="D661" s="29" t="str">
        <f>IF(KALINDO[[#This Row],[ID NOTA]]="","",INDEX(Table1[QB],MATCH(KALINDO[[#This Row],[ID NOTA]],Table1[ID],0)))</f>
        <v/>
      </c>
      <c r="E66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61" s="29"/>
      <c r="G661" s="30" t="str">
        <f ca="1">IF(KALINDO[[#This Row],[N_ID]]="","",INDEX(INDIRECT($2:$2),KALINDO[[#This Row],[//]]))</f>
        <v/>
      </c>
      <c r="H661" s="30" t="str">
        <f ca="1">IF(KALINDO[[#This Row],[N_ID]]="","",INDEX(INDIRECT($2:$2),KALINDO[[#This Row],[//]]))</f>
        <v/>
      </c>
      <c r="I661" s="32" t="str">
        <f ca="1">IF(KALINDO[[#This Row],[N_ID]]="","",INDEX(INDIRECT($2:$2),KALINDO[[#This Row],[//]]))</f>
        <v/>
      </c>
      <c r="J661" s="32" t="str">
        <f ca="1">IF(KALINDO[[#This Row],[//]]="","",INDEX([3]!db[NB PAJAK],KALINDO[[#This Row],[stt]]-1))</f>
        <v/>
      </c>
      <c r="K661" s="29" t="str">
        <f ca="1">IF(KALINDO[[#This Row],[//]]="","",INDEX(INDIRECT($2:$2),KALINDO[[#This Row],[//]]))</f>
        <v/>
      </c>
      <c r="L661" s="29" t="str">
        <f ca="1">IF(KALINDO[[#This Row],[//]]="","",INDEX(INDIRECT($2:$2),KALINDO[[#This Row],[//]]))</f>
        <v/>
      </c>
      <c r="M661" s="29" t="str">
        <f ca="1">IF(KALINDO[[#This Row],[//]]="","",INDEX(INDIRECT($2:$2),KALINDO[[#This Row],[//]]))</f>
        <v/>
      </c>
      <c r="N661" s="33" t="str">
        <f ca="1">IF(KALINDO[[#This Row],[//]]="","",INDEX(INDIRECT($2:$2),KALINDO[[#This Row],[//]]))</f>
        <v/>
      </c>
      <c r="O661" s="44" t="str">
        <f ca="1">IF(KALINDO[[#This Row],[//]]="","",INDEX(INDIRECT($2:$2),KALINDO[[#This Row],[//]]))</f>
        <v/>
      </c>
      <c r="P661" s="44" t="str">
        <f ca="1">IF(KALINDO[[#This Row],[//]]="","",IF(INDEX(INDIRECT($2:$2),KALINDO[[#This Row],[//]])="","",INDEX(INDIRECT($2:$2),KALINDO[[#This Row],[//]])))</f>
        <v/>
      </c>
      <c r="Q661" s="33" t="str">
        <f ca="1">IF(KALINDO[[#This Row],[//]]="","",INDEX(INDIRECT($2:$2),KALINDO[[#This Row],[//]]))</f>
        <v/>
      </c>
      <c r="R6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61" s="45" t="str">
        <f ca="1">IF(KALINDO[[#This Row],[//]]="","",IF(INDEX(INDIRECT($2:$2),KALINDO[[#This Row],[//]])="","",INDEX(INDIRECT($2:$2),KALINDO[[#This Row],[//]])))</f>
        <v/>
      </c>
      <c r="U661" s="32" t="str">
        <f ca="1">IF(KALINDO[[#This Row],[//]]="","",INDEX(INDIRECT($2:$2),KALINDO[[#This Row],[//]]))</f>
        <v/>
      </c>
      <c r="V661" s="32" t="str">
        <f ca="1">LOWER(SUBSTITUTE(SUBSTITUTE(SUBSTITUTE(SUBSTITUTE(SUBSTITUTE(SUBSTITUTE(SUBSTITUTE(KALINDO[[#This Row],[N.B.nota]]," ",""),"-",""),"(",""),")",""),".",""),",",""),"/",""))</f>
        <v/>
      </c>
      <c r="W661" s="32" t="str">
        <f ca="1">IF(KALINDO[[#This Row],[concat]]="","",MATCH(KALINDO[[#This Row],[concat]],[3]!db[NB NOTA_C],0)+1)</f>
        <v/>
      </c>
      <c r="X661" s="32" t="str">
        <f ca="1">IF(KALINDO[[#This Row],[N.B.nota]]="","",ADDRESS(ROW(KALINDO[QB]),COLUMN(KALINDO[QB]))&amp;":"&amp;ADDRESS(ROW(),COLUMN(KALINDO[QB])))</f>
        <v/>
      </c>
      <c r="Y661" s="46" t="str">
        <f ca="1">IF(KALINDO[[#This Row],[//]]="","",HYPERLINK("[../DB.xlsx]DB!e"&amp;MATCH(KALINDO[[#This Row],[concat]],[3]!db[NB NOTA_C],0)+1,"&gt;"))</f>
        <v/>
      </c>
      <c r="Z661" s="32" t="str">
        <f ca="1">IF(KALINDO[[#This Row],[ID NOTA]]="",INDIRECT(ADDRESS(ROW()-1,COLUMN())),KALINDO[[#This Row],[ID NOTA]])</f>
        <v>ID NOTA_H</v>
      </c>
    </row>
    <row r="662" spans="1:26" x14ac:dyDescent="0.25">
      <c r="A662" s="32"/>
      <c r="B662" s="29" t="str">
        <f>IF(KALINDO[[#This Row],[N_ID]]="","",INDEX(Table1[ID],MATCH(KALINDO[[#This Row],[N_ID]],Table1[N_ID],0)))</f>
        <v/>
      </c>
      <c r="C662" s="29" t="str">
        <f ca="1">IF(KALINDO[[#This Row],[//]]="","",HYPERLINK("[NOTA.xlsx]NOTA!D"&amp;KALINDO[[#This Row],[//]]+2,"&gt;"))</f>
        <v/>
      </c>
      <c r="D662" s="29" t="str">
        <f>IF(KALINDO[[#This Row],[ID NOTA]]="","",INDEX(Table1[QB],MATCH(KALINDO[[#This Row],[ID NOTA]],Table1[ID],0)))</f>
        <v/>
      </c>
      <c r="E66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62" s="29"/>
      <c r="G662" s="30" t="str">
        <f ca="1">IF(KALINDO[[#This Row],[N_ID]]="","",INDEX(INDIRECT($2:$2),KALINDO[[#This Row],[//]]))</f>
        <v/>
      </c>
      <c r="H662" s="30" t="str">
        <f ca="1">IF(KALINDO[[#This Row],[N_ID]]="","",INDEX(INDIRECT($2:$2),KALINDO[[#This Row],[//]]))</f>
        <v/>
      </c>
      <c r="I662" s="32" t="str">
        <f ca="1">IF(KALINDO[[#This Row],[N_ID]]="","",INDEX(INDIRECT($2:$2),KALINDO[[#This Row],[//]]))</f>
        <v/>
      </c>
      <c r="J662" s="32" t="str">
        <f ca="1">IF(KALINDO[[#This Row],[//]]="","",INDEX([3]!db[NB PAJAK],KALINDO[[#This Row],[stt]]-1))</f>
        <v/>
      </c>
      <c r="K662" s="29" t="str">
        <f ca="1">IF(KALINDO[[#This Row],[//]]="","",INDEX(INDIRECT($2:$2),KALINDO[[#This Row],[//]]))</f>
        <v/>
      </c>
      <c r="L662" s="29" t="str">
        <f ca="1">IF(KALINDO[[#This Row],[//]]="","",INDEX(INDIRECT($2:$2),KALINDO[[#This Row],[//]]))</f>
        <v/>
      </c>
      <c r="M662" s="29" t="str">
        <f ca="1">IF(KALINDO[[#This Row],[//]]="","",INDEX(INDIRECT($2:$2),KALINDO[[#This Row],[//]]))</f>
        <v/>
      </c>
      <c r="N662" s="33" t="str">
        <f ca="1">IF(KALINDO[[#This Row],[//]]="","",INDEX(INDIRECT($2:$2),KALINDO[[#This Row],[//]]))</f>
        <v/>
      </c>
      <c r="O662" s="44" t="str">
        <f ca="1">IF(KALINDO[[#This Row],[//]]="","",INDEX(INDIRECT($2:$2),KALINDO[[#This Row],[//]]))</f>
        <v/>
      </c>
      <c r="P662" s="44" t="str">
        <f ca="1">IF(KALINDO[[#This Row],[//]]="","",IF(INDEX(INDIRECT($2:$2),KALINDO[[#This Row],[//]])="","",INDEX(INDIRECT($2:$2),KALINDO[[#This Row],[//]])))</f>
        <v/>
      </c>
      <c r="Q662" s="33" t="str">
        <f ca="1">IF(KALINDO[[#This Row],[//]]="","",INDEX(INDIRECT($2:$2),KALINDO[[#This Row],[//]]))</f>
        <v/>
      </c>
      <c r="R6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62" s="45" t="str">
        <f ca="1">IF(KALINDO[[#This Row],[//]]="","",IF(INDEX(INDIRECT($2:$2),KALINDO[[#This Row],[//]])="","",INDEX(INDIRECT($2:$2),KALINDO[[#This Row],[//]])))</f>
        <v/>
      </c>
      <c r="U662" s="32" t="str">
        <f ca="1">IF(KALINDO[[#This Row],[//]]="","",INDEX(INDIRECT($2:$2),KALINDO[[#This Row],[//]]))</f>
        <v/>
      </c>
      <c r="V662" s="32" t="str">
        <f ca="1">LOWER(SUBSTITUTE(SUBSTITUTE(SUBSTITUTE(SUBSTITUTE(SUBSTITUTE(SUBSTITUTE(SUBSTITUTE(KALINDO[[#This Row],[N.B.nota]]," ",""),"-",""),"(",""),")",""),".",""),",",""),"/",""))</f>
        <v/>
      </c>
      <c r="W662" s="32" t="str">
        <f ca="1">IF(KALINDO[[#This Row],[concat]]="","",MATCH(KALINDO[[#This Row],[concat]],[3]!db[NB NOTA_C],0)+1)</f>
        <v/>
      </c>
      <c r="X662" s="32" t="str">
        <f ca="1">IF(KALINDO[[#This Row],[N.B.nota]]="","",ADDRESS(ROW(KALINDO[QB]),COLUMN(KALINDO[QB]))&amp;":"&amp;ADDRESS(ROW(),COLUMN(KALINDO[QB])))</f>
        <v/>
      </c>
      <c r="Y662" s="46" t="str">
        <f ca="1">IF(KALINDO[[#This Row],[//]]="","",HYPERLINK("[../DB.xlsx]DB!e"&amp;MATCH(KALINDO[[#This Row],[concat]],[3]!db[NB NOTA_C],0)+1,"&gt;"))</f>
        <v/>
      </c>
      <c r="Z662" s="32" t="str">
        <f ca="1">IF(KALINDO[[#This Row],[ID NOTA]]="",INDIRECT(ADDRESS(ROW()-1,COLUMN())),KALINDO[[#This Row],[ID NOTA]])</f>
        <v>ID NOTA_H</v>
      </c>
    </row>
    <row r="663" spans="1:26" x14ac:dyDescent="0.25">
      <c r="A663" s="32"/>
      <c r="B663" s="29" t="str">
        <f>IF(KALINDO[[#This Row],[N_ID]]="","",INDEX(Table1[ID],MATCH(KALINDO[[#This Row],[N_ID]],Table1[N_ID],0)))</f>
        <v/>
      </c>
      <c r="C663" s="29" t="str">
        <f ca="1">IF(KALINDO[[#This Row],[//]]="","",HYPERLINK("[NOTA.xlsx]NOTA!D"&amp;KALINDO[[#This Row],[//]]+2,"&gt;"))</f>
        <v/>
      </c>
      <c r="D663" s="29" t="str">
        <f>IF(KALINDO[[#This Row],[ID NOTA]]="","",INDEX(Table1[QB],MATCH(KALINDO[[#This Row],[ID NOTA]],Table1[ID],0)))</f>
        <v/>
      </c>
      <c r="E66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63" s="29"/>
      <c r="G663" s="30" t="str">
        <f ca="1">IF(KALINDO[[#This Row],[N_ID]]="","",INDEX(INDIRECT($2:$2),KALINDO[[#This Row],[//]]))</f>
        <v/>
      </c>
      <c r="H663" s="30" t="str">
        <f ca="1">IF(KALINDO[[#This Row],[N_ID]]="","",INDEX(INDIRECT($2:$2),KALINDO[[#This Row],[//]]))</f>
        <v/>
      </c>
      <c r="I663" s="32" t="str">
        <f ca="1">IF(KALINDO[[#This Row],[N_ID]]="","",INDEX(INDIRECT($2:$2),KALINDO[[#This Row],[//]]))</f>
        <v/>
      </c>
      <c r="J663" s="32" t="str">
        <f ca="1">IF(KALINDO[[#This Row],[//]]="","",INDEX([3]!db[NB PAJAK],KALINDO[[#This Row],[stt]]-1))</f>
        <v/>
      </c>
      <c r="K663" s="29" t="str">
        <f ca="1">IF(KALINDO[[#This Row],[//]]="","",INDEX(INDIRECT($2:$2),KALINDO[[#This Row],[//]]))</f>
        <v/>
      </c>
      <c r="L663" s="29" t="str">
        <f ca="1">IF(KALINDO[[#This Row],[//]]="","",INDEX(INDIRECT($2:$2),KALINDO[[#This Row],[//]]))</f>
        <v/>
      </c>
      <c r="M663" s="29" t="str">
        <f ca="1">IF(KALINDO[[#This Row],[//]]="","",INDEX(INDIRECT($2:$2),KALINDO[[#This Row],[//]]))</f>
        <v/>
      </c>
      <c r="N663" s="33" t="str">
        <f ca="1">IF(KALINDO[[#This Row],[//]]="","",INDEX(INDIRECT($2:$2),KALINDO[[#This Row],[//]]))</f>
        <v/>
      </c>
      <c r="O663" s="44" t="str">
        <f ca="1">IF(KALINDO[[#This Row],[//]]="","",INDEX(INDIRECT($2:$2),KALINDO[[#This Row],[//]]))</f>
        <v/>
      </c>
      <c r="P663" s="44" t="str">
        <f ca="1">IF(KALINDO[[#This Row],[//]]="","",IF(INDEX(INDIRECT($2:$2),KALINDO[[#This Row],[//]])="","",INDEX(INDIRECT($2:$2),KALINDO[[#This Row],[//]])))</f>
        <v/>
      </c>
      <c r="Q663" s="33" t="str">
        <f ca="1">IF(KALINDO[[#This Row],[//]]="","",INDEX(INDIRECT($2:$2),KALINDO[[#This Row],[//]]))</f>
        <v/>
      </c>
      <c r="R6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63" s="45" t="str">
        <f ca="1">IF(KALINDO[[#This Row],[//]]="","",IF(INDEX(INDIRECT($2:$2),KALINDO[[#This Row],[//]])="","",INDEX(INDIRECT($2:$2),KALINDO[[#This Row],[//]])))</f>
        <v/>
      </c>
      <c r="U663" s="32" t="str">
        <f ca="1">IF(KALINDO[[#This Row],[//]]="","",INDEX(INDIRECT($2:$2),KALINDO[[#This Row],[//]]))</f>
        <v/>
      </c>
      <c r="V663" s="32" t="str">
        <f ca="1">LOWER(SUBSTITUTE(SUBSTITUTE(SUBSTITUTE(SUBSTITUTE(SUBSTITUTE(SUBSTITUTE(SUBSTITUTE(KALINDO[[#This Row],[N.B.nota]]," ",""),"-",""),"(",""),")",""),".",""),",",""),"/",""))</f>
        <v/>
      </c>
      <c r="W663" s="32" t="str">
        <f ca="1">IF(KALINDO[[#This Row],[concat]]="","",MATCH(KALINDO[[#This Row],[concat]],[3]!db[NB NOTA_C],0)+1)</f>
        <v/>
      </c>
      <c r="X663" s="32" t="str">
        <f ca="1">IF(KALINDO[[#This Row],[N.B.nota]]="","",ADDRESS(ROW(KALINDO[QB]),COLUMN(KALINDO[QB]))&amp;":"&amp;ADDRESS(ROW(),COLUMN(KALINDO[QB])))</f>
        <v/>
      </c>
      <c r="Y663" s="46" t="str">
        <f ca="1">IF(KALINDO[[#This Row],[//]]="","",HYPERLINK("[../DB.xlsx]DB!e"&amp;MATCH(KALINDO[[#This Row],[concat]],[3]!db[NB NOTA_C],0)+1,"&gt;"))</f>
        <v/>
      </c>
      <c r="Z663" s="32" t="str">
        <f ca="1">IF(KALINDO[[#This Row],[ID NOTA]]="",INDIRECT(ADDRESS(ROW()-1,COLUMN())),KALINDO[[#This Row],[ID NOTA]])</f>
        <v>ID NOTA_H</v>
      </c>
    </row>
    <row r="664" spans="1:26" x14ac:dyDescent="0.25">
      <c r="A664" s="32"/>
      <c r="B664" s="29" t="str">
        <f>IF(KALINDO[[#This Row],[N_ID]]="","",INDEX(Table1[ID],MATCH(KALINDO[[#This Row],[N_ID]],Table1[N_ID],0)))</f>
        <v/>
      </c>
      <c r="C664" s="29" t="str">
        <f ca="1">IF(KALINDO[[#This Row],[//]]="","",HYPERLINK("[NOTA.xlsx]NOTA!D"&amp;KALINDO[[#This Row],[//]]+2,"&gt;"))</f>
        <v/>
      </c>
      <c r="D664" s="29" t="str">
        <f>IF(KALINDO[[#This Row],[ID NOTA]]="","",INDEX(Table1[QB],MATCH(KALINDO[[#This Row],[ID NOTA]],Table1[ID],0)))</f>
        <v/>
      </c>
      <c r="E66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64" s="29"/>
      <c r="G664" s="30" t="str">
        <f ca="1">IF(KALINDO[[#This Row],[N_ID]]="","",INDEX(INDIRECT($2:$2),KALINDO[[#This Row],[//]]))</f>
        <v/>
      </c>
      <c r="H664" s="30" t="str">
        <f ca="1">IF(KALINDO[[#This Row],[N_ID]]="","",INDEX(INDIRECT($2:$2),KALINDO[[#This Row],[//]]))</f>
        <v/>
      </c>
      <c r="I664" s="32" t="str">
        <f ca="1">IF(KALINDO[[#This Row],[N_ID]]="","",INDEX(INDIRECT($2:$2),KALINDO[[#This Row],[//]]))</f>
        <v/>
      </c>
      <c r="J664" s="32" t="str">
        <f ca="1">IF(KALINDO[[#This Row],[//]]="","",INDEX([3]!db[NB PAJAK],KALINDO[[#This Row],[stt]]-1))</f>
        <v/>
      </c>
      <c r="K664" s="29" t="str">
        <f ca="1">IF(KALINDO[[#This Row],[//]]="","",INDEX(INDIRECT($2:$2),KALINDO[[#This Row],[//]]))</f>
        <v/>
      </c>
      <c r="L664" s="29" t="str">
        <f ca="1">IF(KALINDO[[#This Row],[//]]="","",INDEX(INDIRECT($2:$2),KALINDO[[#This Row],[//]]))</f>
        <v/>
      </c>
      <c r="M664" s="29" t="str">
        <f ca="1">IF(KALINDO[[#This Row],[//]]="","",INDEX(INDIRECT($2:$2),KALINDO[[#This Row],[//]]))</f>
        <v/>
      </c>
      <c r="N664" s="33" t="str">
        <f ca="1">IF(KALINDO[[#This Row],[//]]="","",INDEX(INDIRECT($2:$2),KALINDO[[#This Row],[//]]))</f>
        <v/>
      </c>
      <c r="O664" s="44" t="str">
        <f ca="1">IF(KALINDO[[#This Row],[//]]="","",INDEX(INDIRECT($2:$2),KALINDO[[#This Row],[//]]))</f>
        <v/>
      </c>
      <c r="P664" s="44" t="str">
        <f ca="1">IF(KALINDO[[#This Row],[//]]="","",IF(INDEX(INDIRECT($2:$2),KALINDO[[#This Row],[//]])="","",INDEX(INDIRECT($2:$2),KALINDO[[#This Row],[//]])))</f>
        <v/>
      </c>
      <c r="Q664" s="33" t="str">
        <f ca="1">IF(KALINDO[[#This Row],[//]]="","",INDEX(INDIRECT($2:$2),KALINDO[[#This Row],[//]]))</f>
        <v/>
      </c>
      <c r="R6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64" s="45" t="str">
        <f ca="1">IF(KALINDO[[#This Row],[//]]="","",IF(INDEX(INDIRECT($2:$2),KALINDO[[#This Row],[//]])="","",INDEX(INDIRECT($2:$2),KALINDO[[#This Row],[//]])))</f>
        <v/>
      </c>
      <c r="U664" s="32" t="str">
        <f ca="1">IF(KALINDO[[#This Row],[//]]="","",INDEX(INDIRECT($2:$2),KALINDO[[#This Row],[//]]))</f>
        <v/>
      </c>
      <c r="V664" s="32" t="str">
        <f ca="1">LOWER(SUBSTITUTE(SUBSTITUTE(SUBSTITUTE(SUBSTITUTE(SUBSTITUTE(SUBSTITUTE(SUBSTITUTE(KALINDO[[#This Row],[N.B.nota]]," ",""),"-",""),"(",""),")",""),".",""),",",""),"/",""))</f>
        <v/>
      </c>
      <c r="W664" s="32" t="str">
        <f ca="1">IF(KALINDO[[#This Row],[concat]]="","",MATCH(KALINDO[[#This Row],[concat]],[3]!db[NB NOTA_C],0)+1)</f>
        <v/>
      </c>
      <c r="X664" s="32" t="str">
        <f ca="1">IF(KALINDO[[#This Row],[N.B.nota]]="","",ADDRESS(ROW(KALINDO[QB]),COLUMN(KALINDO[QB]))&amp;":"&amp;ADDRESS(ROW(),COLUMN(KALINDO[QB])))</f>
        <v/>
      </c>
      <c r="Y664" s="46" t="str">
        <f ca="1">IF(KALINDO[[#This Row],[//]]="","",HYPERLINK("[../DB.xlsx]DB!e"&amp;MATCH(KALINDO[[#This Row],[concat]],[3]!db[NB NOTA_C],0)+1,"&gt;"))</f>
        <v/>
      </c>
      <c r="Z664" s="32" t="str">
        <f ca="1">IF(KALINDO[[#This Row],[ID NOTA]]="",INDIRECT(ADDRESS(ROW()-1,COLUMN())),KALINDO[[#This Row],[ID NOTA]])</f>
        <v>ID NOTA_H</v>
      </c>
    </row>
    <row r="665" spans="1:26" x14ac:dyDescent="0.25">
      <c r="A665" s="32"/>
      <c r="B665" s="29" t="str">
        <f>IF(KALINDO[[#This Row],[N_ID]]="","",INDEX(Table1[ID],MATCH(KALINDO[[#This Row],[N_ID]],Table1[N_ID],0)))</f>
        <v/>
      </c>
      <c r="C665" s="29" t="str">
        <f ca="1">IF(KALINDO[[#This Row],[//]]="","",HYPERLINK("[NOTA.xlsx]NOTA!D"&amp;KALINDO[[#This Row],[//]]+2,"&gt;"))</f>
        <v/>
      </c>
      <c r="D665" s="29" t="str">
        <f>IF(KALINDO[[#This Row],[ID NOTA]]="","",INDEX(Table1[QB],MATCH(KALINDO[[#This Row],[ID NOTA]],Table1[ID],0)))</f>
        <v/>
      </c>
      <c r="E66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65" s="29"/>
      <c r="G665" s="30" t="str">
        <f ca="1">IF(KALINDO[[#This Row],[N_ID]]="","",INDEX(INDIRECT($2:$2),KALINDO[[#This Row],[//]]))</f>
        <v/>
      </c>
      <c r="H665" s="30" t="str">
        <f ca="1">IF(KALINDO[[#This Row],[N_ID]]="","",INDEX(INDIRECT($2:$2),KALINDO[[#This Row],[//]]))</f>
        <v/>
      </c>
      <c r="I665" s="32" t="str">
        <f ca="1">IF(KALINDO[[#This Row],[N_ID]]="","",INDEX(INDIRECT($2:$2),KALINDO[[#This Row],[//]]))</f>
        <v/>
      </c>
      <c r="J665" s="32" t="str">
        <f ca="1">IF(KALINDO[[#This Row],[//]]="","",INDEX([3]!db[NB PAJAK],KALINDO[[#This Row],[stt]]-1))</f>
        <v/>
      </c>
      <c r="K665" s="29" t="str">
        <f ca="1">IF(KALINDO[[#This Row],[//]]="","",INDEX(INDIRECT($2:$2),KALINDO[[#This Row],[//]]))</f>
        <v/>
      </c>
      <c r="L665" s="29" t="str">
        <f ca="1">IF(KALINDO[[#This Row],[//]]="","",INDEX(INDIRECT($2:$2),KALINDO[[#This Row],[//]]))</f>
        <v/>
      </c>
      <c r="M665" s="29" t="str">
        <f ca="1">IF(KALINDO[[#This Row],[//]]="","",INDEX(INDIRECT($2:$2),KALINDO[[#This Row],[//]]))</f>
        <v/>
      </c>
      <c r="N665" s="33" t="str">
        <f ca="1">IF(KALINDO[[#This Row],[//]]="","",INDEX(INDIRECT($2:$2),KALINDO[[#This Row],[//]]))</f>
        <v/>
      </c>
      <c r="O665" s="44" t="str">
        <f ca="1">IF(KALINDO[[#This Row],[//]]="","",INDEX(INDIRECT($2:$2),KALINDO[[#This Row],[//]]))</f>
        <v/>
      </c>
      <c r="P665" s="44" t="str">
        <f ca="1">IF(KALINDO[[#This Row],[//]]="","",IF(INDEX(INDIRECT($2:$2),KALINDO[[#This Row],[//]])="","",INDEX(INDIRECT($2:$2),KALINDO[[#This Row],[//]])))</f>
        <v/>
      </c>
      <c r="Q665" s="33" t="str">
        <f ca="1">IF(KALINDO[[#This Row],[//]]="","",INDEX(INDIRECT($2:$2),KALINDO[[#This Row],[//]]))</f>
        <v/>
      </c>
      <c r="R6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65" s="45" t="str">
        <f ca="1">IF(KALINDO[[#This Row],[//]]="","",IF(INDEX(INDIRECT($2:$2),KALINDO[[#This Row],[//]])="","",INDEX(INDIRECT($2:$2),KALINDO[[#This Row],[//]])))</f>
        <v/>
      </c>
      <c r="U665" s="32" t="str">
        <f ca="1">IF(KALINDO[[#This Row],[//]]="","",INDEX(INDIRECT($2:$2),KALINDO[[#This Row],[//]]))</f>
        <v/>
      </c>
      <c r="V665" s="32" t="str">
        <f ca="1">LOWER(SUBSTITUTE(SUBSTITUTE(SUBSTITUTE(SUBSTITUTE(SUBSTITUTE(SUBSTITUTE(SUBSTITUTE(KALINDO[[#This Row],[N.B.nota]]," ",""),"-",""),"(",""),")",""),".",""),",",""),"/",""))</f>
        <v/>
      </c>
      <c r="W665" s="32" t="str">
        <f ca="1">IF(KALINDO[[#This Row],[concat]]="","",MATCH(KALINDO[[#This Row],[concat]],[3]!db[NB NOTA_C],0)+1)</f>
        <v/>
      </c>
      <c r="X665" s="32" t="str">
        <f ca="1">IF(KALINDO[[#This Row],[N.B.nota]]="","",ADDRESS(ROW(KALINDO[QB]),COLUMN(KALINDO[QB]))&amp;":"&amp;ADDRESS(ROW(),COLUMN(KALINDO[QB])))</f>
        <v/>
      </c>
      <c r="Y665" s="46" t="str">
        <f ca="1">IF(KALINDO[[#This Row],[//]]="","",HYPERLINK("[../DB.xlsx]DB!e"&amp;MATCH(KALINDO[[#This Row],[concat]],[3]!db[NB NOTA_C],0)+1,"&gt;"))</f>
        <v/>
      </c>
      <c r="Z665" s="32" t="str">
        <f ca="1">IF(KALINDO[[#This Row],[ID NOTA]]="",INDIRECT(ADDRESS(ROW()-1,COLUMN())),KALINDO[[#This Row],[ID NOTA]])</f>
        <v>ID NOTA_H</v>
      </c>
    </row>
    <row r="666" spans="1:26" x14ac:dyDescent="0.25">
      <c r="A666" s="32"/>
      <c r="B666" s="29" t="str">
        <f>IF(KALINDO[[#This Row],[N_ID]]="","",INDEX(Table1[ID],MATCH(KALINDO[[#This Row],[N_ID]],Table1[N_ID],0)))</f>
        <v/>
      </c>
      <c r="C666" s="29" t="str">
        <f ca="1">IF(KALINDO[[#This Row],[//]]="","",HYPERLINK("[NOTA.xlsx]NOTA!D"&amp;KALINDO[[#This Row],[//]]+2,"&gt;"))</f>
        <v/>
      </c>
      <c r="D666" s="29" t="str">
        <f>IF(KALINDO[[#This Row],[ID NOTA]]="","",INDEX(Table1[QB],MATCH(KALINDO[[#This Row],[ID NOTA]],Table1[ID],0)))</f>
        <v/>
      </c>
      <c r="E66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66" s="29"/>
      <c r="G666" s="30" t="str">
        <f ca="1">IF(KALINDO[[#This Row],[N_ID]]="","",INDEX(INDIRECT($2:$2),KALINDO[[#This Row],[//]]))</f>
        <v/>
      </c>
      <c r="H666" s="30" t="str">
        <f ca="1">IF(KALINDO[[#This Row],[N_ID]]="","",INDEX(INDIRECT($2:$2),KALINDO[[#This Row],[//]]))</f>
        <v/>
      </c>
      <c r="I666" s="32" t="str">
        <f ca="1">IF(KALINDO[[#This Row],[N_ID]]="","",INDEX(INDIRECT($2:$2),KALINDO[[#This Row],[//]]))</f>
        <v/>
      </c>
      <c r="J666" s="32" t="str">
        <f ca="1">IF(KALINDO[[#This Row],[//]]="","",INDEX([3]!db[NB PAJAK],KALINDO[[#This Row],[stt]]-1))</f>
        <v/>
      </c>
      <c r="K666" s="29" t="str">
        <f ca="1">IF(KALINDO[[#This Row],[//]]="","",INDEX(INDIRECT($2:$2),KALINDO[[#This Row],[//]]))</f>
        <v/>
      </c>
      <c r="L666" s="29" t="str">
        <f ca="1">IF(KALINDO[[#This Row],[//]]="","",INDEX(INDIRECT($2:$2),KALINDO[[#This Row],[//]]))</f>
        <v/>
      </c>
      <c r="M666" s="29" t="str">
        <f ca="1">IF(KALINDO[[#This Row],[//]]="","",INDEX(INDIRECT($2:$2),KALINDO[[#This Row],[//]]))</f>
        <v/>
      </c>
      <c r="N666" s="33" t="str">
        <f ca="1">IF(KALINDO[[#This Row],[//]]="","",INDEX(INDIRECT($2:$2),KALINDO[[#This Row],[//]]))</f>
        <v/>
      </c>
      <c r="O666" s="44" t="str">
        <f ca="1">IF(KALINDO[[#This Row],[//]]="","",INDEX(INDIRECT($2:$2),KALINDO[[#This Row],[//]]))</f>
        <v/>
      </c>
      <c r="P666" s="44" t="str">
        <f ca="1">IF(KALINDO[[#This Row],[//]]="","",IF(INDEX(INDIRECT($2:$2),KALINDO[[#This Row],[//]])="","",INDEX(INDIRECT($2:$2),KALINDO[[#This Row],[//]])))</f>
        <v/>
      </c>
      <c r="Q666" s="33" t="str">
        <f ca="1">IF(KALINDO[[#This Row],[//]]="","",INDEX(INDIRECT($2:$2),KALINDO[[#This Row],[//]]))</f>
        <v/>
      </c>
      <c r="R6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66" s="45" t="str">
        <f ca="1">IF(KALINDO[[#This Row],[//]]="","",IF(INDEX(INDIRECT($2:$2),KALINDO[[#This Row],[//]])="","",INDEX(INDIRECT($2:$2),KALINDO[[#This Row],[//]])))</f>
        <v/>
      </c>
      <c r="U666" s="32" t="str">
        <f ca="1">IF(KALINDO[[#This Row],[//]]="","",INDEX(INDIRECT($2:$2),KALINDO[[#This Row],[//]]))</f>
        <v/>
      </c>
      <c r="V666" s="32" t="str">
        <f ca="1">LOWER(SUBSTITUTE(SUBSTITUTE(SUBSTITUTE(SUBSTITUTE(SUBSTITUTE(SUBSTITUTE(SUBSTITUTE(KALINDO[[#This Row],[N.B.nota]]," ",""),"-",""),"(",""),")",""),".",""),",",""),"/",""))</f>
        <v/>
      </c>
      <c r="W666" s="32" t="str">
        <f ca="1">IF(KALINDO[[#This Row],[concat]]="","",MATCH(KALINDO[[#This Row],[concat]],[3]!db[NB NOTA_C],0)+1)</f>
        <v/>
      </c>
      <c r="X666" s="32" t="str">
        <f ca="1">IF(KALINDO[[#This Row],[N.B.nota]]="","",ADDRESS(ROW(KALINDO[QB]),COLUMN(KALINDO[QB]))&amp;":"&amp;ADDRESS(ROW(),COLUMN(KALINDO[QB])))</f>
        <v/>
      </c>
      <c r="Y666" s="46" t="str">
        <f ca="1">IF(KALINDO[[#This Row],[//]]="","",HYPERLINK("[../DB.xlsx]DB!e"&amp;MATCH(KALINDO[[#This Row],[concat]],[3]!db[NB NOTA_C],0)+1,"&gt;"))</f>
        <v/>
      </c>
      <c r="Z666" s="32" t="str">
        <f ca="1">IF(KALINDO[[#This Row],[ID NOTA]]="",INDIRECT(ADDRESS(ROW()-1,COLUMN())),KALINDO[[#This Row],[ID NOTA]])</f>
        <v>ID NOTA_H</v>
      </c>
    </row>
    <row r="667" spans="1:26" x14ac:dyDescent="0.25">
      <c r="A667" s="32"/>
      <c r="B667" s="29" t="str">
        <f>IF(KALINDO[[#This Row],[N_ID]]="","",INDEX(Table1[ID],MATCH(KALINDO[[#This Row],[N_ID]],Table1[N_ID],0)))</f>
        <v/>
      </c>
      <c r="C667" s="29" t="str">
        <f ca="1">IF(KALINDO[[#This Row],[//]]="","",HYPERLINK("[NOTA.xlsx]NOTA!D"&amp;KALINDO[[#This Row],[//]]+2,"&gt;"))</f>
        <v/>
      </c>
      <c r="D667" s="29" t="str">
        <f>IF(KALINDO[[#This Row],[ID NOTA]]="","",INDEX(Table1[QB],MATCH(KALINDO[[#This Row],[ID NOTA]],Table1[ID],0)))</f>
        <v/>
      </c>
      <c r="E66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67" s="29"/>
      <c r="G667" s="30" t="str">
        <f ca="1">IF(KALINDO[[#This Row],[N_ID]]="","",INDEX(INDIRECT($2:$2),KALINDO[[#This Row],[//]]))</f>
        <v/>
      </c>
      <c r="H667" s="30" t="str">
        <f ca="1">IF(KALINDO[[#This Row],[N_ID]]="","",INDEX(INDIRECT($2:$2),KALINDO[[#This Row],[//]]))</f>
        <v/>
      </c>
      <c r="I667" s="32" t="str">
        <f ca="1">IF(KALINDO[[#This Row],[N_ID]]="","",INDEX(INDIRECT($2:$2),KALINDO[[#This Row],[//]]))</f>
        <v/>
      </c>
      <c r="J667" s="32" t="str">
        <f ca="1">IF(KALINDO[[#This Row],[//]]="","",INDEX([3]!db[NB PAJAK],KALINDO[[#This Row],[stt]]-1))</f>
        <v/>
      </c>
      <c r="K667" s="29" t="str">
        <f ca="1">IF(KALINDO[[#This Row],[//]]="","",INDEX(INDIRECT($2:$2),KALINDO[[#This Row],[//]]))</f>
        <v/>
      </c>
      <c r="L667" s="29" t="str">
        <f ca="1">IF(KALINDO[[#This Row],[//]]="","",INDEX(INDIRECT($2:$2),KALINDO[[#This Row],[//]]))</f>
        <v/>
      </c>
      <c r="M667" s="29" t="str">
        <f ca="1">IF(KALINDO[[#This Row],[//]]="","",INDEX(INDIRECT($2:$2),KALINDO[[#This Row],[//]]))</f>
        <v/>
      </c>
      <c r="N667" s="33" t="str">
        <f ca="1">IF(KALINDO[[#This Row],[//]]="","",INDEX(INDIRECT($2:$2),KALINDO[[#This Row],[//]]))</f>
        <v/>
      </c>
      <c r="O667" s="44" t="str">
        <f ca="1">IF(KALINDO[[#This Row],[//]]="","",INDEX(INDIRECT($2:$2),KALINDO[[#This Row],[//]]))</f>
        <v/>
      </c>
      <c r="P667" s="44" t="str">
        <f ca="1">IF(KALINDO[[#This Row],[//]]="","",IF(INDEX(INDIRECT($2:$2),KALINDO[[#This Row],[//]])="","",INDEX(INDIRECT($2:$2),KALINDO[[#This Row],[//]])))</f>
        <v/>
      </c>
      <c r="Q667" s="33" t="str">
        <f ca="1">IF(KALINDO[[#This Row],[//]]="","",INDEX(INDIRECT($2:$2),KALINDO[[#This Row],[//]]))</f>
        <v/>
      </c>
      <c r="R6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67" s="45" t="str">
        <f ca="1">IF(KALINDO[[#This Row],[//]]="","",IF(INDEX(INDIRECT($2:$2),KALINDO[[#This Row],[//]])="","",INDEX(INDIRECT($2:$2),KALINDO[[#This Row],[//]])))</f>
        <v/>
      </c>
      <c r="U667" s="32" t="str">
        <f ca="1">IF(KALINDO[[#This Row],[//]]="","",INDEX(INDIRECT($2:$2),KALINDO[[#This Row],[//]]))</f>
        <v/>
      </c>
      <c r="V667" s="32" t="str">
        <f ca="1">LOWER(SUBSTITUTE(SUBSTITUTE(SUBSTITUTE(SUBSTITUTE(SUBSTITUTE(SUBSTITUTE(SUBSTITUTE(KALINDO[[#This Row],[N.B.nota]]," ",""),"-",""),"(",""),")",""),".",""),",",""),"/",""))</f>
        <v/>
      </c>
      <c r="W667" s="32" t="str">
        <f ca="1">IF(KALINDO[[#This Row],[concat]]="","",MATCH(KALINDO[[#This Row],[concat]],[3]!db[NB NOTA_C],0)+1)</f>
        <v/>
      </c>
      <c r="X667" s="32" t="str">
        <f ca="1">IF(KALINDO[[#This Row],[N.B.nota]]="","",ADDRESS(ROW(KALINDO[QB]),COLUMN(KALINDO[QB]))&amp;":"&amp;ADDRESS(ROW(),COLUMN(KALINDO[QB])))</f>
        <v/>
      </c>
      <c r="Y667" s="46" t="str">
        <f ca="1">IF(KALINDO[[#This Row],[//]]="","",HYPERLINK("[../DB.xlsx]DB!e"&amp;MATCH(KALINDO[[#This Row],[concat]],[3]!db[NB NOTA_C],0)+1,"&gt;"))</f>
        <v/>
      </c>
      <c r="Z667" s="32" t="str">
        <f ca="1">IF(KALINDO[[#This Row],[ID NOTA]]="",INDIRECT(ADDRESS(ROW()-1,COLUMN())),KALINDO[[#This Row],[ID NOTA]])</f>
        <v>ID NOTA_H</v>
      </c>
    </row>
    <row r="668" spans="1:26" x14ac:dyDescent="0.25">
      <c r="A668" s="32"/>
      <c r="B668" s="29" t="str">
        <f>IF(KALINDO[[#This Row],[N_ID]]="","",INDEX(Table1[ID],MATCH(KALINDO[[#This Row],[N_ID]],Table1[N_ID],0)))</f>
        <v/>
      </c>
      <c r="C668" s="29" t="str">
        <f ca="1">IF(KALINDO[[#This Row],[//]]="","",HYPERLINK("[NOTA.xlsx]NOTA!D"&amp;KALINDO[[#This Row],[//]]+2,"&gt;"))</f>
        <v/>
      </c>
      <c r="D668" s="29" t="str">
        <f>IF(KALINDO[[#This Row],[ID NOTA]]="","",INDEX(Table1[QB],MATCH(KALINDO[[#This Row],[ID NOTA]],Table1[ID],0)))</f>
        <v/>
      </c>
      <c r="E66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68" s="29"/>
      <c r="G668" s="30" t="str">
        <f ca="1">IF(KALINDO[[#This Row],[N_ID]]="","",INDEX(INDIRECT($2:$2),KALINDO[[#This Row],[//]]))</f>
        <v/>
      </c>
      <c r="H668" s="30" t="str">
        <f ca="1">IF(KALINDO[[#This Row],[N_ID]]="","",INDEX(INDIRECT($2:$2),KALINDO[[#This Row],[//]]))</f>
        <v/>
      </c>
      <c r="I668" s="32" t="str">
        <f ca="1">IF(KALINDO[[#This Row],[N_ID]]="","",INDEX(INDIRECT($2:$2),KALINDO[[#This Row],[//]]))</f>
        <v/>
      </c>
      <c r="J668" s="32" t="str">
        <f ca="1">IF(KALINDO[[#This Row],[//]]="","",INDEX([3]!db[NB PAJAK],KALINDO[[#This Row],[stt]]-1))</f>
        <v/>
      </c>
      <c r="K668" s="29" t="str">
        <f ca="1">IF(KALINDO[[#This Row],[//]]="","",INDEX(INDIRECT($2:$2),KALINDO[[#This Row],[//]]))</f>
        <v/>
      </c>
      <c r="L668" s="29" t="str">
        <f ca="1">IF(KALINDO[[#This Row],[//]]="","",INDEX(INDIRECT($2:$2),KALINDO[[#This Row],[//]]))</f>
        <v/>
      </c>
      <c r="M668" s="29" t="str">
        <f ca="1">IF(KALINDO[[#This Row],[//]]="","",INDEX(INDIRECT($2:$2),KALINDO[[#This Row],[//]]))</f>
        <v/>
      </c>
      <c r="N668" s="33" t="str">
        <f ca="1">IF(KALINDO[[#This Row],[//]]="","",INDEX(INDIRECT($2:$2),KALINDO[[#This Row],[//]]))</f>
        <v/>
      </c>
      <c r="O668" s="44" t="str">
        <f ca="1">IF(KALINDO[[#This Row],[//]]="","",INDEX(INDIRECT($2:$2),KALINDO[[#This Row],[//]]))</f>
        <v/>
      </c>
      <c r="P668" s="44" t="str">
        <f ca="1">IF(KALINDO[[#This Row],[//]]="","",IF(INDEX(INDIRECT($2:$2),KALINDO[[#This Row],[//]])="","",INDEX(INDIRECT($2:$2),KALINDO[[#This Row],[//]])))</f>
        <v/>
      </c>
      <c r="Q668" s="33" t="str">
        <f ca="1">IF(KALINDO[[#This Row],[//]]="","",INDEX(INDIRECT($2:$2),KALINDO[[#This Row],[//]]))</f>
        <v/>
      </c>
      <c r="R6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68" s="45" t="str">
        <f ca="1">IF(KALINDO[[#This Row],[//]]="","",IF(INDEX(INDIRECT($2:$2),KALINDO[[#This Row],[//]])="","",INDEX(INDIRECT($2:$2),KALINDO[[#This Row],[//]])))</f>
        <v/>
      </c>
      <c r="U668" s="32" t="str">
        <f ca="1">IF(KALINDO[[#This Row],[//]]="","",INDEX(INDIRECT($2:$2),KALINDO[[#This Row],[//]]))</f>
        <v/>
      </c>
      <c r="V668" s="32" t="str">
        <f ca="1">LOWER(SUBSTITUTE(SUBSTITUTE(SUBSTITUTE(SUBSTITUTE(SUBSTITUTE(SUBSTITUTE(SUBSTITUTE(KALINDO[[#This Row],[N.B.nota]]," ",""),"-",""),"(",""),")",""),".",""),",",""),"/",""))</f>
        <v/>
      </c>
      <c r="W668" s="32" t="str">
        <f ca="1">IF(KALINDO[[#This Row],[concat]]="","",MATCH(KALINDO[[#This Row],[concat]],[3]!db[NB NOTA_C],0)+1)</f>
        <v/>
      </c>
      <c r="X668" s="32" t="str">
        <f ca="1">IF(KALINDO[[#This Row],[N.B.nota]]="","",ADDRESS(ROW(KALINDO[QB]),COLUMN(KALINDO[QB]))&amp;":"&amp;ADDRESS(ROW(),COLUMN(KALINDO[QB])))</f>
        <v/>
      </c>
      <c r="Y668" s="46" t="str">
        <f ca="1">IF(KALINDO[[#This Row],[//]]="","",HYPERLINK("[../DB.xlsx]DB!e"&amp;MATCH(KALINDO[[#This Row],[concat]],[3]!db[NB NOTA_C],0)+1,"&gt;"))</f>
        <v/>
      </c>
      <c r="Z668" s="32" t="str">
        <f ca="1">IF(KALINDO[[#This Row],[ID NOTA]]="",INDIRECT(ADDRESS(ROW()-1,COLUMN())),KALINDO[[#This Row],[ID NOTA]])</f>
        <v>ID NOTA_H</v>
      </c>
    </row>
    <row r="669" spans="1:26" x14ac:dyDescent="0.25">
      <c r="A669" s="32"/>
      <c r="B669" s="29" t="str">
        <f>IF(KALINDO[[#This Row],[N_ID]]="","",INDEX(Table1[ID],MATCH(KALINDO[[#This Row],[N_ID]],Table1[N_ID],0)))</f>
        <v/>
      </c>
      <c r="C669" s="29" t="str">
        <f ca="1">IF(KALINDO[[#This Row],[//]]="","",HYPERLINK("[NOTA.xlsx]NOTA!D"&amp;KALINDO[[#This Row],[//]]+2,"&gt;"))</f>
        <v/>
      </c>
      <c r="D669" s="29" t="str">
        <f>IF(KALINDO[[#This Row],[ID NOTA]]="","",INDEX(Table1[QB],MATCH(KALINDO[[#This Row],[ID NOTA]],Table1[ID],0)))</f>
        <v/>
      </c>
      <c r="E66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69" s="29"/>
      <c r="G669" s="30" t="str">
        <f ca="1">IF(KALINDO[[#This Row],[N_ID]]="","",INDEX(INDIRECT($2:$2),KALINDO[[#This Row],[//]]))</f>
        <v/>
      </c>
      <c r="H669" s="30" t="str">
        <f ca="1">IF(KALINDO[[#This Row],[N_ID]]="","",INDEX(INDIRECT($2:$2),KALINDO[[#This Row],[//]]))</f>
        <v/>
      </c>
      <c r="I669" s="32" t="str">
        <f ca="1">IF(KALINDO[[#This Row],[N_ID]]="","",INDEX(INDIRECT($2:$2),KALINDO[[#This Row],[//]]))</f>
        <v/>
      </c>
      <c r="J669" s="32" t="str">
        <f ca="1">IF(KALINDO[[#This Row],[//]]="","",INDEX([3]!db[NB PAJAK],KALINDO[[#This Row],[stt]]-1))</f>
        <v/>
      </c>
      <c r="K669" s="29" t="str">
        <f ca="1">IF(KALINDO[[#This Row],[//]]="","",INDEX(INDIRECT($2:$2),KALINDO[[#This Row],[//]]))</f>
        <v/>
      </c>
      <c r="L669" s="29" t="str">
        <f ca="1">IF(KALINDO[[#This Row],[//]]="","",INDEX(INDIRECT($2:$2),KALINDO[[#This Row],[//]]))</f>
        <v/>
      </c>
      <c r="M669" s="29" t="str">
        <f ca="1">IF(KALINDO[[#This Row],[//]]="","",INDEX(INDIRECT($2:$2),KALINDO[[#This Row],[//]]))</f>
        <v/>
      </c>
      <c r="N669" s="33" t="str">
        <f ca="1">IF(KALINDO[[#This Row],[//]]="","",INDEX(INDIRECT($2:$2),KALINDO[[#This Row],[//]]))</f>
        <v/>
      </c>
      <c r="O669" s="44" t="str">
        <f ca="1">IF(KALINDO[[#This Row],[//]]="","",INDEX(INDIRECT($2:$2),KALINDO[[#This Row],[//]]))</f>
        <v/>
      </c>
      <c r="P669" s="44" t="str">
        <f ca="1">IF(KALINDO[[#This Row],[//]]="","",IF(INDEX(INDIRECT($2:$2),KALINDO[[#This Row],[//]])="","",INDEX(INDIRECT($2:$2),KALINDO[[#This Row],[//]])))</f>
        <v/>
      </c>
      <c r="Q669" s="33" t="str">
        <f ca="1">IF(KALINDO[[#This Row],[//]]="","",INDEX(INDIRECT($2:$2),KALINDO[[#This Row],[//]]))</f>
        <v/>
      </c>
      <c r="R6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69" s="45" t="str">
        <f ca="1">IF(KALINDO[[#This Row],[//]]="","",IF(INDEX(INDIRECT($2:$2),KALINDO[[#This Row],[//]])="","",INDEX(INDIRECT($2:$2),KALINDO[[#This Row],[//]])))</f>
        <v/>
      </c>
      <c r="U669" s="32" t="str">
        <f ca="1">IF(KALINDO[[#This Row],[//]]="","",INDEX(INDIRECT($2:$2),KALINDO[[#This Row],[//]]))</f>
        <v/>
      </c>
      <c r="V669" s="32" t="str">
        <f ca="1">LOWER(SUBSTITUTE(SUBSTITUTE(SUBSTITUTE(SUBSTITUTE(SUBSTITUTE(SUBSTITUTE(SUBSTITUTE(KALINDO[[#This Row],[N.B.nota]]," ",""),"-",""),"(",""),")",""),".",""),",",""),"/",""))</f>
        <v/>
      </c>
      <c r="W669" s="32" t="str">
        <f ca="1">IF(KALINDO[[#This Row],[concat]]="","",MATCH(KALINDO[[#This Row],[concat]],[3]!db[NB NOTA_C],0)+1)</f>
        <v/>
      </c>
      <c r="X669" s="32" t="str">
        <f ca="1">IF(KALINDO[[#This Row],[N.B.nota]]="","",ADDRESS(ROW(KALINDO[QB]),COLUMN(KALINDO[QB]))&amp;":"&amp;ADDRESS(ROW(),COLUMN(KALINDO[QB])))</f>
        <v/>
      </c>
      <c r="Y669" s="46" t="str">
        <f ca="1">IF(KALINDO[[#This Row],[//]]="","",HYPERLINK("[../DB.xlsx]DB!e"&amp;MATCH(KALINDO[[#This Row],[concat]],[3]!db[NB NOTA_C],0)+1,"&gt;"))</f>
        <v/>
      </c>
      <c r="Z669" s="32" t="str">
        <f ca="1">IF(KALINDO[[#This Row],[ID NOTA]]="",INDIRECT(ADDRESS(ROW()-1,COLUMN())),KALINDO[[#This Row],[ID NOTA]])</f>
        <v>ID NOTA_H</v>
      </c>
    </row>
    <row r="670" spans="1:26" x14ac:dyDescent="0.25">
      <c r="A670" s="32"/>
      <c r="B670" s="29" t="str">
        <f>IF(KALINDO[[#This Row],[N_ID]]="","",INDEX(Table1[ID],MATCH(KALINDO[[#This Row],[N_ID]],Table1[N_ID],0)))</f>
        <v/>
      </c>
      <c r="C670" s="29" t="str">
        <f ca="1">IF(KALINDO[[#This Row],[//]]="","",HYPERLINK("[NOTA.xlsx]NOTA!D"&amp;KALINDO[[#This Row],[//]]+2,"&gt;"))</f>
        <v/>
      </c>
      <c r="D670" s="29" t="str">
        <f>IF(KALINDO[[#This Row],[ID NOTA]]="","",INDEX(Table1[QB],MATCH(KALINDO[[#This Row],[ID NOTA]],Table1[ID],0)))</f>
        <v/>
      </c>
      <c r="E67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70" s="29"/>
      <c r="G670" s="30" t="str">
        <f ca="1">IF(KALINDO[[#This Row],[N_ID]]="","",INDEX(INDIRECT($2:$2),KALINDO[[#This Row],[//]]))</f>
        <v/>
      </c>
      <c r="H670" s="30" t="str">
        <f ca="1">IF(KALINDO[[#This Row],[N_ID]]="","",INDEX(INDIRECT($2:$2),KALINDO[[#This Row],[//]]))</f>
        <v/>
      </c>
      <c r="I670" s="32" t="str">
        <f ca="1">IF(KALINDO[[#This Row],[N_ID]]="","",INDEX(INDIRECT($2:$2),KALINDO[[#This Row],[//]]))</f>
        <v/>
      </c>
      <c r="J670" s="32" t="str">
        <f ca="1">IF(KALINDO[[#This Row],[//]]="","",INDEX([3]!db[NB PAJAK],KALINDO[[#This Row],[stt]]-1))</f>
        <v/>
      </c>
      <c r="K670" s="29" t="str">
        <f ca="1">IF(KALINDO[[#This Row],[//]]="","",INDEX(INDIRECT($2:$2),KALINDO[[#This Row],[//]]))</f>
        <v/>
      </c>
      <c r="L670" s="29" t="str">
        <f ca="1">IF(KALINDO[[#This Row],[//]]="","",INDEX(INDIRECT($2:$2),KALINDO[[#This Row],[//]]))</f>
        <v/>
      </c>
      <c r="M670" s="29" t="str">
        <f ca="1">IF(KALINDO[[#This Row],[//]]="","",INDEX(INDIRECT($2:$2),KALINDO[[#This Row],[//]]))</f>
        <v/>
      </c>
      <c r="N670" s="33" t="str">
        <f ca="1">IF(KALINDO[[#This Row],[//]]="","",INDEX(INDIRECT($2:$2),KALINDO[[#This Row],[//]]))</f>
        <v/>
      </c>
      <c r="O670" s="44" t="str">
        <f ca="1">IF(KALINDO[[#This Row],[//]]="","",INDEX(INDIRECT($2:$2),KALINDO[[#This Row],[//]]))</f>
        <v/>
      </c>
      <c r="P670" s="44" t="str">
        <f ca="1">IF(KALINDO[[#This Row],[//]]="","",IF(INDEX(INDIRECT($2:$2),KALINDO[[#This Row],[//]])="","",INDEX(INDIRECT($2:$2),KALINDO[[#This Row],[//]])))</f>
        <v/>
      </c>
      <c r="Q670" s="33" t="str">
        <f ca="1">IF(KALINDO[[#This Row],[//]]="","",INDEX(INDIRECT($2:$2),KALINDO[[#This Row],[//]]))</f>
        <v/>
      </c>
      <c r="R6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70" s="45" t="str">
        <f ca="1">IF(KALINDO[[#This Row],[//]]="","",IF(INDEX(INDIRECT($2:$2),KALINDO[[#This Row],[//]])="","",INDEX(INDIRECT($2:$2),KALINDO[[#This Row],[//]])))</f>
        <v/>
      </c>
      <c r="U670" s="32" t="str">
        <f ca="1">IF(KALINDO[[#This Row],[//]]="","",INDEX(INDIRECT($2:$2),KALINDO[[#This Row],[//]]))</f>
        <v/>
      </c>
      <c r="V670" s="32" t="str">
        <f ca="1">LOWER(SUBSTITUTE(SUBSTITUTE(SUBSTITUTE(SUBSTITUTE(SUBSTITUTE(SUBSTITUTE(SUBSTITUTE(KALINDO[[#This Row],[N.B.nota]]," ",""),"-",""),"(",""),")",""),".",""),",",""),"/",""))</f>
        <v/>
      </c>
      <c r="W670" s="32" t="str">
        <f ca="1">IF(KALINDO[[#This Row],[concat]]="","",MATCH(KALINDO[[#This Row],[concat]],[3]!db[NB NOTA_C],0)+1)</f>
        <v/>
      </c>
      <c r="X670" s="32" t="str">
        <f ca="1">IF(KALINDO[[#This Row],[N.B.nota]]="","",ADDRESS(ROW(KALINDO[QB]),COLUMN(KALINDO[QB]))&amp;":"&amp;ADDRESS(ROW(),COLUMN(KALINDO[QB])))</f>
        <v/>
      </c>
      <c r="Y670" s="46" t="str">
        <f ca="1">IF(KALINDO[[#This Row],[//]]="","",HYPERLINK("[../DB.xlsx]DB!e"&amp;MATCH(KALINDO[[#This Row],[concat]],[3]!db[NB NOTA_C],0)+1,"&gt;"))</f>
        <v/>
      </c>
      <c r="Z670" s="32" t="str">
        <f ca="1">IF(KALINDO[[#This Row],[ID NOTA]]="",INDIRECT(ADDRESS(ROW()-1,COLUMN())),KALINDO[[#This Row],[ID NOTA]])</f>
        <v>ID NOTA_H</v>
      </c>
    </row>
    <row r="671" spans="1:26" x14ac:dyDescent="0.25">
      <c r="A671" s="32"/>
      <c r="B671" s="29" t="str">
        <f>IF(KALINDO[[#This Row],[N_ID]]="","",INDEX(Table1[ID],MATCH(KALINDO[[#This Row],[N_ID]],Table1[N_ID],0)))</f>
        <v/>
      </c>
      <c r="C671" s="29" t="str">
        <f ca="1">IF(KALINDO[[#This Row],[//]]="","",HYPERLINK("[NOTA.xlsx]NOTA!D"&amp;KALINDO[[#This Row],[//]]+2,"&gt;"))</f>
        <v/>
      </c>
      <c r="D671" s="29" t="str">
        <f>IF(KALINDO[[#This Row],[ID NOTA]]="","",INDEX(Table1[QB],MATCH(KALINDO[[#This Row],[ID NOTA]],Table1[ID],0)))</f>
        <v/>
      </c>
      <c r="E67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71" s="29"/>
      <c r="G671" s="30" t="str">
        <f ca="1">IF(KALINDO[[#This Row],[N_ID]]="","",INDEX(INDIRECT($2:$2),KALINDO[[#This Row],[//]]))</f>
        <v/>
      </c>
      <c r="H671" s="30" t="str">
        <f ca="1">IF(KALINDO[[#This Row],[N_ID]]="","",INDEX(INDIRECT($2:$2),KALINDO[[#This Row],[//]]))</f>
        <v/>
      </c>
      <c r="I671" s="32" t="str">
        <f ca="1">IF(KALINDO[[#This Row],[N_ID]]="","",INDEX(INDIRECT($2:$2),KALINDO[[#This Row],[//]]))</f>
        <v/>
      </c>
      <c r="J671" s="32" t="str">
        <f ca="1">IF(KALINDO[[#This Row],[//]]="","",INDEX([3]!db[NB PAJAK],KALINDO[[#This Row],[stt]]-1))</f>
        <v/>
      </c>
      <c r="K671" s="29" t="str">
        <f ca="1">IF(KALINDO[[#This Row],[//]]="","",INDEX(INDIRECT($2:$2),KALINDO[[#This Row],[//]]))</f>
        <v/>
      </c>
      <c r="L671" s="29" t="str">
        <f ca="1">IF(KALINDO[[#This Row],[//]]="","",INDEX(INDIRECT($2:$2),KALINDO[[#This Row],[//]]))</f>
        <v/>
      </c>
      <c r="M671" s="29" t="str">
        <f ca="1">IF(KALINDO[[#This Row],[//]]="","",INDEX(INDIRECT($2:$2),KALINDO[[#This Row],[//]]))</f>
        <v/>
      </c>
      <c r="N671" s="33" t="str">
        <f ca="1">IF(KALINDO[[#This Row],[//]]="","",INDEX(INDIRECT($2:$2),KALINDO[[#This Row],[//]]))</f>
        <v/>
      </c>
      <c r="O671" s="44" t="str">
        <f ca="1">IF(KALINDO[[#This Row],[//]]="","",INDEX(INDIRECT($2:$2),KALINDO[[#This Row],[//]]))</f>
        <v/>
      </c>
      <c r="P671" s="44" t="str">
        <f ca="1">IF(KALINDO[[#This Row],[//]]="","",IF(INDEX(INDIRECT($2:$2),KALINDO[[#This Row],[//]])="","",INDEX(INDIRECT($2:$2),KALINDO[[#This Row],[//]])))</f>
        <v/>
      </c>
      <c r="Q671" s="33" t="str">
        <f ca="1">IF(KALINDO[[#This Row],[//]]="","",INDEX(INDIRECT($2:$2),KALINDO[[#This Row],[//]]))</f>
        <v/>
      </c>
      <c r="R6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71" s="45" t="str">
        <f ca="1">IF(KALINDO[[#This Row],[//]]="","",IF(INDEX(INDIRECT($2:$2),KALINDO[[#This Row],[//]])="","",INDEX(INDIRECT($2:$2),KALINDO[[#This Row],[//]])))</f>
        <v/>
      </c>
      <c r="U671" s="32" t="str">
        <f ca="1">IF(KALINDO[[#This Row],[//]]="","",INDEX(INDIRECT($2:$2),KALINDO[[#This Row],[//]]))</f>
        <v/>
      </c>
      <c r="V671" s="32" t="str">
        <f ca="1">LOWER(SUBSTITUTE(SUBSTITUTE(SUBSTITUTE(SUBSTITUTE(SUBSTITUTE(SUBSTITUTE(SUBSTITUTE(KALINDO[[#This Row],[N.B.nota]]," ",""),"-",""),"(",""),")",""),".",""),",",""),"/",""))</f>
        <v/>
      </c>
      <c r="W671" s="32" t="str">
        <f ca="1">IF(KALINDO[[#This Row],[concat]]="","",MATCH(KALINDO[[#This Row],[concat]],[3]!db[NB NOTA_C],0)+1)</f>
        <v/>
      </c>
      <c r="X671" s="32" t="str">
        <f ca="1">IF(KALINDO[[#This Row],[N.B.nota]]="","",ADDRESS(ROW(KALINDO[QB]),COLUMN(KALINDO[QB]))&amp;":"&amp;ADDRESS(ROW(),COLUMN(KALINDO[QB])))</f>
        <v/>
      </c>
      <c r="Y671" s="46" t="str">
        <f ca="1">IF(KALINDO[[#This Row],[//]]="","",HYPERLINK("[../DB.xlsx]DB!e"&amp;MATCH(KALINDO[[#This Row],[concat]],[3]!db[NB NOTA_C],0)+1,"&gt;"))</f>
        <v/>
      </c>
      <c r="Z671" s="32" t="str">
        <f ca="1">IF(KALINDO[[#This Row],[ID NOTA]]="",INDIRECT(ADDRESS(ROW()-1,COLUMN())),KALINDO[[#This Row],[ID NOTA]])</f>
        <v>ID NOTA_H</v>
      </c>
    </row>
    <row r="672" spans="1:26" x14ac:dyDescent="0.25">
      <c r="A672" s="32"/>
      <c r="B672" s="29" t="str">
        <f>IF(KALINDO[[#This Row],[N_ID]]="","",INDEX(Table1[ID],MATCH(KALINDO[[#This Row],[N_ID]],Table1[N_ID],0)))</f>
        <v/>
      </c>
      <c r="C672" s="29" t="str">
        <f ca="1">IF(KALINDO[[#This Row],[//]]="","",HYPERLINK("[NOTA.xlsx]NOTA!D"&amp;KALINDO[[#This Row],[//]]+2,"&gt;"))</f>
        <v/>
      </c>
      <c r="D672" s="29" t="str">
        <f>IF(KALINDO[[#This Row],[ID NOTA]]="","",INDEX(Table1[QB],MATCH(KALINDO[[#This Row],[ID NOTA]],Table1[ID],0)))</f>
        <v/>
      </c>
      <c r="E67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72" s="29"/>
      <c r="G672" s="30" t="str">
        <f ca="1">IF(KALINDO[[#This Row],[N_ID]]="","",INDEX(INDIRECT($2:$2),KALINDO[[#This Row],[//]]))</f>
        <v/>
      </c>
      <c r="H672" s="30" t="str">
        <f ca="1">IF(KALINDO[[#This Row],[N_ID]]="","",INDEX(INDIRECT($2:$2),KALINDO[[#This Row],[//]]))</f>
        <v/>
      </c>
      <c r="I672" s="32" t="str">
        <f ca="1">IF(KALINDO[[#This Row],[N_ID]]="","",INDEX(INDIRECT($2:$2),KALINDO[[#This Row],[//]]))</f>
        <v/>
      </c>
      <c r="J672" s="32" t="str">
        <f ca="1">IF(KALINDO[[#This Row],[//]]="","",INDEX([3]!db[NB PAJAK],KALINDO[[#This Row],[stt]]-1))</f>
        <v/>
      </c>
      <c r="K672" s="29" t="str">
        <f ca="1">IF(KALINDO[[#This Row],[//]]="","",INDEX(INDIRECT($2:$2),KALINDO[[#This Row],[//]]))</f>
        <v/>
      </c>
      <c r="L672" s="29" t="str">
        <f ca="1">IF(KALINDO[[#This Row],[//]]="","",INDEX(INDIRECT($2:$2),KALINDO[[#This Row],[//]]))</f>
        <v/>
      </c>
      <c r="M672" s="29" t="str">
        <f ca="1">IF(KALINDO[[#This Row],[//]]="","",INDEX(INDIRECT($2:$2),KALINDO[[#This Row],[//]]))</f>
        <v/>
      </c>
      <c r="N672" s="33" t="str">
        <f ca="1">IF(KALINDO[[#This Row],[//]]="","",INDEX(INDIRECT($2:$2),KALINDO[[#This Row],[//]]))</f>
        <v/>
      </c>
      <c r="O672" s="44" t="str">
        <f ca="1">IF(KALINDO[[#This Row],[//]]="","",INDEX(INDIRECT($2:$2),KALINDO[[#This Row],[//]]))</f>
        <v/>
      </c>
      <c r="P672" s="44" t="str">
        <f ca="1">IF(KALINDO[[#This Row],[//]]="","",IF(INDEX(INDIRECT($2:$2),KALINDO[[#This Row],[//]])="","",INDEX(INDIRECT($2:$2),KALINDO[[#This Row],[//]])))</f>
        <v/>
      </c>
      <c r="Q672" s="33" t="str">
        <f ca="1">IF(KALINDO[[#This Row],[//]]="","",INDEX(INDIRECT($2:$2),KALINDO[[#This Row],[//]]))</f>
        <v/>
      </c>
      <c r="R6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72" s="45" t="str">
        <f ca="1">IF(KALINDO[[#This Row],[//]]="","",IF(INDEX(INDIRECT($2:$2),KALINDO[[#This Row],[//]])="","",INDEX(INDIRECT($2:$2),KALINDO[[#This Row],[//]])))</f>
        <v/>
      </c>
      <c r="U672" s="32" t="str">
        <f ca="1">IF(KALINDO[[#This Row],[//]]="","",INDEX(INDIRECT($2:$2),KALINDO[[#This Row],[//]]))</f>
        <v/>
      </c>
      <c r="V672" s="32" t="str">
        <f ca="1">LOWER(SUBSTITUTE(SUBSTITUTE(SUBSTITUTE(SUBSTITUTE(SUBSTITUTE(SUBSTITUTE(SUBSTITUTE(KALINDO[[#This Row],[N.B.nota]]," ",""),"-",""),"(",""),")",""),".",""),",",""),"/",""))</f>
        <v/>
      </c>
      <c r="W672" s="32" t="str">
        <f ca="1">IF(KALINDO[[#This Row],[concat]]="","",MATCH(KALINDO[[#This Row],[concat]],[3]!db[NB NOTA_C],0)+1)</f>
        <v/>
      </c>
      <c r="X672" s="32" t="str">
        <f ca="1">IF(KALINDO[[#This Row],[N.B.nota]]="","",ADDRESS(ROW(KALINDO[QB]),COLUMN(KALINDO[QB]))&amp;":"&amp;ADDRESS(ROW(),COLUMN(KALINDO[QB])))</f>
        <v/>
      </c>
      <c r="Y672" s="46" t="str">
        <f ca="1">IF(KALINDO[[#This Row],[//]]="","",HYPERLINK("[../DB.xlsx]DB!e"&amp;MATCH(KALINDO[[#This Row],[concat]],[3]!db[NB NOTA_C],0)+1,"&gt;"))</f>
        <v/>
      </c>
      <c r="Z672" s="32" t="str">
        <f ca="1">IF(KALINDO[[#This Row],[ID NOTA]]="",INDIRECT(ADDRESS(ROW()-1,COLUMN())),KALINDO[[#This Row],[ID NOTA]])</f>
        <v>ID NOTA_H</v>
      </c>
    </row>
    <row r="673" spans="1:26" x14ac:dyDescent="0.25">
      <c r="A673" s="32"/>
      <c r="B673" s="29" t="str">
        <f>IF(KALINDO[[#This Row],[N_ID]]="","",INDEX(Table1[ID],MATCH(KALINDO[[#This Row],[N_ID]],Table1[N_ID],0)))</f>
        <v/>
      </c>
      <c r="C673" s="29" t="str">
        <f ca="1">IF(KALINDO[[#This Row],[//]]="","",HYPERLINK("[NOTA.xlsx]NOTA!D"&amp;KALINDO[[#This Row],[//]]+2,"&gt;"))</f>
        <v/>
      </c>
      <c r="D673" s="29" t="str">
        <f>IF(KALINDO[[#This Row],[ID NOTA]]="","",INDEX(Table1[QB],MATCH(KALINDO[[#This Row],[ID NOTA]],Table1[ID],0)))</f>
        <v/>
      </c>
      <c r="E67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73" s="29"/>
      <c r="G673" s="30" t="str">
        <f ca="1">IF(KALINDO[[#This Row],[N_ID]]="","",INDEX(INDIRECT($2:$2),KALINDO[[#This Row],[//]]))</f>
        <v/>
      </c>
      <c r="H673" s="30" t="str">
        <f ca="1">IF(KALINDO[[#This Row],[N_ID]]="","",INDEX(INDIRECT($2:$2),KALINDO[[#This Row],[//]]))</f>
        <v/>
      </c>
      <c r="I673" s="32" t="str">
        <f ca="1">IF(KALINDO[[#This Row],[N_ID]]="","",INDEX(INDIRECT($2:$2),KALINDO[[#This Row],[//]]))</f>
        <v/>
      </c>
      <c r="J673" s="32" t="str">
        <f ca="1">IF(KALINDO[[#This Row],[//]]="","",INDEX([3]!db[NB PAJAK],KALINDO[[#This Row],[stt]]-1))</f>
        <v/>
      </c>
      <c r="K673" s="29" t="str">
        <f ca="1">IF(KALINDO[[#This Row],[//]]="","",INDEX(INDIRECT($2:$2),KALINDO[[#This Row],[//]]))</f>
        <v/>
      </c>
      <c r="L673" s="29" t="str">
        <f ca="1">IF(KALINDO[[#This Row],[//]]="","",INDEX(INDIRECT($2:$2),KALINDO[[#This Row],[//]]))</f>
        <v/>
      </c>
      <c r="M673" s="29" t="str">
        <f ca="1">IF(KALINDO[[#This Row],[//]]="","",INDEX(INDIRECT($2:$2),KALINDO[[#This Row],[//]]))</f>
        <v/>
      </c>
      <c r="N673" s="33" t="str">
        <f ca="1">IF(KALINDO[[#This Row],[//]]="","",INDEX(INDIRECT($2:$2),KALINDO[[#This Row],[//]]))</f>
        <v/>
      </c>
      <c r="O673" s="44" t="str">
        <f ca="1">IF(KALINDO[[#This Row],[//]]="","",INDEX(INDIRECT($2:$2),KALINDO[[#This Row],[//]]))</f>
        <v/>
      </c>
      <c r="P673" s="44" t="str">
        <f ca="1">IF(KALINDO[[#This Row],[//]]="","",IF(INDEX(INDIRECT($2:$2),KALINDO[[#This Row],[//]])="","",INDEX(INDIRECT($2:$2),KALINDO[[#This Row],[//]])))</f>
        <v/>
      </c>
      <c r="Q673" s="33" t="str">
        <f ca="1">IF(KALINDO[[#This Row],[//]]="","",INDEX(INDIRECT($2:$2),KALINDO[[#This Row],[//]]))</f>
        <v/>
      </c>
      <c r="R6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73" s="45" t="str">
        <f ca="1">IF(KALINDO[[#This Row],[//]]="","",IF(INDEX(INDIRECT($2:$2),KALINDO[[#This Row],[//]])="","",INDEX(INDIRECT($2:$2),KALINDO[[#This Row],[//]])))</f>
        <v/>
      </c>
      <c r="U673" s="32" t="str">
        <f ca="1">IF(KALINDO[[#This Row],[//]]="","",INDEX(INDIRECT($2:$2),KALINDO[[#This Row],[//]]))</f>
        <v/>
      </c>
      <c r="V673" s="32" t="str">
        <f ca="1">LOWER(SUBSTITUTE(SUBSTITUTE(SUBSTITUTE(SUBSTITUTE(SUBSTITUTE(SUBSTITUTE(SUBSTITUTE(KALINDO[[#This Row],[N.B.nota]]," ",""),"-",""),"(",""),")",""),".",""),",",""),"/",""))</f>
        <v/>
      </c>
      <c r="W673" s="32" t="str">
        <f ca="1">IF(KALINDO[[#This Row],[concat]]="","",MATCH(KALINDO[[#This Row],[concat]],[3]!db[NB NOTA_C],0)+1)</f>
        <v/>
      </c>
      <c r="X673" s="32" t="str">
        <f ca="1">IF(KALINDO[[#This Row],[N.B.nota]]="","",ADDRESS(ROW(KALINDO[QB]),COLUMN(KALINDO[QB]))&amp;":"&amp;ADDRESS(ROW(),COLUMN(KALINDO[QB])))</f>
        <v/>
      </c>
      <c r="Y673" s="46" t="str">
        <f ca="1">IF(KALINDO[[#This Row],[//]]="","",HYPERLINK("[../DB.xlsx]DB!e"&amp;MATCH(KALINDO[[#This Row],[concat]],[3]!db[NB NOTA_C],0)+1,"&gt;"))</f>
        <v/>
      </c>
      <c r="Z673" s="32" t="str">
        <f ca="1">IF(KALINDO[[#This Row],[ID NOTA]]="",INDIRECT(ADDRESS(ROW()-1,COLUMN())),KALINDO[[#This Row],[ID NOTA]])</f>
        <v>ID NOTA_H</v>
      </c>
    </row>
    <row r="674" spans="1:26" x14ac:dyDescent="0.25">
      <c r="A674" s="32"/>
      <c r="B674" s="29" t="str">
        <f>IF(KALINDO[[#This Row],[N_ID]]="","",INDEX(Table1[ID],MATCH(KALINDO[[#This Row],[N_ID]],Table1[N_ID],0)))</f>
        <v/>
      </c>
      <c r="C674" s="29" t="str">
        <f ca="1">IF(KALINDO[[#This Row],[//]]="","",HYPERLINK("[NOTA.xlsx]NOTA!D"&amp;KALINDO[[#This Row],[//]]+2,"&gt;"))</f>
        <v/>
      </c>
      <c r="D674" s="29" t="str">
        <f>IF(KALINDO[[#This Row],[ID NOTA]]="","",INDEX(Table1[QB],MATCH(KALINDO[[#This Row],[ID NOTA]],Table1[ID],0)))</f>
        <v/>
      </c>
      <c r="E67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74" s="29"/>
      <c r="G674" s="30" t="str">
        <f ca="1">IF(KALINDO[[#This Row],[N_ID]]="","",INDEX(INDIRECT($2:$2),KALINDO[[#This Row],[//]]))</f>
        <v/>
      </c>
      <c r="H674" s="30" t="str">
        <f ca="1">IF(KALINDO[[#This Row],[N_ID]]="","",INDEX(INDIRECT($2:$2),KALINDO[[#This Row],[//]]))</f>
        <v/>
      </c>
      <c r="I674" s="32" t="str">
        <f ca="1">IF(KALINDO[[#This Row],[N_ID]]="","",INDEX(INDIRECT($2:$2),KALINDO[[#This Row],[//]]))</f>
        <v/>
      </c>
      <c r="J674" s="32" t="str">
        <f ca="1">IF(KALINDO[[#This Row],[//]]="","",INDEX([3]!db[NB PAJAK],KALINDO[[#This Row],[stt]]-1))</f>
        <v/>
      </c>
      <c r="K674" s="29" t="str">
        <f ca="1">IF(KALINDO[[#This Row],[//]]="","",INDEX(INDIRECT($2:$2),KALINDO[[#This Row],[//]]))</f>
        <v/>
      </c>
      <c r="L674" s="29" t="str">
        <f ca="1">IF(KALINDO[[#This Row],[//]]="","",INDEX(INDIRECT($2:$2),KALINDO[[#This Row],[//]]))</f>
        <v/>
      </c>
      <c r="M674" s="29" t="str">
        <f ca="1">IF(KALINDO[[#This Row],[//]]="","",INDEX(INDIRECT($2:$2),KALINDO[[#This Row],[//]]))</f>
        <v/>
      </c>
      <c r="N674" s="33" t="str">
        <f ca="1">IF(KALINDO[[#This Row],[//]]="","",INDEX(INDIRECT($2:$2),KALINDO[[#This Row],[//]]))</f>
        <v/>
      </c>
      <c r="O674" s="44" t="str">
        <f ca="1">IF(KALINDO[[#This Row],[//]]="","",INDEX(INDIRECT($2:$2),KALINDO[[#This Row],[//]]))</f>
        <v/>
      </c>
      <c r="P674" s="44" t="str">
        <f ca="1">IF(KALINDO[[#This Row],[//]]="","",IF(INDEX(INDIRECT($2:$2),KALINDO[[#This Row],[//]])="","",INDEX(INDIRECT($2:$2),KALINDO[[#This Row],[//]])))</f>
        <v/>
      </c>
      <c r="Q674" s="33" t="str">
        <f ca="1">IF(KALINDO[[#This Row],[//]]="","",INDEX(INDIRECT($2:$2),KALINDO[[#This Row],[//]]))</f>
        <v/>
      </c>
      <c r="R6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74" s="45" t="str">
        <f ca="1">IF(KALINDO[[#This Row],[//]]="","",IF(INDEX(INDIRECT($2:$2),KALINDO[[#This Row],[//]])="","",INDEX(INDIRECT($2:$2),KALINDO[[#This Row],[//]])))</f>
        <v/>
      </c>
      <c r="U674" s="32" t="str">
        <f ca="1">IF(KALINDO[[#This Row],[//]]="","",INDEX(INDIRECT($2:$2),KALINDO[[#This Row],[//]]))</f>
        <v/>
      </c>
      <c r="V674" s="32" t="str">
        <f ca="1">LOWER(SUBSTITUTE(SUBSTITUTE(SUBSTITUTE(SUBSTITUTE(SUBSTITUTE(SUBSTITUTE(SUBSTITUTE(KALINDO[[#This Row],[N.B.nota]]," ",""),"-",""),"(",""),")",""),".",""),",",""),"/",""))</f>
        <v/>
      </c>
      <c r="W674" s="32" t="str">
        <f ca="1">IF(KALINDO[[#This Row],[concat]]="","",MATCH(KALINDO[[#This Row],[concat]],[3]!db[NB NOTA_C],0)+1)</f>
        <v/>
      </c>
      <c r="X674" s="32" t="str">
        <f ca="1">IF(KALINDO[[#This Row],[N.B.nota]]="","",ADDRESS(ROW(KALINDO[QB]),COLUMN(KALINDO[QB]))&amp;":"&amp;ADDRESS(ROW(),COLUMN(KALINDO[QB])))</f>
        <v/>
      </c>
      <c r="Y674" s="46" t="str">
        <f ca="1">IF(KALINDO[[#This Row],[//]]="","",HYPERLINK("[../DB.xlsx]DB!e"&amp;MATCH(KALINDO[[#This Row],[concat]],[3]!db[NB NOTA_C],0)+1,"&gt;"))</f>
        <v/>
      </c>
      <c r="Z674" s="32" t="str">
        <f ca="1">IF(KALINDO[[#This Row],[ID NOTA]]="",INDIRECT(ADDRESS(ROW()-1,COLUMN())),KALINDO[[#This Row],[ID NOTA]])</f>
        <v>ID NOTA_H</v>
      </c>
    </row>
    <row r="675" spans="1:26" x14ac:dyDescent="0.25">
      <c r="A675" s="32"/>
      <c r="B675" s="29" t="str">
        <f>IF(KALINDO[[#This Row],[N_ID]]="","",INDEX(Table1[ID],MATCH(KALINDO[[#This Row],[N_ID]],Table1[N_ID],0)))</f>
        <v/>
      </c>
      <c r="C675" s="29" t="str">
        <f ca="1">IF(KALINDO[[#This Row],[//]]="","",HYPERLINK("[NOTA.xlsx]NOTA!D"&amp;KALINDO[[#This Row],[//]]+2,"&gt;"))</f>
        <v/>
      </c>
      <c r="D675" s="29" t="str">
        <f>IF(KALINDO[[#This Row],[ID NOTA]]="","",INDEX(Table1[QB],MATCH(KALINDO[[#This Row],[ID NOTA]],Table1[ID],0)))</f>
        <v/>
      </c>
      <c r="E67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75" s="29"/>
      <c r="G675" s="30" t="str">
        <f ca="1">IF(KALINDO[[#This Row],[N_ID]]="","",INDEX(INDIRECT($2:$2),KALINDO[[#This Row],[//]]))</f>
        <v/>
      </c>
      <c r="H675" s="30" t="str">
        <f ca="1">IF(KALINDO[[#This Row],[N_ID]]="","",INDEX(INDIRECT($2:$2),KALINDO[[#This Row],[//]]))</f>
        <v/>
      </c>
      <c r="I675" s="32" t="str">
        <f ca="1">IF(KALINDO[[#This Row],[N_ID]]="","",INDEX(INDIRECT($2:$2),KALINDO[[#This Row],[//]]))</f>
        <v/>
      </c>
      <c r="J675" s="32" t="str">
        <f ca="1">IF(KALINDO[[#This Row],[//]]="","",INDEX([3]!db[NB PAJAK],KALINDO[[#This Row],[stt]]-1))</f>
        <v/>
      </c>
      <c r="K675" s="29" t="str">
        <f ca="1">IF(KALINDO[[#This Row],[//]]="","",INDEX(INDIRECT($2:$2),KALINDO[[#This Row],[//]]))</f>
        <v/>
      </c>
      <c r="L675" s="29" t="str">
        <f ca="1">IF(KALINDO[[#This Row],[//]]="","",INDEX(INDIRECT($2:$2),KALINDO[[#This Row],[//]]))</f>
        <v/>
      </c>
      <c r="M675" s="29" t="str">
        <f ca="1">IF(KALINDO[[#This Row],[//]]="","",INDEX(INDIRECT($2:$2),KALINDO[[#This Row],[//]]))</f>
        <v/>
      </c>
      <c r="N675" s="33" t="str">
        <f ca="1">IF(KALINDO[[#This Row],[//]]="","",INDEX(INDIRECT($2:$2),KALINDO[[#This Row],[//]]))</f>
        <v/>
      </c>
      <c r="O675" s="44" t="str">
        <f ca="1">IF(KALINDO[[#This Row],[//]]="","",INDEX(INDIRECT($2:$2),KALINDO[[#This Row],[//]]))</f>
        <v/>
      </c>
      <c r="P675" s="44" t="str">
        <f ca="1">IF(KALINDO[[#This Row],[//]]="","",IF(INDEX(INDIRECT($2:$2),KALINDO[[#This Row],[//]])="","",INDEX(INDIRECT($2:$2),KALINDO[[#This Row],[//]])))</f>
        <v/>
      </c>
      <c r="Q675" s="33" t="str">
        <f ca="1">IF(KALINDO[[#This Row],[//]]="","",INDEX(INDIRECT($2:$2),KALINDO[[#This Row],[//]]))</f>
        <v/>
      </c>
      <c r="R6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75" s="45" t="str">
        <f ca="1">IF(KALINDO[[#This Row],[//]]="","",IF(INDEX(INDIRECT($2:$2),KALINDO[[#This Row],[//]])="","",INDEX(INDIRECT($2:$2),KALINDO[[#This Row],[//]])))</f>
        <v/>
      </c>
      <c r="U675" s="32" t="str">
        <f ca="1">IF(KALINDO[[#This Row],[//]]="","",INDEX(INDIRECT($2:$2),KALINDO[[#This Row],[//]]))</f>
        <v/>
      </c>
      <c r="V675" s="32" t="str">
        <f ca="1">LOWER(SUBSTITUTE(SUBSTITUTE(SUBSTITUTE(SUBSTITUTE(SUBSTITUTE(SUBSTITUTE(SUBSTITUTE(KALINDO[[#This Row],[N.B.nota]]," ",""),"-",""),"(",""),")",""),".",""),",",""),"/",""))</f>
        <v/>
      </c>
      <c r="W675" s="32" t="str">
        <f ca="1">IF(KALINDO[[#This Row],[concat]]="","",MATCH(KALINDO[[#This Row],[concat]],[3]!db[NB NOTA_C],0)+1)</f>
        <v/>
      </c>
      <c r="X675" s="32" t="str">
        <f ca="1">IF(KALINDO[[#This Row],[N.B.nota]]="","",ADDRESS(ROW(KALINDO[QB]),COLUMN(KALINDO[QB]))&amp;":"&amp;ADDRESS(ROW(),COLUMN(KALINDO[QB])))</f>
        <v/>
      </c>
      <c r="Y675" s="46" t="str">
        <f ca="1">IF(KALINDO[[#This Row],[//]]="","",HYPERLINK("[../DB.xlsx]DB!e"&amp;MATCH(KALINDO[[#This Row],[concat]],[3]!db[NB NOTA_C],0)+1,"&gt;"))</f>
        <v/>
      </c>
      <c r="Z675" s="32" t="str">
        <f ca="1">IF(KALINDO[[#This Row],[ID NOTA]]="",INDIRECT(ADDRESS(ROW()-1,COLUMN())),KALINDO[[#This Row],[ID NOTA]])</f>
        <v>ID NOTA_H</v>
      </c>
    </row>
    <row r="676" spans="1:26" x14ac:dyDescent="0.25">
      <c r="A676" s="32"/>
      <c r="B676" s="29" t="str">
        <f>IF(KALINDO[[#This Row],[N_ID]]="","",INDEX(Table1[ID],MATCH(KALINDO[[#This Row],[N_ID]],Table1[N_ID],0)))</f>
        <v/>
      </c>
      <c r="C676" s="29" t="str">
        <f ca="1">IF(KALINDO[[#This Row],[//]]="","",HYPERLINK("[NOTA.xlsx]NOTA!D"&amp;KALINDO[[#This Row],[//]]+2,"&gt;"))</f>
        <v/>
      </c>
      <c r="D676" s="29" t="str">
        <f>IF(KALINDO[[#This Row],[ID NOTA]]="","",INDEX(Table1[QB],MATCH(KALINDO[[#This Row],[ID NOTA]],Table1[ID],0)))</f>
        <v/>
      </c>
      <c r="E67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76" s="29"/>
      <c r="G676" s="30" t="str">
        <f ca="1">IF(KALINDO[[#This Row],[N_ID]]="","",INDEX(INDIRECT($2:$2),KALINDO[[#This Row],[//]]))</f>
        <v/>
      </c>
      <c r="H676" s="30" t="str">
        <f ca="1">IF(KALINDO[[#This Row],[N_ID]]="","",INDEX(INDIRECT($2:$2),KALINDO[[#This Row],[//]]))</f>
        <v/>
      </c>
      <c r="I676" s="32" t="str">
        <f ca="1">IF(KALINDO[[#This Row],[N_ID]]="","",INDEX(INDIRECT($2:$2),KALINDO[[#This Row],[//]]))</f>
        <v/>
      </c>
      <c r="J676" s="32" t="str">
        <f ca="1">IF(KALINDO[[#This Row],[//]]="","",INDEX([3]!db[NB PAJAK],KALINDO[[#This Row],[stt]]-1))</f>
        <v/>
      </c>
      <c r="K676" s="29" t="str">
        <f ca="1">IF(KALINDO[[#This Row],[//]]="","",INDEX(INDIRECT($2:$2),KALINDO[[#This Row],[//]]))</f>
        <v/>
      </c>
      <c r="L676" s="29" t="str">
        <f ca="1">IF(KALINDO[[#This Row],[//]]="","",INDEX(INDIRECT($2:$2),KALINDO[[#This Row],[//]]))</f>
        <v/>
      </c>
      <c r="M676" s="29" t="str">
        <f ca="1">IF(KALINDO[[#This Row],[//]]="","",INDEX(INDIRECT($2:$2),KALINDO[[#This Row],[//]]))</f>
        <v/>
      </c>
      <c r="N676" s="33" t="str">
        <f ca="1">IF(KALINDO[[#This Row],[//]]="","",INDEX(INDIRECT($2:$2),KALINDO[[#This Row],[//]]))</f>
        <v/>
      </c>
      <c r="O676" s="44" t="str">
        <f ca="1">IF(KALINDO[[#This Row],[//]]="","",INDEX(INDIRECT($2:$2),KALINDO[[#This Row],[//]]))</f>
        <v/>
      </c>
      <c r="P676" s="44" t="str">
        <f ca="1">IF(KALINDO[[#This Row],[//]]="","",IF(INDEX(INDIRECT($2:$2),KALINDO[[#This Row],[//]])="","",INDEX(INDIRECT($2:$2),KALINDO[[#This Row],[//]])))</f>
        <v/>
      </c>
      <c r="Q676" s="33" t="str">
        <f ca="1">IF(KALINDO[[#This Row],[//]]="","",INDEX(INDIRECT($2:$2),KALINDO[[#This Row],[//]]))</f>
        <v/>
      </c>
      <c r="R6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76" s="45" t="str">
        <f ca="1">IF(KALINDO[[#This Row],[//]]="","",IF(INDEX(INDIRECT($2:$2),KALINDO[[#This Row],[//]])="","",INDEX(INDIRECT($2:$2),KALINDO[[#This Row],[//]])))</f>
        <v/>
      </c>
      <c r="U676" s="32" t="str">
        <f ca="1">IF(KALINDO[[#This Row],[//]]="","",INDEX(INDIRECT($2:$2),KALINDO[[#This Row],[//]]))</f>
        <v/>
      </c>
      <c r="V676" s="32" t="str">
        <f ca="1">LOWER(SUBSTITUTE(SUBSTITUTE(SUBSTITUTE(SUBSTITUTE(SUBSTITUTE(SUBSTITUTE(SUBSTITUTE(KALINDO[[#This Row],[N.B.nota]]," ",""),"-",""),"(",""),")",""),".",""),",",""),"/",""))</f>
        <v/>
      </c>
      <c r="W676" s="32" t="str">
        <f ca="1">IF(KALINDO[[#This Row],[concat]]="","",MATCH(KALINDO[[#This Row],[concat]],[3]!db[NB NOTA_C],0)+1)</f>
        <v/>
      </c>
      <c r="X676" s="32" t="str">
        <f ca="1">IF(KALINDO[[#This Row],[N.B.nota]]="","",ADDRESS(ROW(KALINDO[QB]),COLUMN(KALINDO[QB]))&amp;":"&amp;ADDRESS(ROW(),COLUMN(KALINDO[QB])))</f>
        <v/>
      </c>
      <c r="Y676" s="46" t="str">
        <f ca="1">IF(KALINDO[[#This Row],[//]]="","",HYPERLINK("[../DB.xlsx]DB!e"&amp;MATCH(KALINDO[[#This Row],[concat]],[3]!db[NB NOTA_C],0)+1,"&gt;"))</f>
        <v/>
      </c>
      <c r="Z676" s="32" t="str">
        <f ca="1">IF(KALINDO[[#This Row],[ID NOTA]]="",INDIRECT(ADDRESS(ROW()-1,COLUMN())),KALINDO[[#This Row],[ID NOTA]])</f>
        <v>ID NOTA_H</v>
      </c>
    </row>
    <row r="677" spans="1:26" x14ac:dyDescent="0.25">
      <c r="A677" s="32"/>
      <c r="B677" s="29" t="str">
        <f>IF(KALINDO[[#This Row],[N_ID]]="","",INDEX(Table1[ID],MATCH(KALINDO[[#This Row],[N_ID]],Table1[N_ID],0)))</f>
        <v/>
      </c>
      <c r="C677" s="29" t="str">
        <f ca="1">IF(KALINDO[[#This Row],[//]]="","",HYPERLINK("[NOTA.xlsx]NOTA!D"&amp;KALINDO[[#This Row],[//]]+2,"&gt;"))</f>
        <v/>
      </c>
      <c r="D677" s="29" t="str">
        <f>IF(KALINDO[[#This Row],[ID NOTA]]="","",INDEX(Table1[QB],MATCH(KALINDO[[#This Row],[ID NOTA]],Table1[ID],0)))</f>
        <v/>
      </c>
      <c r="E67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77" s="29"/>
      <c r="G677" s="30" t="str">
        <f ca="1">IF(KALINDO[[#This Row],[N_ID]]="","",INDEX(INDIRECT($2:$2),KALINDO[[#This Row],[//]]))</f>
        <v/>
      </c>
      <c r="H677" s="30" t="str">
        <f ca="1">IF(KALINDO[[#This Row],[N_ID]]="","",INDEX(INDIRECT($2:$2),KALINDO[[#This Row],[//]]))</f>
        <v/>
      </c>
      <c r="I677" s="32" t="str">
        <f ca="1">IF(KALINDO[[#This Row],[N_ID]]="","",INDEX(INDIRECT($2:$2),KALINDO[[#This Row],[//]]))</f>
        <v/>
      </c>
      <c r="J677" s="32" t="str">
        <f ca="1">IF(KALINDO[[#This Row],[//]]="","",INDEX([3]!db[NB PAJAK],KALINDO[[#This Row],[stt]]-1))</f>
        <v/>
      </c>
      <c r="K677" s="29" t="str">
        <f ca="1">IF(KALINDO[[#This Row],[//]]="","",INDEX(INDIRECT($2:$2),KALINDO[[#This Row],[//]]))</f>
        <v/>
      </c>
      <c r="L677" s="29" t="str">
        <f ca="1">IF(KALINDO[[#This Row],[//]]="","",INDEX(INDIRECT($2:$2),KALINDO[[#This Row],[//]]))</f>
        <v/>
      </c>
      <c r="M677" s="29" t="str">
        <f ca="1">IF(KALINDO[[#This Row],[//]]="","",INDEX(INDIRECT($2:$2),KALINDO[[#This Row],[//]]))</f>
        <v/>
      </c>
      <c r="N677" s="33" t="str">
        <f ca="1">IF(KALINDO[[#This Row],[//]]="","",INDEX(INDIRECT($2:$2),KALINDO[[#This Row],[//]]))</f>
        <v/>
      </c>
      <c r="O677" s="44" t="str">
        <f ca="1">IF(KALINDO[[#This Row],[//]]="","",INDEX(INDIRECT($2:$2),KALINDO[[#This Row],[//]]))</f>
        <v/>
      </c>
      <c r="P677" s="44" t="str">
        <f ca="1">IF(KALINDO[[#This Row],[//]]="","",IF(INDEX(INDIRECT($2:$2),KALINDO[[#This Row],[//]])="","",INDEX(INDIRECT($2:$2),KALINDO[[#This Row],[//]])))</f>
        <v/>
      </c>
      <c r="Q677" s="33" t="str">
        <f ca="1">IF(KALINDO[[#This Row],[//]]="","",INDEX(INDIRECT($2:$2),KALINDO[[#This Row],[//]]))</f>
        <v/>
      </c>
      <c r="R6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77" s="45" t="str">
        <f ca="1">IF(KALINDO[[#This Row],[//]]="","",IF(INDEX(INDIRECT($2:$2),KALINDO[[#This Row],[//]])="","",INDEX(INDIRECT($2:$2),KALINDO[[#This Row],[//]])))</f>
        <v/>
      </c>
      <c r="U677" s="32" t="str">
        <f ca="1">IF(KALINDO[[#This Row],[//]]="","",INDEX(INDIRECT($2:$2),KALINDO[[#This Row],[//]]))</f>
        <v/>
      </c>
      <c r="V677" s="32" t="str">
        <f ca="1">LOWER(SUBSTITUTE(SUBSTITUTE(SUBSTITUTE(SUBSTITUTE(SUBSTITUTE(SUBSTITUTE(SUBSTITUTE(KALINDO[[#This Row],[N.B.nota]]," ",""),"-",""),"(",""),")",""),".",""),",",""),"/",""))</f>
        <v/>
      </c>
      <c r="W677" s="32" t="str">
        <f ca="1">IF(KALINDO[[#This Row],[concat]]="","",MATCH(KALINDO[[#This Row],[concat]],[3]!db[NB NOTA_C],0)+1)</f>
        <v/>
      </c>
      <c r="X677" s="32" t="str">
        <f ca="1">IF(KALINDO[[#This Row],[N.B.nota]]="","",ADDRESS(ROW(KALINDO[QB]),COLUMN(KALINDO[QB]))&amp;":"&amp;ADDRESS(ROW(),COLUMN(KALINDO[QB])))</f>
        <v/>
      </c>
      <c r="Y677" s="46" t="str">
        <f ca="1">IF(KALINDO[[#This Row],[//]]="","",HYPERLINK("[../DB.xlsx]DB!e"&amp;MATCH(KALINDO[[#This Row],[concat]],[3]!db[NB NOTA_C],0)+1,"&gt;"))</f>
        <v/>
      </c>
      <c r="Z677" s="32" t="str">
        <f ca="1">IF(KALINDO[[#This Row],[ID NOTA]]="",INDIRECT(ADDRESS(ROW()-1,COLUMN())),KALINDO[[#This Row],[ID NOTA]])</f>
        <v>ID NOTA_H</v>
      </c>
    </row>
    <row r="678" spans="1:26" x14ac:dyDescent="0.25">
      <c r="A678" s="32"/>
      <c r="B678" s="29" t="str">
        <f>IF(KALINDO[[#This Row],[N_ID]]="","",INDEX(Table1[ID],MATCH(KALINDO[[#This Row],[N_ID]],Table1[N_ID],0)))</f>
        <v/>
      </c>
      <c r="C678" s="29" t="str">
        <f ca="1">IF(KALINDO[[#This Row],[//]]="","",HYPERLINK("[NOTA.xlsx]NOTA!D"&amp;KALINDO[[#This Row],[//]]+2,"&gt;"))</f>
        <v/>
      </c>
      <c r="D678" s="29" t="str">
        <f>IF(KALINDO[[#This Row],[ID NOTA]]="","",INDEX(Table1[QB],MATCH(KALINDO[[#This Row],[ID NOTA]],Table1[ID],0)))</f>
        <v/>
      </c>
      <c r="E67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78" s="29"/>
      <c r="G678" s="30" t="str">
        <f ca="1">IF(KALINDO[[#This Row],[N_ID]]="","",INDEX(INDIRECT($2:$2),KALINDO[[#This Row],[//]]))</f>
        <v/>
      </c>
      <c r="H678" s="30" t="str">
        <f ca="1">IF(KALINDO[[#This Row],[N_ID]]="","",INDEX(INDIRECT($2:$2),KALINDO[[#This Row],[//]]))</f>
        <v/>
      </c>
      <c r="I678" s="32" t="str">
        <f ca="1">IF(KALINDO[[#This Row],[N_ID]]="","",INDEX(INDIRECT($2:$2),KALINDO[[#This Row],[//]]))</f>
        <v/>
      </c>
      <c r="J678" s="32" t="str">
        <f ca="1">IF(KALINDO[[#This Row],[//]]="","",INDEX([3]!db[NB PAJAK],KALINDO[[#This Row],[stt]]-1))</f>
        <v/>
      </c>
      <c r="K678" s="29" t="str">
        <f ca="1">IF(KALINDO[[#This Row],[//]]="","",INDEX(INDIRECT($2:$2),KALINDO[[#This Row],[//]]))</f>
        <v/>
      </c>
      <c r="L678" s="29" t="str">
        <f ca="1">IF(KALINDO[[#This Row],[//]]="","",INDEX(INDIRECT($2:$2),KALINDO[[#This Row],[//]]))</f>
        <v/>
      </c>
      <c r="M678" s="29" t="str">
        <f ca="1">IF(KALINDO[[#This Row],[//]]="","",INDEX(INDIRECT($2:$2),KALINDO[[#This Row],[//]]))</f>
        <v/>
      </c>
      <c r="N678" s="33" t="str">
        <f ca="1">IF(KALINDO[[#This Row],[//]]="","",INDEX(INDIRECT($2:$2),KALINDO[[#This Row],[//]]))</f>
        <v/>
      </c>
      <c r="O678" s="44" t="str">
        <f ca="1">IF(KALINDO[[#This Row],[//]]="","",INDEX(INDIRECT($2:$2),KALINDO[[#This Row],[//]]))</f>
        <v/>
      </c>
      <c r="P678" s="44" t="str">
        <f ca="1">IF(KALINDO[[#This Row],[//]]="","",IF(INDEX(INDIRECT($2:$2),KALINDO[[#This Row],[//]])="","",INDEX(INDIRECT($2:$2),KALINDO[[#This Row],[//]])))</f>
        <v/>
      </c>
      <c r="Q678" s="33" t="str">
        <f ca="1">IF(KALINDO[[#This Row],[//]]="","",INDEX(INDIRECT($2:$2),KALINDO[[#This Row],[//]]))</f>
        <v/>
      </c>
      <c r="R6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78" s="45" t="str">
        <f ca="1">IF(KALINDO[[#This Row],[//]]="","",IF(INDEX(INDIRECT($2:$2),KALINDO[[#This Row],[//]])="","",INDEX(INDIRECT($2:$2),KALINDO[[#This Row],[//]])))</f>
        <v/>
      </c>
      <c r="U678" s="32" t="str">
        <f ca="1">IF(KALINDO[[#This Row],[//]]="","",INDEX(INDIRECT($2:$2),KALINDO[[#This Row],[//]]))</f>
        <v/>
      </c>
      <c r="V678" s="32" t="str">
        <f ca="1">LOWER(SUBSTITUTE(SUBSTITUTE(SUBSTITUTE(SUBSTITUTE(SUBSTITUTE(SUBSTITUTE(SUBSTITUTE(KALINDO[[#This Row],[N.B.nota]]," ",""),"-",""),"(",""),")",""),".",""),",",""),"/",""))</f>
        <v/>
      </c>
      <c r="W678" s="32" t="str">
        <f ca="1">IF(KALINDO[[#This Row],[concat]]="","",MATCH(KALINDO[[#This Row],[concat]],[3]!db[NB NOTA_C],0)+1)</f>
        <v/>
      </c>
      <c r="X678" s="32" t="str">
        <f ca="1">IF(KALINDO[[#This Row],[N.B.nota]]="","",ADDRESS(ROW(KALINDO[QB]),COLUMN(KALINDO[QB]))&amp;":"&amp;ADDRESS(ROW(),COLUMN(KALINDO[QB])))</f>
        <v/>
      </c>
      <c r="Y678" s="46" t="str">
        <f ca="1">IF(KALINDO[[#This Row],[//]]="","",HYPERLINK("[../DB.xlsx]DB!e"&amp;MATCH(KALINDO[[#This Row],[concat]],[3]!db[NB NOTA_C],0)+1,"&gt;"))</f>
        <v/>
      </c>
      <c r="Z678" s="32" t="str">
        <f ca="1">IF(KALINDO[[#This Row],[ID NOTA]]="",INDIRECT(ADDRESS(ROW()-1,COLUMN())),KALINDO[[#This Row],[ID NOTA]])</f>
        <v>ID NOTA_H</v>
      </c>
    </row>
    <row r="679" spans="1:26" x14ac:dyDescent="0.25">
      <c r="A679" s="32"/>
      <c r="B679" s="29" t="str">
        <f>IF(KALINDO[[#This Row],[N_ID]]="","",INDEX(Table1[ID],MATCH(KALINDO[[#This Row],[N_ID]],Table1[N_ID],0)))</f>
        <v/>
      </c>
      <c r="C679" s="29" t="str">
        <f ca="1">IF(KALINDO[[#This Row],[//]]="","",HYPERLINK("[NOTA.xlsx]NOTA!D"&amp;KALINDO[[#This Row],[//]]+2,"&gt;"))</f>
        <v/>
      </c>
      <c r="D679" s="29" t="str">
        <f>IF(KALINDO[[#This Row],[ID NOTA]]="","",INDEX(Table1[QB],MATCH(KALINDO[[#This Row],[ID NOTA]],Table1[ID],0)))</f>
        <v/>
      </c>
      <c r="E67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79" s="29"/>
      <c r="G679" s="30" t="str">
        <f ca="1">IF(KALINDO[[#This Row],[N_ID]]="","",INDEX(INDIRECT($2:$2),KALINDO[[#This Row],[//]]))</f>
        <v/>
      </c>
      <c r="H679" s="30" t="str">
        <f ca="1">IF(KALINDO[[#This Row],[N_ID]]="","",INDEX(INDIRECT($2:$2),KALINDO[[#This Row],[//]]))</f>
        <v/>
      </c>
      <c r="I679" s="32" t="str">
        <f ca="1">IF(KALINDO[[#This Row],[N_ID]]="","",INDEX(INDIRECT($2:$2),KALINDO[[#This Row],[//]]))</f>
        <v/>
      </c>
      <c r="J679" s="32" t="str">
        <f ca="1">IF(KALINDO[[#This Row],[//]]="","",INDEX([3]!db[NB PAJAK],KALINDO[[#This Row],[stt]]-1))</f>
        <v/>
      </c>
      <c r="K679" s="29" t="str">
        <f ca="1">IF(KALINDO[[#This Row],[//]]="","",INDEX(INDIRECT($2:$2),KALINDO[[#This Row],[//]]))</f>
        <v/>
      </c>
      <c r="L679" s="29" t="str">
        <f ca="1">IF(KALINDO[[#This Row],[//]]="","",INDEX(INDIRECT($2:$2),KALINDO[[#This Row],[//]]))</f>
        <v/>
      </c>
      <c r="M679" s="29" t="str">
        <f ca="1">IF(KALINDO[[#This Row],[//]]="","",INDEX(INDIRECT($2:$2),KALINDO[[#This Row],[//]]))</f>
        <v/>
      </c>
      <c r="N679" s="33" t="str">
        <f ca="1">IF(KALINDO[[#This Row],[//]]="","",INDEX(INDIRECT($2:$2),KALINDO[[#This Row],[//]]))</f>
        <v/>
      </c>
      <c r="O679" s="44" t="str">
        <f ca="1">IF(KALINDO[[#This Row],[//]]="","",INDEX(INDIRECT($2:$2),KALINDO[[#This Row],[//]]))</f>
        <v/>
      </c>
      <c r="P679" s="44" t="str">
        <f ca="1">IF(KALINDO[[#This Row],[//]]="","",IF(INDEX(INDIRECT($2:$2),KALINDO[[#This Row],[//]])="","",INDEX(INDIRECT($2:$2),KALINDO[[#This Row],[//]])))</f>
        <v/>
      </c>
      <c r="Q679" s="33" t="str">
        <f ca="1">IF(KALINDO[[#This Row],[//]]="","",INDEX(INDIRECT($2:$2),KALINDO[[#This Row],[//]]))</f>
        <v/>
      </c>
      <c r="R6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79" s="45" t="str">
        <f ca="1">IF(KALINDO[[#This Row],[//]]="","",IF(INDEX(INDIRECT($2:$2),KALINDO[[#This Row],[//]])="","",INDEX(INDIRECT($2:$2),KALINDO[[#This Row],[//]])))</f>
        <v/>
      </c>
      <c r="U679" s="32" t="str">
        <f ca="1">IF(KALINDO[[#This Row],[//]]="","",INDEX(INDIRECT($2:$2),KALINDO[[#This Row],[//]]))</f>
        <v/>
      </c>
      <c r="V679" s="32" t="str">
        <f ca="1">LOWER(SUBSTITUTE(SUBSTITUTE(SUBSTITUTE(SUBSTITUTE(SUBSTITUTE(SUBSTITUTE(SUBSTITUTE(KALINDO[[#This Row],[N.B.nota]]," ",""),"-",""),"(",""),")",""),".",""),",",""),"/",""))</f>
        <v/>
      </c>
      <c r="W679" s="32" t="str">
        <f ca="1">IF(KALINDO[[#This Row],[concat]]="","",MATCH(KALINDO[[#This Row],[concat]],[3]!db[NB NOTA_C],0)+1)</f>
        <v/>
      </c>
      <c r="X679" s="32" t="str">
        <f ca="1">IF(KALINDO[[#This Row],[N.B.nota]]="","",ADDRESS(ROW(KALINDO[QB]),COLUMN(KALINDO[QB]))&amp;":"&amp;ADDRESS(ROW(),COLUMN(KALINDO[QB])))</f>
        <v/>
      </c>
      <c r="Y679" s="46" t="str">
        <f ca="1">IF(KALINDO[[#This Row],[//]]="","",HYPERLINK("[../DB.xlsx]DB!e"&amp;MATCH(KALINDO[[#This Row],[concat]],[3]!db[NB NOTA_C],0)+1,"&gt;"))</f>
        <v/>
      </c>
      <c r="Z679" s="32" t="str">
        <f ca="1">IF(KALINDO[[#This Row],[ID NOTA]]="",INDIRECT(ADDRESS(ROW()-1,COLUMN())),KALINDO[[#This Row],[ID NOTA]])</f>
        <v>ID NOTA_H</v>
      </c>
    </row>
    <row r="680" spans="1:26" x14ac:dyDescent="0.25">
      <c r="A680" s="32"/>
      <c r="B680" s="29" t="str">
        <f>IF(KALINDO[[#This Row],[N_ID]]="","",INDEX(Table1[ID],MATCH(KALINDO[[#This Row],[N_ID]],Table1[N_ID],0)))</f>
        <v/>
      </c>
      <c r="C680" s="29" t="str">
        <f ca="1">IF(KALINDO[[#This Row],[//]]="","",HYPERLINK("[NOTA.xlsx]NOTA!D"&amp;KALINDO[[#This Row],[//]]+2,"&gt;"))</f>
        <v/>
      </c>
      <c r="D680" s="29" t="str">
        <f>IF(KALINDO[[#This Row],[ID NOTA]]="","",INDEX(Table1[QB],MATCH(KALINDO[[#This Row],[ID NOTA]],Table1[ID],0)))</f>
        <v/>
      </c>
      <c r="E68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80" s="29"/>
      <c r="G680" s="30" t="str">
        <f ca="1">IF(KALINDO[[#This Row],[N_ID]]="","",INDEX(INDIRECT($2:$2),KALINDO[[#This Row],[//]]))</f>
        <v/>
      </c>
      <c r="H680" s="30" t="str">
        <f ca="1">IF(KALINDO[[#This Row],[N_ID]]="","",INDEX(INDIRECT($2:$2),KALINDO[[#This Row],[//]]))</f>
        <v/>
      </c>
      <c r="I680" s="32" t="str">
        <f ca="1">IF(KALINDO[[#This Row],[N_ID]]="","",INDEX(INDIRECT($2:$2),KALINDO[[#This Row],[//]]))</f>
        <v/>
      </c>
      <c r="J680" s="32" t="str">
        <f ca="1">IF(KALINDO[[#This Row],[//]]="","",INDEX([3]!db[NB PAJAK],KALINDO[[#This Row],[stt]]-1))</f>
        <v/>
      </c>
      <c r="K680" s="29" t="str">
        <f ca="1">IF(KALINDO[[#This Row],[//]]="","",INDEX(INDIRECT($2:$2),KALINDO[[#This Row],[//]]))</f>
        <v/>
      </c>
      <c r="L680" s="29" t="str">
        <f ca="1">IF(KALINDO[[#This Row],[//]]="","",INDEX(INDIRECT($2:$2),KALINDO[[#This Row],[//]]))</f>
        <v/>
      </c>
      <c r="M680" s="29" t="str">
        <f ca="1">IF(KALINDO[[#This Row],[//]]="","",INDEX(INDIRECT($2:$2),KALINDO[[#This Row],[//]]))</f>
        <v/>
      </c>
      <c r="N680" s="33" t="str">
        <f ca="1">IF(KALINDO[[#This Row],[//]]="","",INDEX(INDIRECT($2:$2),KALINDO[[#This Row],[//]]))</f>
        <v/>
      </c>
      <c r="O680" s="44" t="str">
        <f ca="1">IF(KALINDO[[#This Row],[//]]="","",INDEX(INDIRECT($2:$2),KALINDO[[#This Row],[//]]))</f>
        <v/>
      </c>
      <c r="P680" s="44" t="str">
        <f ca="1">IF(KALINDO[[#This Row],[//]]="","",IF(INDEX(INDIRECT($2:$2),KALINDO[[#This Row],[//]])="","",INDEX(INDIRECT($2:$2),KALINDO[[#This Row],[//]])))</f>
        <v/>
      </c>
      <c r="Q680" s="33" t="str">
        <f ca="1">IF(KALINDO[[#This Row],[//]]="","",INDEX(INDIRECT($2:$2),KALINDO[[#This Row],[//]]))</f>
        <v/>
      </c>
      <c r="R6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80" s="45" t="str">
        <f ca="1">IF(KALINDO[[#This Row],[//]]="","",IF(INDEX(INDIRECT($2:$2),KALINDO[[#This Row],[//]])="","",INDEX(INDIRECT($2:$2),KALINDO[[#This Row],[//]])))</f>
        <v/>
      </c>
      <c r="U680" s="32" t="str">
        <f ca="1">IF(KALINDO[[#This Row],[//]]="","",INDEX(INDIRECT($2:$2),KALINDO[[#This Row],[//]]))</f>
        <v/>
      </c>
      <c r="V680" s="32" t="str">
        <f ca="1">LOWER(SUBSTITUTE(SUBSTITUTE(SUBSTITUTE(SUBSTITUTE(SUBSTITUTE(SUBSTITUTE(SUBSTITUTE(KALINDO[[#This Row],[N.B.nota]]," ",""),"-",""),"(",""),")",""),".",""),",",""),"/",""))</f>
        <v/>
      </c>
      <c r="W680" s="32" t="str">
        <f ca="1">IF(KALINDO[[#This Row],[concat]]="","",MATCH(KALINDO[[#This Row],[concat]],[3]!db[NB NOTA_C],0)+1)</f>
        <v/>
      </c>
      <c r="X680" s="32" t="str">
        <f ca="1">IF(KALINDO[[#This Row],[N.B.nota]]="","",ADDRESS(ROW(KALINDO[QB]),COLUMN(KALINDO[QB]))&amp;":"&amp;ADDRESS(ROW(),COLUMN(KALINDO[QB])))</f>
        <v/>
      </c>
      <c r="Y680" s="46" t="str">
        <f ca="1">IF(KALINDO[[#This Row],[//]]="","",HYPERLINK("[../DB.xlsx]DB!e"&amp;MATCH(KALINDO[[#This Row],[concat]],[3]!db[NB NOTA_C],0)+1,"&gt;"))</f>
        <v/>
      </c>
      <c r="Z680" s="32" t="str">
        <f ca="1">IF(KALINDO[[#This Row],[ID NOTA]]="",INDIRECT(ADDRESS(ROW()-1,COLUMN())),KALINDO[[#This Row],[ID NOTA]])</f>
        <v>ID NOTA_H</v>
      </c>
    </row>
    <row r="681" spans="1:26" x14ac:dyDescent="0.25">
      <c r="A681" s="32"/>
      <c r="B681" s="29" t="str">
        <f>IF(KALINDO[[#This Row],[N_ID]]="","",INDEX(Table1[ID],MATCH(KALINDO[[#This Row],[N_ID]],Table1[N_ID],0)))</f>
        <v/>
      </c>
      <c r="C681" s="29" t="str">
        <f ca="1">IF(KALINDO[[#This Row],[//]]="","",HYPERLINK("[NOTA.xlsx]NOTA!D"&amp;KALINDO[[#This Row],[//]]+2,"&gt;"))</f>
        <v/>
      </c>
      <c r="D681" s="29" t="str">
        <f>IF(KALINDO[[#This Row],[ID NOTA]]="","",INDEX(Table1[QB],MATCH(KALINDO[[#This Row],[ID NOTA]],Table1[ID],0)))</f>
        <v/>
      </c>
      <c r="E68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81" s="29"/>
      <c r="G681" s="30" t="str">
        <f ca="1">IF(KALINDO[[#This Row],[N_ID]]="","",INDEX(INDIRECT($2:$2),KALINDO[[#This Row],[//]]))</f>
        <v/>
      </c>
      <c r="H681" s="30" t="str">
        <f ca="1">IF(KALINDO[[#This Row],[N_ID]]="","",INDEX(INDIRECT($2:$2),KALINDO[[#This Row],[//]]))</f>
        <v/>
      </c>
      <c r="I681" s="32" t="str">
        <f ca="1">IF(KALINDO[[#This Row],[N_ID]]="","",INDEX(INDIRECT($2:$2),KALINDO[[#This Row],[//]]))</f>
        <v/>
      </c>
      <c r="J681" s="32" t="str">
        <f ca="1">IF(KALINDO[[#This Row],[//]]="","",INDEX([3]!db[NB PAJAK],KALINDO[[#This Row],[stt]]-1))</f>
        <v/>
      </c>
      <c r="K681" s="29" t="str">
        <f ca="1">IF(KALINDO[[#This Row],[//]]="","",INDEX(INDIRECT($2:$2),KALINDO[[#This Row],[//]]))</f>
        <v/>
      </c>
      <c r="L681" s="29" t="str">
        <f ca="1">IF(KALINDO[[#This Row],[//]]="","",INDEX(INDIRECT($2:$2),KALINDO[[#This Row],[//]]))</f>
        <v/>
      </c>
      <c r="M681" s="29" t="str">
        <f ca="1">IF(KALINDO[[#This Row],[//]]="","",INDEX(INDIRECT($2:$2),KALINDO[[#This Row],[//]]))</f>
        <v/>
      </c>
      <c r="N681" s="33" t="str">
        <f ca="1">IF(KALINDO[[#This Row],[//]]="","",INDEX(INDIRECT($2:$2),KALINDO[[#This Row],[//]]))</f>
        <v/>
      </c>
      <c r="O681" s="44" t="str">
        <f ca="1">IF(KALINDO[[#This Row],[//]]="","",INDEX(INDIRECT($2:$2),KALINDO[[#This Row],[//]]))</f>
        <v/>
      </c>
      <c r="P681" s="44" t="str">
        <f ca="1">IF(KALINDO[[#This Row],[//]]="","",IF(INDEX(INDIRECT($2:$2),KALINDO[[#This Row],[//]])="","",INDEX(INDIRECT($2:$2),KALINDO[[#This Row],[//]])))</f>
        <v/>
      </c>
      <c r="Q681" s="33" t="str">
        <f ca="1">IF(KALINDO[[#This Row],[//]]="","",INDEX(INDIRECT($2:$2),KALINDO[[#This Row],[//]]))</f>
        <v/>
      </c>
      <c r="R6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81" s="45" t="str">
        <f ca="1">IF(KALINDO[[#This Row],[//]]="","",IF(INDEX(INDIRECT($2:$2),KALINDO[[#This Row],[//]])="","",INDEX(INDIRECT($2:$2),KALINDO[[#This Row],[//]])))</f>
        <v/>
      </c>
      <c r="U681" s="32" t="str">
        <f ca="1">IF(KALINDO[[#This Row],[//]]="","",INDEX(INDIRECT($2:$2),KALINDO[[#This Row],[//]]))</f>
        <v/>
      </c>
      <c r="V681" s="32" t="str">
        <f ca="1">LOWER(SUBSTITUTE(SUBSTITUTE(SUBSTITUTE(SUBSTITUTE(SUBSTITUTE(SUBSTITUTE(SUBSTITUTE(KALINDO[[#This Row],[N.B.nota]]," ",""),"-",""),"(",""),")",""),".",""),",",""),"/",""))</f>
        <v/>
      </c>
      <c r="W681" s="32" t="str">
        <f ca="1">IF(KALINDO[[#This Row],[concat]]="","",MATCH(KALINDO[[#This Row],[concat]],[3]!db[NB NOTA_C],0)+1)</f>
        <v/>
      </c>
      <c r="X681" s="32" t="str">
        <f ca="1">IF(KALINDO[[#This Row],[N.B.nota]]="","",ADDRESS(ROW(KALINDO[QB]),COLUMN(KALINDO[QB]))&amp;":"&amp;ADDRESS(ROW(),COLUMN(KALINDO[QB])))</f>
        <v/>
      </c>
      <c r="Y681" s="46" t="str">
        <f ca="1">IF(KALINDO[[#This Row],[//]]="","",HYPERLINK("[../DB.xlsx]DB!e"&amp;MATCH(KALINDO[[#This Row],[concat]],[3]!db[NB NOTA_C],0)+1,"&gt;"))</f>
        <v/>
      </c>
      <c r="Z681" s="32" t="str">
        <f ca="1">IF(KALINDO[[#This Row],[ID NOTA]]="",INDIRECT(ADDRESS(ROW()-1,COLUMN())),KALINDO[[#This Row],[ID NOTA]])</f>
        <v>ID NOTA_H</v>
      </c>
    </row>
    <row r="682" spans="1:26" x14ac:dyDescent="0.25">
      <c r="A682" s="32"/>
      <c r="B682" s="29" t="str">
        <f>IF(KALINDO[[#This Row],[N_ID]]="","",INDEX(Table1[ID],MATCH(KALINDO[[#This Row],[N_ID]],Table1[N_ID],0)))</f>
        <v/>
      </c>
      <c r="C682" s="29" t="str">
        <f ca="1">IF(KALINDO[[#This Row],[//]]="","",HYPERLINK("[NOTA.xlsx]NOTA!D"&amp;KALINDO[[#This Row],[//]]+2,"&gt;"))</f>
        <v/>
      </c>
      <c r="D682" s="29" t="str">
        <f>IF(KALINDO[[#This Row],[ID NOTA]]="","",INDEX(Table1[QB],MATCH(KALINDO[[#This Row],[ID NOTA]],Table1[ID],0)))</f>
        <v/>
      </c>
      <c r="E68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82" s="29"/>
      <c r="G682" s="30" t="str">
        <f ca="1">IF(KALINDO[[#This Row],[N_ID]]="","",INDEX(INDIRECT($2:$2),KALINDO[[#This Row],[//]]))</f>
        <v/>
      </c>
      <c r="H682" s="30" t="str">
        <f ca="1">IF(KALINDO[[#This Row],[N_ID]]="","",INDEX(INDIRECT($2:$2),KALINDO[[#This Row],[//]]))</f>
        <v/>
      </c>
      <c r="I682" s="32" t="str">
        <f ca="1">IF(KALINDO[[#This Row],[N_ID]]="","",INDEX(INDIRECT($2:$2),KALINDO[[#This Row],[//]]))</f>
        <v/>
      </c>
      <c r="J682" s="32" t="str">
        <f ca="1">IF(KALINDO[[#This Row],[//]]="","",INDEX([3]!db[NB PAJAK],KALINDO[[#This Row],[stt]]-1))</f>
        <v/>
      </c>
      <c r="K682" s="29" t="str">
        <f ca="1">IF(KALINDO[[#This Row],[//]]="","",INDEX(INDIRECT($2:$2),KALINDO[[#This Row],[//]]))</f>
        <v/>
      </c>
      <c r="L682" s="29" t="str">
        <f ca="1">IF(KALINDO[[#This Row],[//]]="","",INDEX(INDIRECT($2:$2),KALINDO[[#This Row],[//]]))</f>
        <v/>
      </c>
      <c r="M682" s="29" t="str">
        <f ca="1">IF(KALINDO[[#This Row],[//]]="","",INDEX(INDIRECT($2:$2),KALINDO[[#This Row],[//]]))</f>
        <v/>
      </c>
      <c r="N682" s="33" t="str">
        <f ca="1">IF(KALINDO[[#This Row],[//]]="","",INDEX(INDIRECT($2:$2),KALINDO[[#This Row],[//]]))</f>
        <v/>
      </c>
      <c r="O682" s="44" t="str">
        <f ca="1">IF(KALINDO[[#This Row],[//]]="","",INDEX(INDIRECT($2:$2),KALINDO[[#This Row],[//]]))</f>
        <v/>
      </c>
      <c r="P682" s="44" t="str">
        <f ca="1">IF(KALINDO[[#This Row],[//]]="","",IF(INDEX(INDIRECT($2:$2),KALINDO[[#This Row],[//]])="","",INDEX(INDIRECT($2:$2),KALINDO[[#This Row],[//]])))</f>
        <v/>
      </c>
      <c r="Q682" s="33" t="str">
        <f ca="1">IF(KALINDO[[#This Row],[//]]="","",INDEX(INDIRECT($2:$2),KALINDO[[#This Row],[//]]))</f>
        <v/>
      </c>
      <c r="R6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82" s="45" t="str">
        <f ca="1">IF(KALINDO[[#This Row],[//]]="","",IF(INDEX(INDIRECT($2:$2),KALINDO[[#This Row],[//]])="","",INDEX(INDIRECT($2:$2),KALINDO[[#This Row],[//]])))</f>
        <v/>
      </c>
      <c r="U682" s="32" t="str">
        <f ca="1">IF(KALINDO[[#This Row],[//]]="","",INDEX(INDIRECT($2:$2),KALINDO[[#This Row],[//]]))</f>
        <v/>
      </c>
      <c r="V682" s="32" t="str">
        <f ca="1">LOWER(SUBSTITUTE(SUBSTITUTE(SUBSTITUTE(SUBSTITUTE(SUBSTITUTE(SUBSTITUTE(SUBSTITUTE(KALINDO[[#This Row],[N.B.nota]]," ",""),"-",""),"(",""),")",""),".",""),",",""),"/",""))</f>
        <v/>
      </c>
      <c r="W682" s="32" t="str">
        <f ca="1">IF(KALINDO[[#This Row],[concat]]="","",MATCH(KALINDO[[#This Row],[concat]],[3]!db[NB NOTA_C],0)+1)</f>
        <v/>
      </c>
      <c r="X682" s="32" t="str">
        <f ca="1">IF(KALINDO[[#This Row],[N.B.nota]]="","",ADDRESS(ROW(KALINDO[QB]),COLUMN(KALINDO[QB]))&amp;":"&amp;ADDRESS(ROW(),COLUMN(KALINDO[QB])))</f>
        <v/>
      </c>
      <c r="Y682" s="46" t="str">
        <f ca="1">IF(KALINDO[[#This Row],[//]]="","",HYPERLINK("[../DB.xlsx]DB!e"&amp;MATCH(KALINDO[[#This Row],[concat]],[3]!db[NB NOTA_C],0)+1,"&gt;"))</f>
        <v/>
      </c>
      <c r="Z682" s="32" t="str">
        <f ca="1">IF(KALINDO[[#This Row],[ID NOTA]]="",INDIRECT(ADDRESS(ROW()-1,COLUMN())),KALINDO[[#This Row],[ID NOTA]])</f>
        <v>ID NOTA_H</v>
      </c>
    </row>
    <row r="683" spans="1:26" x14ac:dyDescent="0.25">
      <c r="A683" s="32"/>
      <c r="B683" s="29" t="str">
        <f>IF(KALINDO[[#This Row],[N_ID]]="","",INDEX(Table1[ID],MATCH(KALINDO[[#This Row],[N_ID]],Table1[N_ID],0)))</f>
        <v/>
      </c>
      <c r="C683" s="29" t="str">
        <f ca="1">IF(KALINDO[[#This Row],[//]]="","",HYPERLINK("[NOTA.xlsx]NOTA!D"&amp;KALINDO[[#This Row],[//]]+2,"&gt;"))</f>
        <v/>
      </c>
      <c r="D683" s="29" t="str">
        <f>IF(KALINDO[[#This Row],[ID NOTA]]="","",INDEX(Table1[QB],MATCH(KALINDO[[#This Row],[ID NOTA]],Table1[ID],0)))</f>
        <v/>
      </c>
      <c r="E68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83" s="29"/>
      <c r="G683" s="30" t="str">
        <f ca="1">IF(KALINDO[[#This Row],[N_ID]]="","",INDEX(INDIRECT($2:$2),KALINDO[[#This Row],[//]]))</f>
        <v/>
      </c>
      <c r="H683" s="30" t="str">
        <f ca="1">IF(KALINDO[[#This Row],[N_ID]]="","",INDEX(INDIRECT($2:$2),KALINDO[[#This Row],[//]]))</f>
        <v/>
      </c>
      <c r="I683" s="32" t="str">
        <f ca="1">IF(KALINDO[[#This Row],[N_ID]]="","",INDEX(INDIRECT($2:$2),KALINDO[[#This Row],[//]]))</f>
        <v/>
      </c>
      <c r="J683" s="32" t="str">
        <f ca="1">IF(KALINDO[[#This Row],[//]]="","",INDEX([3]!db[NB PAJAK],KALINDO[[#This Row],[stt]]-1))</f>
        <v/>
      </c>
      <c r="K683" s="29" t="str">
        <f ca="1">IF(KALINDO[[#This Row],[//]]="","",INDEX(INDIRECT($2:$2),KALINDO[[#This Row],[//]]))</f>
        <v/>
      </c>
      <c r="L683" s="29" t="str">
        <f ca="1">IF(KALINDO[[#This Row],[//]]="","",INDEX(INDIRECT($2:$2),KALINDO[[#This Row],[//]]))</f>
        <v/>
      </c>
      <c r="M683" s="29" t="str">
        <f ca="1">IF(KALINDO[[#This Row],[//]]="","",INDEX(INDIRECT($2:$2),KALINDO[[#This Row],[//]]))</f>
        <v/>
      </c>
      <c r="N683" s="33" t="str">
        <f ca="1">IF(KALINDO[[#This Row],[//]]="","",INDEX(INDIRECT($2:$2),KALINDO[[#This Row],[//]]))</f>
        <v/>
      </c>
      <c r="O683" s="44" t="str">
        <f ca="1">IF(KALINDO[[#This Row],[//]]="","",INDEX(INDIRECT($2:$2),KALINDO[[#This Row],[//]]))</f>
        <v/>
      </c>
      <c r="P683" s="44" t="str">
        <f ca="1">IF(KALINDO[[#This Row],[//]]="","",IF(INDEX(INDIRECT($2:$2),KALINDO[[#This Row],[//]])="","",INDEX(INDIRECT($2:$2),KALINDO[[#This Row],[//]])))</f>
        <v/>
      </c>
      <c r="Q683" s="33" t="str">
        <f ca="1">IF(KALINDO[[#This Row],[//]]="","",INDEX(INDIRECT($2:$2),KALINDO[[#This Row],[//]]))</f>
        <v/>
      </c>
      <c r="R6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83" s="45" t="str">
        <f ca="1">IF(KALINDO[[#This Row],[//]]="","",IF(INDEX(INDIRECT($2:$2),KALINDO[[#This Row],[//]])="","",INDEX(INDIRECT($2:$2),KALINDO[[#This Row],[//]])))</f>
        <v/>
      </c>
      <c r="U683" s="32" t="str">
        <f ca="1">IF(KALINDO[[#This Row],[//]]="","",INDEX(INDIRECT($2:$2),KALINDO[[#This Row],[//]]))</f>
        <v/>
      </c>
      <c r="V683" s="32" t="str">
        <f ca="1">LOWER(SUBSTITUTE(SUBSTITUTE(SUBSTITUTE(SUBSTITUTE(SUBSTITUTE(SUBSTITUTE(SUBSTITUTE(KALINDO[[#This Row],[N.B.nota]]," ",""),"-",""),"(",""),")",""),".",""),",",""),"/",""))</f>
        <v/>
      </c>
      <c r="W683" s="32" t="str">
        <f ca="1">IF(KALINDO[[#This Row],[concat]]="","",MATCH(KALINDO[[#This Row],[concat]],[3]!db[NB NOTA_C],0)+1)</f>
        <v/>
      </c>
      <c r="X683" s="32" t="str">
        <f ca="1">IF(KALINDO[[#This Row],[N.B.nota]]="","",ADDRESS(ROW(KALINDO[QB]),COLUMN(KALINDO[QB]))&amp;":"&amp;ADDRESS(ROW(),COLUMN(KALINDO[QB])))</f>
        <v/>
      </c>
      <c r="Y683" s="46" t="str">
        <f ca="1">IF(KALINDO[[#This Row],[//]]="","",HYPERLINK("[../DB.xlsx]DB!e"&amp;MATCH(KALINDO[[#This Row],[concat]],[3]!db[NB NOTA_C],0)+1,"&gt;"))</f>
        <v/>
      </c>
      <c r="Z683" s="32" t="str">
        <f ca="1">IF(KALINDO[[#This Row],[ID NOTA]]="",INDIRECT(ADDRESS(ROW()-1,COLUMN())),KALINDO[[#This Row],[ID NOTA]])</f>
        <v>ID NOTA_H</v>
      </c>
    </row>
    <row r="684" spans="1:26" x14ac:dyDescent="0.25">
      <c r="A684" s="32"/>
      <c r="B684" s="29" t="str">
        <f>IF(KALINDO[[#This Row],[N_ID]]="","",INDEX(Table1[ID],MATCH(KALINDO[[#This Row],[N_ID]],Table1[N_ID],0)))</f>
        <v/>
      </c>
      <c r="C684" s="29" t="str">
        <f ca="1">IF(KALINDO[[#This Row],[//]]="","",HYPERLINK("[NOTA.xlsx]NOTA!D"&amp;KALINDO[[#This Row],[//]]+2,"&gt;"))</f>
        <v/>
      </c>
      <c r="D684" s="29" t="str">
        <f>IF(KALINDO[[#This Row],[ID NOTA]]="","",INDEX(Table1[QB],MATCH(KALINDO[[#This Row],[ID NOTA]],Table1[ID],0)))</f>
        <v/>
      </c>
      <c r="E68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84" s="29"/>
      <c r="G684" s="30" t="str">
        <f ca="1">IF(KALINDO[[#This Row],[N_ID]]="","",INDEX(INDIRECT($2:$2),KALINDO[[#This Row],[//]]))</f>
        <v/>
      </c>
      <c r="H684" s="30" t="str">
        <f ca="1">IF(KALINDO[[#This Row],[N_ID]]="","",INDEX(INDIRECT($2:$2),KALINDO[[#This Row],[//]]))</f>
        <v/>
      </c>
      <c r="I684" s="32" t="str">
        <f ca="1">IF(KALINDO[[#This Row],[N_ID]]="","",INDEX(INDIRECT($2:$2),KALINDO[[#This Row],[//]]))</f>
        <v/>
      </c>
      <c r="J684" s="32" t="str">
        <f ca="1">IF(KALINDO[[#This Row],[//]]="","",INDEX([3]!db[NB PAJAK],KALINDO[[#This Row],[stt]]-1))</f>
        <v/>
      </c>
      <c r="K684" s="29" t="str">
        <f ca="1">IF(KALINDO[[#This Row],[//]]="","",INDEX(INDIRECT($2:$2),KALINDO[[#This Row],[//]]))</f>
        <v/>
      </c>
      <c r="L684" s="29" t="str">
        <f ca="1">IF(KALINDO[[#This Row],[//]]="","",INDEX(INDIRECT($2:$2),KALINDO[[#This Row],[//]]))</f>
        <v/>
      </c>
      <c r="M684" s="29" t="str">
        <f ca="1">IF(KALINDO[[#This Row],[//]]="","",INDEX(INDIRECT($2:$2),KALINDO[[#This Row],[//]]))</f>
        <v/>
      </c>
      <c r="N684" s="33" t="str">
        <f ca="1">IF(KALINDO[[#This Row],[//]]="","",INDEX(INDIRECT($2:$2),KALINDO[[#This Row],[//]]))</f>
        <v/>
      </c>
      <c r="O684" s="44" t="str">
        <f ca="1">IF(KALINDO[[#This Row],[//]]="","",INDEX(INDIRECT($2:$2),KALINDO[[#This Row],[//]]))</f>
        <v/>
      </c>
      <c r="P684" s="44" t="str">
        <f ca="1">IF(KALINDO[[#This Row],[//]]="","",IF(INDEX(INDIRECT($2:$2),KALINDO[[#This Row],[//]])="","",INDEX(INDIRECT($2:$2),KALINDO[[#This Row],[//]])))</f>
        <v/>
      </c>
      <c r="Q684" s="33" t="str">
        <f ca="1">IF(KALINDO[[#This Row],[//]]="","",INDEX(INDIRECT($2:$2),KALINDO[[#This Row],[//]]))</f>
        <v/>
      </c>
      <c r="R6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84" s="45" t="str">
        <f ca="1">IF(KALINDO[[#This Row],[//]]="","",IF(INDEX(INDIRECT($2:$2),KALINDO[[#This Row],[//]])="","",INDEX(INDIRECT($2:$2),KALINDO[[#This Row],[//]])))</f>
        <v/>
      </c>
      <c r="U684" s="32" t="str">
        <f ca="1">IF(KALINDO[[#This Row],[//]]="","",INDEX(INDIRECT($2:$2),KALINDO[[#This Row],[//]]))</f>
        <v/>
      </c>
      <c r="V684" s="32" t="str">
        <f ca="1">LOWER(SUBSTITUTE(SUBSTITUTE(SUBSTITUTE(SUBSTITUTE(SUBSTITUTE(SUBSTITUTE(SUBSTITUTE(KALINDO[[#This Row],[N.B.nota]]," ",""),"-",""),"(",""),")",""),".",""),",",""),"/",""))</f>
        <v/>
      </c>
      <c r="W684" s="32" t="str">
        <f ca="1">IF(KALINDO[[#This Row],[concat]]="","",MATCH(KALINDO[[#This Row],[concat]],[3]!db[NB NOTA_C],0)+1)</f>
        <v/>
      </c>
      <c r="X684" s="32" t="str">
        <f ca="1">IF(KALINDO[[#This Row],[N.B.nota]]="","",ADDRESS(ROW(KALINDO[QB]),COLUMN(KALINDO[QB]))&amp;":"&amp;ADDRESS(ROW(),COLUMN(KALINDO[QB])))</f>
        <v/>
      </c>
      <c r="Y684" s="46" t="str">
        <f ca="1">IF(KALINDO[[#This Row],[//]]="","",HYPERLINK("[../DB.xlsx]DB!e"&amp;MATCH(KALINDO[[#This Row],[concat]],[3]!db[NB NOTA_C],0)+1,"&gt;"))</f>
        <v/>
      </c>
      <c r="Z684" s="32" t="str">
        <f ca="1">IF(KALINDO[[#This Row],[ID NOTA]]="",INDIRECT(ADDRESS(ROW()-1,COLUMN())),KALINDO[[#This Row],[ID NOTA]])</f>
        <v>ID NOTA_H</v>
      </c>
    </row>
    <row r="685" spans="1:26" x14ac:dyDescent="0.25">
      <c r="A685" s="32"/>
      <c r="B685" s="29" t="str">
        <f>IF(KALINDO[[#This Row],[N_ID]]="","",INDEX(Table1[ID],MATCH(KALINDO[[#This Row],[N_ID]],Table1[N_ID],0)))</f>
        <v/>
      </c>
      <c r="C685" s="29" t="str">
        <f ca="1">IF(KALINDO[[#This Row],[//]]="","",HYPERLINK("[NOTA.xlsx]NOTA!D"&amp;KALINDO[[#This Row],[//]]+2,"&gt;"))</f>
        <v/>
      </c>
      <c r="D685" s="29" t="str">
        <f>IF(KALINDO[[#This Row],[ID NOTA]]="","",INDEX(Table1[QB],MATCH(KALINDO[[#This Row],[ID NOTA]],Table1[ID],0)))</f>
        <v/>
      </c>
      <c r="E68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85" s="29"/>
      <c r="G685" s="30" t="str">
        <f ca="1">IF(KALINDO[[#This Row],[N_ID]]="","",INDEX(INDIRECT($2:$2),KALINDO[[#This Row],[//]]))</f>
        <v/>
      </c>
      <c r="H685" s="30" t="str">
        <f ca="1">IF(KALINDO[[#This Row],[N_ID]]="","",INDEX(INDIRECT($2:$2),KALINDO[[#This Row],[//]]))</f>
        <v/>
      </c>
      <c r="I685" s="32" t="str">
        <f ca="1">IF(KALINDO[[#This Row],[N_ID]]="","",INDEX(INDIRECT($2:$2),KALINDO[[#This Row],[//]]))</f>
        <v/>
      </c>
      <c r="J685" s="32" t="str">
        <f ca="1">IF(KALINDO[[#This Row],[//]]="","",INDEX([3]!db[NB PAJAK],KALINDO[[#This Row],[stt]]-1))</f>
        <v/>
      </c>
      <c r="K685" s="29" t="str">
        <f ca="1">IF(KALINDO[[#This Row],[//]]="","",INDEX(INDIRECT($2:$2),KALINDO[[#This Row],[//]]))</f>
        <v/>
      </c>
      <c r="L685" s="29" t="str">
        <f ca="1">IF(KALINDO[[#This Row],[//]]="","",INDEX(INDIRECT($2:$2),KALINDO[[#This Row],[//]]))</f>
        <v/>
      </c>
      <c r="M685" s="29" t="str">
        <f ca="1">IF(KALINDO[[#This Row],[//]]="","",INDEX(INDIRECT($2:$2),KALINDO[[#This Row],[//]]))</f>
        <v/>
      </c>
      <c r="N685" s="33" t="str">
        <f ca="1">IF(KALINDO[[#This Row],[//]]="","",INDEX(INDIRECT($2:$2),KALINDO[[#This Row],[//]]))</f>
        <v/>
      </c>
      <c r="O685" s="44" t="str">
        <f ca="1">IF(KALINDO[[#This Row],[//]]="","",INDEX(INDIRECT($2:$2),KALINDO[[#This Row],[//]]))</f>
        <v/>
      </c>
      <c r="P685" s="44" t="str">
        <f ca="1">IF(KALINDO[[#This Row],[//]]="","",IF(INDEX(INDIRECT($2:$2),KALINDO[[#This Row],[//]])="","",INDEX(INDIRECT($2:$2),KALINDO[[#This Row],[//]])))</f>
        <v/>
      </c>
      <c r="Q685" s="33" t="str">
        <f ca="1">IF(KALINDO[[#This Row],[//]]="","",INDEX(INDIRECT($2:$2),KALINDO[[#This Row],[//]]))</f>
        <v/>
      </c>
      <c r="R6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85" s="45" t="str">
        <f ca="1">IF(KALINDO[[#This Row],[//]]="","",IF(INDEX(INDIRECT($2:$2),KALINDO[[#This Row],[//]])="","",INDEX(INDIRECT($2:$2),KALINDO[[#This Row],[//]])))</f>
        <v/>
      </c>
      <c r="U685" s="32" t="str">
        <f ca="1">IF(KALINDO[[#This Row],[//]]="","",INDEX(INDIRECT($2:$2),KALINDO[[#This Row],[//]]))</f>
        <v/>
      </c>
      <c r="V685" s="32" t="str">
        <f ca="1">LOWER(SUBSTITUTE(SUBSTITUTE(SUBSTITUTE(SUBSTITUTE(SUBSTITUTE(SUBSTITUTE(SUBSTITUTE(KALINDO[[#This Row],[N.B.nota]]," ",""),"-",""),"(",""),")",""),".",""),",",""),"/",""))</f>
        <v/>
      </c>
      <c r="W685" s="32" t="str">
        <f ca="1">IF(KALINDO[[#This Row],[concat]]="","",MATCH(KALINDO[[#This Row],[concat]],[3]!db[NB NOTA_C],0)+1)</f>
        <v/>
      </c>
      <c r="X685" s="32" t="str">
        <f ca="1">IF(KALINDO[[#This Row],[N.B.nota]]="","",ADDRESS(ROW(KALINDO[QB]),COLUMN(KALINDO[QB]))&amp;":"&amp;ADDRESS(ROW(),COLUMN(KALINDO[QB])))</f>
        <v/>
      </c>
      <c r="Y685" s="46" t="str">
        <f ca="1">IF(KALINDO[[#This Row],[//]]="","",HYPERLINK("[../DB.xlsx]DB!e"&amp;MATCH(KALINDO[[#This Row],[concat]],[3]!db[NB NOTA_C],0)+1,"&gt;"))</f>
        <v/>
      </c>
      <c r="Z685" s="32" t="str">
        <f ca="1">IF(KALINDO[[#This Row],[ID NOTA]]="",INDIRECT(ADDRESS(ROW()-1,COLUMN())),KALINDO[[#This Row],[ID NOTA]])</f>
        <v>ID NOTA_H</v>
      </c>
    </row>
    <row r="686" spans="1:26" x14ac:dyDescent="0.25">
      <c r="A686" s="32"/>
      <c r="B686" s="29" t="str">
        <f>IF(KALINDO[[#This Row],[N_ID]]="","",INDEX(Table1[ID],MATCH(KALINDO[[#This Row],[N_ID]],Table1[N_ID],0)))</f>
        <v/>
      </c>
      <c r="C686" s="29" t="str">
        <f ca="1">IF(KALINDO[[#This Row],[//]]="","",HYPERLINK("[NOTA.xlsx]NOTA!D"&amp;KALINDO[[#This Row],[//]]+2,"&gt;"))</f>
        <v/>
      </c>
      <c r="D686" s="29" t="str">
        <f>IF(KALINDO[[#This Row],[ID NOTA]]="","",INDEX(Table1[QB],MATCH(KALINDO[[#This Row],[ID NOTA]],Table1[ID],0)))</f>
        <v/>
      </c>
      <c r="E68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86" s="29"/>
      <c r="G686" s="30" t="str">
        <f ca="1">IF(KALINDO[[#This Row],[N_ID]]="","",INDEX(INDIRECT($2:$2),KALINDO[[#This Row],[//]]))</f>
        <v/>
      </c>
      <c r="H686" s="30" t="str">
        <f ca="1">IF(KALINDO[[#This Row],[N_ID]]="","",INDEX(INDIRECT($2:$2),KALINDO[[#This Row],[//]]))</f>
        <v/>
      </c>
      <c r="I686" s="32" t="str">
        <f ca="1">IF(KALINDO[[#This Row],[N_ID]]="","",INDEX(INDIRECT($2:$2),KALINDO[[#This Row],[//]]))</f>
        <v/>
      </c>
      <c r="J686" s="32" t="str">
        <f ca="1">IF(KALINDO[[#This Row],[//]]="","",INDEX([3]!db[NB PAJAK],KALINDO[[#This Row],[stt]]-1))</f>
        <v/>
      </c>
      <c r="K686" s="29" t="str">
        <f ca="1">IF(KALINDO[[#This Row],[//]]="","",INDEX(INDIRECT($2:$2),KALINDO[[#This Row],[//]]))</f>
        <v/>
      </c>
      <c r="L686" s="29" t="str">
        <f ca="1">IF(KALINDO[[#This Row],[//]]="","",INDEX(INDIRECT($2:$2),KALINDO[[#This Row],[//]]))</f>
        <v/>
      </c>
      <c r="M686" s="29" t="str">
        <f ca="1">IF(KALINDO[[#This Row],[//]]="","",INDEX(INDIRECT($2:$2),KALINDO[[#This Row],[//]]))</f>
        <v/>
      </c>
      <c r="N686" s="33" t="str">
        <f ca="1">IF(KALINDO[[#This Row],[//]]="","",INDEX(INDIRECT($2:$2),KALINDO[[#This Row],[//]]))</f>
        <v/>
      </c>
      <c r="O686" s="44" t="str">
        <f ca="1">IF(KALINDO[[#This Row],[//]]="","",INDEX(INDIRECT($2:$2),KALINDO[[#This Row],[//]]))</f>
        <v/>
      </c>
      <c r="P686" s="44" t="str">
        <f ca="1">IF(KALINDO[[#This Row],[//]]="","",IF(INDEX(INDIRECT($2:$2),KALINDO[[#This Row],[//]])="","",INDEX(INDIRECT($2:$2),KALINDO[[#This Row],[//]])))</f>
        <v/>
      </c>
      <c r="Q686" s="33" t="str">
        <f ca="1">IF(KALINDO[[#This Row],[//]]="","",INDEX(INDIRECT($2:$2),KALINDO[[#This Row],[//]]))</f>
        <v/>
      </c>
      <c r="R6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86" s="45" t="str">
        <f ca="1">IF(KALINDO[[#This Row],[//]]="","",IF(INDEX(INDIRECT($2:$2),KALINDO[[#This Row],[//]])="","",INDEX(INDIRECT($2:$2),KALINDO[[#This Row],[//]])))</f>
        <v/>
      </c>
      <c r="U686" s="32" t="str">
        <f ca="1">IF(KALINDO[[#This Row],[//]]="","",INDEX(INDIRECT($2:$2),KALINDO[[#This Row],[//]]))</f>
        <v/>
      </c>
      <c r="V686" s="32" t="str">
        <f ca="1">LOWER(SUBSTITUTE(SUBSTITUTE(SUBSTITUTE(SUBSTITUTE(SUBSTITUTE(SUBSTITUTE(SUBSTITUTE(KALINDO[[#This Row],[N.B.nota]]," ",""),"-",""),"(",""),")",""),".",""),",",""),"/",""))</f>
        <v/>
      </c>
      <c r="W686" s="32" t="str">
        <f ca="1">IF(KALINDO[[#This Row],[concat]]="","",MATCH(KALINDO[[#This Row],[concat]],[3]!db[NB NOTA_C],0)+1)</f>
        <v/>
      </c>
      <c r="X686" s="32" t="str">
        <f ca="1">IF(KALINDO[[#This Row],[N.B.nota]]="","",ADDRESS(ROW(KALINDO[QB]),COLUMN(KALINDO[QB]))&amp;":"&amp;ADDRESS(ROW(),COLUMN(KALINDO[QB])))</f>
        <v/>
      </c>
      <c r="Y686" s="46" t="str">
        <f ca="1">IF(KALINDO[[#This Row],[//]]="","",HYPERLINK("[../DB.xlsx]DB!e"&amp;MATCH(KALINDO[[#This Row],[concat]],[3]!db[NB NOTA_C],0)+1,"&gt;"))</f>
        <v/>
      </c>
      <c r="Z686" s="32" t="str">
        <f ca="1">IF(KALINDO[[#This Row],[ID NOTA]]="",INDIRECT(ADDRESS(ROW()-1,COLUMN())),KALINDO[[#This Row],[ID NOTA]])</f>
        <v>ID NOTA_H</v>
      </c>
    </row>
    <row r="687" spans="1:26" x14ac:dyDescent="0.25">
      <c r="A687" s="32"/>
      <c r="B687" s="29" t="str">
        <f>IF(KALINDO[[#This Row],[N_ID]]="","",INDEX(Table1[ID],MATCH(KALINDO[[#This Row],[N_ID]],Table1[N_ID],0)))</f>
        <v/>
      </c>
      <c r="C687" s="29" t="str">
        <f ca="1">IF(KALINDO[[#This Row],[//]]="","",HYPERLINK("[NOTA.xlsx]NOTA!D"&amp;KALINDO[[#This Row],[//]]+2,"&gt;"))</f>
        <v/>
      </c>
      <c r="D687" s="29" t="str">
        <f>IF(KALINDO[[#This Row],[ID NOTA]]="","",INDEX(Table1[QB],MATCH(KALINDO[[#This Row],[ID NOTA]],Table1[ID],0)))</f>
        <v/>
      </c>
      <c r="E68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87" s="29"/>
      <c r="G687" s="30" t="str">
        <f ca="1">IF(KALINDO[[#This Row],[N_ID]]="","",INDEX(INDIRECT($2:$2),KALINDO[[#This Row],[//]]))</f>
        <v/>
      </c>
      <c r="H687" s="30" t="str">
        <f ca="1">IF(KALINDO[[#This Row],[N_ID]]="","",INDEX(INDIRECT($2:$2),KALINDO[[#This Row],[//]]))</f>
        <v/>
      </c>
      <c r="I687" s="32" t="str">
        <f ca="1">IF(KALINDO[[#This Row],[N_ID]]="","",INDEX(INDIRECT($2:$2),KALINDO[[#This Row],[//]]))</f>
        <v/>
      </c>
      <c r="J687" s="32" t="str">
        <f ca="1">IF(KALINDO[[#This Row],[//]]="","",INDEX([3]!db[NB PAJAK],KALINDO[[#This Row],[stt]]-1))</f>
        <v/>
      </c>
      <c r="K687" s="29" t="str">
        <f ca="1">IF(KALINDO[[#This Row],[//]]="","",INDEX(INDIRECT($2:$2),KALINDO[[#This Row],[//]]))</f>
        <v/>
      </c>
      <c r="L687" s="29" t="str">
        <f ca="1">IF(KALINDO[[#This Row],[//]]="","",INDEX(INDIRECT($2:$2),KALINDO[[#This Row],[//]]))</f>
        <v/>
      </c>
      <c r="M687" s="29" t="str">
        <f ca="1">IF(KALINDO[[#This Row],[//]]="","",INDEX(INDIRECT($2:$2),KALINDO[[#This Row],[//]]))</f>
        <v/>
      </c>
      <c r="N687" s="33" t="str">
        <f ca="1">IF(KALINDO[[#This Row],[//]]="","",INDEX(INDIRECT($2:$2),KALINDO[[#This Row],[//]]))</f>
        <v/>
      </c>
      <c r="O687" s="44" t="str">
        <f ca="1">IF(KALINDO[[#This Row],[//]]="","",INDEX(INDIRECT($2:$2),KALINDO[[#This Row],[//]]))</f>
        <v/>
      </c>
      <c r="P687" s="44" t="str">
        <f ca="1">IF(KALINDO[[#This Row],[//]]="","",IF(INDEX(INDIRECT($2:$2),KALINDO[[#This Row],[//]])="","",INDEX(INDIRECT($2:$2),KALINDO[[#This Row],[//]])))</f>
        <v/>
      </c>
      <c r="Q687" s="33" t="str">
        <f ca="1">IF(KALINDO[[#This Row],[//]]="","",INDEX(INDIRECT($2:$2),KALINDO[[#This Row],[//]]))</f>
        <v/>
      </c>
      <c r="R6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87" s="45" t="str">
        <f ca="1">IF(KALINDO[[#This Row],[//]]="","",IF(INDEX(INDIRECT($2:$2),KALINDO[[#This Row],[//]])="","",INDEX(INDIRECT($2:$2),KALINDO[[#This Row],[//]])))</f>
        <v/>
      </c>
      <c r="U687" s="32" t="str">
        <f ca="1">IF(KALINDO[[#This Row],[//]]="","",INDEX(INDIRECT($2:$2),KALINDO[[#This Row],[//]]))</f>
        <v/>
      </c>
      <c r="V687" s="32" t="str">
        <f ca="1">LOWER(SUBSTITUTE(SUBSTITUTE(SUBSTITUTE(SUBSTITUTE(SUBSTITUTE(SUBSTITUTE(SUBSTITUTE(KALINDO[[#This Row],[N.B.nota]]," ",""),"-",""),"(",""),")",""),".",""),",",""),"/",""))</f>
        <v/>
      </c>
      <c r="W687" s="32" t="str">
        <f ca="1">IF(KALINDO[[#This Row],[concat]]="","",MATCH(KALINDO[[#This Row],[concat]],[3]!db[NB NOTA_C],0)+1)</f>
        <v/>
      </c>
      <c r="X687" s="32" t="str">
        <f ca="1">IF(KALINDO[[#This Row],[N.B.nota]]="","",ADDRESS(ROW(KALINDO[QB]),COLUMN(KALINDO[QB]))&amp;":"&amp;ADDRESS(ROW(),COLUMN(KALINDO[QB])))</f>
        <v/>
      </c>
      <c r="Y687" s="46" t="str">
        <f ca="1">IF(KALINDO[[#This Row],[//]]="","",HYPERLINK("[../DB.xlsx]DB!e"&amp;MATCH(KALINDO[[#This Row],[concat]],[3]!db[NB NOTA_C],0)+1,"&gt;"))</f>
        <v/>
      </c>
      <c r="Z687" s="32" t="str">
        <f ca="1">IF(KALINDO[[#This Row],[ID NOTA]]="",INDIRECT(ADDRESS(ROW()-1,COLUMN())),KALINDO[[#This Row],[ID NOTA]])</f>
        <v>ID NOTA_H</v>
      </c>
    </row>
    <row r="688" spans="1:26" x14ac:dyDescent="0.25">
      <c r="A688" s="32"/>
      <c r="B688" s="29" t="str">
        <f>IF(KALINDO[[#This Row],[N_ID]]="","",INDEX(Table1[ID],MATCH(KALINDO[[#This Row],[N_ID]],Table1[N_ID],0)))</f>
        <v/>
      </c>
      <c r="C688" s="29" t="str">
        <f ca="1">IF(KALINDO[[#This Row],[//]]="","",HYPERLINK("[NOTA.xlsx]NOTA!D"&amp;KALINDO[[#This Row],[//]]+2,"&gt;"))</f>
        <v/>
      </c>
      <c r="D688" s="29" t="str">
        <f>IF(KALINDO[[#This Row],[ID NOTA]]="","",INDEX(Table1[QB],MATCH(KALINDO[[#This Row],[ID NOTA]],Table1[ID],0)))</f>
        <v/>
      </c>
      <c r="E68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88" s="29"/>
      <c r="G688" s="30" t="str">
        <f ca="1">IF(KALINDO[[#This Row],[N_ID]]="","",INDEX(INDIRECT($2:$2),KALINDO[[#This Row],[//]]))</f>
        <v/>
      </c>
      <c r="H688" s="30" t="str">
        <f ca="1">IF(KALINDO[[#This Row],[N_ID]]="","",INDEX(INDIRECT($2:$2),KALINDO[[#This Row],[//]]))</f>
        <v/>
      </c>
      <c r="I688" s="32" t="str">
        <f ca="1">IF(KALINDO[[#This Row],[N_ID]]="","",INDEX(INDIRECT($2:$2),KALINDO[[#This Row],[//]]))</f>
        <v/>
      </c>
      <c r="J688" s="32" t="str">
        <f ca="1">IF(KALINDO[[#This Row],[//]]="","",INDEX([3]!db[NB PAJAK],KALINDO[[#This Row],[stt]]-1))</f>
        <v/>
      </c>
      <c r="K688" s="29" t="str">
        <f ca="1">IF(KALINDO[[#This Row],[//]]="","",INDEX(INDIRECT($2:$2),KALINDO[[#This Row],[//]]))</f>
        <v/>
      </c>
      <c r="L688" s="29" t="str">
        <f ca="1">IF(KALINDO[[#This Row],[//]]="","",INDEX(INDIRECT($2:$2),KALINDO[[#This Row],[//]]))</f>
        <v/>
      </c>
      <c r="M688" s="29" t="str">
        <f ca="1">IF(KALINDO[[#This Row],[//]]="","",INDEX(INDIRECT($2:$2),KALINDO[[#This Row],[//]]))</f>
        <v/>
      </c>
      <c r="N688" s="33" t="str">
        <f ca="1">IF(KALINDO[[#This Row],[//]]="","",INDEX(INDIRECT($2:$2),KALINDO[[#This Row],[//]]))</f>
        <v/>
      </c>
      <c r="O688" s="44" t="str">
        <f ca="1">IF(KALINDO[[#This Row],[//]]="","",INDEX(INDIRECT($2:$2),KALINDO[[#This Row],[//]]))</f>
        <v/>
      </c>
      <c r="P688" s="44" t="str">
        <f ca="1">IF(KALINDO[[#This Row],[//]]="","",IF(INDEX(INDIRECT($2:$2),KALINDO[[#This Row],[//]])="","",INDEX(INDIRECT($2:$2),KALINDO[[#This Row],[//]])))</f>
        <v/>
      </c>
      <c r="Q688" s="33" t="str">
        <f ca="1">IF(KALINDO[[#This Row],[//]]="","",INDEX(INDIRECT($2:$2),KALINDO[[#This Row],[//]]))</f>
        <v/>
      </c>
      <c r="R6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88" s="45" t="str">
        <f ca="1">IF(KALINDO[[#This Row],[//]]="","",IF(INDEX(INDIRECT($2:$2),KALINDO[[#This Row],[//]])="","",INDEX(INDIRECT($2:$2),KALINDO[[#This Row],[//]])))</f>
        <v/>
      </c>
      <c r="U688" s="32" t="str">
        <f ca="1">IF(KALINDO[[#This Row],[//]]="","",INDEX(INDIRECT($2:$2),KALINDO[[#This Row],[//]]))</f>
        <v/>
      </c>
      <c r="V688" s="32" t="str">
        <f ca="1">LOWER(SUBSTITUTE(SUBSTITUTE(SUBSTITUTE(SUBSTITUTE(SUBSTITUTE(SUBSTITUTE(SUBSTITUTE(KALINDO[[#This Row],[N.B.nota]]," ",""),"-",""),"(",""),")",""),".",""),",",""),"/",""))</f>
        <v/>
      </c>
      <c r="W688" s="32" t="str">
        <f ca="1">IF(KALINDO[[#This Row],[concat]]="","",MATCH(KALINDO[[#This Row],[concat]],[3]!db[NB NOTA_C],0)+1)</f>
        <v/>
      </c>
      <c r="X688" s="32" t="str">
        <f ca="1">IF(KALINDO[[#This Row],[N.B.nota]]="","",ADDRESS(ROW(KALINDO[QB]),COLUMN(KALINDO[QB]))&amp;":"&amp;ADDRESS(ROW(),COLUMN(KALINDO[QB])))</f>
        <v/>
      </c>
      <c r="Y688" s="46" t="str">
        <f ca="1">IF(KALINDO[[#This Row],[//]]="","",HYPERLINK("[../DB.xlsx]DB!e"&amp;MATCH(KALINDO[[#This Row],[concat]],[3]!db[NB NOTA_C],0)+1,"&gt;"))</f>
        <v/>
      </c>
      <c r="Z688" s="32" t="str">
        <f ca="1">IF(KALINDO[[#This Row],[ID NOTA]]="",INDIRECT(ADDRESS(ROW()-1,COLUMN())),KALINDO[[#This Row],[ID NOTA]])</f>
        <v>ID NOTA_H</v>
      </c>
    </row>
    <row r="689" spans="1:26" x14ac:dyDescent="0.25">
      <c r="A689" s="32"/>
      <c r="B689" s="29" t="str">
        <f>IF(KALINDO[[#This Row],[N_ID]]="","",INDEX(Table1[ID],MATCH(KALINDO[[#This Row],[N_ID]],Table1[N_ID],0)))</f>
        <v/>
      </c>
      <c r="C689" s="29" t="str">
        <f ca="1">IF(KALINDO[[#This Row],[//]]="","",HYPERLINK("[NOTA.xlsx]NOTA!D"&amp;KALINDO[[#This Row],[//]]+2,"&gt;"))</f>
        <v/>
      </c>
      <c r="D689" s="29" t="str">
        <f>IF(KALINDO[[#This Row],[ID NOTA]]="","",INDEX(Table1[QB],MATCH(KALINDO[[#This Row],[ID NOTA]],Table1[ID],0)))</f>
        <v/>
      </c>
      <c r="E68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89" s="29"/>
      <c r="G689" s="30" t="str">
        <f ca="1">IF(KALINDO[[#This Row],[N_ID]]="","",INDEX(INDIRECT($2:$2),KALINDO[[#This Row],[//]]))</f>
        <v/>
      </c>
      <c r="H689" s="30" t="str">
        <f ca="1">IF(KALINDO[[#This Row],[N_ID]]="","",INDEX(INDIRECT($2:$2),KALINDO[[#This Row],[//]]))</f>
        <v/>
      </c>
      <c r="I689" s="32" t="str">
        <f ca="1">IF(KALINDO[[#This Row],[N_ID]]="","",INDEX(INDIRECT($2:$2),KALINDO[[#This Row],[//]]))</f>
        <v/>
      </c>
      <c r="J689" s="32" t="str">
        <f ca="1">IF(KALINDO[[#This Row],[//]]="","",INDEX([3]!db[NB PAJAK],KALINDO[[#This Row],[stt]]-1))</f>
        <v/>
      </c>
      <c r="K689" s="29" t="str">
        <f ca="1">IF(KALINDO[[#This Row],[//]]="","",INDEX(INDIRECT($2:$2),KALINDO[[#This Row],[//]]))</f>
        <v/>
      </c>
      <c r="L689" s="29" t="str">
        <f ca="1">IF(KALINDO[[#This Row],[//]]="","",INDEX(INDIRECT($2:$2),KALINDO[[#This Row],[//]]))</f>
        <v/>
      </c>
      <c r="M689" s="29" t="str">
        <f ca="1">IF(KALINDO[[#This Row],[//]]="","",INDEX(INDIRECT($2:$2),KALINDO[[#This Row],[//]]))</f>
        <v/>
      </c>
      <c r="N689" s="33" t="str">
        <f ca="1">IF(KALINDO[[#This Row],[//]]="","",INDEX(INDIRECT($2:$2),KALINDO[[#This Row],[//]]))</f>
        <v/>
      </c>
      <c r="O689" s="44" t="str">
        <f ca="1">IF(KALINDO[[#This Row],[//]]="","",INDEX(INDIRECT($2:$2),KALINDO[[#This Row],[//]]))</f>
        <v/>
      </c>
      <c r="P689" s="44" t="str">
        <f ca="1">IF(KALINDO[[#This Row],[//]]="","",IF(INDEX(INDIRECT($2:$2),KALINDO[[#This Row],[//]])="","",INDEX(INDIRECT($2:$2),KALINDO[[#This Row],[//]])))</f>
        <v/>
      </c>
      <c r="Q689" s="33" t="str">
        <f ca="1">IF(KALINDO[[#This Row],[//]]="","",INDEX(INDIRECT($2:$2),KALINDO[[#This Row],[//]]))</f>
        <v/>
      </c>
      <c r="R6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89" s="45" t="str">
        <f ca="1">IF(KALINDO[[#This Row],[//]]="","",IF(INDEX(INDIRECT($2:$2),KALINDO[[#This Row],[//]])="","",INDEX(INDIRECT($2:$2),KALINDO[[#This Row],[//]])))</f>
        <v/>
      </c>
      <c r="U689" s="32" t="str">
        <f ca="1">IF(KALINDO[[#This Row],[//]]="","",INDEX(INDIRECT($2:$2),KALINDO[[#This Row],[//]]))</f>
        <v/>
      </c>
      <c r="V689" s="32" t="str">
        <f ca="1">LOWER(SUBSTITUTE(SUBSTITUTE(SUBSTITUTE(SUBSTITUTE(SUBSTITUTE(SUBSTITUTE(SUBSTITUTE(KALINDO[[#This Row],[N.B.nota]]," ",""),"-",""),"(",""),")",""),".",""),",",""),"/",""))</f>
        <v/>
      </c>
      <c r="W689" s="32" t="str">
        <f ca="1">IF(KALINDO[[#This Row],[concat]]="","",MATCH(KALINDO[[#This Row],[concat]],[3]!db[NB NOTA_C],0)+1)</f>
        <v/>
      </c>
      <c r="X689" s="32" t="str">
        <f ca="1">IF(KALINDO[[#This Row],[N.B.nota]]="","",ADDRESS(ROW(KALINDO[QB]),COLUMN(KALINDO[QB]))&amp;":"&amp;ADDRESS(ROW(),COLUMN(KALINDO[QB])))</f>
        <v/>
      </c>
      <c r="Y689" s="46" t="str">
        <f ca="1">IF(KALINDO[[#This Row],[//]]="","",HYPERLINK("[../DB.xlsx]DB!e"&amp;MATCH(KALINDO[[#This Row],[concat]],[3]!db[NB NOTA_C],0)+1,"&gt;"))</f>
        <v/>
      </c>
      <c r="Z689" s="32" t="str">
        <f ca="1">IF(KALINDO[[#This Row],[ID NOTA]]="",INDIRECT(ADDRESS(ROW()-1,COLUMN())),KALINDO[[#This Row],[ID NOTA]])</f>
        <v>ID NOTA_H</v>
      </c>
    </row>
    <row r="690" spans="1:26" x14ac:dyDescent="0.25">
      <c r="A690" s="32"/>
      <c r="B690" s="29" t="str">
        <f>IF(KALINDO[[#This Row],[N_ID]]="","",INDEX(Table1[ID],MATCH(KALINDO[[#This Row],[N_ID]],Table1[N_ID],0)))</f>
        <v/>
      </c>
      <c r="C690" s="29" t="str">
        <f ca="1">IF(KALINDO[[#This Row],[//]]="","",HYPERLINK("[NOTA.xlsx]NOTA!D"&amp;KALINDO[[#This Row],[//]]+2,"&gt;"))</f>
        <v/>
      </c>
      <c r="D690" s="29" t="str">
        <f>IF(KALINDO[[#This Row],[ID NOTA]]="","",INDEX(Table1[QB],MATCH(KALINDO[[#This Row],[ID NOTA]],Table1[ID],0)))</f>
        <v/>
      </c>
      <c r="E69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90" s="29"/>
      <c r="G690" s="30" t="str">
        <f ca="1">IF(KALINDO[[#This Row],[N_ID]]="","",INDEX(INDIRECT($2:$2),KALINDO[[#This Row],[//]]))</f>
        <v/>
      </c>
      <c r="H690" s="30" t="str">
        <f ca="1">IF(KALINDO[[#This Row],[N_ID]]="","",INDEX(INDIRECT($2:$2),KALINDO[[#This Row],[//]]))</f>
        <v/>
      </c>
      <c r="I690" s="32" t="str">
        <f ca="1">IF(KALINDO[[#This Row],[N_ID]]="","",INDEX(INDIRECT($2:$2),KALINDO[[#This Row],[//]]))</f>
        <v/>
      </c>
      <c r="J690" s="32" t="str">
        <f ca="1">IF(KALINDO[[#This Row],[//]]="","",INDEX([3]!db[NB PAJAK],KALINDO[[#This Row],[stt]]-1))</f>
        <v/>
      </c>
      <c r="K690" s="29" t="str">
        <f ca="1">IF(KALINDO[[#This Row],[//]]="","",INDEX(INDIRECT($2:$2),KALINDO[[#This Row],[//]]))</f>
        <v/>
      </c>
      <c r="L690" s="29" t="str">
        <f ca="1">IF(KALINDO[[#This Row],[//]]="","",INDEX(INDIRECT($2:$2),KALINDO[[#This Row],[//]]))</f>
        <v/>
      </c>
      <c r="M690" s="29" t="str">
        <f ca="1">IF(KALINDO[[#This Row],[//]]="","",INDEX(INDIRECT($2:$2),KALINDO[[#This Row],[//]]))</f>
        <v/>
      </c>
      <c r="N690" s="33" t="str">
        <f ca="1">IF(KALINDO[[#This Row],[//]]="","",INDEX(INDIRECT($2:$2),KALINDO[[#This Row],[//]]))</f>
        <v/>
      </c>
      <c r="O690" s="44" t="str">
        <f ca="1">IF(KALINDO[[#This Row],[//]]="","",INDEX(INDIRECT($2:$2),KALINDO[[#This Row],[//]]))</f>
        <v/>
      </c>
      <c r="P690" s="44" t="str">
        <f ca="1">IF(KALINDO[[#This Row],[//]]="","",IF(INDEX(INDIRECT($2:$2),KALINDO[[#This Row],[//]])="","",INDEX(INDIRECT($2:$2),KALINDO[[#This Row],[//]])))</f>
        <v/>
      </c>
      <c r="Q690" s="33" t="str">
        <f ca="1">IF(KALINDO[[#This Row],[//]]="","",INDEX(INDIRECT($2:$2),KALINDO[[#This Row],[//]]))</f>
        <v/>
      </c>
      <c r="R6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90" s="45" t="str">
        <f ca="1">IF(KALINDO[[#This Row],[//]]="","",IF(INDEX(INDIRECT($2:$2),KALINDO[[#This Row],[//]])="","",INDEX(INDIRECT($2:$2),KALINDO[[#This Row],[//]])))</f>
        <v/>
      </c>
      <c r="U690" s="32" t="str">
        <f ca="1">IF(KALINDO[[#This Row],[//]]="","",INDEX(INDIRECT($2:$2),KALINDO[[#This Row],[//]]))</f>
        <v/>
      </c>
      <c r="V690" s="32" t="str">
        <f ca="1">LOWER(SUBSTITUTE(SUBSTITUTE(SUBSTITUTE(SUBSTITUTE(SUBSTITUTE(SUBSTITUTE(SUBSTITUTE(KALINDO[[#This Row],[N.B.nota]]," ",""),"-",""),"(",""),")",""),".",""),",",""),"/",""))</f>
        <v/>
      </c>
      <c r="W690" s="32" t="str">
        <f ca="1">IF(KALINDO[[#This Row],[concat]]="","",MATCH(KALINDO[[#This Row],[concat]],[3]!db[NB NOTA_C],0)+1)</f>
        <v/>
      </c>
      <c r="X690" s="32" t="str">
        <f ca="1">IF(KALINDO[[#This Row],[N.B.nota]]="","",ADDRESS(ROW(KALINDO[QB]),COLUMN(KALINDO[QB]))&amp;":"&amp;ADDRESS(ROW(),COLUMN(KALINDO[QB])))</f>
        <v/>
      </c>
      <c r="Y690" s="46" t="str">
        <f ca="1">IF(KALINDO[[#This Row],[//]]="","",HYPERLINK("[../DB.xlsx]DB!e"&amp;MATCH(KALINDO[[#This Row],[concat]],[3]!db[NB NOTA_C],0)+1,"&gt;"))</f>
        <v/>
      </c>
      <c r="Z690" s="32" t="str">
        <f ca="1">IF(KALINDO[[#This Row],[ID NOTA]]="",INDIRECT(ADDRESS(ROW()-1,COLUMN())),KALINDO[[#This Row],[ID NOTA]])</f>
        <v>ID NOTA_H</v>
      </c>
    </row>
    <row r="691" spans="1:26" x14ac:dyDescent="0.25">
      <c r="A691" s="32"/>
      <c r="B691" s="29" t="str">
        <f>IF(KALINDO[[#This Row],[N_ID]]="","",INDEX(Table1[ID],MATCH(KALINDO[[#This Row],[N_ID]],Table1[N_ID],0)))</f>
        <v/>
      </c>
      <c r="C691" s="29" t="str">
        <f ca="1">IF(KALINDO[[#This Row],[//]]="","",HYPERLINK("[NOTA.xlsx]NOTA!D"&amp;KALINDO[[#This Row],[//]]+2,"&gt;"))</f>
        <v/>
      </c>
      <c r="D691" s="29" t="str">
        <f>IF(KALINDO[[#This Row],[ID NOTA]]="","",INDEX(Table1[QB],MATCH(KALINDO[[#This Row],[ID NOTA]],Table1[ID],0)))</f>
        <v/>
      </c>
      <c r="E69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91" s="29"/>
      <c r="G691" s="30" t="str">
        <f ca="1">IF(KALINDO[[#This Row],[N_ID]]="","",INDEX(INDIRECT($2:$2),KALINDO[[#This Row],[//]]))</f>
        <v/>
      </c>
      <c r="H691" s="30" t="str">
        <f ca="1">IF(KALINDO[[#This Row],[N_ID]]="","",INDEX(INDIRECT($2:$2),KALINDO[[#This Row],[//]]))</f>
        <v/>
      </c>
      <c r="I691" s="32" t="str">
        <f ca="1">IF(KALINDO[[#This Row],[N_ID]]="","",INDEX(INDIRECT($2:$2),KALINDO[[#This Row],[//]]))</f>
        <v/>
      </c>
      <c r="J691" s="32" t="str">
        <f ca="1">IF(KALINDO[[#This Row],[//]]="","",INDEX([3]!db[NB PAJAK],KALINDO[[#This Row],[stt]]-1))</f>
        <v/>
      </c>
      <c r="K691" s="29" t="str">
        <f ca="1">IF(KALINDO[[#This Row],[//]]="","",INDEX(INDIRECT($2:$2),KALINDO[[#This Row],[//]]))</f>
        <v/>
      </c>
      <c r="L691" s="29" t="str">
        <f ca="1">IF(KALINDO[[#This Row],[//]]="","",INDEX(INDIRECT($2:$2),KALINDO[[#This Row],[//]]))</f>
        <v/>
      </c>
      <c r="M691" s="29" t="str">
        <f ca="1">IF(KALINDO[[#This Row],[//]]="","",INDEX(INDIRECT($2:$2),KALINDO[[#This Row],[//]]))</f>
        <v/>
      </c>
      <c r="N691" s="33" t="str">
        <f ca="1">IF(KALINDO[[#This Row],[//]]="","",INDEX(INDIRECT($2:$2),KALINDO[[#This Row],[//]]))</f>
        <v/>
      </c>
      <c r="O691" s="44" t="str">
        <f ca="1">IF(KALINDO[[#This Row],[//]]="","",INDEX(INDIRECT($2:$2),KALINDO[[#This Row],[//]]))</f>
        <v/>
      </c>
      <c r="P691" s="44" t="str">
        <f ca="1">IF(KALINDO[[#This Row],[//]]="","",IF(INDEX(INDIRECT($2:$2),KALINDO[[#This Row],[//]])="","",INDEX(INDIRECT($2:$2),KALINDO[[#This Row],[//]])))</f>
        <v/>
      </c>
      <c r="Q691" s="33" t="str">
        <f ca="1">IF(KALINDO[[#This Row],[//]]="","",INDEX(INDIRECT($2:$2),KALINDO[[#This Row],[//]]))</f>
        <v/>
      </c>
      <c r="R6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91" s="45" t="str">
        <f ca="1">IF(KALINDO[[#This Row],[//]]="","",IF(INDEX(INDIRECT($2:$2),KALINDO[[#This Row],[//]])="","",INDEX(INDIRECT($2:$2),KALINDO[[#This Row],[//]])))</f>
        <v/>
      </c>
      <c r="U691" s="32" t="str">
        <f ca="1">IF(KALINDO[[#This Row],[//]]="","",INDEX(INDIRECT($2:$2),KALINDO[[#This Row],[//]]))</f>
        <v/>
      </c>
      <c r="V691" s="32" t="str">
        <f ca="1">LOWER(SUBSTITUTE(SUBSTITUTE(SUBSTITUTE(SUBSTITUTE(SUBSTITUTE(SUBSTITUTE(SUBSTITUTE(KALINDO[[#This Row],[N.B.nota]]," ",""),"-",""),"(",""),")",""),".",""),",",""),"/",""))</f>
        <v/>
      </c>
      <c r="W691" s="32" t="str">
        <f ca="1">IF(KALINDO[[#This Row],[concat]]="","",MATCH(KALINDO[[#This Row],[concat]],[3]!db[NB NOTA_C],0)+1)</f>
        <v/>
      </c>
      <c r="X691" s="32" t="str">
        <f ca="1">IF(KALINDO[[#This Row],[N.B.nota]]="","",ADDRESS(ROW(KALINDO[QB]),COLUMN(KALINDO[QB]))&amp;":"&amp;ADDRESS(ROW(),COLUMN(KALINDO[QB])))</f>
        <v/>
      </c>
      <c r="Y691" s="46" t="str">
        <f ca="1">IF(KALINDO[[#This Row],[//]]="","",HYPERLINK("[../DB.xlsx]DB!e"&amp;MATCH(KALINDO[[#This Row],[concat]],[3]!db[NB NOTA_C],0)+1,"&gt;"))</f>
        <v/>
      </c>
      <c r="Z691" s="32" t="str">
        <f ca="1">IF(KALINDO[[#This Row],[ID NOTA]]="",INDIRECT(ADDRESS(ROW()-1,COLUMN())),KALINDO[[#This Row],[ID NOTA]])</f>
        <v>ID NOTA_H</v>
      </c>
    </row>
    <row r="692" spans="1:26" x14ac:dyDescent="0.25">
      <c r="A692" s="32"/>
      <c r="B692" s="29" t="str">
        <f>IF(KALINDO[[#This Row],[N_ID]]="","",INDEX(Table1[ID],MATCH(KALINDO[[#This Row],[N_ID]],Table1[N_ID],0)))</f>
        <v/>
      </c>
      <c r="C692" s="29" t="str">
        <f ca="1">IF(KALINDO[[#This Row],[//]]="","",HYPERLINK("[NOTA.xlsx]NOTA!D"&amp;KALINDO[[#This Row],[//]]+2,"&gt;"))</f>
        <v/>
      </c>
      <c r="D692" s="29" t="str">
        <f>IF(KALINDO[[#This Row],[ID NOTA]]="","",INDEX(Table1[QB],MATCH(KALINDO[[#This Row],[ID NOTA]],Table1[ID],0)))</f>
        <v/>
      </c>
      <c r="E69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92" s="29"/>
      <c r="G692" s="30" t="str">
        <f ca="1">IF(KALINDO[[#This Row],[N_ID]]="","",INDEX(INDIRECT($2:$2),KALINDO[[#This Row],[//]]))</f>
        <v/>
      </c>
      <c r="H692" s="30" t="str">
        <f ca="1">IF(KALINDO[[#This Row],[N_ID]]="","",INDEX(INDIRECT($2:$2),KALINDO[[#This Row],[//]]))</f>
        <v/>
      </c>
      <c r="I692" s="32" t="str">
        <f ca="1">IF(KALINDO[[#This Row],[N_ID]]="","",INDEX(INDIRECT($2:$2),KALINDO[[#This Row],[//]]))</f>
        <v/>
      </c>
      <c r="J692" s="32" t="str">
        <f ca="1">IF(KALINDO[[#This Row],[//]]="","",INDEX([3]!db[NB PAJAK],KALINDO[[#This Row],[stt]]-1))</f>
        <v/>
      </c>
      <c r="K692" s="29" t="str">
        <f ca="1">IF(KALINDO[[#This Row],[//]]="","",INDEX(INDIRECT($2:$2),KALINDO[[#This Row],[//]]))</f>
        <v/>
      </c>
      <c r="L692" s="29" t="str">
        <f ca="1">IF(KALINDO[[#This Row],[//]]="","",INDEX(INDIRECT($2:$2),KALINDO[[#This Row],[//]]))</f>
        <v/>
      </c>
      <c r="M692" s="29" t="str">
        <f ca="1">IF(KALINDO[[#This Row],[//]]="","",INDEX(INDIRECT($2:$2),KALINDO[[#This Row],[//]]))</f>
        <v/>
      </c>
      <c r="N692" s="33" t="str">
        <f ca="1">IF(KALINDO[[#This Row],[//]]="","",INDEX(INDIRECT($2:$2),KALINDO[[#This Row],[//]]))</f>
        <v/>
      </c>
      <c r="O692" s="44" t="str">
        <f ca="1">IF(KALINDO[[#This Row],[//]]="","",INDEX(INDIRECT($2:$2),KALINDO[[#This Row],[//]]))</f>
        <v/>
      </c>
      <c r="P692" s="44" t="str">
        <f ca="1">IF(KALINDO[[#This Row],[//]]="","",IF(INDEX(INDIRECT($2:$2),KALINDO[[#This Row],[//]])="","",INDEX(INDIRECT($2:$2),KALINDO[[#This Row],[//]])))</f>
        <v/>
      </c>
      <c r="Q692" s="33" t="str">
        <f ca="1">IF(KALINDO[[#This Row],[//]]="","",INDEX(INDIRECT($2:$2),KALINDO[[#This Row],[//]]))</f>
        <v/>
      </c>
      <c r="R6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92" s="45" t="str">
        <f ca="1">IF(KALINDO[[#This Row],[//]]="","",IF(INDEX(INDIRECT($2:$2),KALINDO[[#This Row],[//]])="","",INDEX(INDIRECT($2:$2),KALINDO[[#This Row],[//]])))</f>
        <v/>
      </c>
      <c r="U692" s="32" t="str">
        <f ca="1">IF(KALINDO[[#This Row],[//]]="","",INDEX(INDIRECT($2:$2),KALINDO[[#This Row],[//]]))</f>
        <v/>
      </c>
      <c r="V692" s="32" t="str">
        <f ca="1">LOWER(SUBSTITUTE(SUBSTITUTE(SUBSTITUTE(SUBSTITUTE(SUBSTITUTE(SUBSTITUTE(SUBSTITUTE(KALINDO[[#This Row],[N.B.nota]]," ",""),"-",""),"(",""),")",""),".",""),",",""),"/",""))</f>
        <v/>
      </c>
      <c r="W692" s="32" t="str">
        <f ca="1">IF(KALINDO[[#This Row],[concat]]="","",MATCH(KALINDO[[#This Row],[concat]],[3]!db[NB NOTA_C],0)+1)</f>
        <v/>
      </c>
      <c r="X692" s="32" t="str">
        <f ca="1">IF(KALINDO[[#This Row],[N.B.nota]]="","",ADDRESS(ROW(KALINDO[QB]),COLUMN(KALINDO[QB]))&amp;":"&amp;ADDRESS(ROW(),COLUMN(KALINDO[QB])))</f>
        <v/>
      </c>
      <c r="Y692" s="46" t="str">
        <f ca="1">IF(KALINDO[[#This Row],[//]]="","",HYPERLINK("[../DB.xlsx]DB!e"&amp;MATCH(KALINDO[[#This Row],[concat]],[3]!db[NB NOTA_C],0)+1,"&gt;"))</f>
        <v/>
      </c>
      <c r="Z692" s="32" t="str">
        <f ca="1">IF(KALINDO[[#This Row],[ID NOTA]]="",INDIRECT(ADDRESS(ROW()-1,COLUMN())),KALINDO[[#This Row],[ID NOTA]])</f>
        <v>ID NOTA_H</v>
      </c>
    </row>
    <row r="693" spans="1:26" x14ac:dyDescent="0.25">
      <c r="A693" s="32"/>
      <c r="B693" s="29" t="str">
        <f>IF(KALINDO[[#This Row],[N_ID]]="","",INDEX(Table1[ID],MATCH(KALINDO[[#This Row],[N_ID]],Table1[N_ID],0)))</f>
        <v/>
      </c>
      <c r="C693" s="29" t="str">
        <f ca="1">IF(KALINDO[[#This Row],[//]]="","",HYPERLINK("[NOTA.xlsx]NOTA!D"&amp;KALINDO[[#This Row],[//]]+2,"&gt;"))</f>
        <v/>
      </c>
      <c r="D693" s="29" t="str">
        <f>IF(KALINDO[[#This Row],[ID NOTA]]="","",INDEX(Table1[QB],MATCH(KALINDO[[#This Row],[ID NOTA]],Table1[ID],0)))</f>
        <v/>
      </c>
      <c r="E69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93" s="29"/>
      <c r="G693" s="30" t="str">
        <f ca="1">IF(KALINDO[[#This Row],[N_ID]]="","",INDEX(INDIRECT($2:$2),KALINDO[[#This Row],[//]]))</f>
        <v/>
      </c>
      <c r="H693" s="30" t="str">
        <f ca="1">IF(KALINDO[[#This Row],[N_ID]]="","",INDEX(INDIRECT($2:$2),KALINDO[[#This Row],[//]]))</f>
        <v/>
      </c>
      <c r="I693" s="32" t="str">
        <f ca="1">IF(KALINDO[[#This Row],[N_ID]]="","",INDEX(INDIRECT($2:$2),KALINDO[[#This Row],[//]]))</f>
        <v/>
      </c>
      <c r="J693" s="32" t="str">
        <f ca="1">IF(KALINDO[[#This Row],[//]]="","",INDEX([3]!db[NB PAJAK],KALINDO[[#This Row],[stt]]-1))</f>
        <v/>
      </c>
      <c r="K693" s="29" t="str">
        <f ca="1">IF(KALINDO[[#This Row],[//]]="","",INDEX(INDIRECT($2:$2),KALINDO[[#This Row],[//]]))</f>
        <v/>
      </c>
      <c r="L693" s="29" t="str">
        <f ca="1">IF(KALINDO[[#This Row],[//]]="","",INDEX(INDIRECT($2:$2),KALINDO[[#This Row],[//]]))</f>
        <v/>
      </c>
      <c r="M693" s="29" t="str">
        <f ca="1">IF(KALINDO[[#This Row],[//]]="","",INDEX(INDIRECT($2:$2),KALINDO[[#This Row],[//]]))</f>
        <v/>
      </c>
      <c r="N693" s="33" t="str">
        <f ca="1">IF(KALINDO[[#This Row],[//]]="","",INDEX(INDIRECT($2:$2),KALINDO[[#This Row],[//]]))</f>
        <v/>
      </c>
      <c r="O693" s="44" t="str">
        <f ca="1">IF(KALINDO[[#This Row],[//]]="","",INDEX(INDIRECT($2:$2),KALINDO[[#This Row],[//]]))</f>
        <v/>
      </c>
      <c r="P693" s="44" t="str">
        <f ca="1">IF(KALINDO[[#This Row],[//]]="","",IF(INDEX(INDIRECT($2:$2),KALINDO[[#This Row],[//]])="","",INDEX(INDIRECT($2:$2),KALINDO[[#This Row],[//]])))</f>
        <v/>
      </c>
      <c r="Q693" s="33" t="str">
        <f ca="1">IF(KALINDO[[#This Row],[//]]="","",INDEX(INDIRECT($2:$2),KALINDO[[#This Row],[//]]))</f>
        <v/>
      </c>
      <c r="R6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93" s="45" t="str">
        <f ca="1">IF(KALINDO[[#This Row],[//]]="","",IF(INDEX(INDIRECT($2:$2),KALINDO[[#This Row],[//]])="","",INDEX(INDIRECT($2:$2),KALINDO[[#This Row],[//]])))</f>
        <v/>
      </c>
      <c r="U693" s="32" t="str">
        <f ca="1">IF(KALINDO[[#This Row],[//]]="","",INDEX(INDIRECT($2:$2),KALINDO[[#This Row],[//]]))</f>
        <v/>
      </c>
      <c r="V693" s="32" t="str">
        <f ca="1">LOWER(SUBSTITUTE(SUBSTITUTE(SUBSTITUTE(SUBSTITUTE(SUBSTITUTE(SUBSTITUTE(SUBSTITUTE(KALINDO[[#This Row],[N.B.nota]]," ",""),"-",""),"(",""),")",""),".",""),",",""),"/",""))</f>
        <v/>
      </c>
      <c r="W693" s="32" t="str">
        <f ca="1">IF(KALINDO[[#This Row],[concat]]="","",MATCH(KALINDO[[#This Row],[concat]],[3]!db[NB NOTA_C],0)+1)</f>
        <v/>
      </c>
      <c r="X693" s="32" t="str">
        <f ca="1">IF(KALINDO[[#This Row],[N.B.nota]]="","",ADDRESS(ROW(KALINDO[QB]),COLUMN(KALINDO[QB]))&amp;":"&amp;ADDRESS(ROW(),COLUMN(KALINDO[QB])))</f>
        <v/>
      </c>
      <c r="Y693" s="46" t="str">
        <f ca="1">IF(KALINDO[[#This Row],[//]]="","",HYPERLINK("[../DB.xlsx]DB!e"&amp;MATCH(KALINDO[[#This Row],[concat]],[3]!db[NB NOTA_C],0)+1,"&gt;"))</f>
        <v/>
      </c>
      <c r="Z693" s="32" t="str">
        <f ca="1">IF(KALINDO[[#This Row],[ID NOTA]]="",INDIRECT(ADDRESS(ROW()-1,COLUMN())),KALINDO[[#This Row],[ID NOTA]])</f>
        <v>ID NOTA_H</v>
      </c>
    </row>
    <row r="694" spans="1:26" x14ac:dyDescent="0.25">
      <c r="A694" s="32"/>
      <c r="B694" s="29" t="str">
        <f>IF(KALINDO[[#This Row],[N_ID]]="","",INDEX(Table1[ID],MATCH(KALINDO[[#This Row],[N_ID]],Table1[N_ID],0)))</f>
        <v/>
      </c>
      <c r="C694" s="29" t="str">
        <f ca="1">IF(KALINDO[[#This Row],[//]]="","",HYPERLINK("[NOTA.xlsx]NOTA!D"&amp;KALINDO[[#This Row],[//]]+2,"&gt;"))</f>
        <v/>
      </c>
      <c r="D694" s="29" t="str">
        <f>IF(KALINDO[[#This Row],[ID NOTA]]="","",INDEX(Table1[QB],MATCH(KALINDO[[#This Row],[ID NOTA]],Table1[ID],0)))</f>
        <v/>
      </c>
      <c r="E69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94" s="29"/>
      <c r="G694" s="30" t="str">
        <f ca="1">IF(KALINDO[[#This Row],[N_ID]]="","",INDEX(INDIRECT($2:$2),KALINDO[[#This Row],[//]]))</f>
        <v/>
      </c>
      <c r="H694" s="30" t="str">
        <f ca="1">IF(KALINDO[[#This Row],[N_ID]]="","",INDEX(INDIRECT($2:$2),KALINDO[[#This Row],[//]]))</f>
        <v/>
      </c>
      <c r="I694" s="32" t="str">
        <f ca="1">IF(KALINDO[[#This Row],[N_ID]]="","",INDEX(INDIRECT($2:$2),KALINDO[[#This Row],[//]]))</f>
        <v/>
      </c>
      <c r="J694" s="32" t="str">
        <f ca="1">IF(KALINDO[[#This Row],[//]]="","",INDEX([3]!db[NB PAJAK],KALINDO[[#This Row],[stt]]-1))</f>
        <v/>
      </c>
      <c r="K694" s="29" t="str">
        <f ca="1">IF(KALINDO[[#This Row],[//]]="","",INDEX(INDIRECT($2:$2),KALINDO[[#This Row],[//]]))</f>
        <v/>
      </c>
      <c r="L694" s="29" t="str">
        <f ca="1">IF(KALINDO[[#This Row],[//]]="","",INDEX(INDIRECT($2:$2),KALINDO[[#This Row],[//]]))</f>
        <v/>
      </c>
      <c r="M694" s="29" t="str">
        <f ca="1">IF(KALINDO[[#This Row],[//]]="","",INDEX(INDIRECT($2:$2),KALINDO[[#This Row],[//]]))</f>
        <v/>
      </c>
      <c r="N694" s="33" t="str">
        <f ca="1">IF(KALINDO[[#This Row],[//]]="","",INDEX(INDIRECT($2:$2),KALINDO[[#This Row],[//]]))</f>
        <v/>
      </c>
      <c r="O694" s="44" t="str">
        <f ca="1">IF(KALINDO[[#This Row],[//]]="","",INDEX(INDIRECT($2:$2),KALINDO[[#This Row],[//]]))</f>
        <v/>
      </c>
      <c r="P694" s="44" t="str">
        <f ca="1">IF(KALINDO[[#This Row],[//]]="","",IF(INDEX(INDIRECT($2:$2),KALINDO[[#This Row],[//]])="","",INDEX(INDIRECT($2:$2),KALINDO[[#This Row],[//]])))</f>
        <v/>
      </c>
      <c r="Q694" s="33" t="str">
        <f ca="1">IF(KALINDO[[#This Row],[//]]="","",INDEX(INDIRECT($2:$2),KALINDO[[#This Row],[//]]))</f>
        <v/>
      </c>
      <c r="R6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94" s="45" t="str">
        <f ca="1">IF(KALINDO[[#This Row],[//]]="","",IF(INDEX(INDIRECT($2:$2),KALINDO[[#This Row],[//]])="","",INDEX(INDIRECT($2:$2),KALINDO[[#This Row],[//]])))</f>
        <v/>
      </c>
      <c r="U694" s="32" t="str">
        <f ca="1">IF(KALINDO[[#This Row],[//]]="","",INDEX(INDIRECT($2:$2),KALINDO[[#This Row],[//]]))</f>
        <v/>
      </c>
      <c r="V694" s="32" t="str">
        <f ca="1">LOWER(SUBSTITUTE(SUBSTITUTE(SUBSTITUTE(SUBSTITUTE(SUBSTITUTE(SUBSTITUTE(SUBSTITUTE(KALINDO[[#This Row],[N.B.nota]]," ",""),"-",""),"(",""),")",""),".",""),",",""),"/",""))</f>
        <v/>
      </c>
      <c r="W694" s="32" t="str">
        <f ca="1">IF(KALINDO[[#This Row],[concat]]="","",MATCH(KALINDO[[#This Row],[concat]],[3]!db[NB NOTA_C],0)+1)</f>
        <v/>
      </c>
      <c r="X694" s="32" t="str">
        <f ca="1">IF(KALINDO[[#This Row],[N.B.nota]]="","",ADDRESS(ROW(KALINDO[QB]),COLUMN(KALINDO[QB]))&amp;":"&amp;ADDRESS(ROW(),COLUMN(KALINDO[QB])))</f>
        <v/>
      </c>
      <c r="Y694" s="46" t="str">
        <f ca="1">IF(KALINDO[[#This Row],[//]]="","",HYPERLINK("[../DB.xlsx]DB!e"&amp;MATCH(KALINDO[[#This Row],[concat]],[3]!db[NB NOTA_C],0)+1,"&gt;"))</f>
        <v/>
      </c>
      <c r="Z694" s="32" t="str">
        <f ca="1">IF(KALINDO[[#This Row],[ID NOTA]]="",INDIRECT(ADDRESS(ROW()-1,COLUMN())),KALINDO[[#This Row],[ID NOTA]])</f>
        <v>ID NOTA_H</v>
      </c>
    </row>
    <row r="695" spans="1:26" x14ac:dyDescent="0.25">
      <c r="A695" s="32"/>
      <c r="B695" s="29" t="str">
        <f>IF(KALINDO[[#This Row],[N_ID]]="","",INDEX(Table1[ID],MATCH(KALINDO[[#This Row],[N_ID]],Table1[N_ID],0)))</f>
        <v/>
      </c>
      <c r="C695" s="29" t="str">
        <f ca="1">IF(KALINDO[[#This Row],[//]]="","",HYPERLINK("[NOTA.xlsx]NOTA!D"&amp;KALINDO[[#This Row],[//]]+2,"&gt;"))</f>
        <v/>
      </c>
      <c r="D695" s="29" t="str">
        <f>IF(KALINDO[[#This Row],[ID NOTA]]="","",INDEX(Table1[QB],MATCH(KALINDO[[#This Row],[ID NOTA]],Table1[ID],0)))</f>
        <v/>
      </c>
      <c r="E69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95" s="29"/>
      <c r="G695" s="30" t="str">
        <f ca="1">IF(KALINDO[[#This Row],[N_ID]]="","",INDEX(INDIRECT($2:$2),KALINDO[[#This Row],[//]]))</f>
        <v/>
      </c>
      <c r="H695" s="30" t="str">
        <f ca="1">IF(KALINDO[[#This Row],[N_ID]]="","",INDEX(INDIRECT($2:$2),KALINDO[[#This Row],[//]]))</f>
        <v/>
      </c>
      <c r="I695" s="32" t="str">
        <f ca="1">IF(KALINDO[[#This Row],[N_ID]]="","",INDEX(INDIRECT($2:$2),KALINDO[[#This Row],[//]]))</f>
        <v/>
      </c>
      <c r="J695" s="32" t="str">
        <f ca="1">IF(KALINDO[[#This Row],[//]]="","",INDEX([3]!db[NB PAJAK],KALINDO[[#This Row],[stt]]-1))</f>
        <v/>
      </c>
      <c r="K695" s="29" t="str">
        <f ca="1">IF(KALINDO[[#This Row],[//]]="","",INDEX(INDIRECT($2:$2),KALINDO[[#This Row],[//]]))</f>
        <v/>
      </c>
      <c r="L695" s="29" t="str">
        <f ca="1">IF(KALINDO[[#This Row],[//]]="","",INDEX(INDIRECT($2:$2),KALINDO[[#This Row],[//]]))</f>
        <v/>
      </c>
      <c r="M695" s="29" t="str">
        <f ca="1">IF(KALINDO[[#This Row],[//]]="","",INDEX(INDIRECT($2:$2),KALINDO[[#This Row],[//]]))</f>
        <v/>
      </c>
      <c r="N695" s="33" t="str">
        <f ca="1">IF(KALINDO[[#This Row],[//]]="","",INDEX(INDIRECT($2:$2),KALINDO[[#This Row],[//]]))</f>
        <v/>
      </c>
      <c r="O695" s="44" t="str">
        <f ca="1">IF(KALINDO[[#This Row],[//]]="","",INDEX(INDIRECT($2:$2),KALINDO[[#This Row],[//]]))</f>
        <v/>
      </c>
      <c r="P695" s="44" t="str">
        <f ca="1">IF(KALINDO[[#This Row],[//]]="","",IF(INDEX(INDIRECT($2:$2),KALINDO[[#This Row],[//]])="","",INDEX(INDIRECT($2:$2),KALINDO[[#This Row],[//]])))</f>
        <v/>
      </c>
      <c r="Q695" s="33" t="str">
        <f ca="1">IF(KALINDO[[#This Row],[//]]="","",INDEX(INDIRECT($2:$2),KALINDO[[#This Row],[//]]))</f>
        <v/>
      </c>
      <c r="R6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95" s="45" t="str">
        <f ca="1">IF(KALINDO[[#This Row],[//]]="","",IF(INDEX(INDIRECT($2:$2),KALINDO[[#This Row],[//]])="","",INDEX(INDIRECT($2:$2),KALINDO[[#This Row],[//]])))</f>
        <v/>
      </c>
      <c r="U695" s="32" t="str">
        <f ca="1">IF(KALINDO[[#This Row],[//]]="","",INDEX(INDIRECT($2:$2),KALINDO[[#This Row],[//]]))</f>
        <v/>
      </c>
      <c r="V695" s="32" t="str">
        <f ca="1">LOWER(SUBSTITUTE(SUBSTITUTE(SUBSTITUTE(SUBSTITUTE(SUBSTITUTE(SUBSTITUTE(SUBSTITUTE(KALINDO[[#This Row],[N.B.nota]]," ",""),"-",""),"(",""),")",""),".",""),",",""),"/",""))</f>
        <v/>
      </c>
      <c r="W695" s="32" t="str">
        <f ca="1">IF(KALINDO[[#This Row],[concat]]="","",MATCH(KALINDO[[#This Row],[concat]],[3]!db[NB NOTA_C],0)+1)</f>
        <v/>
      </c>
      <c r="X695" s="32" t="str">
        <f ca="1">IF(KALINDO[[#This Row],[N.B.nota]]="","",ADDRESS(ROW(KALINDO[QB]),COLUMN(KALINDO[QB]))&amp;":"&amp;ADDRESS(ROW(),COLUMN(KALINDO[QB])))</f>
        <v/>
      </c>
      <c r="Y695" s="46" t="str">
        <f ca="1">IF(KALINDO[[#This Row],[//]]="","",HYPERLINK("[../DB.xlsx]DB!e"&amp;MATCH(KALINDO[[#This Row],[concat]],[3]!db[NB NOTA_C],0)+1,"&gt;"))</f>
        <v/>
      </c>
      <c r="Z695" s="32" t="str">
        <f ca="1">IF(KALINDO[[#This Row],[ID NOTA]]="",INDIRECT(ADDRESS(ROW()-1,COLUMN())),KALINDO[[#This Row],[ID NOTA]])</f>
        <v>ID NOTA_H</v>
      </c>
    </row>
    <row r="696" spans="1:26" x14ac:dyDescent="0.25">
      <c r="A696" s="32"/>
      <c r="B696" s="29" t="str">
        <f>IF(KALINDO[[#This Row],[N_ID]]="","",INDEX(Table1[ID],MATCH(KALINDO[[#This Row],[N_ID]],Table1[N_ID],0)))</f>
        <v/>
      </c>
      <c r="C696" s="29" t="str">
        <f ca="1">IF(KALINDO[[#This Row],[//]]="","",HYPERLINK("[NOTA.xlsx]NOTA!D"&amp;KALINDO[[#This Row],[//]]+2,"&gt;"))</f>
        <v/>
      </c>
      <c r="D696" s="29" t="str">
        <f>IF(KALINDO[[#This Row],[ID NOTA]]="","",INDEX(Table1[QB],MATCH(KALINDO[[#This Row],[ID NOTA]],Table1[ID],0)))</f>
        <v/>
      </c>
      <c r="E69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96" s="29"/>
      <c r="G696" s="30" t="str">
        <f ca="1">IF(KALINDO[[#This Row],[N_ID]]="","",INDEX(INDIRECT($2:$2),KALINDO[[#This Row],[//]]))</f>
        <v/>
      </c>
      <c r="H696" s="30" t="str">
        <f ca="1">IF(KALINDO[[#This Row],[N_ID]]="","",INDEX(INDIRECT($2:$2),KALINDO[[#This Row],[//]]))</f>
        <v/>
      </c>
      <c r="I696" s="32" t="str">
        <f ca="1">IF(KALINDO[[#This Row],[N_ID]]="","",INDEX(INDIRECT($2:$2),KALINDO[[#This Row],[//]]))</f>
        <v/>
      </c>
      <c r="J696" s="32" t="str">
        <f ca="1">IF(KALINDO[[#This Row],[//]]="","",INDEX([3]!db[NB PAJAK],KALINDO[[#This Row],[stt]]-1))</f>
        <v/>
      </c>
      <c r="K696" s="29" t="str">
        <f ca="1">IF(KALINDO[[#This Row],[//]]="","",INDEX(INDIRECT($2:$2),KALINDO[[#This Row],[//]]))</f>
        <v/>
      </c>
      <c r="L696" s="29" t="str">
        <f ca="1">IF(KALINDO[[#This Row],[//]]="","",INDEX(INDIRECT($2:$2),KALINDO[[#This Row],[//]]))</f>
        <v/>
      </c>
      <c r="M696" s="29" t="str">
        <f ca="1">IF(KALINDO[[#This Row],[//]]="","",INDEX(INDIRECT($2:$2),KALINDO[[#This Row],[//]]))</f>
        <v/>
      </c>
      <c r="N696" s="33" t="str">
        <f ca="1">IF(KALINDO[[#This Row],[//]]="","",INDEX(INDIRECT($2:$2),KALINDO[[#This Row],[//]]))</f>
        <v/>
      </c>
      <c r="O696" s="44" t="str">
        <f ca="1">IF(KALINDO[[#This Row],[//]]="","",INDEX(INDIRECT($2:$2),KALINDO[[#This Row],[//]]))</f>
        <v/>
      </c>
      <c r="P696" s="44" t="str">
        <f ca="1">IF(KALINDO[[#This Row],[//]]="","",IF(INDEX(INDIRECT($2:$2),KALINDO[[#This Row],[//]])="","",INDEX(INDIRECT($2:$2),KALINDO[[#This Row],[//]])))</f>
        <v/>
      </c>
      <c r="Q696" s="33" t="str">
        <f ca="1">IF(KALINDO[[#This Row],[//]]="","",INDEX(INDIRECT($2:$2),KALINDO[[#This Row],[//]]))</f>
        <v/>
      </c>
      <c r="R6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96" s="45" t="str">
        <f ca="1">IF(KALINDO[[#This Row],[//]]="","",IF(INDEX(INDIRECT($2:$2),KALINDO[[#This Row],[//]])="","",INDEX(INDIRECT($2:$2),KALINDO[[#This Row],[//]])))</f>
        <v/>
      </c>
      <c r="U696" s="32" t="str">
        <f ca="1">IF(KALINDO[[#This Row],[//]]="","",INDEX(INDIRECT($2:$2),KALINDO[[#This Row],[//]]))</f>
        <v/>
      </c>
      <c r="V696" s="32" t="str">
        <f ca="1">LOWER(SUBSTITUTE(SUBSTITUTE(SUBSTITUTE(SUBSTITUTE(SUBSTITUTE(SUBSTITUTE(SUBSTITUTE(KALINDO[[#This Row],[N.B.nota]]," ",""),"-",""),"(",""),")",""),".",""),",",""),"/",""))</f>
        <v/>
      </c>
      <c r="W696" s="32" t="str">
        <f ca="1">IF(KALINDO[[#This Row],[concat]]="","",MATCH(KALINDO[[#This Row],[concat]],[3]!db[NB NOTA_C],0)+1)</f>
        <v/>
      </c>
      <c r="X696" s="32" t="str">
        <f ca="1">IF(KALINDO[[#This Row],[N.B.nota]]="","",ADDRESS(ROW(KALINDO[QB]),COLUMN(KALINDO[QB]))&amp;":"&amp;ADDRESS(ROW(),COLUMN(KALINDO[QB])))</f>
        <v/>
      </c>
      <c r="Y696" s="46" t="str">
        <f ca="1">IF(KALINDO[[#This Row],[//]]="","",HYPERLINK("[../DB.xlsx]DB!e"&amp;MATCH(KALINDO[[#This Row],[concat]],[3]!db[NB NOTA_C],0)+1,"&gt;"))</f>
        <v/>
      </c>
      <c r="Z696" s="32" t="str">
        <f ca="1">IF(KALINDO[[#This Row],[ID NOTA]]="",INDIRECT(ADDRESS(ROW()-1,COLUMN())),KALINDO[[#This Row],[ID NOTA]])</f>
        <v>ID NOTA_H</v>
      </c>
    </row>
    <row r="697" spans="1:26" x14ac:dyDescent="0.25">
      <c r="A697" s="32"/>
      <c r="B697" s="29" t="str">
        <f>IF(KALINDO[[#This Row],[N_ID]]="","",INDEX(Table1[ID],MATCH(KALINDO[[#This Row],[N_ID]],Table1[N_ID],0)))</f>
        <v/>
      </c>
      <c r="C697" s="29" t="str">
        <f ca="1">IF(KALINDO[[#This Row],[//]]="","",HYPERLINK("[NOTA.xlsx]NOTA!D"&amp;KALINDO[[#This Row],[//]]+2,"&gt;"))</f>
        <v/>
      </c>
      <c r="D697" s="29" t="str">
        <f>IF(KALINDO[[#This Row],[ID NOTA]]="","",INDEX(Table1[QB],MATCH(KALINDO[[#This Row],[ID NOTA]],Table1[ID],0)))</f>
        <v/>
      </c>
      <c r="E69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97" s="29"/>
      <c r="G697" s="30" t="str">
        <f ca="1">IF(KALINDO[[#This Row],[N_ID]]="","",INDEX(INDIRECT($2:$2),KALINDO[[#This Row],[//]]))</f>
        <v/>
      </c>
      <c r="H697" s="30" t="str">
        <f ca="1">IF(KALINDO[[#This Row],[N_ID]]="","",INDEX(INDIRECT($2:$2),KALINDO[[#This Row],[//]]))</f>
        <v/>
      </c>
      <c r="I697" s="32" t="str">
        <f ca="1">IF(KALINDO[[#This Row],[N_ID]]="","",INDEX(INDIRECT($2:$2),KALINDO[[#This Row],[//]]))</f>
        <v/>
      </c>
      <c r="J697" s="32" t="str">
        <f ca="1">IF(KALINDO[[#This Row],[//]]="","",INDEX([3]!db[NB PAJAK],KALINDO[[#This Row],[stt]]-1))</f>
        <v/>
      </c>
      <c r="K697" s="29" t="str">
        <f ca="1">IF(KALINDO[[#This Row],[//]]="","",INDEX(INDIRECT($2:$2),KALINDO[[#This Row],[//]]))</f>
        <v/>
      </c>
      <c r="L697" s="29" t="str">
        <f ca="1">IF(KALINDO[[#This Row],[//]]="","",INDEX(INDIRECT($2:$2),KALINDO[[#This Row],[//]]))</f>
        <v/>
      </c>
      <c r="M697" s="29" t="str">
        <f ca="1">IF(KALINDO[[#This Row],[//]]="","",INDEX(INDIRECT($2:$2),KALINDO[[#This Row],[//]]))</f>
        <v/>
      </c>
      <c r="N697" s="33" t="str">
        <f ca="1">IF(KALINDO[[#This Row],[//]]="","",INDEX(INDIRECT($2:$2),KALINDO[[#This Row],[//]]))</f>
        <v/>
      </c>
      <c r="O697" s="44" t="str">
        <f ca="1">IF(KALINDO[[#This Row],[//]]="","",INDEX(INDIRECT($2:$2),KALINDO[[#This Row],[//]]))</f>
        <v/>
      </c>
      <c r="P697" s="44" t="str">
        <f ca="1">IF(KALINDO[[#This Row],[//]]="","",IF(INDEX(INDIRECT($2:$2),KALINDO[[#This Row],[//]])="","",INDEX(INDIRECT($2:$2),KALINDO[[#This Row],[//]])))</f>
        <v/>
      </c>
      <c r="Q697" s="33" t="str">
        <f ca="1">IF(KALINDO[[#This Row],[//]]="","",INDEX(INDIRECT($2:$2),KALINDO[[#This Row],[//]]))</f>
        <v/>
      </c>
      <c r="R6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97" s="45" t="str">
        <f ca="1">IF(KALINDO[[#This Row],[//]]="","",IF(INDEX(INDIRECT($2:$2),KALINDO[[#This Row],[//]])="","",INDEX(INDIRECT($2:$2),KALINDO[[#This Row],[//]])))</f>
        <v/>
      </c>
      <c r="U697" s="32" t="str">
        <f ca="1">IF(KALINDO[[#This Row],[//]]="","",INDEX(INDIRECT($2:$2),KALINDO[[#This Row],[//]]))</f>
        <v/>
      </c>
      <c r="V697" s="32" t="str">
        <f ca="1">LOWER(SUBSTITUTE(SUBSTITUTE(SUBSTITUTE(SUBSTITUTE(SUBSTITUTE(SUBSTITUTE(SUBSTITUTE(KALINDO[[#This Row],[N.B.nota]]," ",""),"-",""),"(",""),")",""),".",""),",",""),"/",""))</f>
        <v/>
      </c>
      <c r="W697" s="32" t="str">
        <f ca="1">IF(KALINDO[[#This Row],[concat]]="","",MATCH(KALINDO[[#This Row],[concat]],[3]!db[NB NOTA_C],0)+1)</f>
        <v/>
      </c>
      <c r="X697" s="32" t="str">
        <f ca="1">IF(KALINDO[[#This Row],[N.B.nota]]="","",ADDRESS(ROW(KALINDO[QB]),COLUMN(KALINDO[QB]))&amp;":"&amp;ADDRESS(ROW(),COLUMN(KALINDO[QB])))</f>
        <v/>
      </c>
      <c r="Y697" s="46" t="str">
        <f ca="1">IF(KALINDO[[#This Row],[//]]="","",HYPERLINK("[../DB.xlsx]DB!e"&amp;MATCH(KALINDO[[#This Row],[concat]],[3]!db[NB NOTA_C],0)+1,"&gt;"))</f>
        <v/>
      </c>
      <c r="Z697" s="32" t="str">
        <f ca="1">IF(KALINDO[[#This Row],[ID NOTA]]="",INDIRECT(ADDRESS(ROW()-1,COLUMN())),KALINDO[[#This Row],[ID NOTA]])</f>
        <v>ID NOTA_H</v>
      </c>
    </row>
    <row r="698" spans="1:26" x14ac:dyDescent="0.25">
      <c r="A698" s="32"/>
      <c r="B698" s="29" t="str">
        <f>IF(KALINDO[[#This Row],[N_ID]]="","",INDEX(Table1[ID],MATCH(KALINDO[[#This Row],[N_ID]],Table1[N_ID],0)))</f>
        <v/>
      </c>
      <c r="C698" s="29" t="str">
        <f ca="1">IF(KALINDO[[#This Row],[//]]="","",HYPERLINK("[NOTA.xlsx]NOTA!D"&amp;KALINDO[[#This Row],[//]]+2,"&gt;"))</f>
        <v/>
      </c>
      <c r="D698" s="29" t="str">
        <f>IF(KALINDO[[#This Row],[ID NOTA]]="","",INDEX(Table1[QB],MATCH(KALINDO[[#This Row],[ID NOTA]],Table1[ID],0)))</f>
        <v/>
      </c>
      <c r="E69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98" s="29"/>
      <c r="G698" s="30" t="str">
        <f ca="1">IF(KALINDO[[#This Row],[N_ID]]="","",INDEX(INDIRECT($2:$2),KALINDO[[#This Row],[//]]))</f>
        <v/>
      </c>
      <c r="H698" s="30" t="str">
        <f ca="1">IF(KALINDO[[#This Row],[N_ID]]="","",INDEX(INDIRECT($2:$2),KALINDO[[#This Row],[//]]))</f>
        <v/>
      </c>
      <c r="I698" s="32" t="str">
        <f ca="1">IF(KALINDO[[#This Row],[N_ID]]="","",INDEX(INDIRECT($2:$2),KALINDO[[#This Row],[//]]))</f>
        <v/>
      </c>
      <c r="J698" s="32" t="str">
        <f ca="1">IF(KALINDO[[#This Row],[//]]="","",INDEX([3]!db[NB PAJAK],KALINDO[[#This Row],[stt]]-1))</f>
        <v/>
      </c>
      <c r="K698" s="29" t="str">
        <f ca="1">IF(KALINDO[[#This Row],[//]]="","",INDEX(INDIRECT($2:$2),KALINDO[[#This Row],[//]]))</f>
        <v/>
      </c>
      <c r="L698" s="29" t="str">
        <f ca="1">IF(KALINDO[[#This Row],[//]]="","",INDEX(INDIRECT($2:$2),KALINDO[[#This Row],[//]]))</f>
        <v/>
      </c>
      <c r="M698" s="29" t="str">
        <f ca="1">IF(KALINDO[[#This Row],[//]]="","",INDEX(INDIRECT($2:$2),KALINDO[[#This Row],[//]]))</f>
        <v/>
      </c>
      <c r="N698" s="33" t="str">
        <f ca="1">IF(KALINDO[[#This Row],[//]]="","",INDEX(INDIRECT($2:$2),KALINDO[[#This Row],[//]]))</f>
        <v/>
      </c>
      <c r="O698" s="44" t="str">
        <f ca="1">IF(KALINDO[[#This Row],[//]]="","",INDEX(INDIRECT($2:$2),KALINDO[[#This Row],[//]]))</f>
        <v/>
      </c>
      <c r="P698" s="44" t="str">
        <f ca="1">IF(KALINDO[[#This Row],[//]]="","",IF(INDEX(INDIRECT($2:$2),KALINDO[[#This Row],[//]])="","",INDEX(INDIRECT($2:$2),KALINDO[[#This Row],[//]])))</f>
        <v/>
      </c>
      <c r="Q698" s="33" t="str">
        <f ca="1">IF(KALINDO[[#This Row],[//]]="","",INDEX(INDIRECT($2:$2),KALINDO[[#This Row],[//]]))</f>
        <v/>
      </c>
      <c r="R6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98" s="45" t="str">
        <f ca="1">IF(KALINDO[[#This Row],[//]]="","",IF(INDEX(INDIRECT($2:$2),KALINDO[[#This Row],[//]])="","",INDEX(INDIRECT($2:$2),KALINDO[[#This Row],[//]])))</f>
        <v/>
      </c>
      <c r="U698" s="32" t="str">
        <f ca="1">IF(KALINDO[[#This Row],[//]]="","",INDEX(INDIRECT($2:$2),KALINDO[[#This Row],[//]]))</f>
        <v/>
      </c>
      <c r="V698" s="32" t="str">
        <f ca="1">LOWER(SUBSTITUTE(SUBSTITUTE(SUBSTITUTE(SUBSTITUTE(SUBSTITUTE(SUBSTITUTE(SUBSTITUTE(KALINDO[[#This Row],[N.B.nota]]," ",""),"-",""),"(",""),")",""),".",""),",",""),"/",""))</f>
        <v/>
      </c>
      <c r="W698" s="32" t="str">
        <f ca="1">IF(KALINDO[[#This Row],[concat]]="","",MATCH(KALINDO[[#This Row],[concat]],[3]!db[NB NOTA_C],0)+1)</f>
        <v/>
      </c>
      <c r="X698" s="32" t="str">
        <f ca="1">IF(KALINDO[[#This Row],[N.B.nota]]="","",ADDRESS(ROW(KALINDO[QB]),COLUMN(KALINDO[QB]))&amp;":"&amp;ADDRESS(ROW(),COLUMN(KALINDO[QB])))</f>
        <v/>
      </c>
      <c r="Y698" s="46" t="str">
        <f ca="1">IF(KALINDO[[#This Row],[//]]="","",HYPERLINK("[../DB.xlsx]DB!e"&amp;MATCH(KALINDO[[#This Row],[concat]],[3]!db[NB NOTA_C],0)+1,"&gt;"))</f>
        <v/>
      </c>
      <c r="Z698" s="32" t="str">
        <f ca="1">IF(KALINDO[[#This Row],[ID NOTA]]="",INDIRECT(ADDRESS(ROW()-1,COLUMN())),KALINDO[[#This Row],[ID NOTA]])</f>
        <v>ID NOTA_H</v>
      </c>
    </row>
    <row r="699" spans="1:26" x14ac:dyDescent="0.25">
      <c r="A699" s="32"/>
      <c r="B699" s="29" t="str">
        <f>IF(KALINDO[[#This Row],[N_ID]]="","",INDEX(Table1[ID],MATCH(KALINDO[[#This Row],[N_ID]],Table1[N_ID],0)))</f>
        <v/>
      </c>
      <c r="C699" s="29" t="str">
        <f ca="1">IF(KALINDO[[#This Row],[//]]="","",HYPERLINK("[NOTA.xlsx]NOTA!D"&amp;KALINDO[[#This Row],[//]]+2,"&gt;"))</f>
        <v/>
      </c>
      <c r="D699" s="29" t="str">
        <f>IF(KALINDO[[#This Row],[ID NOTA]]="","",INDEX(Table1[QB],MATCH(KALINDO[[#This Row],[ID NOTA]],Table1[ID],0)))</f>
        <v/>
      </c>
      <c r="E69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699" s="29"/>
      <c r="G699" s="30" t="str">
        <f ca="1">IF(KALINDO[[#This Row],[N_ID]]="","",INDEX(INDIRECT($2:$2),KALINDO[[#This Row],[//]]))</f>
        <v/>
      </c>
      <c r="H699" s="30" t="str">
        <f ca="1">IF(KALINDO[[#This Row],[N_ID]]="","",INDEX(INDIRECT($2:$2),KALINDO[[#This Row],[//]]))</f>
        <v/>
      </c>
      <c r="I699" s="32" t="str">
        <f ca="1">IF(KALINDO[[#This Row],[N_ID]]="","",INDEX(INDIRECT($2:$2),KALINDO[[#This Row],[//]]))</f>
        <v/>
      </c>
      <c r="J699" s="32" t="str">
        <f ca="1">IF(KALINDO[[#This Row],[//]]="","",INDEX([3]!db[NB PAJAK],KALINDO[[#This Row],[stt]]-1))</f>
        <v/>
      </c>
      <c r="K699" s="29" t="str">
        <f ca="1">IF(KALINDO[[#This Row],[//]]="","",INDEX(INDIRECT($2:$2),KALINDO[[#This Row],[//]]))</f>
        <v/>
      </c>
      <c r="L699" s="29" t="str">
        <f ca="1">IF(KALINDO[[#This Row],[//]]="","",INDEX(INDIRECT($2:$2),KALINDO[[#This Row],[//]]))</f>
        <v/>
      </c>
      <c r="M699" s="29" t="str">
        <f ca="1">IF(KALINDO[[#This Row],[//]]="","",INDEX(INDIRECT($2:$2),KALINDO[[#This Row],[//]]))</f>
        <v/>
      </c>
      <c r="N699" s="33" t="str">
        <f ca="1">IF(KALINDO[[#This Row],[//]]="","",INDEX(INDIRECT($2:$2),KALINDO[[#This Row],[//]]))</f>
        <v/>
      </c>
      <c r="O699" s="44" t="str">
        <f ca="1">IF(KALINDO[[#This Row],[//]]="","",INDEX(INDIRECT($2:$2),KALINDO[[#This Row],[//]]))</f>
        <v/>
      </c>
      <c r="P699" s="44" t="str">
        <f ca="1">IF(KALINDO[[#This Row],[//]]="","",IF(INDEX(INDIRECT($2:$2),KALINDO[[#This Row],[//]])="","",INDEX(INDIRECT($2:$2),KALINDO[[#This Row],[//]])))</f>
        <v/>
      </c>
      <c r="Q699" s="33" t="str">
        <f ca="1">IF(KALINDO[[#This Row],[//]]="","",INDEX(INDIRECT($2:$2),KALINDO[[#This Row],[//]]))</f>
        <v/>
      </c>
      <c r="R6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6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699" s="45" t="str">
        <f ca="1">IF(KALINDO[[#This Row],[//]]="","",IF(INDEX(INDIRECT($2:$2),KALINDO[[#This Row],[//]])="","",INDEX(INDIRECT($2:$2),KALINDO[[#This Row],[//]])))</f>
        <v/>
      </c>
      <c r="U699" s="32" t="str">
        <f ca="1">IF(KALINDO[[#This Row],[//]]="","",INDEX(INDIRECT($2:$2),KALINDO[[#This Row],[//]]))</f>
        <v/>
      </c>
      <c r="V699" s="32" t="str">
        <f ca="1">LOWER(SUBSTITUTE(SUBSTITUTE(SUBSTITUTE(SUBSTITUTE(SUBSTITUTE(SUBSTITUTE(SUBSTITUTE(KALINDO[[#This Row],[N.B.nota]]," ",""),"-",""),"(",""),")",""),".",""),",",""),"/",""))</f>
        <v/>
      </c>
      <c r="W699" s="32" t="str">
        <f ca="1">IF(KALINDO[[#This Row],[concat]]="","",MATCH(KALINDO[[#This Row],[concat]],[3]!db[NB NOTA_C],0)+1)</f>
        <v/>
      </c>
      <c r="X699" s="32" t="str">
        <f ca="1">IF(KALINDO[[#This Row],[N.B.nota]]="","",ADDRESS(ROW(KALINDO[QB]),COLUMN(KALINDO[QB]))&amp;":"&amp;ADDRESS(ROW(),COLUMN(KALINDO[QB])))</f>
        <v/>
      </c>
      <c r="Y699" s="46" t="str">
        <f ca="1">IF(KALINDO[[#This Row],[//]]="","",HYPERLINK("[../DB.xlsx]DB!e"&amp;MATCH(KALINDO[[#This Row],[concat]],[3]!db[NB NOTA_C],0)+1,"&gt;"))</f>
        <v/>
      </c>
      <c r="Z699" s="32" t="str">
        <f ca="1">IF(KALINDO[[#This Row],[ID NOTA]]="",INDIRECT(ADDRESS(ROW()-1,COLUMN())),KALINDO[[#This Row],[ID NOTA]])</f>
        <v>ID NOTA_H</v>
      </c>
    </row>
    <row r="700" spans="1:26" x14ac:dyDescent="0.25">
      <c r="A700" s="32"/>
      <c r="B700" s="29" t="str">
        <f>IF(KALINDO[[#This Row],[N_ID]]="","",INDEX(Table1[ID],MATCH(KALINDO[[#This Row],[N_ID]],Table1[N_ID],0)))</f>
        <v/>
      </c>
      <c r="C700" s="29" t="str">
        <f ca="1">IF(KALINDO[[#This Row],[//]]="","",HYPERLINK("[NOTA.xlsx]NOTA!D"&amp;KALINDO[[#This Row],[//]]+2,"&gt;"))</f>
        <v/>
      </c>
      <c r="D700" s="29" t="str">
        <f>IF(KALINDO[[#This Row],[ID NOTA]]="","",INDEX(Table1[QB],MATCH(KALINDO[[#This Row],[ID NOTA]],Table1[ID],0)))</f>
        <v/>
      </c>
      <c r="E70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00" s="29"/>
      <c r="G700" s="30" t="str">
        <f ca="1">IF(KALINDO[[#This Row],[N_ID]]="","",INDEX(INDIRECT($2:$2),KALINDO[[#This Row],[//]]))</f>
        <v/>
      </c>
      <c r="H700" s="30" t="str">
        <f ca="1">IF(KALINDO[[#This Row],[N_ID]]="","",INDEX(INDIRECT($2:$2),KALINDO[[#This Row],[//]]))</f>
        <v/>
      </c>
      <c r="I700" s="32" t="str">
        <f ca="1">IF(KALINDO[[#This Row],[N_ID]]="","",INDEX(INDIRECT($2:$2),KALINDO[[#This Row],[//]]))</f>
        <v/>
      </c>
      <c r="J700" s="32" t="str">
        <f ca="1">IF(KALINDO[[#This Row],[//]]="","",INDEX([3]!db[NB PAJAK],KALINDO[[#This Row],[stt]]-1))</f>
        <v/>
      </c>
      <c r="K700" s="29" t="str">
        <f ca="1">IF(KALINDO[[#This Row],[//]]="","",INDEX(INDIRECT($2:$2),KALINDO[[#This Row],[//]]))</f>
        <v/>
      </c>
      <c r="L700" s="29" t="str">
        <f ca="1">IF(KALINDO[[#This Row],[//]]="","",INDEX(INDIRECT($2:$2),KALINDO[[#This Row],[//]]))</f>
        <v/>
      </c>
      <c r="M700" s="29" t="str">
        <f ca="1">IF(KALINDO[[#This Row],[//]]="","",INDEX(INDIRECT($2:$2),KALINDO[[#This Row],[//]]))</f>
        <v/>
      </c>
      <c r="N700" s="33" t="str">
        <f ca="1">IF(KALINDO[[#This Row],[//]]="","",INDEX(INDIRECT($2:$2),KALINDO[[#This Row],[//]]))</f>
        <v/>
      </c>
      <c r="O700" s="44" t="str">
        <f ca="1">IF(KALINDO[[#This Row],[//]]="","",INDEX(INDIRECT($2:$2),KALINDO[[#This Row],[//]]))</f>
        <v/>
      </c>
      <c r="P700" s="44" t="str">
        <f ca="1">IF(KALINDO[[#This Row],[//]]="","",IF(INDEX(INDIRECT($2:$2),KALINDO[[#This Row],[//]])="","",INDEX(INDIRECT($2:$2),KALINDO[[#This Row],[//]])))</f>
        <v/>
      </c>
      <c r="Q700" s="33" t="str">
        <f ca="1">IF(KALINDO[[#This Row],[//]]="","",INDEX(INDIRECT($2:$2),KALINDO[[#This Row],[//]]))</f>
        <v/>
      </c>
      <c r="R7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00" s="45" t="str">
        <f ca="1">IF(KALINDO[[#This Row],[//]]="","",IF(INDEX(INDIRECT($2:$2),KALINDO[[#This Row],[//]])="","",INDEX(INDIRECT($2:$2),KALINDO[[#This Row],[//]])))</f>
        <v/>
      </c>
      <c r="U700" s="32" t="str">
        <f ca="1">IF(KALINDO[[#This Row],[//]]="","",INDEX(INDIRECT($2:$2),KALINDO[[#This Row],[//]]))</f>
        <v/>
      </c>
      <c r="V700" s="32" t="str">
        <f ca="1">LOWER(SUBSTITUTE(SUBSTITUTE(SUBSTITUTE(SUBSTITUTE(SUBSTITUTE(SUBSTITUTE(SUBSTITUTE(KALINDO[[#This Row],[N.B.nota]]," ",""),"-",""),"(",""),")",""),".",""),",",""),"/",""))</f>
        <v/>
      </c>
      <c r="W700" s="32" t="str">
        <f ca="1">IF(KALINDO[[#This Row],[concat]]="","",MATCH(KALINDO[[#This Row],[concat]],[3]!db[NB NOTA_C],0)+1)</f>
        <v/>
      </c>
      <c r="X700" s="32" t="str">
        <f ca="1">IF(KALINDO[[#This Row],[N.B.nota]]="","",ADDRESS(ROW(KALINDO[QB]),COLUMN(KALINDO[QB]))&amp;":"&amp;ADDRESS(ROW(),COLUMN(KALINDO[QB])))</f>
        <v/>
      </c>
      <c r="Y700" s="46" t="str">
        <f ca="1">IF(KALINDO[[#This Row],[//]]="","",HYPERLINK("[../DB.xlsx]DB!e"&amp;MATCH(KALINDO[[#This Row],[concat]],[3]!db[NB NOTA_C],0)+1,"&gt;"))</f>
        <v/>
      </c>
      <c r="Z700" s="32" t="str">
        <f ca="1">IF(KALINDO[[#This Row],[ID NOTA]]="",INDIRECT(ADDRESS(ROW()-1,COLUMN())),KALINDO[[#This Row],[ID NOTA]])</f>
        <v>ID NOTA_H</v>
      </c>
    </row>
    <row r="701" spans="1:26" x14ac:dyDescent="0.25">
      <c r="A701" s="32"/>
      <c r="B701" s="29" t="str">
        <f>IF(KALINDO[[#This Row],[N_ID]]="","",INDEX(Table1[ID],MATCH(KALINDO[[#This Row],[N_ID]],Table1[N_ID],0)))</f>
        <v/>
      </c>
      <c r="C701" s="29" t="str">
        <f ca="1">IF(KALINDO[[#This Row],[//]]="","",HYPERLINK("[NOTA.xlsx]NOTA!D"&amp;KALINDO[[#This Row],[//]]+2,"&gt;"))</f>
        <v/>
      </c>
      <c r="D701" s="29" t="str">
        <f>IF(KALINDO[[#This Row],[ID NOTA]]="","",INDEX(Table1[QB],MATCH(KALINDO[[#This Row],[ID NOTA]],Table1[ID],0)))</f>
        <v/>
      </c>
      <c r="E70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01" s="29"/>
      <c r="G701" s="30" t="str">
        <f ca="1">IF(KALINDO[[#This Row],[N_ID]]="","",INDEX(INDIRECT($2:$2),KALINDO[[#This Row],[//]]))</f>
        <v/>
      </c>
      <c r="H701" s="30" t="str">
        <f ca="1">IF(KALINDO[[#This Row],[N_ID]]="","",INDEX(INDIRECT($2:$2),KALINDO[[#This Row],[//]]))</f>
        <v/>
      </c>
      <c r="I701" s="32" t="str">
        <f ca="1">IF(KALINDO[[#This Row],[N_ID]]="","",INDEX(INDIRECT($2:$2),KALINDO[[#This Row],[//]]))</f>
        <v/>
      </c>
      <c r="J701" s="32" t="str">
        <f ca="1">IF(KALINDO[[#This Row],[//]]="","",INDEX([3]!db[NB PAJAK],KALINDO[[#This Row],[stt]]-1))</f>
        <v/>
      </c>
      <c r="K701" s="29" t="str">
        <f ca="1">IF(KALINDO[[#This Row],[//]]="","",INDEX(INDIRECT($2:$2),KALINDO[[#This Row],[//]]))</f>
        <v/>
      </c>
      <c r="L701" s="29" t="str">
        <f ca="1">IF(KALINDO[[#This Row],[//]]="","",INDEX(INDIRECT($2:$2),KALINDO[[#This Row],[//]]))</f>
        <v/>
      </c>
      <c r="M701" s="29" t="str">
        <f ca="1">IF(KALINDO[[#This Row],[//]]="","",INDEX(INDIRECT($2:$2),KALINDO[[#This Row],[//]]))</f>
        <v/>
      </c>
      <c r="N701" s="33" t="str">
        <f ca="1">IF(KALINDO[[#This Row],[//]]="","",INDEX(INDIRECT($2:$2),KALINDO[[#This Row],[//]]))</f>
        <v/>
      </c>
      <c r="O701" s="44" t="str">
        <f ca="1">IF(KALINDO[[#This Row],[//]]="","",INDEX(INDIRECT($2:$2),KALINDO[[#This Row],[//]]))</f>
        <v/>
      </c>
      <c r="P701" s="44" t="str">
        <f ca="1">IF(KALINDO[[#This Row],[//]]="","",IF(INDEX(INDIRECT($2:$2),KALINDO[[#This Row],[//]])="","",INDEX(INDIRECT($2:$2),KALINDO[[#This Row],[//]])))</f>
        <v/>
      </c>
      <c r="Q701" s="33" t="str">
        <f ca="1">IF(KALINDO[[#This Row],[//]]="","",INDEX(INDIRECT($2:$2),KALINDO[[#This Row],[//]]))</f>
        <v/>
      </c>
      <c r="R7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01" s="45" t="str">
        <f ca="1">IF(KALINDO[[#This Row],[//]]="","",IF(INDEX(INDIRECT($2:$2),KALINDO[[#This Row],[//]])="","",INDEX(INDIRECT($2:$2),KALINDO[[#This Row],[//]])))</f>
        <v/>
      </c>
      <c r="U701" s="32" t="str">
        <f ca="1">IF(KALINDO[[#This Row],[//]]="","",INDEX(INDIRECT($2:$2),KALINDO[[#This Row],[//]]))</f>
        <v/>
      </c>
      <c r="V701" s="32" t="str">
        <f ca="1">LOWER(SUBSTITUTE(SUBSTITUTE(SUBSTITUTE(SUBSTITUTE(SUBSTITUTE(SUBSTITUTE(SUBSTITUTE(KALINDO[[#This Row],[N.B.nota]]," ",""),"-",""),"(",""),")",""),".",""),",",""),"/",""))</f>
        <v/>
      </c>
      <c r="W701" s="32" t="str">
        <f ca="1">IF(KALINDO[[#This Row],[concat]]="","",MATCH(KALINDO[[#This Row],[concat]],[3]!db[NB NOTA_C],0)+1)</f>
        <v/>
      </c>
      <c r="X701" s="32" t="str">
        <f ca="1">IF(KALINDO[[#This Row],[N.B.nota]]="","",ADDRESS(ROW(KALINDO[QB]),COLUMN(KALINDO[QB]))&amp;":"&amp;ADDRESS(ROW(),COLUMN(KALINDO[QB])))</f>
        <v/>
      </c>
      <c r="Y701" s="46" t="str">
        <f ca="1">IF(KALINDO[[#This Row],[//]]="","",HYPERLINK("[../DB.xlsx]DB!e"&amp;MATCH(KALINDO[[#This Row],[concat]],[3]!db[NB NOTA_C],0)+1,"&gt;"))</f>
        <v/>
      </c>
      <c r="Z701" s="32" t="str">
        <f ca="1">IF(KALINDO[[#This Row],[ID NOTA]]="",INDIRECT(ADDRESS(ROW()-1,COLUMN())),KALINDO[[#This Row],[ID NOTA]])</f>
        <v>ID NOTA_H</v>
      </c>
    </row>
    <row r="702" spans="1:26" x14ac:dyDescent="0.25">
      <c r="A702" s="32"/>
      <c r="B702" s="29" t="str">
        <f>IF(KALINDO[[#This Row],[N_ID]]="","",INDEX(Table1[ID],MATCH(KALINDO[[#This Row],[N_ID]],Table1[N_ID],0)))</f>
        <v/>
      </c>
      <c r="C702" s="29" t="str">
        <f ca="1">IF(KALINDO[[#This Row],[//]]="","",HYPERLINK("[NOTA.xlsx]NOTA!D"&amp;KALINDO[[#This Row],[//]]+2,"&gt;"))</f>
        <v/>
      </c>
      <c r="D702" s="29" t="str">
        <f>IF(KALINDO[[#This Row],[ID NOTA]]="","",INDEX(Table1[QB],MATCH(KALINDO[[#This Row],[ID NOTA]],Table1[ID],0)))</f>
        <v/>
      </c>
      <c r="E70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02" s="29"/>
      <c r="G702" s="30" t="str">
        <f ca="1">IF(KALINDO[[#This Row],[N_ID]]="","",INDEX(INDIRECT($2:$2),KALINDO[[#This Row],[//]]))</f>
        <v/>
      </c>
      <c r="H702" s="30" t="str">
        <f ca="1">IF(KALINDO[[#This Row],[N_ID]]="","",INDEX(INDIRECT($2:$2),KALINDO[[#This Row],[//]]))</f>
        <v/>
      </c>
      <c r="I702" s="32" t="str">
        <f ca="1">IF(KALINDO[[#This Row],[N_ID]]="","",INDEX(INDIRECT($2:$2),KALINDO[[#This Row],[//]]))</f>
        <v/>
      </c>
      <c r="J702" s="32" t="str">
        <f ca="1">IF(KALINDO[[#This Row],[//]]="","",INDEX([3]!db[NB PAJAK],KALINDO[[#This Row],[stt]]-1))</f>
        <v/>
      </c>
      <c r="K702" s="29" t="str">
        <f ca="1">IF(KALINDO[[#This Row],[//]]="","",INDEX(INDIRECT($2:$2),KALINDO[[#This Row],[//]]))</f>
        <v/>
      </c>
      <c r="L702" s="29" t="str">
        <f ca="1">IF(KALINDO[[#This Row],[//]]="","",INDEX(INDIRECT($2:$2),KALINDO[[#This Row],[//]]))</f>
        <v/>
      </c>
      <c r="M702" s="29" t="str">
        <f ca="1">IF(KALINDO[[#This Row],[//]]="","",INDEX(INDIRECT($2:$2),KALINDO[[#This Row],[//]]))</f>
        <v/>
      </c>
      <c r="N702" s="33" t="str">
        <f ca="1">IF(KALINDO[[#This Row],[//]]="","",INDEX(INDIRECT($2:$2),KALINDO[[#This Row],[//]]))</f>
        <v/>
      </c>
      <c r="O702" s="44" t="str">
        <f ca="1">IF(KALINDO[[#This Row],[//]]="","",INDEX(INDIRECT($2:$2),KALINDO[[#This Row],[//]]))</f>
        <v/>
      </c>
      <c r="P702" s="44" t="str">
        <f ca="1">IF(KALINDO[[#This Row],[//]]="","",IF(INDEX(INDIRECT($2:$2),KALINDO[[#This Row],[//]])="","",INDEX(INDIRECT($2:$2),KALINDO[[#This Row],[//]])))</f>
        <v/>
      </c>
      <c r="Q702" s="33" t="str">
        <f ca="1">IF(KALINDO[[#This Row],[//]]="","",INDEX(INDIRECT($2:$2),KALINDO[[#This Row],[//]]))</f>
        <v/>
      </c>
      <c r="R7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02" s="45" t="str">
        <f ca="1">IF(KALINDO[[#This Row],[//]]="","",IF(INDEX(INDIRECT($2:$2),KALINDO[[#This Row],[//]])="","",INDEX(INDIRECT($2:$2),KALINDO[[#This Row],[//]])))</f>
        <v/>
      </c>
      <c r="U702" s="32" t="str">
        <f ca="1">IF(KALINDO[[#This Row],[//]]="","",INDEX(INDIRECT($2:$2),KALINDO[[#This Row],[//]]))</f>
        <v/>
      </c>
      <c r="V702" s="32" t="str">
        <f ca="1">LOWER(SUBSTITUTE(SUBSTITUTE(SUBSTITUTE(SUBSTITUTE(SUBSTITUTE(SUBSTITUTE(SUBSTITUTE(KALINDO[[#This Row],[N.B.nota]]," ",""),"-",""),"(",""),")",""),".",""),",",""),"/",""))</f>
        <v/>
      </c>
      <c r="W702" s="32" t="str">
        <f ca="1">IF(KALINDO[[#This Row],[concat]]="","",MATCH(KALINDO[[#This Row],[concat]],[3]!db[NB NOTA_C],0)+1)</f>
        <v/>
      </c>
      <c r="X702" s="32" t="str">
        <f ca="1">IF(KALINDO[[#This Row],[N.B.nota]]="","",ADDRESS(ROW(KALINDO[QB]),COLUMN(KALINDO[QB]))&amp;":"&amp;ADDRESS(ROW(),COLUMN(KALINDO[QB])))</f>
        <v/>
      </c>
      <c r="Y702" s="46" t="str">
        <f ca="1">IF(KALINDO[[#This Row],[//]]="","",HYPERLINK("[../DB.xlsx]DB!e"&amp;MATCH(KALINDO[[#This Row],[concat]],[3]!db[NB NOTA_C],0)+1,"&gt;"))</f>
        <v/>
      </c>
      <c r="Z702" s="32" t="str">
        <f ca="1">IF(KALINDO[[#This Row],[ID NOTA]]="",INDIRECT(ADDRESS(ROW()-1,COLUMN())),KALINDO[[#This Row],[ID NOTA]])</f>
        <v>ID NOTA_H</v>
      </c>
    </row>
    <row r="703" spans="1:26" x14ac:dyDescent="0.25">
      <c r="A703" s="32"/>
      <c r="B703" s="29" t="str">
        <f>IF(KALINDO[[#This Row],[N_ID]]="","",INDEX(Table1[ID],MATCH(KALINDO[[#This Row],[N_ID]],Table1[N_ID],0)))</f>
        <v/>
      </c>
      <c r="C703" s="29" t="str">
        <f ca="1">IF(KALINDO[[#This Row],[//]]="","",HYPERLINK("[NOTA.xlsx]NOTA!D"&amp;KALINDO[[#This Row],[//]]+2,"&gt;"))</f>
        <v/>
      </c>
      <c r="D703" s="29" t="str">
        <f>IF(KALINDO[[#This Row],[ID NOTA]]="","",INDEX(Table1[QB],MATCH(KALINDO[[#This Row],[ID NOTA]],Table1[ID],0)))</f>
        <v/>
      </c>
      <c r="E70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03" s="29"/>
      <c r="G703" s="30" t="str">
        <f ca="1">IF(KALINDO[[#This Row],[N_ID]]="","",INDEX(INDIRECT($2:$2),KALINDO[[#This Row],[//]]))</f>
        <v/>
      </c>
      <c r="H703" s="30" t="str">
        <f ca="1">IF(KALINDO[[#This Row],[N_ID]]="","",INDEX(INDIRECT($2:$2),KALINDO[[#This Row],[//]]))</f>
        <v/>
      </c>
      <c r="I703" s="32" t="str">
        <f ca="1">IF(KALINDO[[#This Row],[N_ID]]="","",INDEX(INDIRECT($2:$2),KALINDO[[#This Row],[//]]))</f>
        <v/>
      </c>
      <c r="J703" s="32" t="str">
        <f ca="1">IF(KALINDO[[#This Row],[//]]="","",INDEX([3]!db[NB PAJAK],KALINDO[[#This Row],[stt]]-1))</f>
        <v/>
      </c>
      <c r="K703" s="29" t="str">
        <f ca="1">IF(KALINDO[[#This Row],[//]]="","",INDEX(INDIRECT($2:$2),KALINDO[[#This Row],[//]]))</f>
        <v/>
      </c>
      <c r="L703" s="29" t="str">
        <f ca="1">IF(KALINDO[[#This Row],[//]]="","",INDEX(INDIRECT($2:$2),KALINDO[[#This Row],[//]]))</f>
        <v/>
      </c>
      <c r="M703" s="29" t="str">
        <f ca="1">IF(KALINDO[[#This Row],[//]]="","",INDEX(INDIRECT($2:$2),KALINDO[[#This Row],[//]]))</f>
        <v/>
      </c>
      <c r="N703" s="33" t="str">
        <f ca="1">IF(KALINDO[[#This Row],[//]]="","",INDEX(INDIRECT($2:$2),KALINDO[[#This Row],[//]]))</f>
        <v/>
      </c>
      <c r="O703" s="44" t="str">
        <f ca="1">IF(KALINDO[[#This Row],[//]]="","",INDEX(INDIRECT($2:$2),KALINDO[[#This Row],[//]]))</f>
        <v/>
      </c>
      <c r="P703" s="44" t="str">
        <f ca="1">IF(KALINDO[[#This Row],[//]]="","",IF(INDEX(INDIRECT($2:$2),KALINDO[[#This Row],[//]])="","",INDEX(INDIRECT($2:$2),KALINDO[[#This Row],[//]])))</f>
        <v/>
      </c>
      <c r="Q703" s="33" t="str">
        <f ca="1">IF(KALINDO[[#This Row],[//]]="","",INDEX(INDIRECT($2:$2),KALINDO[[#This Row],[//]]))</f>
        <v/>
      </c>
      <c r="R7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03" s="45" t="str">
        <f ca="1">IF(KALINDO[[#This Row],[//]]="","",IF(INDEX(INDIRECT($2:$2),KALINDO[[#This Row],[//]])="","",INDEX(INDIRECT($2:$2),KALINDO[[#This Row],[//]])))</f>
        <v/>
      </c>
      <c r="U703" s="32" t="str">
        <f ca="1">IF(KALINDO[[#This Row],[//]]="","",INDEX(INDIRECT($2:$2),KALINDO[[#This Row],[//]]))</f>
        <v/>
      </c>
      <c r="V703" s="32" t="str">
        <f ca="1">LOWER(SUBSTITUTE(SUBSTITUTE(SUBSTITUTE(SUBSTITUTE(SUBSTITUTE(SUBSTITUTE(SUBSTITUTE(KALINDO[[#This Row],[N.B.nota]]," ",""),"-",""),"(",""),")",""),".",""),",",""),"/",""))</f>
        <v/>
      </c>
      <c r="W703" s="32" t="str">
        <f ca="1">IF(KALINDO[[#This Row],[concat]]="","",MATCH(KALINDO[[#This Row],[concat]],[3]!db[NB NOTA_C],0)+1)</f>
        <v/>
      </c>
      <c r="X703" s="32" t="str">
        <f ca="1">IF(KALINDO[[#This Row],[N.B.nota]]="","",ADDRESS(ROW(KALINDO[QB]),COLUMN(KALINDO[QB]))&amp;":"&amp;ADDRESS(ROW(),COLUMN(KALINDO[QB])))</f>
        <v/>
      </c>
      <c r="Y703" s="46" t="str">
        <f ca="1">IF(KALINDO[[#This Row],[//]]="","",HYPERLINK("[../DB.xlsx]DB!e"&amp;MATCH(KALINDO[[#This Row],[concat]],[3]!db[NB NOTA_C],0)+1,"&gt;"))</f>
        <v/>
      </c>
      <c r="Z703" s="32" t="str">
        <f ca="1">IF(KALINDO[[#This Row],[ID NOTA]]="",INDIRECT(ADDRESS(ROW()-1,COLUMN())),KALINDO[[#This Row],[ID NOTA]])</f>
        <v>ID NOTA_H</v>
      </c>
    </row>
    <row r="704" spans="1:26" x14ac:dyDescent="0.25">
      <c r="A704" s="32"/>
      <c r="B704" s="29" t="str">
        <f>IF(KALINDO[[#This Row],[N_ID]]="","",INDEX(Table1[ID],MATCH(KALINDO[[#This Row],[N_ID]],Table1[N_ID],0)))</f>
        <v/>
      </c>
      <c r="C704" s="29" t="str">
        <f ca="1">IF(KALINDO[[#This Row],[//]]="","",HYPERLINK("[NOTA.xlsx]NOTA!D"&amp;KALINDO[[#This Row],[//]]+2,"&gt;"))</f>
        <v/>
      </c>
      <c r="D704" s="29" t="str">
        <f>IF(KALINDO[[#This Row],[ID NOTA]]="","",INDEX(Table1[QB],MATCH(KALINDO[[#This Row],[ID NOTA]],Table1[ID],0)))</f>
        <v/>
      </c>
      <c r="E70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04" s="29"/>
      <c r="G704" s="30" t="str">
        <f ca="1">IF(KALINDO[[#This Row],[N_ID]]="","",INDEX(INDIRECT($2:$2),KALINDO[[#This Row],[//]]))</f>
        <v/>
      </c>
      <c r="H704" s="30" t="str">
        <f ca="1">IF(KALINDO[[#This Row],[N_ID]]="","",INDEX(INDIRECT($2:$2),KALINDO[[#This Row],[//]]))</f>
        <v/>
      </c>
      <c r="I704" s="32" t="str">
        <f ca="1">IF(KALINDO[[#This Row],[N_ID]]="","",INDEX(INDIRECT($2:$2),KALINDO[[#This Row],[//]]))</f>
        <v/>
      </c>
      <c r="J704" s="32" t="str">
        <f ca="1">IF(KALINDO[[#This Row],[//]]="","",INDEX([3]!db[NB PAJAK],KALINDO[[#This Row],[stt]]-1))</f>
        <v/>
      </c>
      <c r="K704" s="29" t="str">
        <f ca="1">IF(KALINDO[[#This Row],[//]]="","",INDEX(INDIRECT($2:$2),KALINDO[[#This Row],[//]]))</f>
        <v/>
      </c>
      <c r="L704" s="29" t="str">
        <f ca="1">IF(KALINDO[[#This Row],[//]]="","",INDEX(INDIRECT($2:$2),KALINDO[[#This Row],[//]]))</f>
        <v/>
      </c>
      <c r="M704" s="29" t="str">
        <f ca="1">IF(KALINDO[[#This Row],[//]]="","",INDEX(INDIRECT($2:$2),KALINDO[[#This Row],[//]]))</f>
        <v/>
      </c>
      <c r="N704" s="33" t="str">
        <f ca="1">IF(KALINDO[[#This Row],[//]]="","",INDEX(INDIRECT($2:$2),KALINDO[[#This Row],[//]]))</f>
        <v/>
      </c>
      <c r="O704" s="44" t="str">
        <f ca="1">IF(KALINDO[[#This Row],[//]]="","",INDEX(INDIRECT($2:$2),KALINDO[[#This Row],[//]]))</f>
        <v/>
      </c>
      <c r="P704" s="44" t="str">
        <f ca="1">IF(KALINDO[[#This Row],[//]]="","",IF(INDEX(INDIRECT($2:$2),KALINDO[[#This Row],[//]])="","",INDEX(INDIRECT($2:$2),KALINDO[[#This Row],[//]])))</f>
        <v/>
      </c>
      <c r="Q704" s="33" t="str">
        <f ca="1">IF(KALINDO[[#This Row],[//]]="","",INDEX(INDIRECT($2:$2),KALINDO[[#This Row],[//]]))</f>
        <v/>
      </c>
      <c r="R7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04" s="45" t="str">
        <f ca="1">IF(KALINDO[[#This Row],[//]]="","",IF(INDEX(INDIRECT($2:$2),KALINDO[[#This Row],[//]])="","",INDEX(INDIRECT($2:$2),KALINDO[[#This Row],[//]])))</f>
        <v/>
      </c>
      <c r="U704" s="32" t="str">
        <f ca="1">IF(KALINDO[[#This Row],[//]]="","",INDEX(INDIRECT($2:$2),KALINDO[[#This Row],[//]]))</f>
        <v/>
      </c>
      <c r="V704" s="32" t="str">
        <f ca="1">LOWER(SUBSTITUTE(SUBSTITUTE(SUBSTITUTE(SUBSTITUTE(SUBSTITUTE(SUBSTITUTE(SUBSTITUTE(KALINDO[[#This Row],[N.B.nota]]," ",""),"-",""),"(",""),")",""),".",""),",",""),"/",""))</f>
        <v/>
      </c>
      <c r="W704" s="32" t="str">
        <f ca="1">IF(KALINDO[[#This Row],[concat]]="","",MATCH(KALINDO[[#This Row],[concat]],[3]!db[NB NOTA_C],0)+1)</f>
        <v/>
      </c>
      <c r="X704" s="32" t="str">
        <f ca="1">IF(KALINDO[[#This Row],[N.B.nota]]="","",ADDRESS(ROW(KALINDO[QB]),COLUMN(KALINDO[QB]))&amp;":"&amp;ADDRESS(ROW(),COLUMN(KALINDO[QB])))</f>
        <v/>
      </c>
      <c r="Y704" s="46" t="str">
        <f ca="1">IF(KALINDO[[#This Row],[//]]="","",HYPERLINK("[../DB.xlsx]DB!e"&amp;MATCH(KALINDO[[#This Row],[concat]],[3]!db[NB NOTA_C],0)+1,"&gt;"))</f>
        <v/>
      </c>
      <c r="Z704" s="32" t="str">
        <f ca="1">IF(KALINDO[[#This Row],[ID NOTA]]="",INDIRECT(ADDRESS(ROW()-1,COLUMN())),KALINDO[[#This Row],[ID NOTA]])</f>
        <v>ID NOTA_H</v>
      </c>
    </row>
    <row r="705" spans="1:26" x14ac:dyDescent="0.25">
      <c r="A705" s="32"/>
      <c r="B705" s="29" t="str">
        <f>IF(KALINDO[[#This Row],[N_ID]]="","",INDEX(Table1[ID],MATCH(KALINDO[[#This Row],[N_ID]],Table1[N_ID],0)))</f>
        <v/>
      </c>
      <c r="C705" s="29" t="str">
        <f ca="1">IF(KALINDO[[#This Row],[//]]="","",HYPERLINK("[NOTA.xlsx]NOTA!D"&amp;KALINDO[[#This Row],[//]]+2,"&gt;"))</f>
        <v/>
      </c>
      <c r="D705" s="29" t="str">
        <f>IF(KALINDO[[#This Row],[ID NOTA]]="","",INDEX(Table1[QB],MATCH(KALINDO[[#This Row],[ID NOTA]],Table1[ID],0)))</f>
        <v/>
      </c>
      <c r="E70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05" s="29"/>
      <c r="G705" s="30" t="str">
        <f ca="1">IF(KALINDO[[#This Row],[N_ID]]="","",INDEX(INDIRECT($2:$2),KALINDO[[#This Row],[//]]))</f>
        <v/>
      </c>
      <c r="H705" s="30" t="str">
        <f ca="1">IF(KALINDO[[#This Row],[N_ID]]="","",INDEX(INDIRECT($2:$2),KALINDO[[#This Row],[//]]))</f>
        <v/>
      </c>
      <c r="I705" s="32" t="str">
        <f ca="1">IF(KALINDO[[#This Row],[N_ID]]="","",INDEX(INDIRECT($2:$2),KALINDO[[#This Row],[//]]))</f>
        <v/>
      </c>
      <c r="J705" s="32" t="str">
        <f ca="1">IF(KALINDO[[#This Row],[//]]="","",INDEX([3]!db[NB PAJAK],KALINDO[[#This Row],[stt]]-1))</f>
        <v/>
      </c>
      <c r="K705" s="29" t="str">
        <f ca="1">IF(KALINDO[[#This Row],[//]]="","",INDEX(INDIRECT($2:$2),KALINDO[[#This Row],[//]]))</f>
        <v/>
      </c>
      <c r="L705" s="29" t="str">
        <f ca="1">IF(KALINDO[[#This Row],[//]]="","",INDEX(INDIRECT($2:$2),KALINDO[[#This Row],[//]]))</f>
        <v/>
      </c>
      <c r="M705" s="29" t="str">
        <f ca="1">IF(KALINDO[[#This Row],[//]]="","",INDEX(INDIRECT($2:$2),KALINDO[[#This Row],[//]]))</f>
        <v/>
      </c>
      <c r="N705" s="33" t="str">
        <f ca="1">IF(KALINDO[[#This Row],[//]]="","",INDEX(INDIRECT($2:$2),KALINDO[[#This Row],[//]]))</f>
        <v/>
      </c>
      <c r="O705" s="44" t="str">
        <f ca="1">IF(KALINDO[[#This Row],[//]]="","",INDEX(INDIRECT($2:$2),KALINDO[[#This Row],[//]]))</f>
        <v/>
      </c>
      <c r="P705" s="44" t="str">
        <f ca="1">IF(KALINDO[[#This Row],[//]]="","",IF(INDEX(INDIRECT($2:$2),KALINDO[[#This Row],[//]])="","",INDEX(INDIRECT($2:$2),KALINDO[[#This Row],[//]])))</f>
        <v/>
      </c>
      <c r="Q705" s="33" t="str">
        <f ca="1">IF(KALINDO[[#This Row],[//]]="","",INDEX(INDIRECT($2:$2),KALINDO[[#This Row],[//]]))</f>
        <v/>
      </c>
      <c r="R7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05" s="45" t="str">
        <f ca="1">IF(KALINDO[[#This Row],[//]]="","",IF(INDEX(INDIRECT($2:$2),KALINDO[[#This Row],[//]])="","",INDEX(INDIRECT($2:$2),KALINDO[[#This Row],[//]])))</f>
        <v/>
      </c>
      <c r="U705" s="32" t="str">
        <f ca="1">IF(KALINDO[[#This Row],[//]]="","",INDEX(INDIRECT($2:$2),KALINDO[[#This Row],[//]]))</f>
        <v/>
      </c>
      <c r="V705" s="32" t="str">
        <f ca="1">LOWER(SUBSTITUTE(SUBSTITUTE(SUBSTITUTE(SUBSTITUTE(SUBSTITUTE(SUBSTITUTE(SUBSTITUTE(KALINDO[[#This Row],[N.B.nota]]," ",""),"-",""),"(",""),")",""),".",""),",",""),"/",""))</f>
        <v/>
      </c>
      <c r="W705" s="32" t="str">
        <f ca="1">IF(KALINDO[[#This Row],[concat]]="","",MATCH(KALINDO[[#This Row],[concat]],[3]!db[NB NOTA_C],0)+1)</f>
        <v/>
      </c>
      <c r="X705" s="32" t="str">
        <f ca="1">IF(KALINDO[[#This Row],[N.B.nota]]="","",ADDRESS(ROW(KALINDO[QB]),COLUMN(KALINDO[QB]))&amp;":"&amp;ADDRESS(ROW(),COLUMN(KALINDO[QB])))</f>
        <v/>
      </c>
      <c r="Y705" s="46" t="str">
        <f ca="1">IF(KALINDO[[#This Row],[//]]="","",HYPERLINK("[../DB.xlsx]DB!e"&amp;MATCH(KALINDO[[#This Row],[concat]],[3]!db[NB NOTA_C],0)+1,"&gt;"))</f>
        <v/>
      </c>
      <c r="Z705" s="32" t="str">
        <f ca="1">IF(KALINDO[[#This Row],[ID NOTA]]="",INDIRECT(ADDRESS(ROW()-1,COLUMN())),KALINDO[[#This Row],[ID NOTA]])</f>
        <v>ID NOTA_H</v>
      </c>
    </row>
    <row r="706" spans="1:26" x14ac:dyDescent="0.25">
      <c r="A706" s="32"/>
      <c r="B706" s="29" t="str">
        <f>IF(KALINDO[[#This Row],[N_ID]]="","",INDEX(Table1[ID],MATCH(KALINDO[[#This Row],[N_ID]],Table1[N_ID],0)))</f>
        <v/>
      </c>
      <c r="C706" s="29" t="str">
        <f ca="1">IF(KALINDO[[#This Row],[//]]="","",HYPERLINK("[NOTA.xlsx]NOTA!D"&amp;KALINDO[[#This Row],[//]]+2,"&gt;"))</f>
        <v/>
      </c>
      <c r="D706" s="29" t="str">
        <f>IF(KALINDO[[#This Row],[ID NOTA]]="","",INDEX(Table1[QB],MATCH(KALINDO[[#This Row],[ID NOTA]],Table1[ID],0)))</f>
        <v/>
      </c>
      <c r="E70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06" s="29"/>
      <c r="G706" s="30" t="str">
        <f ca="1">IF(KALINDO[[#This Row],[N_ID]]="","",INDEX(INDIRECT($2:$2),KALINDO[[#This Row],[//]]))</f>
        <v/>
      </c>
      <c r="H706" s="30" t="str">
        <f ca="1">IF(KALINDO[[#This Row],[N_ID]]="","",INDEX(INDIRECT($2:$2),KALINDO[[#This Row],[//]]))</f>
        <v/>
      </c>
      <c r="I706" s="32" t="str">
        <f ca="1">IF(KALINDO[[#This Row],[N_ID]]="","",INDEX(INDIRECT($2:$2),KALINDO[[#This Row],[//]]))</f>
        <v/>
      </c>
      <c r="J706" s="32" t="str">
        <f ca="1">IF(KALINDO[[#This Row],[//]]="","",INDEX([3]!db[NB PAJAK],KALINDO[[#This Row],[stt]]-1))</f>
        <v/>
      </c>
      <c r="K706" s="29" t="str">
        <f ca="1">IF(KALINDO[[#This Row],[//]]="","",INDEX(INDIRECT($2:$2),KALINDO[[#This Row],[//]]))</f>
        <v/>
      </c>
      <c r="L706" s="29" t="str">
        <f ca="1">IF(KALINDO[[#This Row],[//]]="","",INDEX(INDIRECT($2:$2),KALINDO[[#This Row],[//]]))</f>
        <v/>
      </c>
      <c r="M706" s="29" t="str">
        <f ca="1">IF(KALINDO[[#This Row],[//]]="","",INDEX(INDIRECT($2:$2),KALINDO[[#This Row],[//]]))</f>
        <v/>
      </c>
      <c r="N706" s="33" t="str">
        <f ca="1">IF(KALINDO[[#This Row],[//]]="","",INDEX(INDIRECT($2:$2),KALINDO[[#This Row],[//]]))</f>
        <v/>
      </c>
      <c r="O706" s="44" t="str">
        <f ca="1">IF(KALINDO[[#This Row],[//]]="","",INDEX(INDIRECT($2:$2),KALINDO[[#This Row],[//]]))</f>
        <v/>
      </c>
      <c r="P706" s="44" t="str">
        <f ca="1">IF(KALINDO[[#This Row],[//]]="","",IF(INDEX(INDIRECT($2:$2),KALINDO[[#This Row],[//]])="","",INDEX(INDIRECT($2:$2),KALINDO[[#This Row],[//]])))</f>
        <v/>
      </c>
      <c r="Q706" s="33" t="str">
        <f ca="1">IF(KALINDO[[#This Row],[//]]="","",INDEX(INDIRECT($2:$2),KALINDO[[#This Row],[//]]))</f>
        <v/>
      </c>
      <c r="R7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06" s="45" t="str">
        <f ca="1">IF(KALINDO[[#This Row],[//]]="","",IF(INDEX(INDIRECT($2:$2),KALINDO[[#This Row],[//]])="","",INDEX(INDIRECT($2:$2),KALINDO[[#This Row],[//]])))</f>
        <v/>
      </c>
      <c r="U706" s="32" t="str">
        <f ca="1">IF(KALINDO[[#This Row],[//]]="","",INDEX(INDIRECT($2:$2),KALINDO[[#This Row],[//]]))</f>
        <v/>
      </c>
      <c r="V706" s="32" t="str">
        <f ca="1">LOWER(SUBSTITUTE(SUBSTITUTE(SUBSTITUTE(SUBSTITUTE(SUBSTITUTE(SUBSTITUTE(SUBSTITUTE(KALINDO[[#This Row],[N.B.nota]]," ",""),"-",""),"(",""),")",""),".",""),",",""),"/",""))</f>
        <v/>
      </c>
      <c r="W706" s="32" t="str">
        <f ca="1">IF(KALINDO[[#This Row],[concat]]="","",MATCH(KALINDO[[#This Row],[concat]],[3]!db[NB NOTA_C],0)+1)</f>
        <v/>
      </c>
      <c r="X706" s="32" t="str">
        <f ca="1">IF(KALINDO[[#This Row],[N.B.nota]]="","",ADDRESS(ROW(KALINDO[QB]),COLUMN(KALINDO[QB]))&amp;":"&amp;ADDRESS(ROW(),COLUMN(KALINDO[QB])))</f>
        <v/>
      </c>
      <c r="Y706" s="46" t="str">
        <f ca="1">IF(KALINDO[[#This Row],[//]]="","",HYPERLINK("[../DB.xlsx]DB!e"&amp;MATCH(KALINDO[[#This Row],[concat]],[3]!db[NB NOTA_C],0)+1,"&gt;"))</f>
        <v/>
      </c>
      <c r="Z706" s="32" t="str">
        <f ca="1">IF(KALINDO[[#This Row],[ID NOTA]]="",INDIRECT(ADDRESS(ROW()-1,COLUMN())),KALINDO[[#This Row],[ID NOTA]])</f>
        <v>ID NOTA_H</v>
      </c>
    </row>
    <row r="707" spans="1:26" x14ac:dyDescent="0.25">
      <c r="A707" s="32"/>
      <c r="B707" s="29" t="str">
        <f>IF(KALINDO[[#This Row],[N_ID]]="","",INDEX(Table1[ID],MATCH(KALINDO[[#This Row],[N_ID]],Table1[N_ID],0)))</f>
        <v/>
      </c>
      <c r="C707" s="29" t="str">
        <f ca="1">IF(KALINDO[[#This Row],[//]]="","",HYPERLINK("[NOTA.xlsx]NOTA!D"&amp;KALINDO[[#This Row],[//]]+2,"&gt;"))</f>
        <v/>
      </c>
      <c r="D707" s="29" t="str">
        <f>IF(KALINDO[[#This Row],[ID NOTA]]="","",INDEX(Table1[QB],MATCH(KALINDO[[#This Row],[ID NOTA]],Table1[ID],0)))</f>
        <v/>
      </c>
      <c r="E70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07" s="29"/>
      <c r="G707" s="30" t="str">
        <f ca="1">IF(KALINDO[[#This Row],[N_ID]]="","",INDEX(INDIRECT($2:$2),KALINDO[[#This Row],[//]]))</f>
        <v/>
      </c>
      <c r="H707" s="30" t="str">
        <f ca="1">IF(KALINDO[[#This Row],[N_ID]]="","",INDEX(INDIRECT($2:$2),KALINDO[[#This Row],[//]]))</f>
        <v/>
      </c>
      <c r="I707" s="32" t="str">
        <f ca="1">IF(KALINDO[[#This Row],[N_ID]]="","",INDEX(INDIRECT($2:$2),KALINDO[[#This Row],[//]]))</f>
        <v/>
      </c>
      <c r="J707" s="32" t="str">
        <f ca="1">IF(KALINDO[[#This Row],[//]]="","",INDEX([3]!db[NB PAJAK],KALINDO[[#This Row],[stt]]-1))</f>
        <v/>
      </c>
      <c r="K707" s="29" t="str">
        <f ca="1">IF(KALINDO[[#This Row],[//]]="","",INDEX(INDIRECT($2:$2),KALINDO[[#This Row],[//]]))</f>
        <v/>
      </c>
      <c r="L707" s="29" t="str">
        <f ca="1">IF(KALINDO[[#This Row],[//]]="","",INDEX(INDIRECT($2:$2),KALINDO[[#This Row],[//]]))</f>
        <v/>
      </c>
      <c r="M707" s="29" t="str">
        <f ca="1">IF(KALINDO[[#This Row],[//]]="","",INDEX(INDIRECT($2:$2),KALINDO[[#This Row],[//]]))</f>
        <v/>
      </c>
      <c r="N707" s="33" t="str">
        <f ca="1">IF(KALINDO[[#This Row],[//]]="","",INDEX(INDIRECT($2:$2),KALINDO[[#This Row],[//]]))</f>
        <v/>
      </c>
      <c r="O707" s="44" t="str">
        <f ca="1">IF(KALINDO[[#This Row],[//]]="","",INDEX(INDIRECT($2:$2),KALINDO[[#This Row],[//]]))</f>
        <v/>
      </c>
      <c r="P707" s="44" t="str">
        <f ca="1">IF(KALINDO[[#This Row],[//]]="","",IF(INDEX(INDIRECT($2:$2),KALINDO[[#This Row],[//]])="","",INDEX(INDIRECT($2:$2),KALINDO[[#This Row],[//]])))</f>
        <v/>
      </c>
      <c r="Q707" s="33" t="str">
        <f ca="1">IF(KALINDO[[#This Row],[//]]="","",INDEX(INDIRECT($2:$2),KALINDO[[#This Row],[//]]))</f>
        <v/>
      </c>
      <c r="R7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07" s="45" t="str">
        <f ca="1">IF(KALINDO[[#This Row],[//]]="","",IF(INDEX(INDIRECT($2:$2),KALINDO[[#This Row],[//]])="","",INDEX(INDIRECT($2:$2),KALINDO[[#This Row],[//]])))</f>
        <v/>
      </c>
      <c r="U707" s="32" t="str">
        <f ca="1">IF(KALINDO[[#This Row],[//]]="","",INDEX(INDIRECT($2:$2),KALINDO[[#This Row],[//]]))</f>
        <v/>
      </c>
      <c r="V707" s="32" t="str">
        <f ca="1">LOWER(SUBSTITUTE(SUBSTITUTE(SUBSTITUTE(SUBSTITUTE(SUBSTITUTE(SUBSTITUTE(SUBSTITUTE(KALINDO[[#This Row],[N.B.nota]]," ",""),"-",""),"(",""),")",""),".",""),",",""),"/",""))</f>
        <v/>
      </c>
      <c r="W707" s="32" t="str">
        <f ca="1">IF(KALINDO[[#This Row],[concat]]="","",MATCH(KALINDO[[#This Row],[concat]],[3]!db[NB NOTA_C],0)+1)</f>
        <v/>
      </c>
      <c r="X707" s="32" t="str">
        <f ca="1">IF(KALINDO[[#This Row],[N.B.nota]]="","",ADDRESS(ROW(KALINDO[QB]),COLUMN(KALINDO[QB]))&amp;":"&amp;ADDRESS(ROW(),COLUMN(KALINDO[QB])))</f>
        <v/>
      </c>
      <c r="Y707" s="46" t="str">
        <f ca="1">IF(KALINDO[[#This Row],[//]]="","",HYPERLINK("[../DB.xlsx]DB!e"&amp;MATCH(KALINDO[[#This Row],[concat]],[3]!db[NB NOTA_C],0)+1,"&gt;"))</f>
        <v/>
      </c>
      <c r="Z707" s="32" t="str">
        <f ca="1">IF(KALINDO[[#This Row],[ID NOTA]]="",INDIRECT(ADDRESS(ROW()-1,COLUMN())),KALINDO[[#This Row],[ID NOTA]])</f>
        <v>ID NOTA_H</v>
      </c>
    </row>
    <row r="708" spans="1:26" x14ac:dyDescent="0.25">
      <c r="A708" s="32"/>
      <c r="B708" s="29" t="str">
        <f>IF(KALINDO[[#This Row],[N_ID]]="","",INDEX(Table1[ID],MATCH(KALINDO[[#This Row],[N_ID]],Table1[N_ID],0)))</f>
        <v/>
      </c>
      <c r="C708" s="29" t="str">
        <f ca="1">IF(KALINDO[[#This Row],[//]]="","",HYPERLINK("[NOTA.xlsx]NOTA!D"&amp;KALINDO[[#This Row],[//]]+2,"&gt;"))</f>
        <v/>
      </c>
      <c r="D708" s="29" t="str">
        <f>IF(KALINDO[[#This Row],[ID NOTA]]="","",INDEX(Table1[QB],MATCH(KALINDO[[#This Row],[ID NOTA]],Table1[ID],0)))</f>
        <v/>
      </c>
      <c r="E70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08" s="29"/>
      <c r="G708" s="30" t="str">
        <f ca="1">IF(KALINDO[[#This Row],[N_ID]]="","",INDEX(INDIRECT($2:$2),KALINDO[[#This Row],[//]]))</f>
        <v/>
      </c>
      <c r="H708" s="30" t="str">
        <f ca="1">IF(KALINDO[[#This Row],[N_ID]]="","",INDEX(INDIRECT($2:$2),KALINDO[[#This Row],[//]]))</f>
        <v/>
      </c>
      <c r="I708" s="32" t="str">
        <f ca="1">IF(KALINDO[[#This Row],[N_ID]]="","",INDEX(INDIRECT($2:$2),KALINDO[[#This Row],[//]]))</f>
        <v/>
      </c>
      <c r="J708" s="32" t="str">
        <f ca="1">IF(KALINDO[[#This Row],[//]]="","",INDEX([3]!db[NB PAJAK],KALINDO[[#This Row],[stt]]-1))</f>
        <v/>
      </c>
      <c r="K708" s="29" t="str">
        <f ca="1">IF(KALINDO[[#This Row],[//]]="","",INDEX(INDIRECT($2:$2),KALINDO[[#This Row],[//]]))</f>
        <v/>
      </c>
      <c r="L708" s="29" t="str">
        <f ca="1">IF(KALINDO[[#This Row],[//]]="","",INDEX(INDIRECT($2:$2),KALINDO[[#This Row],[//]]))</f>
        <v/>
      </c>
      <c r="M708" s="29" t="str">
        <f ca="1">IF(KALINDO[[#This Row],[//]]="","",INDEX(INDIRECT($2:$2),KALINDO[[#This Row],[//]]))</f>
        <v/>
      </c>
      <c r="N708" s="33" t="str">
        <f ca="1">IF(KALINDO[[#This Row],[//]]="","",INDEX(INDIRECT($2:$2),KALINDO[[#This Row],[//]]))</f>
        <v/>
      </c>
      <c r="O708" s="44" t="str">
        <f ca="1">IF(KALINDO[[#This Row],[//]]="","",INDEX(INDIRECT($2:$2),KALINDO[[#This Row],[//]]))</f>
        <v/>
      </c>
      <c r="P708" s="44" t="str">
        <f ca="1">IF(KALINDO[[#This Row],[//]]="","",IF(INDEX(INDIRECT($2:$2),KALINDO[[#This Row],[//]])="","",INDEX(INDIRECT($2:$2),KALINDO[[#This Row],[//]])))</f>
        <v/>
      </c>
      <c r="Q708" s="33" t="str">
        <f ca="1">IF(KALINDO[[#This Row],[//]]="","",INDEX(INDIRECT($2:$2),KALINDO[[#This Row],[//]]))</f>
        <v/>
      </c>
      <c r="R7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08" s="45" t="str">
        <f ca="1">IF(KALINDO[[#This Row],[//]]="","",IF(INDEX(INDIRECT($2:$2),KALINDO[[#This Row],[//]])="","",INDEX(INDIRECT($2:$2),KALINDO[[#This Row],[//]])))</f>
        <v/>
      </c>
      <c r="U708" s="32" t="str">
        <f ca="1">IF(KALINDO[[#This Row],[//]]="","",INDEX(INDIRECT($2:$2),KALINDO[[#This Row],[//]]))</f>
        <v/>
      </c>
      <c r="V708" s="32" t="str">
        <f ca="1">LOWER(SUBSTITUTE(SUBSTITUTE(SUBSTITUTE(SUBSTITUTE(SUBSTITUTE(SUBSTITUTE(SUBSTITUTE(KALINDO[[#This Row],[N.B.nota]]," ",""),"-",""),"(",""),")",""),".",""),",",""),"/",""))</f>
        <v/>
      </c>
      <c r="W708" s="32" t="str">
        <f ca="1">IF(KALINDO[[#This Row],[concat]]="","",MATCH(KALINDO[[#This Row],[concat]],[3]!db[NB NOTA_C],0)+1)</f>
        <v/>
      </c>
      <c r="X708" s="32" t="str">
        <f ca="1">IF(KALINDO[[#This Row],[N.B.nota]]="","",ADDRESS(ROW(KALINDO[QB]),COLUMN(KALINDO[QB]))&amp;":"&amp;ADDRESS(ROW(),COLUMN(KALINDO[QB])))</f>
        <v/>
      </c>
      <c r="Y708" s="46" t="str">
        <f ca="1">IF(KALINDO[[#This Row],[//]]="","",HYPERLINK("[../DB.xlsx]DB!e"&amp;MATCH(KALINDO[[#This Row],[concat]],[3]!db[NB NOTA_C],0)+1,"&gt;"))</f>
        <v/>
      </c>
      <c r="Z708" s="32" t="str">
        <f ca="1">IF(KALINDO[[#This Row],[ID NOTA]]="",INDIRECT(ADDRESS(ROW()-1,COLUMN())),KALINDO[[#This Row],[ID NOTA]])</f>
        <v>ID NOTA_H</v>
      </c>
    </row>
    <row r="709" spans="1:26" x14ac:dyDescent="0.25">
      <c r="A709" s="32"/>
      <c r="B709" s="29" t="str">
        <f>IF(KALINDO[[#This Row],[N_ID]]="","",INDEX(Table1[ID],MATCH(KALINDO[[#This Row],[N_ID]],Table1[N_ID],0)))</f>
        <v/>
      </c>
      <c r="C709" s="29" t="str">
        <f ca="1">IF(KALINDO[[#This Row],[//]]="","",HYPERLINK("[NOTA.xlsx]NOTA!D"&amp;KALINDO[[#This Row],[//]]+2,"&gt;"))</f>
        <v/>
      </c>
      <c r="D709" s="29" t="str">
        <f>IF(KALINDO[[#This Row],[ID NOTA]]="","",INDEX(Table1[QB],MATCH(KALINDO[[#This Row],[ID NOTA]],Table1[ID],0)))</f>
        <v/>
      </c>
      <c r="E70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09" s="29"/>
      <c r="G709" s="30" t="str">
        <f ca="1">IF(KALINDO[[#This Row],[N_ID]]="","",INDEX(INDIRECT($2:$2),KALINDO[[#This Row],[//]]))</f>
        <v/>
      </c>
      <c r="H709" s="30" t="str">
        <f ca="1">IF(KALINDO[[#This Row],[N_ID]]="","",INDEX(INDIRECT($2:$2),KALINDO[[#This Row],[//]]))</f>
        <v/>
      </c>
      <c r="I709" s="32" t="str">
        <f ca="1">IF(KALINDO[[#This Row],[N_ID]]="","",INDEX(INDIRECT($2:$2),KALINDO[[#This Row],[//]]))</f>
        <v/>
      </c>
      <c r="J709" s="32" t="str">
        <f ca="1">IF(KALINDO[[#This Row],[//]]="","",INDEX([3]!db[NB PAJAK],KALINDO[[#This Row],[stt]]-1))</f>
        <v/>
      </c>
      <c r="K709" s="29" t="str">
        <f ca="1">IF(KALINDO[[#This Row],[//]]="","",INDEX(INDIRECT($2:$2),KALINDO[[#This Row],[//]]))</f>
        <v/>
      </c>
      <c r="L709" s="29" t="str">
        <f ca="1">IF(KALINDO[[#This Row],[//]]="","",INDEX(INDIRECT($2:$2),KALINDO[[#This Row],[//]]))</f>
        <v/>
      </c>
      <c r="M709" s="29" t="str">
        <f ca="1">IF(KALINDO[[#This Row],[//]]="","",INDEX(INDIRECT($2:$2),KALINDO[[#This Row],[//]]))</f>
        <v/>
      </c>
      <c r="N709" s="33" t="str">
        <f ca="1">IF(KALINDO[[#This Row],[//]]="","",INDEX(INDIRECT($2:$2),KALINDO[[#This Row],[//]]))</f>
        <v/>
      </c>
      <c r="O709" s="44" t="str">
        <f ca="1">IF(KALINDO[[#This Row],[//]]="","",INDEX(INDIRECT($2:$2),KALINDO[[#This Row],[//]]))</f>
        <v/>
      </c>
      <c r="P709" s="44" t="str">
        <f ca="1">IF(KALINDO[[#This Row],[//]]="","",IF(INDEX(INDIRECT($2:$2),KALINDO[[#This Row],[//]])="","",INDEX(INDIRECT($2:$2),KALINDO[[#This Row],[//]])))</f>
        <v/>
      </c>
      <c r="Q709" s="33" t="str">
        <f ca="1">IF(KALINDO[[#This Row],[//]]="","",INDEX(INDIRECT($2:$2),KALINDO[[#This Row],[//]]))</f>
        <v/>
      </c>
      <c r="R7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09" s="58" t="str">
        <f ca="1">IF(KALINDO[[#This Row],[//]]="","",IF(INDEX(INDIRECT($2:$2),KALINDO[[#This Row],[//]])="","",INDEX(INDIRECT($2:$2),KALINDO[[#This Row],[//]])))</f>
        <v/>
      </c>
      <c r="U709" s="32" t="str">
        <f ca="1">IF(KALINDO[[#This Row],[//]]="","",INDEX(INDIRECT($2:$2),KALINDO[[#This Row],[//]]))</f>
        <v/>
      </c>
      <c r="V709" s="32" t="str">
        <f ca="1">LOWER(SUBSTITUTE(SUBSTITUTE(SUBSTITUTE(SUBSTITUTE(SUBSTITUTE(SUBSTITUTE(SUBSTITUTE(KALINDO[[#This Row],[N.B.nota]]," ",""),"-",""),"(",""),")",""),".",""),",",""),"/",""))</f>
        <v/>
      </c>
      <c r="W709" s="32" t="str">
        <f ca="1">IF(KALINDO[[#This Row],[concat]]="","",MATCH(KALINDO[[#This Row],[concat]],[3]!db[NB NOTA_C],0)+1)</f>
        <v/>
      </c>
      <c r="X709" s="32" t="str">
        <f ca="1">IF(KALINDO[[#This Row],[N.B.nota]]="","",ADDRESS(ROW(KALINDO[QB]),COLUMN(KALINDO[QB]))&amp;":"&amp;ADDRESS(ROW(),COLUMN(KALINDO[QB])))</f>
        <v/>
      </c>
      <c r="Y709" s="59" t="str">
        <f ca="1">IF(KALINDO[[#This Row],[//]]="","",HYPERLINK("[../DB.xlsx]DB!e"&amp;MATCH(KALINDO[[#This Row],[concat]],[3]!db[NB NOTA_C],0)+1,"&gt;"))</f>
        <v/>
      </c>
      <c r="Z709" s="32" t="str">
        <f ca="1">IF(KALINDO[[#This Row],[ID NOTA]]="",INDIRECT(ADDRESS(ROW()-1,COLUMN())),KALINDO[[#This Row],[ID NOTA]])</f>
        <v>ID NOTA_H</v>
      </c>
    </row>
    <row r="710" spans="1:26" x14ac:dyDescent="0.25">
      <c r="A710" s="32"/>
      <c r="B710" s="29" t="str">
        <f>IF(KALINDO[[#This Row],[N_ID]]="","",INDEX(Table1[ID],MATCH(KALINDO[[#This Row],[N_ID]],Table1[N_ID],0)))</f>
        <v/>
      </c>
      <c r="C710" s="29" t="str">
        <f ca="1">IF(KALINDO[[#This Row],[//]]="","",HYPERLINK("[NOTA.xlsx]NOTA!D"&amp;KALINDO[[#This Row],[//]]+2,"&gt;"))</f>
        <v/>
      </c>
      <c r="D710" s="29" t="str">
        <f>IF(KALINDO[[#This Row],[ID NOTA]]="","",INDEX(Table1[QB],MATCH(KALINDO[[#This Row],[ID NOTA]],Table1[ID],0)))</f>
        <v/>
      </c>
      <c r="E71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10" s="29"/>
      <c r="G710" s="30" t="str">
        <f ca="1">IF(KALINDO[[#This Row],[N_ID]]="","",INDEX(INDIRECT($2:$2),KALINDO[[#This Row],[//]]))</f>
        <v/>
      </c>
      <c r="H710" s="30" t="str">
        <f ca="1">IF(KALINDO[[#This Row],[N_ID]]="","",INDEX(INDIRECT($2:$2),KALINDO[[#This Row],[//]]))</f>
        <v/>
      </c>
      <c r="I710" s="32" t="str">
        <f ca="1">IF(KALINDO[[#This Row],[N_ID]]="","",INDEX(INDIRECT($2:$2),KALINDO[[#This Row],[//]]))</f>
        <v/>
      </c>
      <c r="J710" s="32" t="str">
        <f ca="1">IF(KALINDO[[#This Row],[//]]="","",INDEX([3]!db[NB PAJAK],KALINDO[[#This Row],[stt]]-1))</f>
        <v/>
      </c>
      <c r="K710" s="29" t="str">
        <f ca="1">IF(KALINDO[[#This Row],[//]]="","",INDEX(INDIRECT($2:$2),KALINDO[[#This Row],[//]]))</f>
        <v/>
      </c>
      <c r="L710" s="29" t="str">
        <f ca="1">IF(KALINDO[[#This Row],[//]]="","",INDEX(INDIRECT($2:$2),KALINDO[[#This Row],[//]]))</f>
        <v/>
      </c>
      <c r="M710" s="29" t="str">
        <f ca="1">IF(KALINDO[[#This Row],[//]]="","",INDEX(INDIRECT($2:$2),KALINDO[[#This Row],[//]]))</f>
        <v/>
      </c>
      <c r="N710" s="33" t="str">
        <f ca="1">IF(KALINDO[[#This Row],[//]]="","",INDEX(INDIRECT($2:$2),KALINDO[[#This Row],[//]]))</f>
        <v/>
      </c>
      <c r="O710" s="44" t="str">
        <f ca="1">IF(KALINDO[[#This Row],[//]]="","",INDEX(INDIRECT($2:$2),KALINDO[[#This Row],[//]]))</f>
        <v/>
      </c>
      <c r="P710" s="44" t="str">
        <f ca="1">IF(KALINDO[[#This Row],[//]]="","",IF(INDEX(INDIRECT($2:$2),KALINDO[[#This Row],[//]])="","",INDEX(INDIRECT($2:$2),KALINDO[[#This Row],[//]])))</f>
        <v/>
      </c>
      <c r="Q710" s="33" t="str">
        <f ca="1">IF(KALINDO[[#This Row],[//]]="","",INDEX(INDIRECT($2:$2),KALINDO[[#This Row],[//]]))</f>
        <v/>
      </c>
      <c r="R7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10" s="58" t="str">
        <f ca="1">IF(KALINDO[[#This Row],[//]]="","",IF(INDEX(INDIRECT($2:$2),KALINDO[[#This Row],[//]])="","",INDEX(INDIRECT($2:$2),KALINDO[[#This Row],[//]])))</f>
        <v/>
      </c>
      <c r="U710" s="32" t="str">
        <f ca="1">IF(KALINDO[[#This Row],[//]]="","",INDEX(INDIRECT($2:$2),KALINDO[[#This Row],[//]]))</f>
        <v/>
      </c>
      <c r="V710" s="32" t="str">
        <f ca="1">LOWER(SUBSTITUTE(SUBSTITUTE(SUBSTITUTE(SUBSTITUTE(SUBSTITUTE(SUBSTITUTE(SUBSTITUTE(KALINDO[[#This Row],[N.B.nota]]," ",""),"-",""),"(",""),")",""),".",""),",",""),"/",""))</f>
        <v/>
      </c>
      <c r="W710" s="32" t="str">
        <f ca="1">IF(KALINDO[[#This Row],[concat]]="","",MATCH(KALINDO[[#This Row],[concat]],[3]!db[NB NOTA_C],0)+1)</f>
        <v/>
      </c>
      <c r="X710" s="32" t="str">
        <f ca="1">IF(KALINDO[[#This Row],[N.B.nota]]="","",ADDRESS(ROW(KALINDO[QB]),COLUMN(KALINDO[QB]))&amp;":"&amp;ADDRESS(ROW(),COLUMN(KALINDO[QB])))</f>
        <v/>
      </c>
      <c r="Y710" s="59" t="str">
        <f ca="1">IF(KALINDO[[#This Row],[//]]="","",HYPERLINK("[../DB.xlsx]DB!e"&amp;MATCH(KALINDO[[#This Row],[concat]],[3]!db[NB NOTA_C],0)+1,"&gt;"))</f>
        <v/>
      </c>
      <c r="Z710" s="32" t="str">
        <f ca="1">IF(KALINDO[[#This Row],[ID NOTA]]="",INDIRECT(ADDRESS(ROW()-1,COLUMN())),KALINDO[[#This Row],[ID NOTA]])</f>
        <v>ID NOTA_H</v>
      </c>
    </row>
    <row r="711" spans="1:26" x14ac:dyDescent="0.25">
      <c r="A711" s="32"/>
      <c r="B711" s="29" t="str">
        <f>IF(KALINDO[[#This Row],[N_ID]]="","",INDEX(Table1[ID],MATCH(KALINDO[[#This Row],[N_ID]],Table1[N_ID],0)))</f>
        <v/>
      </c>
      <c r="C711" s="29" t="str">
        <f ca="1">IF(KALINDO[[#This Row],[//]]="","",HYPERLINK("[NOTA.xlsx]NOTA!D"&amp;KALINDO[[#This Row],[//]]+2,"&gt;"))</f>
        <v/>
      </c>
      <c r="D711" s="29" t="str">
        <f>IF(KALINDO[[#This Row],[ID NOTA]]="","",INDEX(Table1[QB],MATCH(KALINDO[[#This Row],[ID NOTA]],Table1[ID],0)))</f>
        <v/>
      </c>
      <c r="E71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11" s="29"/>
      <c r="G711" s="30" t="str">
        <f ca="1">IF(KALINDO[[#This Row],[N_ID]]="","",INDEX(INDIRECT($2:$2),KALINDO[[#This Row],[//]]))</f>
        <v/>
      </c>
      <c r="H711" s="30" t="str">
        <f ca="1">IF(KALINDO[[#This Row],[N_ID]]="","",INDEX(INDIRECT($2:$2),KALINDO[[#This Row],[//]]))</f>
        <v/>
      </c>
      <c r="I711" s="32" t="str">
        <f ca="1">IF(KALINDO[[#This Row],[N_ID]]="","",INDEX(INDIRECT($2:$2),KALINDO[[#This Row],[//]]))</f>
        <v/>
      </c>
      <c r="J711" s="32" t="str">
        <f ca="1">IF(KALINDO[[#This Row],[//]]="","",INDEX([3]!db[NB PAJAK],KALINDO[[#This Row],[stt]]-1))</f>
        <v/>
      </c>
      <c r="K711" s="29" t="str">
        <f ca="1">IF(KALINDO[[#This Row],[//]]="","",INDEX(INDIRECT($2:$2),KALINDO[[#This Row],[//]]))</f>
        <v/>
      </c>
      <c r="L711" s="29" t="str">
        <f ca="1">IF(KALINDO[[#This Row],[//]]="","",INDEX(INDIRECT($2:$2),KALINDO[[#This Row],[//]]))</f>
        <v/>
      </c>
      <c r="M711" s="29" t="str">
        <f ca="1">IF(KALINDO[[#This Row],[//]]="","",INDEX(INDIRECT($2:$2),KALINDO[[#This Row],[//]]))</f>
        <v/>
      </c>
      <c r="N711" s="33" t="str">
        <f ca="1">IF(KALINDO[[#This Row],[//]]="","",INDEX(INDIRECT($2:$2),KALINDO[[#This Row],[//]]))</f>
        <v/>
      </c>
      <c r="O711" s="44" t="str">
        <f ca="1">IF(KALINDO[[#This Row],[//]]="","",INDEX(INDIRECT($2:$2),KALINDO[[#This Row],[//]]))</f>
        <v/>
      </c>
      <c r="P711" s="44" t="str">
        <f ca="1">IF(KALINDO[[#This Row],[//]]="","",IF(INDEX(INDIRECT($2:$2),KALINDO[[#This Row],[//]])="","",INDEX(INDIRECT($2:$2),KALINDO[[#This Row],[//]])))</f>
        <v/>
      </c>
      <c r="Q711" s="33" t="str">
        <f ca="1">IF(KALINDO[[#This Row],[//]]="","",INDEX(INDIRECT($2:$2),KALINDO[[#This Row],[//]]))</f>
        <v/>
      </c>
      <c r="R7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11" s="58" t="str">
        <f ca="1">IF(KALINDO[[#This Row],[//]]="","",IF(INDEX(INDIRECT($2:$2),KALINDO[[#This Row],[//]])="","",INDEX(INDIRECT($2:$2),KALINDO[[#This Row],[//]])))</f>
        <v/>
      </c>
      <c r="U711" s="32" t="str">
        <f ca="1">IF(KALINDO[[#This Row],[//]]="","",INDEX(INDIRECT($2:$2),KALINDO[[#This Row],[//]]))</f>
        <v/>
      </c>
      <c r="V711" s="32" t="str">
        <f ca="1">LOWER(SUBSTITUTE(SUBSTITUTE(SUBSTITUTE(SUBSTITUTE(SUBSTITUTE(SUBSTITUTE(SUBSTITUTE(KALINDO[[#This Row],[N.B.nota]]," ",""),"-",""),"(",""),")",""),".",""),",",""),"/",""))</f>
        <v/>
      </c>
      <c r="W711" s="32" t="str">
        <f ca="1">IF(KALINDO[[#This Row],[concat]]="","",MATCH(KALINDO[[#This Row],[concat]],[3]!db[NB NOTA_C],0)+1)</f>
        <v/>
      </c>
      <c r="X711" s="32" t="str">
        <f ca="1">IF(KALINDO[[#This Row],[N.B.nota]]="","",ADDRESS(ROW(KALINDO[QB]),COLUMN(KALINDO[QB]))&amp;":"&amp;ADDRESS(ROW(),COLUMN(KALINDO[QB])))</f>
        <v/>
      </c>
      <c r="Y711" s="59" t="str">
        <f ca="1">IF(KALINDO[[#This Row],[//]]="","",HYPERLINK("[../DB.xlsx]DB!e"&amp;MATCH(KALINDO[[#This Row],[concat]],[3]!db[NB NOTA_C],0)+1,"&gt;"))</f>
        <v/>
      </c>
      <c r="Z711" s="32" t="str">
        <f ca="1">IF(KALINDO[[#This Row],[ID NOTA]]="",INDIRECT(ADDRESS(ROW()-1,COLUMN())),KALINDO[[#This Row],[ID NOTA]])</f>
        <v>ID NOTA_H</v>
      </c>
    </row>
    <row r="712" spans="1:26" x14ac:dyDescent="0.25">
      <c r="A712" s="32"/>
      <c r="B712" s="29" t="str">
        <f>IF(KALINDO[[#This Row],[N_ID]]="","",INDEX(Table1[ID],MATCH(KALINDO[[#This Row],[N_ID]],Table1[N_ID],0)))</f>
        <v/>
      </c>
      <c r="C712" s="29" t="str">
        <f ca="1">IF(KALINDO[[#This Row],[//]]="","",HYPERLINK("[NOTA.xlsx]NOTA!D"&amp;KALINDO[[#This Row],[//]]+2,"&gt;"))</f>
        <v/>
      </c>
      <c r="D712" s="29" t="str">
        <f>IF(KALINDO[[#This Row],[ID NOTA]]="","",INDEX(Table1[QB],MATCH(KALINDO[[#This Row],[ID NOTA]],Table1[ID],0)))</f>
        <v/>
      </c>
      <c r="E71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12" s="29"/>
      <c r="G712" s="30" t="str">
        <f ca="1">IF(KALINDO[[#This Row],[N_ID]]="","",INDEX(INDIRECT($2:$2),KALINDO[[#This Row],[//]]))</f>
        <v/>
      </c>
      <c r="H712" s="30" t="str">
        <f ca="1">IF(KALINDO[[#This Row],[N_ID]]="","",INDEX(INDIRECT($2:$2),KALINDO[[#This Row],[//]]))</f>
        <v/>
      </c>
      <c r="I712" s="32" t="str">
        <f ca="1">IF(KALINDO[[#This Row],[N_ID]]="","",INDEX(INDIRECT($2:$2),KALINDO[[#This Row],[//]]))</f>
        <v/>
      </c>
      <c r="J712" s="32" t="str">
        <f ca="1">IF(KALINDO[[#This Row],[//]]="","",INDEX([3]!db[NB PAJAK],KALINDO[[#This Row],[stt]]-1))</f>
        <v/>
      </c>
      <c r="K712" s="29" t="str">
        <f ca="1">IF(KALINDO[[#This Row],[//]]="","",INDEX(INDIRECT($2:$2),KALINDO[[#This Row],[//]]))</f>
        <v/>
      </c>
      <c r="L712" s="29" t="str">
        <f ca="1">IF(KALINDO[[#This Row],[//]]="","",INDEX(INDIRECT($2:$2),KALINDO[[#This Row],[//]]))</f>
        <v/>
      </c>
      <c r="M712" s="29" t="str">
        <f ca="1">IF(KALINDO[[#This Row],[//]]="","",INDEX(INDIRECT($2:$2),KALINDO[[#This Row],[//]]))</f>
        <v/>
      </c>
      <c r="N712" s="33" t="str">
        <f ca="1">IF(KALINDO[[#This Row],[//]]="","",INDEX(INDIRECT($2:$2),KALINDO[[#This Row],[//]]))</f>
        <v/>
      </c>
      <c r="O712" s="44" t="str">
        <f ca="1">IF(KALINDO[[#This Row],[//]]="","",INDEX(INDIRECT($2:$2),KALINDO[[#This Row],[//]]))</f>
        <v/>
      </c>
      <c r="P712" s="44" t="str">
        <f ca="1">IF(KALINDO[[#This Row],[//]]="","",IF(INDEX(INDIRECT($2:$2),KALINDO[[#This Row],[//]])="","",INDEX(INDIRECT($2:$2),KALINDO[[#This Row],[//]])))</f>
        <v/>
      </c>
      <c r="Q712" s="33" t="str">
        <f ca="1">IF(KALINDO[[#This Row],[//]]="","",INDEX(INDIRECT($2:$2),KALINDO[[#This Row],[//]]))</f>
        <v/>
      </c>
      <c r="R7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12" s="58" t="str">
        <f ca="1">IF(KALINDO[[#This Row],[//]]="","",IF(INDEX(INDIRECT($2:$2),KALINDO[[#This Row],[//]])="","",INDEX(INDIRECT($2:$2),KALINDO[[#This Row],[//]])))</f>
        <v/>
      </c>
      <c r="U712" s="32" t="str">
        <f ca="1">IF(KALINDO[[#This Row],[//]]="","",INDEX(INDIRECT($2:$2),KALINDO[[#This Row],[//]]))</f>
        <v/>
      </c>
      <c r="V712" s="32" t="str">
        <f ca="1">LOWER(SUBSTITUTE(SUBSTITUTE(SUBSTITUTE(SUBSTITUTE(SUBSTITUTE(SUBSTITUTE(SUBSTITUTE(KALINDO[[#This Row],[N.B.nota]]," ",""),"-",""),"(",""),")",""),".",""),",",""),"/",""))</f>
        <v/>
      </c>
      <c r="W712" s="32" t="str">
        <f ca="1">IF(KALINDO[[#This Row],[concat]]="","",MATCH(KALINDO[[#This Row],[concat]],[3]!db[NB NOTA_C],0)+1)</f>
        <v/>
      </c>
      <c r="X712" s="32" t="str">
        <f ca="1">IF(KALINDO[[#This Row],[N.B.nota]]="","",ADDRESS(ROW(KALINDO[QB]),COLUMN(KALINDO[QB]))&amp;":"&amp;ADDRESS(ROW(),COLUMN(KALINDO[QB])))</f>
        <v/>
      </c>
      <c r="Y712" s="59" t="str">
        <f ca="1">IF(KALINDO[[#This Row],[//]]="","",HYPERLINK("[../DB.xlsx]DB!e"&amp;MATCH(KALINDO[[#This Row],[concat]],[3]!db[NB NOTA_C],0)+1,"&gt;"))</f>
        <v/>
      </c>
      <c r="Z712" s="32" t="str">
        <f ca="1">IF(KALINDO[[#This Row],[ID NOTA]]="",INDIRECT(ADDRESS(ROW()-1,COLUMN())),KALINDO[[#This Row],[ID NOTA]])</f>
        <v>ID NOTA_H</v>
      </c>
    </row>
    <row r="713" spans="1:26" x14ac:dyDescent="0.25">
      <c r="A713" s="32"/>
      <c r="B713" s="29" t="str">
        <f>IF(KALINDO[[#This Row],[N_ID]]="","",INDEX(Table1[ID],MATCH(KALINDO[[#This Row],[N_ID]],Table1[N_ID],0)))</f>
        <v/>
      </c>
      <c r="C713" s="29" t="str">
        <f ca="1">IF(KALINDO[[#This Row],[//]]="","",HYPERLINK("[NOTA.xlsx]NOTA!D"&amp;KALINDO[[#This Row],[//]]+2,"&gt;"))</f>
        <v/>
      </c>
      <c r="D713" s="29" t="str">
        <f>IF(KALINDO[[#This Row],[ID NOTA]]="","",INDEX(Table1[QB],MATCH(KALINDO[[#This Row],[ID NOTA]],Table1[ID],0)))</f>
        <v/>
      </c>
      <c r="E71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13" s="29"/>
      <c r="G713" s="30" t="str">
        <f ca="1">IF(KALINDO[[#This Row],[N_ID]]="","",INDEX(INDIRECT($2:$2),KALINDO[[#This Row],[//]]))</f>
        <v/>
      </c>
      <c r="H713" s="30" t="str">
        <f ca="1">IF(KALINDO[[#This Row],[N_ID]]="","",INDEX(INDIRECT($2:$2),KALINDO[[#This Row],[//]]))</f>
        <v/>
      </c>
      <c r="I713" s="32" t="str">
        <f ca="1">IF(KALINDO[[#This Row],[N_ID]]="","",INDEX(INDIRECT($2:$2),KALINDO[[#This Row],[//]]))</f>
        <v/>
      </c>
      <c r="J713" s="32" t="str">
        <f ca="1">IF(KALINDO[[#This Row],[//]]="","",INDEX([3]!db[NB PAJAK],KALINDO[[#This Row],[stt]]-1))</f>
        <v/>
      </c>
      <c r="K713" s="29" t="str">
        <f ca="1">IF(KALINDO[[#This Row],[//]]="","",INDEX(INDIRECT($2:$2),KALINDO[[#This Row],[//]]))</f>
        <v/>
      </c>
      <c r="L713" s="29" t="str">
        <f ca="1">IF(KALINDO[[#This Row],[//]]="","",INDEX(INDIRECT($2:$2),KALINDO[[#This Row],[//]]))</f>
        <v/>
      </c>
      <c r="M713" s="29" t="str">
        <f ca="1">IF(KALINDO[[#This Row],[//]]="","",INDEX(INDIRECT($2:$2),KALINDO[[#This Row],[//]]))</f>
        <v/>
      </c>
      <c r="N713" s="33" t="str">
        <f ca="1">IF(KALINDO[[#This Row],[//]]="","",INDEX(INDIRECT($2:$2),KALINDO[[#This Row],[//]]))</f>
        <v/>
      </c>
      <c r="O713" s="44" t="str">
        <f ca="1">IF(KALINDO[[#This Row],[//]]="","",INDEX(INDIRECT($2:$2),KALINDO[[#This Row],[//]]))</f>
        <v/>
      </c>
      <c r="P713" s="44" t="str">
        <f ca="1">IF(KALINDO[[#This Row],[//]]="","",IF(INDEX(INDIRECT($2:$2),KALINDO[[#This Row],[//]])="","",INDEX(INDIRECT($2:$2),KALINDO[[#This Row],[//]])))</f>
        <v/>
      </c>
      <c r="Q713" s="33" t="str">
        <f ca="1">IF(KALINDO[[#This Row],[//]]="","",INDEX(INDIRECT($2:$2),KALINDO[[#This Row],[//]]))</f>
        <v/>
      </c>
      <c r="R7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13" s="58" t="str">
        <f ca="1">IF(KALINDO[[#This Row],[//]]="","",IF(INDEX(INDIRECT($2:$2),KALINDO[[#This Row],[//]])="","",INDEX(INDIRECT($2:$2),KALINDO[[#This Row],[//]])))</f>
        <v/>
      </c>
      <c r="U713" s="32" t="str">
        <f ca="1">IF(KALINDO[[#This Row],[//]]="","",INDEX(INDIRECT($2:$2),KALINDO[[#This Row],[//]]))</f>
        <v/>
      </c>
      <c r="V713" s="32" t="str">
        <f ca="1">LOWER(SUBSTITUTE(SUBSTITUTE(SUBSTITUTE(SUBSTITUTE(SUBSTITUTE(SUBSTITUTE(SUBSTITUTE(KALINDO[[#This Row],[N.B.nota]]," ",""),"-",""),"(",""),")",""),".",""),",",""),"/",""))</f>
        <v/>
      </c>
      <c r="W713" s="32" t="str">
        <f ca="1">IF(KALINDO[[#This Row],[concat]]="","",MATCH(KALINDO[[#This Row],[concat]],[3]!db[NB NOTA_C],0)+1)</f>
        <v/>
      </c>
      <c r="X713" s="32" t="str">
        <f ca="1">IF(KALINDO[[#This Row],[N.B.nota]]="","",ADDRESS(ROW(KALINDO[QB]),COLUMN(KALINDO[QB]))&amp;":"&amp;ADDRESS(ROW(),COLUMN(KALINDO[QB])))</f>
        <v/>
      </c>
      <c r="Y713" s="59" t="str">
        <f ca="1">IF(KALINDO[[#This Row],[//]]="","",HYPERLINK("[../DB.xlsx]DB!e"&amp;MATCH(KALINDO[[#This Row],[concat]],[3]!db[NB NOTA_C],0)+1,"&gt;"))</f>
        <v/>
      </c>
      <c r="Z713" s="32" t="str">
        <f ca="1">IF(KALINDO[[#This Row],[ID NOTA]]="",INDIRECT(ADDRESS(ROW()-1,COLUMN())),KALINDO[[#This Row],[ID NOTA]])</f>
        <v>ID NOTA_H</v>
      </c>
    </row>
    <row r="714" spans="1:26" x14ac:dyDescent="0.25">
      <c r="A714" s="32"/>
      <c r="B714" s="29" t="str">
        <f>IF(KALINDO[[#This Row],[N_ID]]="","",INDEX(Table1[ID],MATCH(KALINDO[[#This Row],[N_ID]],Table1[N_ID],0)))</f>
        <v/>
      </c>
      <c r="C714" s="29" t="str">
        <f ca="1">IF(KALINDO[[#This Row],[//]]="","",HYPERLINK("[NOTA.xlsx]NOTA!D"&amp;KALINDO[[#This Row],[//]]+2,"&gt;"))</f>
        <v/>
      </c>
      <c r="D714" s="29" t="str">
        <f>IF(KALINDO[[#This Row],[ID NOTA]]="","",INDEX(Table1[QB],MATCH(KALINDO[[#This Row],[ID NOTA]],Table1[ID],0)))</f>
        <v/>
      </c>
      <c r="E71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14" s="29"/>
      <c r="G714" s="30" t="str">
        <f ca="1">IF(KALINDO[[#This Row],[N_ID]]="","",INDEX(INDIRECT($2:$2),KALINDO[[#This Row],[//]]))</f>
        <v/>
      </c>
      <c r="H714" s="30" t="str">
        <f ca="1">IF(KALINDO[[#This Row],[N_ID]]="","",INDEX(INDIRECT($2:$2),KALINDO[[#This Row],[//]]))</f>
        <v/>
      </c>
      <c r="I714" s="32" t="str">
        <f ca="1">IF(KALINDO[[#This Row],[N_ID]]="","",INDEX(INDIRECT($2:$2),KALINDO[[#This Row],[//]]))</f>
        <v/>
      </c>
      <c r="J714" s="32" t="str">
        <f ca="1">IF(KALINDO[[#This Row],[//]]="","",INDEX([3]!db[NB PAJAK],KALINDO[[#This Row],[stt]]-1))</f>
        <v/>
      </c>
      <c r="K714" s="29" t="str">
        <f ca="1">IF(KALINDO[[#This Row],[//]]="","",INDEX(INDIRECT($2:$2),KALINDO[[#This Row],[//]]))</f>
        <v/>
      </c>
      <c r="L714" s="29" t="str">
        <f ca="1">IF(KALINDO[[#This Row],[//]]="","",INDEX(INDIRECT($2:$2),KALINDO[[#This Row],[//]]))</f>
        <v/>
      </c>
      <c r="M714" s="29" t="str">
        <f ca="1">IF(KALINDO[[#This Row],[//]]="","",INDEX(INDIRECT($2:$2),KALINDO[[#This Row],[//]]))</f>
        <v/>
      </c>
      <c r="N714" s="33" t="str">
        <f ca="1">IF(KALINDO[[#This Row],[//]]="","",INDEX(INDIRECT($2:$2),KALINDO[[#This Row],[//]]))</f>
        <v/>
      </c>
      <c r="O714" s="44" t="str">
        <f ca="1">IF(KALINDO[[#This Row],[//]]="","",INDEX(INDIRECT($2:$2),KALINDO[[#This Row],[//]]))</f>
        <v/>
      </c>
      <c r="P714" s="44" t="str">
        <f ca="1">IF(KALINDO[[#This Row],[//]]="","",IF(INDEX(INDIRECT($2:$2),KALINDO[[#This Row],[//]])="","",INDEX(INDIRECT($2:$2),KALINDO[[#This Row],[//]])))</f>
        <v/>
      </c>
      <c r="Q714" s="33" t="str">
        <f ca="1">IF(KALINDO[[#This Row],[//]]="","",INDEX(INDIRECT($2:$2),KALINDO[[#This Row],[//]]))</f>
        <v/>
      </c>
      <c r="R7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14" s="58" t="str">
        <f ca="1">IF(KALINDO[[#This Row],[//]]="","",IF(INDEX(INDIRECT($2:$2),KALINDO[[#This Row],[//]])="","",INDEX(INDIRECT($2:$2),KALINDO[[#This Row],[//]])))</f>
        <v/>
      </c>
      <c r="U714" s="32" t="str">
        <f ca="1">IF(KALINDO[[#This Row],[//]]="","",INDEX(INDIRECT($2:$2),KALINDO[[#This Row],[//]]))</f>
        <v/>
      </c>
      <c r="V714" s="32" t="str">
        <f ca="1">LOWER(SUBSTITUTE(SUBSTITUTE(SUBSTITUTE(SUBSTITUTE(SUBSTITUTE(SUBSTITUTE(SUBSTITUTE(KALINDO[[#This Row],[N.B.nota]]," ",""),"-",""),"(",""),")",""),".",""),",",""),"/",""))</f>
        <v/>
      </c>
      <c r="W714" s="32" t="str">
        <f ca="1">IF(KALINDO[[#This Row],[concat]]="","",MATCH(KALINDO[[#This Row],[concat]],[3]!db[NB NOTA_C],0)+1)</f>
        <v/>
      </c>
      <c r="X714" s="32" t="str">
        <f ca="1">IF(KALINDO[[#This Row],[N.B.nota]]="","",ADDRESS(ROW(KALINDO[QB]),COLUMN(KALINDO[QB]))&amp;":"&amp;ADDRESS(ROW(),COLUMN(KALINDO[QB])))</f>
        <v/>
      </c>
      <c r="Y714" s="59" t="str">
        <f ca="1">IF(KALINDO[[#This Row],[//]]="","",HYPERLINK("[../DB.xlsx]DB!e"&amp;MATCH(KALINDO[[#This Row],[concat]],[3]!db[NB NOTA_C],0)+1,"&gt;"))</f>
        <v/>
      </c>
      <c r="Z714" s="32" t="str">
        <f ca="1">IF(KALINDO[[#This Row],[ID NOTA]]="",INDIRECT(ADDRESS(ROW()-1,COLUMN())),KALINDO[[#This Row],[ID NOTA]])</f>
        <v>ID NOTA_H</v>
      </c>
    </row>
    <row r="715" spans="1:26" x14ac:dyDescent="0.25">
      <c r="A715" s="32"/>
      <c r="B715" s="29" t="str">
        <f>IF(KALINDO[[#This Row],[N_ID]]="","",INDEX(Table1[ID],MATCH(KALINDO[[#This Row],[N_ID]],Table1[N_ID],0)))</f>
        <v/>
      </c>
      <c r="C715" s="29" t="str">
        <f ca="1">IF(KALINDO[[#This Row],[//]]="","",HYPERLINK("[NOTA.xlsx]NOTA!D"&amp;KALINDO[[#This Row],[//]]+2,"&gt;"))</f>
        <v/>
      </c>
      <c r="D715" s="29" t="str">
        <f>IF(KALINDO[[#This Row],[ID NOTA]]="","",INDEX(Table1[QB],MATCH(KALINDO[[#This Row],[ID NOTA]],Table1[ID],0)))</f>
        <v/>
      </c>
      <c r="E71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15" s="29"/>
      <c r="G715" s="30" t="str">
        <f ca="1">IF(KALINDO[[#This Row],[N_ID]]="","",INDEX(INDIRECT($2:$2),KALINDO[[#This Row],[//]]))</f>
        <v/>
      </c>
      <c r="H715" s="30" t="str">
        <f ca="1">IF(KALINDO[[#This Row],[N_ID]]="","",INDEX(INDIRECT($2:$2),KALINDO[[#This Row],[//]]))</f>
        <v/>
      </c>
      <c r="I715" s="32" t="str">
        <f ca="1">IF(KALINDO[[#This Row],[N_ID]]="","",INDEX(INDIRECT($2:$2),KALINDO[[#This Row],[//]]))</f>
        <v/>
      </c>
      <c r="J715" s="32" t="str">
        <f ca="1">IF(KALINDO[[#This Row],[//]]="","",INDEX([3]!db[NB PAJAK],KALINDO[[#This Row],[stt]]-1))</f>
        <v/>
      </c>
      <c r="K715" s="29" t="str">
        <f ca="1">IF(KALINDO[[#This Row],[//]]="","",INDEX(INDIRECT($2:$2),KALINDO[[#This Row],[//]]))</f>
        <v/>
      </c>
      <c r="L715" s="29" t="str">
        <f ca="1">IF(KALINDO[[#This Row],[//]]="","",INDEX(INDIRECT($2:$2),KALINDO[[#This Row],[//]]))</f>
        <v/>
      </c>
      <c r="M715" s="29" t="str">
        <f ca="1">IF(KALINDO[[#This Row],[//]]="","",INDEX(INDIRECT($2:$2),KALINDO[[#This Row],[//]]))</f>
        <v/>
      </c>
      <c r="N715" s="33" t="str">
        <f ca="1">IF(KALINDO[[#This Row],[//]]="","",INDEX(INDIRECT($2:$2),KALINDO[[#This Row],[//]]))</f>
        <v/>
      </c>
      <c r="O715" s="44" t="str">
        <f ca="1">IF(KALINDO[[#This Row],[//]]="","",INDEX(INDIRECT($2:$2),KALINDO[[#This Row],[//]]))</f>
        <v/>
      </c>
      <c r="P715" s="44" t="str">
        <f ca="1">IF(KALINDO[[#This Row],[//]]="","",IF(INDEX(INDIRECT($2:$2),KALINDO[[#This Row],[//]])="","",INDEX(INDIRECT($2:$2),KALINDO[[#This Row],[//]])))</f>
        <v/>
      </c>
      <c r="Q715" s="33" t="str">
        <f ca="1">IF(KALINDO[[#This Row],[//]]="","",INDEX(INDIRECT($2:$2),KALINDO[[#This Row],[//]]))</f>
        <v/>
      </c>
      <c r="R7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15" s="58" t="str">
        <f ca="1">IF(KALINDO[[#This Row],[//]]="","",IF(INDEX(INDIRECT($2:$2),KALINDO[[#This Row],[//]])="","",INDEX(INDIRECT($2:$2),KALINDO[[#This Row],[//]])))</f>
        <v/>
      </c>
      <c r="U715" s="32" t="str">
        <f ca="1">IF(KALINDO[[#This Row],[//]]="","",INDEX(INDIRECT($2:$2),KALINDO[[#This Row],[//]]))</f>
        <v/>
      </c>
      <c r="V715" s="32" t="str">
        <f ca="1">LOWER(SUBSTITUTE(SUBSTITUTE(SUBSTITUTE(SUBSTITUTE(SUBSTITUTE(SUBSTITUTE(SUBSTITUTE(KALINDO[[#This Row],[N.B.nota]]," ",""),"-",""),"(",""),")",""),".",""),",",""),"/",""))</f>
        <v/>
      </c>
      <c r="W715" s="32" t="str">
        <f ca="1">IF(KALINDO[[#This Row],[concat]]="","",MATCH(KALINDO[[#This Row],[concat]],[3]!db[NB NOTA_C],0)+1)</f>
        <v/>
      </c>
      <c r="X715" s="32" t="str">
        <f ca="1">IF(KALINDO[[#This Row],[N.B.nota]]="","",ADDRESS(ROW(KALINDO[QB]),COLUMN(KALINDO[QB]))&amp;":"&amp;ADDRESS(ROW(),COLUMN(KALINDO[QB])))</f>
        <v/>
      </c>
      <c r="Y715" s="59" t="str">
        <f ca="1">IF(KALINDO[[#This Row],[//]]="","",HYPERLINK("[../DB.xlsx]DB!e"&amp;MATCH(KALINDO[[#This Row],[concat]],[3]!db[NB NOTA_C],0)+1,"&gt;"))</f>
        <v/>
      </c>
      <c r="Z715" s="32" t="str">
        <f ca="1">IF(KALINDO[[#This Row],[ID NOTA]]="",INDIRECT(ADDRESS(ROW()-1,COLUMN())),KALINDO[[#This Row],[ID NOTA]])</f>
        <v>ID NOTA_H</v>
      </c>
    </row>
    <row r="716" spans="1:26" x14ac:dyDescent="0.25">
      <c r="A716" s="32"/>
      <c r="B716" s="29" t="str">
        <f>IF(KALINDO[[#This Row],[N_ID]]="","",INDEX(Table1[ID],MATCH(KALINDO[[#This Row],[N_ID]],Table1[N_ID],0)))</f>
        <v/>
      </c>
      <c r="C716" s="29" t="str">
        <f ca="1">IF(KALINDO[[#This Row],[//]]="","",HYPERLINK("[NOTA.xlsx]NOTA!D"&amp;KALINDO[[#This Row],[//]]+2,"&gt;"))</f>
        <v/>
      </c>
      <c r="D716" s="29" t="str">
        <f>IF(KALINDO[[#This Row],[ID NOTA]]="","",INDEX(Table1[QB],MATCH(KALINDO[[#This Row],[ID NOTA]],Table1[ID],0)))</f>
        <v/>
      </c>
      <c r="E71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16" s="29"/>
      <c r="G716" s="30" t="str">
        <f ca="1">IF(KALINDO[[#This Row],[N_ID]]="","",INDEX(INDIRECT($2:$2),KALINDO[[#This Row],[//]]))</f>
        <v/>
      </c>
      <c r="H716" s="30" t="str">
        <f ca="1">IF(KALINDO[[#This Row],[N_ID]]="","",INDEX(INDIRECT($2:$2),KALINDO[[#This Row],[//]]))</f>
        <v/>
      </c>
      <c r="I716" s="32" t="str">
        <f ca="1">IF(KALINDO[[#This Row],[N_ID]]="","",INDEX(INDIRECT($2:$2),KALINDO[[#This Row],[//]]))</f>
        <v/>
      </c>
      <c r="J716" s="32" t="str">
        <f ca="1">IF(KALINDO[[#This Row],[//]]="","",INDEX([3]!db[NB PAJAK],KALINDO[[#This Row],[stt]]-1))</f>
        <v/>
      </c>
      <c r="K716" s="29" t="str">
        <f ca="1">IF(KALINDO[[#This Row],[//]]="","",INDEX(INDIRECT($2:$2),KALINDO[[#This Row],[//]]))</f>
        <v/>
      </c>
      <c r="L716" s="29" t="str">
        <f ca="1">IF(KALINDO[[#This Row],[//]]="","",INDEX(INDIRECT($2:$2),KALINDO[[#This Row],[//]]))</f>
        <v/>
      </c>
      <c r="M716" s="29" t="str">
        <f ca="1">IF(KALINDO[[#This Row],[//]]="","",INDEX(INDIRECT($2:$2),KALINDO[[#This Row],[//]]))</f>
        <v/>
      </c>
      <c r="N716" s="33" t="str">
        <f ca="1">IF(KALINDO[[#This Row],[//]]="","",INDEX(INDIRECT($2:$2),KALINDO[[#This Row],[//]]))</f>
        <v/>
      </c>
      <c r="O716" s="44" t="str">
        <f ca="1">IF(KALINDO[[#This Row],[//]]="","",INDEX(INDIRECT($2:$2),KALINDO[[#This Row],[//]]))</f>
        <v/>
      </c>
      <c r="P716" s="44" t="str">
        <f ca="1">IF(KALINDO[[#This Row],[//]]="","",IF(INDEX(INDIRECT($2:$2),KALINDO[[#This Row],[//]])="","",INDEX(INDIRECT($2:$2),KALINDO[[#This Row],[//]])))</f>
        <v/>
      </c>
      <c r="Q716" s="33" t="str">
        <f ca="1">IF(KALINDO[[#This Row],[//]]="","",INDEX(INDIRECT($2:$2),KALINDO[[#This Row],[//]]))</f>
        <v/>
      </c>
      <c r="R7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16" s="58" t="str">
        <f ca="1">IF(KALINDO[[#This Row],[//]]="","",IF(INDEX(INDIRECT($2:$2),KALINDO[[#This Row],[//]])="","",INDEX(INDIRECT($2:$2),KALINDO[[#This Row],[//]])))</f>
        <v/>
      </c>
      <c r="U716" s="32" t="str">
        <f ca="1">IF(KALINDO[[#This Row],[//]]="","",INDEX(INDIRECT($2:$2),KALINDO[[#This Row],[//]]))</f>
        <v/>
      </c>
      <c r="V716" s="32" t="str">
        <f ca="1">LOWER(SUBSTITUTE(SUBSTITUTE(SUBSTITUTE(SUBSTITUTE(SUBSTITUTE(SUBSTITUTE(SUBSTITUTE(KALINDO[[#This Row],[N.B.nota]]," ",""),"-",""),"(",""),")",""),".",""),",",""),"/",""))</f>
        <v/>
      </c>
      <c r="W716" s="32" t="str">
        <f ca="1">IF(KALINDO[[#This Row],[concat]]="","",MATCH(KALINDO[[#This Row],[concat]],[3]!db[NB NOTA_C],0)+1)</f>
        <v/>
      </c>
      <c r="X716" s="32" t="str">
        <f ca="1">IF(KALINDO[[#This Row],[N.B.nota]]="","",ADDRESS(ROW(KALINDO[QB]),COLUMN(KALINDO[QB]))&amp;":"&amp;ADDRESS(ROW(),COLUMN(KALINDO[QB])))</f>
        <v/>
      </c>
      <c r="Y716" s="59" t="str">
        <f ca="1">IF(KALINDO[[#This Row],[//]]="","",HYPERLINK("[../DB.xlsx]DB!e"&amp;MATCH(KALINDO[[#This Row],[concat]],[3]!db[NB NOTA_C],0)+1,"&gt;"))</f>
        <v/>
      </c>
      <c r="Z716" s="32" t="str">
        <f ca="1">IF(KALINDO[[#This Row],[ID NOTA]]="",INDIRECT(ADDRESS(ROW()-1,COLUMN())),KALINDO[[#This Row],[ID NOTA]])</f>
        <v>ID NOTA_H</v>
      </c>
    </row>
    <row r="717" spans="1:26" x14ac:dyDescent="0.25">
      <c r="A717" s="32"/>
      <c r="B717" s="29" t="str">
        <f>IF(KALINDO[[#This Row],[N_ID]]="","",INDEX(Table1[ID],MATCH(KALINDO[[#This Row],[N_ID]],Table1[N_ID],0)))</f>
        <v/>
      </c>
      <c r="C717" s="29" t="str">
        <f ca="1">IF(KALINDO[[#This Row],[//]]="","",HYPERLINK("[NOTA.xlsx]NOTA!D"&amp;KALINDO[[#This Row],[//]]+2,"&gt;"))</f>
        <v/>
      </c>
      <c r="D717" s="29" t="str">
        <f>IF(KALINDO[[#This Row],[ID NOTA]]="","",INDEX(Table1[QB],MATCH(KALINDO[[#This Row],[ID NOTA]],Table1[ID],0)))</f>
        <v/>
      </c>
      <c r="E71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17" s="29"/>
      <c r="G717" s="30" t="str">
        <f ca="1">IF(KALINDO[[#This Row],[N_ID]]="","",INDEX(INDIRECT($2:$2),KALINDO[[#This Row],[//]]))</f>
        <v/>
      </c>
      <c r="H717" s="30" t="str">
        <f ca="1">IF(KALINDO[[#This Row],[N_ID]]="","",INDEX(INDIRECT($2:$2),KALINDO[[#This Row],[//]]))</f>
        <v/>
      </c>
      <c r="I717" s="32" t="str">
        <f ca="1">IF(KALINDO[[#This Row],[N_ID]]="","",INDEX(INDIRECT($2:$2),KALINDO[[#This Row],[//]]))</f>
        <v/>
      </c>
      <c r="J717" s="32" t="str">
        <f ca="1">IF(KALINDO[[#This Row],[//]]="","",INDEX([3]!db[NB PAJAK],KALINDO[[#This Row],[stt]]-1))</f>
        <v/>
      </c>
      <c r="K717" s="29" t="str">
        <f ca="1">IF(KALINDO[[#This Row],[//]]="","",INDEX(INDIRECT($2:$2),KALINDO[[#This Row],[//]]))</f>
        <v/>
      </c>
      <c r="L717" s="29" t="str">
        <f ca="1">IF(KALINDO[[#This Row],[//]]="","",INDEX(INDIRECT($2:$2),KALINDO[[#This Row],[//]]))</f>
        <v/>
      </c>
      <c r="M717" s="29" t="str">
        <f ca="1">IF(KALINDO[[#This Row],[//]]="","",INDEX(INDIRECT($2:$2),KALINDO[[#This Row],[//]]))</f>
        <v/>
      </c>
      <c r="N717" s="33" t="str">
        <f ca="1">IF(KALINDO[[#This Row],[//]]="","",INDEX(INDIRECT($2:$2),KALINDO[[#This Row],[//]]))</f>
        <v/>
      </c>
      <c r="O717" s="44" t="str">
        <f ca="1">IF(KALINDO[[#This Row],[//]]="","",INDEX(INDIRECT($2:$2),KALINDO[[#This Row],[//]]))</f>
        <v/>
      </c>
      <c r="P717" s="44" t="str">
        <f ca="1">IF(KALINDO[[#This Row],[//]]="","",IF(INDEX(INDIRECT($2:$2),KALINDO[[#This Row],[//]])="","",INDEX(INDIRECT($2:$2),KALINDO[[#This Row],[//]])))</f>
        <v/>
      </c>
      <c r="Q717" s="33" t="str">
        <f ca="1">IF(KALINDO[[#This Row],[//]]="","",INDEX(INDIRECT($2:$2),KALINDO[[#This Row],[//]]))</f>
        <v/>
      </c>
      <c r="R7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17" s="58" t="str">
        <f ca="1">IF(KALINDO[[#This Row],[//]]="","",IF(INDEX(INDIRECT($2:$2),KALINDO[[#This Row],[//]])="","",INDEX(INDIRECT($2:$2),KALINDO[[#This Row],[//]])))</f>
        <v/>
      </c>
      <c r="U717" s="32" t="str">
        <f ca="1">IF(KALINDO[[#This Row],[//]]="","",INDEX(INDIRECT($2:$2),KALINDO[[#This Row],[//]]))</f>
        <v/>
      </c>
      <c r="V717" s="32" t="str">
        <f ca="1">LOWER(SUBSTITUTE(SUBSTITUTE(SUBSTITUTE(SUBSTITUTE(SUBSTITUTE(SUBSTITUTE(SUBSTITUTE(KALINDO[[#This Row],[N.B.nota]]," ",""),"-",""),"(",""),")",""),".",""),",",""),"/",""))</f>
        <v/>
      </c>
      <c r="W717" s="32" t="str">
        <f ca="1">IF(KALINDO[[#This Row],[concat]]="","",MATCH(KALINDO[[#This Row],[concat]],[3]!db[NB NOTA_C],0)+1)</f>
        <v/>
      </c>
      <c r="X717" s="32" t="str">
        <f ca="1">IF(KALINDO[[#This Row],[N.B.nota]]="","",ADDRESS(ROW(KALINDO[QB]),COLUMN(KALINDO[QB]))&amp;":"&amp;ADDRESS(ROW(),COLUMN(KALINDO[QB])))</f>
        <v/>
      </c>
      <c r="Y717" s="59" t="str">
        <f ca="1">IF(KALINDO[[#This Row],[//]]="","",HYPERLINK("[../DB.xlsx]DB!e"&amp;MATCH(KALINDO[[#This Row],[concat]],[3]!db[NB NOTA_C],0)+1,"&gt;"))</f>
        <v/>
      </c>
      <c r="Z717" s="32" t="str">
        <f ca="1">IF(KALINDO[[#This Row],[ID NOTA]]="",INDIRECT(ADDRESS(ROW()-1,COLUMN())),KALINDO[[#This Row],[ID NOTA]])</f>
        <v>ID NOTA_H</v>
      </c>
    </row>
    <row r="718" spans="1:26" x14ac:dyDescent="0.25">
      <c r="A718" s="32"/>
      <c r="B718" s="29" t="str">
        <f>IF(KALINDO[[#This Row],[N_ID]]="","",INDEX(Table1[ID],MATCH(KALINDO[[#This Row],[N_ID]],Table1[N_ID],0)))</f>
        <v/>
      </c>
      <c r="C718" s="29" t="str">
        <f ca="1">IF(KALINDO[[#This Row],[//]]="","",HYPERLINK("[NOTA.xlsx]NOTA!D"&amp;KALINDO[[#This Row],[//]]+2,"&gt;"))</f>
        <v/>
      </c>
      <c r="D718" s="29" t="str">
        <f>IF(KALINDO[[#This Row],[ID NOTA]]="","",INDEX(Table1[QB],MATCH(KALINDO[[#This Row],[ID NOTA]],Table1[ID],0)))</f>
        <v/>
      </c>
      <c r="E71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18" s="29"/>
      <c r="G718" s="30" t="str">
        <f ca="1">IF(KALINDO[[#This Row],[N_ID]]="","",INDEX(INDIRECT($2:$2),KALINDO[[#This Row],[//]]))</f>
        <v/>
      </c>
      <c r="H718" s="30" t="str">
        <f ca="1">IF(KALINDO[[#This Row],[N_ID]]="","",INDEX(INDIRECT($2:$2),KALINDO[[#This Row],[//]]))</f>
        <v/>
      </c>
      <c r="I718" s="32" t="str">
        <f ca="1">IF(KALINDO[[#This Row],[N_ID]]="","",INDEX(INDIRECT($2:$2),KALINDO[[#This Row],[//]]))</f>
        <v/>
      </c>
      <c r="J718" s="32" t="str">
        <f ca="1">IF(KALINDO[[#This Row],[//]]="","",INDEX([3]!db[NB PAJAK],KALINDO[[#This Row],[stt]]-1))</f>
        <v/>
      </c>
      <c r="K718" s="29" t="str">
        <f ca="1">IF(KALINDO[[#This Row],[//]]="","",INDEX(INDIRECT($2:$2),KALINDO[[#This Row],[//]]))</f>
        <v/>
      </c>
      <c r="L718" s="29" t="str">
        <f ca="1">IF(KALINDO[[#This Row],[//]]="","",INDEX(INDIRECT($2:$2),KALINDO[[#This Row],[//]]))</f>
        <v/>
      </c>
      <c r="M718" s="29" t="str">
        <f ca="1">IF(KALINDO[[#This Row],[//]]="","",INDEX(INDIRECT($2:$2),KALINDO[[#This Row],[//]]))</f>
        <v/>
      </c>
      <c r="N718" s="33" t="str">
        <f ca="1">IF(KALINDO[[#This Row],[//]]="","",INDEX(INDIRECT($2:$2),KALINDO[[#This Row],[//]]))</f>
        <v/>
      </c>
      <c r="O718" s="44" t="str">
        <f ca="1">IF(KALINDO[[#This Row],[//]]="","",INDEX(INDIRECT($2:$2),KALINDO[[#This Row],[//]]))</f>
        <v/>
      </c>
      <c r="P718" s="44" t="str">
        <f ca="1">IF(KALINDO[[#This Row],[//]]="","",IF(INDEX(INDIRECT($2:$2),KALINDO[[#This Row],[//]])="","",INDEX(INDIRECT($2:$2),KALINDO[[#This Row],[//]])))</f>
        <v/>
      </c>
      <c r="Q718" s="33" t="str">
        <f ca="1">IF(KALINDO[[#This Row],[//]]="","",INDEX(INDIRECT($2:$2),KALINDO[[#This Row],[//]]))</f>
        <v/>
      </c>
      <c r="R7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18" s="58" t="str">
        <f ca="1">IF(KALINDO[[#This Row],[//]]="","",IF(INDEX(INDIRECT($2:$2),KALINDO[[#This Row],[//]])="","",INDEX(INDIRECT($2:$2),KALINDO[[#This Row],[//]])))</f>
        <v/>
      </c>
      <c r="U718" s="32" t="str">
        <f ca="1">IF(KALINDO[[#This Row],[//]]="","",INDEX(INDIRECT($2:$2),KALINDO[[#This Row],[//]]))</f>
        <v/>
      </c>
      <c r="V718" s="32" t="str">
        <f ca="1">LOWER(SUBSTITUTE(SUBSTITUTE(SUBSTITUTE(SUBSTITUTE(SUBSTITUTE(SUBSTITUTE(SUBSTITUTE(KALINDO[[#This Row],[N.B.nota]]," ",""),"-",""),"(",""),")",""),".",""),",",""),"/",""))</f>
        <v/>
      </c>
      <c r="W718" s="32" t="str">
        <f ca="1">IF(KALINDO[[#This Row],[concat]]="","",MATCH(KALINDO[[#This Row],[concat]],[3]!db[NB NOTA_C],0)+1)</f>
        <v/>
      </c>
      <c r="X718" s="32" t="str">
        <f ca="1">IF(KALINDO[[#This Row],[N.B.nota]]="","",ADDRESS(ROW(KALINDO[QB]),COLUMN(KALINDO[QB]))&amp;":"&amp;ADDRESS(ROW(),COLUMN(KALINDO[QB])))</f>
        <v/>
      </c>
      <c r="Y718" s="59" t="str">
        <f ca="1">IF(KALINDO[[#This Row],[//]]="","",HYPERLINK("[../DB.xlsx]DB!e"&amp;MATCH(KALINDO[[#This Row],[concat]],[3]!db[NB NOTA_C],0)+1,"&gt;"))</f>
        <v/>
      </c>
      <c r="Z718" s="32" t="str">
        <f ca="1">IF(KALINDO[[#This Row],[ID NOTA]]="",INDIRECT(ADDRESS(ROW()-1,COLUMN())),KALINDO[[#This Row],[ID NOTA]])</f>
        <v>ID NOTA_H</v>
      </c>
    </row>
    <row r="719" spans="1:26" x14ac:dyDescent="0.25">
      <c r="A719" s="32"/>
      <c r="B719" s="29" t="str">
        <f>IF(KALINDO[[#This Row],[N_ID]]="","",INDEX(Table1[ID],MATCH(KALINDO[[#This Row],[N_ID]],Table1[N_ID],0)))</f>
        <v/>
      </c>
      <c r="C719" s="29" t="str">
        <f ca="1">IF(KALINDO[[#This Row],[//]]="","",HYPERLINK("[NOTA.xlsx]NOTA!D"&amp;KALINDO[[#This Row],[//]]+2,"&gt;"))</f>
        <v/>
      </c>
      <c r="D719" s="29" t="str">
        <f>IF(KALINDO[[#This Row],[ID NOTA]]="","",INDEX(Table1[QB],MATCH(KALINDO[[#This Row],[ID NOTA]],Table1[ID],0)))</f>
        <v/>
      </c>
      <c r="E71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19" s="29"/>
      <c r="G719" s="30" t="str">
        <f ca="1">IF(KALINDO[[#This Row],[N_ID]]="","",INDEX(INDIRECT($2:$2),KALINDO[[#This Row],[//]]))</f>
        <v/>
      </c>
      <c r="H719" s="30" t="str">
        <f ca="1">IF(KALINDO[[#This Row],[N_ID]]="","",INDEX(INDIRECT($2:$2),KALINDO[[#This Row],[//]]))</f>
        <v/>
      </c>
      <c r="I719" s="32" t="str">
        <f ca="1">IF(KALINDO[[#This Row],[N_ID]]="","",INDEX(INDIRECT($2:$2),KALINDO[[#This Row],[//]]))</f>
        <v/>
      </c>
      <c r="J719" s="32" t="str">
        <f ca="1">IF(KALINDO[[#This Row],[//]]="","",INDEX([3]!db[NB PAJAK],KALINDO[[#This Row],[stt]]-1))</f>
        <v/>
      </c>
      <c r="K719" s="29" t="str">
        <f ca="1">IF(KALINDO[[#This Row],[//]]="","",INDEX(INDIRECT($2:$2),KALINDO[[#This Row],[//]]))</f>
        <v/>
      </c>
      <c r="L719" s="29" t="str">
        <f ca="1">IF(KALINDO[[#This Row],[//]]="","",INDEX(INDIRECT($2:$2),KALINDO[[#This Row],[//]]))</f>
        <v/>
      </c>
      <c r="M719" s="29" t="str">
        <f ca="1">IF(KALINDO[[#This Row],[//]]="","",INDEX(INDIRECT($2:$2),KALINDO[[#This Row],[//]]))</f>
        <v/>
      </c>
      <c r="N719" s="33" t="str">
        <f ca="1">IF(KALINDO[[#This Row],[//]]="","",INDEX(INDIRECT($2:$2),KALINDO[[#This Row],[//]]))</f>
        <v/>
      </c>
      <c r="O719" s="44" t="str">
        <f ca="1">IF(KALINDO[[#This Row],[//]]="","",INDEX(INDIRECT($2:$2),KALINDO[[#This Row],[//]]))</f>
        <v/>
      </c>
      <c r="P719" s="44" t="str">
        <f ca="1">IF(KALINDO[[#This Row],[//]]="","",IF(INDEX(INDIRECT($2:$2),KALINDO[[#This Row],[//]])="","",INDEX(INDIRECT($2:$2),KALINDO[[#This Row],[//]])))</f>
        <v/>
      </c>
      <c r="Q719" s="33" t="str">
        <f ca="1">IF(KALINDO[[#This Row],[//]]="","",INDEX(INDIRECT($2:$2),KALINDO[[#This Row],[//]]))</f>
        <v/>
      </c>
      <c r="R7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19" s="58" t="str">
        <f ca="1">IF(KALINDO[[#This Row],[//]]="","",IF(INDEX(INDIRECT($2:$2),KALINDO[[#This Row],[//]])="","",INDEX(INDIRECT($2:$2),KALINDO[[#This Row],[//]])))</f>
        <v/>
      </c>
      <c r="U719" s="32" t="str">
        <f ca="1">IF(KALINDO[[#This Row],[//]]="","",INDEX(INDIRECT($2:$2),KALINDO[[#This Row],[//]]))</f>
        <v/>
      </c>
      <c r="V719" s="32" t="str">
        <f ca="1">LOWER(SUBSTITUTE(SUBSTITUTE(SUBSTITUTE(SUBSTITUTE(SUBSTITUTE(SUBSTITUTE(SUBSTITUTE(KALINDO[[#This Row],[N.B.nota]]," ",""),"-",""),"(",""),")",""),".",""),",",""),"/",""))</f>
        <v/>
      </c>
      <c r="W719" s="32" t="str">
        <f ca="1">IF(KALINDO[[#This Row],[concat]]="","",MATCH(KALINDO[[#This Row],[concat]],[3]!db[NB NOTA_C],0)+1)</f>
        <v/>
      </c>
      <c r="X719" s="32" t="str">
        <f ca="1">IF(KALINDO[[#This Row],[N.B.nota]]="","",ADDRESS(ROW(KALINDO[QB]),COLUMN(KALINDO[QB]))&amp;":"&amp;ADDRESS(ROW(),COLUMN(KALINDO[QB])))</f>
        <v/>
      </c>
      <c r="Y719" s="59" t="str">
        <f ca="1">IF(KALINDO[[#This Row],[//]]="","",HYPERLINK("[../DB.xlsx]DB!e"&amp;MATCH(KALINDO[[#This Row],[concat]],[3]!db[NB NOTA_C],0)+1,"&gt;"))</f>
        <v/>
      </c>
      <c r="Z719" s="32" t="str">
        <f ca="1">IF(KALINDO[[#This Row],[ID NOTA]]="",INDIRECT(ADDRESS(ROW()-1,COLUMN())),KALINDO[[#This Row],[ID NOTA]])</f>
        <v>ID NOTA_H</v>
      </c>
    </row>
    <row r="720" spans="1:26" x14ac:dyDescent="0.25">
      <c r="A720" s="32"/>
      <c r="B720" s="29" t="str">
        <f>IF(KALINDO[[#This Row],[N_ID]]="","",INDEX(Table1[ID],MATCH(KALINDO[[#This Row],[N_ID]],Table1[N_ID],0)))</f>
        <v/>
      </c>
      <c r="C720" s="29" t="str">
        <f ca="1">IF(KALINDO[[#This Row],[//]]="","",HYPERLINK("[NOTA.xlsx]NOTA!D"&amp;KALINDO[[#This Row],[//]]+2,"&gt;"))</f>
        <v/>
      </c>
      <c r="D720" s="29" t="str">
        <f>IF(KALINDO[[#This Row],[ID NOTA]]="","",INDEX(Table1[QB],MATCH(KALINDO[[#This Row],[ID NOTA]],Table1[ID],0)))</f>
        <v/>
      </c>
      <c r="E72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20" s="29"/>
      <c r="G720" s="30" t="str">
        <f ca="1">IF(KALINDO[[#This Row],[N_ID]]="","",INDEX(INDIRECT($2:$2),KALINDO[[#This Row],[//]]))</f>
        <v/>
      </c>
      <c r="H720" s="30" t="str">
        <f ca="1">IF(KALINDO[[#This Row],[N_ID]]="","",INDEX(INDIRECT($2:$2),KALINDO[[#This Row],[//]]))</f>
        <v/>
      </c>
      <c r="I720" s="32" t="str">
        <f ca="1">IF(KALINDO[[#This Row],[N_ID]]="","",INDEX(INDIRECT($2:$2),KALINDO[[#This Row],[//]]))</f>
        <v/>
      </c>
      <c r="J720" s="32" t="str">
        <f ca="1">IF(KALINDO[[#This Row],[//]]="","",INDEX([3]!db[NB PAJAK],KALINDO[[#This Row],[stt]]-1))</f>
        <v/>
      </c>
      <c r="K720" s="29" t="str">
        <f ca="1">IF(KALINDO[[#This Row],[//]]="","",INDEX(INDIRECT($2:$2),KALINDO[[#This Row],[//]]))</f>
        <v/>
      </c>
      <c r="L720" s="29" t="str">
        <f ca="1">IF(KALINDO[[#This Row],[//]]="","",INDEX(INDIRECT($2:$2),KALINDO[[#This Row],[//]]))</f>
        <v/>
      </c>
      <c r="M720" s="29" t="str">
        <f ca="1">IF(KALINDO[[#This Row],[//]]="","",INDEX(INDIRECT($2:$2),KALINDO[[#This Row],[//]]))</f>
        <v/>
      </c>
      <c r="N720" s="33" t="str">
        <f ca="1">IF(KALINDO[[#This Row],[//]]="","",INDEX(INDIRECT($2:$2),KALINDO[[#This Row],[//]]))</f>
        <v/>
      </c>
      <c r="O720" s="44" t="str">
        <f ca="1">IF(KALINDO[[#This Row],[//]]="","",INDEX(INDIRECT($2:$2),KALINDO[[#This Row],[//]]))</f>
        <v/>
      </c>
      <c r="P720" s="44" t="str">
        <f ca="1">IF(KALINDO[[#This Row],[//]]="","",IF(INDEX(INDIRECT($2:$2),KALINDO[[#This Row],[//]])="","",INDEX(INDIRECT($2:$2),KALINDO[[#This Row],[//]])))</f>
        <v/>
      </c>
      <c r="Q720" s="33" t="str">
        <f ca="1">IF(KALINDO[[#This Row],[//]]="","",INDEX(INDIRECT($2:$2),KALINDO[[#This Row],[//]]))</f>
        <v/>
      </c>
      <c r="R7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20" s="58" t="str">
        <f ca="1">IF(KALINDO[[#This Row],[//]]="","",IF(INDEX(INDIRECT($2:$2),KALINDO[[#This Row],[//]])="","",INDEX(INDIRECT($2:$2),KALINDO[[#This Row],[//]])))</f>
        <v/>
      </c>
      <c r="U720" s="32" t="str">
        <f ca="1">IF(KALINDO[[#This Row],[//]]="","",INDEX(INDIRECT($2:$2),KALINDO[[#This Row],[//]]))</f>
        <v/>
      </c>
      <c r="V720" s="32" t="str">
        <f ca="1">LOWER(SUBSTITUTE(SUBSTITUTE(SUBSTITUTE(SUBSTITUTE(SUBSTITUTE(SUBSTITUTE(SUBSTITUTE(KALINDO[[#This Row],[N.B.nota]]," ",""),"-",""),"(",""),")",""),".",""),",",""),"/",""))</f>
        <v/>
      </c>
      <c r="W720" s="32" t="str">
        <f ca="1">IF(KALINDO[[#This Row],[concat]]="","",MATCH(KALINDO[[#This Row],[concat]],[3]!db[NB NOTA_C],0)+1)</f>
        <v/>
      </c>
      <c r="X720" s="32" t="str">
        <f ca="1">IF(KALINDO[[#This Row],[N.B.nota]]="","",ADDRESS(ROW(KALINDO[QB]),COLUMN(KALINDO[QB]))&amp;":"&amp;ADDRESS(ROW(),COLUMN(KALINDO[QB])))</f>
        <v/>
      </c>
      <c r="Y720" s="59" t="str">
        <f ca="1">IF(KALINDO[[#This Row],[//]]="","",HYPERLINK("[../DB.xlsx]DB!e"&amp;MATCH(KALINDO[[#This Row],[concat]],[3]!db[NB NOTA_C],0)+1,"&gt;"))</f>
        <v/>
      </c>
      <c r="Z720" s="32" t="str">
        <f ca="1">IF(KALINDO[[#This Row],[ID NOTA]]="",INDIRECT(ADDRESS(ROW()-1,COLUMN())),KALINDO[[#This Row],[ID NOTA]])</f>
        <v>ID NOTA_H</v>
      </c>
    </row>
    <row r="721" spans="1:26" x14ac:dyDescent="0.25">
      <c r="A721" s="32"/>
      <c r="B721" s="29" t="str">
        <f>IF(KALINDO[[#This Row],[N_ID]]="","",INDEX(Table1[ID],MATCH(KALINDO[[#This Row],[N_ID]],Table1[N_ID],0)))</f>
        <v/>
      </c>
      <c r="C721" s="29" t="str">
        <f ca="1">IF(KALINDO[[#This Row],[//]]="","",HYPERLINK("[NOTA.xlsx]NOTA!D"&amp;KALINDO[[#This Row],[//]]+2,"&gt;"))</f>
        <v/>
      </c>
      <c r="D721" s="29" t="str">
        <f>IF(KALINDO[[#This Row],[ID NOTA]]="","",INDEX(Table1[QB],MATCH(KALINDO[[#This Row],[ID NOTA]],Table1[ID],0)))</f>
        <v/>
      </c>
      <c r="E72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21" s="29"/>
      <c r="G721" s="30" t="str">
        <f ca="1">IF(KALINDO[[#This Row],[N_ID]]="","",INDEX(INDIRECT($2:$2),KALINDO[[#This Row],[//]]))</f>
        <v/>
      </c>
      <c r="H721" s="30" t="str">
        <f ca="1">IF(KALINDO[[#This Row],[N_ID]]="","",INDEX(INDIRECT($2:$2),KALINDO[[#This Row],[//]]))</f>
        <v/>
      </c>
      <c r="I721" s="32" t="str">
        <f ca="1">IF(KALINDO[[#This Row],[N_ID]]="","",INDEX(INDIRECT($2:$2),KALINDO[[#This Row],[//]]))</f>
        <v/>
      </c>
      <c r="J721" s="32" t="str">
        <f ca="1">IF(KALINDO[[#This Row],[//]]="","",INDEX([3]!db[NB PAJAK],KALINDO[[#This Row],[stt]]-1))</f>
        <v/>
      </c>
      <c r="K721" s="29" t="str">
        <f ca="1">IF(KALINDO[[#This Row],[//]]="","",INDEX(INDIRECT($2:$2),KALINDO[[#This Row],[//]]))</f>
        <v/>
      </c>
      <c r="L721" s="29" t="str">
        <f ca="1">IF(KALINDO[[#This Row],[//]]="","",INDEX(INDIRECT($2:$2),KALINDO[[#This Row],[//]]))</f>
        <v/>
      </c>
      <c r="M721" s="29" t="str">
        <f ca="1">IF(KALINDO[[#This Row],[//]]="","",INDEX(INDIRECT($2:$2),KALINDO[[#This Row],[//]]))</f>
        <v/>
      </c>
      <c r="N721" s="33" t="str">
        <f ca="1">IF(KALINDO[[#This Row],[//]]="","",INDEX(INDIRECT($2:$2),KALINDO[[#This Row],[//]]))</f>
        <v/>
      </c>
      <c r="O721" s="44" t="str">
        <f ca="1">IF(KALINDO[[#This Row],[//]]="","",INDEX(INDIRECT($2:$2),KALINDO[[#This Row],[//]]))</f>
        <v/>
      </c>
      <c r="P721" s="44" t="str">
        <f ca="1">IF(KALINDO[[#This Row],[//]]="","",IF(INDEX(INDIRECT($2:$2),KALINDO[[#This Row],[//]])="","",INDEX(INDIRECT($2:$2),KALINDO[[#This Row],[//]])))</f>
        <v/>
      </c>
      <c r="Q721" s="33" t="str">
        <f ca="1">IF(KALINDO[[#This Row],[//]]="","",INDEX(INDIRECT($2:$2),KALINDO[[#This Row],[//]]))</f>
        <v/>
      </c>
      <c r="R7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21" s="58" t="str">
        <f ca="1">IF(KALINDO[[#This Row],[//]]="","",IF(INDEX(INDIRECT($2:$2),KALINDO[[#This Row],[//]])="","",INDEX(INDIRECT($2:$2),KALINDO[[#This Row],[//]])))</f>
        <v/>
      </c>
      <c r="U721" s="32" t="str">
        <f ca="1">IF(KALINDO[[#This Row],[//]]="","",INDEX(INDIRECT($2:$2),KALINDO[[#This Row],[//]]))</f>
        <v/>
      </c>
      <c r="V721" s="32" t="str">
        <f ca="1">LOWER(SUBSTITUTE(SUBSTITUTE(SUBSTITUTE(SUBSTITUTE(SUBSTITUTE(SUBSTITUTE(SUBSTITUTE(KALINDO[[#This Row],[N.B.nota]]," ",""),"-",""),"(",""),")",""),".",""),",",""),"/",""))</f>
        <v/>
      </c>
      <c r="W721" s="32" t="str">
        <f ca="1">IF(KALINDO[[#This Row],[concat]]="","",MATCH(KALINDO[[#This Row],[concat]],[3]!db[NB NOTA_C],0)+1)</f>
        <v/>
      </c>
      <c r="X721" s="32" t="str">
        <f ca="1">IF(KALINDO[[#This Row],[N.B.nota]]="","",ADDRESS(ROW(KALINDO[QB]),COLUMN(KALINDO[QB]))&amp;":"&amp;ADDRESS(ROW(),COLUMN(KALINDO[QB])))</f>
        <v/>
      </c>
      <c r="Y721" s="59" t="str">
        <f ca="1">IF(KALINDO[[#This Row],[//]]="","",HYPERLINK("[../DB.xlsx]DB!e"&amp;MATCH(KALINDO[[#This Row],[concat]],[3]!db[NB NOTA_C],0)+1,"&gt;"))</f>
        <v/>
      </c>
      <c r="Z721" s="32" t="str">
        <f ca="1">IF(KALINDO[[#This Row],[ID NOTA]]="",INDIRECT(ADDRESS(ROW()-1,COLUMN())),KALINDO[[#This Row],[ID NOTA]])</f>
        <v>ID NOTA_H</v>
      </c>
    </row>
    <row r="722" spans="1:26" x14ac:dyDescent="0.25">
      <c r="A722" s="32"/>
      <c r="B722" s="29" t="str">
        <f>IF(KALINDO[[#This Row],[N_ID]]="","",INDEX(Table1[ID],MATCH(KALINDO[[#This Row],[N_ID]],Table1[N_ID],0)))</f>
        <v/>
      </c>
      <c r="C722" s="29" t="str">
        <f ca="1">IF(KALINDO[[#This Row],[//]]="","",HYPERLINK("[NOTA.xlsx]NOTA!D"&amp;KALINDO[[#This Row],[//]]+2,"&gt;"))</f>
        <v/>
      </c>
      <c r="D722" s="29" t="str">
        <f>IF(KALINDO[[#This Row],[ID NOTA]]="","",INDEX(Table1[QB],MATCH(KALINDO[[#This Row],[ID NOTA]],Table1[ID],0)))</f>
        <v/>
      </c>
      <c r="E72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22" s="29"/>
      <c r="G722" s="30" t="str">
        <f ca="1">IF(KALINDO[[#This Row],[N_ID]]="","",INDEX(INDIRECT($2:$2),KALINDO[[#This Row],[//]]))</f>
        <v/>
      </c>
      <c r="H722" s="30" t="str">
        <f ca="1">IF(KALINDO[[#This Row],[N_ID]]="","",INDEX(INDIRECT($2:$2),KALINDO[[#This Row],[//]]))</f>
        <v/>
      </c>
      <c r="I722" s="32" t="str">
        <f ca="1">IF(KALINDO[[#This Row],[N_ID]]="","",INDEX(INDIRECT($2:$2),KALINDO[[#This Row],[//]]))</f>
        <v/>
      </c>
      <c r="J722" s="32" t="str">
        <f ca="1">IF(KALINDO[[#This Row],[//]]="","",INDEX([3]!db[NB PAJAK],KALINDO[[#This Row],[stt]]-1))</f>
        <v/>
      </c>
      <c r="K722" s="29" t="str">
        <f ca="1">IF(KALINDO[[#This Row],[//]]="","",INDEX(INDIRECT($2:$2),KALINDO[[#This Row],[//]]))</f>
        <v/>
      </c>
      <c r="L722" s="29" t="str">
        <f ca="1">IF(KALINDO[[#This Row],[//]]="","",INDEX(INDIRECT($2:$2),KALINDO[[#This Row],[//]]))</f>
        <v/>
      </c>
      <c r="M722" s="29" t="str">
        <f ca="1">IF(KALINDO[[#This Row],[//]]="","",INDEX(INDIRECT($2:$2),KALINDO[[#This Row],[//]]))</f>
        <v/>
      </c>
      <c r="N722" s="33" t="str">
        <f ca="1">IF(KALINDO[[#This Row],[//]]="","",INDEX(INDIRECT($2:$2),KALINDO[[#This Row],[//]]))</f>
        <v/>
      </c>
      <c r="O722" s="44" t="str">
        <f ca="1">IF(KALINDO[[#This Row],[//]]="","",INDEX(INDIRECT($2:$2),KALINDO[[#This Row],[//]]))</f>
        <v/>
      </c>
      <c r="P722" s="44" t="str">
        <f ca="1">IF(KALINDO[[#This Row],[//]]="","",IF(INDEX(INDIRECT($2:$2),KALINDO[[#This Row],[//]])="","",INDEX(INDIRECT($2:$2),KALINDO[[#This Row],[//]])))</f>
        <v/>
      </c>
      <c r="Q722" s="33" t="str">
        <f ca="1">IF(KALINDO[[#This Row],[//]]="","",INDEX(INDIRECT($2:$2),KALINDO[[#This Row],[//]]))</f>
        <v/>
      </c>
      <c r="R7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22" s="58" t="str">
        <f ca="1">IF(KALINDO[[#This Row],[//]]="","",IF(INDEX(INDIRECT($2:$2),KALINDO[[#This Row],[//]])="","",INDEX(INDIRECT($2:$2),KALINDO[[#This Row],[//]])))</f>
        <v/>
      </c>
      <c r="U722" s="32" t="str">
        <f ca="1">IF(KALINDO[[#This Row],[//]]="","",INDEX(INDIRECT($2:$2),KALINDO[[#This Row],[//]]))</f>
        <v/>
      </c>
      <c r="V722" s="32" t="str">
        <f ca="1">LOWER(SUBSTITUTE(SUBSTITUTE(SUBSTITUTE(SUBSTITUTE(SUBSTITUTE(SUBSTITUTE(SUBSTITUTE(KALINDO[[#This Row],[N.B.nota]]," ",""),"-",""),"(",""),")",""),".",""),",",""),"/",""))</f>
        <v/>
      </c>
      <c r="W722" s="32" t="str">
        <f ca="1">IF(KALINDO[[#This Row],[concat]]="","",MATCH(KALINDO[[#This Row],[concat]],[3]!db[NB NOTA_C],0)+1)</f>
        <v/>
      </c>
      <c r="X722" s="32" t="str">
        <f ca="1">IF(KALINDO[[#This Row],[N.B.nota]]="","",ADDRESS(ROW(KALINDO[QB]),COLUMN(KALINDO[QB]))&amp;":"&amp;ADDRESS(ROW(),COLUMN(KALINDO[QB])))</f>
        <v/>
      </c>
      <c r="Y722" s="59" t="str">
        <f ca="1">IF(KALINDO[[#This Row],[//]]="","",HYPERLINK("[../DB.xlsx]DB!e"&amp;MATCH(KALINDO[[#This Row],[concat]],[3]!db[NB NOTA_C],0)+1,"&gt;"))</f>
        <v/>
      </c>
      <c r="Z722" s="32" t="str">
        <f ca="1">IF(KALINDO[[#This Row],[ID NOTA]]="",INDIRECT(ADDRESS(ROW()-1,COLUMN())),KALINDO[[#This Row],[ID NOTA]])</f>
        <v>ID NOTA_H</v>
      </c>
    </row>
    <row r="723" spans="1:26" x14ac:dyDescent="0.25">
      <c r="A723" s="32"/>
      <c r="B723" s="29" t="str">
        <f>IF(KALINDO[[#This Row],[N_ID]]="","",INDEX(Table1[ID],MATCH(KALINDO[[#This Row],[N_ID]],Table1[N_ID],0)))</f>
        <v/>
      </c>
      <c r="C723" s="29" t="str">
        <f ca="1">IF(KALINDO[[#This Row],[//]]="","",HYPERLINK("[NOTA.xlsx]NOTA!D"&amp;KALINDO[[#This Row],[//]]+2,"&gt;"))</f>
        <v/>
      </c>
      <c r="D723" s="29" t="str">
        <f>IF(KALINDO[[#This Row],[ID NOTA]]="","",INDEX(Table1[QB],MATCH(KALINDO[[#This Row],[ID NOTA]],Table1[ID],0)))</f>
        <v/>
      </c>
      <c r="E72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23" s="29"/>
      <c r="G723" s="30" t="str">
        <f ca="1">IF(KALINDO[[#This Row],[N_ID]]="","",INDEX(INDIRECT($2:$2),KALINDO[[#This Row],[//]]))</f>
        <v/>
      </c>
      <c r="H723" s="30" t="str">
        <f ca="1">IF(KALINDO[[#This Row],[N_ID]]="","",INDEX(INDIRECT($2:$2),KALINDO[[#This Row],[//]]))</f>
        <v/>
      </c>
      <c r="I723" s="32" t="str">
        <f ca="1">IF(KALINDO[[#This Row],[N_ID]]="","",INDEX(INDIRECT($2:$2),KALINDO[[#This Row],[//]]))</f>
        <v/>
      </c>
      <c r="J723" s="32" t="str">
        <f ca="1">IF(KALINDO[[#This Row],[//]]="","",INDEX([3]!db[NB PAJAK],KALINDO[[#This Row],[stt]]-1))</f>
        <v/>
      </c>
      <c r="K723" s="29" t="str">
        <f ca="1">IF(KALINDO[[#This Row],[//]]="","",INDEX(INDIRECT($2:$2),KALINDO[[#This Row],[//]]))</f>
        <v/>
      </c>
      <c r="L723" s="29" t="str">
        <f ca="1">IF(KALINDO[[#This Row],[//]]="","",INDEX(INDIRECT($2:$2),KALINDO[[#This Row],[//]]))</f>
        <v/>
      </c>
      <c r="M723" s="29" t="str">
        <f ca="1">IF(KALINDO[[#This Row],[//]]="","",INDEX(INDIRECT($2:$2),KALINDO[[#This Row],[//]]))</f>
        <v/>
      </c>
      <c r="N723" s="33" t="str">
        <f ca="1">IF(KALINDO[[#This Row],[//]]="","",INDEX(INDIRECT($2:$2),KALINDO[[#This Row],[//]]))</f>
        <v/>
      </c>
      <c r="O723" s="44" t="str">
        <f ca="1">IF(KALINDO[[#This Row],[//]]="","",INDEX(INDIRECT($2:$2),KALINDO[[#This Row],[//]]))</f>
        <v/>
      </c>
      <c r="P723" s="44" t="str">
        <f ca="1">IF(KALINDO[[#This Row],[//]]="","",IF(INDEX(INDIRECT($2:$2),KALINDO[[#This Row],[//]])="","",INDEX(INDIRECT($2:$2),KALINDO[[#This Row],[//]])))</f>
        <v/>
      </c>
      <c r="Q723" s="33" t="str">
        <f ca="1">IF(KALINDO[[#This Row],[//]]="","",INDEX(INDIRECT($2:$2),KALINDO[[#This Row],[//]]))</f>
        <v/>
      </c>
      <c r="R7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23" s="58" t="str">
        <f ca="1">IF(KALINDO[[#This Row],[//]]="","",IF(INDEX(INDIRECT($2:$2),KALINDO[[#This Row],[//]])="","",INDEX(INDIRECT($2:$2),KALINDO[[#This Row],[//]])))</f>
        <v/>
      </c>
      <c r="U723" s="32" t="str">
        <f ca="1">IF(KALINDO[[#This Row],[//]]="","",INDEX(INDIRECT($2:$2),KALINDO[[#This Row],[//]]))</f>
        <v/>
      </c>
      <c r="V723" s="32" t="str">
        <f ca="1">LOWER(SUBSTITUTE(SUBSTITUTE(SUBSTITUTE(SUBSTITUTE(SUBSTITUTE(SUBSTITUTE(SUBSTITUTE(KALINDO[[#This Row],[N.B.nota]]," ",""),"-",""),"(",""),")",""),".",""),",",""),"/",""))</f>
        <v/>
      </c>
      <c r="W723" s="32" t="str">
        <f ca="1">IF(KALINDO[[#This Row],[concat]]="","",MATCH(KALINDO[[#This Row],[concat]],[3]!db[NB NOTA_C],0)+1)</f>
        <v/>
      </c>
      <c r="X723" s="32" t="str">
        <f ca="1">IF(KALINDO[[#This Row],[N.B.nota]]="","",ADDRESS(ROW(KALINDO[QB]),COLUMN(KALINDO[QB]))&amp;":"&amp;ADDRESS(ROW(),COLUMN(KALINDO[QB])))</f>
        <v/>
      </c>
      <c r="Y723" s="59" t="str">
        <f ca="1">IF(KALINDO[[#This Row],[//]]="","",HYPERLINK("[../DB.xlsx]DB!e"&amp;MATCH(KALINDO[[#This Row],[concat]],[3]!db[NB NOTA_C],0)+1,"&gt;"))</f>
        <v/>
      </c>
      <c r="Z723" s="32" t="str">
        <f ca="1">IF(KALINDO[[#This Row],[ID NOTA]]="",INDIRECT(ADDRESS(ROW()-1,COLUMN())),KALINDO[[#This Row],[ID NOTA]])</f>
        <v>ID NOTA_H</v>
      </c>
    </row>
    <row r="724" spans="1:26" x14ac:dyDescent="0.25">
      <c r="A724" s="32"/>
      <c r="B724" s="29" t="str">
        <f>IF(KALINDO[[#This Row],[N_ID]]="","",INDEX(Table1[ID],MATCH(KALINDO[[#This Row],[N_ID]],Table1[N_ID],0)))</f>
        <v/>
      </c>
      <c r="C724" s="29" t="str">
        <f ca="1">IF(KALINDO[[#This Row],[//]]="","",HYPERLINK("[NOTA.xlsx]NOTA!D"&amp;KALINDO[[#This Row],[//]]+2,"&gt;"))</f>
        <v/>
      </c>
      <c r="D724" s="29" t="str">
        <f>IF(KALINDO[[#This Row],[ID NOTA]]="","",INDEX(Table1[QB],MATCH(KALINDO[[#This Row],[ID NOTA]],Table1[ID],0)))</f>
        <v/>
      </c>
      <c r="E72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24" s="29"/>
      <c r="G724" s="30" t="str">
        <f ca="1">IF(KALINDO[[#This Row],[N_ID]]="","",INDEX(INDIRECT($2:$2),KALINDO[[#This Row],[//]]))</f>
        <v/>
      </c>
      <c r="H724" s="30" t="str">
        <f ca="1">IF(KALINDO[[#This Row],[N_ID]]="","",INDEX(INDIRECT($2:$2),KALINDO[[#This Row],[//]]))</f>
        <v/>
      </c>
      <c r="I724" s="32" t="str">
        <f ca="1">IF(KALINDO[[#This Row],[N_ID]]="","",INDEX(INDIRECT($2:$2),KALINDO[[#This Row],[//]]))</f>
        <v/>
      </c>
      <c r="J724" s="32" t="str">
        <f ca="1">IF(KALINDO[[#This Row],[//]]="","",INDEX([3]!db[NB PAJAK],KALINDO[[#This Row],[stt]]-1))</f>
        <v/>
      </c>
      <c r="K724" s="29" t="str">
        <f ca="1">IF(KALINDO[[#This Row],[//]]="","",INDEX(INDIRECT($2:$2),KALINDO[[#This Row],[//]]))</f>
        <v/>
      </c>
      <c r="L724" s="29" t="str">
        <f ca="1">IF(KALINDO[[#This Row],[//]]="","",INDEX(INDIRECT($2:$2),KALINDO[[#This Row],[//]]))</f>
        <v/>
      </c>
      <c r="M724" s="29" t="str">
        <f ca="1">IF(KALINDO[[#This Row],[//]]="","",INDEX(INDIRECT($2:$2),KALINDO[[#This Row],[//]]))</f>
        <v/>
      </c>
      <c r="N724" s="33" t="str">
        <f ca="1">IF(KALINDO[[#This Row],[//]]="","",INDEX(INDIRECT($2:$2),KALINDO[[#This Row],[//]]))</f>
        <v/>
      </c>
      <c r="O724" s="44" t="str">
        <f ca="1">IF(KALINDO[[#This Row],[//]]="","",INDEX(INDIRECT($2:$2),KALINDO[[#This Row],[//]]))</f>
        <v/>
      </c>
      <c r="P724" s="44" t="str">
        <f ca="1">IF(KALINDO[[#This Row],[//]]="","",IF(INDEX(INDIRECT($2:$2),KALINDO[[#This Row],[//]])="","",INDEX(INDIRECT($2:$2),KALINDO[[#This Row],[//]])))</f>
        <v/>
      </c>
      <c r="Q724" s="33" t="str">
        <f ca="1">IF(KALINDO[[#This Row],[//]]="","",INDEX(INDIRECT($2:$2),KALINDO[[#This Row],[//]]))</f>
        <v/>
      </c>
      <c r="R7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24" s="58" t="str">
        <f ca="1">IF(KALINDO[[#This Row],[//]]="","",IF(INDEX(INDIRECT($2:$2),KALINDO[[#This Row],[//]])="","",INDEX(INDIRECT($2:$2),KALINDO[[#This Row],[//]])))</f>
        <v/>
      </c>
      <c r="U724" s="32" t="str">
        <f ca="1">IF(KALINDO[[#This Row],[//]]="","",INDEX(INDIRECT($2:$2),KALINDO[[#This Row],[//]]))</f>
        <v/>
      </c>
      <c r="V724" s="32" t="str">
        <f ca="1">LOWER(SUBSTITUTE(SUBSTITUTE(SUBSTITUTE(SUBSTITUTE(SUBSTITUTE(SUBSTITUTE(SUBSTITUTE(KALINDO[[#This Row],[N.B.nota]]," ",""),"-",""),"(",""),")",""),".",""),",",""),"/",""))</f>
        <v/>
      </c>
      <c r="W724" s="32" t="str">
        <f ca="1">IF(KALINDO[[#This Row],[concat]]="","",MATCH(KALINDO[[#This Row],[concat]],[3]!db[NB NOTA_C],0)+1)</f>
        <v/>
      </c>
      <c r="X724" s="32" t="str">
        <f ca="1">IF(KALINDO[[#This Row],[N.B.nota]]="","",ADDRESS(ROW(KALINDO[QB]),COLUMN(KALINDO[QB]))&amp;":"&amp;ADDRESS(ROW(),COLUMN(KALINDO[QB])))</f>
        <v/>
      </c>
      <c r="Y724" s="59" t="str">
        <f ca="1">IF(KALINDO[[#This Row],[//]]="","",HYPERLINK("[../DB.xlsx]DB!e"&amp;MATCH(KALINDO[[#This Row],[concat]],[3]!db[NB NOTA_C],0)+1,"&gt;"))</f>
        <v/>
      </c>
      <c r="Z724" s="32" t="str">
        <f ca="1">IF(KALINDO[[#This Row],[ID NOTA]]="",INDIRECT(ADDRESS(ROW()-1,COLUMN())),KALINDO[[#This Row],[ID NOTA]])</f>
        <v>ID NOTA_H</v>
      </c>
    </row>
    <row r="725" spans="1:26" x14ac:dyDescent="0.25">
      <c r="A725" s="32"/>
      <c r="B725" s="29" t="str">
        <f>IF(KALINDO[[#This Row],[N_ID]]="","",INDEX(Table1[ID],MATCH(KALINDO[[#This Row],[N_ID]],Table1[N_ID],0)))</f>
        <v/>
      </c>
      <c r="C725" s="29" t="str">
        <f ca="1">IF(KALINDO[[#This Row],[//]]="","",HYPERLINK("[NOTA.xlsx]NOTA!D"&amp;KALINDO[[#This Row],[//]]+2,"&gt;"))</f>
        <v/>
      </c>
      <c r="D725" s="29" t="str">
        <f>IF(KALINDO[[#This Row],[ID NOTA]]="","",INDEX(Table1[QB],MATCH(KALINDO[[#This Row],[ID NOTA]],Table1[ID],0)))</f>
        <v/>
      </c>
      <c r="E72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25" s="29"/>
      <c r="G725" s="30" t="str">
        <f ca="1">IF(KALINDO[[#This Row],[N_ID]]="","",INDEX(INDIRECT($2:$2),KALINDO[[#This Row],[//]]))</f>
        <v/>
      </c>
      <c r="H725" s="30" t="str">
        <f ca="1">IF(KALINDO[[#This Row],[N_ID]]="","",INDEX(INDIRECT($2:$2),KALINDO[[#This Row],[//]]))</f>
        <v/>
      </c>
      <c r="I725" s="32" t="str">
        <f ca="1">IF(KALINDO[[#This Row],[N_ID]]="","",INDEX(INDIRECT($2:$2),KALINDO[[#This Row],[//]]))</f>
        <v/>
      </c>
      <c r="J725" s="32" t="str">
        <f ca="1">IF(KALINDO[[#This Row],[//]]="","",INDEX([3]!db[NB PAJAK],KALINDO[[#This Row],[stt]]-1))</f>
        <v/>
      </c>
      <c r="K725" s="29" t="str">
        <f ca="1">IF(KALINDO[[#This Row],[//]]="","",INDEX(INDIRECT($2:$2),KALINDO[[#This Row],[//]]))</f>
        <v/>
      </c>
      <c r="L725" s="29" t="str">
        <f ca="1">IF(KALINDO[[#This Row],[//]]="","",INDEX(INDIRECT($2:$2),KALINDO[[#This Row],[//]]))</f>
        <v/>
      </c>
      <c r="M725" s="29" t="str">
        <f ca="1">IF(KALINDO[[#This Row],[//]]="","",INDEX(INDIRECT($2:$2),KALINDO[[#This Row],[//]]))</f>
        <v/>
      </c>
      <c r="N725" s="33" t="str">
        <f ca="1">IF(KALINDO[[#This Row],[//]]="","",INDEX(INDIRECT($2:$2),KALINDO[[#This Row],[//]]))</f>
        <v/>
      </c>
      <c r="O725" s="44" t="str">
        <f ca="1">IF(KALINDO[[#This Row],[//]]="","",INDEX(INDIRECT($2:$2),KALINDO[[#This Row],[//]]))</f>
        <v/>
      </c>
      <c r="P725" s="44" t="str">
        <f ca="1">IF(KALINDO[[#This Row],[//]]="","",IF(INDEX(INDIRECT($2:$2),KALINDO[[#This Row],[//]])="","",INDEX(INDIRECT($2:$2),KALINDO[[#This Row],[//]])))</f>
        <v/>
      </c>
      <c r="Q725" s="33" t="str">
        <f ca="1">IF(KALINDO[[#This Row],[//]]="","",INDEX(INDIRECT($2:$2),KALINDO[[#This Row],[//]]))</f>
        <v/>
      </c>
      <c r="R7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25" s="58" t="str">
        <f ca="1">IF(KALINDO[[#This Row],[//]]="","",IF(INDEX(INDIRECT($2:$2),KALINDO[[#This Row],[//]])="","",INDEX(INDIRECT($2:$2),KALINDO[[#This Row],[//]])))</f>
        <v/>
      </c>
      <c r="U725" s="32" t="str">
        <f ca="1">IF(KALINDO[[#This Row],[//]]="","",INDEX(INDIRECT($2:$2),KALINDO[[#This Row],[//]]))</f>
        <v/>
      </c>
      <c r="V725" s="32" t="str">
        <f ca="1">LOWER(SUBSTITUTE(SUBSTITUTE(SUBSTITUTE(SUBSTITUTE(SUBSTITUTE(SUBSTITUTE(SUBSTITUTE(KALINDO[[#This Row],[N.B.nota]]," ",""),"-",""),"(",""),")",""),".",""),",",""),"/",""))</f>
        <v/>
      </c>
      <c r="W725" s="32" t="str">
        <f ca="1">IF(KALINDO[[#This Row],[concat]]="","",MATCH(KALINDO[[#This Row],[concat]],[3]!db[NB NOTA_C],0)+1)</f>
        <v/>
      </c>
      <c r="X725" s="32" t="str">
        <f ca="1">IF(KALINDO[[#This Row],[N.B.nota]]="","",ADDRESS(ROW(KALINDO[QB]),COLUMN(KALINDO[QB]))&amp;":"&amp;ADDRESS(ROW(),COLUMN(KALINDO[QB])))</f>
        <v/>
      </c>
      <c r="Y725" s="59" t="str">
        <f ca="1">IF(KALINDO[[#This Row],[//]]="","",HYPERLINK("[../DB.xlsx]DB!e"&amp;MATCH(KALINDO[[#This Row],[concat]],[3]!db[NB NOTA_C],0)+1,"&gt;"))</f>
        <v/>
      </c>
      <c r="Z725" s="32" t="str">
        <f ca="1">IF(KALINDO[[#This Row],[ID NOTA]]="",INDIRECT(ADDRESS(ROW()-1,COLUMN())),KALINDO[[#This Row],[ID NOTA]])</f>
        <v>ID NOTA_H</v>
      </c>
    </row>
    <row r="726" spans="1:26" x14ac:dyDescent="0.25">
      <c r="A726" s="32"/>
      <c r="B726" s="29" t="str">
        <f>IF(KALINDO[[#This Row],[N_ID]]="","",INDEX(Table1[ID],MATCH(KALINDO[[#This Row],[N_ID]],Table1[N_ID],0)))</f>
        <v/>
      </c>
      <c r="C726" s="29" t="str">
        <f ca="1">IF(KALINDO[[#This Row],[//]]="","",HYPERLINK("[NOTA.xlsx]NOTA!D"&amp;KALINDO[[#This Row],[//]]+2,"&gt;"))</f>
        <v/>
      </c>
      <c r="D726" s="29" t="str">
        <f>IF(KALINDO[[#This Row],[ID NOTA]]="","",INDEX(Table1[QB],MATCH(KALINDO[[#This Row],[ID NOTA]],Table1[ID],0)))</f>
        <v/>
      </c>
      <c r="E72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26" s="29"/>
      <c r="G726" s="30" t="str">
        <f ca="1">IF(KALINDO[[#This Row],[N_ID]]="","",INDEX(INDIRECT($2:$2),KALINDO[[#This Row],[//]]))</f>
        <v/>
      </c>
      <c r="H726" s="30" t="str">
        <f ca="1">IF(KALINDO[[#This Row],[N_ID]]="","",INDEX(INDIRECT($2:$2),KALINDO[[#This Row],[//]]))</f>
        <v/>
      </c>
      <c r="I726" s="32" t="str">
        <f ca="1">IF(KALINDO[[#This Row],[N_ID]]="","",INDEX(INDIRECT($2:$2),KALINDO[[#This Row],[//]]))</f>
        <v/>
      </c>
      <c r="J726" s="32" t="str">
        <f ca="1">IF(KALINDO[[#This Row],[//]]="","",INDEX([3]!db[NB PAJAK],KALINDO[[#This Row],[stt]]-1))</f>
        <v/>
      </c>
      <c r="K726" s="29" t="str">
        <f ca="1">IF(KALINDO[[#This Row],[//]]="","",INDEX(INDIRECT($2:$2),KALINDO[[#This Row],[//]]))</f>
        <v/>
      </c>
      <c r="L726" s="29" t="str">
        <f ca="1">IF(KALINDO[[#This Row],[//]]="","",INDEX(INDIRECT($2:$2),KALINDO[[#This Row],[//]]))</f>
        <v/>
      </c>
      <c r="M726" s="29" t="str">
        <f ca="1">IF(KALINDO[[#This Row],[//]]="","",INDEX(INDIRECT($2:$2),KALINDO[[#This Row],[//]]))</f>
        <v/>
      </c>
      <c r="N726" s="33" t="str">
        <f ca="1">IF(KALINDO[[#This Row],[//]]="","",INDEX(INDIRECT($2:$2),KALINDO[[#This Row],[//]]))</f>
        <v/>
      </c>
      <c r="O726" s="44" t="str">
        <f ca="1">IF(KALINDO[[#This Row],[//]]="","",INDEX(INDIRECT($2:$2),KALINDO[[#This Row],[//]]))</f>
        <v/>
      </c>
      <c r="P726" s="44" t="str">
        <f ca="1">IF(KALINDO[[#This Row],[//]]="","",IF(INDEX(INDIRECT($2:$2),KALINDO[[#This Row],[//]])="","",INDEX(INDIRECT($2:$2),KALINDO[[#This Row],[//]])))</f>
        <v/>
      </c>
      <c r="Q726" s="33" t="str">
        <f ca="1">IF(KALINDO[[#This Row],[//]]="","",INDEX(INDIRECT($2:$2),KALINDO[[#This Row],[//]]))</f>
        <v/>
      </c>
      <c r="R7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26" s="58" t="str">
        <f ca="1">IF(KALINDO[[#This Row],[//]]="","",IF(INDEX(INDIRECT($2:$2),KALINDO[[#This Row],[//]])="","",INDEX(INDIRECT($2:$2),KALINDO[[#This Row],[//]])))</f>
        <v/>
      </c>
      <c r="U726" s="32" t="str">
        <f ca="1">IF(KALINDO[[#This Row],[//]]="","",INDEX(INDIRECT($2:$2),KALINDO[[#This Row],[//]]))</f>
        <v/>
      </c>
      <c r="V726" s="32" t="str">
        <f ca="1">LOWER(SUBSTITUTE(SUBSTITUTE(SUBSTITUTE(SUBSTITUTE(SUBSTITUTE(SUBSTITUTE(SUBSTITUTE(KALINDO[[#This Row],[N.B.nota]]," ",""),"-",""),"(",""),")",""),".",""),",",""),"/",""))</f>
        <v/>
      </c>
      <c r="W726" s="32" t="str">
        <f ca="1">IF(KALINDO[[#This Row],[concat]]="","",MATCH(KALINDO[[#This Row],[concat]],[3]!db[NB NOTA_C],0)+1)</f>
        <v/>
      </c>
      <c r="X726" s="32" t="str">
        <f ca="1">IF(KALINDO[[#This Row],[N.B.nota]]="","",ADDRESS(ROW(KALINDO[QB]),COLUMN(KALINDO[QB]))&amp;":"&amp;ADDRESS(ROW(),COLUMN(KALINDO[QB])))</f>
        <v/>
      </c>
      <c r="Y726" s="59" t="str">
        <f ca="1">IF(KALINDO[[#This Row],[//]]="","",HYPERLINK("[../DB.xlsx]DB!e"&amp;MATCH(KALINDO[[#This Row],[concat]],[3]!db[NB NOTA_C],0)+1,"&gt;"))</f>
        <v/>
      </c>
      <c r="Z726" s="32" t="str">
        <f ca="1">IF(KALINDO[[#This Row],[ID NOTA]]="",INDIRECT(ADDRESS(ROW()-1,COLUMN())),KALINDO[[#This Row],[ID NOTA]])</f>
        <v>ID NOTA_H</v>
      </c>
    </row>
    <row r="727" spans="1:26" x14ac:dyDescent="0.25">
      <c r="A727" s="38"/>
      <c r="B727" s="29" t="str">
        <f>IF(KALINDO[[#This Row],[N_ID]]="","",INDEX(Table1[ID],MATCH(KALINDO[[#This Row],[N_ID]],Table1[N_ID],0)))</f>
        <v/>
      </c>
      <c r="C727" s="29" t="str">
        <f ca="1">IF(KALINDO[[#This Row],[//]]="","",HYPERLINK("[NOTA.xlsx]NOTA!D"&amp;KALINDO[[#This Row],[//]]+2,"&gt;"))</f>
        <v/>
      </c>
      <c r="D727" s="29" t="str">
        <f>IF(KALINDO[[#This Row],[ID NOTA]]="","",INDEX(Table1[QB],MATCH(KALINDO[[#This Row],[ID NOTA]],Table1[ID],0)))</f>
        <v/>
      </c>
      <c r="E72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27" s="29"/>
      <c r="G727" s="30" t="str">
        <f ca="1">IF(KALINDO[[#This Row],[N_ID]]="","",INDEX(INDIRECT($2:$2),KALINDO[[#This Row],[//]]))</f>
        <v/>
      </c>
      <c r="H727" s="30" t="str">
        <f ca="1">IF(KALINDO[[#This Row],[N_ID]]="","",INDEX(INDIRECT($2:$2),KALINDO[[#This Row],[//]]))</f>
        <v/>
      </c>
      <c r="I727" s="32" t="str">
        <f ca="1">IF(KALINDO[[#This Row],[N_ID]]="","",INDEX(INDIRECT($2:$2),KALINDO[[#This Row],[//]]))</f>
        <v/>
      </c>
      <c r="J727" s="32" t="str">
        <f ca="1">IF(KALINDO[[#This Row],[//]]="","",INDEX([3]!db[NB PAJAK],KALINDO[[#This Row],[stt]]-1))</f>
        <v/>
      </c>
      <c r="K727" s="29" t="str">
        <f ca="1">IF(KALINDO[[#This Row],[//]]="","",INDEX(INDIRECT($2:$2),KALINDO[[#This Row],[//]]))</f>
        <v/>
      </c>
      <c r="L727" s="29" t="str">
        <f ca="1">IF(KALINDO[[#This Row],[//]]="","",INDEX(INDIRECT($2:$2),KALINDO[[#This Row],[//]]))</f>
        <v/>
      </c>
      <c r="M727" s="29" t="str">
        <f ca="1">IF(KALINDO[[#This Row],[//]]="","",INDEX(INDIRECT($2:$2),KALINDO[[#This Row],[//]]))</f>
        <v/>
      </c>
      <c r="N727" s="33" t="str">
        <f ca="1">IF(KALINDO[[#This Row],[//]]="","",INDEX(INDIRECT($2:$2),KALINDO[[#This Row],[//]]))</f>
        <v/>
      </c>
      <c r="O727" s="44" t="str">
        <f ca="1">IF(KALINDO[[#This Row],[//]]="","",INDEX(INDIRECT($2:$2),KALINDO[[#This Row],[//]]))</f>
        <v/>
      </c>
      <c r="P727" s="44" t="str">
        <f ca="1">IF(KALINDO[[#This Row],[//]]="","",IF(INDEX(INDIRECT($2:$2),KALINDO[[#This Row],[//]])="","",INDEX(INDIRECT($2:$2),KALINDO[[#This Row],[//]])))</f>
        <v/>
      </c>
      <c r="Q727" s="33" t="str">
        <f ca="1">IF(KALINDO[[#This Row],[//]]="","",INDEX(INDIRECT($2:$2),KALINDO[[#This Row],[//]]))</f>
        <v/>
      </c>
      <c r="R7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27" s="58" t="str">
        <f ca="1">IF(KALINDO[[#This Row],[//]]="","",IF(INDEX(INDIRECT($2:$2),KALINDO[[#This Row],[//]])="","",INDEX(INDIRECT($2:$2),KALINDO[[#This Row],[//]])))</f>
        <v/>
      </c>
      <c r="U727" s="32" t="str">
        <f ca="1">IF(KALINDO[[#This Row],[//]]="","",INDEX(INDIRECT($2:$2),KALINDO[[#This Row],[//]]))</f>
        <v/>
      </c>
      <c r="V727" s="32" t="str">
        <f ca="1">LOWER(SUBSTITUTE(SUBSTITUTE(SUBSTITUTE(SUBSTITUTE(SUBSTITUTE(SUBSTITUTE(SUBSTITUTE(KALINDO[[#This Row],[N.B.nota]]," ",""),"-",""),"(",""),")",""),".",""),",",""),"/",""))</f>
        <v/>
      </c>
      <c r="W727" s="32" t="str">
        <f ca="1">IF(KALINDO[[#This Row],[concat]]="","",MATCH(KALINDO[[#This Row],[concat]],[3]!db[NB NOTA_C],0)+1)</f>
        <v/>
      </c>
      <c r="X727" s="32" t="str">
        <f ca="1">IF(KALINDO[[#This Row],[N.B.nota]]="","",ADDRESS(ROW(KALINDO[QB]),COLUMN(KALINDO[QB]))&amp;":"&amp;ADDRESS(ROW(),COLUMN(KALINDO[QB])))</f>
        <v/>
      </c>
      <c r="Y727" s="59" t="str">
        <f ca="1">IF(KALINDO[[#This Row],[//]]="","",HYPERLINK("[../DB.xlsx]DB!e"&amp;MATCH(KALINDO[[#This Row],[concat]],[3]!db[NB NOTA_C],0)+1,"&gt;"))</f>
        <v/>
      </c>
      <c r="Z727" s="32" t="str">
        <f ca="1">IF(KALINDO[[#This Row],[ID NOTA]]="",INDIRECT(ADDRESS(ROW()-1,COLUMN())),KALINDO[[#This Row],[ID NOTA]])</f>
        <v>ID NOTA_H</v>
      </c>
    </row>
    <row r="728" spans="1:26" x14ac:dyDescent="0.25">
      <c r="A728" s="38"/>
      <c r="B728" s="29" t="str">
        <f>IF(KALINDO[[#This Row],[N_ID]]="","",INDEX(Table1[ID],MATCH(KALINDO[[#This Row],[N_ID]],Table1[N_ID],0)))</f>
        <v/>
      </c>
      <c r="C728" s="29" t="str">
        <f ca="1">IF(KALINDO[[#This Row],[//]]="","",HYPERLINK("[NOTA.xlsx]NOTA!D"&amp;KALINDO[[#This Row],[//]]+2,"&gt;"))</f>
        <v/>
      </c>
      <c r="D728" s="29" t="str">
        <f>IF(KALINDO[[#This Row],[ID NOTA]]="","",INDEX(Table1[QB],MATCH(KALINDO[[#This Row],[ID NOTA]],Table1[ID],0)))</f>
        <v/>
      </c>
      <c r="E72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28" s="29"/>
      <c r="G728" s="30" t="str">
        <f ca="1">IF(KALINDO[[#This Row],[N_ID]]="","",INDEX(INDIRECT($2:$2),KALINDO[[#This Row],[//]]))</f>
        <v/>
      </c>
      <c r="H728" s="30" t="str">
        <f ca="1">IF(KALINDO[[#This Row],[N_ID]]="","",INDEX(INDIRECT($2:$2),KALINDO[[#This Row],[//]]))</f>
        <v/>
      </c>
      <c r="I728" s="32" t="str">
        <f ca="1">IF(KALINDO[[#This Row],[N_ID]]="","",INDEX(INDIRECT($2:$2),KALINDO[[#This Row],[//]]))</f>
        <v/>
      </c>
      <c r="J728" s="32" t="str">
        <f ca="1">IF(KALINDO[[#This Row],[//]]="","",INDEX([3]!db[NB PAJAK],KALINDO[[#This Row],[stt]]-1))</f>
        <v/>
      </c>
      <c r="K728" s="29" t="str">
        <f ca="1">IF(KALINDO[[#This Row],[//]]="","",INDEX(INDIRECT($2:$2),KALINDO[[#This Row],[//]]))</f>
        <v/>
      </c>
      <c r="L728" s="29" t="str">
        <f ca="1">IF(KALINDO[[#This Row],[//]]="","",INDEX(INDIRECT($2:$2),KALINDO[[#This Row],[//]]))</f>
        <v/>
      </c>
      <c r="M728" s="29" t="str">
        <f ca="1">IF(KALINDO[[#This Row],[//]]="","",INDEX(INDIRECT($2:$2),KALINDO[[#This Row],[//]]))</f>
        <v/>
      </c>
      <c r="N728" s="33" t="str">
        <f ca="1">IF(KALINDO[[#This Row],[//]]="","",INDEX(INDIRECT($2:$2),KALINDO[[#This Row],[//]]))</f>
        <v/>
      </c>
      <c r="O728" s="44" t="str">
        <f ca="1">IF(KALINDO[[#This Row],[//]]="","",INDEX(INDIRECT($2:$2),KALINDO[[#This Row],[//]]))</f>
        <v/>
      </c>
      <c r="P728" s="44" t="str">
        <f ca="1">IF(KALINDO[[#This Row],[//]]="","",IF(INDEX(INDIRECT($2:$2),KALINDO[[#This Row],[//]])="","",INDEX(INDIRECT($2:$2),KALINDO[[#This Row],[//]])))</f>
        <v/>
      </c>
      <c r="Q728" s="33" t="str">
        <f ca="1">IF(KALINDO[[#This Row],[//]]="","",INDEX(INDIRECT($2:$2),KALINDO[[#This Row],[//]]))</f>
        <v/>
      </c>
      <c r="R7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28" s="58" t="str">
        <f ca="1">IF(KALINDO[[#This Row],[//]]="","",IF(INDEX(INDIRECT($2:$2),KALINDO[[#This Row],[//]])="","",INDEX(INDIRECT($2:$2),KALINDO[[#This Row],[//]])))</f>
        <v/>
      </c>
      <c r="U728" s="32" t="str">
        <f ca="1">IF(KALINDO[[#This Row],[//]]="","",INDEX(INDIRECT($2:$2),KALINDO[[#This Row],[//]]))</f>
        <v/>
      </c>
      <c r="V728" s="32" t="str">
        <f ca="1">LOWER(SUBSTITUTE(SUBSTITUTE(SUBSTITUTE(SUBSTITUTE(SUBSTITUTE(SUBSTITUTE(SUBSTITUTE(KALINDO[[#This Row],[N.B.nota]]," ",""),"-",""),"(",""),")",""),".",""),",",""),"/",""))</f>
        <v/>
      </c>
      <c r="W728" s="32" t="str">
        <f ca="1">IF(KALINDO[[#This Row],[concat]]="","",MATCH(KALINDO[[#This Row],[concat]],[3]!db[NB NOTA_C],0)+1)</f>
        <v/>
      </c>
      <c r="X728" s="32" t="str">
        <f ca="1">IF(KALINDO[[#This Row],[N.B.nota]]="","",ADDRESS(ROW(KALINDO[QB]),COLUMN(KALINDO[QB]))&amp;":"&amp;ADDRESS(ROW(),COLUMN(KALINDO[QB])))</f>
        <v/>
      </c>
      <c r="Y728" s="59" t="str">
        <f ca="1">IF(KALINDO[[#This Row],[//]]="","",HYPERLINK("[../DB.xlsx]DB!e"&amp;MATCH(KALINDO[[#This Row],[concat]],[3]!db[NB NOTA_C],0)+1,"&gt;"))</f>
        <v/>
      </c>
      <c r="Z728" s="32" t="str">
        <f ca="1">IF(KALINDO[[#This Row],[ID NOTA]]="",INDIRECT(ADDRESS(ROW()-1,COLUMN())),KALINDO[[#This Row],[ID NOTA]])</f>
        <v>ID NOTA_H</v>
      </c>
    </row>
    <row r="729" spans="1:26" x14ac:dyDescent="0.25">
      <c r="A729" s="38"/>
      <c r="B729" s="29" t="str">
        <f>IF(KALINDO[[#This Row],[N_ID]]="","",INDEX(Table1[ID],MATCH(KALINDO[[#This Row],[N_ID]],Table1[N_ID],0)))</f>
        <v/>
      </c>
      <c r="C729" s="29" t="str">
        <f ca="1">IF(KALINDO[[#This Row],[//]]="","",HYPERLINK("[NOTA.xlsx]NOTA!D"&amp;KALINDO[[#This Row],[//]]+2,"&gt;"))</f>
        <v/>
      </c>
      <c r="D729" s="29" t="str">
        <f>IF(KALINDO[[#This Row],[ID NOTA]]="","",INDEX(Table1[QB],MATCH(KALINDO[[#This Row],[ID NOTA]],Table1[ID],0)))</f>
        <v/>
      </c>
      <c r="E72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29" s="29"/>
      <c r="G729" s="30" t="str">
        <f ca="1">IF(KALINDO[[#This Row],[N_ID]]="","",INDEX(INDIRECT($2:$2),KALINDO[[#This Row],[//]]))</f>
        <v/>
      </c>
      <c r="H729" s="30" t="str">
        <f ca="1">IF(KALINDO[[#This Row],[N_ID]]="","",INDEX(INDIRECT($2:$2),KALINDO[[#This Row],[//]]))</f>
        <v/>
      </c>
      <c r="I729" s="32" t="str">
        <f ca="1">IF(KALINDO[[#This Row],[N_ID]]="","",INDEX(INDIRECT($2:$2),KALINDO[[#This Row],[//]]))</f>
        <v/>
      </c>
      <c r="J729" s="32" t="str">
        <f ca="1">IF(KALINDO[[#This Row],[//]]="","",INDEX([3]!db[NB PAJAK],KALINDO[[#This Row],[stt]]-1))</f>
        <v/>
      </c>
      <c r="K729" s="29" t="str">
        <f ca="1">IF(KALINDO[[#This Row],[//]]="","",INDEX(INDIRECT($2:$2),KALINDO[[#This Row],[//]]))</f>
        <v/>
      </c>
      <c r="L729" s="29" t="str">
        <f ca="1">IF(KALINDO[[#This Row],[//]]="","",INDEX(INDIRECT($2:$2),KALINDO[[#This Row],[//]]))</f>
        <v/>
      </c>
      <c r="M729" s="29" t="str">
        <f ca="1">IF(KALINDO[[#This Row],[//]]="","",INDEX(INDIRECT($2:$2),KALINDO[[#This Row],[//]]))</f>
        <v/>
      </c>
      <c r="N729" s="33" t="str">
        <f ca="1">IF(KALINDO[[#This Row],[//]]="","",INDEX(INDIRECT($2:$2),KALINDO[[#This Row],[//]]))</f>
        <v/>
      </c>
      <c r="O729" s="44" t="str">
        <f ca="1">IF(KALINDO[[#This Row],[//]]="","",INDEX(INDIRECT($2:$2),KALINDO[[#This Row],[//]]))</f>
        <v/>
      </c>
      <c r="P729" s="44" t="str">
        <f ca="1">IF(KALINDO[[#This Row],[//]]="","",IF(INDEX(INDIRECT($2:$2),KALINDO[[#This Row],[//]])="","",INDEX(INDIRECT($2:$2),KALINDO[[#This Row],[//]])))</f>
        <v/>
      </c>
      <c r="Q729" s="33" t="str">
        <f ca="1">IF(KALINDO[[#This Row],[//]]="","",INDEX(INDIRECT($2:$2),KALINDO[[#This Row],[//]]))</f>
        <v/>
      </c>
      <c r="R7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29" s="58" t="str">
        <f ca="1">IF(KALINDO[[#This Row],[//]]="","",IF(INDEX(INDIRECT($2:$2),KALINDO[[#This Row],[//]])="","",INDEX(INDIRECT($2:$2),KALINDO[[#This Row],[//]])))</f>
        <v/>
      </c>
      <c r="U729" s="32" t="str">
        <f ca="1">IF(KALINDO[[#This Row],[//]]="","",INDEX(INDIRECT($2:$2),KALINDO[[#This Row],[//]]))</f>
        <v/>
      </c>
      <c r="V729" s="32" t="str">
        <f ca="1">LOWER(SUBSTITUTE(SUBSTITUTE(SUBSTITUTE(SUBSTITUTE(SUBSTITUTE(SUBSTITUTE(SUBSTITUTE(KALINDO[[#This Row],[N.B.nota]]," ",""),"-",""),"(",""),")",""),".",""),",",""),"/",""))</f>
        <v/>
      </c>
      <c r="W729" s="32" t="str">
        <f ca="1">IF(KALINDO[[#This Row],[concat]]="","",MATCH(KALINDO[[#This Row],[concat]],[3]!db[NB NOTA_C],0)+1)</f>
        <v/>
      </c>
      <c r="X729" s="32" t="str">
        <f ca="1">IF(KALINDO[[#This Row],[N.B.nota]]="","",ADDRESS(ROW(KALINDO[QB]),COLUMN(KALINDO[QB]))&amp;":"&amp;ADDRESS(ROW(),COLUMN(KALINDO[QB])))</f>
        <v/>
      </c>
      <c r="Y729" s="59" t="str">
        <f ca="1">IF(KALINDO[[#This Row],[//]]="","",HYPERLINK("[../DB.xlsx]DB!e"&amp;MATCH(KALINDO[[#This Row],[concat]],[3]!db[NB NOTA_C],0)+1,"&gt;"))</f>
        <v/>
      </c>
      <c r="Z729" s="32" t="str">
        <f ca="1">IF(KALINDO[[#This Row],[ID NOTA]]="",INDIRECT(ADDRESS(ROW()-1,COLUMN())),KALINDO[[#This Row],[ID NOTA]])</f>
        <v>ID NOTA_H</v>
      </c>
    </row>
    <row r="730" spans="1:26" x14ac:dyDescent="0.25">
      <c r="A730" s="43"/>
      <c r="B730" s="29" t="str">
        <f>IF(KALINDO[[#This Row],[N_ID]]="","",INDEX(Table1[ID],MATCH(KALINDO[[#This Row],[N_ID]],Table1[N_ID],0)))</f>
        <v/>
      </c>
      <c r="C730" s="29" t="str">
        <f ca="1">IF(KALINDO[[#This Row],[//]]="","",HYPERLINK("[NOTA.xlsx]NOTA!D"&amp;KALINDO[[#This Row],[//]]+2,"&gt;"))</f>
        <v/>
      </c>
      <c r="D730" s="29" t="str">
        <f>IF(KALINDO[[#This Row],[ID NOTA]]="","",INDEX(Table1[QB],MATCH(KALINDO[[#This Row],[ID NOTA]],Table1[ID],0)))</f>
        <v/>
      </c>
      <c r="E73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30" s="29"/>
      <c r="G730" s="30" t="str">
        <f ca="1">IF(KALINDO[[#This Row],[N_ID]]="","",INDEX(INDIRECT($2:$2),KALINDO[[#This Row],[//]]))</f>
        <v/>
      </c>
      <c r="H730" s="30" t="str">
        <f ca="1">IF(KALINDO[[#This Row],[N_ID]]="","",INDEX(INDIRECT($2:$2),KALINDO[[#This Row],[//]]))</f>
        <v/>
      </c>
      <c r="I730" s="32" t="str">
        <f ca="1">IF(KALINDO[[#This Row],[N_ID]]="","",INDEX(INDIRECT($2:$2),KALINDO[[#This Row],[//]]))</f>
        <v/>
      </c>
      <c r="J730" s="32" t="str">
        <f ca="1">IF(KALINDO[[#This Row],[//]]="","",INDEX([3]!db[NB PAJAK],KALINDO[[#This Row],[stt]]-1))</f>
        <v/>
      </c>
      <c r="K730" s="29" t="str">
        <f ca="1">IF(KALINDO[[#This Row],[//]]="","",INDEX(INDIRECT($2:$2),KALINDO[[#This Row],[//]]))</f>
        <v/>
      </c>
      <c r="L730" s="29" t="str">
        <f ca="1">IF(KALINDO[[#This Row],[//]]="","",INDEX(INDIRECT($2:$2),KALINDO[[#This Row],[//]]))</f>
        <v/>
      </c>
      <c r="M730" s="29" t="str">
        <f ca="1">IF(KALINDO[[#This Row],[//]]="","",INDEX(INDIRECT($2:$2),KALINDO[[#This Row],[//]]))</f>
        <v/>
      </c>
      <c r="N730" s="33" t="str">
        <f ca="1">IF(KALINDO[[#This Row],[//]]="","",INDEX(INDIRECT($2:$2),KALINDO[[#This Row],[//]]))</f>
        <v/>
      </c>
      <c r="O730" s="44" t="str">
        <f ca="1">IF(KALINDO[[#This Row],[//]]="","",INDEX(INDIRECT($2:$2),KALINDO[[#This Row],[//]]))</f>
        <v/>
      </c>
      <c r="P730" s="44" t="str">
        <f ca="1">IF(KALINDO[[#This Row],[//]]="","",IF(INDEX(INDIRECT($2:$2),KALINDO[[#This Row],[//]])="","",INDEX(INDIRECT($2:$2),KALINDO[[#This Row],[//]])))</f>
        <v/>
      </c>
      <c r="Q730" s="33" t="str">
        <f ca="1">IF(KALINDO[[#This Row],[//]]="","",INDEX(INDIRECT($2:$2),KALINDO[[#This Row],[//]]))</f>
        <v/>
      </c>
      <c r="R7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30" s="58" t="str">
        <f ca="1">IF(KALINDO[[#This Row],[//]]="","",IF(INDEX(INDIRECT($2:$2),KALINDO[[#This Row],[//]])="","",INDEX(INDIRECT($2:$2),KALINDO[[#This Row],[//]])))</f>
        <v/>
      </c>
      <c r="U730" s="32" t="str">
        <f ca="1">IF(KALINDO[[#This Row],[//]]="","",INDEX(INDIRECT($2:$2),KALINDO[[#This Row],[//]]))</f>
        <v/>
      </c>
      <c r="V730" s="32" t="str">
        <f ca="1">LOWER(SUBSTITUTE(SUBSTITUTE(SUBSTITUTE(SUBSTITUTE(SUBSTITUTE(SUBSTITUTE(SUBSTITUTE(KALINDO[[#This Row],[N.B.nota]]," ",""),"-",""),"(",""),")",""),".",""),",",""),"/",""))</f>
        <v/>
      </c>
      <c r="W730" s="32" t="str">
        <f ca="1">IF(KALINDO[[#This Row],[concat]]="","",MATCH(KALINDO[[#This Row],[concat]],[3]!db[NB NOTA_C],0)+1)</f>
        <v/>
      </c>
      <c r="X730" s="32" t="str">
        <f ca="1">IF(KALINDO[[#This Row],[N.B.nota]]="","",ADDRESS(ROW(KALINDO[QB]),COLUMN(KALINDO[QB]))&amp;":"&amp;ADDRESS(ROW(),COLUMN(KALINDO[QB])))</f>
        <v/>
      </c>
      <c r="Y730" s="59" t="str">
        <f ca="1">IF(KALINDO[[#This Row],[//]]="","",HYPERLINK("[../DB.xlsx]DB!e"&amp;MATCH(KALINDO[[#This Row],[concat]],[3]!db[NB NOTA_C],0)+1,"&gt;"))</f>
        <v/>
      </c>
      <c r="Z730" s="32" t="str">
        <f ca="1">IF(KALINDO[[#This Row],[ID NOTA]]="",INDIRECT(ADDRESS(ROW()-1,COLUMN())),KALINDO[[#This Row],[ID NOTA]])</f>
        <v>ID NOTA_H</v>
      </c>
    </row>
    <row r="731" spans="1:26" x14ac:dyDescent="0.25">
      <c r="A731" s="43"/>
      <c r="B731" s="29" t="str">
        <f>IF(KALINDO[[#This Row],[N_ID]]="","",INDEX(Table1[ID],MATCH(KALINDO[[#This Row],[N_ID]],Table1[N_ID],0)))</f>
        <v/>
      </c>
      <c r="C731" s="29" t="str">
        <f ca="1">IF(KALINDO[[#This Row],[//]]="","",HYPERLINK("[NOTA.xlsx]NOTA!D"&amp;KALINDO[[#This Row],[//]]+2,"&gt;"))</f>
        <v/>
      </c>
      <c r="D731" s="29" t="str">
        <f>IF(KALINDO[[#This Row],[ID NOTA]]="","",INDEX(Table1[QB],MATCH(KALINDO[[#This Row],[ID NOTA]],Table1[ID],0)))</f>
        <v/>
      </c>
      <c r="E73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31" s="29"/>
      <c r="G731" s="30" t="str">
        <f ca="1">IF(KALINDO[[#This Row],[N_ID]]="","",INDEX(INDIRECT($2:$2),KALINDO[[#This Row],[//]]))</f>
        <v/>
      </c>
      <c r="H731" s="30" t="str">
        <f ca="1">IF(KALINDO[[#This Row],[N_ID]]="","",INDEX(INDIRECT($2:$2),KALINDO[[#This Row],[//]]))</f>
        <v/>
      </c>
      <c r="I731" s="32" t="str">
        <f ca="1">IF(KALINDO[[#This Row],[N_ID]]="","",INDEX(INDIRECT($2:$2),KALINDO[[#This Row],[//]]))</f>
        <v/>
      </c>
      <c r="J731" s="32" t="str">
        <f ca="1">IF(KALINDO[[#This Row],[//]]="","",INDEX([3]!db[NB PAJAK],KALINDO[[#This Row],[stt]]-1))</f>
        <v/>
      </c>
      <c r="K731" s="29" t="str">
        <f ca="1">IF(KALINDO[[#This Row],[//]]="","",INDEX(INDIRECT($2:$2),KALINDO[[#This Row],[//]]))</f>
        <v/>
      </c>
      <c r="L731" s="29" t="str">
        <f ca="1">IF(KALINDO[[#This Row],[//]]="","",INDEX(INDIRECT($2:$2),KALINDO[[#This Row],[//]]))</f>
        <v/>
      </c>
      <c r="M731" s="29" t="str">
        <f ca="1">IF(KALINDO[[#This Row],[//]]="","",INDEX(INDIRECT($2:$2),KALINDO[[#This Row],[//]]))</f>
        <v/>
      </c>
      <c r="N731" s="33" t="str">
        <f ca="1">IF(KALINDO[[#This Row],[//]]="","",INDEX(INDIRECT($2:$2),KALINDO[[#This Row],[//]]))</f>
        <v/>
      </c>
      <c r="O731" s="44" t="str">
        <f ca="1">IF(KALINDO[[#This Row],[//]]="","",INDEX(INDIRECT($2:$2),KALINDO[[#This Row],[//]]))</f>
        <v/>
      </c>
      <c r="P731" s="44" t="str">
        <f ca="1">IF(KALINDO[[#This Row],[//]]="","",IF(INDEX(INDIRECT($2:$2),KALINDO[[#This Row],[//]])="","",INDEX(INDIRECT($2:$2),KALINDO[[#This Row],[//]])))</f>
        <v/>
      </c>
      <c r="Q731" s="33" t="str">
        <f ca="1">IF(KALINDO[[#This Row],[//]]="","",INDEX(INDIRECT($2:$2),KALINDO[[#This Row],[//]]))</f>
        <v/>
      </c>
      <c r="R7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31" s="58" t="str">
        <f ca="1">IF(KALINDO[[#This Row],[//]]="","",IF(INDEX(INDIRECT($2:$2),KALINDO[[#This Row],[//]])="","",INDEX(INDIRECT($2:$2),KALINDO[[#This Row],[//]])))</f>
        <v/>
      </c>
      <c r="U731" s="32" t="str">
        <f ca="1">IF(KALINDO[[#This Row],[//]]="","",INDEX(INDIRECT($2:$2),KALINDO[[#This Row],[//]]))</f>
        <v/>
      </c>
      <c r="V731" s="32" t="str">
        <f ca="1">LOWER(SUBSTITUTE(SUBSTITUTE(SUBSTITUTE(SUBSTITUTE(SUBSTITUTE(SUBSTITUTE(SUBSTITUTE(KALINDO[[#This Row],[N.B.nota]]," ",""),"-",""),"(",""),")",""),".",""),",",""),"/",""))</f>
        <v/>
      </c>
      <c r="W731" s="32" t="str">
        <f ca="1">IF(KALINDO[[#This Row],[concat]]="","",MATCH(KALINDO[[#This Row],[concat]],[3]!db[NB NOTA_C],0)+1)</f>
        <v/>
      </c>
      <c r="X731" s="32" t="str">
        <f ca="1">IF(KALINDO[[#This Row],[N.B.nota]]="","",ADDRESS(ROW(KALINDO[QB]),COLUMN(KALINDO[QB]))&amp;":"&amp;ADDRESS(ROW(),COLUMN(KALINDO[QB])))</f>
        <v/>
      </c>
      <c r="Y731" s="59" t="str">
        <f ca="1">IF(KALINDO[[#This Row],[//]]="","",HYPERLINK("[../DB.xlsx]DB!e"&amp;MATCH(KALINDO[[#This Row],[concat]],[3]!db[NB NOTA_C],0)+1,"&gt;"))</f>
        <v/>
      </c>
      <c r="Z731" s="32" t="str">
        <f ca="1">IF(KALINDO[[#This Row],[ID NOTA]]="",INDIRECT(ADDRESS(ROW()-1,COLUMN())),KALINDO[[#This Row],[ID NOTA]])</f>
        <v>ID NOTA_H</v>
      </c>
    </row>
    <row r="732" spans="1:26" x14ac:dyDescent="0.25">
      <c r="A732" s="32"/>
      <c r="B732" s="29" t="str">
        <f>IF(KALINDO[[#This Row],[N_ID]]="","",INDEX(Table1[ID],MATCH(KALINDO[[#This Row],[N_ID]],Table1[N_ID],0)))</f>
        <v/>
      </c>
      <c r="C732" s="29" t="str">
        <f ca="1">IF(KALINDO[[#This Row],[//]]="","",HYPERLINK("[NOTA.xlsx]NOTA!D"&amp;KALINDO[[#This Row],[//]]+2,"&gt;"))</f>
        <v/>
      </c>
      <c r="D732" s="29" t="str">
        <f>IF(KALINDO[[#This Row],[ID NOTA]]="","",INDEX(Table1[QB],MATCH(KALINDO[[#This Row],[ID NOTA]],Table1[ID],0)))</f>
        <v/>
      </c>
      <c r="E73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32" s="29"/>
      <c r="G732" s="30" t="str">
        <f ca="1">IF(KALINDO[[#This Row],[N_ID]]="","",INDEX(INDIRECT($2:$2),KALINDO[[#This Row],[//]]))</f>
        <v/>
      </c>
      <c r="H732" s="30" t="str">
        <f ca="1">IF(KALINDO[[#This Row],[N_ID]]="","",INDEX(INDIRECT($2:$2),KALINDO[[#This Row],[//]]))</f>
        <v/>
      </c>
      <c r="I732" s="32" t="str">
        <f ca="1">IF(KALINDO[[#This Row],[N_ID]]="","",INDEX(INDIRECT($2:$2),KALINDO[[#This Row],[//]]))</f>
        <v/>
      </c>
      <c r="J732" s="32" t="str">
        <f ca="1">IF(KALINDO[[#This Row],[//]]="","",INDEX([3]!db[NB PAJAK],KALINDO[[#This Row],[stt]]-1))</f>
        <v/>
      </c>
      <c r="K732" s="29" t="str">
        <f ca="1">IF(KALINDO[[#This Row],[//]]="","",INDEX(INDIRECT($2:$2),KALINDO[[#This Row],[//]]))</f>
        <v/>
      </c>
      <c r="L732" s="29" t="str">
        <f ca="1">IF(KALINDO[[#This Row],[//]]="","",INDEX(INDIRECT($2:$2),KALINDO[[#This Row],[//]]))</f>
        <v/>
      </c>
      <c r="M732" s="29" t="str">
        <f ca="1">IF(KALINDO[[#This Row],[//]]="","",INDEX(INDIRECT($2:$2),KALINDO[[#This Row],[//]]))</f>
        <v/>
      </c>
      <c r="N732" s="33" t="str">
        <f ca="1">IF(KALINDO[[#This Row],[//]]="","",INDEX(INDIRECT($2:$2),KALINDO[[#This Row],[//]]))</f>
        <v/>
      </c>
      <c r="O732" s="44" t="str">
        <f ca="1">IF(KALINDO[[#This Row],[//]]="","",INDEX(INDIRECT($2:$2),KALINDO[[#This Row],[//]]))</f>
        <v/>
      </c>
      <c r="P732" s="44" t="str">
        <f ca="1">IF(KALINDO[[#This Row],[//]]="","",IF(INDEX(INDIRECT($2:$2),KALINDO[[#This Row],[//]])="","",INDEX(INDIRECT($2:$2),KALINDO[[#This Row],[//]])))</f>
        <v/>
      </c>
      <c r="Q732" s="33" t="str">
        <f ca="1">IF(KALINDO[[#This Row],[//]]="","",INDEX(INDIRECT($2:$2),KALINDO[[#This Row],[//]]))</f>
        <v/>
      </c>
      <c r="R7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32" s="45" t="str">
        <f ca="1">IF(KALINDO[[#This Row],[//]]="","",IF(INDEX(INDIRECT($2:$2),KALINDO[[#This Row],[//]])="","",INDEX(INDIRECT($2:$2),KALINDO[[#This Row],[//]])))</f>
        <v/>
      </c>
      <c r="U732" s="32" t="str">
        <f ca="1">IF(KALINDO[[#This Row],[//]]="","",INDEX(INDIRECT($2:$2),KALINDO[[#This Row],[//]]))</f>
        <v/>
      </c>
      <c r="V732" s="32" t="str">
        <f ca="1">LOWER(SUBSTITUTE(SUBSTITUTE(SUBSTITUTE(SUBSTITUTE(SUBSTITUTE(SUBSTITUTE(SUBSTITUTE(KALINDO[[#This Row],[N.B.nota]]," ",""),"-",""),"(",""),")",""),".",""),",",""),"/",""))</f>
        <v/>
      </c>
      <c r="W732" s="32" t="str">
        <f ca="1">IF(KALINDO[[#This Row],[concat]]="","",MATCH(KALINDO[[#This Row],[concat]],[3]!db[NB NOTA_C],0)+1)</f>
        <v/>
      </c>
      <c r="X732" s="32" t="str">
        <f ca="1">IF(KALINDO[[#This Row],[N.B.nota]]="","",ADDRESS(ROW(KALINDO[QB]),COLUMN(KALINDO[QB]))&amp;":"&amp;ADDRESS(ROW(),COLUMN(KALINDO[QB])))</f>
        <v/>
      </c>
      <c r="Y732" s="46" t="str">
        <f ca="1">IF(KALINDO[[#This Row],[//]]="","",HYPERLINK("[../DB.xlsx]DB!e"&amp;MATCH(KALINDO[[#This Row],[concat]],[3]!db[NB NOTA_C],0)+1,"&gt;"))</f>
        <v/>
      </c>
      <c r="Z732" s="32" t="str">
        <f ca="1">IF(KALINDO[[#This Row],[ID NOTA]]="",INDIRECT(ADDRESS(ROW()-1,COLUMN())),KALINDO[[#This Row],[ID NOTA]])</f>
        <v>ID NOTA_H</v>
      </c>
    </row>
    <row r="733" spans="1:26" x14ac:dyDescent="0.25">
      <c r="A733" s="32"/>
      <c r="B733" s="29" t="str">
        <f>IF(KALINDO[[#This Row],[N_ID]]="","",INDEX(Table1[ID],MATCH(KALINDO[[#This Row],[N_ID]],Table1[N_ID],0)))</f>
        <v/>
      </c>
      <c r="C733" s="29" t="str">
        <f ca="1">IF(KALINDO[[#This Row],[//]]="","",HYPERLINK("[NOTA.xlsx]NOTA!D"&amp;KALINDO[[#This Row],[//]]+2,"&gt;"))</f>
        <v/>
      </c>
      <c r="D733" s="29" t="str">
        <f>IF(KALINDO[[#This Row],[ID NOTA]]="","",INDEX(Table1[QB],MATCH(KALINDO[[#This Row],[ID NOTA]],Table1[ID],0)))</f>
        <v/>
      </c>
      <c r="E73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33" s="29"/>
      <c r="G733" s="30" t="str">
        <f ca="1">IF(KALINDO[[#This Row],[N_ID]]="","",INDEX(INDIRECT($2:$2),KALINDO[[#This Row],[//]]))</f>
        <v/>
      </c>
      <c r="H733" s="30" t="str">
        <f ca="1">IF(KALINDO[[#This Row],[N_ID]]="","",INDEX(INDIRECT($2:$2),KALINDO[[#This Row],[//]]))</f>
        <v/>
      </c>
      <c r="I733" s="32" t="str">
        <f ca="1">IF(KALINDO[[#This Row],[N_ID]]="","",INDEX(INDIRECT($2:$2),KALINDO[[#This Row],[//]]))</f>
        <v/>
      </c>
      <c r="J733" s="32" t="str">
        <f ca="1">IF(KALINDO[[#This Row],[//]]="","",INDEX([3]!db[NB PAJAK],KALINDO[[#This Row],[stt]]-1))</f>
        <v/>
      </c>
      <c r="K733" s="29" t="str">
        <f ca="1">IF(KALINDO[[#This Row],[//]]="","",INDEX(INDIRECT($2:$2),KALINDO[[#This Row],[//]]))</f>
        <v/>
      </c>
      <c r="L733" s="29" t="str">
        <f ca="1">IF(KALINDO[[#This Row],[//]]="","",INDEX(INDIRECT($2:$2),KALINDO[[#This Row],[//]]))</f>
        <v/>
      </c>
      <c r="M733" s="29" t="str">
        <f ca="1">IF(KALINDO[[#This Row],[//]]="","",INDEX(INDIRECT($2:$2),KALINDO[[#This Row],[//]]))</f>
        <v/>
      </c>
      <c r="N733" s="33" t="str">
        <f ca="1">IF(KALINDO[[#This Row],[//]]="","",INDEX(INDIRECT($2:$2),KALINDO[[#This Row],[//]]))</f>
        <v/>
      </c>
      <c r="O733" s="44" t="str">
        <f ca="1">IF(KALINDO[[#This Row],[//]]="","",INDEX(INDIRECT($2:$2),KALINDO[[#This Row],[//]]))</f>
        <v/>
      </c>
      <c r="P733" s="44" t="str">
        <f ca="1">IF(KALINDO[[#This Row],[//]]="","",IF(INDEX(INDIRECT($2:$2),KALINDO[[#This Row],[//]])="","",INDEX(INDIRECT($2:$2),KALINDO[[#This Row],[//]])))</f>
        <v/>
      </c>
      <c r="Q733" s="33" t="str">
        <f ca="1">IF(KALINDO[[#This Row],[//]]="","",INDEX(INDIRECT($2:$2),KALINDO[[#This Row],[//]]))</f>
        <v/>
      </c>
      <c r="R7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33" s="45" t="str">
        <f ca="1">IF(KALINDO[[#This Row],[//]]="","",IF(INDEX(INDIRECT($2:$2),KALINDO[[#This Row],[//]])="","",INDEX(INDIRECT($2:$2),KALINDO[[#This Row],[//]])))</f>
        <v/>
      </c>
      <c r="U733" s="32" t="str">
        <f ca="1">IF(KALINDO[[#This Row],[//]]="","",INDEX(INDIRECT($2:$2),KALINDO[[#This Row],[//]]))</f>
        <v/>
      </c>
      <c r="V733" s="32" t="str">
        <f ca="1">LOWER(SUBSTITUTE(SUBSTITUTE(SUBSTITUTE(SUBSTITUTE(SUBSTITUTE(SUBSTITUTE(SUBSTITUTE(KALINDO[[#This Row],[N.B.nota]]," ",""),"-",""),"(",""),")",""),".",""),",",""),"/",""))</f>
        <v/>
      </c>
      <c r="W733" s="32" t="str">
        <f ca="1">IF(KALINDO[[#This Row],[concat]]="","",MATCH(KALINDO[[#This Row],[concat]],[3]!db[NB NOTA_C],0)+1)</f>
        <v/>
      </c>
      <c r="X733" s="32" t="str">
        <f ca="1">IF(KALINDO[[#This Row],[N.B.nota]]="","",ADDRESS(ROW(KALINDO[QB]),COLUMN(KALINDO[QB]))&amp;":"&amp;ADDRESS(ROW(),COLUMN(KALINDO[QB])))</f>
        <v/>
      </c>
      <c r="Y733" s="46" t="str">
        <f ca="1">IF(KALINDO[[#This Row],[//]]="","",HYPERLINK("[../DB.xlsx]DB!e"&amp;MATCH(KALINDO[[#This Row],[concat]],[3]!db[NB NOTA_C],0)+1,"&gt;"))</f>
        <v/>
      </c>
      <c r="Z733" s="32" t="str">
        <f ca="1">IF(KALINDO[[#This Row],[ID NOTA]]="",INDIRECT(ADDRESS(ROW()-1,COLUMN())),KALINDO[[#This Row],[ID NOTA]])</f>
        <v>ID NOTA_H</v>
      </c>
    </row>
    <row r="734" spans="1:26" x14ac:dyDescent="0.25">
      <c r="A734" s="32"/>
      <c r="B734" s="29" t="str">
        <f>IF(KALINDO[[#This Row],[N_ID]]="","",INDEX(Table1[ID],MATCH(KALINDO[[#This Row],[N_ID]],Table1[N_ID],0)))</f>
        <v/>
      </c>
      <c r="C734" s="29" t="str">
        <f ca="1">IF(KALINDO[[#This Row],[//]]="","",HYPERLINK("[NOTA.xlsx]NOTA!D"&amp;KALINDO[[#This Row],[//]]+2,"&gt;"))</f>
        <v/>
      </c>
      <c r="D734" s="29" t="str">
        <f>IF(KALINDO[[#This Row],[ID NOTA]]="","",INDEX(Table1[QB],MATCH(KALINDO[[#This Row],[ID NOTA]],Table1[ID],0)))</f>
        <v/>
      </c>
      <c r="E73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34" s="29"/>
      <c r="G734" s="30" t="str">
        <f ca="1">IF(KALINDO[[#This Row],[N_ID]]="","",INDEX(INDIRECT($2:$2),KALINDO[[#This Row],[//]]))</f>
        <v/>
      </c>
      <c r="H734" s="30" t="str">
        <f ca="1">IF(KALINDO[[#This Row],[N_ID]]="","",INDEX(INDIRECT($2:$2),KALINDO[[#This Row],[//]]))</f>
        <v/>
      </c>
      <c r="I734" s="32" t="str">
        <f ca="1">IF(KALINDO[[#This Row],[N_ID]]="","",INDEX(INDIRECT($2:$2),KALINDO[[#This Row],[//]]))</f>
        <v/>
      </c>
      <c r="J734" s="32" t="str">
        <f ca="1">IF(KALINDO[[#This Row],[//]]="","",INDEX([3]!db[NB PAJAK],KALINDO[[#This Row],[stt]]-1))</f>
        <v/>
      </c>
      <c r="K734" s="29" t="str">
        <f ca="1">IF(KALINDO[[#This Row],[//]]="","",INDEX(INDIRECT($2:$2),KALINDO[[#This Row],[//]]))</f>
        <v/>
      </c>
      <c r="L734" s="29" t="str">
        <f ca="1">IF(KALINDO[[#This Row],[//]]="","",INDEX(INDIRECT($2:$2),KALINDO[[#This Row],[//]]))</f>
        <v/>
      </c>
      <c r="M734" s="29" t="str">
        <f ca="1">IF(KALINDO[[#This Row],[//]]="","",INDEX(INDIRECT($2:$2),KALINDO[[#This Row],[//]]))</f>
        <v/>
      </c>
      <c r="N734" s="33" t="str">
        <f ca="1">IF(KALINDO[[#This Row],[//]]="","",INDEX(INDIRECT($2:$2),KALINDO[[#This Row],[//]]))</f>
        <v/>
      </c>
      <c r="O734" s="44" t="str">
        <f ca="1">IF(KALINDO[[#This Row],[//]]="","",INDEX(INDIRECT($2:$2),KALINDO[[#This Row],[//]]))</f>
        <v/>
      </c>
      <c r="P734" s="44" t="str">
        <f ca="1">IF(KALINDO[[#This Row],[//]]="","",IF(INDEX(INDIRECT($2:$2),KALINDO[[#This Row],[//]])="","",INDEX(INDIRECT($2:$2),KALINDO[[#This Row],[//]])))</f>
        <v/>
      </c>
      <c r="Q734" s="33" t="str">
        <f ca="1">IF(KALINDO[[#This Row],[//]]="","",INDEX(INDIRECT($2:$2),KALINDO[[#This Row],[//]]))</f>
        <v/>
      </c>
      <c r="R7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34" s="45" t="str">
        <f ca="1">IF(KALINDO[[#This Row],[//]]="","",IF(INDEX(INDIRECT($2:$2),KALINDO[[#This Row],[//]])="","",INDEX(INDIRECT($2:$2),KALINDO[[#This Row],[//]])))</f>
        <v/>
      </c>
      <c r="U734" s="32" t="str">
        <f ca="1">IF(KALINDO[[#This Row],[//]]="","",INDEX(INDIRECT($2:$2),KALINDO[[#This Row],[//]]))</f>
        <v/>
      </c>
      <c r="V734" s="32" t="str">
        <f ca="1">LOWER(SUBSTITUTE(SUBSTITUTE(SUBSTITUTE(SUBSTITUTE(SUBSTITUTE(SUBSTITUTE(SUBSTITUTE(KALINDO[[#This Row],[N.B.nota]]," ",""),"-",""),"(",""),")",""),".",""),",",""),"/",""))</f>
        <v/>
      </c>
      <c r="W734" s="32" t="str">
        <f ca="1">IF(KALINDO[[#This Row],[concat]]="","",MATCH(KALINDO[[#This Row],[concat]],[3]!db[NB NOTA_C],0)+1)</f>
        <v/>
      </c>
      <c r="X734" s="32" t="str">
        <f ca="1">IF(KALINDO[[#This Row],[N.B.nota]]="","",ADDRESS(ROW(KALINDO[QB]),COLUMN(KALINDO[QB]))&amp;":"&amp;ADDRESS(ROW(),COLUMN(KALINDO[QB])))</f>
        <v/>
      </c>
      <c r="Y734" s="46" t="str">
        <f ca="1">IF(KALINDO[[#This Row],[//]]="","",HYPERLINK("[../DB.xlsx]DB!e"&amp;MATCH(KALINDO[[#This Row],[concat]],[3]!db[NB NOTA_C],0)+1,"&gt;"))</f>
        <v/>
      </c>
      <c r="Z734" s="32" t="str">
        <f ca="1">IF(KALINDO[[#This Row],[ID NOTA]]="",INDIRECT(ADDRESS(ROW()-1,COLUMN())),KALINDO[[#This Row],[ID NOTA]])</f>
        <v>ID NOTA_H</v>
      </c>
    </row>
    <row r="735" spans="1:26" x14ac:dyDescent="0.25">
      <c r="A735" s="32"/>
      <c r="B735" s="29" t="str">
        <f>IF(KALINDO[[#This Row],[N_ID]]="","",INDEX(Table1[ID],MATCH(KALINDO[[#This Row],[N_ID]],Table1[N_ID],0)))</f>
        <v/>
      </c>
      <c r="C735" s="29" t="str">
        <f ca="1">IF(KALINDO[[#This Row],[//]]="","",HYPERLINK("[NOTA.xlsx]NOTA!D"&amp;KALINDO[[#This Row],[//]]+2,"&gt;"))</f>
        <v/>
      </c>
      <c r="D735" s="29" t="str">
        <f>IF(KALINDO[[#This Row],[ID NOTA]]="","",INDEX(Table1[QB],MATCH(KALINDO[[#This Row],[ID NOTA]],Table1[ID],0)))</f>
        <v/>
      </c>
      <c r="E73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35" s="29"/>
      <c r="G735" s="30" t="str">
        <f ca="1">IF(KALINDO[[#This Row],[N_ID]]="","",INDEX(INDIRECT($2:$2),KALINDO[[#This Row],[//]]))</f>
        <v/>
      </c>
      <c r="H735" s="30" t="str">
        <f ca="1">IF(KALINDO[[#This Row],[N_ID]]="","",INDEX(INDIRECT($2:$2),KALINDO[[#This Row],[//]]))</f>
        <v/>
      </c>
      <c r="I735" s="32" t="str">
        <f ca="1">IF(KALINDO[[#This Row],[N_ID]]="","",INDEX(INDIRECT($2:$2),KALINDO[[#This Row],[//]]))</f>
        <v/>
      </c>
      <c r="J735" s="32" t="str">
        <f ca="1">IF(KALINDO[[#This Row],[//]]="","",INDEX([3]!db[NB PAJAK],KALINDO[[#This Row],[stt]]-1))</f>
        <v/>
      </c>
      <c r="K735" s="29" t="str">
        <f ca="1">IF(KALINDO[[#This Row],[//]]="","",INDEX(INDIRECT($2:$2),KALINDO[[#This Row],[//]]))</f>
        <v/>
      </c>
      <c r="L735" s="29" t="str">
        <f ca="1">IF(KALINDO[[#This Row],[//]]="","",INDEX(INDIRECT($2:$2),KALINDO[[#This Row],[//]]))</f>
        <v/>
      </c>
      <c r="M735" s="29" t="str">
        <f ca="1">IF(KALINDO[[#This Row],[//]]="","",INDEX(INDIRECT($2:$2),KALINDO[[#This Row],[//]]))</f>
        <v/>
      </c>
      <c r="N735" s="33" t="str">
        <f ca="1">IF(KALINDO[[#This Row],[//]]="","",INDEX(INDIRECT($2:$2),KALINDO[[#This Row],[//]]))</f>
        <v/>
      </c>
      <c r="O735" s="44" t="str">
        <f ca="1">IF(KALINDO[[#This Row],[//]]="","",INDEX(INDIRECT($2:$2),KALINDO[[#This Row],[//]]))</f>
        <v/>
      </c>
      <c r="P735" s="44" t="str">
        <f ca="1">IF(KALINDO[[#This Row],[//]]="","",IF(INDEX(INDIRECT($2:$2),KALINDO[[#This Row],[//]])="","",INDEX(INDIRECT($2:$2),KALINDO[[#This Row],[//]])))</f>
        <v/>
      </c>
      <c r="Q735" s="33" t="str">
        <f ca="1">IF(KALINDO[[#This Row],[//]]="","",INDEX(INDIRECT($2:$2),KALINDO[[#This Row],[//]]))</f>
        <v/>
      </c>
      <c r="R7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35" s="45" t="str">
        <f ca="1">IF(KALINDO[[#This Row],[//]]="","",IF(INDEX(INDIRECT($2:$2),KALINDO[[#This Row],[//]])="","",INDEX(INDIRECT($2:$2),KALINDO[[#This Row],[//]])))</f>
        <v/>
      </c>
      <c r="U735" s="32" t="str">
        <f ca="1">IF(KALINDO[[#This Row],[//]]="","",INDEX(INDIRECT($2:$2),KALINDO[[#This Row],[//]]))</f>
        <v/>
      </c>
      <c r="V735" s="32" t="str">
        <f ca="1">LOWER(SUBSTITUTE(SUBSTITUTE(SUBSTITUTE(SUBSTITUTE(SUBSTITUTE(SUBSTITUTE(SUBSTITUTE(KALINDO[[#This Row],[N.B.nota]]," ",""),"-",""),"(",""),")",""),".",""),",",""),"/",""))</f>
        <v/>
      </c>
      <c r="W735" s="32" t="str">
        <f ca="1">IF(KALINDO[[#This Row],[concat]]="","",MATCH(KALINDO[[#This Row],[concat]],[3]!db[NB NOTA_C],0)+1)</f>
        <v/>
      </c>
      <c r="X735" s="32" t="str">
        <f ca="1">IF(KALINDO[[#This Row],[N.B.nota]]="","",ADDRESS(ROW(KALINDO[QB]),COLUMN(KALINDO[QB]))&amp;":"&amp;ADDRESS(ROW(),COLUMN(KALINDO[QB])))</f>
        <v/>
      </c>
      <c r="Y735" s="46" t="str">
        <f ca="1">IF(KALINDO[[#This Row],[//]]="","",HYPERLINK("[../DB.xlsx]DB!e"&amp;MATCH(KALINDO[[#This Row],[concat]],[3]!db[NB NOTA_C],0)+1,"&gt;"))</f>
        <v/>
      </c>
      <c r="Z735" s="32" t="str">
        <f ca="1">IF(KALINDO[[#This Row],[ID NOTA]]="",INDIRECT(ADDRESS(ROW()-1,COLUMN())),KALINDO[[#This Row],[ID NOTA]])</f>
        <v>ID NOTA_H</v>
      </c>
    </row>
    <row r="736" spans="1:26" x14ac:dyDescent="0.25">
      <c r="A736" s="32"/>
      <c r="B736" s="29" t="str">
        <f>IF(KALINDO[[#This Row],[N_ID]]="","",INDEX(Table1[ID],MATCH(KALINDO[[#This Row],[N_ID]],Table1[N_ID],0)))</f>
        <v/>
      </c>
      <c r="C736" s="29" t="str">
        <f ca="1">IF(KALINDO[[#This Row],[//]]="","",HYPERLINK("[NOTA.xlsx]NOTA!D"&amp;KALINDO[[#This Row],[//]]+2,"&gt;"))</f>
        <v/>
      </c>
      <c r="D736" s="29" t="str">
        <f>IF(KALINDO[[#This Row],[ID NOTA]]="","",INDEX(Table1[QB],MATCH(KALINDO[[#This Row],[ID NOTA]],Table1[ID],0)))</f>
        <v/>
      </c>
      <c r="E73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36" s="29"/>
      <c r="G736" s="30" t="str">
        <f ca="1">IF(KALINDO[[#This Row],[N_ID]]="","",INDEX(INDIRECT($2:$2),KALINDO[[#This Row],[//]]))</f>
        <v/>
      </c>
      <c r="H736" s="30" t="str">
        <f ca="1">IF(KALINDO[[#This Row],[N_ID]]="","",INDEX(INDIRECT($2:$2),KALINDO[[#This Row],[//]]))</f>
        <v/>
      </c>
      <c r="I736" s="32" t="str">
        <f ca="1">IF(KALINDO[[#This Row],[N_ID]]="","",INDEX(INDIRECT($2:$2),KALINDO[[#This Row],[//]]))</f>
        <v/>
      </c>
      <c r="J736" s="32" t="str">
        <f ca="1">IF(KALINDO[[#This Row],[//]]="","",INDEX([3]!db[NB PAJAK],KALINDO[[#This Row],[stt]]-1))</f>
        <v/>
      </c>
      <c r="K736" s="29" t="str">
        <f ca="1">IF(KALINDO[[#This Row],[//]]="","",INDEX(INDIRECT($2:$2),KALINDO[[#This Row],[//]]))</f>
        <v/>
      </c>
      <c r="L736" s="29" t="str">
        <f ca="1">IF(KALINDO[[#This Row],[//]]="","",INDEX(INDIRECT($2:$2),KALINDO[[#This Row],[//]]))</f>
        <v/>
      </c>
      <c r="M736" s="29" t="str">
        <f ca="1">IF(KALINDO[[#This Row],[//]]="","",INDEX(INDIRECT($2:$2),KALINDO[[#This Row],[//]]))</f>
        <v/>
      </c>
      <c r="N736" s="33" t="str">
        <f ca="1">IF(KALINDO[[#This Row],[//]]="","",INDEX(INDIRECT($2:$2),KALINDO[[#This Row],[//]]))</f>
        <v/>
      </c>
      <c r="O736" s="44" t="str">
        <f ca="1">IF(KALINDO[[#This Row],[//]]="","",INDEX(INDIRECT($2:$2),KALINDO[[#This Row],[//]]))</f>
        <v/>
      </c>
      <c r="P736" s="44" t="str">
        <f ca="1">IF(KALINDO[[#This Row],[//]]="","",IF(INDEX(INDIRECT($2:$2),KALINDO[[#This Row],[//]])="","",INDEX(INDIRECT($2:$2),KALINDO[[#This Row],[//]])))</f>
        <v/>
      </c>
      <c r="Q736" s="33" t="str">
        <f ca="1">IF(KALINDO[[#This Row],[//]]="","",INDEX(INDIRECT($2:$2),KALINDO[[#This Row],[//]]))</f>
        <v/>
      </c>
      <c r="R7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36" s="45" t="str">
        <f ca="1">IF(KALINDO[[#This Row],[//]]="","",IF(INDEX(INDIRECT($2:$2),KALINDO[[#This Row],[//]])="","",INDEX(INDIRECT($2:$2),KALINDO[[#This Row],[//]])))</f>
        <v/>
      </c>
      <c r="U736" s="32" t="str">
        <f ca="1">IF(KALINDO[[#This Row],[//]]="","",INDEX(INDIRECT($2:$2),KALINDO[[#This Row],[//]]))</f>
        <v/>
      </c>
      <c r="V736" s="32" t="str">
        <f ca="1">LOWER(SUBSTITUTE(SUBSTITUTE(SUBSTITUTE(SUBSTITUTE(SUBSTITUTE(SUBSTITUTE(SUBSTITUTE(KALINDO[[#This Row],[N.B.nota]]," ",""),"-",""),"(",""),")",""),".",""),",",""),"/",""))</f>
        <v/>
      </c>
      <c r="W736" s="32" t="str">
        <f ca="1">IF(KALINDO[[#This Row],[concat]]="","",MATCH(KALINDO[[#This Row],[concat]],[3]!db[NB NOTA_C],0)+1)</f>
        <v/>
      </c>
      <c r="X736" s="32" t="str">
        <f ca="1">IF(KALINDO[[#This Row],[N.B.nota]]="","",ADDRESS(ROW(KALINDO[QB]),COLUMN(KALINDO[QB]))&amp;":"&amp;ADDRESS(ROW(),COLUMN(KALINDO[QB])))</f>
        <v/>
      </c>
      <c r="Y736" s="46" t="str">
        <f ca="1">IF(KALINDO[[#This Row],[//]]="","",HYPERLINK("[../DB.xlsx]DB!e"&amp;MATCH(KALINDO[[#This Row],[concat]],[3]!db[NB NOTA_C],0)+1,"&gt;"))</f>
        <v/>
      </c>
      <c r="Z736" s="32" t="str">
        <f ca="1">IF(KALINDO[[#This Row],[ID NOTA]]="",INDIRECT(ADDRESS(ROW()-1,COLUMN())),KALINDO[[#This Row],[ID NOTA]])</f>
        <v>ID NOTA_H</v>
      </c>
    </row>
    <row r="737" spans="1:26" x14ac:dyDescent="0.25">
      <c r="A737" s="32"/>
      <c r="B737" s="29" t="str">
        <f>IF(KALINDO[[#This Row],[N_ID]]="","",INDEX(Table1[ID],MATCH(KALINDO[[#This Row],[N_ID]],Table1[N_ID],0)))</f>
        <v/>
      </c>
      <c r="C737" s="29" t="str">
        <f ca="1">IF(KALINDO[[#This Row],[//]]="","",HYPERLINK("[NOTA.xlsx]NOTA!D"&amp;KALINDO[[#This Row],[//]]+2,"&gt;"))</f>
        <v/>
      </c>
      <c r="D737" s="29" t="str">
        <f>IF(KALINDO[[#This Row],[ID NOTA]]="","",INDEX(Table1[QB],MATCH(KALINDO[[#This Row],[ID NOTA]],Table1[ID],0)))</f>
        <v/>
      </c>
      <c r="E73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37" s="29"/>
      <c r="G737" s="30" t="str">
        <f ca="1">IF(KALINDO[[#This Row],[N_ID]]="","",INDEX(INDIRECT($2:$2),KALINDO[[#This Row],[//]]))</f>
        <v/>
      </c>
      <c r="H737" s="30" t="str">
        <f ca="1">IF(KALINDO[[#This Row],[N_ID]]="","",INDEX(INDIRECT($2:$2),KALINDO[[#This Row],[//]]))</f>
        <v/>
      </c>
      <c r="I737" s="32" t="str">
        <f ca="1">IF(KALINDO[[#This Row],[N_ID]]="","",INDEX(INDIRECT($2:$2),KALINDO[[#This Row],[//]]))</f>
        <v/>
      </c>
      <c r="J737" s="32" t="str">
        <f ca="1">IF(KALINDO[[#This Row],[//]]="","",INDEX([3]!db[NB PAJAK],KALINDO[[#This Row],[stt]]-1))</f>
        <v/>
      </c>
      <c r="K737" s="29" t="str">
        <f ca="1">IF(KALINDO[[#This Row],[//]]="","",INDEX(INDIRECT($2:$2),KALINDO[[#This Row],[//]]))</f>
        <v/>
      </c>
      <c r="L737" s="29" t="str">
        <f ca="1">IF(KALINDO[[#This Row],[//]]="","",INDEX(INDIRECT($2:$2),KALINDO[[#This Row],[//]]))</f>
        <v/>
      </c>
      <c r="M737" s="29" t="str">
        <f ca="1">IF(KALINDO[[#This Row],[//]]="","",INDEX(INDIRECT($2:$2),KALINDO[[#This Row],[//]]))</f>
        <v/>
      </c>
      <c r="N737" s="33" t="str">
        <f ca="1">IF(KALINDO[[#This Row],[//]]="","",INDEX(INDIRECT($2:$2),KALINDO[[#This Row],[//]]))</f>
        <v/>
      </c>
      <c r="O737" s="44" t="str">
        <f ca="1">IF(KALINDO[[#This Row],[//]]="","",INDEX(INDIRECT($2:$2),KALINDO[[#This Row],[//]]))</f>
        <v/>
      </c>
      <c r="P737" s="44" t="str">
        <f ca="1">IF(KALINDO[[#This Row],[//]]="","",IF(INDEX(INDIRECT($2:$2),KALINDO[[#This Row],[//]])="","",INDEX(INDIRECT($2:$2),KALINDO[[#This Row],[//]])))</f>
        <v/>
      </c>
      <c r="Q737" s="33" t="str">
        <f ca="1">IF(KALINDO[[#This Row],[//]]="","",INDEX(INDIRECT($2:$2),KALINDO[[#This Row],[//]]))</f>
        <v/>
      </c>
      <c r="R7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37" s="45" t="str">
        <f ca="1">IF(KALINDO[[#This Row],[//]]="","",IF(INDEX(INDIRECT($2:$2),KALINDO[[#This Row],[//]])="","",INDEX(INDIRECT($2:$2),KALINDO[[#This Row],[//]])))</f>
        <v/>
      </c>
      <c r="U737" s="32" t="str">
        <f ca="1">IF(KALINDO[[#This Row],[//]]="","",INDEX(INDIRECT($2:$2),KALINDO[[#This Row],[//]]))</f>
        <v/>
      </c>
      <c r="V737" s="32" t="str">
        <f ca="1">LOWER(SUBSTITUTE(SUBSTITUTE(SUBSTITUTE(SUBSTITUTE(SUBSTITUTE(SUBSTITUTE(SUBSTITUTE(KALINDO[[#This Row],[N.B.nota]]," ",""),"-",""),"(",""),")",""),".",""),",",""),"/",""))</f>
        <v/>
      </c>
      <c r="W737" s="32" t="str">
        <f ca="1">IF(KALINDO[[#This Row],[concat]]="","",MATCH(KALINDO[[#This Row],[concat]],[3]!db[NB NOTA_C],0)+1)</f>
        <v/>
      </c>
      <c r="X737" s="32" t="str">
        <f ca="1">IF(KALINDO[[#This Row],[N.B.nota]]="","",ADDRESS(ROW(KALINDO[QB]),COLUMN(KALINDO[QB]))&amp;":"&amp;ADDRESS(ROW(),COLUMN(KALINDO[QB])))</f>
        <v/>
      </c>
      <c r="Y737" s="46" t="str">
        <f ca="1">IF(KALINDO[[#This Row],[//]]="","",HYPERLINK("[../DB.xlsx]DB!e"&amp;MATCH(KALINDO[[#This Row],[concat]],[3]!db[NB NOTA_C],0)+1,"&gt;"))</f>
        <v/>
      </c>
      <c r="Z737" s="32" t="str">
        <f ca="1">IF(KALINDO[[#This Row],[ID NOTA]]="",INDIRECT(ADDRESS(ROW()-1,COLUMN())),KALINDO[[#This Row],[ID NOTA]])</f>
        <v>ID NOTA_H</v>
      </c>
    </row>
    <row r="738" spans="1:26" x14ac:dyDescent="0.25">
      <c r="A738" s="32"/>
      <c r="B738" s="29" t="str">
        <f>IF(KALINDO[[#This Row],[N_ID]]="","",INDEX(Table1[ID],MATCH(KALINDO[[#This Row],[N_ID]],Table1[N_ID],0)))</f>
        <v/>
      </c>
      <c r="C738" s="29" t="str">
        <f ca="1">IF(KALINDO[[#This Row],[//]]="","",HYPERLINK("[NOTA.xlsx]NOTA!D"&amp;KALINDO[[#This Row],[//]]+2,"&gt;"))</f>
        <v/>
      </c>
      <c r="D738" s="29" t="str">
        <f>IF(KALINDO[[#This Row],[ID NOTA]]="","",INDEX(Table1[QB],MATCH(KALINDO[[#This Row],[ID NOTA]],Table1[ID],0)))</f>
        <v/>
      </c>
      <c r="E73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38" s="29"/>
      <c r="G738" s="30" t="str">
        <f ca="1">IF(KALINDO[[#This Row],[N_ID]]="","",INDEX(INDIRECT($2:$2),KALINDO[[#This Row],[//]]))</f>
        <v/>
      </c>
      <c r="H738" s="30" t="str">
        <f ca="1">IF(KALINDO[[#This Row],[N_ID]]="","",INDEX(INDIRECT($2:$2),KALINDO[[#This Row],[//]]))</f>
        <v/>
      </c>
      <c r="I738" s="32" t="str">
        <f ca="1">IF(KALINDO[[#This Row],[N_ID]]="","",INDEX(INDIRECT($2:$2),KALINDO[[#This Row],[//]]))</f>
        <v/>
      </c>
      <c r="J738" s="32" t="str">
        <f ca="1">IF(KALINDO[[#This Row],[//]]="","",INDEX([3]!db[NB PAJAK],KALINDO[[#This Row],[stt]]-1))</f>
        <v/>
      </c>
      <c r="K738" s="29" t="str">
        <f ca="1">IF(KALINDO[[#This Row],[//]]="","",INDEX(INDIRECT($2:$2),KALINDO[[#This Row],[//]]))</f>
        <v/>
      </c>
      <c r="L738" s="29" t="str">
        <f ca="1">IF(KALINDO[[#This Row],[//]]="","",INDEX(INDIRECT($2:$2),KALINDO[[#This Row],[//]]))</f>
        <v/>
      </c>
      <c r="M738" s="29" t="str">
        <f ca="1">IF(KALINDO[[#This Row],[//]]="","",INDEX(INDIRECT($2:$2),KALINDO[[#This Row],[//]]))</f>
        <v/>
      </c>
      <c r="N738" s="33" t="str">
        <f ca="1">IF(KALINDO[[#This Row],[//]]="","",INDEX(INDIRECT($2:$2),KALINDO[[#This Row],[//]]))</f>
        <v/>
      </c>
      <c r="O738" s="44" t="str">
        <f ca="1">IF(KALINDO[[#This Row],[//]]="","",INDEX(INDIRECT($2:$2),KALINDO[[#This Row],[//]]))</f>
        <v/>
      </c>
      <c r="P738" s="44" t="str">
        <f ca="1">IF(KALINDO[[#This Row],[//]]="","",IF(INDEX(INDIRECT($2:$2),KALINDO[[#This Row],[//]])="","",INDEX(INDIRECT($2:$2),KALINDO[[#This Row],[//]])))</f>
        <v/>
      </c>
      <c r="Q738" s="33" t="str">
        <f ca="1">IF(KALINDO[[#This Row],[//]]="","",INDEX(INDIRECT($2:$2),KALINDO[[#This Row],[//]]))</f>
        <v/>
      </c>
      <c r="R7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38" s="45" t="str">
        <f ca="1">IF(KALINDO[[#This Row],[//]]="","",IF(INDEX(INDIRECT($2:$2),KALINDO[[#This Row],[//]])="","",INDEX(INDIRECT($2:$2),KALINDO[[#This Row],[//]])))</f>
        <v/>
      </c>
      <c r="U738" s="32" t="str">
        <f ca="1">IF(KALINDO[[#This Row],[//]]="","",INDEX(INDIRECT($2:$2),KALINDO[[#This Row],[//]]))</f>
        <v/>
      </c>
      <c r="V738" s="32" t="str">
        <f ca="1">LOWER(SUBSTITUTE(SUBSTITUTE(SUBSTITUTE(SUBSTITUTE(SUBSTITUTE(SUBSTITUTE(SUBSTITUTE(KALINDO[[#This Row],[N.B.nota]]," ",""),"-",""),"(",""),")",""),".",""),",",""),"/",""))</f>
        <v/>
      </c>
      <c r="W738" s="32" t="str">
        <f ca="1">IF(KALINDO[[#This Row],[concat]]="","",MATCH(KALINDO[[#This Row],[concat]],[3]!db[NB NOTA_C],0)+1)</f>
        <v/>
      </c>
      <c r="X738" s="32" t="str">
        <f ca="1">IF(KALINDO[[#This Row],[N.B.nota]]="","",ADDRESS(ROW(KALINDO[QB]),COLUMN(KALINDO[QB]))&amp;":"&amp;ADDRESS(ROW(),COLUMN(KALINDO[QB])))</f>
        <v/>
      </c>
      <c r="Y738" s="46" t="str">
        <f ca="1">IF(KALINDO[[#This Row],[//]]="","",HYPERLINK("[../DB.xlsx]DB!e"&amp;MATCH(KALINDO[[#This Row],[concat]],[3]!db[NB NOTA_C],0)+1,"&gt;"))</f>
        <v/>
      </c>
      <c r="Z738" s="32" t="str">
        <f ca="1">IF(KALINDO[[#This Row],[ID NOTA]]="",INDIRECT(ADDRESS(ROW()-1,COLUMN())),KALINDO[[#This Row],[ID NOTA]])</f>
        <v>ID NOTA_H</v>
      </c>
    </row>
    <row r="739" spans="1:26" x14ac:dyDescent="0.25">
      <c r="A739" s="32"/>
      <c r="B739" s="29" t="str">
        <f>IF(KALINDO[[#This Row],[N_ID]]="","",INDEX(Table1[ID],MATCH(KALINDO[[#This Row],[N_ID]],Table1[N_ID],0)))</f>
        <v/>
      </c>
      <c r="C739" s="29" t="str">
        <f ca="1">IF(KALINDO[[#This Row],[//]]="","",HYPERLINK("[NOTA.xlsx]NOTA!D"&amp;KALINDO[[#This Row],[//]]+2,"&gt;"))</f>
        <v/>
      </c>
      <c r="D739" s="29" t="str">
        <f>IF(KALINDO[[#This Row],[ID NOTA]]="","",INDEX(Table1[QB],MATCH(KALINDO[[#This Row],[ID NOTA]],Table1[ID],0)))</f>
        <v/>
      </c>
      <c r="E73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39" s="29"/>
      <c r="G739" s="30" t="str">
        <f ca="1">IF(KALINDO[[#This Row],[N_ID]]="","",INDEX(INDIRECT($2:$2),KALINDO[[#This Row],[//]]))</f>
        <v/>
      </c>
      <c r="H739" s="30" t="str">
        <f ca="1">IF(KALINDO[[#This Row],[N_ID]]="","",INDEX(INDIRECT($2:$2),KALINDO[[#This Row],[//]]))</f>
        <v/>
      </c>
      <c r="I739" s="32" t="str">
        <f ca="1">IF(KALINDO[[#This Row],[N_ID]]="","",INDEX(INDIRECT($2:$2),KALINDO[[#This Row],[//]]))</f>
        <v/>
      </c>
      <c r="J739" s="32" t="str">
        <f ca="1">IF(KALINDO[[#This Row],[//]]="","",INDEX([3]!db[NB PAJAK],KALINDO[[#This Row],[stt]]-1))</f>
        <v/>
      </c>
      <c r="K739" s="29" t="str">
        <f ca="1">IF(KALINDO[[#This Row],[//]]="","",INDEX(INDIRECT($2:$2),KALINDO[[#This Row],[//]]))</f>
        <v/>
      </c>
      <c r="L739" s="29" t="str">
        <f ca="1">IF(KALINDO[[#This Row],[//]]="","",INDEX(INDIRECT($2:$2),KALINDO[[#This Row],[//]]))</f>
        <v/>
      </c>
      <c r="M739" s="29" t="str">
        <f ca="1">IF(KALINDO[[#This Row],[//]]="","",INDEX(INDIRECT($2:$2),KALINDO[[#This Row],[//]]))</f>
        <v/>
      </c>
      <c r="N739" s="33" t="str">
        <f ca="1">IF(KALINDO[[#This Row],[//]]="","",INDEX(INDIRECT($2:$2),KALINDO[[#This Row],[//]]))</f>
        <v/>
      </c>
      <c r="O739" s="44" t="str">
        <f ca="1">IF(KALINDO[[#This Row],[//]]="","",INDEX(INDIRECT($2:$2),KALINDO[[#This Row],[//]]))</f>
        <v/>
      </c>
      <c r="P739" s="44" t="str">
        <f ca="1">IF(KALINDO[[#This Row],[//]]="","",IF(INDEX(INDIRECT($2:$2),KALINDO[[#This Row],[//]])="","",INDEX(INDIRECT($2:$2),KALINDO[[#This Row],[//]])))</f>
        <v/>
      </c>
      <c r="Q739" s="33" t="str">
        <f ca="1">IF(KALINDO[[#This Row],[//]]="","",INDEX(INDIRECT($2:$2),KALINDO[[#This Row],[//]]))</f>
        <v/>
      </c>
      <c r="R7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39" s="45" t="str">
        <f ca="1">IF(KALINDO[[#This Row],[//]]="","",IF(INDEX(INDIRECT($2:$2),KALINDO[[#This Row],[//]])="","",INDEX(INDIRECT($2:$2),KALINDO[[#This Row],[//]])))</f>
        <v/>
      </c>
      <c r="U739" s="32" t="str">
        <f ca="1">IF(KALINDO[[#This Row],[//]]="","",INDEX(INDIRECT($2:$2),KALINDO[[#This Row],[//]]))</f>
        <v/>
      </c>
      <c r="V739" s="32" t="str">
        <f ca="1">LOWER(SUBSTITUTE(SUBSTITUTE(SUBSTITUTE(SUBSTITUTE(SUBSTITUTE(SUBSTITUTE(SUBSTITUTE(KALINDO[[#This Row],[N.B.nota]]," ",""),"-",""),"(",""),")",""),".",""),",",""),"/",""))</f>
        <v/>
      </c>
      <c r="W739" s="32" t="str">
        <f ca="1">IF(KALINDO[[#This Row],[concat]]="","",MATCH(KALINDO[[#This Row],[concat]],[3]!db[NB NOTA_C],0)+1)</f>
        <v/>
      </c>
      <c r="X739" s="32" t="str">
        <f ca="1">IF(KALINDO[[#This Row],[N.B.nota]]="","",ADDRESS(ROW(KALINDO[QB]),COLUMN(KALINDO[QB]))&amp;":"&amp;ADDRESS(ROW(),COLUMN(KALINDO[QB])))</f>
        <v/>
      </c>
      <c r="Y739" s="46" t="str">
        <f ca="1">IF(KALINDO[[#This Row],[//]]="","",HYPERLINK("[../DB.xlsx]DB!e"&amp;MATCH(KALINDO[[#This Row],[concat]],[3]!db[NB NOTA_C],0)+1,"&gt;"))</f>
        <v/>
      </c>
      <c r="Z739" s="32" t="str">
        <f ca="1">IF(KALINDO[[#This Row],[ID NOTA]]="",INDIRECT(ADDRESS(ROW()-1,COLUMN())),KALINDO[[#This Row],[ID NOTA]])</f>
        <v>ID NOTA_H</v>
      </c>
    </row>
    <row r="740" spans="1:26" x14ac:dyDescent="0.25">
      <c r="A740" s="32"/>
      <c r="B740" s="29" t="str">
        <f>IF(KALINDO[[#This Row],[N_ID]]="","",INDEX(Table1[ID],MATCH(KALINDO[[#This Row],[N_ID]],Table1[N_ID],0)))</f>
        <v/>
      </c>
      <c r="C740" s="29" t="str">
        <f ca="1">IF(KALINDO[[#This Row],[//]]="","",HYPERLINK("[NOTA.xlsx]NOTA!D"&amp;KALINDO[[#This Row],[//]]+2,"&gt;"))</f>
        <v/>
      </c>
      <c r="D740" s="29" t="str">
        <f>IF(KALINDO[[#This Row],[ID NOTA]]="","",INDEX(Table1[QB],MATCH(KALINDO[[#This Row],[ID NOTA]],Table1[ID],0)))</f>
        <v/>
      </c>
      <c r="E74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40" s="29"/>
      <c r="G740" s="30" t="str">
        <f ca="1">IF(KALINDO[[#This Row],[N_ID]]="","",INDEX(INDIRECT($2:$2),KALINDO[[#This Row],[//]]))</f>
        <v/>
      </c>
      <c r="H740" s="30" t="str">
        <f ca="1">IF(KALINDO[[#This Row],[N_ID]]="","",INDEX(INDIRECT($2:$2),KALINDO[[#This Row],[//]]))</f>
        <v/>
      </c>
      <c r="I740" s="32" t="str">
        <f ca="1">IF(KALINDO[[#This Row],[N_ID]]="","",INDEX(INDIRECT($2:$2),KALINDO[[#This Row],[//]]))</f>
        <v/>
      </c>
      <c r="J740" s="32" t="str">
        <f ca="1">IF(KALINDO[[#This Row],[//]]="","",INDEX([3]!db[NB PAJAK],KALINDO[[#This Row],[stt]]-1))</f>
        <v/>
      </c>
      <c r="K740" s="29" t="str">
        <f ca="1">IF(KALINDO[[#This Row],[//]]="","",INDEX(INDIRECT($2:$2),KALINDO[[#This Row],[//]]))</f>
        <v/>
      </c>
      <c r="L740" s="29" t="str">
        <f ca="1">IF(KALINDO[[#This Row],[//]]="","",INDEX(INDIRECT($2:$2),KALINDO[[#This Row],[//]]))</f>
        <v/>
      </c>
      <c r="M740" s="29" t="str">
        <f ca="1">IF(KALINDO[[#This Row],[//]]="","",INDEX(INDIRECT($2:$2),KALINDO[[#This Row],[//]]))</f>
        <v/>
      </c>
      <c r="N740" s="33" t="str">
        <f ca="1">IF(KALINDO[[#This Row],[//]]="","",INDEX(INDIRECT($2:$2),KALINDO[[#This Row],[//]]))</f>
        <v/>
      </c>
      <c r="O740" s="44" t="str">
        <f ca="1">IF(KALINDO[[#This Row],[//]]="","",INDEX(INDIRECT($2:$2),KALINDO[[#This Row],[//]]))</f>
        <v/>
      </c>
      <c r="P740" s="44" t="str">
        <f ca="1">IF(KALINDO[[#This Row],[//]]="","",IF(INDEX(INDIRECT($2:$2),KALINDO[[#This Row],[//]])="","",INDEX(INDIRECT($2:$2),KALINDO[[#This Row],[//]])))</f>
        <v/>
      </c>
      <c r="Q740" s="33" t="str">
        <f ca="1">IF(KALINDO[[#This Row],[//]]="","",INDEX(INDIRECT($2:$2),KALINDO[[#This Row],[//]]))</f>
        <v/>
      </c>
      <c r="R7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40" s="45" t="str">
        <f ca="1">IF(KALINDO[[#This Row],[//]]="","",IF(INDEX(INDIRECT($2:$2),KALINDO[[#This Row],[//]])="","",INDEX(INDIRECT($2:$2),KALINDO[[#This Row],[//]])))</f>
        <v/>
      </c>
      <c r="U740" s="32" t="str">
        <f ca="1">IF(KALINDO[[#This Row],[//]]="","",INDEX(INDIRECT($2:$2),KALINDO[[#This Row],[//]]))</f>
        <v/>
      </c>
      <c r="V740" s="32" t="str">
        <f ca="1">LOWER(SUBSTITUTE(SUBSTITUTE(SUBSTITUTE(SUBSTITUTE(SUBSTITUTE(SUBSTITUTE(SUBSTITUTE(KALINDO[[#This Row],[N.B.nota]]," ",""),"-",""),"(",""),")",""),".",""),",",""),"/",""))</f>
        <v/>
      </c>
      <c r="W740" s="32" t="str">
        <f ca="1">IF(KALINDO[[#This Row],[concat]]="","",MATCH(KALINDO[[#This Row],[concat]],[3]!db[NB NOTA_C],0)+1)</f>
        <v/>
      </c>
      <c r="X740" s="32" t="str">
        <f ca="1">IF(KALINDO[[#This Row],[N.B.nota]]="","",ADDRESS(ROW(KALINDO[QB]),COLUMN(KALINDO[QB]))&amp;":"&amp;ADDRESS(ROW(),COLUMN(KALINDO[QB])))</f>
        <v/>
      </c>
      <c r="Y740" s="46" t="str">
        <f ca="1">IF(KALINDO[[#This Row],[//]]="","",HYPERLINK("[../DB.xlsx]DB!e"&amp;MATCH(KALINDO[[#This Row],[concat]],[3]!db[NB NOTA_C],0)+1,"&gt;"))</f>
        <v/>
      </c>
      <c r="Z740" s="32" t="str">
        <f ca="1">IF(KALINDO[[#This Row],[ID NOTA]]="",INDIRECT(ADDRESS(ROW()-1,COLUMN())),KALINDO[[#This Row],[ID NOTA]])</f>
        <v>ID NOTA_H</v>
      </c>
    </row>
    <row r="741" spans="1:26" x14ac:dyDescent="0.25">
      <c r="A741" s="32"/>
      <c r="B741" s="29" t="str">
        <f>IF(KALINDO[[#This Row],[N_ID]]="","",INDEX(Table1[ID],MATCH(KALINDO[[#This Row],[N_ID]],Table1[N_ID],0)))</f>
        <v/>
      </c>
      <c r="C741" s="29" t="str">
        <f ca="1">IF(KALINDO[[#This Row],[//]]="","",HYPERLINK("[NOTA.xlsx]NOTA!D"&amp;KALINDO[[#This Row],[//]]+2,"&gt;"))</f>
        <v/>
      </c>
      <c r="D741" s="29" t="str">
        <f>IF(KALINDO[[#This Row],[ID NOTA]]="","",INDEX(Table1[QB],MATCH(KALINDO[[#This Row],[ID NOTA]],Table1[ID],0)))</f>
        <v/>
      </c>
      <c r="E74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41" s="29"/>
      <c r="G741" s="30" t="str">
        <f ca="1">IF(KALINDO[[#This Row],[N_ID]]="","",INDEX(INDIRECT($2:$2),KALINDO[[#This Row],[//]]))</f>
        <v/>
      </c>
      <c r="H741" s="30" t="str">
        <f ca="1">IF(KALINDO[[#This Row],[N_ID]]="","",INDEX(INDIRECT($2:$2),KALINDO[[#This Row],[//]]))</f>
        <v/>
      </c>
      <c r="I741" s="32" t="str">
        <f ca="1">IF(KALINDO[[#This Row],[N_ID]]="","",INDEX(INDIRECT($2:$2),KALINDO[[#This Row],[//]]))</f>
        <v/>
      </c>
      <c r="J741" s="32" t="str">
        <f ca="1">IF(KALINDO[[#This Row],[//]]="","",INDEX([3]!db[NB PAJAK],KALINDO[[#This Row],[stt]]-1))</f>
        <v/>
      </c>
      <c r="K741" s="29" t="str">
        <f ca="1">IF(KALINDO[[#This Row],[//]]="","",INDEX(INDIRECT($2:$2),KALINDO[[#This Row],[//]]))</f>
        <v/>
      </c>
      <c r="L741" s="29" t="str">
        <f ca="1">IF(KALINDO[[#This Row],[//]]="","",INDEX(INDIRECT($2:$2),KALINDO[[#This Row],[//]]))</f>
        <v/>
      </c>
      <c r="M741" s="29" t="str">
        <f ca="1">IF(KALINDO[[#This Row],[//]]="","",INDEX(INDIRECT($2:$2),KALINDO[[#This Row],[//]]))</f>
        <v/>
      </c>
      <c r="N741" s="33" t="str">
        <f ca="1">IF(KALINDO[[#This Row],[//]]="","",INDEX(INDIRECT($2:$2),KALINDO[[#This Row],[//]]))</f>
        <v/>
      </c>
      <c r="O741" s="44" t="str">
        <f ca="1">IF(KALINDO[[#This Row],[//]]="","",INDEX(INDIRECT($2:$2),KALINDO[[#This Row],[//]]))</f>
        <v/>
      </c>
      <c r="P741" s="44" t="str">
        <f ca="1">IF(KALINDO[[#This Row],[//]]="","",IF(INDEX(INDIRECT($2:$2),KALINDO[[#This Row],[//]])="","",INDEX(INDIRECT($2:$2),KALINDO[[#This Row],[//]])))</f>
        <v/>
      </c>
      <c r="Q741" s="33" t="str">
        <f ca="1">IF(KALINDO[[#This Row],[//]]="","",INDEX(INDIRECT($2:$2),KALINDO[[#This Row],[//]]))</f>
        <v/>
      </c>
      <c r="R7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41" s="45" t="str">
        <f ca="1">IF(KALINDO[[#This Row],[//]]="","",IF(INDEX(INDIRECT($2:$2),KALINDO[[#This Row],[//]])="","",INDEX(INDIRECT($2:$2),KALINDO[[#This Row],[//]])))</f>
        <v/>
      </c>
      <c r="U741" s="32" t="str">
        <f ca="1">IF(KALINDO[[#This Row],[//]]="","",INDEX(INDIRECT($2:$2),KALINDO[[#This Row],[//]]))</f>
        <v/>
      </c>
      <c r="V741" s="32" t="str">
        <f ca="1">LOWER(SUBSTITUTE(SUBSTITUTE(SUBSTITUTE(SUBSTITUTE(SUBSTITUTE(SUBSTITUTE(SUBSTITUTE(KALINDO[[#This Row],[N.B.nota]]," ",""),"-",""),"(",""),")",""),".",""),",",""),"/",""))</f>
        <v/>
      </c>
      <c r="W741" s="32" t="str">
        <f ca="1">IF(KALINDO[[#This Row],[concat]]="","",MATCH(KALINDO[[#This Row],[concat]],[3]!db[NB NOTA_C],0)+1)</f>
        <v/>
      </c>
      <c r="X741" s="32" t="str">
        <f ca="1">IF(KALINDO[[#This Row],[N.B.nota]]="","",ADDRESS(ROW(KALINDO[QB]),COLUMN(KALINDO[QB]))&amp;":"&amp;ADDRESS(ROW(),COLUMN(KALINDO[QB])))</f>
        <v/>
      </c>
      <c r="Y741" s="46" t="str">
        <f ca="1">IF(KALINDO[[#This Row],[//]]="","",HYPERLINK("[../DB.xlsx]DB!e"&amp;MATCH(KALINDO[[#This Row],[concat]],[3]!db[NB NOTA_C],0)+1,"&gt;"))</f>
        <v/>
      </c>
      <c r="Z741" s="32" t="str">
        <f ca="1">IF(KALINDO[[#This Row],[ID NOTA]]="",INDIRECT(ADDRESS(ROW()-1,COLUMN())),KALINDO[[#This Row],[ID NOTA]])</f>
        <v>ID NOTA_H</v>
      </c>
    </row>
    <row r="742" spans="1:26" x14ac:dyDescent="0.25">
      <c r="A742" s="32"/>
      <c r="B742" s="29" t="str">
        <f>IF(KALINDO[[#This Row],[N_ID]]="","",INDEX(Table1[ID],MATCH(KALINDO[[#This Row],[N_ID]],Table1[N_ID],0)))</f>
        <v/>
      </c>
      <c r="C742" s="29" t="str">
        <f ca="1">IF(KALINDO[[#This Row],[//]]="","",HYPERLINK("[NOTA.xlsx]NOTA!D"&amp;KALINDO[[#This Row],[//]]+2,"&gt;"))</f>
        <v/>
      </c>
      <c r="D742" s="29" t="str">
        <f>IF(KALINDO[[#This Row],[ID NOTA]]="","",INDEX(Table1[QB],MATCH(KALINDO[[#This Row],[ID NOTA]],Table1[ID],0)))</f>
        <v/>
      </c>
      <c r="E74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42" s="29"/>
      <c r="G742" s="30" t="str">
        <f ca="1">IF(KALINDO[[#This Row],[N_ID]]="","",INDEX(INDIRECT($2:$2),KALINDO[[#This Row],[//]]))</f>
        <v/>
      </c>
      <c r="H742" s="30" t="str">
        <f ca="1">IF(KALINDO[[#This Row],[N_ID]]="","",INDEX(INDIRECT($2:$2),KALINDO[[#This Row],[//]]))</f>
        <v/>
      </c>
      <c r="I742" s="32" t="str">
        <f ca="1">IF(KALINDO[[#This Row],[N_ID]]="","",INDEX(INDIRECT($2:$2),KALINDO[[#This Row],[//]]))</f>
        <v/>
      </c>
      <c r="J742" s="32" t="str">
        <f ca="1">IF(KALINDO[[#This Row],[//]]="","",INDEX([3]!db[NB PAJAK],KALINDO[[#This Row],[stt]]-1))</f>
        <v/>
      </c>
      <c r="K742" s="29" t="str">
        <f ca="1">IF(KALINDO[[#This Row],[//]]="","",INDEX(INDIRECT($2:$2),KALINDO[[#This Row],[//]]))</f>
        <v/>
      </c>
      <c r="L742" s="29" t="str">
        <f ca="1">IF(KALINDO[[#This Row],[//]]="","",INDEX(INDIRECT($2:$2),KALINDO[[#This Row],[//]]))</f>
        <v/>
      </c>
      <c r="M742" s="29" t="str">
        <f ca="1">IF(KALINDO[[#This Row],[//]]="","",INDEX(INDIRECT($2:$2),KALINDO[[#This Row],[//]]))</f>
        <v/>
      </c>
      <c r="N742" s="33" t="str">
        <f ca="1">IF(KALINDO[[#This Row],[//]]="","",INDEX(INDIRECT($2:$2),KALINDO[[#This Row],[//]]))</f>
        <v/>
      </c>
      <c r="O742" s="44" t="str">
        <f ca="1">IF(KALINDO[[#This Row],[//]]="","",INDEX(INDIRECT($2:$2),KALINDO[[#This Row],[//]]))</f>
        <v/>
      </c>
      <c r="P742" s="44" t="str">
        <f ca="1">IF(KALINDO[[#This Row],[//]]="","",IF(INDEX(INDIRECT($2:$2),KALINDO[[#This Row],[//]])="","",INDEX(INDIRECT($2:$2),KALINDO[[#This Row],[//]])))</f>
        <v/>
      </c>
      <c r="Q742" s="33" t="str">
        <f ca="1">IF(KALINDO[[#This Row],[//]]="","",INDEX(INDIRECT($2:$2),KALINDO[[#This Row],[//]]))</f>
        <v/>
      </c>
      <c r="R7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42" s="45" t="str">
        <f ca="1">IF(KALINDO[[#This Row],[//]]="","",IF(INDEX(INDIRECT($2:$2),KALINDO[[#This Row],[//]])="","",INDEX(INDIRECT($2:$2),KALINDO[[#This Row],[//]])))</f>
        <v/>
      </c>
      <c r="U742" s="32" t="str">
        <f ca="1">IF(KALINDO[[#This Row],[//]]="","",INDEX(INDIRECT($2:$2),KALINDO[[#This Row],[//]]))</f>
        <v/>
      </c>
      <c r="V742" s="32" t="str">
        <f ca="1">LOWER(SUBSTITUTE(SUBSTITUTE(SUBSTITUTE(SUBSTITUTE(SUBSTITUTE(SUBSTITUTE(SUBSTITUTE(KALINDO[[#This Row],[N.B.nota]]," ",""),"-",""),"(",""),")",""),".",""),",",""),"/",""))</f>
        <v/>
      </c>
      <c r="W742" s="32" t="str">
        <f ca="1">IF(KALINDO[[#This Row],[concat]]="","",MATCH(KALINDO[[#This Row],[concat]],[3]!db[NB NOTA_C],0)+1)</f>
        <v/>
      </c>
      <c r="X742" s="32" t="str">
        <f ca="1">IF(KALINDO[[#This Row],[N.B.nota]]="","",ADDRESS(ROW(KALINDO[QB]),COLUMN(KALINDO[QB]))&amp;":"&amp;ADDRESS(ROW(),COLUMN(KALINDO[QB])))</f>
        <v/>
      </c>
      <c r="Y742" s="46" t="str">
        <f ca="1">IF(KALINDO[[#This Row],[//]]="","",HYPERLINK("[../DB.xlsx]DB!e"&amp;MATCH(KALINDO[[#This Row],[concat]],[3]!db[NB NOTA_C],0)+1,"&gt;"))</f>
        <v/>
      </c>
      <c r="Z742" s="32" t="str">
        <f ca="1">IF(KALINDO[[#This Row],[ID NOTA]]="",INDIRECT(ADDRESS(ROW()-1,COLUMN())),KALINDO[[#This Row],[ID NOTA]])</f>
        <v>ID NOTA_H</v>
      </c>
    </row>
    <row r="743" spans="1:26" x14ac:dyDescent="0.25">
      <c r="A743" s="32"/>
      <c r="B743" s="29" t="str">
        <f>IF(KALINDO[[#This Row],[N_ID]]="","",INDEX(Table1[ID],MATCH(KALINDO[[#This Row],[N_ID]],Table1[N_ID],0)))</f>
        <v/>
      </c>
      <c r="C743" s="29" t="str">
        <f ca="1">IF(KALINDO[[#This Row],[//]]="","",HYPERLINK("[NOTA.xlsx]NOTA!D"&amp;KALINDO[[#This Row],[//]]+2,"&gt;"))</f>
        <v/>
      </c>
      <c r="D743" s="29" t="str">
        <f>IF(KALINDO[[#This Row],[ID NOTA]]="","",INDEX(Table1[QB],MATCH(KALINDO[[#This Row],[ID NOTA]],Table1[ID],0)))</f>
        <v/>
      </c>
      <c r="E74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43" s="29"/>
      <c r="G743" s="30" t="str">
        <f ca="1">IF(KALINDO[[#This Row],[N_ID]]="","",INDEX(INDIRECT($2:$2),KALINDO[[#This Row],[//]]))</f>
        <v/>
      </c>
      <c r="H743" s="30" t="str">
        <f ca="1">IF(KALINDO[[#This Row],[N_ID]]="","",INDEX(INDIRECT($2:$2),KALINDO[[#This Row],[//]]))</f>
        <v/>
      </c>
      <c r="I743" s="32" t="str">
        <f ca="1">IF(KALINDO[[#This Row],[N_ID]]="","",INDEX(INDIRECT($2:$2),KALINDO[[#This Row],[//]]))</f>
        <v/>
      </c>
      <c r="J743" s="32" t="str">
        <f ca="1">IF(KALINDO[[#This Row],[//]]="","",INDEX([3]!db[NB PAJAK],KALINDO[[#This Row],[stt]]-1))</f>
        <v/>
      </c>
      <c r="K743" s="29" t="str">
        <f ca="1">IF(KALINDO[[#This Row],[//]]="","",INDEX(INDIRECT($2:$2),KALINDO[[#This Row],[//]]))</f>
        <v/>
      </c>
      <c r="L743" s="29" t="str">
        <f ca="1">IF(KALINDO[[#This Row],[//]]="","",INDEX(INDIRECT($2:$2),KALINDO[[#This Row],[//]]))</f>
        <v/>
      </c>
      <c r="M743" s="29" t="str">
        <f ca="1">IF(KALINDO[[#This Row],[//]]="","",INDEX(INDIRECT($2:$2),KALINDO[[#This Row],[//]]))</f>
        <v/>
      </c>
      <c r="N743" s="33" t="str">
        <f ca="1">IF(KALINDO[[#This Row],[//]]="","",INDEX(INDIRECT($2:$2),KALINDO[[#This Row],[//]]))</f>
        <v/>
      </c>
      <c r="O743" s="44" t="str">
        <f ca="1">IF(KALINDO[[#This Row],[//]]="","",INDEX(INDIRECT($2:$2),KALINDO[[#This Row],[//]]))</f>
        <v/>
      </c>
      <c r="P743" s="44" t="str">
        <f ca="1">IF(KALINDO[[#This Row],[//]]="","",IF(INDEX(INDIRECT($2:$2),KALINDO[[#This Row],[//]])="","",INDEX(INDIRECT($2:$2),KALINDO[[#This Row],[//]])))</f>
        <v/>
      </c>
      <c r="Q743" s="33" t="str">
        <f ca="1">IF(KALINDO[[#This Row],[//]]="","",INDEX(INDIRECT($2:$2),KALINDO[[#This Row],[//]]))</f>
        <v/>
      </c>
      <c r="R7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43" s="45" t="str">
        <f ca="1">IF(KALINDO[[#This Row],[//]]="","",IF(INDEX(INDIRECT($2:$2),KALINDO[[#This Row],[//]])="","",INDEX(INDIRECT($2:$2),KALINDO[[#This Row],[//]])))</f>
        <v/>
      </c>
      <c r="U743" s="32" t="str">
        <f ca="1">IF(KALINDO[[#This Row],[//]]="","",INDEX(INDIRECT($2:$2),KALINDO[[#This Row],[//]]))</f>
        <v/>
      </c>
      <c r="V743" s="32" t="str">
        <f ca="1">LOWER(SUBSTITUTE(SUBSTITUTE(SUBSTITUTE(SUBSTITUTE(SUBSTITUTE(SUBSTITUTE(SUBSTITUTE(KALINDO[[#This Row],[N.B.nota]]," ",""),"-",""),"(",""),")",""),".",""),",",""),"/",""))</f>
        <v/>
      </c>
      <c r="W743" s="32" t="str">
        <f ca="1">IF(KALINDO[[#This Row],[concat]]="","",MATCH(KALINDO[[#This Row],[concat]],[3]!db[NB NOTA_C],0)+1)</f>
        <v/>
      </c>
      <c r="X743" s="32" t="str">
        <f ca="1">IF(KALINDO[[#This Row],[N.B.nota]]="","",ADDRESS(ROW(KALINDO[QB]),COLUMN(KALINDO[QB]))&amp;":"&amp;ADDRESS(ROW(),COLUMN(KALINDO[QB])))</f>
        <v/>
      </c>
      <c r="Y743" s="46" t="str">
        <f ca="1">IF(KALINDO[[#This Row],[//]]="","",HYPERLINK("[../DB.xlsx]DB!e"&amp;MATCH(KALINDO[[#This Row],[concat]],[3]!db[NB NOTA_C],0)+1,"&gt;"))</f>
        <v/>
      </c>
      <c r="Z743" s="32" t="str">
        <f ca="1">IF(KALINDO[[#This Row],[ID NOTA]]="",INDIRECT(ADDRESS(ROW()-1,COLUMN())),KALINDO[[#This Row],[ID NOTA]])</f>
        <v>ID NOTA_H</v>
      </c>
    </row>
    <row r="744" spans="1:26" x14ac:dyDescent="0.25">
      <c r="A744" s="32"/>
      <c r="B744" s="29" t="str">
        <f>IF(KALINDO[[#This Row],[N_ID]]="","",INDEX(Table1[ID],MATCH(KALINDO[[#This Row],[N_ID]],Table1[N_ID],0)))</f>
        <v/>
      </c>
      <c r="C744" s="29" t="str">
        <f ca="1">IF(KALINDO[[#This Row],[//]]="","",HYPERLINK("[NOTA.xlsx]NOTA!D"&amp;KALINDO[[#This Row],[//]]+2,"&gt;"))</f>
        <v/>
      </c>
      <c r="D744" s="29" t="str">
        <f>IF(KALINDO[[#This Row],[ID NOTA]]="","",INDEX(Table1[QB],MATCH(KALINDO[[#This Row],[ID NOTA]],Table1[ID],0)))</f>
        <v/>
      </c>
      <c r="E74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44" s="29"/>
      <c r="G744" s="30" t="str">
        <f ca="1">IF(KALINDO[[#This Row],[N_ID]]="","",INDEX(INDIRECT($2:$2),KALINDO[[#This Row],[//]]))</f>
        <v/>
      </c>
      <c r="H744" s="30" t="str">
        <f ca="1">IF(KALINDO[[#This Row],[N_ID]]="","",INDEX(INDIRECT($2:$2),KALINDO[[#This Row],[//]]))</f>
        <v/>
      </c>
      <c r="I744" s="32" t="str">
        <f ca="1">IF(KALINDO[[#This Row],[N_ID]]="","",INDEX(INDIRECT($2:$2),KALINDO[[#This Row],[//]]))</f>
        <v/>
      </c>
      <c r="J744" s="32" t="str">
        <f ca="1">IF(KALINDO[[#This Row],[//]]="","",INDEX([3]!db[NB PAJAK],KALINDO[[#This Row],[stt]]-1))</f>
        <v/>
      </c>
      <c r="K744" s="29" t="str">
        <f ca="1">IF(KALINDO[[#This Row],[//]]="","",INDEX(INDIRECT($2:$2),KALINDO[[#This Row],[//]]))</f>
        <v/>
      </c>
      <c r="L744" s="29" t="str">
        <f ca="1">IF(KALINDO[[#This Row],[//]]="","",INDEX(INDIRECT($2:$2),KALINDO[[#This Row],[//]]))</f>
        <v/>
      </c>
      <c r="M744" s="29" t="str">
        <f ca="1">IF(KALINDO[[#This Row],[//]]="","",INDEX(INDIRECT($2:$2),KALINDO[[#This Row],[//]]))</f>
        <v/>
      </c>
      <c r="N744" s="33" t="str">
        <f ca="1">IF(KALINDO[[#This Row],[//]]="","",INDEX(INDIRECT($2:$2),KALINDO[[#This Row],[//]]))</f>
        <v/>
      </c>
      <c r="O744" s="44" t="str">
        <f ca="1">IF(KALINDO[[#This Row],[//]]="","",INDEX(INDIRECT($2:$2),KALINDO[[#This Row],[//]]))</f>
        <v/>
      </c>
      <c r="P744" s="44" t="str">
        <f ca="1">IF(KALINDO[[#This Row],[//]]="","",IF(INDEX(INDIRECT($2:$2),KALINDO[[#This Row],[//]])="","",INDEX(INDIRECT($2:$2),KALINDO[[#This Row],[//]])))</f>
        <v/>
      </c>
      <c r="Q744" s="33" t="str">
        <f ca="1">IF(KALINDO[[#This Row],[//]]="","",INDEX(INDIRECT($2:$2),KALINDO[[#This Row],[//]]))</f>
        <v/>
      </c>
      <c r="R7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44" s="45" t="str">
        <f ca="1">IF(KALINDO[[#This Row],[//]]="","",IF(INDEX(INDIRECT($2:$2),KALINDO[[#This Row],[//]])="","",INDEX(INDIRECT($2:$2),KALINDO[[#This Row],[//]])))</f>
        <v/>
      </c>
      <c r="U744" s="32" t="str">
        <f ca="1">IF(KALINDO[[#This Row],[//]]="","",INDEX(INDIRECT($2:$2),KALINDO[[#This Row],[//]]))</f>
        <v/>
      </c>
      <c r="V744" s="32" t="str">
        <f ca="1">LOWER(SUBSTITUTE(SUBSTITUTE(SUBSTITUTE(SUBSTITUTE(SUBSTITUTE(SUBSTITUTE(SUBSTITUTE(KALINDO[[#This Row],[N.B.nota]]," ",""),"-",""),"(",""),")",""),".",""),",",""),"/",""))</f>
        <v/>
      </c>
      <c r="W744" s="32" t="str">
        <f ca="1">IF(KALINDO[[#This Row],[concat]]="","",MATCH(KALINDO[[#This Row],[concat]],[3]!db[NB NOTA_C],0)+1)</f>
        <v/>
      </c>
      <c r="X744" s="32" t="str">
        <f ca="1">IF(KALINDO[[#This Row],[N.B.nota]]="","",ADDRESS(ROW(KALINDO[QB]),COLUMN(KALINDO[QB]))&amp;":"&amp;ADDRESS(ROW(),COLUMN(KALINDO[QB])))</f>
        <v/>
      </c>
      <c r="Y744" s="46" t="str">
        <f ca="1">IF(KALINDO[[#This Row],[//]]="","",HYPERLINK("[../DB.xlsx]DB!e"&amp;MATCH(KALINDO[[#This Row],[concat]],[3]!db[NB NOTA_C],0)+1,"&gt;"))</f>
        <v/>
      </c>
      <c r="Z744" s="32" t="str">
        <f ca="1">IF(KALINDO[[#This Row],[ID NOTA]]="",INDIRECT(ADDRESS(ROW()-1,COLUMN())),KALINDO[[#This Row],[ID NOTA]])</f>
        <v>ID NOTA_H</v>
      </c>
    </row>
    <row r="745" spans="1:26" x14ac:dyDescent="0.25">
      <c r="A745" s="32"/>
      <c r="B745" s="29" t="str">
        <f>IF(KALINDO[[#This Row],[N_ID]]="","",INDEX(Table1[ID],MATCH(KALINDO[[#This Row],[N_ID]],Table1[N_ID],0)))</f>
        <v/>
      </c>
      <c r="C745" s="29" t="str">
        <f ca="1">IF(KALINDO[[#This Row],[//]]="","",HYPERLINK("[NOTA.xlsx]NOTA!D"&amp;KALINDO[[#This Row],[//]]+2,"&gt;"))</f>
        <v/>
      </c>
      <c r="D745" s="29" t="str">
        <f>IF(KALINDO[[#This Row],[ID NOTA]]="","",INDEX(Table1[QB],MATCH(KALINDO[[#This Row],[ID NOTA]],Table1[ID],0)))</f>
        <v/>
      </c>
      <c r="E74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45" s="29"/>
      <c r="G745" s="30" t="str">
        <f ca="1">IF(KALINDO[[#This Row],[N_ID]]="","",INDEX(INDIRECT($2:$2),KALINDO[[#This Row],[//]]))</f>
        <v/>
      </c>
      <c r="H745" s="30" t="str">
        <f ca="1">IF(KALINDO[[#This Row],[N_ID]]="","",INDEX(INDIRECT($2:$2),KALINDO[[#This Row],[//]]))</f>
        <v/>
      </c>
      <c r="I745" s="32" t="str">
        <f ca="1">IF(KALINDO[[#This Row],[N_ID]]="","",INDEX(INDIRECT($2:$2),KALINDO[[#This Row],[//]]))</f>
        <v/>
      </c>
      <c r="J745" s="32" t="str">
        <f ca="1">IF(KALINDO[[#This Row],[//]]="","",INDEX([3]!db[NB PAJAK],KALINDO[[#This Row],[stt]]-1))</f>
        <v/>
      </c>
      <c r="K745" s="29" t="str">
        <f ca="1">IF(KALINDO[[#This Row],[//]]="","",INDEX(INDIRECT($2:$2),KALINDO[[#This Row],[//]]))</f>
        <v/>
      </c>
      <c r="L745" s="29" t="str">
        <f ca="1">IF(KALINDO[[#This Row],[//]]="","",INDEX(INDIRECT($2:$2),KALINDO[[#This Row],[//]]))</f>
        <v/>
      </c>
      <c r="M745" s="29" t="str">
        <f ca="1">IF(KALINDO[[#This Row],[//]]="","",INDEX(INDIRECT($2:$2),KALINDO[[#This Row],[//]]))</f>
        <v/>
      </c>
      <c r="N745" s="33" t="str">
        <f ca="1">IF(KALINDO[[#This Row],[//]]="","",INDEX(INDIRECT($2:$2),KALINDO[[#This Row],[//]]))</f>
        <v/>
      </c>
      <c r="O745" s="44" t="str">
        <f ca="1">IF(KALINDO[[#This Row],[//]]="","",INDEX(INDIRECT($2:$2),KALINDO[[#This Row],[//]]))</f>
        <v/>
      </c>
      <c r="P745" s="44" t="str">
        <f ca="1">IF(KALINDO[[#This Row],[//]]="","",IF(INDEX(INDIRECT($2:$2),KALINDO[[#This Row],[//]])="","",INDEX(INDIRECT($2:$2),KALINDO[[#This Row],[//]])))</f>
        <v/>
      </c>
      <c r="Q745" s="33" t="str">
        <f ca="1">IF(KALINDO[[#This Row],[//]]="","",INDEX(INDIRECT($2:$2),KALINDO[[#This Row],[//]]))</f>
        <v/>
      </c>
      <c r="R7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45" s="45" t="str">
        <f ca="1">IF(KALINDO[[#This Row],[//]]="","",IF(INDEX(INDIRECT($2:$2),KALINDO[[#This Row],[//]])="","",INDEX(INDIRECT($2:$2),KALINDO[[#This Row],[//]])))</f>
        <v/>
      </c>
      <c r="U745" s="32" t="str">
        <f ca="1">IF(KALINDO[[#This Row],[//]]="","",INDEX(INDIRECT($2:$2),KALINDO[[#This Row],[//]]))</f>
        <v/>
      </c>
      <c r="V745" s="32" t="str">
        <f ca="1">LOWER(SUBSTITUTE(SUBSTITUTE(SUBSTITUTE(SUBSTITUTE(SUBSTITUTE(SUBSTITUTE(SUBSTITUTE(KALINDO[[#This Row],[N.B.nota]]," ",""),"-",""),"(",""),")",""),".",""),",",""),"/",""))</f>
        <v/>
      </c>
      <c r="W745" s="32" t="str">
        <f ca="1">IF(KALINDO[[#This Row],[concat]]="","",MATCH(KALINDO[[#This Row],[concat]],[3]!db[NB NOTA_C],0)+1)</f>
        <v/>
      </c>
      <c r="X745" s="32" t="str">
        <f ca="1">IF(KALINDO[[#This Row],[N.B.nota]]="","",ADDRESS(ROW(KALINDO[QB]),COLUMN(KALINDO[QB]))&amp;":"&amp;ADDRESS(ROW(),COLUMN(KALINDO[QB])))</f>
        <v/>
      </c>
      <c r="Y745" s="46" t="str">
        <f ca="1">IF(KALINDO[[#This Row],[//]]="","",HYPERLINK("[../DB.xlsx]DB!e"&amp;MATCH(KALINDO[[#This Row],[concat]],[3]!db[NB NOTA_C],0)+1,"&gt;"))</f>
        <v/>
      </c>
      <c r="Z745" s="32" t="str">
        <f ca="1">IF(KALINDO[[#This Row],[ID NOTA]]="",INDIRECT(ADDRESS(ROW()-1,COLUMN())),KALINDO[[#This Row],[ID NOTA]])</f>
        <v>ID NOTA_H</v>
      </c>
    </row>
    <row r="746" spans="1:26" x14ac:dyDescent="0.25">
      <c r="A746" s="32"/>
      <c r="B746" s="29" t="str">
        <f>IF(KALINDO[[#This Row],[N_ID]]="","",INDEX(Table1[ID],MATCH(KALINDO[[#This Row],[N_ID]],Table1[N_ID],0)))</f>
        <v/>
      </c>
      <c r="C746" s="29" t="str">
        <f ca="1">IF(KALINDO[[#This Row],[//]]="","",HYPERLINK("[NOTA.xlsx]NOTA!D"&amp;KALINDO[[#This Row],[//]]+2,"&gt;"))</f>
        <v/>
      </c>
      <c r="D746" s="29" t="str">
        <f>IF(KALINDO[[#This Row],[ID NOTA]]="","",INDEX(Table1[QB],MATCH(KALINDO[[#This Row],[ID NOTA]],Table1[ID],0)))</f>
        <v/>
      </c>
      <c r="E74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46" s="29"/>
      <c r="G746" s="30" t="str">
        <f ca="1">IF(KALINDO[[#This Row],[N_ID]]="","",INDEX(INDIRECT($2:$2),KALINDO[[#This Row],[//]]))</f>
        <v/>
      </c>
      <c r="H746" s="30" t="str">
        <f ca="1">IF(KALINDO[[#This Row],[N_ID]]="","",INDEX(INDIRECT($2:$2),KALINDO[[#This Row],[//]]))</f>
        <v/>
      </c>
      <c r="I746" s="32" t="str">
        <f ca="1">IF(KALINDO[[#This Row],[N_ID]]="","",INDEX(INDIRECT($2:$2),KALINDO[[#This Row],[//]]))</f>
        <v/>
      </c>
      <c r="J746" s="32" t="str">
        <f ca="1">IF(KALINDO[[#This Row],[//]]="","",INDEX([3]!db[NB PAJAK],KALINDO[[#This Row],[stt]]-1))</f>
        <v/>
      </c>
      <c r="K746" s="29" t="str">
        <f ca="1">IF(KALINDO[[#This Row],[//]]="","",INDEX(INDIRECT($2:$2),KALINDO[[#This Row],[//]]))</f>
        <v/>
      </c>
      <c r="L746" s="29" t="str">
        <f ca="1">IF(KALINDO[[#This Row],[//]]="","",INDEX(INDIRECT($2:$2),KALINDO[[#This Row],[//]]))</f>
        <v/>
      </c>
      <c r="M746" s="29" t="str">
        <f ca="1">IF(KALINDO[[#This Row],[//]]="","",INDEX(INDIRECT($2:$2),KALINDO[[#This Row],[//]]))</f>
        <v/>
      </c>
      <c r="N746" s="33" t="str">
        <f ca="1">IF(KALINDO[[#This Row],[//]]="","",INDEX(INDIRECT($2:$2),KALINDO[[#This Row],[//]]))</f>
        <v/>
      </c>
      <c r="O746" s="44" t="str">
        <f ca="1">IF(KALINDO[[#This Row],[//]]="","",INDEX(INDIRECT($2:$2),KALINDO[[#This Row],[//]]))</f>
        <v/>
      </c>
      <c r="P746" s="44" t="str">
        <f ca="1">IF(KALINDO[[#This Row],[//]]="","",IF(INDEX(INDIRECT($2:$2),KALINDO[[#This Row],[//]])="","",INDEX(INDIRECT($2:$2),KALINDO[[#This Row],[//]])))</f>
        <v/>
      </c>
      <c r="Q746" s="33" t="str">
        <f ca="1">IF(KALINDO[[#This Row],[//]]="","",INDEX(INDIRECT($2:$2),KALINDO[[#This Row],[//]]))</f>
        <v/>
      </c>
      <c r="R7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46" s="45" t="str">
        <f ca="1">IF(KALINDO[[#This Row],[//]]="","",IF(INDEX(INDIRECT($2:$2),KALINDO[[#This Row],[//]])="","",INDEX(INDIRECT($2:$2),KALINDO[[#This Row],[//]])))</f>
        <v/>
      </c>
      <c r="U746" s="32" t="str">
        <f ca="1">IF(KALINDO[[#This Row],[//]]="","",INDEX(INDIRECT($2:$2),KALINDO[[#This Row],[//]]))</f>
        <v/>
      </c>
      <c r="V746" s="32" t="str">
        <f ca="1">LOWER(SUBSTITUTE(SUBSTITUTE(SUBSTITUTE(SUBSTITUTE(SUBSTITUTE(SUBSTITUTE(SUBSTITUTE(KALINDO[[#This Row],[N.B.nota]]," ",""),"-",""),"(",""),")",""),".",""),",",""),"/",""))</f>
        <v/>
      </c>
      <c r="W746" s="32" t="str">
        <f ca="1">IF(KALINDO[[#This Row],[concat]]="","",MATCH(KALINDO[[#This Row],[concat]],[3]!db[NB NOTA_C],0)+1)</f>
        <v/>
      </c>
      <c r="X746" s="32" t="str">
        <f ca="1">IF(KALINDO[[#This Row],[N.B.nota]]="","",ADDRESS(ROW(KALINDO[QB]),COLUMN(KALINDO[QB]))&amp;":"&amp;ADDRESS(ROW(),COLUMN(KALINDO[QB])))</f>
        <v/>
      </c>
      <c r="Y746" s="46" t="str">
        <f ca="1">IF(KALINDO[[#This Row],[//]]="","",HYPERLINK("[../DB.xlsx]DB!e"&amp;MATCH(KALINDO[[#This Row],[concat]],[3]!db[NB NOTA_C],0)+1,"&gt;"))</f>
        <v/>
      </c>
      <c r="Z746" s="32" t="str">
        <f ca="1">IF(KALINDO[[#This Row],[ID NOTA]]="",INDIRECT(ADDRESS(ROW()-1,COLUMN())),KALINDO[[#This Row],[ID NOTA]])</f>
        <v>ID NOTA_H</v>
      </c>
    </row>
    <row r="747" spans="1:26" x14ac:dyDescent="0.25">
      <c r="A747" s="32"/>
      <c r="B747" s="29" t="str">
        <f>IF(KALINDO[[#This Row],[N_ID]]="","",INDEX(Table1[ID],MATCH(KALINDO[[#This Row],[N_ID]],Table1[N_ID],0)))</f>
        <v/>
      </c>
      <c r="C747" s="29" t="str">
        <f ca="1">IF(KALINDO[[#This Row],[//]]="","",HYPERLINK("[NOTA.xlsx]NOTA!D"&amp;KALINDO[[#This Row],[//]]+2,"&gt;"))</f>
        <v/>
      </c>
      <c r="D747" s="29" t="str">
        <f>IF(KALINDO[[#This Row],[ID NOTA]]="","",INDEX(Table1[QB],MATCH(KALINDO[[#This Row],[ID NOTA]],Table1[ID],0)))</f>
        <v/>
      </c>
      <c r="E74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47" s="29"/>
      <c r="G747" s="30" t="str">
        <f ca="1">IF(KALINDO[[#This Row],[N_ID]]="","",INDEX(INDIRECT($2:$2),KALINDO[[#This Row],[//]]))</f>
        <v/>
      </c>
      <c r="H747" s="30" t="str">
        <f ca="1">IF(KALINDO[[#This Row],[N_ID]]="","",INDEX(INDIRECT($2:$2),KALINDO[[#This Row],[//]]))</f>
        <v/>
      </c>
      <c r="I747" s="32" t="str">
        <f ca="1">IF(KALINDO[[#This Row],[N_ID]]="","",INDEX(INDIRECT($2:$2),KALINDO[[#This Row],[//]]))</f>
        <v/>
      </c>
      <c r="J747" s="32" t="str">
        <f ca="1">IF(KALINDO[[#This Row],[//]]="","",INDEX([3]!db[NB PAJAK],KALINDO[[#This Row],[stt]]-1))</f>
        <v/>
      </c>
      <c r="K747" s="29" t="str">
        <f ca="1">IF(KALINDO[[#This Row],[//]]="","",INDEX(INDIRECT($2:$2),KALINDO[[#This Row],[//]]))</f>
        <v/>
      </c>
      <c r="L747" s="29" t="str">
        <f ca="1">IF(KALINDO[[#This Row],[//]]="","",INDEX(INDIRECT($2:$2),KALINDO[[#This Row],[//]]))</f>
        <v/>
      </c>
      <c r="M747" s="29" t="str">
        <f ca="1">IF(KALINDO[[#This Row],[//]]="","",INDEX(INDIRECT($2:$2),KALINDO[[#This Row],[//]]))</f>
        <v/>
      </c>
      <c r="N747" s="33" t="str">
        <f ca="1">IF(KALINDO[[#This Row],[//]]="","",INDEX(INDIRECT($2:$2),KALINDO[[#This Row],[//]]))</f>
        <v/>
      </c>
      <c r="O747" s="44" t="str">
        <f ca="1">IF(KALINDO[[#This Row],[//]]="","",INDEX(INDIRECT($2:$2),KALINDO[[#This Row],[//]]))</f>
        <v/>
      </c>
      <c r="P747" s="44" t="str">
        <f ca="1">IF(KALINDO[[#This Row],[//]]="","",IF(INDEX(INDIRECT($2:$2),KALINDO[[#This Row],[//]])="","",INDEX(INDIRECT($2:$2),KALINDO[[#This Row],[//]])))</f>
        <v/>
      </c>
      <c r="Q747" s="33" t="str">
        <f ca="1">IF(KALINDO[[#This Row],[//]]="","",INDEX(INDIRECT($2:$2),KALINDO[[#This Row],[//]]))</f>
        <v/>
      </c>
      <c r="R7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47" s="45" t="str">
        <f ca="1">IF(KALINDO[[#This Row],[//]]="","",IF(INDEX(INDIRECT($2:$2),KALINDO[[#This Row],[//]])="","",INDEX(INDIRECT($2:$2),KALINDO[[#This Row],[//]])))</f>
        <v/>
      </c>
      <c r="U747" s="32" t="str">
        <f ca="1">IF(KALINDO[[#This Row],[//]]="","",INDEX(INDIRECT($2:$2),KALINDO[[#This Row],[//]]))</f>
        <v/>
      </c>
      <c r="V747" s="32" t="str">
        <f ca="1">LOWER(SUBSTITUTE(SUBSTITUTE(SUBSTITUTE(SUBSTITUTE(SUBSTITUTE(SUBSTITUTE(SUBSTITUTE(KALINDO[[#This Row],[N.B.nota]]," ",""),"-",""),"(",""),")",""),".",""),",",""),"/",""))</f>
        <v/>
      </c>
      <c r="W747" s="32" t="str">
        <f ca="1">IF(KALINDO[[#This Row],[concat]]="","",MATCH(KALINDO[[#This Row],[concat]],[3]!db[NB NOTA_C],0)+1)</f>
        <v/>
      </c>
      <c r="X747" s="32" t="str">
        <f ca="1">IF(KALINDO[[#This Row],[N.B.nota]]="","",ADDRESS(ROW(KALINDO[QB]),COLUMN(KALINDO[QB]))&amp;":"&amp;ADDRESS(ROW(),COLUMN(KALINDO[QB])))</f>
        <v/>
      </c>
      <c r="Y747" s="46" t="str">
        <f ca="1">IF(KALINDO[[#This Row],[//]]="","",HYPERLINK("[../DB.xlsx]DB!e"&amp;MATCH(KALINDO[[#This Row],[concat]],[3]!db[NB NOTA_C],0)+1,"&gt;"))</f>
        <v/>
      </c>
      <c r="Z747" s="32" t="str">
        <f ca="1">IF(KALINDO[[#This Row],[ID NOTA]]="",INDIRECT(ADDRESS(ROW()-1,COLUMN())),KALINDO[[#This Row],[ID NOTA]])</f>
        <v>ID NOTA_H</v>
      </c>
    </row>
    <row r="748" spans="1:26" x14ac:dyDescent="0.25">
      <c r="A748" s="32"/>
      <c r="B748" s="29" t="str">
        <f>IF(KALINDO[[#This Row],[N_ID]]="","",INDEX(Table1[ID],MATCH(KALINDO[[#This Row],[N_ID]],Table1[N_ID],0)))</f>
        <v/>
      </c>
      <c r="C748" s="29" t="str">
        <f ca="1">IF(KALINDO[[#This Row],[//]]="","",HYPERLINK("[NOTA.xlsx]NOTA!D"&amp;KALINDO[[#This Row],[//]]+2,"&gt;"))</f>
        <v/>
      </c>
      <c r="D748" s="29" t="str">
        <f>IF(KALINDO[[#This Row],[ID NOTA]]="","",INDEX(Table1[QB],MATCH(KALINDO[[#This Row],[ID NOTA]],Table1[ID],0)))</f>
        <v/>
      </c>
      <c r="E74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48" s="29"/>
      <c r="G748" s="30" t="str">
        <f ca="1">IF(KALINDO[[#This Row],[N_ID]]="","",INDEX(INDIRECT($2:$2),KALINDO[[#This Row],[//]]))</f>
        <v/>
      </c>
      <c r="H748" s="30" t="str">
        <f ca="1">IF(KALINDO[[#This Row],[N_ID]]="","",INDEX(INDIRECT($2:$2),KALINDO[[#This Row],[//]]))</f>
        <v/>
      </c>
      <c r="I748" s="32" t="str">
        <f ca="1">IF(KALINDO[[#This Row],[N_ID]]="","",INDEX(INDIRECT($2:$2),KALINDO[[#This Row],[//]]))</f>
        <v/>
      </c>
      <c r="J748" s="32" t="str">
        <f ca="1">IF(KALINDO[[#This Row],[//]]="","",INDEX([3]!db[NB PAJAK],KALINDO[[#This Row],[stt]]-1))</f>
        <v/>
      </c>
      <c r="K748" s="29" t="str">
        <f ca="1">IF(KALINDO[[#This Row],[//]]="","",INDEX(INDIRECT($2:$2),KALINDO[[#This Row],[//]]))</f>
        <v/>
      </c>
      <c r="L748" s="29" t="str">
        <f ca="1">IF(KALINDO[[#This Row],[//]]="","",INDEX(INDIRECT($2:$2),KALINDO[[#This Row],[//]]))</f>
        <v/>
      </c>
      <c r="M748" s="29" t="str">
        <f ca="1">IF(KALINDO[[#This Row],[//]]="","",INDEX(INDIRECT($2:$2),KALINDO[[#This Row],[//]]))</f>
        <v/>
      </c>
      <c r="N748" s="33" t="str">
        <f ca="1">IF(KALINDO[[#This Row],[//]]="","",INDEX(INDIRECT($2:$2),KALINDO[[#This Row],[//]]))</f>
        <v/>
      </c>
      <c r="O748" s="44" t="str">
        <f ca="1">IF(KALINDO[[#This Row],[//]]="","",INDEX(INDIRECT($2:$2),KALINDO[[#This Row],[//]]))</f>
        <v/>
      </c>
      <c r="P748" s="44" t="str">
        <f ca="1">IF(KALINDO[[#This Row],[//]]="","",IF(INDEX(INDIRECT($2:$2),KALINDO[[#This Row],[//]])="","",INDEX(INDIRECT($2:$2),KALINDO[[#This Row],[//]])))</f>
        <v/>
      </c>
      <c r="Q748" s="33" t="str">
        <f ca="1">IF(KALINDO[[#This Row],[//]]="","",INDEX(INDIRECT($2:$2),KALINDO[[#This Row],[//]]))</f>
        <v/>
      </c>
      <c r="R7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48" s="45" t="str">
        <f ca="1">IF(KALINDO[[#This Row],[//]]="","",IF(INDEX(INDIRECT($2:$2),KALINDO[[#This Row],[//]])="","",INDEX(INDIRECT($2:$2),KALINDO[[#This Row],[//]])))</f>
        <v/>
      </c>
      <c r="U748" s="32" t="str">
        <f ca="1">IF(KALINDO[[#This Row],[//]]="","",INDEX(INDIRECT($2:$2),KALINDO[[#This Row],[//]]))</f>
        <v/>
      </c>
      <c r="V748" s="32" t="str">
        <f ca="1">LOWER(SUBSTITUTE(SUBSTITUTE(SUBSTITUTE(SUBSTITUTE(SUBSTITUTE(SUBSTITUTE(SUBSTITUTE(KALINDO[[#This Row],[N.B.nota]]," ",""),"-",""),"(",""),")",""),".",""),",",""),"/",""))</f>
        <v/>
      </c>
      <c r="W748" s="32" t="str">
        <f ca="1">IF(KALINDO[[#This Row],[concat]]="","",MATCH(KALINDO[[#This Row],[concat]],[3]!db[NB NOTA_C],0)+1)</f>
        <v/>
      </c>
      <c r="X748" s="32" t="str">
        <f ca="1">IF(KALINDO[[#This Row],[N.B.nota]]="","",ADDRESS(ROW(KALINDO[QB]),COLUMN(KALINDO[QB]))&amp;":"&amp;ADDRESS(ROW(),COLUMN(KALINDO[QB])))</f>
        <v/>
      </c>
      <c r="Y748" s="46" t="str">
        <f ca="1">IF(KALINDO[[#This Row],[//]]="","",HYPERLINK("[../DB.xlsx]DB!e"&amp;MATCH(KALINDO[[#This Row],[concat]],[3]!db[NB NOTA_C],0)+1,"&gt;"))</f>
        <v/>
      </c>
      <c r="Z748" s="32" t="str">
        <f ca="1">IF(KALINDO[[#This Row],[ID NOTA]]="",INDIRECT(ADDRESS(ROW()-1,COLUMN())),KALINDO[[#This Row],[ID NOTA]])</f>
        <v>ID NOTA_H</v>
      </c>
    </row>
    <row r="749" spans="1:26" x14ac:dyDescent="0.25">
      <c r="A749" s="32"/>
      <c r="B749" s="29" t="str">
        <f>IF(KALINDO[[#This Row],[N_ID]]="","",INDEX(Table1[ID],MATCH(KALINDO[[#This Row],[N_ID]],Table1[N_ID],0)))</f>
        <v/>
      </c>
      <c r="C749" s="29" t="str">
        <f ca="1">IF(KALINDO[[#This Row],[//]]="","",HYPERLINK("[NOTA.xlsx]NOTA!D"&amp;KALINDO[[#This Row],[//]]+2,"&gt;"))</f>
        <v/>
      </c>
      <c r="D749" s="29" t="str">
        <f>IF(KALINDO[[#This Row],[ID NOTA]]="","",INDEX(Table1[QB],MATCH(KALINDO[[#This Row],[ID NOTA]],Table1[ID],0)))</f>
        <v/>
      </c>
      <c r="E74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49" s="29"/>
      <c r="G749" s="30" t="str">
        <f ca="1">IF(KALINDO[[#This Row],[N_ID]]="","",INDEX(INDIRECT($2:$2),KALINDO[[#This Row],[//]]))</f>
        <v/>
      </c>
      <c r="H749" s="30" t="str">
        <f ca="1">IF(KALINDO[[#This Row],[N_ID]]="","",INDEX(INDIRECT($2:$2),KALINDO[[#This Row],[//]]))</f>
        <v/>
      </c>
      <c r="I749" s="32" t="str">
        <f ca="1">IF(KALINDO[[#This Row],[N_ID]]="","",INDEX(INDIRECT($2:$2),KALINDO[[#This Row],[//]]))</f>
        <v/>
      </c>
      <c r="J749" s="32" t="str">
        <f ca="1">IF(KALINDO[[#This Row],[//]]="","",INDEX([3]!db[NB PAJAK],KALINDO[[#This Row],[stt]]-1))</f>
        <v/>
      </c>
      <c r="K749" s="29" t="str">
        <f ca="1">IF(KALINDO[[#This Row],[//]]="","",INDEX(INDIRECT($2:$2),KALINDO[[#This Row],[//]]))</f>
        <v/>
      </c>
      <c r="L749" s="29" t="str">
        <f ca="1">IF(KALINDO[[#This Row],[//]]="","",INDEX(INDIRECT($2:$2),KALINDO[[#This Row],[//]]))</f>
        <v/>
      </c>
      <c r="M749" s="29" t="str">
        <f ca="1">IF(KALINDO[[#This Row],[//]]="","",INDEX(INDIRECT($2:$2),KALINDO[[#This Row],[//]]))</f>
        <v/>
      </c>
      <c r="N749" s="33" t="str">
        <f ca="1">IF(KALINDO[[#This Row],[//]]="","",INDEX(INDIRECT($2:$2),KALINDO[[#This Row],[//]]))</f>
        <v/>
      </c>
      <c r="O749" s="44" t="str">
        <f ca="1">IF(KALINDO[[#This Row],[//]]="","",INDEX(INDIRECT($2:$2),KALINDO[[#This Row],[//]]))</f>
        <v/>
      </c>
      <c r="P749" s="44" t="str">
        <f ca="1">IF(KALINDO[[#This Row],[//]]="","",IF(INDEX(INDIRECT($2:$2),KALINDO[[#This Row],[//]])="","",INDEX(INDIRECT($2:$2),KALINDO[[#This Row],[//]])))</f>
        <v/>
      </c>
      <c r="Q749" s="33" t="str">
        <f ca="1">IF(KALINDO[[#This Row],[//]]="","",INDEX(INDIRECT($2:$2),KALINDO[[#This Row],[//]]))</f>
        <v/>
      </c>
      <c r="R7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49" s="45" t="str">
        <f ca="1">IF(KALINDO[[#This Row],[//]]="","",IF(INDEX(INDIRECT($2:$2),KALINDO[[#This Row],[//]])="","",INDEX(INDIRECT($2:$2),KALINDO[[#This Row],[//]])))</f>
        <v/>
      </c>
      <c r="U749" s="32" t="str">
        <f ca="1">IF(KALINDO[[#This Row],[//]]="","",INDEX(INDIRECT($2:$2),KALINDO[[#This Row],[//]]))</f>
        <v/>
      </c>
      <c r="V749" s="32" t="str">
        <f ca="1">LOWER(SUBSTITUTE(SUBSTITUTE(SUBSTITUTE(SUBSTITUTE(SUBSTITUTE(SUBSTITUTE(SUBSTITUTE(KALINDO[[#This Row],[N.B.nota]]," ",""),"-",""),"(",""),")",""),".",""),",",""),"/",""))</f>
        <v/>
      </c>
      <c r="W749" s="32" t="str">
        <f ca="1">IF(KALINDO[[#This Row],[concat]]="","",MATCH(KALINDO[[#This Row],[concat]],[3]!db[NB NOTA_C],0)+1)</f>
        <v/>
      </c>
      <c r="X749" s="32" t="str">
        <f ca="1">IF(KALINDO[[#This Row],[N.B.nota]]="","",ADDRESS(ROW(KALINDO[QB]),COLUMN(KALINDO[QB]))&amp;":"&amp;ADDRESS(ROW(),COLUMN(KALINDO[QB])))</f>
        <v/>
      </c>
      <c r="Y749" s="46" t="str">
        <f ca="1">IF(KALINDO[[#This Row],[//]]="","",HYPERLINK("[../DB.xlsx]DB!e"&amp;MATCH(KALINDO[[#This Row],[concat]],[3]!db[NB NOTA_C],0)+1,"&gt;"))</f>
        <v/>
      </c>
      <c r="Z749" s="32" t="str">
        <f ca="1">IF(KALINDO[[#This Row],[ID NOTA]]="",INDIRECT(ADDRESS(ROW()-1,COLUMN())),KALINDO[[#This Row],[ID NOTA]])</f>
        <v>ID NOTA_H</v>
      </c>
    </row>
    <row r="750" spans="1:26" x14ac:dyDescent="0.25">
      <c r="A750" s="32"/>
      <c r="B750" s="29" t="str">
        <f>IF(KALINDO[[#This Row],[N_ID]]="","",INDEX(Table1[ID],MATCH(KALINDO[[#This Row],[N_ID]],Table1[N_ID],0)))</f>
        <v/>
      </c>
      <c r="C750" s="29" t="str">
        <f ca="1">IF(KALINDO[[#This Row],[//]]="","",HYPERLINK("[NOTA.xlsx]NOTA!D"&amp;KALINDO[[#This Row],[//]]+2,"&gt;"))</f>
        <v/>
      </c>
      <c r="D750" s="29" t="str">
        <f>IF(KALINDO[[#This Row],[ID NOTA]]="","",INDEX(Table1[QB],MATCH(KALINDO[[#This Row],[ID NOTA]],Table1[ID],0)))</f>
        <v/>
      </c>
      <c r="E75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50" s="29"/>
      <c r="G750" s="30" t="str">
        <f ca="1">IF(KALINDO[[#This Row],[N_ID]]="","",INDEX(INDIRECT($2:$2),KALINDO[[#This Row],[//]]))</f>
        <v/>
      </c>
      <c r="H750" s="30" t="str">
        <f ca="1">IF(KALINDO[[#This Row],[N_ID]]="","",INDEX(INDIRECT($2:$2),KALINDO[[#This Row],[//]]))</f>
        <v/>
      </c>
      <c r="I750" s="32" t="str">
        <f ca="1">IF(KALINDO[[#This Row],[N_ID]]="","",INDEX(INDIRECT($2:$2),KALINDO[[#This Row],[//]]))</f>
        <v/>
      </c>
      <c r="J750" s="32" t="str">
        <f ca="1">IF(KALINDO[[#This Row],[//]]="","",INDEX([3]!db[NB PAJAK],KALINDO[[#This Row],[stt]]-1))</f>
        <v/>
      </c>
      <c r="K750" s="29" t="str">
        <f ca="1">IF(KALINDO[[#This Row],[//]]="","",INDEX(INDIRECT($2:$2),KALINDO[[#This Row],[//]]))</f>
        <v/>
      </c>
      <c r="L750" s="29" t="str">
        <f ca="1">IF(KALINDO[[#This Row],[//]]="","",INDEX(INDIRECT($2:$2),KALINDO[[#This Row],[//]]))</f>
        <v/>
      </c>
      <c r="M750" s="29" t="str">
        <f ca="1">IF(KALINDO[[#This Row],[//]]="","",INDEX(INDIRECT($2:$2),KALINDO[[#This Row],[//]]))</f>
        <v/>
      </c>
      <c r="N750" s="33" t="str">
        <f ca="1">IF(KALINDO[[#This Row],[//]]="","",INDEX(INDIRECT($2:$2),KALINDO[[#This Row],[//]]))</f>
        <v/>
      </c>
      <c r="O750" s="44" t="str">
        <f ca="1">IF(KALINDO[[#This Row],[//]]="","",INDEX(INDIRECT($2:$2),KALINDO[[#This Row],[//]]))</f>
        <v/>
      </c>
      <c r="P750" s="44" t="str">
        <f ca="1">IF(KALINDO[[#This Row],[//]]="","",IF(INDEX(INDIRECT($2:$2),KALINDO[[#This Row],[//]])="","",INDEX(INDIRECT($2:$2),KALINDO[[#This Row],[//]])))</f>
        <v/>
      </c>
      <c r="Q750" s="33" t="str">
        <f ca="1">IF(KALINDO[[#This Row],[//]]="","",INDEX(INDIRECT($2:$2),KALINDO[[#This Row],[//]]))</f>
        <v/>
      </c>
      <c r="R7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50" s="45" t="str">
        <f ca="1">IF(KALINDO[[#This Row],[//]]="","",IF(INDEX(INDIRECT($2:$2),KALINDO[[#This Row],[//]])="","",INDEX(INDIRECT($2:$2),KALINDO[[#This Row],[//]])))</f>
        <v/>
      </c>
      <c r="U750" s="32" t="str">
        <f ca="1">IF(KALINDO[[#This Row],[//]]="","",INDEX(INDIRECT($2:$2),KALINDO[[#This Row],[//]]))</f>
        <v/>
      </c>
      <c r="V750" s="32" t="str">
        <f ca="1">LOWER(SUBSTITUTE(SUBSTITUTE(SUBSTITUTE(SUBSTITUTE(SUBSTITUTE(SUBSTITUTE(SUBSTITUTE(KALINDO[[#This Row],[N.B.nota]]," ",""),"-",""),"(",""),")",""),".",""),",",""),"/",""))</f>
        <v/>
      </c>
      <c r="W750" s="32" t="str">
        <f ca="1">IF(KALINDO[[#This Row],[concat]]="","",MATCH(KALINDO[[#This Row],[concat]],[3]!db[NB NOTA_C],0)+1)</f>
        <v/>
      </c>
      <c r="X750" s="32" t="str">
        <f ca="1">IF(KALINDO[[#This Row],[N.B.nota]]="","",ADDRESS(ROW(KALINDO[QB]),COLUMN(KALINDO[QB]))&amp;":"&amp;ADDRESS(ROW(),COLUMN(KALINDO[QB])))</f>
        <v/>
      </c>
      <c r="Y750" s="46" t="str">
        <f ca="1">IF(KALINDO[[#This Row],[//]]="","",HYPERLINK("[../DB.xlsx]DB!e"&amp;MATCH(KALINDO[[#This Row],[concat]],[3]!db[NB NOTA_C],0)+1,"&gt;"))</f>
        <v/>
      </c>
      <c r="Z750" s="32" t="str">
        <f ca="1">IF(KALINDO[[#This Row],[ID NOTA]]="",INDIRECT(ADDRESS(ROW()-1,COLUMN())),KALINDO[[#This Row],[ID NOTA]])</f>
        <v>ID NOTA_H</v>
      </c>
    </row>
    <row r="751" spans="1:26" x14ac:dyDescent="0.25">
      <c r="A751" s="32"/>
      <c r="B751" s="29" t="str">
        <f>IF(KALINDO[[#This Row],[N_ID]]="","",INDEX(Table1[ID],MATCH(KALINDO[[#This Row],[N_ID]],Table1[N_ID],0)))</f>
        <v/>
      </c>
      <c r="C751" s="29" t="str">
        <f ca="1">IF(KALINDO[[#This Row],[//]]="","",HYPERLINK("[NOTA.xlsx]NOTA!D"&amp;KALINDO[[#This Row],[//]]+2,"&gt;"))</f>
        <v/>
      </c>
      <c r="D751" s="29" t="str">
        <f>IF(KALINDO[[#This Row],[ID NOTA]]="","",INDEX(Table1[QB],MATCH(KALINDO[[#This Row],[ID NOTA]],Table1[ID],0)))</f>
        <v/>
      </c>
      <c r="E75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51" s="29"/>
      <c r="G751" s="30" t="str">
        <f ca="1">IF(KALINDO[[#This Row],[N_ID]]="","",INDEX(INDIRECT($2:$2),KALINDO[[#This Row],[//]]))</f>
        <v/>
      </c>
      <c r="H751" s="30" t="str">
        <f ca="1">IF(KALINDO[[#This Row],[N_ID]]="","",INDEX(INDIRECT($2:$2),KALINDO[[#This Row],[//]]))</f>
        <v/>
      </c>
      <c r="I751" s="32" t="str">
        <f ca="1">IF(KALINDO[[#This Row],[N_ID]]="","",INDEX(INDIRECT($2:$2),KALINDO[[#This Row],[//]]))</f>
        <v/>
      </c>
      <c r="J751" s="32" t="str">
        <f ca="1">IF(KALINDO[[#This Row],[//]]="","",INDEX([3]!db[NB PAJAK],KALINDO[[#This Row],[stt]]-1))</f>
        <v/>
      </c>
      <c r="K751" s="29" t="str">
        <f ca="1">IF(KALINDO[[#This Row],[//]]="","",INDEX(INDIRECT($2:$2),KALINDO[[#This Row],[//]]))</f>
        <v/>
      </c>
      <c r="L751" s="29" t="str">
        <f ca="1">IF(KALINDO[[#This Row],[//]]="","",INDEX(INDIRECT($2:$2),KALINDO[[#This Row],[//]]))</f>
        <v/>
      </c>
      <c r="M751" s="29" t="str">
        <f ca="1">IF(KALINDO[[#This Row],[//]]="","",INDEX(INDIRECT($2:$2),KALINDO[[#This Row],[//]]))</f>
        <v/>
      </c>
      <c r="N751" s="33" t="str">
        <f ca="1">IF(KALINDO[[#This Row],[//]]="","",INDEX(INDIRECT($2:$2),KALINDO[[#This Row],[//]]))</f>
        <v/>
      </c>
      <c r="O751" s="44" t="str">
        <f ca="1">IF(KALINDO[[#This Row],[//]]="","",INDEX(INDIRECT($2:$2),KALINDO[[#This Row],[//]]))</f>
        <v/>
      </c>
      <c r="P751" s="44" t="str">
        <f ca="1">IF(KALINDO[[#This Row],[//]]="","",IF(INDEX(INDIRECT($2:$2),KALINDO[[#This Row],[//]])="","",INDEX(INDIRECT($2:$2),KALINDO[[#This Row],[//]])))</f>
        <v/>
      </c>
      <c r="Q751" s="33" t="str">
        <f ca="1">IF(KALINDO[[#This Row],[//]]="","",INDEX(INDIRECT($2:$2),KALINDO[[#This Row],[//]]))</f>
        <v/>
      </c>
      <c r="R7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51" s="45" t="str">
        <f ca="1">IF(KALINDO[[#This Row],[//]]="","",IF(INDEX(INDIRECT($2:$2),KALINDO[[#This Row],[//]])="","",INDEX(INDIRECT($2:$2),KALINDO[[#This Row],[//]])))</f>
        <v/>
      </c>
      <c r="U751" s="32" t="str">
        <f ca="1">IF(KALINDO[[#This Row],[//]]="","",INDEX(INDIRECT($2:$2),KALINDO[[#This Row],[//]]))</f>
        <v/>
      </c>
      <c r="V751" s="32" t="str">
        <f ca="1">LOWER(SUBSTITUTE(SUBSTITUTE(SUBSTITUTE(SUBSTITUTE(SUBSTITUTE(SUBSTITUTE(SUBSTITUTE(KALINDO[[#This Row],[N.B.nota]]," ",""),"-",""),"(",""),")",""),".",""),",",""),"/",""))</f>
        <v/>
      </c>
      <c r="W751" s="32" t="str">
        <f ca="1">IF(KALINDO[[#This Row],[concat]]="","",MATCH(KALINDO[[#This Row],[concat]],[3]!db[NB NOTA_C],0)+1)</f>
        <v/>
      </c>
      <c r="X751" s="32" t="str">
        <f ca="1">IF(KALINDO[[#This Row],[N.B.nota]]="","",ADDRESS(ROW(KALINDO[QB]),COLUMN(KALINDO[QB]))&amp;":"&amp;ADDRESS(ROW(),COLUMN(KALINDO[QB])))</f>
        <v/>
      </c>
      <c r="Y751" s="46" t="str">
        <f ca="1">IF(KALINDO[[#This Row],[//]]="","",HYPERLINK("[../DB.xlsx]DB!e"&amp;MATCH(KALINDO[[#This Row],[concat]],[3]!db[NB NOTA_C],0)+1,"&gt;"))</f>
        <v/>
      </c>
      <c r="Z751" s="32" t="str">
        <f ca="1">IF(KALINDO[[#This Row],[ID NOTA]]="",INDIRECT(ADDRESS(ROW()-1,COLUMN())),KALINDO[[#This Row],[ID NOTA]])</f>
        <v>ID NOTA_H</v>
      </c>
    </row>
    <row r="752" spans="1:26" x14ac:dyDescent="0.25">
      <c r="A752" s="32"/>
      <c r="B752" s="29" t="str">
        <f>IF(KALINDO[[#This Row],[N_ID]]="","",INDEX(Table1[ID],MATCH(KALINDO[[#This Row],[N_ID]],Table1[N_ID],0)))</f>
        <v/>
      </c>
      <c r="C752" s="29" t="str">
        <f ca="1">IF(KALINDO[[#This Row],[//]]="","",HYPERLINK("[NOTA.xlsx]NOTA!D"&amp;KALINDO[[#This Row],[//]]+2,"&gt;"))</f>
        <v/>
      </c>
      <c r="D752" s="29" t="str">
        <f>IF(KALINDO[[#This Row],[ID NOTA]]="","",INDEX(Table1[QB],MATCH(KALINDO[[#This Row],[ID NOTA]],Table1[ID],0)))</f>
        <v/>
      </c>
      <c r="E75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52" s="29"/>
      <c r="G752" s="30" t="str">
        <f ca="1">IF(KALINDO[[#This Row],[N_ID]]="","",INDEX(INDIRECT($2:$2),KALINDO[[#This Row],[//]]))</f>
        <v/>
      </c>
      <c r="H752" s="30" t="str">
        <f ca="1">IF(KALINDO[[#This Row],[N_ID]]="","",INDEX(INDIRECT($2:$2),KALINDO[[#This Row],[//]]))</f>
        <v/>
      </c>
      <c r="I752" s="32" t="str">
        <f ca="1">IF(KALINDO[[#This Row],[N_ID]]="","",INDEX(INDIRECT($2:$2),KALINDO[[#This Row],[//]]))</f>
        <v/>
      </c>
      <c r="J752" s="32" t="str">
        <f ca="1">IF(KALINDO[[#This Row],[//]]="","",INDEX([3]!db[NB PAJAK],KALINDO[[#This Row],[stt]]-1))</f>
        <v/>
      </c>
      <c r="K752" s="29" t="str">
        <f ca="1">IF(KALINDO[[#This Row],[//]]="","",INDEX(INDIRECT($2:$2),KALINDO[[#This Row],[//]]))</f>
        <v/>
      </c>
      <c r="L752" s="29" t="str">
        <f ca="1">IF(KALINDO[[#This Row],[//]]="","",INDEX(INDIRECT($2:$2),KALINDO[[#This Row],[//]]))</f>
        <v/>
      </c>
      <c r="M752" s="29" t="str">
        <f ca="1">IF(KALINDO[[#This Row],[//]]="","",INDEX(INDIRECT($2:$2),KALINDO[[#This Row],[//]]))</f>
        <v/>
      </c>
      <c r="N752" s="33" t="str">
        <f ca="1">IF(KALINDO[[#This Row],[//]]="","",INDEX(INDIRECT($2:$2),KALINDO[[#This Row],[//]]))</f>
        <v/>
      </c>
      <c r="O752" s="44" t="str">
        <f ca="1">IF(KALINDO[[#This Row],[//]]="","",INDEX(INDIRECT($2:$2),KALINDO[[#This Row],[//]]))</f>
        <v/>
      </c>
      <c r="P752" s="44" t="str">
        <f ca="1">IF(KALINDO[[#This Row],[//]]="","",IF(INDEX(INDIRECT($2:$2),KALINDO[[#This Row],[//]])="","",INDEX(INDIRECT($2:$2),KALINDO[[#This Row],[//]])))</f>
        <v/>
      </c>
      <c r="Q752" s="33" t="str">
        <f ca="1">IF(KALINDO[[#This Row],[//]]="","",INDEX(INDIRECT($2:$2),KALINDO[[#This Row],[//]]))</f>
        <v/>
      </c>
      <c r="R7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52" s="45" t="str">
        <f ca="1">IF(KALINDO[[#This Row],[//]]="","",IF(INDEX(INDIRECT($2:$2),KALINDO[[#This Row],[//]])="","",INDEX(INDIRECT($2:$2),KALINDO[[#This Row],[//]])))</f>
        <v/>
      </c>
      <c r="U752" s="32" t="str">
        <f ca="1">IF(KALINDO[[#This Row],[//]]="","",INDEX(INDIRECT($2:$2),KALINDO[[#This Row],[//]]))</f>
        <v/>
      </c>
      <c r="V752" s="32" t="str">
        <f ca="1">LOWER(SUBSTITUTE(SUBSTITUTE(SUBSTITUTE(SUBSTITUTE(SUBSTITUTE(SUBSTITUTE(SUBSTITUTE(KALINDO[[#This Row],[N.B.nota]]," ",""),"-",""),"(",""),")",""),".",""),",",""),"/",""))</f>
        <v/>
      </c>
      <c r="W752" s="32" t="str">
        <f ca="1">IF(KALINDO[[#This Row],[concat]]="","",MATCH(KALINDO[[#This Row],[concat]],[3]!db[NB NOTA_C],0)+1)</f>
        <v/>
      </c>
      <c r="X752" s="32" t="str">
        <f ca="1">IF(KALINDO[[#This Row],[N.B.nota]]="","",ADDRESS(ROW(KALINDO[QB]),COLUMN(KALINDO[QB]))&amp;":"&amp;ADDRESS(ROW(),COLUMN(KALINDO[QB])))</f>
        <v/>
      </c>
      <c r="Y752" s="46" t="str">
        <f ca="1">IF(KALINDO[[#This Row],[//]]="","",HYPERLINK("[../DB.xlsx]DB!e"&amp;MATCH(KALINDO[[#This Row],[concat]],[3]!db[NB NOTA_C],0)+1,"&gt;"))</f>
        <v/>
      </c>
      <c r="Z752" s="32" t="str">
        <f ca="1">IF(KALINDO[[#This Row],[ID NOTA]]="",INDIRECT(ADDRESS(ROW()-1,COLUMN())),KALINDO[[#This Row],[ID NOTA]])</f>
        <v>ID NOTA_H</v>
      </c>
    </row>
    <row r="753" spans="1:26" x14ac:dyDescent="0.25">
      <c r="A753" s="32"/>
      <c r="B753" s="29" t="str">
        <f>IF(KALINDO[[#This Row],[N_ID]]="","",INDEX(Table1[ID],MATCH(KALINDO[[#This Row],[N_ID]],Table1[N_ID],0)))</f>
        <v/>
      </c>
      <c r="C753" s="29" t="str">
        <f ca="1">IF(KALINDO[[#This Row],[//]]="","",HYPERLINK("[NOTA.xlsx]NOTA!D"&amp;KALINDO[[#This Row],[//]]+2,"&gt;"))</f>
        <v/>
      </c>
      <c r="D753" s="29" t="str">
        <f>IF(KALINDO[[#This Row],[ID NOTA]]="","",INDEX(Table1[QB],MATCH(KALINDO[[#This Row],[ID NOTA]],Table1[ID],0)))</f>
        <v/>
      </c>
      <c r="E75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53" s="29"/>
      <c r="G753" s="30" t="str">
        <f ca="1">IF(KALINDO[[#This Row],[N_ID]]="","",INDEX(INDIRECT($2:$2),KALINDO[[#This Row],[//]]))</f>
        <v/>
      </c>
      <c r="H753" s="30" t="str">
        <f ca="1">IF(KALINDO[[#This Row],[N_ID]]="","",INDEX(INDIRECT($2:$2),KALINDO[[#This Row],[//]]))</f>
        <v/>
      </c>
      <c r="I753" s="32" t="str">
        <f ca="1">IF(KALINDO[[#This Row],[N_ID]]="","",INDEX(INDIRECT($2:$2),KALINDO[[#This Row],[//]]))</f>
        <v/>
      </c>
      <c r="J753" s="32" t="str">
        <f ca="1">IF(KALINDO[[#This Row],[//]]="","",INDEX([3]!db[NB PAJAK],KALINDO[[#This Row],[stt]]-1))</f>
        <v/>
      </c>
      <c r="K753" s="29" t="str">
        <f ca="1">IF(KALINDO[[#This Row],[//]]="","",INDEX(INDIRECT($2:$2),KALINDO[[#This Row],[//]]))</f>
        <v/>
      </c>
      <c r="L753" s="29" t="str">
        <f ca="1">IF(KALINDO[[#This Row],[//]]="","",INDEX(INDIRECT($2:$2),KALINDO[[#This Row],[//]]))</f>
        <v/>
      </c>
      <c r="M753" s="29" t="str">
        <f ca="1">IF(KALINDO[[#This Row],[//]]="","",INDEX(INDIRECT($2:$2),KALINDO[[#This Row],[//]]))</f>
        <v/>
      </c>
      <c r="N753" s="33" t="str">
        <f ca="1">IF(KALINDO[[#This Row],[//]]="","",INDEX(INDIRECT($2:$2),KALINDO[[#This Row],[//]]))</f>
        <v/>
      </c>
      <c r="O753" s="44" t="str">
        <f ca="1">IF(KALINDO[[#This Row],[//]]="","",INDEX(INDIRECT($2:$2),KALINDO[[#This Row],[//]]))</f>
        <v/>
      </c>
      <c r="P753" s="44" t="str">
        <f ca="1">IF(KALINDO[[#This Row],[//]]="","",IF(INDEX(INDIRECT($2:$2),KALINDO[[#This Row],[//]])="","",INDEX(INDIRECT($2:$2),KALINDO[[#This Row],[//]])))</f>
        <v/>
      </c>
      <c r="Q753" s="33" t="str">
        <f ca="1">IF(KALINDO[[#This Row],[//]]="","",INDEX(INDIRECT($2:$2),KALINDO[[#This Row],[//]]))</f>
        <v/>
      </c>
      <c r="R7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53" s="45" t="str">
        <f ca="1">IF(KALINDO[[#This Row],[//]]="","",IF(INDEX(INDIRECT($2:$2),KALINDO[[#This Row],[//]])="","",INDEX(INDIRECT($2:$2),KALINDO[[#This Row],[//]])))</f>
        <v/>
      </c>
      <c r="U753" s="32" t="str">
        <f ca="1">IF(KALINDO[[#This Row],[//]]="","",INDEX(INDIRECT($2:$2),KALINDO[[#This Row],[//]]))</f>
        <v/>
      </c>
      <c r="V753" s="32" t="str">
        <f ca="1">LOWER(SUBSTITUTE(SUBSTITUTE(SUBSTITUTE(SUBSTITUTE(SUBSTITUTE(SUBSTITUTE(SUBSTITUTE(KALINDO[[#This Row],[N.B.nota]]," ",""),"-",""),"(",""),")",""),".",""),",",""),"/",""))</f>
        <v/>
      </c>
      <c r="W753" s="32" t="str">
        <f ca="1">IF(KALINDO[[#This Row],[concat]]="","",MATCH(KALINDO[[#This Row],[concat]],[3]!db[NB NOTA_C],0)+1)</f>
        <v/>
      </c>
      <c r="X753" s="32" t="str">
        <f ca="1">IF(KALINDO[[#This Row],[N.B.nota]]="","",ADDRESS(ROW(KALINDO[QB]),COLUMN(KALINDO[QB]))&amp;":"&amp;ADDRESS(ROW(),COLUMN(KALINDO[QB])))</f>
        <v/>
      </c>
      <c r="Y753" s="46" t="str">
        <f ca="1">IF(KALINDO[[#This Row],[//]]="","",HYPERLINK("[../DB.xlsx]DB!e"&amp;MATCH(KALINDO[[#This Row],[concat]],[3]!db[NB NOTA_C],0)+1,"&gt;"))</f>
        <v/>
      </c>
      <c r="Z753" s="32" t="str">
        <f ca="1">IF(KALINDO[[#This Row],[ID NOTA]]="",INDIRECT(ADDRESS(ROW()-1,COLUMN())),KALINDO[[#This Row],[ID NOTA]])</f>
        <v>ID NOTA_H</v>
      </c>
    </row>
    <row r="754" spans="1:26" x14ac:dyDescent="0.25">
      <c r="A754" s="32"/>
      <c r="B754" s="29" t="str">
        <f>IF(KALINDO[[#This Row],[N_ID]]="","",INDEX(Table1[ID],MATCH(KALINDO[[#This Row],[N_ID]],Table1[N_ID],0)))</f>
        <v/>
      </c>
      <c r="C754" s="29" t="str">
        <f ca="1">IF(KALINDO[[#This Row],[//]]="","",HYPERLINK("[NOTA.xlsx]NOTA!D"&amp;KALINDO[[#This Row],[//]]+2,"&gt;"))</f>
        <v/>
      </c>
      <c r="D754" s="29" t="str">
        <f>IF(KALINDO[[#This Row],[ID NOTA]]="","",INDEX(Table1[QB],MATCH(KALINDO[[#This Row],[ID NOTA]],Table1[ID],0)))</f>
        <v/>
      </c>
      <c r="E75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54" s="29"/>
      <c r="G754" s="30" t="str">
        <f ca="1">IF(KALINDO[[#This Row],[N_ID]]="","",INDEX(INDIRECT($2:$2),KALINDO[[#This Row],[//]]))</f>
        <v/>
      </c>
      <c r="H754" s="30" t="str">
        <f ca="1">IF(KALINDO[[#This Row],[N_ID]]="","",INDEX(INDIRECT($2:$2),KALINDO[[#This Row],[//]]))</f>
        <v/>
      </c>
      <c r="I754" s="32" t="str">
        <f ca="1">IF(KALINDO[[#This Row],[N_ID]]="","",INDEX(INDIRECT($2:$2),KALINDO[[#This Row],[//]]))</f>
        <v/>
      </c>
      <c r="J754" s="32" t="str">
        <f ca="1">IF(KALINDO[[#This Row],[//]]="","",INDEX([3]!db[NB PAJAK],KALINDO[[#This Row],[stt]]-1))</f>
        <v/>
      </c>
      <c r="K754" s="29" t="str">
        <f ca="1">IF(KALINDO[[#This Row],[//]]="","",INDEX(INDIRECT($2:$2),KALINDO[[#This Row],[//]]))</f>
        <v/>
      </c>
      <c r="L754" s="29" t="str">
        <f ca="1">IF(KALINDO[[#This Row],[//]]="","",INDEX(INDIRECT($2:$2),KALINDO[[#This Row],[//]]))</f>
        <v/>
      </c>
      <c r="M754" s="29" t="str">
        <f ca="1">IF(KALINDO[[#This Row],[//]]="","",INDEX(INDIRECT($2:$2),KALINDO[[#This Row],[//]]))</f>
        <v/>
      </c>
      <c r="N754" s="33" t="str">
        <f ca="1">IF(KALINDO[[#This Row],[//]]="","",INDEX(INDIRECT($2:$2),KALINDO[[#This Row],[//]]))</f>
        <v/>
      </c>
      <c r="O754" s="44" t="str">
        <f ca="1">IF(KALINDO[[#This Row],[//]]="","",INDEX(INDIRECT($2:$2),KALINDO[[#This Row],[//]]))</f>
        <v/>
      </c>
      <c r="P754" s="44" t="str">
        <f ca="1">IF(KALINDO[[#This Row],[//]]="","",IF(INDEX(INDIRECT($2:$2),KALINDO[[#This Row],[//]])="","",INDEX(INDIRECT($2:$2),KALINDO[[#This Row],[//]])))</f>
        <v/>
      </c>
      <c r="Q754" s="33" t="str">
        <f ca="1">IF(KALINDO[[#This Row],[//]]="","",INDEX(INDIRECT($2:$2),KALINDO[[#This Row],[//]]))</f>
        <v/>
      </c>
      <c r="R7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54" s="45" t="str">
        <f ca="1">IF(KALINDO[[#This Row],[//]]="","",IF(INDEX(INDIRECT($2:$2),KALINDO[[#This Row],[//]])="","",INDEX(INDIRECT($2:$2),KALINDO[[#This Row],[//]])))</f>
        <v/>
      </c>
      <c r="U754" s="32" t="str">
        <f ca="1">IF(KALINDO[[#This Row],[//]]="","",INDEX(INDIRECT($2:$2),KALINDO[[#This Row],[//]]))</f>
        <v/>
      </c>
      <c r="V754" s="32" t="str">
        <f ca="1">LOWER(SUBSTITUTE(SUBSTITUTE(SUBSTITUTE(SUBSTITUTE(SUBSTITUTE(SUBSTITUTE(SUBSTITUTE(KALINDO[[#This Row],[N.B.nota]]," ",""),"-",""),"(",""),")",""),".",""),",",""),"/",""))</f>
        <v/>
      </c>
      <c r="W754" s="32" t="str">
        <f ca="1">IF(KALINDO[[#This Row],[concat]]="","",MATCH(KALINDO[[#This Row],[concat]],[3]!db[NB NOTA_C],0)+1)</f>
        <v/>
      </c>
      <c r="X754" s="32" t="str">
        <f ca="1">IF(KALINDO[[#This Row],[N.B.nota]]="","",ADDRESS(ROW(KALINDO[QB]),COLUMN(KALINDO[QB]))&amp;":"&amp;ADDRESS(ROW(),COLUMN(KALINDO[QB])))</f>
        <v/>
      </c>
      <c r="Y754" s="46" t="str">
        <f ca="1">IF(KALINDO[[#This Row],[//]]="","",HYPERLINK("[../DB.xlsx]DB!e"&amp;MATCH(KALINDO[[#This Row],[concat]],[3]!db[NB NOTA_C],0)+1,"&gt;"))</f>
        <v/>
      </c>
      <c r="Z754" s="32" t="str">
        <f ca="1">IF(KALINDO[[#This Row],[ID NOTA]]="",INDIRECT(ADDRESS(ROW()-1,COLUMN())),KALINDO[[#This Row],[ID NOTA]])</f>
        <v>ID NOTA_H</v>
      </c>
    </row>
    <row r="755" spans="1:26" x14ac:dyDescent="0.25">
      <c r="A755" s="32"/>
      <c r="B755" s="29" t="str">
        <f>IF(KALINDO[[#This Row],[N_ID]]="","",INDEX(Table1[ID],MATCH(KALINDO[[#This Row],[N_ID]],Table1[N_ID],0)))</f>
        <v/>
      </c>
      <c r="C755" s="29" t="str">
        <f ca="1">IF(KALINDO[[#This Row],[//]]="","",HYPERLINK("[NOTA.xlsx]NOTA!D"&amp;KALINDO[[#This Row],[//]]+2,"&gt;"))</f>
        <v/>
      </c>
      <c r="D755" s="29" t="str">
        <f>IF(KALINDO[[#This Row],[ID NOTA]]="","",INDEX(Table1[QB],MATCH(KALINDO[[#This Row],[ID NOTA]],Table1[ID],0)))</f>
        <v/>
      </c>
      <c r="E75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55" s="29"/>
      <c r="G755" s="30" t="str">
        <f ca="1">IF(KALINDO[[#This Row],[N_ID]]="","",INDEX(INDIRECT($2:$2),KALINDO[[#This Row],[//]]))</f>
        <v/>
      </c>
      <c r="H755" s="30" t="str">
        <f ca="1">IF(KALINDO[[#This Row],[N_ID]]="","",INDEX(INDIRECT($2:$2),KALINDO[[#This Row],[//]]))</f>
        <v/>
      </c>
      <c r="I755" s="32" t="str">
        <f ca="1">IF(KALINDO[[#This Row],[N_ID]]="","",INDEX(INDIRECT($2:$2),KALINDO[[#This Row],[//]]))</f>
        <v/>
      </c>
      <c r="J755" s="32" t="str">
        <f ca="1">IF(KALINDO[[#This Row],[//]]="","",INDEX([3]!db[NB PAJAK],KALINDO[[#This Row],[stt]]-1))</f>
        <v/>
      </c>
      <c r="K755" s="29" t="str">
        <f ca="1">IF(KALINDO[[#This Row],[//]]="","",INDEX(INDIRECT($2:$2),KALINDO[[#This Row],[//]]))</f>
        <v/>
      </c>
      <c r="L755" s="29" t="str">
        <f ca="1">IF(KALINDO[[#This Row],[//]]="","",INDEX(INDIRECT($2:$2),KALINDO[[#This Row],[//]]))</f>
        <v/>
      </c>
      <c r="M755" s="29" t="str">
        <f ca="1">IF(KALINDO[[#This Row],[//]]="","",INDEX(INDIRECT($2:$2),KALINDO[[#This Row],[//]]))</f>
        <v/>
      </c>
      <c r="N755" s="33" t="str">
        <f ca="1">IF(KALINDO[[#This Row],[//]]="","",INDEX(INDIRECT($2:$2),KALINDO[[#This Row],[//]]))</f>
        <v/>
      </c>
      <c r="O755" s="44" t="str">
        <f ca="1">IF(KALINDO[[#This Row],[//]]="","",INDEX(INDIRECT($2:$2),KALINDO[[#This Row],[//]]))</f>
        <v/>
      </c>
      <c r="P755" s="44" t="str">
        <f ca="1">IF(KALINDO[[#This Row],[//]]="","",IF(INDEX(INDIRECT($2:$2),KALINDO[[#This Row],[//]])="","",INDEX(INDIRECT($2:$2),KALINDO[[#This Row],[//]])))</f>
        <v/>
      </c>
      <c r="Q755" s="33" t="str">
        <f ca="1">IF(KALINDO[[#This Row],[//]]="","",INDEX(INDIRECT($2:$2),KALINDO[[#This Row],[//]]))</f>
        <v/>
      </c>
      <c r="R7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55" s="45" t="str">
        <f ca="1">IF(KALINDO[[#This Row],[//]]="","",IF(INDEX(INDIRECT($2:$2),KALINDO[[#This Row],[//]])="","",INDEX(INDIRECT($2:$2),KALINDO[[#This Row],[//]])))</f>
        <v/>
      </c>
      <c r="U755" s="32" t="str">
        <f ca="1">IF(KALINDO[[#This Row],[//]]="","",INDEX(INDIRECT($2:$2),KALINDO[[#This Row],[//]]))</f>
        <v/>
      </c>
      <c r="V755" s="32" t="str">
        <f ca="1">LOWER(SUBSTITUTE(SUBSTITUTE(SUBSTITUTE(SUBSTITUTE(SUBSTITUTE(SUBSTITUTE(SUBSTITUTE(KALINDO[[#This Row],[N.B.nota]]," ",""),"-",""),"(",""),")",""),".",""),",",""),"/",""))</f>
        <v/>
      </c>
      <c r="W755" s="32" t="str">
        <f ca="1">IF(KALINDO[[#This Row],[concat]]="","",MATCH(KALINDO[[#This Row],[concat]],[3]!db[NB NOTA_C],0)+1)</f>
        <v/>
      </c>
      <c r="X755" s="32" t="str">
        <f ca="1">IF(KALINDO[[#This Row],[N.B.nota]]="","",ADDRESS(ROW(KALINDO[QB]),COLUMN(KALINDO[QB]))&amp;":"&amp;ADDRESS(ROW(),COLUMN(KALINDO[QB])))</f>
        <v/>
      </c>
      <c r="Y755" s="46" t="str">
        <f ca="1">IF(KALINDO[[#This Row],[//]]="","",HYPERLINK("[../DB.xlsx]DB!e"&amp;MATCH(KALINDO[[#This Row],[concat]],[3]!db[NB NOTA_C],0)+1,"&gt;"))</f>
        <v/>
      </c>
      <c r="Z755" s="32" t="str">
        <f ca="1">IF(KALINDO[[#This Row],[ID NOTA]]="",INDIRECT(ADDRESS(ROW()-1,COLUMN())),KALINDO[[#This Row],[ID NOTA]])</f>
        <v>ID NOTA_H</v>
      </c>
    </row>
    <row r="756" spans="1:26" x14ac:dyDescent="0.25">
      <c r="A756" s="32"/>
      <c r="B756" s="29" t="str">
        <f>IF(KALINDO[[#This Row],[N_ID]]="","",INDEX(Table1[ID],MATCH(KALINDO[[#This Row],[N_ID]],Table1[N_ID],0)))</f>
        <v/>
      </c>
      <c r="C756" s="29" t="str">
        <f ca="1">IF(KALINDO[[#This Row],[//]]="","",HYPERLINK("[NOTA.xlsx]NOTA!D"&amp;KALINDO[[#This Row],[//]]+2,"&gt;"))</f>
        <v/>
      </c>
      <c r="D756" s="29" t="str">
        <f>IF(KALINDO[[#This Row],[ID NOTA]]="","",INDEX(Table1[QB],MATCH(KALINDO[[#This Row],[ID NOTA]],Table1[ID],0)))</f>
        <v/>
      </c>
      <c r="E75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56" s="29"/>
      <c r="G756" s="30" t="str">
        <f ca="1">IF(KALINDO[[#This Row],[N_ID]]="","",INDEX(INDIRECT($2:$2),KALINDO[[#This Row],[//]]))</f>
        <v/>
      </c>
      <c r="H756" s="30" t="str">
        <f ca="1">IF(KALINDO[[#This Row],[N_ID]]="","",INDEX(INDIRECT($2:$2),KALINDO[[#This Row],[//]]))</f>
        <v/>
      </c>
      <c r="I756" s="32" t="str">
        <f ca="1">IF(KALINDO[[#This Row],[N_ID]]="","",INDEX(INDIRECT($2:$2),KALINDO[[#This Row],[//]]))</f>
        <v/>
      </c>
      <c r="J756" s="32" t="str">
        <f ca="1">IF(KALINDO[[#This Row],[//]]="","",INDEX([3]!db[NB PAJAK],KALINDO[[#This Row],[stt]]-1))</f>
        <v/>
      </c>
      <c r="K756" s="29" t="str">
        <f ca="1">IF(KALINDO[[#This Row],[//]]="","",INDEX(INDIRECT($2:$2),KALINDO[[#This Row],[//]]))</f>
        <v/>
      </c>
      <c r="L756" s="29" t="str">
        <f ca="1">IF(KALINDO[[#This Row],[//]]="","",INDEX(INDIRECT($2:$2),KALINDO[[#This Row],[//]]))</f>
        <v/>
      </c>
      <c r="M756" s="29" t="str">
        <f ca="1">IF(KALINDO[[#This Row],[//]]="","",INDEX(INDIRECT($2:$2),KALINDO[[#This Row],[//]]))</f>
        <v/>
      </c>
      <c r="N756" s="33" t="str">
        <f ca="1">IF(KALINDO[[#This Row],[//]]="","",INDEX(INDIRECT($2:$2),KALINDO[[#This Row],[//]]))</f>
        <v/>
      </c>
      <c r="O756" s="44" t="str">
        <f ca="1">IF(KALINDO[[#This Row],[//]]="","",INDEX(INDIRECT($2:$2),KALINDO[[#This Row],[//]]))</f>
        <v/>
      </c>
      <c r="P756" s="44" t="str">
        <f ca="1">IF(KALINDO[[#This Row],[//]]="","",IF(INDEX(INDIRECT($2:$2),KALINDO[[#This Row],[//]])="","",INDEX(INDIRECT($2:$2),KALINDO[[#This Row],[//]])))</f>
        <v/>
      </c>
      <c r="Q756" s="33" t="str">
        <f ca="1">IF(KALINDO[[#This Row],[//]]="","",INDEX(INDIRECT($2:$2),KALINDO[[#This Row],[//]]))</f>
        <v/>
      </c>
      <c r="R7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56" s="45" t="str">
        <f ca="1">IF(KALINDO[[#This Row],[//]]="","",IF(INDEX(INDIRECT($2:$2),KALINDO[[#This Row],[//]])="","",INDEX(INDIRECT($2:$2),KALINDO[[#This Row],[//]])))</f>
        <v/>
      </c>
      <c r="U756" s="32" t="str">
        <f ca="1">IF(KALINDO[[#This Row],[//]]="","",INDEX(INDIRECT($2:$2),KALINDO[[#This Row],[//]]))</f>
        <v/>
      </c>
      <c r="V756" s="32" t="str">
        <f ca="1">LOWER(SUBSTITUTE(SUBSTITUTE(SUBSTITUTE(SUBSTITUTE(SUBSTITUTE(SUBSTITUTE(SUBSTITUTE(KALINDO[[#This Row],[N.B.nota]]," ",""),"-",""),"(",""),")",""),".",""),",",""),"/",""))</f>
        <v/>
      </c>
      <c r="W756" s="32" t="str">
        <f ca="1">IF(KALINDO[[#This Row],[concat]]="","",MATCH(KALINDO[[#This Row],[concat]],[3]!db[NB NOTA_C],0)+1)</f>
        <v/>
      </c>
      <c r="X756" s="32" t="str">
        <f ca="1">IF(KALINDO[[#This Row],[N.B.nota]]="","",ADDRESS(ROW(KALINDO[QB]),COLUMN(KALINDO[QB]))&amp;":"&amp;ADDRESS(ROW(),COLUMN(KALINDO[QB])))</f>
        <v/>
      </c>
      <c r="Y756" s="46" t="str">
        <f ca="1">IF(KALINDO[[#This Row],[//]]="","",HYPERLINK("[../DB.xlsx]DB!e"&amp;MATCH(KALINDO[[#This Row],[concat]],[3]!db[NB NOTA_C],0)+1,"&gt;"))</f>
        <v/>
      </c>
      <c r="Z756" s="32" t="str">
        <f ca="1">IF(KALINDO[[#This Row],[ID NOTA]]="",INDIRECT(ADDRESS(ROW()-1,COLUMN())),KALINDO[[#This Row],[ID NOTA]])</f>
        <v>ID NOTA_H</v>
      </c>
    </row>
    <row r="757" spans="1:26" x14ac:dyDescent="0.25">
      <c r="A757" s="32"/>
      <c r="B757" s="29" t="str">
        <f>IF(KALINDO[[#This Row],[N_ID]]="","",INDEX(Table1[ID],MATCH(KALINDO[[#This Row],[N_ID]],Table1[N_ID],0)))</f>
        <v/>
      </c>
      <c r="C757" s="29" t="str">
        <f ca="1">IF(KALINDO[[#This Row],[//]]="","",HYPERLINK("[NOTA.xlsx]NOTA!D"&amp;KALINDO[[#This Row],[//]]+2,"&gt;"))</f>
        <v/>
      </c>
      <c r="D757" s="29" t="str">
        <f>IF(KALINDO[[#This Row],[ID NOTA]]="","",INDEX(Table1[QB],MATCH(KALINDO[[#This Row],[ID NOTA]],Table1[ID],0)))</f>
        <v/>
      </c>
      <c r="E75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57" s="29"/>
      <c r="G757" s="30" t="str">
        <f ca="1">IF(KALINDO[[#This Row],[N_ID]]="","",INDEX(INDIRECT($2:$2),KALINDO[[#This Row],[//]]))</f>
        <v/>
      </c>
      <c r="H757" s="30" t="str">
        <f ca="1">IF(KALINDO[[#This Row],[N_ID]]="","",INDEX(INDIRECT($2:$2),KALINDO[[#This Row],[//]]))</f>
        <v/>
      </c>
      <c r="I757" s="32" t="str">
        <f ca="1">IF(KALINDO[[#This Row],[N_ID]]="","",INDEX(INDIRECT($2:$2),KALINDO[[#This Row],[//]]))</f>
        <v/>
      </c>
      <c r="J757" s="32" t="str">
        <f ca="1">IF(KALINDO[[#This Row],[//]]="","",INDEX([3]!db[NB PAJAK],KALINDO[[#This Row],[stt]]-1))</f>
        <v/>
      </c>
      <c r="K757" s="29" t="str">
        <f ca="1">IF(KALINDO[[#This Row],[//]]="","",INDEX(INDIRECT($2:$2),KALINDO[[#This Row],[//]]))</f>
        <v/>
      </c>
      <c r="L757" s="29" t="str">
        <f ca="1">IF(KALINDO[[#This Row],[//]]="","",INDEX(INDIRECT($2:$2),KALINDO[[#This Row],[//]]))</f>
        <v/>
      </c>
      <c r="M757" s="29" t="str">
        <f ca="1">IF(KALINDO[[#This Row],[//]]="","",INDEX(INDIRECT($2:$2),KALINDO[[#This Row],[//]]))</f>
        <v/>
      </c>
      <c r="N757" s="33" t="str">
        <f ca="1">IF(KALINDO[[#This Row],[//]]="","",INDEX(INDIRECT($2:$2),KALINDO[[#This Row],[//]]))</f>
        <v/>
      </c>
      <c r="O757" s="44" t="str">
        <f ca="1">IF(KALINDO[[#This Row],[//]]="","",INDEX(INDIRECT($2:$2),KALINDO[[#This Row],[//]]))</f>
        <v/>
      </c>
      <c r="P757" s="44" t="str">
        <f ca="1">IF(KALINDO[[#This Row],[//]]="","",IF(INDEX(INDIRECT($2:$2),KALINDO[[#This Row],[//]])="","",INDEX(INDIRECT($2:$2),KALINDO[[#This Row],[//]])))</f>
        <v/>
      </c>
      <c r="Q757" s="33" t="str">
        <f ca="1">IF(KALINDO[[#This Row],[//]]="","",INDEX(INDIRECT($2:$2),KALINDO[[#This Row],[//]]))</f>
        <v/>
      </c>
      <c r="R7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57" s="45" t="str">
        <f ca="1">IF(KALINDO[[#This Row],[//]]="","",IF(INDEX(INDIRECT($2:$2),KALINDO[[#This Row],[//]])="","",INDEX(INDIRECT($2:$2),KALINDO[[#This Row],[//]])))</f>
        <v/>
      </c>
      <c r="U757" s="32" t="str">
        <f ca="1">IF(KALINDO[[#This Row],[//]]="","",INDEX(INDIRECT($2:$2),KALINDO[[#This Row],[//]]))</f>
        <v/>
      </c>
      <c r="V757" s="32" t="str">
        <f ca="1">LOWER(SUBSTITUTE(SUBSTITUTE(SUBSTITUTE(SUBSTITUTE(SUBSTITUTE(SUBSTITUTE(SUBSTITUTE(KALINDO[[#This Row],[N.B.nota]]," ",""),"-",""),"(",""),")",""),".",""),",",""),"/",""))</f>
        <v/>
      </c>
      <c r="W757" s="32" t="str">
        <f ca="1">IF(KALINDO[[#This Row],[concat]]="","",MATCH(KALINDO[[#This Row],[concat]],[3]!db[NB NOTA_C],0)+1)</f>
        <v/>
      </c>
      <c r="X757" s="32" t="str">
        <f ca="1">IF(KALINDO[[#This Row],[N.B.nota]]="","",ADDRESS(ROW(KALINDO[QB]),COLUMN(KALINDO[QB]))&amp;":"&amp;ADDRESS(ROW(),COLUMN(KALINDO[QB])))</f>
        <v/>
      </c>
      <c r="Y757" s="46" t="str">
        <f ca="1">IF(KALINDO[[#This Row],[//]]="","",HYPERLINK("[../DB.xlsx]DB!e"&amp;MATCH(KALINDO[[#This Row],[concat]],[3]!db[NB NOTA_C],0)+1,"&gt;"))</f>
        <v/>
      </c>
      <c r="Z757" s="32" t="str">
        <f ca="1">IF(KALINDO[[#This Row],[ID NOTA]]="",INDIRECT(ADDRESS(ROW()-1,COLUMN())),KALINDO[[#This Row],[ID NOTA]])</f>
        <v>ID NOTA_H</v>
      </c>
    </row>
    <row r="758" spans="1:26" x14ac:dyDescent="0.25">
      <c r="A758" s="32"/>
      <c r="B758" s="29" t="str">
        <f>IF(KALINDO[[#This Row],[N_ID]]="","",INDEX(Table1[ID],MATCH(KALINDO[[#This Row],[N_ID]],Table1[N_ID],0)))</f>
        <v/>
      </c>
      <c r="C758" s="29" t="str">
        <f ca="1">IF(KALINDO[[#This Row],[//]]="","",HYPERLINK("[NOTA.xlsx]NOTA!D"&amp;KALINDO[[#This Row],[//]]+2,"&gt;"))</f>
        <v/>
      </c>
      <c r="D758" s="29" t="str">
        <f>IF(KALINDO[[#This Row],[ID NOTA]]="","",INDEX(Table1[QB],MATCH(KALINDO[[#This Row],[ID NOTA]],Table1[ID],0)))</f>
        <v/>
      </c>
      <c r="E75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58" s="29"/>
      <c r="G758" s="30" t="str">
        <f ca="1">IF(KALINDO[[#This Row],[N_ID]]="","",INDEX(INDIRECT($2:$2),KALINDO[[#This Row],[//]]))</f>
        <v/>
      </c>
      <c r="H758" s="30" t="str">
        <f ca="1">IF(KALINDO[[#This Row],[N_ID]]="","",INDEX(INDIRECT($2:$2),KALINDO[[#This Row],[//]]))</f>
        <v/>
      </c>
      <c r="I758" s="32" t="str">
        <f ca="1">IF(KALINDO[[#This Row],[N_ID]]="","",INDEX(INDIRECT($2:$2),KALINDO[[#This Row],[//]]))</f>
        <v/>
      </c>
      <c r="J758" s="32" t="str">
        <f ca="1">IF(KALINDO[[#This Row],[//]]="","",INDEX([3]!db[NB PAJAK],KALINDO[[#This Row],[stt]]-1))</f>
        <v/>
      </c>
      <c r="K758" s="29" t="str">
        <f ca="1">IF(KALINDO[[#This Row],[//]]="","",INDEX(INDIRECT($2:$2),KALINDO[[#This Row],[//]]))</f>
        <v/>
      </c>
      <c r="L758" s="29" t="str">
        <f ca="1">IF(KALINDO[[#This Row],[//]]="","",INDEX(INDIRECT($2:$2),KALINDO[[#This Row],[//]]))</f>
        <v/>
      </c>
      <c r="M758" s="29" t="str">
        <f ca="1">IF(KALINDO[[#This Row],[//]]="","",INDEX(INDIRECT($2:$2),KALINDO[[#This Row],[//]]))</f>
        <v/>
      </c>
      <c r="N758" s="33" t="str">
        <f ca="1">IF(KALINDO[[#This Row],[//]]="","",INDEX(INDIRECT($2:$2),KALINDO[[#This Row],[//]]))</f>
        <v/>
      </c>
      <c r="O758" s="44" t="str">
        <f ca="1">IF(KALINDO[[#This Row],[//]]="","",INDEX(INDIRECT($2:$2),KALINDO[[#This Row],[//]]))</f>
        <v/>
      </c>
      <c r="P758" s="44" t="str">
        <f ca="1">IF(KALINDO[[#This Row],[//]]="","",IF(INDEX(INDIRECT($2:$2),KALINDO[[#This Row],[//]])="","",INDEX(INDIRECT($2:$2),KALINDO[[#This Row],[//]])))</f>
        <v/>
      </c>
      <c r="Q758" s="33" t="str">
        <f ca="1">IF(KALINDO[[#This Row],[//]]="","",INDEX(INDIRECT($2:$2),KALINDO[[#This Row],[//]]))</f>
        <v/>
      </c>
      <c r="R7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58" s="45" t="str">
        <f ca="1">IF(KALINDO[[#This Row],[//]]="","",IF(INDEX(INDIRECT($2:$2),KALINDO[[#This Row],[//]])="","",INDEX(INDIRECT($2:$2),KALINDO[[#This Row],[//]])))</f>
        <v/>
      </c>
      <c r="U758" s="32" t="str">
        <f ca="1">IF(KALINDO[[#This Row],[//]]="","",INDEX(INDIRECT($2:$2),KALINDO[[#This Row],[//]]))</f>
        <v/>
      </c>
      <c r="V758" s="32" t="str">
        <f ca="1">LOWER(SUBSTITUTE(SUBSTITUTE(SUBSTITUTE(SUBSTITUTE(SUBSTITUTE(SUBSTITUTE(SUBSTITUTE(KALINDO[[#This Row],[N.B.nota]]," ",""),"-",""),"(",""),")",""),".",""),",",""),"/",""))</f>
        <v/>
      </c>
      <c r="W758" s="32" t="str">
        <f ca="1">IF(KALINDO[[#This Row],[concat]]="","",MATCH(KALINDO[[#This Row],[concat]],[3]!db[NB NOTA_C],0)+1)</f>
        <v/>
      </c>
      <c r="X758" s="32" t="str">
        <f ca="1">IF(KALINDO[[#This Row],[N.B.nota]]="","",ADDRESS(ROW(KALINDO[QB]),COLUMN(KALINDO[QB]))&amp;":"&amp;ADDRESS(ROW(),COLUMN(KALINDO[QB])))</f>
        <v/>
      </c>
      <c r="Y758" s="46" t="str">
        <f ca="1">IF(KALINDO[[#This Row],[//]]="","",HYPERLINK("[../DB.xlsx]DB!e"&amp;MATCH(KALINDO[[#This Row],[concat]],[3]!db[NB NOTA_C],0)+1,"&gt;"))</f>
        <v/>
      </c>
      <c r="Z758" s="32" t="str">
        <f ca="1">IF(KALINDO[[#This Row],[ID NOTA]]="",INDIRECT(ADDRESS(ROW()-1,COLUMN())),KALINDO[[#This Row],[ID NOTA]])</f>
        <v>ID NOTA_H</v>
      </c>
    </row>
    <row r="759" spans="1:26" x14ac:dyDescent="0.25">
      <c r="A759" s="32"/>
      <c r="B759" s="29" t="str">
        <f>IF(KALINDO[[#This Row],[N_ID]]="","",INDEX(Table1[ID],MATCH(KALINDO[[#This Row],[N_ID]],Table1[N_ID],0)))</f>
        <v/>
      </c>
      <c r="C759" s="29" t="str">
        <f ca="1">IF(KALINDO[[#This Row],[//]]="","",HYPERLINK("[NOTA.xlsx]NOTA!D"&amp;KALINDO[[#This Row],[//]]+2,"&gt;"))</f>
        <v/>
      </c>
      <c r="D759" s="29" t="str">
        <f>IF(KALINDO[[#This Row],[ID NOTA]]="","",INDEX(Table1[QB],MATCH(KALINDO[[#This Row],[ID NOTA]],Table1[ID],0)))</f>
        <v/>
      </c>
      <c r="E75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59" s="29"/>
      <c r="G759" s="30" t="str">
        <f ca="1">IF(KALINDO[[#This Row],[N_ID]]="","",INDEX(INDIRECT($2:$2),KALINDO[[#This Row],[//]]))</f>
        <v/>
      </c>
      <c r="H759" s="30" t="str">
        <f ca="1">IF(KALINDO[[#This Row],[N_ID]]="","",INDEX(INDIRECT($2:$2),KALINDO[[#This Row],[//]]))</f>
        <v/>
      </c>
      <c r="I759" s="32" t="str">
        <f ca="1">IF(KALINDO[[#This Row],[N_ID]]="","",INDEX(INDIRECT($2:$2),KALINDO[[#This Row],[//]]))</f>
        <v/>
      </c>
      <c r="J759" s="32" t="str">
        <f ca="1">IF(KALINDO[[#This Row],[//]]="","",INDEX([3]!db[NB PAJAK],KALINDO[[#This Row],[stt]]-1))</f>
        <v/>
      </c>
      <c r="K759" s="29" t="str">
        <f ca="1">IF(KALINDO[[#This Row],[//]]="","",INDEX(INDIRECT($2:$2),KALINDO[[#This Row],[//]]))</f>
        <v/>
      </c>
      <c r="L759" s="29" t="str">
        <f ca="1">IF(KALINDO[[#This Row],[//]]="","",INDEX(INDIRECT($2:$2),KALINDO[[#This Row],[//]]))</f>
        <v/>
      </c>
      <c r="M759" s="29" t="str">
        <f ca="1">IF(KALINDO[[#This Row],[//]]="","",INDEX(INDIRECT($2:$2),KALINDO[[#This Row],[//]]))</f>
        <v/>
      </c>
      <c r="N759" s="33" t="str">
        <f ca="1">IF(KALINDO[[#This Row],[//]]="","",INDEX(INDIRECT($2:$2),KALINDO[[#This Row],[//]]))</f>
        <v/>
      </c>
      <c r="O759" s="44" t="str">
        <f ca="1">IF(KALINDO[[#This Row],[//]]="","",INDEX(INDIRECT($2:$2),KALINDO[[#This Row],[//]]))</f>
        <v/>
      </c>
      <c r="P759" s="44" t="str">
        <f ca="1">IF(KALINDO[[#This Row],[//]]="","",IF(INDEX(INDIRECT($2:$2),KALINDO[[#This Row],[//]])="","",INDEX(INDIRECT($2:$2),KALINDO[[#This Row],[//]])))</f>
        <v/>
      </c>
      <c r="Q759" s="33" t="str">
        <f ca="1">IF(KALINDO[[#This Row],[//]]="","",INDEX(INDIRECT($2:$2),KALINDO[[#This Row],[//]]))</f>
        <v/>
      </c>
      <c r="R7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59" s="45" t="str">
        <f ca="1">IF(KALINDO[[#This Row],[//]]="","",IF(INDEX(INDIRECT($2:$2),KALINDO[[#This Row],[//]])="","",INDEX(INDIRECT($2:$2),KALINDO[[#This Row],[//]])))</f>
        <v/>
      </c>
      <c r="U759" s="32" t="str">
        <f ca="1">IF(KALINDO[[#This Row],[//]]="","",INDEX(INDIRECT($2:$2),KALINDO[[#This Row],[//]]))</f>
        <v/>
      </c>
      <c r="V759" s="32" t="str">
        <f ca="1">LOWER(SUBSTITUTE(SUBSTITUTE(SUBSTITUTE(SUBSTITUTE(SUBSTITUTE(SUBSTITUTE(SUBSTITUTE(KALINDO[[#This Row],[N.B.nota]]," ",""),"-",""),"(",""),")",""),".",""),",",""),"/",""))</f>
        <v/>
      </c>
      <c r="W759" s="32" t="str">
        <f ca="1">IF(KALINDO[[#This Row],[concat]]="","",MATCH(KALINDO[[#This Row],[concat]],[3]!db[NB NOTA_C],0)+1)</f>
        <v/>
      </c>
      <c r="X759" s="32" t="str">
        <f ca="1">IF(KALINDO[[#This Row],[N.B.nota]]="","",ADDRESS(ROW(KALINDO[QB]),COLUMN(KALINDO[QB]))&amp;":"&amp;ADDRESS(ROW(),COLUMN(KALINDO[QB])))</f>
        <v/>
      </c>
      <c r="Y759" s="46" t="str">
        <f ca="1">IF(KALINDO[[#This Row],[//]]="","",HYPERLINK("[../DB.xlsx]DB!e"&amp;MATCH(KALINDO[[#This Row],[concat]],[3]!db[NB NOTA_C],0)+1,"&gt;"))</f>
        <v/>
      </c>
      <c r="Z759" s="32" t="str">
        <f ca="1">IF(KALINDO[[#This Row],[ID NOTA]]="",INDIRECT(ADDRESS(ROW()-1,COLUMN())),KALINDO[[#This Row],[ID NOTA]])</f>
        <v>ID NOTA_H</v>
      </c>
    </row>
    <row r="760" spans="1:26" x14ac:dyDescent="0.25">
      <c r="A760" s="32"/>
      <c r="B760" s="29" t="str">
        <f>IF(KALINDO[[#This Row],[N_ID]]="","",INDEX(Table1[ID],MATCH(KALINDO[[#This Row],[N_ID]],Table1[N_ID],0)))</f>
        <v/>
      </c>
      <c r="C760" s="29" t="str">
        <f ca="1">IF(KALINDO[[#This Row],[//]]="","",HYPERLINK("[NOTA.xlsx]NOTA!D"&amp;KALINDO[[#This Row],[//]]+2,"&gt;"))</f>
        <v/>
      </c>
      <c r="D760" s="29" t="str">
        <f>IF(KALINDO[[#This Row],[ID NOTA]]="","",INDEX(Table1[QB],MATCH(KALINDO[[#This Row],[ID NOTA]],Table1[ID],0)))</f>
        <v/>
      </c>
      <c r="E76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60" s="29"/>
      <c r="G760" s="30" t="str">
        <f ca="1">IF(KALINDO[[#This Row],[N_ID]]="","",INDEX(INDIRECT($2:$2),KALINDO[[#This Row],[//]]))</f>
        <v/>
      </c>
      <c r="H760" s="30" t="str">
        <f ca="1">IF(KALINDO[[#This Row],[N_ID]]="","",INDEX(INDIRECT($2:$2),KALINDO[[#This Row],[//]]))</f>
        <v/>
      </c>
      <c r="I760" s="32" t="str">
        <f ca="1">IF(KALINDO[[#This Row],[N_ID]]="","",INDEX(INDIRECT($2:$2),KALINDO[[#This Row],[//]]))</f>
        <v/>
      </c>
      <c r="J760" s="32" t="str">
        <f ca="1">IF(KALINDO[[#This Row],[//]]="","",INDEX([3]!db[NB PAJAK],KALINDO[[#This Row],[stt]]-1))</f>
        <v/>
      </c>
      <c r="K760" s="29" t="str">
        <f ca="1">IF(KALINDO[[#This Row],[//]]="","",INDEX(INDIRECT($2:$2),KALINDO[[#This Row],[//]]))</f>
        <v/>
      </c>
      <c r="L760" s="29" t="str">
        <f ca="1">IF(KALINDO[[#This Row],[//]]="","",INDEX(INDIRECT($2:$2),KALINDO[[#This Row],[//]]))</f>
        <v/>
      </c>
      <c r="M760" s="29" t="str">
        <f ca="1">IF(KALINDO[[#This Row],[//]]="","",INDEX(INDIRECT($2:$2),KALINDO[[#This Row],[//]]))</f>
        <v/>
      </c>
      <c r="N760" s="33" t="str">
        <f ca="1">IF(KALINDO[[#This Row],[//]]="","",INDEX(INDIRECT($2:$2),KALINDO[[#This Row],[//]]))</f>
        <v/>
      </c>
      <c r="O760" s="44" t="str">
        <f ca="1">IF(KALINDO[[#This Row],[//]]="","",INDEX(INDIRECT($2:$2),KALINDO[[#This Row],[//]]))</f>
        <v/>
      </c>
      <c r="P760" s="44" t="str">
        <f ca="1">IF(KALINDO[[#This Row],[//]]="","",IF(INDEX(INDIRECT($2:$2),KALINDO[[#This Row],[//]])="","",INDEX(INDIRECT($2:$2),KALINDO[[#This Row],[//]])))</f>
        <v/>
      </c>
      <c r="Q760" s="33" t="str">
        <f ca="1">IF(KALINDO[[#This Row],[//]]="","",INDEX(INDIRECT($2:$2),KALINDO[[#This Row],[//]]))</f>
        <v/>
      </c>
      <c r="R7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60" s="45" t="str">
        <f ca="1">IF(KALINDO[[#This Row],[//]]="","",IF(INDEX(INDIRECT($2:$2),KALINDO[[#This Row],[//]])="","",INDEX(INDIRECT($2:$2),KALINDO[[#This Row],[//]])))</f>
        <v/>
      </c>
      <c r="U760" s="32" t="str">
        <f ca="1">IF(KALINDO[[#This Row],[//]]="","",INDEX(INDIRECT($2:$2),KALINDO[[#This Row],[//]]))</f>
        <v/>
      </c>
      <c r="V760" s="32" t="str">
        <f ca="1">LOWER(SUBSTITUTE(SUBSTITUTE(SUBSTITUTE(SUBSTITUTE(SUBSTITUTE(SUBSTITUTE(SUBSTITUTE(KALINDO[[#This Row],[N.B.nota]]," ",""),"-",""),"(",""),")",""),".",""),",",""),"/",""))</f>
        <v/>
      </c>
      <c r="W760" s="32" t="str">
        <f ca="1">IF(KALINDO[[#This Row],[concat]]="","",MATCH(KALINDO[[#This Row],[concat]],[3]!db[NB NOTA_C],0)+1)</f>
        <v/>
      </c>
      <c r="X760" s="32" t="str">
        <f ca="1">IF(KALINDO[[#This Row],[N.B.nota]]="","",ADDRESS(ROW(KALINDO[QB]),COLUMN(KALINDO[QB]))&amp;":"&amp;ADDRESS(ROW(),COLUMN(KALINDO[QB])))</f>
        <v/>
      </c>
      <c r="Y760" s="46" t="str">
        <f ca="1">IF(KALINDO[[#This Row],[//]]="","",HYPERLINK("[../DB.xlsx]DB!e"&amp;MATCH(KALINDO[[#This Row],[concat]],[3]!db[NB NOTA_C],0)+1,"&gt;"))</f>
        <v/>
      </c>
      <c r="Z760" s="32" t="str">
        <f ca="1">IF(KALINDO[[#This Row],[ID NOTA]]="",INDIRECT(ADDRESS(ROW()-1,COLUMN())),KALINDO[[#This Row],[ID NOTA]])</f>
        <v>ID NOTA_H</v>
      </c>
    </row>
    <row r="761" spans="1:26" x14ac:dyDescent="0.25">
      <c r="A761" s="32"/>
      <c r="B761" s="29" t="str">
        <f>IF(KALINDO[[#This Row],[N_ID]]="","",INDEX(Table1[ID],MATCH(KALINDO[[#This Row],[N_ID]],Table1[N_ID],0)))</f>
        <v/>
      </c>
      <c r="C761" s="29" t="str">
        <f ca="1">IF(KALINDO[[#This Row],[//]]="","",HYPERLINK("[NOTA.xlsx]NOTA!D"&amp;KALINDO[[#This Row],[//]]+2,"&gt;"))</f>
        <v/>
      </c>
      <c r="D761" s="29" t="str">
        <f>IF(KALINDO[[#This Row],[ID NOTA]]="","",INDEX(Table1[QB],MATCH(KALINDO[[#This Row],[ID NOTA]],Table1[ID],0)))</f>
        <v/>
      </c>
      <c r="E76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61" s="29"/>
      <c r="G761" s="30" t="str">
        <f ca="1">IF(KALINDO[[#This Row],[N_ID]]="","",INDEX(INDIRECT($2:$2),KALINDO[[#This Row],[//]]))</f>
        <v/>
      </c>
      <c r="H761" s="30" t="str">
        <f ca="1">IF(KALINDO[[#This Row],[N_ID]]="","",INDEX(INDIRECT($2:$2),KALINDO[[#This Row],[//]]))</f>
        <v/>
      </c>
      <c r="I761" s="32" t="str">
        <f ca="1">IF(KALINDO[[#This Row],[N_ID]]="","",INDEX(INDIRECT($2:$2),KALINDO[[#This Row],[//]]))</f>
        <v/>
      </c>
      <c r="J761" s="32" t="str">
        <f ca="1">IF(KALINDO[[#This Row],[//]]="","",INDEX([3]!db[NB PAJAK],KALINDO[[#This Row],[stt]]-1))</f>
        <v/>
      </c>
      <c r="K761" s="29" t="str">
        <f ca="1">IF(KALINDO[[#This Row],[//]]="","",INDEX(INDIRECT($2:$2),KALINDO[[#This Row],[//]]))</f>
        <v/>
      </c>
      <c r="L761" s="29" t="str">
        <f ca="1">IF(KALINDO[[#This Row],[//]]="","",INDEX(INDIRECT($2:$2),KALINDO[[#This Row],[//]]))</f>
        <v/>
      </c>
      <c r="M761" s="29" t="str">
        <f ca="1">IF(KALINDO[[#This Row],[//]]="","",INDEX(INDIRECT($2:$2),KALINDO[[#This Row],[//]]))</f>
        <v/>
      </c>
      <c r="N761" s="33" t="str">
        <f ca="1">IF(KALINDO[[#This Row],[//]]="","",INDEX(INDIRECT($2:$2),KALINDO[[#This Row],[//]]))</f>
        <v/>
      </c>
      <c r="O761" s="44" t="str">
        <f ca="1">IF(KALINDO[[#This Row],[//]]="","",INDEX(INDIRECT($2:$2),KALINDO[[#This Row],[//]]))</f>
        <v/>
      </c>
      <c r="P761" s="44" t="str">
        <f ca="1">IF(KALINDO[[#This Row],[//]]="","",IF(INDEX(INDIRECT($2:$2),KALINDO[[#This Row],[//]])="","",INDEX(INDIRECT($2:$2),KALINDO[[#This Row],[//]])))</f>
        <v/>
      </c>
      <c r="Q761" s="33" t="str">
        <f ca="1">IF(KALINDO[[#This Row],[//]]="","",INDEX(INDIRECT($2:$2),KALINDO[[#This Row],[//]]))</f>
        <v/>
      </c>
      <c r="R7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61" s="45" t="str">
        <f ca="1">IF(KALINDO[[#This Row],[//]]="","",IF(INDEX(INDIRECT($2:$2),KALINDO[[#This Row],[//]])="","",INDEX(INDIRECT($2:$2),KALINDO[[#This Row],[//]])))</f>
        <v/>
      </c>
      <c r="U761" s="32" t="str">
        <f ca="1">IF(KALINDO[[#This Row],[//]]="","",INDEX(INDIRECT($2:$2),KALINDO[[#This Row],[//]]))</f>
        <v/>
      </c>
      <c r="V761" s="32" t="str">
        <f ca="1">LOWER(SUBSTITUTE(SUBSTITUTE(SUBSTITUTE(SUBSTITUTE(SUBSTITUTE(SUBSTITUTE(SUBSTITUTE(KALINDO[[#This Row],[N.B.nota]]," ",""),"-",""),"(",""),")",""),".",""),",",""),"/",""))</f>
        <v/>
      </c>
      <c r="W761" s="32" t="str">
        <f ca="1">IF(KALINDO[[#This Row],[concat]]="","",MATCH(KALINDO[[#This Row],[concat]],[3]!db[NB NOTA_C],0)+1)</f>
        <v/>
      </c>
      <c r="X761" s="32" t="str">
        <f ca="1">IF(KALINDO[[#This Row],[N.B.nota]]="","",ADDRESS(ROW(KALINDO[QB]),COLUMN(KALINDO[QB]))&amp;":"&amp;ADDRESS(ROW(),COLUMN(KALINDO[QB])))</f>
        <v/>
      </c>
      <c r="Y761" s="46" t="str">
        <f ca="1">IF(KALINDO[[#This Row],[//]]="","",HYPERLINK("[../DB.xlsx]DB!e"&amp;MATCH(KALINDO[[#This Row],[concat]],[3]!db[NB NOTA_C],0)+1,"&gt;"))</f>
        <v/>
      </c>
      <c r="Z761" s="32" t="str">
        <f ca="1">IF(KALINDO[[#This Row],[ID NOTA]]="",INDIRECT(ADDRESS(ROW()-1,COLUMN())),KALINDO[[#This Row],[ID NOTA]])</f>
        <v>ID NOTA_H</v>
      </c>
    </row>
    <row r="762" spans="1:26" x14ac:dyDescent="0.25">
      <c r="A762" s="32"/>
      <c r="B762" s="29" t="str">
        <f>IF(KALINDO[[#This Row],[N_ID]]="","",INDEX(Table1[ID],MATCH(KALINDO[[#This Row],[N_ID]],Table1[N_ID],0)))</f>
        <v/>
      </c>
      <c r="C762" s="29" t="str">
        <f ca="1">IF(KALINDO[[#This Row],[//]]="","",HYPERLINK("[NOTA.xlsx]NOTA!D"&amp;KALINDO[[#This Row],[//]]+2,"&gt;"))</f>
        <v/>
      </c>
      <c r="D762" s="29" t="str">
        <f>IF(KALINDO[[#This Row],[ID NOTA]]="","",INDEX(Table1[QB],MATCH(KALINDO[[#This Row],[ID NOTA]],Table1[ID],0)))</f>
        <v/>
      </c>
      <c r="E76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62" s="29"/>
      <c r="G762" s="30" t="str">
        <f ca="1">IF(KALINDO[[#This Row],[N_ID]]="","",INDEX(INDIRECT($2:$2),KALINDO[[#This Row],[//]]))</f>
        <v/>
      </c>
      <c r="H762" s="30" t="str">
        <f ca="1">IF(KALINDO[[#This Row],[N_ID]]="","",INDEX(INDIRECT($2:$2),KALINDO[[#This Row],[//]]))</f>
        <v/>
      </c>
      <c r="I762" s="32" t="str">
        <f ca="1">IF(KALINDO[[#This Row],[N_ID]]="","",INDEX(INDIRECT($2:$2),KALINDO[[#This Row],[//]]))</f>
        <v/>
      </c>
      <c r="J762" s="32" t="str">
        <f ca="1">IF(KALINDO[[#This Row],[//]]="","",INDEX([3]!db[NB PAJAK],KALINDO[[#This Row],[stt]]-1))</f>
        <v/>
      </c>
      <c r="K762" s="29" t="str">
        <f ca="1">IF(KALINDO[[#This Row],[//]]="","",INDEX(INDIRECT($2:$2),KALINDO[[#This Row],[//]]))</f>
        <v/>
      </c>
      <c r="L762" s="29" t="str">
        <f ca="1">IF(KALINDO[[#This Row],[//]]="","",INDEX(INDIRECT($2:$2),KALINDO[[#This Row],[//]]))</f>
        <v/>
      </c>
      <c r="M762" s="29" t="str">
        <f ca="1">IF(KALINDO[[#This Row],[//]]="","",INDEX(INDIRECT($2:$2),KALINDO[[#This Row],[//]]))</f>
        <v/>
      </c>
      <c r="N762" s="33" t="str">
        <f ca="1">IF(KALINDO[[#This Row],[//]]="","",INDEX(INDIRECT($2:$2),KALINDO[[#This Row],[//]]))</f>
        <v/>
      </c>
      <c r="O762" s="44" t="str">
        <f ca="1">IF(KALINDO[[#This Row],[//]]="","",INDEX(INDIRECT($2:$2),KALINDO[[#This Row],[//]]))</f>
        <v/>
      </c>
      <c r="P762" s="44" t="str">
        <f ca="1">IF(KALINDO[[#This Row],[//]]="","",IF(INDEX(INDIRECT($2:$2),KALINDO[[#This Row],[//]])="","",INDEX(INDIRECT($2:$2),KALINDO[[#This Row],[//]])))</f>
        <v/>
      </c>
      <c r="Q762" s="33" t="str">
        <f ca="1">IF(KALINDO[[#This Row],[//]]="","",INDEX(INDIRECT($2:$2),KALINDO[[#This Row],[//]]))</f>
        <v/>
      </c>
      <c r="R7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62" s="45" t="str">
        <f ca="1">IF(KALINDO[[#This Row],[//]]="","",IF(INDEX(INDIRECT($2:$2),KALINDO[[#This Row],[//]])="","",INDEX(INDIRECT($2:$2),KALINDO[[#This Row],[//]])))</f>
        <v/>
      </c>
      <c r="U762" s="32" t="str">
        <f ca="1">IF(KALINDO[[#This Row],[//]]="","",INDEX(INDIRECT($2:$2),KALINDO[[#This Row],[//]]))</f>
        <v/>
      </c>
      <c r="V762" s="32" t="str">
        <f ca="1">LOWER(SUBSTITUTE(SUBSTITUTE(SUBSTITUTE(SUBSTITUTE(SUBSTITUTE(SUBSTITUTE(SUBSTITUTE(KALINDO[[#This Row],[N.B.nota]]," ",""),"-",""),"(",""),")",""),".",""),",",""),"/",""))</f>
        <v/>
      </c>
      <c r="W762" s="32" t="str">
        <f ca="1">IF(KALINDO[[#This Row],[concat]]="","",MATCH(KALINDO[[#This Row],[concat]],[3]!db[NB NOTA_C],0)+1)</f>
        <v/>
      </c>
      <c r="X762" s="32" t="str">
        <f ca="1">IF(KALINDO[[#This Row],[N.B.nota]]="","",ADDRESS(ROW(KALINDO[QB]),COLUMN(KALINDO[QB]))&amp;":"&amp;ADDRESS(ROW(),COLUMN(KALINDO[QB])))</f>
        <v/>
      </c>
      <c r="Y762" s="46" t="str">
        <f ca="1">IF(KALINDO[[#This Row],[//]]="","",HYPERLINK("[../DB.xlsx]DB!e"&amp;MATCH(KALINDO[[#This Row],[concat]],[3]!db[NB NOTA_C],0)+1,"&gt;"))</f>
        <v/>
      </c>
      <c r="Z762" s="32" t="str">
        <f ca="1">IF(KALINDO[[#This Row],[ID NOTA]]="",INDIRECT(ADDRESS(ROW()-1,COLUMN())),KALINDO[[#This Row],[ID NOTA]])</f>
        <v>ID NOTA_H</v>
      </c>
    </row>
    <row r="763" spans="1:26" x14ac:dyDescent="0.25">
      <c r="A763" s="32"/>
      <c r="B763" s="29" t="str">
        <f>IF(KALINDO[[#This Row],[N_ID]]="","",INDEX(Table1[ID],MATCH(KALINDO[[#This Row],[N_ID]],Table1[N_ID],0)))</f>
        <v/>
      </c>
      <c r="C763" s="29" t="str">
        <f ca="1">IF(KALINDO[[#This Row],[//]]="","",HYPERLINK("[NOTA.xlsx]NOTA!D"&amp;KALINDO[[#This Row],[//]]+2,"&gt;"))</f>
        <v/>
      </c>
      <c r="D763" s="29" t="str">
        <f>IF(KALINDO[[#This Row],[ID NOTA]]="","",INDEX(Table1[QB],MATCH(KALINDO[[#This Row],[ID NOTA]],Table1[ID],0)))</f>
        <v/>
      </c>
      <c r="E76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63" s="29"/>
      <c r="G763" s="30" t="str">
        <f ca="1">IF(KALINDO[[#This Row],[N_ID]]="","",INDEX(INDIRECT($2:$2),KALINDO[[#This Row],[//]]))</f>
        <v/>
      </c>
      <c r="H763" s="30" t="str">
        <f ca="1">IF(KALINDO[[#This Row],[N_ID]]="","",INDEX(INDIRECT($2:$2),KALINDO[[#This Row],[//]]))</f>
        <v/>
      </c>
      <c r="I763" s="32" t="str">
        <f ca="1">IF(KALINDO[[#This Row],[N_ID]]="","",INDEX(INDIRECT($2:$2),KALINDO[[#This Row],[//]]))</f>
        <v/>
      </c>
      <c r="J763" s="32" t="str">
        <f ca="1">IF(KALINDO[[#This Row],[//]]="","",INDEX([3]!db[NB PAJAK],KALINDO[[#This Row],[stt]]-1))</f>
        <v/>
      </c>
      <c r="K763" s="29" t="str">
        <f ca="1">IF(KALINDO[[#This Row],[//]]="","",INDEX(INDIRECT($2:$2),KALINDO[[#This Row],[//]]))</f>
        <v/>
      </c>
      <c r="L763" s="29" t="str">
        <f ca="1">IF(KALINDO[[#This Row],[//]]="","",INDEX(INDIRECT($2:$2),KALINDO[[#This Row],[//]]))</f>
        <v/>
      </c>
      <c r="M763" s="29" t="str">
        <f ca="1">IF(KALINDO[[#This Row],[//]]="","",INDEX(INDIRECT($2:$2),KALINDO[[#This Row],[//]]))</f>
        <v/>
      </c>
      <c r="N763" s="33" t="str">
        <f ca="1">IF(KALINDO[[#This Row],[//]]="","",INDEX(INDIRECT($2:$2),KALINDO[[#This Row],[//]]))</f>
        <v/>
      </c>
      <c r="O763" s="44" t="str">
        <f ca="1">IF(KALINDO[[#This Row],[//]]="","",INDEX(INDIRECT($2:$2),KALINDO[[#This Row],[//]]))</f>
        <v/>
      </c>
      <c r="P763" s="44" t="str">
        <f ca="1">IF(KALINDO[[#This Row],[//]]="","",IF(INDEX(INDIRECT($2:$2),KALINDO[[#This Row],[//]])="","",INDEX(INDIRECT($2:$2),KALINDO[[#This Row],[//]])))</f>
        <v/>
      </c>
      <c r="Q763" s="33" t="str">
        <f ca="1">IF(KALINDO[[#This Row],[//]]="","",INDEX(INDIRECT($2:$2),KALINDO[[#This Row],[//]]))</f>
        <v/>
      </c>
      <c r="R7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63" s="45" t="str">
        <f ca="1">IF(KALINDO[[#This Row],[//]]="","",IF(INDEX(INDIRECT($2:$2),KALINDO[[#This Row],[//]])="","",INDEX(INDIRECT($2:$2),KALINDO[[#This Row],[//]])))</f>
        <v/>
      </c>
      <c r="U763" s="32" t="str">
        <f ca="1">IF(KALINDO[[#This Row],[//]]="","",INDEX(INDIRECT($2:$2),KALINDO[[#This Row],[//]]))</f>
        <v/>
      </c>
      <c r="V763" s="32" t="str">
        <f ca="1">LOWER(SUBSTITUTE(SUBSTITUTE(SUBSTITUTE(SUBSTITUTE(SUBSTITUTE(SUBSTITUTE(SUBSTITUTE(KALINDO[[#This Row],[N.B.nota]]," ",""),"-",""),"(",""),")",""),".",""),",",""),"/",""))</f>
        <v/>
      </c>
      <c r="W763" s="32" t="str">
        <f ca="1">IF(KALINDO[[#This Row],[concat]]="","",MATCH(KALINDO[[#This Row],[concat]],[3]!db[NB NOTA_C],0)+1)</f>
        <v/>
      </c>
      <c r="X763" s="32" t="str">
        <f ca="1">IF(KALINDO[[#This Row],[N.B.nota]]="","",ADDRESS(ROW(KALINDO[QB]),COLUMN(KALINDO[QB]))&amp;":"&amp;ADDRESS(ROW(),COLUMN(KALINDO[QB])))</f>
        <v/>
      </c>
      <c r="Y763" s="46" t="str">
        <f ca="1">IF(KALINDO[[#This Row],[//]]="","",HYPERLINK("[../DB.xlsx]DB!e"&amp;MATCH(KALINDO[[#This Row],[concat]],[3]!db[NB NOTA_C],0)+1,"&gt;"))</f>
        <v/>
      </c>
      <c r="Z763" s="32" t="str">
        <f ca="1">IF(KALINDO[[#This Row],[ID NOTA]]="",INDIRECT(ADDRESS(ROW()-1,COLUMN())),KALINDO[[#This Row],[ID NOTA]])</f>
        <v>ID NOTA_H</v>
      </c>
    </row>
    <row r="764" spans="1:26" x14ac:dyDescent="0.25">
      <c r="A764" s="32"/>
      <c r="B764" s="29" t="str">
        <f>IF(KALINDO[[#This Row],[N_ID]]="","",INDEX(Table1[ID],MATCH(KALINDO[[#This Row],[N_ID]],Table1[N_ID],0)))</f>
        <v/>
      </c>
      <c r="C764" s="29" t="str">
        <f ca="1">IF(KALINDO[[#This Row],[//]]="","",HYPERLINK("[NOTA.xlsx]NOTA!D"&amp;KALINDO[[#This Row],[//]]+2,"&gt;"))</f>
        <v/>
      </c>
      <c r="D764" s="29" t="str">
        <f>IF(KALINDO[[#This Row],[ID NOTA]]="","",INDEX(Table1[QB],MATCH(KALINDO[[#This Row],[ID NOTA]],Table1[ID],0)))</f>
        <v/>
      </c>
      <c r="E76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64" s="29"/>
      <c r="G764" s="30" t="str">
        <f ca="1">IF(KALINDO[[#This Row],[N_ID]]="","",INDEX(INDIRECT($2:$2),KALINDO[[#This Row],[//]]))</f>
        <v/>
      </c>
      <c r="H764" s="30" t="str">
        <f ca="1">IF(KALINDO[[#This Row],[N_ID]]="","",INDEX(INDIRECT($2:$2),KALINDO[[#This Row],[//]]))</f>
        <v/>
      </c>
      <c r="I764" s="32" t="str">
        <f ca="1">IF(KALINDO[[#This Row],[N_ID]]="","",INDEX(INDIRECT($2:$2),KALINDO[[#This Row],[//]]))</f>
        <v/>
      </c>
      <c r="J764" s="32" t="str">
        <f ca="1">IF(KALINDO[[#This Row],[//]]="","",INDEX([3]!db[NB PAJAK],KALINDO[[#This Row],[stt]]-1))</f>
        <v/>
      </c>
      <c r="K764" s="29" t="str">
        <f ca="1">IF(KALINDO[[#This Row],[//]]="","",INDEX(INDIRECT($2:$2),KALINDO[[#This Row],[//]]))</f>
        <v/>
      </c>
      <c r="L764" s="29" t="str">
        <f ca="1">IF(KALINDO[[#This Row],[//]]="","",INDEX(INDIRECT($2:$2),KALINDO[[#This Row],[//]]))</f>
        <v/>
      </c>
      <c r="M764" s="29" t="str">
        <f ca="1">IF(KALINDO[[#This Row],[//]]="","",INDEX(INDIRECT($2:$2),KALINDO[[#This Row],[//]]))</f>
        <v/>
      </c>
      <c r="N764" s="33" t="str">
        <f ca="1">IF(KALINDO[[#This Row],[//]]="","",INDEX(INDIRECT($2:$2),KALINDO[[#This Row],[//]]))</f>
        <v/>
      </c>
      <c r="O764" s="44" t="str">
        <f ca="1">IF(KALINDO[[#This Row],[//]]="","",INDEX(INDIRECT($2:$2),KALINDO[[#This Row],[//]]))</f>
        <v/>
      </c>
      <c r="P764" s="44" t="str">
        <f ca="1">IF(KALINDO[[#This Row],[//]]="","",IF(INDEX(INDIRECT($2:$2),KALINDO[[#This Row],[//]])="","",INDEX(INDIRECT($2:$2),KALINDO[[#This Row],[//]])))</f>
        <v/>
      </c>
      <c r="Q764" s="33" t="str">
        <f ca="1">IF(KALINDO[[#This Row],[//]]="","",INDEX(INDIRECT($2:$2),KALINDO[[#This Row],[//]]))</f>
        <v/>
      </c>
      <c r="R7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64" s="45" t="str">
        <f ca="1">IF(KALINDO[[#This Row],[//]]="","",IF(INDEX(INDIRECT($2:$2),KALINDO[[#This Row],[//]])="","",INDEX(INDIRECT($2:$2),KALINDO[[#This Row],[//]])))</f>
        <v/>
      </c>
      <c r="U764" s="32" t="str">
        <f ca="1">IF(KALINDO[[#This Row],[//]]="","",INDEX(INDIRECT($2:$2),KALINDO[[#This Row],[//]]))</f>
        <v/>
      </c>
      <c r="V764" s="32" t="str">
        <f ca="1">LOWER(SUBSTITUTE(SUBSTITUTE(SUBSTITUTE(SUBSTITUTE(SUBSTITUTE(SUBSTITUTE(SUBSTITUTE(KALINDO[[#This Row],[N.B.nota]]," ",""),"-",""),"(",""),")",""),".",""),",",""),"/",""))</f>
        <v/>
      </c>
      <c r="W764" s="32" t="str">
        <f ca="1">IF(KALINDO[[#This Row],[concat]]="","",MATCH(KALINDO[[#This Row],[concat]],[3]!db[NB NOTA_C],0)+1)</f>
        <v/>
      </c>
      <c r="X764" s="32" t="str">
        <f ca="1">IF(KALINDO[[#This Row],[N.B.nota]]="","",ADDRESS(ROW(KALINDO[QB]),COLUMN(KALINDO[QB]))&amp;":"&amp;ADDRESS(ROW(),COLUMN(KALINDO[QB])))</f>
        <v/>
      </c>
      <c r="Y764" s="46" t="str">
        <f ca="1">IF(KALINDO[[#This Row],[//]]="","",HYPERLINK("[../DB.xlsx]DB!e"&amp;MATCH(KALINDO[[#This Row],[concat]],[3]!db[NB NOTA_C],0)+1,"&gt;"))</f>
        <v/>
      </c>
      <c r="Z764" s="32" t="str">
        <f ca="1">IF(KALINDO[[#This Row],[ID NOTA]]="",INDIRECT(ADDRESS(ROW()-1,COLUMN())),KALINDO[[#This Row],[ID NOTA]])</f>
        <v>ID NOTA_H</v>
      </c>
    </row>
    <row r="765" spans="1:26" x14ac:dyDescent="0.25">
      <c r="A765" s="32"/>
      <c r="B765" s="29" t="str">
        <f>IF(KALINDO[[#This Row],[N_ID]]="","",INDEX(Table1[ID],MATCH(KALINDO[[#This Row],[N_ID]],Table1[N_ID],0)))</f>
        <v/>
      </c>
      <c r="C765" s="29" t="str">
        <f ca="1">IF(KALINDO[[#This Row],[//]]="","",HYPERLINK("[NOTA.xlsx]NOTA!D"&amp;KALINDO[[#This Row],[//]]+2,"&gt;"))</f>
        <v/>
      </c>
      <c r="D765" s="29" t="str">
        <f>IF(KALINDO[[#This Row],[ID NOTA]]="","",INDEX(Table1[QB],MATCH(KALINDO[[#This Row],[ID NOTA]],Table1[ID],0)))</f>
        <v/>
      </c>
      <c r="E76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65" s="29"/>
      <c r="G765" s="30" t="str">
        <f ca="1">IF(KALINDO[[#This Row],[N_ID]]="","",INDEX(INDIRECT($2:$2),KALINDO[[#This Row],[//]]))</f>
        <v/>
      </c>
      <c r="H765" s="30" t="str">
        <f ca="1">IF(KALINDO[[#This Row],[N_ID]]="","",INDEX(INDIRECT($2:$2),KALINDO[[#This Row],[//]]))</f>
        <v/>
      </c>
      <c r="I765" s="32" t="str">
        <f ca="1">IF(KALINDO[[#This Row],[N_ID]]="","",INDEX(INDIRECT($2:$2),KALINDO[[#This Row],[//]]))</f>
        <v/>
      </c>
      <c r="J765" s="32" t="str">
        <f ca="1">IF(KALINDO[[#This Row],[//]]="","",INDEX([3]!db[NB PAJAK],KALINDO[[#This Row],[stt]]-1))</f>
        <v/>
      </c>
      <c r="K765" s="29" t="str">
        <f ca="1">IF(KALINDO[[#This Row],[//]]="","",INDEX(INDIRECT($2:$2),KALINDO[[#This Row],[//]]))</f>
        <v/>
      </c>
      <c r="L765" s="29" t="str">
        <f ca="1">IF(KALINDO[[#This Row],[//]]="","",INDEX(INDIRECT($2:$2),KALINDO[[#This Row],[//]]))</f>
        <v/>
      </c>
      <c r="M765" s="29" t="str">
        <f ca="1">IF(KALINDO[[#This Row],[//]]="","",INDEX(INDIRECT($2:$2),KALINDO[[#This Row],[//]]))</f>
        <v/>
      </c>
      <c r="N765" s="33" t="str">
        <f ca="1">IF(KALINDO[[#This Row],[//]]="","",INDEX(INDIRECT($2:$2),KALINDO[[#This Row],[//]]))</f>
        <v/>
      </c>
      <c r="O765" s="44" t="str">
        <f ca="1">IF(KALINDO[[#This Row],[//]]="","",INDEX(INDIRECT($2:$2),KALINDO[[#This Row],[//]]))</f>
        <v/>
      </c>
      <c r="P765" s="44" t="str">
        <f ca="1">IF(KALINDO[[#This Row],[//]]="","",IF(INDEX(INDIRECT($2:$2),KALINDO[[#This Row],[//]])="","",INDEX(INDIRECT($2:$2),KALINDO[[#This Row],[//]])))</f>
        <v/>
      </c>
      <c r="Q765" s="33" t="str">
        <f ca="1">IF(KALINDO[[#This Row],[//]]="","",INDEX(INDIRECT($2:$2),KALINDO[[#This Row],[//]]))</f>
        <v/>
      </c>
      <c r="R7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65" s="45" t="str">
        <f ca="1">IF(KALINDO[[#This Row],[//]]="","",IF(INDEX(INDIRECT($2:$2),KALINDO[[#This Row],[//]])="","",INDEX(INDIRECT($2:$2),KALINDO[[#This Row],[//]])))</f>
        <v/>
      </c>
      <c r="U765" s="32" t="str">
        <f ca="1">IF(KALINDO[[#This Row],[//]]="","",INDEX(INDIRECT($2:$2),KALINDO[[#This Row],[//]]))</f>
        <v/>
      </c>
      <c r="V765" s="32" t="str">
        <f ca="1">LOWER(SUBSTITUTE(SUBSTITUTE(SUBSTITUTE(SUBSTITUTE(SUBSTITUTE(SUBSTITUTE(SUBSTITUTE(KALINDO[[#This Row],[N.B.nota]]," ",""),"-",""),"(",""),")",""),".",""),",",""),"/",""))</f>
        <v/>
      </c>
      <c r="W765" s="32" t="str">
        <f ca="1">IF(KALINDO[[#This Row],[concat]]="","",MATCH(KALINDO[[#This Row],[concat]],[3]!db[NB NOTA_C],0)+1)</f>
        <v/>
      </c>
      <c r="X765" s="32" t="str">
        <f ca="1">IF(KALINDO[[#This Row],[N.B.nota]]="","",ADDRESS(ROW(KALINDO[QB]),COLUMN(KALINDO[QB]))&amp;":"&amp;ADDRESS(ROW(),COLUMN(KALINDO[QB])))</f>
        <v/>
      </c>
      <c r="Y765" s="46" t="str">
        <f ca="1">IF(KALINDO[[#This Row],[//]]="","",HYPERLINK("[../DB.xlsx]DB!e"&amp;MATCH(KALINDO[[#This Row],[concat]],[3]!db[NB NOTA_C],0)+1,"&gt;"))</f>
        <v/>
      </c>
      <c r="Z765" s="32" t="str">
        <f ca="1">IF(KALINDO[[#This Row],[ID NOTA]]="",INDIRECT(ADDRESS(ROW()-1,COLUMN())),KALINDO[[#This Row],[ID NOTA]])</f>
        <v>ID NOTA_H</v>
      </c>
    </row>
    <row r="766" spans="1:26" x14ac:dyDescent="0.25">
      <c r="A766" s="32"/>
      <c r="B766" s="29" t="str">
        <f>IF(KALINDO[[#This Row],[N_ID]]="","",INDEX(Table1[ID],MATCH(KALINDO[[#This Row],[N_ID]],Table1[N_ID],0)))</f>
        <v/>
      </c>
      <c r="C766" s="29" t="str">
        <f ca="1">IF(KALINDO[[#This Row],[//]]="","",HYPERLINK("[NOTA.xlsx]NOTA!D"&amp;KALINDO[[#This Row],[//]]+2,"&gt;"))</f>
        <v/>
      </c>
      <c r="D766" s="29" t="str">
        <f>IF(KALINDO[[#This Row],[ID NOTA]]="","",INDEX(Table1[QB],MATCH(KALINDO[[#This Row],[ID NOTA]],Table1[ID],0)))</f>
        <v/>
      </c>
      <c r="E76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66" s="29"/>
      <c r="G766" s="30" t="str">
        <f ca="1">IF(KALINDO[[#This Row],[N_ID]]="","",INDEX(INDIRECT($2:$2),KALINDO[[#This Row],[//]]))</f>
        <v/>
      </c>
      <c r="H766" s="30" t="str">
        <f ca="1">IF(KALINDO[[#This Row],[N_ID]]="","",INDEX(INDIRECT($2:$2),KALINDO[[#This Row],[//]]))</f>
        <v/>
      </c>
      <c r="I766" s="32" t="str">
        <f ca="1">IF(KALINDO[[#This Row],[N_ID]]="","",INDEX(INDIRECT($2:$2),KALINDO[[#This Row],[//]]))</f>
        <v/>
      </c>
      <c r="J766" s="32" t="str">
        <f ca="1">IF(KALINDO[[#This Row],[//]]="","",INDEX([3]!db[NB PAJAK],KALINDO[[#This Row],[stt]]-1))</f>
        <v/>
      </c>
      <c r="K766" s="29" t="str">
        <f ca="1">IF(KALINDO[[#This Row],[//]]="","",INDEX(INDIRECT($2:$2),KALINDO[[#This Row],[//]]))</f>
        <v/>
      </c>
      <c r="L766" s="29" t="str">
        <f ca="1">IF(KALINDO[[#This Row],[//]]="","",INDEX(INDIRECT($2:$2),KALINDO[[#This Row],[//]]))</f>
        <v/>
      </c>
      <c r="M766" s="29" t="str">
        <f ca="1">IF(KALINDO[[#This Row],[//]]="","",INDEX(INDIRECT($2:$2),KALINDO[[#This Row],[//]]))</f>
        <v/>
      </c>
      <c r="N766" s="33" t="str">
        <f ca="1">IF(KALINDO[[#This Row],[//]]="","",INDEX(INDIRECT($2:$2),KALINDO[[#This Row],[//]]))</f>
        <v/>
      </c>
      <c r="O766" s="44" t="str">
        <f ca="1">IF(KALINDO[[#This Row],[//]]="","",INDEX(INDIRECT($2:$2),KALINDO[[#This Row],[//]]))</f>
        <v/>
      </c>
      <c r="P766" s="44" t="str">
        <f ca="1">IF(KALINDO[[#This Row],[//]]="","",IF(INDEX(INDIRECT($2:$2),KALINDO[[#This Row],[//]])="","",INDEX(INDIRECT($2:$2),KALINDO[[#This Row],[//]])))</f>
        <v/>
      </c>
      <c r="Q766" s="33" t="str">
        <f ca="1">IF(KALINDO[[#This Row],[//]]="","",INDEX(INDIRECT($2:$2),KALINDO[[#This Row],[//]]))</f>
        <v/>
      </c>
      <c r="R7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66" s="45" t="str">
        <f ca="1">IF(KALINDO[[#This Row],[//]]="","",IF(INDEX(INDIRECT($2:$2),KALINDO[[#This Row],[//]])="","",INDEX(INDIRECT($2:$2),KALINDO[[#This Row],[//]])))</f>
        <v/>
      </c>
      <c r="U766" s="32" t="str">
        <f ca="1">IF(KALINDO[[#This Row],[//]]="","",INDEX(INDIRECT($2:$2),KALINDO[[#This Row],[//]]))</f>
        <v/>
      </c>
      <c r="V766" s="32" t="str">
        <f ca="1">LOWER(SUBSTITUTE(SUBSTITUTE(SUBSTITUTE(SUBSTITUTE(SUBSTITUTE(SUBSTITUTE(SUBSTITUTE(KALINDO[[#This Row],[N.B.nota]]," ",""),"-",""),"(",""),")",""),".",""),",",""),"/",""))</f>
        <v/>
      </c>
      <c r="W766" s="32" t="str">
        <f ca="1">IF(KALINDO[[#This Row],[concat]]="","",MATCH(KALINDO[[#This Row],[concat]],[3]!db[NB NOTA_C],0)+1)</f>
        <v/>
      </c>
      <c r="X766" s="32" t="str">
        <f ca="1">IF(KALINDO[[#This Row],[N.B.nota]]="","",ADDRESS(ROW(KALINDO[QB]),COLUMN(KALINDO[QB]))&amp;":"&amp;ADDRESS(ROW(),COLUMN(KALINDO[QB])))</f>
        <v/>
      </c>
      <c r="Y766" s="46" t="str">
        <f ca="1">IF(KALINDO[[#This Row],[//]]="","",HYPERLINK("[../DB.xlsx]DB!e"&amp;MATCH(KALINDO[[#This Row],[concat]],[3]!db[NB NOTA_C],0)+1,"&gt;"))</f>
        <v/>
      </c>
      <c r="Z766" s="32" t="str">
        <f ca="1">IF(KALINDO[[#This Row],[ID NOTA]]="",INDIRECT(ADDRESS(ROW()-1,COLUMN())),KALINDO[[#This Row],[ID NOTA]])</f>
        <v>ID NOTA_H</v>
      </c>
    </row>
    <row r="767" spans="1:26" x14ac:dyDescent="0.25">
      <c r="A767" s="32"/>
      <c r="B767" s="29" t="str">
        <f>IF(KALINDO[[#This Row],[N_ID]]="","",INDEX(Table1[ID],MATCH(KALINDO[[#This Row],[N_ID]],Table1[N_ID],0)))</f>
        <v/>
      </c>
      <c r="C767" s="29" t="str">
        <f ca="1">IF(KALINDO[[#This Row],[//]]="","",HYPERLINK("[NOTA.xlsx]NOTA!D"&amp;KALINDO[[#This Row],[//]]+2,"&gt;"))</f>
        <v/>
      </c>
      <c r="D767" s="29" t="str">
        <f>IF(KALINDO[[#This Row],[ID NOTA]]="","",INDEX(Table1[QB],MATCH(KALINDO[[#This Row],[ID NOTA]],Table1[ID],0)))</f>
        <v/>
      </c>
      <c r="E76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67" s="29"/>
      <c r="G767" s="30" t="str">
        <f ca="1">IF(KALINDO[[#This Row],[N_ID]]="","",INDEX(INDIRECT($2:$2),KALINDO[[#This Row],[//]]))</f>
        <v/>
      </c>
      <c r="H767" s="30" t="str">
        <f ca="1">IF(KALINDO[[#This Row],[N_ID]]="","",INDEX(INDIRECT($2:$2),KALINDO[[#This Row],[//]]))</f>
        <v/>
      </c>
      <c r="I767" s="32" t="str">
        <f ca="1">IF(KALINDO[[#This Row],[N_ID]]="","",INDEX(INDIRECT($2:$2),KALINDO[[#This Row],[//]]))</f>
        <v/>
      </c>
      <c r="J767" s="32" t="str">
        <f ca="1">IF(KALINDO[[#This Row],[//]]="","",INDEX([3]!db[NB PAJAK],KALINDO[[#This Row],[stt]]-1))</f>
        <v/>
      </c>
      <c r="K767" s="29" t="str">
        <f ca="1">IF(KALINDO[[#This Row],[//]]="","",INDEX(INDIRECT($2:$2),KALINDO[[#This Row],[//]]))</f>
        <v/>
      </c>
      <c r="L767" s="29" t="str">
        <f ca="1">IF(KALINDO[[#This Row],[//]]="","",INDEX(INDIRECT($2:$2),KALINDO[[#This Row],[//]]))</f>
        <v/>
      </c>
      <c r="M767" s="29" t="str">
        <f ca="1">IF(KALINDO[[#This Row],[//]]="","",INDEX(INDIRECT($2:$2),KALINDO[[#This Row],[//]]))</f>
        <v/>
      </c>
      <c r="N767" s="33" t="str">
        <f ca="1">IF(KALINDO[[#This Row],[//]]="","",INDEX(INDIRECT($2:$2),KALINDO[[#This Row],[//]]))</f>
        <v/>
      </c>
      <c r="O767" s="44" t="str">
        <f ca="1">IF(KALINDO[[#This Row],[//]]="","",INDEX(INDIRECT($2:$2),KALINDO[[#This Row],[//]]))</f>
        <v/>
      </c>
      <c r="P767" s="44" t="str">
        <f ca="1">IF(KALINDO[[#This Row],[//]]="","",IF(INDEX(INDIRECT($2:$2),KALINDO[[#This Row],[//]])="","",INDEX(INDIRECT($2:$2),KALINDO[[#This Row],[//]])))</f>
        <v/>
      </c>
      <c r="Q767" s="33" t="str">
        <f ca="1">IF(KALINDO[[#This Row],[//]]="","",INDEX(INDIRECT($2:$2),KALINDO[[#This Row],[//]]))</f>
        <v/>
      </c>
      <c r="R7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67" s="45" t="str">
        <f ca="1">IF(KALINDO[[#This Row],[//]]="","",IF(INDEX(INDIRECT($2:$2),KALINDO[[#This Row],[//]])="","",INDEX(INDIRECT($2:$2),KALINDO[[#This Row],[//]])))</f>
        <v/>
      </c>
      <c r="U767" s="32" t="str">
        <f ca="1">IF(KALINDO[[#This Row],[//]]="","",INDEX(INDIRECT($2:$2),KALINDO[[#This Row],[//]]))</f>
        <v/>
      </c>
      <c r="V767" s="32" t="str">
        <f ca="1">LOWER(SUBSTITUTE(SUBSTITUTE(SUBSTITUTE(SUBSTITUTE(SUBSTITUTE(SUBSTITUTE(SUBSTITUTE(KALINDO[[#This Row],[N.B.nota]]," ",""),"-",""),"(",""),")",""),".",""),",",""),"/",""))</f>
        <v/>
      </c>
      <c r="W767" s="32" t="str">
        <f ca="1">IF(KALINDO[[#This Row],[concat]]="","",MATCH(KALINDO[[#This Row],[concat]],[3]!db[NB NOTA_C],0)+1)</f>
        <v/>
      </c>
      <c r="X767" s="32" t="str">
        <f ca="1">IF(KALINDO[[#This Row],[N.B.nota]]="","",ADDRESS(ROW(KALINDO[QB]),COLUMN(KALINDO[QB]))&amp;":"&amp;ADDRESS(ROW(),COLUMN(KALINDO[QB])))</f>
        <v/>
      </c>
      <c r="Y767" s="46" t="str">
        <f ca="1">IF(KALINDO[[#This Row],[//]]="","",HYPERLINK("[../DB.xlsx]DB!e"&amp;MATCH(KALINDO[[#This Row],[concat]],[3]!db[NB NOTA_C],0)+1,"&gt;"))</f>
        <v/>
      </c>
      <c r="Z767" s="32" t="str">
        <f ca="1">IF(KALINDO[[#This Row],[ID NOTA]]="",INDIRECT(ADDRESS(ROW()-1,COLUMN())),KALINDO[[#This Row],[ID NOTA]])</f>
        <v>ID NOTA_H</v>
      </c>
    </row>
    <row r="768" spans="1:26" x14ac:dyDescent="0.25">
      <c r="A768" s="32"/>
      <c r="B768" s="29" t="str">
        <f>IF(KALINDO[[#This Row],[N_ID]]="","",INDEX(Table1[ID],MATCH(KALINDO[[#This Row],[N_ID]],Table1[N_ID],0)))</f>
        <v/>
      </c>
      <c r="C768" s="29" t="str">
        <f ca="1">IF(KALINDO[[#This Row],[//]]="","",HYPERLINK("[NOTA.xlsx]NOTA!D"&amp;KALINDO[[#This Row],[//]]+2,"&gt;"))</f>
        <v/>
      </c>
      <c r="D768" s="29" t="str">
        <f>IF(KALINDO[[#This Row],[ID NOTA]]="","",INDEX(Table1[QB],MATCH(KALINDO[[#This Row],[ID NOTA]],Table1[ID],0)))</f>
        <v/>
      </c>
      <c r="E76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68" s="29"/>
      <c r="G768" s="30" t="str">
        <f ca="1">IF(KALINDO[[#This Row],[N_ID]]="","",INDEX(INDIRECT($2:$2),KALINDO[[#This Row],[//]]))</f>
        <v/>
      </c>
      <c r="H768" s="30" t="str">
        <f ca="1">IF(KALINDO[[#This Row],[N_ID]]="","",INDEX(INDIRECT($2:$2),KALINDO[[#This Row],[//]]))</f>
        <v/>
      </c>
      <c r="I768" s="32" t="str">
        <f ca="1">IF(KALINDO[[#This Row],[N_ID]]="","",INDEX(INDIRECT($2:$2),KALINDO[[#This Row],[//]]))</f>
        <v/>
      </c>
      <c r="J768" s="32" t="str">
        <f ca="1">IF(KALINDO[[#This Row],[//]]="","",INDEX([3]!db[NB PAJAK],KALINDO[[#This Row],[stt]]-1))</f>
        <v/>
      </c>
      <c r="K768" s="29" t="str">
        <f ca="1">IF(KALINDO[[#This Row],[//]]="","",INDEX(INDIRECT($2:$2),KALINDO[[#This Row],[//]]))</f>
        <v/>
      </c>
      <c r="L768" s="29" t="str">
        <f ca="1">IF(KALINDO[[#This Row],[//]]="","",INDEX(INDIRECT($2:$2),KALINDO[[#This Row],[//]]))</f>
        <v/>
      </c>
      <c r="M768" s="29" t="str">
        <f ca="1">IF(KALINDO[[#This Row],[//]]="","",INDEX(INDIRECT($2:$2),KALINDO[[#This Row],[//]]))</f>
        <v/>
      </c>
      <c r="N768" s="33" t="str">
        <f ca="1">IF(KALINDO[[#This Row],[//]]="","",INDEX(INDIRECT($2:$2),KALINDO[[#This Row],[//]]))</f>
        <v/>
      </c>
      <c r="O768" s="44" t="str">
        <f ca="1">IF(KALINDO[[#This Row],[//]]="","",INDEX(INDIRECT($2:$2),KALINDO[[#This Row],[//]]))</f>
        <v/>
      </c>
      <c r="P768" s="44" t="str">
        <f ca="1">IF(KALINDO[[#This Row],[//]]="","",IF(INDEX(INDIRECT($2:$2),KALINDO[[#This Row],[//]])="","",INDEX(INDIRECT($2:$2),KALINDO[[#This Row],[//]])))</f>
        <v/>
      </c>
      <c r="Q768" s="33" t="str">
        <f ca="1">IF(KALINDO[[#This Row],[//]]="","",INDEX(INDIRECT($2:$2),KALINDO[[#This Row],[//]]))</f>
        <v/>
      </c>
      <c r="R7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68" s="45" t="str">
        <f ca="1">IF(KALINDO[[#This Row],[//]]="","",IF(INDEX(INDIRECT($2:$2),KALINDO[[#This Row],[//]])="","",INDEX(INDIRECT($2:$2),KALINDO[[#This Row],[//]])))</f>
        <v/>
      </c>
      <c r="U768" s="32" t="str">
        <f ca="1">IF(KALINDO[[#This Row],[//]]="","",INDEX(INDIRECT($2:$2),KALINDO[[#This Row],[//]]))</f>
        <v/>
      </c>
      <c r="V768" s="32" t="str">
        <f ca="1">LOWER(SUBSTITUTE(SUBSTITUTE(SUBSTITUTE(SUBSTITUTE(SUBSTITUTE(SUBSTITUTE(SUBSTITUTE(KALINDO[[#This Row],[N.B.nota]]," ",""),"-",""),"(",""),")",""),".",""),",",""),"/",""))</f>
        <v/>
      </c>
      <c r="W768" s="32" t="str">
        <f ca="1">IF(KALINDO[[#This Row],[concat]]="","",MATCH(KALINDO[[#This Row],[concat]],[3]!db[NB NOTA_C],0)+1)</f>
        <v/>
      </c>
      <c r="X768" s="32" t="str">
        <f ca="1">IF(KALINDO[[#This Row],[N.B.nota]]="","",ADDRESS(ROW(KALINDO[QB]),COLUMN(KALINDO[QB]))&amp;":"&amp;ADDRESS(ROW(),COLUMN(KALINDO[QB])))</f>
        <v/>
      </c>
      <c r="Y768" s="46" t="str">
        <f ca="1">IF(KALINDO[[#This Row],[//]]="","",HYPERLINK("[../DB.xlsx]DB!e"&amp;MATCH(KALINDO[[#This Row],[concat]],[3]!db[NB NOTA_C],0)+1,"&gt;"))</f>
        <v/>
      </c>
      <c r="Z768" s="32" t="str">
        <f ca="1">IF(KALINDO[[#This Row],[ID NOTA]]="",INDIRECT(ADDRESS(ROW()-1,COLUMN())),KALINDO[[#This Row],[ID NOTA]])</f>
        <v>ID NOTA_H</v>
      </c>
    </row>
    <row r="769" spans="1:26" x14ac:dyDescent="0.25">
      <c r="A769" s="32"/>
      <c r="B769" s="29" t="str">
        <f>IF(KALINDO[[#This Row],[N_ID]]="","",INDEX(Table1[ID],MATCH(KALINDO[[#This Row],[N_ID]],Table1[N_ID],0)))</f>
        <v/>
      </c>
      <c r="C769" s="29" t="str">
        <f ca="1">IF(KALINDO[[#This Row],[//]]="","",HYPERLINK("[NOTA.xlsx]NOTA!D"&amp;KALINDO[[#This Row],[//]]+2,"&gt;"))</f>
        <v/>
      </c>
      <c r="D769" s="29" t="str">
        <f>IF(KALINDO[[#This Row],[ID NOTA]]="","",INDEX(Table1[QB],MATCH(KALINDO[[#This Row],[ID NOTA]],Table1[ID],0)))</f>
        <v/>
      </c>
      <c r="E76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69" s="29"/>
      <c r="G769" s="30" t="str">
        <f ca="1">IF(KALINDO[[#This Row],[N_ID]]="","",INDEX(INDIRECT($2:$2),KALINDO[[#This Row],[//]]))</f>
        <v/>
      </c>
      <c r="H769" s="30" t="str">
        <f ca="1">IF(KALINDO[[#This Row],[N_ID]]="","",INDEX(INDIRECT($2:$2),KALINDO[[#This Row],[//]]))</f>
        <v/>
      </c>
      <c r="I769" s="32" t="str">
        <f ca="1">IF(KALINDO[[#This Row],[N_ID]]="","",INDEX(INDIRECT($2:$2),KALINDO[[#This Row],[//]]))</f>
        <v/>
      </c>
      <c r="J769" s="32" t="str">
        <f ca="1">IF(KALINDO[[#This Row],[//]]="","",INDEX([3]!db[NB PAJAK],KALINDO[[#This Row],[stt]]-1))</f>
        <v/>
      </c>
      <c r="K769" s="29" t="str">
        <f ca="1">IF(KALINDO[[#This Row],[//]]="","",INDEX(INDIRECT($2:$2),KALINDO[[#This Row],[//]]))</f>
        <v/>
      </c>
      <c r="L769" s="29" t="str">
        <f ca="1">IF(KALINDO[[#This Row],[//]]="","",INDEX(INDIRECT($2:$2),KALINDO[[#This Row],[//]]))</f>
        <v/>
      </c>
      <c r="M769" s="29" t="str">
        <f ca="1">IF(KALINDO[[#This Row],[//]]="","",INDEX(INDIRECT($2:$2),KALINDO[[#This Row],[//]]))</f>
        <v/>
      </c>
      <c r="N769" s="33" t="str">
        <f ca="1">IF(KALINDO[[#This Row],[//]]="","",INDEX(INDIRECT($2:$2),KALINDO[[#This Row],[//]]))</f>
        <v/>
      </c>
      <c r="O769" s="44" t="str">
        <f ca="1">IF(KALINDO[[#This Row],[//]]="","",INDEX(INDIRECT($2:$2),KALINDO[[#This Row],[//]]))</f>
        <v/>
      </c>
      <c r="P769" s="44" t="str">
        <f ca="1">IF(KALINDO[[#This Row],[//]]="","",IF(INDEX(INDIRECT($2:$2),KALINDO[[#This Row],[//]])="","",INDEX(INDIRECT($2:$2),KALINDO[[#This Row],[//]])))</f>
        <v/>
      </c>
      <c r="Q769" s="33" t="str">
        <f ca="1">IF(KALINDO[[#This Row],[//]]="","",INDEX(INDIRECT($2:$2),KALINDO[[#This Row],[//]]))</f>
        <v/>
      </c>
      <c r="R7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69" s="45" t="str">
        <f ca="1">IF(KALINDO[[#This Row],[//]]="","",IF(INDEX(INDIRECT($2:$2),KALINDO[[#This Row],[//]])="","",INDEX(INDIRECT($2:$2),KALINDO[[#This Row],[//]])))</f>
        <v/>
      </c>
      <c r="U769" s="32" t="str">
        <f ca="1">IF(KALINDO[[#This Row],[//]]="","",INDEX(INDIRECT($2:$2),KALINDO[[#This Row],[//]]))</f>
        <v/>
      </c>
      <c r="V769" s="32" t="str">
        <f ca="1">LOWER(SUBSTITUTE(SUBSTITUTE(SUBSTITUTE(SUBSTITUTE(SUBSTITUTE(SUBSTITUTE(SUBSTITUTE(KALINDO[[#This Row],[N.B.nota]]," ",""),"-",""),"(",""),")",""),".",""),",",""),"/",""))</f>
        <v/>
      </c>
      <c r="W769" s="32" t="str">
        <f ca="1">IF(KALINDO[[#This Row],[concat]]="","",MATCH(KALINDO[[#This Row],[concat]],[3]!db[NB NOTA_C],0)+1)</f>
        <v/>
      </c>
      <c r="X769" s="32" t="str">
        <f ca="1">IF(KALINDO[[#This Row],[N.B.nota]]="","",ADDRESS(ROW(KALINDO[QB]),COLUMN(KALINDO[QB]))&amp;":"&amp;ADDRESS(ROW(),COLUMN(KALINDO[QB])))</f>
        <v/>
      </c>
      <c r="Y769" s="46" t="str">
        <f ca="1">IF(KALINDO[[#This Row],[//]]="","",HYPERLINK("[../DB.xlsx]DB!e"&amp;MATCH(KALINDO[[#This Row],[concat]],[3]!db[NB NOTA_C],0)+1,"&gt;"))</f>
        <v/>
      </c>
      <c r="Z769" s="32" t="str">
        <f ca="1">IF(KALINDO[[#This Row],[ID NOTA]]="",INDIRECT(ADDRESS(ROW()-1,COLUMN())),KALINDO[[#This Row],[ID NOTA]])</f>
        <v>ID NOTA_H</v>
      </c>
    </row>
    <row r="770" spans="1:26" x14ac:dyDescent="0.25">
      <c r="A770" s="32"/>
      <c r="B770" s="29" t="str">
        <f>IF(KALINDO[[#This Row],[N_ID]]="","",INDEX(Table1[ID],MATCH(KALINDO[[#This Row],[N_ID]],Table1[N_ID],0)))</f>
        <v/>
      </c>
      <c r="C770" s="29" t="str">
        <f ca="1">IF(KALINDO[[#This Row],[//]]="","",HYPERLINK("[NOTA.xlsx]NOTA!D"&amp;KALINDO[[#This Row],[//]]+2,"&gt;"))</f>
        <v/>
      </c>
      <c r="D770" s="29" t="str">
        <f>IF(KALINDO[[#This Row],[ID NOTA]]="","",INDEX(Table1[QB],MATCH(KALINDO[[#This Row],[ID NOTA]],Table1[ID],0)))</f>
        <v/>
      </c>
      <c r="E77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70" s="29"/>
      <c r="G770" s="30" t="str">
        <f ca="1">IF(KALINDO[[#This Row],[N_ID]]="","",INDEX(INDIRECT($2:$2),KALINDO[[#This Row],[//]]))</f>
        <v/>
      </c>
      <c r="H770" s="30" t="str">
        <f ca="1">IF(KALINDO[[#This Row],[N_ID]]="","",INDEX(INDIRECT($2:$2),KALINDO[[#This Row],[//]]))</f>
        <v/>
      </c>
      <c r="I770" s="32" t="str">
        <f ca="1">IF(KALINDO[[#This Row],[N_ID]]="","",INDEX(INDIRECT($2:$2),KALINDO[[#This Row],[//]]))</f>
        <v/>
      </c>
      <c r="J770" s="32" t="str">
        <f ca="1">IF(KALINDO[[#This Row],[//]]="","",INDEX([3]!db[NB PAJAK],KALINDO[[#This Row],[stt]]-1))</f>
        <v/>
      </c>
      <c r="K770" s="29" t="str">
        <f ca="1">IF(KALINDO[[#This Row],[//]]="","",INDEX(INDIRECT($2:$2),KALINDO[[#This Row],[//]]))</f>
        <v/>
      </c>
      <c r="L770" s="29" t="str">
        <f ca="1">IF(KALINDO[[#This Row],[//]]="","",INDEX(INDIRECT($2:$2),KALINDO[[#This Row],[//]]))</f>
        <v/>
      </c>
      <c r="M770" s="29" t="str">
        <f ca="1">IF(KALINDO[[#This Row],[//]]="","",INDEX(INDIRECT($2:$2),KALINDO[[#This Row],[//]]))</f>
        <v/>
      </c>
      <c r="N770" s="33" t="str">
        <f ca="1">IF(KALINDO[[#This Row],[//]]="","",INDEX(INDIRECT($2:$2),KALINDO[[#This Row],[//]]))</f>
        <v/>
      </c>
      <c r="O770" s="44" t="str">
        <f ca="1">IF(KALINDO[[#This Row],[//]]="","",INDEX(INDIRECT($2:$2),KALINDO[[#This Row],[//]]))</f>
        <v/>
      </c>
      <c r="P770" s="44" t="str">
        <f ca="1">IF(KALINDO[[#This Row],[//]]="","",IF(INDEX(INDIRECT($2:$2),KALINDO[[#This Row],[//]])="","",INDEX(INDIRECT($2:$2),KALINDO[[#This Row],[//]])))</f>
        <v/>
      </c>
      <c r="Q770" s="33" t="str">
        <f ca="1">IF(KALINDO[[#This Row],[//]]="","",INDEX(INDIRECT($2:$2),KALINDO[[#This Row],[//]]))</f>
        <v/>
      </c>
      <c r="R7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70" s="45" t="str">
        <f ca="1">IF(KALINDO[[#This Row],[//]]="","",IF(INDEX(INDIRECT($2:$2),KALINDO[[#This Row],[//]])="","",INDEX(INDIRECT($2:$2),KALINDO[[#This Row],[//]])))</f>
        <v/>
      </c>
      <c r="U770" s="32" t="str">
        <f ca="1">IF(KALINDO[[#This Row],[//]]="","",INDEX(INDIRECT($2:$2),KALINDO[[#This Row],[//]]))</f>
        <v/>
      </c>
      <c r="V770" s="32" t="str">
        <f ca="1">LOWER(SUBSTITUTE(SUBSTITUTE(SUBSTITUTE(SUBSTITUTE(SUBSTITUTE(SUBSTITUTE(SUBSTITUTE(KALINDO[[#This Row],[N.B.nota]]," ",""),"-",""),"(",""),")",""),".",""),",",""),"/",""))</f>
        <v/>
      </c>
      <c r="W770" s="32" t="str">
        <f ca="1">IF(KALINDO[[#This Row],[concat]]="","",MATCH(KALINDO[[#This Row],[concat]],[3]!db[NB NOTA_C],0)+1)</f>
        <v/>
      </c>
      <c r="X770" s="32" t="str">
        <f ca="1">IF(KALINDO[[#This Row],[N.B.nota]]="","",ADDRESS(ROW(KALINDO[QB]),COLUMN(KALINDO[QB]))&amp;":"&amp;ADDRESS(ROW(),COLUMN(KALINDO[QB])))</f>
        <v/>
      </c>
      <c r="Y770" s="46" t="str">
        <f ca="1">IF(KALINDO[[#This Row],[//]]="","",HYPERLINK("[../DB.xlsx]DB!e"&amp;MATCH(KALINDO[[#This Row],[concat]],[3]!db[NB NOTA_C],0)+1,"&gt;"))</f>
        <v/>
      </c>
      <c r="Z770" s="32" t="str">
        <f ca="1">IF(KALINDO[[#This Row],[ID NOTA]]="",INDIRECT(ADDRESS(ROW()-1,COLUMN())),KALINDO[[#This Row],[ID NOTA]])</f>
        <v>ID NOTA_H</v>
      </c>
    </row>
    <row r="771" spans="1:26" x14ac:dyDescent="0.25">
      <c r="A771" s="32"/>
      <c r="B771" s="29" t="str">
        <f>IF(KALINDO[[#This Row],[N_ID]]="","",INDEX(Table1[ID],MATCH(KALINDO[[#This Row],[N_ID]],Table1[N_ID],0)))</f>
        <v/>
      </c>
      <c r="C771" s="29" t="str">
        <f ca="1">IF(KALINDO[[#This Row],[//]]="","",HYPERLINK("[NOTA.xlsx]NOTA!D"&amp;KALINDO[[#This Row],[//]]+2,"&gt;"))</f>
        <v/>
      </c>
      <c r="D771" s="29" t="str">
        <f>IF(KALINDO[[#This Row],[ID NOTA]]="","",INDEX(Table1[QB],MATCH(KALINDO[[#This Row],[ID NOTA]],Table1[ID],0)))</f>
        <v/>
      </c>
      <c r="E77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71" s="29"/>
      <c r="G771" s="30" t="str">
        <f ca="1">IF(KALINDO[[#This Row],[N_ID]]="","",INDEX(INDIRECT($2:$2),KALINDO[[#This Row],[//]]))</f>
        <v/>
      </c>
      <c r="H771" s="30" t="str">
        <f ca="1">IF(KALINDO[[#This Row],[N_ID]]="","",INDEX(INDIRECT($2:$2),KALINDO[[#This Row],[//]]))</f>
        <v/>
      </c>
      <c r="I771" s="32" t="str">
        <f ca="1">IF(KALINDO[[#This Row],[N_ID]]="","",INDEX(INDIRECT($2:$2),KALINDO[[#This Row],[//]]))</f>
        <v/>
      </c>
      <c r="J771" s="32" t="str">
        <f ca="1">IF(KALINDO[[#This Row],[//]]="","",INDEX([3]!db[NB PAJAK],KALINDO[[#This Row],[stt]]-1))</f>
        <v/>
      </c>
      <c r="K771" s="29" t="str">
        <f ca="1">IF(KALINDO[[#This Row],[//]]="","",INDEX(INDIRECT($2:$2),KALINDO[[#This Row],[//]]))</f>
        <v/>
      </c>
      <c r="L771" s="29" t="str">
        <f ca="1">IF(KALINDO[[#This Row],[//]]="","",INDEX(INDIRECT($2:$2),KALINDO[[#This Row],[//]]))</f>
        <v/>
      </c>
      <c r="M771" s="29" t="str">
        <f ca="1">IF(KALINDO[[#This Row],[//]]="","",INDEX(INDIRECT($2:$2),KALINDO[[#This Row],[//]]))</f>
        <v/>
      </c>
      <c r="N771" s="33" t="str">
        <f ca="1">IF(KALINDO[[#This Row],[//]]="","",INDEX(INDIRECT($2:$2),KALINDO[[#This Row],[//]]))</f>
        <v/>
      </c>
      <c r="O771" s="44" t="str">
        <f ca="1">IF(KALINDO[[#This Row],[//]]="","",INDEX(INDIRECT($2:$2),KALINDO[[#This Row],[//]]))</f>
        <v/>
      </c>
      <c r="P771" s="44" t="str">
        <f ca="1">IF(KALINDO[[#This Row],[//]]="","",IF(INDEX(INDIRECT($2:$2),KALINDO[[#This Row],[//]])="","",INDEX(INDIRECT($2:$2),KALINDO[[#This Row],[//]])))</f>
        <v/>
      </c>
      <c r="Q771" s="33" t="str">
        <f ca="1">IF(KALINDO[[#This Row],[//]]="","",INDEX(INDIRECT($2:$2),KALINDO[[#This Row],[//]]))</f>
        <v/>
      </c>
      <c r="R7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71" s="45" t="str">
        <f ca="1">IF(KALINDO[[#This Row],[//]]="","",IF(INDEX(INDIRECT($2:$2),KALINDO[[#This Row],[//]])="","",INDEX(INDIRECT($2:$2),KALINDO[[#This Row],[//]])))</f>
        <v/>
      </c>
      <c r="U771" s="32" t="str">
        <f ca="1">IF(KALINDO[[#This Row],[//]]="","",INDEX(INDIRECT($2:$2),KALINDO[[#This Row],[//]]))</f>
        <v/>
      </c>
      <c r="V771" s="32" t="str">
        <f ca="1">LOWER(SUBSTITUTE(SUBSTITUTE(SUBSTITUTE(SUBSTITUTE(SUBSTITUTE(SUBSTITUTE(SUBSTITUTE(KALINDO[[#This Row],[N.B.nota]]," ",""),"-",""),"(",""),")",""),".",""),",",""),"/",""))</f>
        <v/>
      </c>
      <c r="W771" s="32" t="str">
        <f ca="1">IF(KALINDO[[#This Row],[concat]]="","",MATCH(KALINDO[[#This Row],[concat]],[3]!db[NB NOTA_C],0)+1)</f>
        <v/>
      </c>
      <c r="X771" s="32" t="str">
        <f ca="1">IF(KALINDO[[#This Row],[N.B.nota]]="","",ADDRESS(ROW(KALINDO[QB]),COLUMN(KALINDO[QB]))&amp;":"&amp;ADDRESS(ROW(),COLUMN(KALINDO[QB])))</f>
        <v/>
      </c>
      <c r="Y771" s="46" t="str">
        <f ca="1">IF(KALINDO[[#This Row],[//]]="","",HYPERLINK("[../DB.xlsx]DB!e"&amp;MATCH(KALINDO[[#This Row],[concat]],[3]!db[NB NOTA_C],0)+1,"&gt;"))</f>
        <v/>
      </c>
      <c r="Z771" s="32" t="str">
        <f ca="1">IF(KALINDO[[#This Row],[ID NOTA]]="",INDIRECT(ADDRESS(ROW()-1,COLUMN())),KALINDO[[#This Row],[ID NOTA]])</f>
        <v>ID NOTA_H</v>
      </c>
    </row>
    <row r="772" spans="1:26" x14ac:dyDescent="0.25">
      <c r="A772" s="32"/>
      <c r="B772" s="29" t="str">
        <f>IF(KALINDO[[#This Row],[N_ID]]="","",INDEX(Table1[ID],MATCH(KALINDO[[#This Row],[N_ID]],Table1[N_ID],0)))</f>
        <v/>
      </c>
      <c r="C772" s="29" t="str">
        <f ca="1">IF(KALINDO[[#This Row],[//]]="","",HYPERLINK("[NOTA.xlsx]NOTA!D"&amp;KALINDO[[#This Row],[//]]+2,"&gt;"))</f>
        <v/>
      </c>
      <c r="D772" s="29" t="str">
        <f>IF(KALINDO[[#This Row],[ID NOTA]]="","",INDEX(Table1[QB],MATCH(KALINDO[[#This Row],[ID NOTA]],Table1[ID],0)))</f>
        <v/>
      </c>
      <c r="E77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72" s="29"/>
      <c r="G772" s="30" t="str">
        <f ca="1">IF(KALINDO[[#This Row],[N_ID]]="","",INDEX(INDIRECT($2:$2),KALINDO[[#This Row],[//]]))</f>
        <v/>
      </c>
      <c r="H772" s="30" t="str">
        <f ca="1">IF(KALINDO[[#This Row],[N_ID]]="","",INDEX(INDIRECT($2:$2),KALINDO[[#This Row],[//]]))</f>
        <v/>
      </c>
      <c r="I772" s="32" t="str">
        <f ca="1">IF(KALINDO[[#This Row],[N_ID]]="","",INDEX(INDIRECT($2:$2),KALINDO[[#This Row],[//]]))</f>
        <v/>
      </c>
      <c r="J772" s="32" t="str">
        <f ca="1">IF(KALINDO[[#This Row],[//]]="","",INDEX([3]!db[NB PAJAK],KALINDO[[#This Row],[stt]]-1))</f>
        <v/>
      </c>
      <c r="K772" s="29" t="str">
        <f ca="1">IF(KALINDO[[#This Row],[//]]="","",INDEX(INDIRECT($2:$2),KALINDO[[#This Row],[//]]))</f>
        <v/>
      </c>
      <c r="L772" s="29" t="str">
        <f ca="1">IF(KALINDO[[#This Row],[//]]="","",INDEX(INDIRECT($2:$2),KALINDO[[#This Row],[//]]))</f>
        <v/>
      </c>
      <c r="M772" s="29" t="str">
        <f ca="1">IF(KALINDO[[#This Row],[//]]="","",INDEX(INDIRECT($2:$2),KALINDO[[#This Row],[//]]))</f>
        <v/>
      </c>
      <c r="N772" s="33" t="str">
        <f ca="1">IF(KALINDO[[#This Row],[//]]="","",INDEX(INDIRECT($2:$2),KALINDO[[#This Row],[//]]))</f>
        <v/>
      </c>
      <c r="O772" s="44" t="str">
        <f ca="1">IF(KALINDO[[#This Row],[//]]="","",INDEX(INDIRECT($2:$2),KALINDO[[#This Row],[//]]))</f>
        <v/>
      </c>
      <c r="P772" s="44" t="str">
        <f ca="1">IF(KALINDO[[#This Row],[//]]="","",IF(INDEX(INDIRECT($2:$2),KALINDO[[#This Row],[//]])="","",INDEX(INDIRECT($2:$2),KALINDO[[#This Row],[//]])))</f>
        <v/>
      </c>
      <c r="Q772" s="33" t="str">
        <f ca="1">IF(KALINDO[[#This Row],[//]]="","",INDEX(INDIRECT($2:$2),KALINDO[[#This Row],[//]]))</f>
        <v/>
      </c>
      <c r="R7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72" s="45" t="str">
        <f ca="1">IF(KALINDO[[#This Row],[//]]="","",IF(INDEX(INDIRECT($2:$2),KALINDO[[#This Row],[//]])="","",INDEX(INDIRECT($2:$2),KALINDO[[#This Row],[//]])))</f>
        <v/>
      </c>
      <c r="U772" s="32" t="str">
        <f ca="1">IF(KALINDO[[#This Row],[//]]="","",INDEX(INDIRECT($2:$2),KALINDO[[#This Row],[//]]))</f>
        <v/>
      </c>
      <c r="V772" s="32" t="str">
        <f ca="1">LOWER(SUBSTITUTE(SUBSTITUTE(SUBSTITUTE(SUBSTITUTE(SUBSTITUTE(SUBSTITUTE(SUBSTITUTE(KALINDO[[#This Row],[N.B.nota]]," ",""),"-",""),"(",""),")",""),".",""),",",""),"/",""))</f>
        <v/>
      </c>
      <c r="W772" s="32" t="str">
        <f ca="1">IF(KALINDO[[#This Row],[concat]]="","",MATCH(KALINDO[[#This Row],[concat]],[3]!db[NB NOTA_C],0)+1)</f>
        <v/>
      </c>
      <c r="X772" s="32" t="str">
        <f ca="1">IF(KALINDO[[#This Row],[N.B.nota]]="","",ADDRESS(ROW(KALINDO[QB]),COLUMN(KALINDO[QB]))&amp;":"&amp;ADDRESS(ROW(),COLUMN(KALINDO[QB])))</f>
        <v/>
      </c>
      <c r="Y772" s="46" t="str">
        <f ca="1">IF(KALINDO[[#This Row],[//]]="","",HYPERLINK("[../DB.xlsx]DB!e"&amp;MATCH(KALINDO[[#This Row],[concat]],[3]!db[NB NOTA_C],0)+1,"&gt;"))</f>
        <v/>
      </c>
      <c r="Z772" s="32" t="str">
        <f ca="1">IF(KALINDO[[#This Row],[ID NOTA]]="",INDIRECT(ADDRESS(ROW()-1,COLUMN())),KALINDO[[#This Row],[ID NOTA]])</f>
        <v>ID NOTA_H</v>
      </c>
    </row>
    <row r="773" spans="1:26" x14ac:dyDescent="0.25">
      <c r="A773" s="32"/>
      <c r="B773" s="29" t="str">
        <f>IF(KALINDO[[#This Row],[N_ID]]="","",INDEX(Table1[ID],MATCH(KALINDO[[#This Row],[N_ID]],Table1[N_ID],0)))</f>
        <v/>
      </c>
      <c r="C773" s="29" t="str">
        <f ca="1">IF(KALINDO[[#This Row],[//]]="","",HYPERLINK("[NOTA.xlsx]NOTA!D"&amp;KALINDO[[#This Row],[//]]+2,"&gt;"))</f>
        <v/>
      </c>
      <c r="D773" s="29" t="str">
        <f>IF(KALINDO[[#This Row],[ID NOTA]]="","",INDEX(Table1[QB],MATCH(KALINDO[[#This Row],[ID NOTA]],Table1[ID],0)))</f>
        <v/>
      </c>
      <c r="E77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73" s="29"/>
      <c r="G773" s="30" t="str">
        <f ca="1">IF(KALINDO[[#This Row],[N_ID]]="","",INDEX(INDIRECT($2:$2),KALINDO[[#This Row],[//]]))</f>
        <v/>
      </c>
      <c r="H773" s="30" t="str">
        <f ca="1">IF(KALINDO[[#This Row],[N_ID]]="","",INDEX(INDIRECT($2:$2),KALINDO[[#This Row],[//]]))</f>
        <v/>
      </c>
      <c r="I773" s="32" t="str">
        <f ca="1">IF(KALINDO[[#This Row],[N_ID]]="","",INDEX(INDIRECT($2:$2),KALINDO[[#This Row],[//]]))</f>
        <v/>
      </c>
      <c r="J773" s="32" t="str">
        <f ca="1">IF(KALINDO[[#This Row],[//]]="","",INDEX([3]!db[NB PAJAK],KALINDO[[#This Row],[stt]]-1))</f>
        <v/>
      </c>
      <c r="K773" s="29" t="str">
        <f ca="1">IF(KALINDO[[#This Row],[//]]="","",INDEX(INDIRECT($2:$2),KALINDO[[#This Row],[//]]))</f>
        <v/>
      </c>
      <c r="L773" s="29" t="str">
        <f ca="1">IF(KALINDO[[#This Row],[//]]="","",INDEX(INDIRECT($2:$2),KALINDO[[#This Row],[//]]))</f>
        <v/>
      </c>
      <c r="M773" s="29" t="str">
        <f ca="1">IF(KALINDO[[#This Row],[//]]="","",INDEX(INDIRECT($2:$2),KALINDO[[#This Row],[//]]))</f>
        <v/>
      </c>
      <c r="N773" s="33" t="str">
        <f ca="1">IF(KALINDO[[#This Row],[//]]="","",INDEX(INDIRECT($2:$2),KALINDO[[#This Row],[//]]))</f>
        <v/>
      </c>
      <c r="O773" s="44" t="str">
        <f ca="1">IF(KALINDO[[#This Row],[//]]="","",INDEX(INDIRECT($2:$2),KALINDO[[#This Row],[//]]))</f>
        <v/>
      </c>
      <c r="P773" s="44" t="str">
        <f ca="1">IF(KALINDO[[#This Row],[//]]="","",IF(INDEX(INDIRECT($2:$2),KALINDO[[#This Row],[//]])="","",INDEX(INDIRECT($2:$2),KALINDO[[#This Row],[//]])))</f>
        <v/>
      </c>
      <c r="Q773" s="33" t="str">
        <f ca="1">IF(KALINDO[[#This Row],[//]]="","",INDEX(INDIRECT($2:$2),KALINDO[[#This Row],[//]]))</f>
        <v/>
      </c>
      <c r="R7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73" s="45" t="str">
        <f ca="1">IF(KALINDO[[#This Row],[//]]="","",IF(INDEX(INDIRECT($2:$2),KALINDO[[#This Row],[//]])="","",INDEX(INDIRECT($2:$2),KALINDO[[#This Row],[//]])))</f>
        <v/>
      </c>
      <c r="U773" s="32" t="str">
        <f ca="1">IF(KALINDO[[#This Row],[//]]="","",INDEX(INDIRECT($2:$2),KALINDO[[#This Row],[//]]))</f>
        <v/>
      </c>
      <c r="V773" s="32" t="str">
        <f ca="1">LOWER(SUBSTITUTE(SUBSTITUTE(SUBSTITUTE(SUBSTITUTE(SUBSTITUTE(SUBSTITUTE(SUBSTITUTE(KALINDO[[#This Row],[N.B.nota]]," ",""),"-",""),"(",""),")",""),".",""),",",""),"/",""))</f>
        <v/>
      </c>
      <c r="W773" s="32" t="str">
        <f ca="1">IF(KALINDO[[#This Row],[concat]]="","",MATCH(KALINDO[[#This Row],[concat]],[3]!db[NB NOTA_C],0)+1)</f>
        <v/>
      </c>
      <c r="X773" s="32" t="str">
        <f ca="1">IF(KALINDO[[#This Row],[N.B.nota]]="","",ADDRESS(ROW(KALINDO[QB]),COLUMN(KALINDO[QB]))&amp;":"&amp;ADDRESS(ROW(),COLUMN(KALINDO[QB])))</f>
        <v/>
      </c>
      <c r="Y773" s="46" t="str">
        <f ca="1">IF(KALINDO[[#This Row],[//]]="","",HYPERLINK("[../DB.xlsx]DB!e"&amp;MATCH(KALINDO[[#This Row],[concat]],[3]!db[NB NOTA_C],0)+1,"&gt;"))</f>
        <v/>
      </c>
      <c r="Z773" s="32" t="str">
        <f ca="1">IF(KALINDO[[#This Row],[ID NOTA]]="",INDIRECT(ADDRESS(ROW()-1,COLUMN())),KALINDO[[#This Row],[ID NOTA]])</f>
        <v>ID NOTA_H</v>
      </c>
    </row>
    <row r="774" spans="1:26" x14ac:dyDescent="0.25">
      <c r="A774" s="32"/>
      <c r="B774" s="29" t="str">
        <f>IF(KALINDO[[#This Row],[N_ID]]="","",INDEX(Table1[ID],MATCH(KALINDO[[#This Row],[N_ID]],Table1[N_ID],0)))</f>
        <v/>
      </c>
      <c r="C774" s="29" t="str">
        <f ca="1">IF(KALINDO[[#This Row],[//]]="","",HYPERLINK("[NOTA.xlsx]NOTA!D"&amp;KALINDO[[#This Row],[//]]+2,"&gt;"))</f>
        <v/>
      </c>
      <c r="D774" s="29" t="str">
        <f>IF(KALINDO[[#This Row],[ID NOTA]]="","",INDEX(Table1[QB],MATCH(KALINDO[[#This Row],[ID NOTA]],Table1[ID],0)))</f>
        <v/>
      </c>
      <c r="E77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74" s="29"/>
      <c r="G774" s="30" t="str">
        <f ca="1">IF(KALINDO[[#This Row],[N_ID]]="","",INDEX(INDIRECT($2:$2),KALINDO[[#This Row],[//]]))</f>
        <v/>
      </c>
      <c r="H774" s="30" t="str">
        <f ca="1">IF(KALINDO[[#This Row],[N_ID]]="","",INDEX(INDIRECT($2:$2),KALINDO[[#This Row],[//]]))</f>
        <v/>
      </c>
      <c r="I774" s="32" t="str">
        <f ca="1">IF(KALINDO[[#This Row],[N_ID]]="","",INDEX(INDIRECT($2:$2),KALINDO[[#This Row],[//]]))</f>
        <v/>
      </c>
      <c r="J774" s="32" t="str">
        <f ca="1">IF(KALINDO[[#This Row],[//]]="","",INDEX([3]!db[NB PAJAK],KALINDO[[#This Row],[stt]]-1))</f>
        <v/>
      </c>
      <c r="K774" s="29" t="str">
        <f ca="1">IF(KALINDO[[#This Row],[//]]="","",INDEX(INDIRECT($2:$2),KALINDO[[#This Row],[//]]))</f>
        <v/>
      </c>
      <c r="L774" s="29" t="str">
        <f ca="1">IF(KALINDO[[#This Row],[//]]="","",INDEX(INDIRECT($2:$2),KALINDO[[#This Row],[//]]))</f>
        <v/>
      </c>
      <c r="M774" s="29" t="str">
        <f ca="1">IF(KALINDO[[#This Row],[//]]="","",INDEX(INDIRECT($2:$2),KALINDO[[#This Row],[//]]))</f>
        <v/>
      </c>
      <c r="N774" s="33" t="str">
        <f ca="1">IF(KALINDO[[#This Row],[//]]="","",INDEX(INDIRECT($2:$2),KALINDO[[#This Row],[//]]))</f>
        <v/>
      </c>
      <c r="O774" s="44" t="str">
        <f ca="1">IF(KALINDO[[#This Row],[//]]="","",INDEX(INDIRECT($2:$2),KALINDO[[#This Row],[//]]))</f>
        <v/>
      </c>
      <c r="P774" s="44" t="str">
        <f ca="1">IF(KALINDO[[#This Row],[//]]="","",IF(INDEX(INDIRECT($2:$2),KALINDO[[#This Row],[//]])="","",INDEX(INDIRECT($2:$2),KALINDO[[#This Row],[//]])))</f>
        <v/>
      </c>
      <c r="Q774" s="33" t="str">
        <f ca="1">IF(KALINDO[[#This Row],[//]]="","",INDEX(INDIRECT($2:$2),KALINDO[[#This Row],[//]]))</f>
        <v/>
      </c>
      <c r="R7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74" s="45" t="str">
        <f ca="1">IF(KALINDO[[#This Row],[//]]="","",IF(INDEX(INDIRECT($2:$2),KALINDO[[#This Row],[//]])="","",INDEX(INDIRECT($2:$2),KALINDO[[#This Row],[//]])))</f>
        <v/>
      </c>
      <c r="U774" s="32" t="str">
        <f ca="1">IF(KALINDO[[#This Row],[//]]="","",INDEX(INDIRECT($2:$2),KALINDO[[#This Row],[//]]))</f>
        <v/>
      </c>
      <c r="V774" s="32" t="str">
        <f ca="1">LOWER(SUBSTITUTE(SUBSTITUTE(SUBSTITUTE(SUBSTITUTE(SUBSTITUTE(SUBSTITUTE(SUBSTITUTE(KALINDO[[#This Row],[N.B.nota]]," ",""),"-",""),"(",""),")",""),".",""),",",""),"/",""))</f>
        <v/>
      </c>
      <c r="W774" s="32" t="str">
        <f ca="1">IF(KALINDO[[#This Row],[concat]]="","",MATCH(KALINDO[[#This Row],[concat]],[3]!db[NB NOTA_C],0)+1)</f>
        <v/>
      </c>
      <c r="X774" s="32" t="str">
        <f ca="1">IF(KALINDO[[#This Row],[N.B.nota]]="","",ADDRESS(ROW(KALINDO[QB]),COLUMN(KALINDO[QB]))&amp;":"&amp;ADDRESS(ROW(),COLUMN(KALINDO[QB])))</f>
        <v/>
      </c>
      <c r="Y774" s="46" t="str">
        <f ca="1">IF(KALINDO[[#This Row],[//]]="","",HYPERLINK("[../DB.xlsx]DB!e"&amp;MATCH(KALINDO[[#This Row],[concat]],[3]!db[NB NOTA_C],0)+1,"&gt;"))</f>
        <v/>
      </c>
      <c r="Z774" s="32" t="str">
        <f ca="1">IF(KALINDO[[#This Row],[ID NOTA]]="",INDIRECT(ADDRESS(ROW()-1,COLUMN())),KALINDO[[#This Row],[ID NOTA]])</f>
        <v>ID NOTA_H</v>
      </c>
    </row>
    <row r="775" spans="1:26" x14ac:dyDescent="0.25">
      <c r="A775" s="32"/>
      <c r="B775" s="29" t="str">
        <f>IF(KALINDO[[#This Row],[N_ID]]="","",INDEX(Table1[ID],MATCH(KALINDO[[#This Row],[N_ID]],Table1[N_ID],0)))</f>
        <v/>
      </c>
      <c r="C775" s="29" t="str">
        <f ca="1">IF(KALINDO[[#This Row],[//]]="","",HYPERLINK("[NOTA.xlsx]NOTA!D"&amp;KALINDO[[#This Row],[//]]+2,"&gt;"))</f>
        <v/>
      </c>
      <c r="D775" s="29" t="str">
        <f>IF(KALINDO[[#This Row],[ID NOTA]]="","",INDEX(Table1[QB],MATCH(KALINDO[[#This Row],[ID NOTA]],Table1[ID],0)))</f>
        <v/>
      </c>
      <c r="E77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75" s="29"/>
      <c r="G775" s="30" t="str">
        <f ca="1">IF(KALINDO[[#This Row],[N_ID]]="","",INDEX(INDIRECT($2:$2),KALINDO[[#This Row],[//]]))</f>
        <v/>
      </c>
      <c r="H775" s="30" t="str">
        <f ca="1">IF(KALINDO[[#This Row],[N_ID]]="","",INDEX(INDIRECT($2:$2),KALINDO[[#This Row],[//]]))</f>
        <v/>
      </c>
      <c r="I775" s="32" t="str">
        <f ca="1">IF(KALINDO[[#This Row],[N_ID]]="","",INDEX(INDIRECT($2:$2),KALINDO[[#This Row],[//]]))</f>
        <v/>
      </c>
      <c r="J775" s="32" t="str">
        <f ca="1">IF(KALINDO[[#This Row],[//]]="","",INDEX([3]!db[NB PAJAK],KALINDO[[#This Row],[stt]]-1))</f>
        <v/>
      </c>
      <c r="K775" s="29" t="str">
        <f ca="1">IF(KALINDO[[#This Row],[//]]="","",INDEX(INDIRECT($2:$2),KALINDO[[#This Row],[//]]))</f>
        <v/>
      </c>
      <c r="L775" s="29" t="str">
        <f ca="1">IF(KALINDO[[#This Row],[//]]="","",INDEX(INDIRECT($2:$2),KALINDO[[#This Row],[//]]))</f>
        <v/>
      </c>
      <c r="M775" s="29" t="str">
        <f ca="1">IF(KALINDO[[#This Row],[//]]="","",INDEX(INDIRECT($2:$2),KALINDO[[#This Row],[//]]))</f>
        <v/>
      </c>
      <c r="N775" s="33" t="str">
        <f ca="1">IF(KALINDO[[#This Row],[//]]="","",INDEX(INDIRECT($2:$2),KALINDO[[#This Row],[//]]))</f>
        <v/>
      </c>
      <c r="O775" s="44" t="str">
        <f ca="1">IF(KALINDO[[#This Row],[//]]="","",INDEX(INDIRECT($2:$2),KALINDO[[#This Row],[//]]))</f>
        <v/>
      </c>
      <c r="P775" s="44" t="str">
        <f ca="1">IF(KALINDO[[#This Row],[//]]="","",IF(INDEX(INDIRECT($2:$2),KALINDO[[#This Row],[//]])="","",INDEX(INDIRECT($2:$2),KALINDO[[#This Row],[//]])))</f>
        <v/>
      </c>
      <c r="Q775" s="33" t="str">
        <f ca="1">IF(KALINDO[[#This Row],[//]]="","",INDEX(INDIRECT($2:$2),KALINDO[[#This Row],[//]]))</f>
        <v/>
      </c>
      <c r="R7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75" s="45" t="str">
        <f ca="1">IF(KALINDO[[#This Row],[//]]="","",IF(INDEX(INDIRECT($2:$2),KALINDO[[#This Row],[//]])="","",INDEX(INDIRECT($2:$2),KALINDO[[#This Row],[//]])))</f>
        <v/>
      </c>
      <c r="U775" s="32" t="str">
        <f ca="1">IF(KALINDO[[#This Row],[//]]="","",INDEX(INDIRECT($2:$2),KALINDO[[#This Row],[//]]))</f>
        <v/>
      </c>
      <c r="V775" s="32" t="str">
        <f ca="1">LOWER(SUBSTITUTE(SUBSTITUTE(SUBSTITUTE(SUBSTITUTE(SUBSTITUTE(SUBSTITUTE(SUBSTITUTE(KALINDO[[#This Row],[N.B.nota]]," ",""),"-",""),"(",""),")",""),".",""),",",""),"/",""))</f>
        <v/>
      </c>
      <c r="W775" s="32" t="str">
        <f ca="1">IF(KALINDO[[#This Row],[concat]]="","",MATCH(KALINDO[[#This Row],[concat]],[3]!db[NB NOTA_C],0)+1)</f>
        <v/>
      </c>
      <c r="X775" s="32" t="str">
        <f ca="1">IF(KALINDO[[#This Row],[N.B.nota]]="","",ADDRESS(ROW(KALINDO[QB]),COLUMN(KALINDO[QB]))&amp;":"&amp;ADDRESS(ROW(),COLUMN(KALINDO[QB])))</f>
        <v/>
      </c>
      <c r="Y775" s="46" t="str">
        <f ca="1">IF(KALINDO[[#This Row],[//]]="","",HYPERLINK("[../DB.xlsx]DB!e"&amp;MATCH(KALINDO[[#This Row],[concat]],[3]!db[NB NOTA_C],0)+1,"&gt;"))</f>
        <v/>
      </c>
      <c r="Z775" s="32" t="str">
        <f ca="1">IF(KALINDO[[#This Row],[ID NOTA]]="",INDIRECT(ADDRESS(ROW()-1,COLUMN())),KALINDO[[#This Row],[ID NOTA]])</f>
        <v>ID NOTA_H</v>
      </c>
    </row>
    <row r="776" spans="1:26" x14ac:dyDescent="0.25">
      <c r="A776" s="32"/>
      <c r="B776" s="29" t="str">
        <f>IF(KALINDO[[#This Row],[N_ID]]="","",INDEX(Table1[ID],MATCH(KALINDO[[#This Row],[N_ID]],Table1[N_ID],0)))</f>
        <v/>
      </c>
      <c r="C776" s="29" t="str">
        <f ca="1">IF(KALINDO[[#This Row],[//]]="","",HYPERLINK("[NOTA.xlsx]NOTA!D"&amp;KALINDO[[#This Row],[//]]+2,"&gt;"))</f>
        <v/>
      </c>
      <c r="D776" s="29" t="str">
        <f>IF(KALINDO[[#This Row],[ID NOTA]]="","",INDEX(Table1[QB],MATCH(KALINDO[[#This Row],[ID NOTA]],Table1[ID],0)))</f>
        <v/>
      </c>
      <c r="E77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76" s="29"/>
      <c r="G776" s="30" t="str">
        <f ca="1">IF(KALINDO[[#This Row],[N_ID]]="","",INDEX(INDIRECT($2:$2),KALINDO[[#This Row],[//]]))</f>
        <v/>
      </c>
      <c r="H776" s="30" t="str">
        <f ca="1">IF(KALINDO[[#This Row],[N_ID]]="","",INDEX(INDIRECT($2:$2),KALINDO[[#This Row],[//]]))</f>
        <v/>
      </c>
      <c r="I776" s="32" t="str">
        <f ca="1">IF(KALINDO[[#This Row],[N_ID]]="","",INDEX(INDIRECT($2:$2),KALINDO[[#This Row],[//]]))</f>
        <v/>
      </c>
      <c r="J776" s="32" t="str">
        <f ca="1">IF(KALINDO[[#This Row],[//]]="","",INDEX([3]!db[NB PAJAK],KALINDO[[#This Row],[stt]]-1))</f>
        <v/>
      </c>
      <c r="K776" s="29" t="str">
        <f ca="1">IF(KALINDO[[#This Row],[//]]="","",INDEX(INDIRECT($2:$2),KALINDO[[#This Row],[//]]))</f>
        <v/>
      </c>
      <c r="L776" s="29" t="str">
        <f ca="1">IF(KALINDO[[#This Row],[//]]="","",INDEX(INDIRECT($2:$2),KALINDO[[#This Row],[//]]))</f>
        <v/>
      </c>
      <c r="M776" s="29" t="str">
        <f ca="1">IF(KALINDO[[#This Row],[//]]="","",INDEX(INDIRECT($2:$2),KALINDO[[#This Row],[//]]))</f>
        <v/>
      </c>
      <c r="N776" s="33" t="str">
        <f ca="1">IF(KALINDO[[#This Row],[//]]="","",INDEX(INDIRECT($2:$2),KALINDO[[#This Row],[//]]))</f>
        <v/>
      </c>
      <c r="O776" s="44" t="str">
        <f ca="1">IF(KALINDO[[#This Row],[//]]="","",INDEX(INDIRECT($2:$2),KALINDO[[#This Row],[//]]))</f>
        <v/>
      </c>
      <c r="P776" s="44" t="str">
        <f ca="1">IF(KALINDO[[#This Row],[//]]="","",IF(INDEX(INDIRECT($2:$2),KALINDO[[#This Row],[//]])="","",INDEX(INDIRECT($2:$2),KALINDO[[#This Row],[//]])))</f>
        <v/>
      </c>
      <c r="Q776" s="33" t="str">
        <f ca="1">IF(KALINDO[[#This Row],[//]]="","",INDEX(INDIRECT($2:$2),KALINDO[[#This Row],[//]]))</f>
        <v/>
      </c>
      <c r="R7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76" s="45" t="str">
        <f ca="1">IF(KALINDO[[#This Row],[//]]="","",IF(INDEX(INDIRECT($2:$2),KALINDO[[#This Row],[//]])="","",INDEX(INDIRECT($2:$2),KALINDO[[#This Row],[//]])))</f>
        <v/>
      </c>
      <c r="U776" s="32" t="str">
        <f ca="1">IF(KALINDO[[#This Row],[//]]="","",INDEX(INDIRECT($2:$2),KALINDO[[#This Row],[//]]))</f>
        <v/>
      </c>
      <c r="V776" s="32" t="str">
        <f ca="1">LOWER(SUBSTITUTE(SUBSTITUTE(SUBSTITUTE(SUBSTITUTE(SUBSTITUTE(SUBSTITUTE(SUBSTITUTE(KALINDO[[#This Row],[N.B.nota]]," ",""),"-",""),"(",""),")",""),".",""),",",""),"/",""))</f>
        <v/>
      </c>
      <c r="W776" s="32" t="str">
        <f ca="1">IF(KALINDO[[#This Row],[concat]]="","",MATCH(KALINDO[[#This Row],[concat]],[3]!db[NB NOTA_C],0)+1)</f>
        <v/>
      </c>
      <c r="X776" s="32" t="str">
        <f ca="1">IF(KALINDO[[#This Row],[N.B.nota]]="","",ADDRESS(ROW(KALINDO[QB]),COLUMN(KALINDO[QB]))&amp;":"&amp;ADDRESS(ROW(),COLUMN(KALINDO[QB])))</f>
        <v/>
      </c>
      <c r="Y776" s="46" t="str">
        <f ca="1">IF(KALINDO[[#This Row],[//]]="","",HYPERLINK("[../DB.xlsx]DB!e"&amp;MATCH(KALINDO[[#This Row],[concat]],[3]!db[NB NOTA_C],0)+1,"&gt;"))</f>
        <v/>
      </c>
      <c r="Z776" s="32" t="str">
        <f ca="1">IF(KALINDO[[#This Row],[ID NOTA]]="",INDIRECT(ADDRESS(ROW()-1,COLUMN())),KALINDO[[#This Row],[ID NOTA]])</f>
        <v>ID NOTA_H</v>
      </c>
    </row>
    <row r="777" spans="1:26" x14ac:dyDescent="0.25">
      <c r="A777" s="32"/>
      <c r="B777" s="29" t="str">
        <f>IF(KALINDO[[#This Row],[N_ID]]="","",INDEX(Table1[ID],MATCH(KALINDO[[#This Row],[N_ID]],Table1[N_ID],0)))</f>
        <v/>
      </c>
      <c r="C777" s="29" t="str">
        <f ca="1">IF(KALINDO[[#This Row],[//]]="","",HYPERLINK("[NOTA.xlsx]NOTA!D"&amp;KALINDO[[#This Row],[//]]+2,"&gt;"))</f>
        <v/>
      </c>
      <c r="D777" s="29" t="str">
        <f>IF(KALINDO[[#This Row],[ID NOTA]]="","",INDEX(Table1[QB],MATCH(KALINDO[[#This Row],[ID NOTA]],Table1[ID],0)))</f>
        <v/>
      </c>
      <c r="E77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77" s="29"/>
      <c r="G777" s="30" t="str">
        <f ca="1">IF(KALINDO[[#This Row],[N_ID]]="","",INDEX(INDIRECT($2:$2),KALINDO[[#This Row],[//]]))</f>
        <v/>
      </c>
      <c r="H777" s="30" t="str">
        <f ca="1">IF(KALINDO[[#This Row],[N_ID]]="","",INDEX(INDIRECT($2:$2),KALINDO[[#This Row],[//]]))</f>
        <v/>
      </c>
      <c r="I777" s="32" t="str">
        <f ca="1">IF(KALINDO[[#This Row],[N_ID]]="","",INDEX(INDIRECT($2:$2),KALINDO[[#This Row],[//]]))</f>
        <v/>
      </c>
      <c r="J777" s="32" t="str">
        <f ca="1">IF(KALINDO[[#This Row],[//]]="","",INDEX([3]!db[NB PAJAK],KALINDO[[#This Row],[stt]]-1))</f>
        <v/>
      </c>
      <c r="K777" s="29" t="str">
        <f ca="1">IF(KALINDO[[#This Row],[//]]="","",INDEX(INDIRECT($2:$2),KALINDO[[#This Row],[//]]))</f>
        <v/>
      </c>
      <c r="L777" s="29" t="str">
        <f ca="1">IF(KALINDO[[#This Row],[//]]="","",INDEX(INDIRECT($2:$2),KALINDO[[#This Row],[//]]))</f>
        <v/>
      </c>
      <c r="M777" s="29" t="str">
        <f ca="1">IF(KALINDO[[#This Row],[//]]="","",INDEX(INDIRECT($2:$2),KALINDO[[#This Row],[//]]))</f>
        <v/>
      </c>
      <c r="N777" s="33" t="str">
        <f ca="1">IF(KALINDO[[#This Row],[//]]="","",INDEX(INDIRECT($2:$2),KALINDO[[#This Row],[//]]))</f>
        <v/>
      </c>
      <c r="O777" s="44" t="str">
        <f ca="1">IF(KALINDO[[#This Row],[//]]="","",INDEX(INDIRECT($2:$2),KALINDO[[#This Row],[//]]))</f>
        <v/>
      </c>
      <c r="P777" s="44" t="str">
        <f ca="1">IF(KALINDO[[#This Row],[//]]="","",IF(INDEX(INDIRECT($2:$2),KALINDO[[#This Row],[//]])="","",INDEX(INDIRECT($2:$2),KALINDO[[#This Row],[//]])))</f>
        <v/>
      </c>
      <c r="Q777" s="33" t="str">
        <f ca="1">IF(KALINDO[[#This Row],[//]]="","",INDEX(INDIRECT($2:$2),KALINDO[[#This Row],[//]]))</f>
        <v/>
      </c>
      <c r="R7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77" s="45" t="str">
        <f ca="1">IF(KALINDO[[#This Row],[//]]="","",IF(INDEX(INDIRECT($2:$2),KALINDO[[#This Row],[//]])="","",INDEX(INDIRECT($2:$2),KALINDO[[#This Row],[//]])))</f>
        <v/>
      </c>
      <c r="U777" s="32" t="str">
        <f ca="1">IF(KALINDO[[#This Row],[//]]="","",INDEX(INDIRECT($2:$2),KALINDO[[#This Row],[//]]))</f>
        <v/>
      </c>
      <c r="V777" s="32" t="str">
        <f ca="1">LOWER(SUBSTITUTE(SUBSTITUTE(SUBSTITUTE(SUBSTITUTE(SUBSTITUTE(SUBSTITUTE(SUBSTITUTE(KALINDO[[#This Row],[N.B.nota]]," ",""),"-",""),"(",""),")",""),".",""),",",""),"/",""))</f>
        <v/>
      </c>
      <c r="W777" s="32" t="str">
        <f ca="1">IF(KALINDO[[#This Row],[concat]]="","",MATCH(KALINDO[[#This Row],[concat]],[3]!db[NB NOTA_C],0)+1)</f>
        <v/>
      </c>
      <c r="X777" s="32" t="str">
        <f ca="1">IF(KALINDO[[#This Row],[N.B.nota]]="","",ADDRESS(ROW(KALINDO[QB]),COLUMN(KALINDO[QB]))&amp;":"&amp;ADDRESS(ROW(),COLUMN(KALINDO[QB])))</f>
        <v/>
      </c>
      <c r="Y777" s="46" t="str">
        <f ca="1">IF(KALINDO[[#This Row],[//]]="","",HYPERLINK("[../DB.xlsx]DB!e"&amp;MATCH(KALINDO[[#This Row],[concat]],[3]!db[NB NOTA_C],0)+1,"&gt;"))</f>
        <v/>
      </c>
      <c r="Z777" s="32" t="str">
        <f ca="1">IF(KALINDO[[#This Row],[ID NOTA]]="",INDIRECT(ADDRESS(ROW()-1,COLUMN())),KALINDO[[#This Row],[ID NOTA]])</f>
        <v>ID NOTA_H</v>
      </c>
    </row>
    <row r="778" spans="1:26" x14ac:dyDescent="0.25">
      <c r="A778" s="32"/>
      <c r="B778" s="29" t="str">
        <f>IF(KALINDO[[#This Row],[N_ID]]="","",INDEX(Table1[ID],MATCH(KALINDO[[#This Row],[N_ID]],Table1[N_ID],0)))</f>
        <v/>
      </c>
      <c r="C778" s="29" t="str">
        <f ca="1">IF(KALINDO[[#This Row],[//]]="","",HYPERLINK("[NOTA.xlsx]NOTA!D"&amp;KALINDO[[#This Row],[//]]+2,"&gt;"))</f>
        <v/>
      </c>
      <c r="D778" s="29" t="str">
        <f>IF(KALINDO[[#This Row],[ID NOTA]]="","",INDEX(Table1[QB],MATCH(KALINDO[[#This Row],[ID NOTA]],Table1[ID],0)))</f>
        <v/>
      </c>
      <c r="E77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78" s="29"/>
      <c r="G778" s="30" t="str">
        <f ca="1">IF(KALINDO[[#This Row],[N_ID]]="","",INDEX(INDIRECT($2:$2),KALINDO[[#This Row],[//]]))</f>
        <v/>
      </c>
      <c r="H778" s="30" t="str">
        <f ca="1">IF(KALINDO[[#This Row],[N_ID]]="","",INDEX(INDIRECT($2:$2),KALINDO[[#This Row],[//]]))</f>
        <v/>
      </c>
      <c r="I778" s="32" t="str">
        <f ca="1">IF(KALINDO[[#This Row],[N_ID]]="","",INDEX(INDIRECT($2:$2),KALINDO[[#This Row],[//]]))</f>
        <v/>
      </c>
      <c r="J778" s="32" t="str">
        <f ca="1">IF(KALINDO[[#This Row],[//]]="","",INDEX([3]!db[NB PAJAK],KALINDO[[#This Row],[stt]]-1))</f>
        <v/>
      </c>
      <c r="K778" s="29" t="str">
        <f ca="1">IF(KALINDO[[#This Row],[//]]="","",INDEX(INDIRECT($2:$2),KALINDO[[#This Row],[//]]))</f>
        <v/>
      </c>
      <c r="L778" s="29" t="str">
        <f ca="1">IF(KALINDO[[#This Row],[//]]="","",INDEX(INDIRECT($2:$2),KALINDO[[#This Row],[//]]))</f>
        <v/>
      </c>
      <c r="M778" s="29" t="str">
        <f ca="1">IF(KALINDO[[#This Row],[//]]="","",INDEX(INDIRECT($2:$2),KALINDO[[#This Row],[//]]))</f>
        <v/>
      </c>
      <c r="N778" s="33" t="str">
        <f ca="1">IF(KALINDO[[#This Row],[//]]="","",INDEX(INDIRECT($2:$2),KALINDO[[#This Row],[//]]))</f>
        <v/>
      </c>
      <c r="O778" s="44" t="str">
        <f ca="1">IF(KALINDO[[#This Row],[//]]="","",INDEX(INDIRECT($2:$2),KALINDO[[#This Row],[//]]))</f>
        <v/>
      </c>
      <c r="P778" s="44" t="str">
        <f ca="1">IF(KALINDO[[#This Row],[//]]="","",IF(INDEX(INDIRECT($2:$2),KALINDO[[#This Row],[//]])="","",INDEX(INDIRECT($2:$2),KALINDO[[#This Row],[//]])))</f>
        <v/>
      </c>
      <c r="Q778" s="33" t="str">
        <f ca="1">IF(KALINDO[[#This Row],[//]]="","",INDEX(INDIRECT($2:$2),KALINDO[[#This Row],[//]]))</f>
        <v/>
      </c>
      <c r="R7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78" s="45" t="str">
        <f ca="1">IF(KALINDO[[#This Row],[//]]="","",IF(INDEX(INDIRECT($2:$2),KALINDO[[#This Row],[//]])="","",INDEX(INDIRECT($2:$2),KALINDO[[#This Row],[//]])))</f>
        <v/>
      </c>
      <c r="U778" s="32" t="str">
        <f ca="1">IF(KALINDO[[#This Row],[//]]="","",INDEX(INDIRECT($2:$2),KALINDO[[#This Row],[//]]))</f>
        <v/>
      </c>
      <c r="V778" s="32" t="str">
        <f ca="1">LOWER(SUBSTITUTE(SUBSTITUTE(SUBSTITUTE(SUBSTITUTE(SUBSTITUTE(SUBSTITUTE(SUBSTITUTE(KALINDO[[#This Row],[N.B.nota]]," ",""),"-",""),"(",""),")",""),".",""),",",""),"/",""))</f>
        <v/>
      </c>
      <c r="W778" s="32" t="str">
        <f ca="1">IF(KALINDO[[#This Row],[concat]]="","",MATCH(KALINDO[[#This Row],[concat]],[3]!db[NB NOTA_C],0)+1)</f>
        <v/>
      </c>
      <c r="X778" s="32" t="str">
        <f ca="1">IF(KALINDO[[#This Row],[N.B.nota]]="","",ADDRESS(ROW(KALINDO[QB]),COLUMN(KALINDO[QB]))&amp;":"&amp;ADDRESS(ROW(),COLUMN(KALINDO[QB])))</f>
        <v/>
      </c>
      <c r="Y778" s="46" t="str">
        <f ca="1">IF(KALINDO[[#This Row],[//]]="","",HYPERLINK("[../DB.xlsx]DB!e"&amp;MATCH(KALINDO[[#This Row],[concat]],[3]!db[NB NOTA_C],0)+1,"&gt;"))</f>
        <v/>
      </c>
      <c r="Z778" s="32" t="str">
        <f ca="1">IF(KALINDO[[#This Row],[ID NOTA]]="",INDIRECT(ADDRESS(ROW()-1,COLUMN())),KALINDO[[#This Row],[ID NOTA]])</f>
        <v>ID NOTA_H</v>
      </c>
    </row>
    <row r="779" spans="1:26" x14ac:dyDescent="0.25">
      <c r="A779" s="32"/>
      <c r="B779" s="29" t="str">
        <f>IF(KALINDO[[#This Row],[N_ID]]="","",INDEX(Table1[ID],MATCH(KALINDO[[#This Row],[N_ID]],Table1[N_ID],0)))</f>
        <v/>
      </c>
      <c r="C779" s="29" t="str">
        <f ca="1">IF(KALINDO[[#This Row],[//]]="","",HYPERLINK("[NOTA.xlsx]NOTA!D"&amp;KALINDO[[#This Row],[//]]+2,"&gt;"))</f>
        <v/>
      </c>
      <c r="D779" s="29" t="str">
        <f>IF(KALINDO[[#This Row],[ID NOTA]]="","",INDEX(Table1[QB],MATCH(KALINDO[[#This Row],[ID NOTA]],Table1[ID],0)))</f>
        <v/>
      </c>
      <c r="E77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79" s="29"/>
      <c r="G779" s="30" t="str">
        <f ca="1">IF(KALINDO[[#This Row],[N_ID]]="","",INDEX(INDIRECT($2:$2),KALINDO[[#This Row],[//]]))</f>
        <v/>
      </c>
      <c r="H779" s="30" t="str">
        <f ca="1">IF(KALINDO[[#This Row],[N_ID]]="","",INDEX(INDIRECT($2:$2),KALINDO[[#This Row],[//]]))</f>
        <v/>
      </c>
      <c r="I779" s="32" t="str">
        <f ca="1">IF(KALINDO[[#This Row],[N_ID]]="","",INDEX(INDIRECT($2:$2),KALINDO[[#This Row],[//]]))</f>
        <v/>
      </c>
      <c r="J779" s="32" t="str">
        <f ca="1">IF(KALINDO[[#This Row],[//]]="","",INDEX([3]!db[NB PAJAK],KALINDO[[#This Row],[stt]]-1))</f>
        <v/>
      </c>
      <c r="K779" s="29" t="str">
        <f ca="1">IF(KALINDO[[#This Row],[//]]="","",INDEX(INDIRECT($2:$2),KALINDO[[#This Row],[//]]))</f>
        <v/>
      </c>
      <c r="L779" s="29" t="str">
        <f ca="1">IF(KALINDO[[#This Row],[//]]="","",INDEX(INDIRECT($2:$2),KALINDO[[#This Row],[//]]))</f>
        <v/>
      </c>
      <c r="M779" s="29" t="str">
        <f ca="1">IF(KALINDO[[#This Row],[//]]="","",INDEX(INDIRECT($2:$2),KALINDO[[#This Row],[//]]))</f>
        <v/>
      </c>
      <c r="N779" s="33" t="str">
        <f ca="1">IF(KALINDO[[#This Row],[//]]="","",INDEX(INDIRECT($2:$2),KALINDO[[#This Row],[//]]))</f>
        <v/>
      </c>
      <c r="O779" s="44" t="str">
        <f ca="1">IF(KALINDO[[#This Row],[//]]="","",INDEX(INDIRECT($2:$2),KALINDO[[#This Row],[//]]))</f>
        <v/>
      </c>
      <c r="P779" s="44" t="str">
        <f ca="1">IF(KALINDO[[#This Row],[//]]="","",IF(INDEX(INDIRECT($2:$2),KALINDO[[#This Row],[//]])="","",INDEX(INDIRECT($2:$2),KALINDO[[#This Row],[//]])))</f>
        <v/>
      </c>
      <c r="Q779" s="33" t="str">
        <f ca="1">IF(KALINDO[[#This Row],[//]]="","",INDEX(INDIRECT($2:$2),KALINDO[[#This Row],[//]]))</f>
        <v/>
      </c>
      <c r="R7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79" s="45" t="str">
        <f ca="1">IF(KALINDO[[#This Row],[//]]="","",IF(INDEX(INDIRECT($2:$2),KALINDO[[#This Row],[//]])="","",INDEX(INDIRECT($2:$2),KALINDO[[#This Row],[//]])))</f>
        <v/>
      </c>
      <c r="U779" s="32" t="str">
        <f ca="1">IF(KALINDO[[#This Row],[//]]="","",INDEX(INDIRECT($2:$2),KALINDO[[#This Row],[//]]))</f>
        <v/>
      </c>
      <c r="V779" s="32" t="str">
        <f ca="1">LOWER(SUBSTITUTE(SUBSTITUTE(SUBSTITUTE(SUBSTITUTE(SUBSTITUTE(SUBSTITUTE(SUBSTITUTE(KALINDO[[#This Row],[N.B.nota]]," ",""),"-",""),"(",""),")",""),".",""),",",""),"/",""))</f>
        <v/>
      </c>
      <c r="W779" s="32" t="str">
        <f ca="1">IF(KALINDO[[#This Row],[concat]]="","",MATCH(KALINDO[[#This Row],[concat]],[3]!db[NB NOTA_C],0)+1)</f>
        <v/>
      </c>
      <c r="X779" s="32" t="str">
        <f ca="1">IF(KALINDO[[#This Row],[N.B.nota]]="","",ADDRESS(ROW(KALINDO[QB]),COLUMN(KALINDO[QB]))&amp;":"&amp;ADDRESS(ROW(),COLUMN(KALINDO[QB])))</f>
        <v/>
      </c>
      <c r="Y779" s="46" t="str">
        <f ca="1">IF(KALINDO[[#This Row],[//]]="","",HYPERLINK("[../DB.xlsx]DB!e"&amp;MATCH(KALINDO[[#This Row],[concat]],[3]!db[NB NOTA_C],0)+1,"&gt;"))</f>
        <v/>
      </c>
      <c r="Z779" s="32" t="str">
        <f ca="1">IF(KALINDO[[#This Row],[ID NOTA]]="",INDIRECT(ADDRESS(ROW()-1,COLUMN())),KALINDO[[#This Row],[ID NOTA]])</f>
        <v>ID NOTA_H</v>
      </c>
    </row>
    <row r="780" spans="1:26" x14ac:dyDescent="0.25">
      <c r="A780" s="32"/>
      <c r="B780" s="29" t="str">
        <f>IF(KALINDO[[#This Row],[N_ID]]="","",INDEX(Table1[ID],MATCH(KALINDO[[#This Row],[N_ID]],Table1[N_ID],0)))</f>
        <v/>
      </c>
      <c r="C780" s="29" t="str">
        <f ca="1">IF(KALINDO[[#This Row],[//]]="","",HYPERLINK("[NOTA.xlsx]NOTA!D"&amp;KALINDO[[#This Row],[//]]+2,"&gt;"))</f>
        <v/>
      </c>
      <c r="D780" s="29" t="str">
        <f>IF(KALINDO[[#This Row],[ID NOTA]]="","",INDEX(Table1[QB],MATCH(KALINDO[[#This Row],[ID NOTA]],Table1[ID],0)))</f>
        <v/>
      </c>
      <c r="E78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80" s="29"/>
      <c r="G780" s="30" t="str">
        <f ca="1">IF(KALINDO[[#This Row],[N_ID]]="","",INDEX(INDIRECT($2:$2),KALINDO[[#This Row],[//]]))</f>
        <v/>
      </c>
      <c r="H780" s="30" t="str">
        <f ca="1">IF(KALINDO[[#This Row],[N_ID]]="","",INDEX(INDIRECT($2:$2),KALINDO[[#This Row],[//]]))</f>
        <v/>
      </c>
      <c r="I780" s="32" t="str">
        <f ca="1">IF(KALINDO[[#This Row],[N_ID]]="","",INDEX(INDIRECT($2:$2),KALINDO[[#This Row],[//]]))</f>
        <v/>
      </c>
      <c r="J780" s="32" t="str">
        <f ca="1">IF(KALINDO[[#This Row],[//]]="","",INDEX([3]!db[NB PAJAK],KALINDO[[#This Row],[stt]]-1))</f>
        <v/>
      </c>
      <c r="K780" s="29" t="str">
        <f ca="1">IF(KALINDO[[#This Row],[//]]="","",INDEX(INDIRECT($2:$2),KALINDO[[#This Row],[//]]))</f>
        <v/>
      </c>
      <c r="L780" s="29" t="str">
        <f ca="1">IF(KALINDO[[#This Row],[//]]="","",INDEX(INDIRECT($2:$2),KALINDO[[#This Row],[//]]))</f>
        <v/>
      </c>
      <c r="M780" s="29" t="str">
        <f ca="1">IF(KALINDO[[#This Row],[//]]="","",INDEX(INDIRECT($2:$2),KALINDO[[#This Row],[//]]))</f>
        <v/>
      </c>
      <c r="N780" s="33" t="str">
        <f ca="1">IF(KALINDO[[#This Row],[//]]="","",INDEX(INDIRECT($2:$2),KALINDO[[#This Row],[//]]))</f>
        <v/>
      </c>
      <c r="O780" s="44" t="str">
        <f ca="1">IF(KALINDO[[#This Row],[//]]="","",INDEX(INDIRECT($2:$2),KALINDO[[#This Row],[//]]))</f>
        <v/>
      </c>
      <c r="P780" s="44" t="str">
        <f ca="1">IF(KALINDO[[#This Row],[//]]="","",IF(INDEX(INDIRECT($2:$2),KALINDO[[#This Row],[//]])="","",INDEX(INDIRECT($2:$2),KALINDO[[#This Row],[//]])))</f>
        <v/>
      </c>
      <c r="Q780" s="33" t="str">
        <f ca="1">IF(KALINDO[[#This Row],[//]]="","",INDEX(INDIRECT($2:$2),KALINDO[[#This Row],[//]]))</f>
        <v/>
      </c>
      <c r="R7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80" s="45" t="str">
        <f ca="1">IF(KALINDO[[#This Row],[//]]="","",IF(INDEX(INDIRECT($2:$2),KALINDO[[#This Row],[//]])="","",INDEX(INDIRECT($2:$2),KALINDO[[#This Row],[//]])))</f>
        <v/>
      </c>
      <c r="U780" s="32" t="str">
        <f ca="1">IF(KALINDO[[#This Row],[//]]="","",INDEX(INDIRECT($2:$2),KALINDO[[#This Row],[//]]))</f>
        <v/>
      </c>
      <c r="V780" s="32" t="str">
        <f ca="1">LOWER(SUBSTITUTE(SUBSTITUTE(SUBSTITUTE(SUBSTITUTE(SUBSTITUTE(SUBSTITUTE(SUBSTITUTE(KALINDO[[#This Row],[N.B.nota]]," ",""),"-",""),"(",""),")",""),".",""),",",""),"/",""))</f>
        <v/>
      </c>
      <c r="W780" s="32" t="str">
        <f ca="1">IF(KALINDO[[#This Row],[concat]]="","",MATCH(KALINDO[[#This Row],[concat]],[3]!db[NB NOTA_C],0)+1)</f>
        <v/>
      </c>
      <c r="X780" s="32" t="str">
        <f ca="1">IF(KALINDO[[#This Row],[N.B.nota]]="","",ADDRESS(ROW(KALINDO[QB]),COLUMN(KALINDO[QB]))&amp;":"&amp;ADDRESS(ROW(),COLUMN(KALINDO[QB])))</f>
        <v/>
      </c>
      <c r="Y780" s="46" t="str">
        <f ca="1">IF(KALINDO[[#This Row],[//]]="","",HYPERLINK("[../DB.xlsx]DB!e"&amp;MATCH(KALINDO[[#This Row],[concat]],[3]!db[NB NOTA_C],0)+1,"&gt;"))</f>
        <v/>
      </c>
      <c r="Z780" s="32" t="str">
        <f ca="1">IF(KALINDO[[#This Row],[ID NOTA]]="",INDIRECT(ADDRESS(ROW()-1,COLUMN())),KALINDO[[#This Row],[ID NOTA]])</f>
        <v>ID NOTA_H</v>
      </c>
    </row>
    <row r="781" spans="1:26" x14ac:dyDescent="0.25">
      <c r="A781" s="32"/>
      <c r="B781" s="29" t="str">
        <f>IF(KALINDO[[#This Row],[N_ID]]="","",INDEX(Table1[ID],MATCH(KALINDO[[#This Row],[N_ID]],Table1[N_ID],0)))</f>
        <v/>
      </c>
      <c r="C781" s="29" t="str">
        <f ca="1">IF(KALINDO[[#This Row],[//]]="","",HYPERLINK("[NOTA.xlsx]NOTA!D"&amp;KALINDO[[#This Row],[//]]+2,"&gt;"))</f>
        <v/>
      </c>
      <c r="D781" s="29" t="str">
        <f>IF(KALINDO[[#This Row],[ID NOTA]]="","",INDEX(Table1[QB],MATCH(KALINDO[[#This Row],[ID NOTA]],Table1[ID],0)))</f>
        <v/>
      </c>
      <c r="E78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81" s="29"/>
      <c r="G781" s="30" t="str">
        <f ca="1">IF(KALINDO[[#This Row],[N_ID]]="","",INDEX(INDIRECT($2:$2),KALINDO[[#This Row],[//]]))</f>
        <v/>
      </c>
      <c r="H781" s="30" t="str">
        <f ca="1">IF(KALINDO[[#This Row],[N_ID]]="","",INDEX(INDIRECT($2:$2),KALINDO[[#This Row],[//]]))</f>
        <v/>
      </c>
      <c r="I781" s="32" t="str">
        <f ca="1">IF(KALINDO[[#This Row],[N_ID]]="","",INDEX(INDIRECT($2:$2),KALINDO[[#This Row],[//]]))</f>
        <v/>
      </c>
      <c r="J781" s="32" t="str">
        <f ca="1">IF(KALINDO[[#This Row],[//]]="","",INDEX([3]!db[NB PAJAK],KALINDO[[#This Row],[stt]]-1))</f>
        <v/>
      </c>
      <c r="K781" s="29" t="str">
        <f ca="1">IF(KALINDO[[#This Row],[//]]="","",INDEX(INDIRECT($2:$2),KALINDO[[#This Row],[//]]))</f>
        <v/>
      </c>
      <c r="L781" s="29" t="str">
        <f ca="1">IF(KALINDO[[#This Row],[//]]="","",INDEX(INDIRECT($2:$2),KALINDO[[#This Row],[//]]))</f>
        <v/>
      </c>
      <c r="M781" s="29" t="str">
        <f ca="1">IF(KALINDO[[#This Row],[//]]="","",INDEX(INDIRECT($2:$2),KALINDO[[#This Row],[//]]))</f>
        <v/>
      </c>
      <c r="N781" s="33" t="str">
        <f ca="1">IF(KALINDO[[#This Row],[//]]="","",INDEX(INDIRECT($2:$2),KALINDO[[#This Row],[//]]))</f>
        <v/>
      </c>
      <c r="O781" s="44" t="str">
        <f ca="1">IF(KALINDO[[#This Row],[//]]="","",INDEX(INDIRECT($2:$2),KALINDO[[#This Row],[//]]))</f>
        <v/>
      </c>
      <c r="P781" s="44" t="str">
        <f ca="1">IF(KALINDO[[#This Row],[//]]="","",IF(INDEX(INDIRECT($2:$2),KALINDO[[#This Row],[//]])="","",INDEX(INDIRECT($2:$2),KALINDO[[#This Row],[//]])))</f>
        <v/>
      </c>
      <c r="Q781" s="33" t="str">
        <f ca="1">IF(KALINDO[[#This Row],[//]]="","",INDEX(INDIRECT($2:$2),KALINDO[[#This Row],[//]]))</f>
        <v/>
      </c>
      <c r="R7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81" s="45" t="str">
        <f ca="1">IF(KALINDO[[#This Row],[//]]="","",IF(INDEX(INDIRECT($2:$2),KALINDO[[#This Row],[//]])="","",INDEX(INDIRECT($2:$2),KALINDO[[#This Row],[//]])))</f>
        <v/>
      </c>
      <c r="U781" s="32" t="str">
        <f ca="1">IF(KALINDO[[#This Row],[//]]="","",INDEX(INDIRECT($2:$2),KALINDO[[#This Row],[//]]))</f>
        <v/>
      </c>
      <c r="V781" s="32" t="str">
        <f ca="1">LOWER(SUBSTITUTE(SUBSTITUTE(SUBSTITUTE(SUBSTITUTE(SUBSTITUTE(SUBSTITUTE(SUBSTITUTE(KALINDO[[#This Row],[N.B.nota]]," ",""),"-",""),"(",""),")",""),".",""),",",""),"/",""))</f>
        <v/>
      </c>
      <c r="W781" s="32" t="str">
        <f ca="1">IF(KALINDO[[#This Row],[concat]]="","",MATCH(KALINDO[[#This Row],[concat]],[3]!db[NB NOTA_C],0)+1)</f>
        <v/>
      </c>
      <c r="X781" s="32" t="str">
        <f ca="1">IF(KALINDO[[#This Row],[N.B.nota]]="","",ADDRESS(ROW(KALINDO[QB]),COLUMN(KALINDO[QB]))&amp;":"&amp;ADDRESS(ROW(),COLUMN(KALINDO[QB])))</f>
        <v/>
      </c>
      <c r="Y781" s="46" t="str">
        <f ca="1">IF(KALINDO[[#This Row],[//]]="","",HYPERLINK("[../DB.xlsx]DB!e"&amp;MATCH(KALINDO[[#This Row],[concat]],[3]!db[NB NOTA_C],0)+1,"&gt;"))</f>
        <v/>
      </c>
      <c r="Z781" s="32" t="str">
        <f ca="1">IF(KALINDO[[#This Row],[ID NOTA]]="",INDIRECT(ADDRESS(ROW()-1,COLUMN())),KALINDO[[#This Row],[ID NOTA]])</f>
        <v>ID NOTA_H</v>
      </c>
    </row>
    <row r="782" spans="1:26" x14ac:dyDescent="0.25">
      <c r="A782" s="32"/>
      <c r="B782" s="29" t="str">
        <f>IF(KALINDO[[#This Row],[N_ID]]="","",INDEX(Table1[ID],MATCH(KALINDO[[#This Row],[N_ID]],Table1[N_ID],0)))</f>
        <v/>
      </c>
      <c r="C782" s="29" t="str">
        <f ca="1">IF(KALINDO[[#This Row],[//]]="","",HYPERLINK("[NOTA.xlsx]NOTA!D"&amp;KALINDO[[#This Row],[//]]+2,"&gt;"))</f>
        <v/>
      </c>
      <c r="D782" s="29" t="str">
        <f>IF(KALINDO[[#This Row],[ID NOTA]]="","",INDEX(Table1[QB],MATCH(KALINDO[[#This Row],[ID NOTA]],Table1[ID],0)))</f>
        <v/>
      </c>
      <c r="E78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82" s="29"/>
      <c r="G782" s="30" t="str">
        <f ca="1">IF(KALINDO[[#This Row],[N_ID]]="","",INDEX(INDIRECT($2:$2),KALINDO[[#This Row],[//]]))</f>
        <v/>
      </c>
      <c r="H782" s="30" t="str">
        <f ca="1">IF(KALINDO[[#This Row],[N_ID]]="","",INDEX(INDIRECT($2:$2),KALINDO[[#This Row],[//]]))</f>
        <v/>
      </c>
      <c r="I782" s="32" t="str">
        <f ca="1">IF(KALINDO[[#This Row],[N_ID]]="","",INDEX(INDIRECT($2:$2),KALINDO[[#This Row],[//]]))</f>
        <v/>
      </c>
      <c r="J782" s="32" t="str">
        <f ca="1">IF(KALINDO[[#This Row],[//]]="","",INDEX([3]!db[NB PAJAK],KALINDO[[#This Row],[stt]]-1))</f>
        <v/>
      </c>
      <c r="K782" s="29" t="str">
        <f ca="1">IF(KALINDO[[#This Row],[//]]="","",INDEX(INDIRECT($2:$2),KALINDO[[#This Row],[//]]))</f>
        <v/>
      </c>
      <c r="L782" s="29" t="str">
        <f ca="1">IF(KALINDO[[#This Row],[//]]="","",INDEX(INDIRECT($2:$2),KALINDO[[#This Row],[//]]))</f>
        <v/>
      </c>
      <c r="M782" s="29" t="str">
        <f ca="1">IF(KALINDO[[#This Row],[//]]="","",INDEX(INDIRECT($2:$2),KALINDO[[#This Row],[//]]))</f>
        <v/>
      </c>
      <c r="N782" s="33" t="str">
        <f ca="1">IF(KALINDO[[#This Row],[//]]="","",INDEX(INDIRECT($2:$2),KALINDO[[#This Row],[//]]))</f>
        <v/>
      </c>
      <c r="O782" s="44" t="str">
        <f ca="1">IF(KALINDO[[#This Row],[//]]="","",INDEX(INDIRECT($2:$2),KALINDO[[#This Row],[//]]))</f>
        <v/>
      </c>
      <c r="P782" s="44" t="str">
        <f ca="1">IF(KALINDO[[#This Row],[//]]="","",IF(INDEX(INDIRECT($2:$2),KALINDO[[#This Row],[//]])="","",INDEX(INDIRECT($2:$2),KALINDO[[#This Row],[//]])))</f>
        <v/>
      </c>
      <c r="Q782" s="33" t="str">
        <f ca="1">IF(KALINDO[[#This Row],[//]]="","",INDEX(INDIRECT($2:$2),KALINDO[[#This Row],[//]]))</f>
        <v/>
      </c>
      <c r="R7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82" s="45" t="str">
        <f ca="1">IF(KALINDO[[#This Row],[//]]="","",IF(INDEX(INDIRECT($2:$2),KALINDO[[#This Row],[//]])="","",INDEX(INDIRECT($2:$2),KALINDO[[#This Row],[//]])))</f>
        <v/>
      </c>
      <c r="U782" s="32" t="str">
        <f ca="1">IF(KALINDO[[#This Row],[//]]="","",INDEX(INDIRECT($2:$2),KALINDO[[#This Row],[//]]))</f>
        <v/>
      </c>
      <c r="V782" s="32" t="str">
        <f ca="1">LOWER(SUBSTITUTE(SUBSTITUTE(SUBSTITUTE(SUBSTITUTE(SUBSTITUTE(SUBSTITUTE(SUBSTITUTE(KALINDO[[#This Row],[N.B.nota]]," ",""),"-",""),"(",""),")",""),".",""),",",""),"/",""))</f>
        <v/>
      </c>
      <c r="W782" s="32" t="str">
        <f ca="1">IF(KALINDO[[#This Row],[concat]]="","",MATCH(KALINDO[[#This Row],[concat]],[3]!db[NB NOTA_C],0)+1)</f>
        <v/>
      </c>
      <c r="X782" s="32" t="str">
        <f ca="1">IF(KALINDO[[#This Row],[N.B.nota]]="","",ADDRESS(ROW(KALINDO[QB]),COLUMN(KALINDO[QB]))&amp;":"&amp;ADDRESS(ROW(),COLUMN(KALINDO[QB])))</f>
        <v/>
      </c>
      <c r="Y782" s="46" t="str">
        <f ca="1">IF(KALINDO[[#This Row],[//]]="","",HYPERLINK("[../DB.xlsx]DB!e"&amp;MATCH(KALINDO[[#This Row],[concat]],[3]!db[NB NOTA_C],0)+1,"&gt;"))</f>
        <v/>
      </c>
      <c r="Z782" s="32" t="str">
        <f ca="1">IF(KALINDO[[#This Row],[ID NOTA]]="",INDIRECT(ADDRESS(ROW()-1,COLUMN())),KALINDO[[#This Row],[ID NOTA]])</f>
        <v>ID NOTA_H</v>
      </c>
    </row>
    <row r="783" spans="1:26" x14ac:dyDescent="0.25">
      <c r="A783" s="32"/>
      <c r="B783" s="29" t="str">
        <f>IF(KALINDO[[#This Row],[N_ID]]="","",INDEX(Table1[ID],MATCH(KALINDO[[#This Row],[N_ID]],Table1[N_ID],0)))</f>
        <v/>
      </c>
      <c r="C783" s="29" t="str">
        <f ca="1">IF(KALINDO[[#This Row],[//]]="","",HYPERLINK("[NOTA.xlsx]NOTA!D"&amp;KALINDO[[#This Row],[//]]+2,"&gt;"))</f>
        <v/>
      </c>
      <c r="D783" s="29" t="str">
        <f>IF(KALINDO[[#This Row],[ID NOTA]]="","",INDEX(Table1[QB],MATCH(KALINDO[[#This Row],[ID NOTA]],Table1[ID],0)))</f>
        <v/>
      </c>
      <c r="E78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83" s="29"/>
      <c r="G783" s="30" t="str">
        <f ca="1">IF(KALINDO[[#This Row],[N_ID]]="","",INDEX(INDIRECT($2:$2),KALINDO[[#This Row],[//]]))</f>
        <v/>
      </c>
      <c r="H783" s="30" t="str">
        <f ca="1">IF(KALINDO[[#This Row],[N_ID]]="","",INDEX(INDIRECT($2:$2),KALINDO[[#This Row],[//]]))</f>
        <v/>
      </c>
      <c r="I783" s="32" t="str">
        <f ca="1">IF(KALINDO[[#This Row],[N_ID]]="","",INDEX(INDIRECT($2:$2),KALINDO[[#This Row],[//]]))</f>
        <v/>
      </c>
      <c r="J783" s="32" t="str">
        <f ca="1">IF(KALINDO[[#This Row],[//]]="","",INDEX([3]!db[NB PAJAK],KALINDO[[#This Row],[stt]]-1))</f>
        <v/>
      </c>
      <c r="K783" s="29" t="str">
        <f ca="1">IF(KALINDO[[#This Row],[//]]="","",INDEX(INDIRECT($2:$2),KALINDO[[#This Row],[//]]))</f>
        <v/>
      </c>
      <c r="L783" s="29" t="str">
        <f ca="1">IF(KALINDO[[#This Row],[//]]="","",INDEX(INDIRECT($2:$2),KALINDO[[#This Row],[//]]))</f>
        <v/>
      </c>
      <c r="M783" s="29" t="str">
        <f ca="1">IF(KALINDO[[#This Row],[//]]="","",INDEX(INDIRECT($2:$2),KALINDO[[#This Row],[//]]))</f>
        <v/>
      </c>
      <c r="N783" s="33" t="str">
        <f ca="1">IF(KALINDO[[#This Row],[//]]="","",INDEX(INDIRECT($2:$2),KALINDO[[#This Row],[//]]))</f>
        <v/>
      </c>
      <c r="O783" s="44" t="str">
        <f ca="1">IF(KALINDO[[#This Row],[//]]="","",INDEX(INDIRECT($2:$2),KALINDO[[#This Row],[//]]))</f>
        <v/>
      </c>
      <c r="P783" s="44" t="str">
        <f ca="1">IF(KALINDO[[#This Row],[//]]="","",IF(INDEX(INDIRECT($2:$2),KALINDO[[#This Row],[//]])="","",INDEX(INDIRECT($2:$2),KALINDO[[#This Row],[//]])))</f>
        <v/>
      </c>
      <c r="Q783" s="33" t="str">
        <f ca="1">IF(KALINDO[[#This Row],[//]]="","",INDEX(INDIRECT($2:$2),KALINDO[[#This Row],[//]]))</f>
        <v/>
      </c>
      <c r="R7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83" s="45" t="str">
        <f ca="1">IF(KALINDO[[#This Row],[//]]="","",IF(INDEX(INDIRECT($2:$2),KALINDO[[#This Row],[//]])="","",INDEX(INDIRECT($2:$2),KALINDO[[#This Row],[//]])))</f>
        <v/>
      </c>
      <c r="U783" s="32" t="str">
        <f ca="1">IF(KALINDO[[#This Row],[//]]="","",INDEX(INDIRECT($2:$2),KALINDO[[#This Row],[//]]))</f>
        <v/>
      </c>
      <c r="V783" s="32" t="str">
        <f ca="1">LOWER(SUBSTITUTE(SUBSTITUTE(SUBSTITUTE(SUBSTITUTE(SUBSTITUTE(SUBSTITUTE(SUBSTITUTE(KALINDO[[#This Row],[N.B.nota]]," ",""),"-",""),"(",""),")",""),".",""),",",""),"/",""))</f>
        <v/>
      </c>
      <c r="W783" s="32" t="str">
        <f ca="1">IF(KALINDO[[#This Row],[concat]]="","",MATCH(KALINDO[[#This Row],[concat]],[3]!db[NB NOTA_C],0)+1)</f>
        <v/>
      </c>
      <c r="X783" s="32" t="str">
        <f ca="1">IF(KALINDO[[#This Row],[N.B.nota]]="","",ADDRESS(ROW(KALINDO[QB]),COLUMN(KALINDO[QB]))&amp;":"&amp;ADDRESS(ROW(),COLUMN(KALINDO[QB])))</f>
        <v/>
      </c>
      <c r="Y783" s="46" t="str">
        <f ca="1">IF(KALINDO[[#This Row],[//]]="","",HYPERLINK("[../DB.xlsx]DB!e"&amp;MATCH(KALINDO[[#This Row],[concat]],[3]!db[NB NOTA_C],0)+1,"&gt;"))</f>
        <v/>
      </c>
      <c r="Z783" s="32" t="str">
        <f ca="1">IF(KALINDO[[#This Row],[ID NOTA]]="",INDIRECT(ADDRESS(ROW()-1,COLUMN())),KALINDO[[#This Row],[ID NOTA]])</f>
        <v>ID NOTA_H</v>
      </c>
    </row>
    <row r="784" spans="1:26" x14ac:dyDescent="0.25">
      <c r="A784" s="32"/>
      <c r="B784" s="29" t="str">
        <f>IF(KALINDO[[#This Row],[N_ID]]="","",INDEX(Table1[ID],MATCH(KALINDO[[#This Row],[N_ID]],Table1[N_ID],0)))</f>
        <v/>
      </c>
      <c r="C784" s="29" t="str">
        <f ca="1">IF(KALINDO[[#This Row],[//]]="","",HYPERLINK("[NOTA.xlsx]NOTA!D"&amp;KALINDO[[#This Row],[//]]+2,"&gt;"))</f>
        <v/>
      </c>
      <c r="D784" s="29" t="str">
        <f>IF(KALINDO[[#This Row],[ID NOTA]]="","",INDEX(Table1[QB],MATCH(KALINDO[[#This Row],[ID NOTA]],Table1[ID],0)))</f>
        <v/>
      </c>
      <c r="E78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84" s="29"/>
      <c r="G784" s="30" t="str">
        <f ca="1">IF(KALINDO[[#This Row],[N_ID]]="","",INDEX(INDIRECT($2:$2),KALINDO[[#This Row],[//]]))</f>
        <v/>
      </c>
      <c r="H784" s="30" t="str">
        <f ca="1">IF(KALINDO[[#This Row],[N_ID]]="","",INDEX(INDIRECT($2:$2),KALINDO[[#This Row],[//]]))</f>
        <v/>
      </c>
      <c r="I784" s="32" t="str">
        <f ca="1">IF(KALINDO[[#This Row],[N_ID]]="","",INDEX(INDIRECT($2:$2),KALINDO[[#This Row],[//]]))</f>
        <v/>
      </c>
      <c r="J784" s="32" t="str">
        <f ca="1">IF(KALINDO[[#This Row],[//]]="","",INDEX([3]!db[NB PAJAK],KALINDO[[#This Row],[stt]]-1))</f>
        <v/>
      </c>
      <c r="K784" s="29" t="str">
        <f ca="1">IF(KALINDO[[#This Row],[//]]="","",INDEX(INDIRECT($2:$2),KALINDO[[#This Row],[//]]))</f>
        <v/>
      </c>
      <c r="L784" s="29" t="str">
        <f ca="1">IF(KALINDO[[#This Row],[//]]="","",INDEX(INDIRECT($2:$2),KALINDO[[#This Row],[//]]))</f>
        <v/>
      </c>
      <c r="M784" s="29" t="str">
        <f ca="1">IF(KALINDO[[#This Row],[//]]="","",INDEX(INDIRECT($2:$2),KALINDO[[#This Row],[//]]))</f>
        <v/>
      </c>
      <c r="N784" s="33" t="str">
        <f ca="1">IF(KALINDO[[#This Row],[//]]="","",INDEX(INDIRECT($2:$2),KALINDO[[#This Row],[//]]))</f>
        <v/>
      </c>
      <c r="O784" s="44" t="str">
        <f ca="1">IF(KALINDO[[#This Row],[//]]="","",INDEX(INDIRECT($2:$2),KALINDO[[#This Row],[//]]))</f>
        <v/>
      </c>
      <c r="P784" s="44" t="str">
        <f ca="1">IF(KALINDO[[#This Row],[//]]="","",IF(INDEX(INDIRECT($2:$2),KALINDO[[#This Row],[//]])="","",INDEX(INDIRECT($2:$2),KALINDO[[#This Row],[//]])))</f>
        <v/>
      </c>
      <c r="Q784" s="33" t="str">
        <f ca="1">IF(KALINDO[[#This Row],[//]]="","",INDEX(INDIRECT($2:$2),KALINDO[[#This Row],[//]]))</f>
        <v/>
      </c>
      <c r="R7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84" s="45" t="str">
        <f ca="1">IF(KALINDO[[#This Row],[//]]="","",IF(INDEX(INDIRECT($2:$2),KALINDO[[#This Row],[//]])="","",INDEX(INDIRECT($2:$2),KALINDO[[#This Row],[//]])))</f>
        <v/>
      </c>
      <c r="U784" s="32" t="str">
        <f ca="1">IF(KALINDO[[#This Row],[//]]="","",INDEX(INDIRECT($2:$2),KALINDO[[#This Row],[//]]))</f>
        <v/>
      </c>
      <c r="V784" s="32" t="str">
        <f ca="1">LOWER(SUBSTITUTE(SUBSTITUTE(SUBSTITUTE(SUBSTITUTE(SUBSTITUTE(SUBSTITUTE(SUBSTITUTE(KALINDO[[#This Row],[N.B.nota]]," ",""),"-",""),"(",""),")",""),".",""),",",""),"/",""))</f>
        <v/>
      </c>
      <c r="W784" s="32" t="str">
        <f ca="1">IF(KALINDO[[#This Row],[concat]]="","",MATCH(KALINDO[[#This Row],[concat]],[3]!db[NB NOTA_C],0)+1)</f>
        <v/>
      </c>
      <c r="X784" s="32" t="str">
        <f ca="1">IF(KALINDO[[#This Row],[N.B.nota]]="","",ADDRESS(ROW(KALINDO[QB]),COLUMN(KALINDO[QB]))&amp;":"&amp;ADDRESS(ROW(),COLUMN(KALINDO[QB])))</f>
        <v/>
      </c>
      <c r="Y784" s="46" t="str">
        <f ca="1">IF(KALINDO[[#This Row],[//]]="","",HYPERLINK("[../DB.xlsx]DB!e"&amp;MATCH(KALINDO[[#This Row],[concat]],[3]!db[NB NOTA_C],0)+1,"&gt;"))</f>
        <v/>
      </c>
      <c r="Z784" s="32" t="str">
        <f ca="1">IF(KALINDO[[#This Row],[ID NOTA]]="",INDIRECT(ADDRESS(ROW()-1,COLUMN())),KALINDO[[#This Row],[ID NOTA]])</f>
        <v>ID NOTA_H</v>
      </c>
    </row>
    <row r="785" spans="1:26" x14ac:dyDescent="0.25">
      <c r="A785" s="32"/>
      <c r="B785" s="29" t="str">
        <f>IF(KALINDO[[#This Row],[N_ID]]="","",INDEX(Table1[ID],MATCH(KALINDO[[#This Row],[N_ID]],Table1[N_ID],0)))</f>
        <v/>
      </c>
      <c r="C785" s="29" t="str">
        <f ca="1">IF(KALINDO[[#This Row],[//]]="","",HYPERLINK("[NOTA.xlsx]NOTA!D"&amp;KALINDO[[#This Row],[//]]+2,"&gt;"))</f>
        <v/>
      </c>
      <c r="D785" s="29" t="str">
        <f>IF(KALINDO[[#This Row],[ID NOTA]]="","",INDEX(Table1[QB],MATCH(KALINDO[[#This Row],[ID NOTA]],Table1[ID],0)))</f>
        <v/>
      </c>
      <c r="E78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85" s="29"/>
      <c r="G785" s="30" t="str">
        <f ca="1">IF(KALINDO[[#This Row],[N_ID]]="","",INDEX(INDIRECT($2:$2),KALINDO[[#This Row],[//]]))</f>
        <v/>
      </c>
      <c r="H785" s="30" t="str">
        <f ca="1">IF(KALINDO[[#This Row],[N_ID]]="","",INDEX(INDIRECT($2:$2),KALINDO[[#This Row],[//]]))</f>
        <v/>
      </c>
      <c r="I785" s="32" t="str">
        <f ca="1">IF(KALINDO[[#This Row],[N_ID]]="","",INDEX(INDIRECT($2:$2),KALINDO[[#This Row],[//]]))</f>
        <v/>
      </c>
      <c r="J785" s="32" t="str">
        <f ca="1">IF(KALINDO[[#This Row],[//]]="","",INDEX([3]!db[NB PAJAK],KALINDO[[#This Row],[stt]]-1))</f>
        <v/>
      </c>
      <c r="K785" s="29" t="str">
        <f ca="1">IF(KALINDO[[#This Row],[//]]="","",INDEX(INDIRECT($2:$2),KALINDO[[#This Row],[//]]))</f>
        <v/>
      </c>
      <c r="L785" s="29" t="str">
        <f ca="1">IF(KALINDO[[#This Row],[//]]="","",INDEX(INDIRECT($2:$2),KALINDO[[#This Row],[//]]))</f>
        <v/>
      </c>
      <c r="M785" s="29" t="str">
        <f ca="1">IF(KALINDO[[#This Row],[//]]="","",INDEX(INDIRECT($2:$2),KALINDO[[#This Row],[//]]))</f>
        <v/>
      </c>
      <c r="N785" s="33" t="str">
        <f ca="1">IF(KALINDO[[#This Row],[//]]="","",INDEX(INDIRECT($2:$2),KALINDO[[#This Row],[//]]))</f>
        <v/>
      </c>
      <c r="O785" s="44" t="str">
        <f ca="1">IF(KALINDO[[#This Row],[//]]="","",INDEX(INDIRECT($2:$2),KALINDO[[#This Row],[//]]))</f>
        <v/>
      </c>
      <c r="P785" s="44" t="str">
        <f ca="1">IF(KALINDO[[#This Row],[//]]="","",IF(INDEX(INDIRECT($2:$2),KALINDO[[#This Row],[//]])="","",INDEX(INDIRECT($2:$2),KALINDO[[#This Row],[//]])))</f>
        <v/>
      </c>
      <c r="Q785" s="33" t="str">
        <f ca="1">IF(KALINDO[[#This Row],[//]]="","",INDEX(INDIRECT($2:$2),KALINDO[[#This Row],[//]]))</f>
        <v/>
      </c>
      <c r="R7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85" s="45" t="str">
        <f ca="1">IF(KALINDO[[#This Row],[//]]="","",IF(INDEX(INDIRECT($2:$2),KALINDO[[#This Row],[//]])="","",INDEX(INDIRECT($2:$2),KALINDO[[#This Row],[//]])))</f>
        <v/>
      </c>
      <c r="U785" s="32" t="str">
        <f ca="1">IF(KALINDO[[#This Row],[//]]="","",INDEX(INDIRECT($2:$2),KALINDO[[#This Row],[//]]))</f>
        <v/>
      </c>
      <c r="V785" s="32" t="str">
        <f ca="1">LOWER(SUBSTITUTE(SUBSTITUTE(SUBSTITUTE(SUBSTITUTE(SUBSTITUTE(SUBSTITUTE(SUBSTITUTE(KALINDO[[#This Row],[N.B.nota]]," ",""),"-",""),"(",""),")",""),".",""),",",""),"/",""))</f>
        <v/>
      </c>
      <c r="W785" s="32" t="str">
        <f ca="1">IF(KALINDO[[#This Row],[concat]]="","",MATCH(KALINDO[[#This Row],[concat]],[3]!db[NB NOTA_C],0)+1)</f>
        <v/>
      </c>
      <c r="X785" s="32" t="str">
        <f ca="1">IF(KALINDO[[#This Row],[N.B.nota]]="","",ADDRESS(ROW(KALINDO[QB]),COLUMN(KALINDO[QB]))&amp;":"&amp;ADDRESS(ROW(),COLUMN(KALINDO[QB])))</f>
        <v/>
      </c>
      <c r="Y785" s="46" t="str">
        <f ca="1">IF(KALINDO[[#This Row],[//]]="","",HYPERLINK("[../DB.xlsx]DB!e"&amp;MATCH(KALINDO[[#This Row],[concat]],[3]!db[NB NOTA_C],0)+1,"&gt;"))</f>
        <v/>
      </c>
      <c r="Z785" s="32" t="str">
        <f ca="1">IF(KALINDO[[#This Row],[ID NOTA]]="",INDIRECT(ADDRESS(ROW()-1,COLUMN())),KALINDO[[#This Row],[ID NOTA]])</f>
        <v>ID NOTA_H</v>
      </c>
    </row>
    <row r="786" spans="1:26" x14ac:dyDescent="0.25">
      <c r="A786" s="32"/>
      <c r="B786" s="29" t="str">
        <f>IF(KALINDO[[#This Row],[N_ID]]="","",INDEX(Table1[ID],MATCH(KALINDO[[#This Row],[N_ID]],Table1[N_ID],0)))</f>
        <v/>
      </c>
      <c r="C786" s="29" t="str">
        <f ca="1">IF(KALINDO[[#This Row],[//]]="","",HYPERLINK("[NOTA.xlsx]NOTA!D"&amp;KALINDO[[#This Row],[//]]+2,"&gt;"))</f>
        <v/>
      </c>
      <c r="D786" s="29" t="str">
        <f>IF(KALINDO[[#This Row],[ID NOTA]]="","",INDEX(Table1[QB],MATCH(KALINDO[[#This Row],[ID NOTA]],Table1[ID],0)))</f>
        <v/>
      </c>
      <c r="E78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86" s="29"/>
      <c r="G786" s="30" t="str">
        <f ca="1">IF(KALINDO[[#This Row],[N_ID]]="","",INDEX(INDIRECT($2:$2),KALINDO[[#This Row],[//]]))</f>
        <v/>
      </c>
      <c r="H786" s="30" t="str">
        <f ca="1">IF(KALINDO[[#This Row],[N_ID]]="","",INDEX(INDIRECT($2:$2),KALINDO[[#This Row],[//]]))</f>
        <v/>
      </c>
      <c r="I786" s="32" t="str">
        <f ca="1">IF(KALINDO[[#This Row],[N_ID]]="","",INDEX(INDIRECT($2:$2),KALINDO[[#This Row],[//]]))</f>
        <v/>
      </c>
      <c r="J786" s="32" t="str">
        <f ca="1">IF(KALINDO[[#This Row],[//]]="","",INDEX([3]!db[NB PAJAK],KALINDO[[#This Row],[stt]]-1))</f>
        <v/>
      </c>
      <c r="K786" s="29" t="str">
        <f ca="1">IF(KALINDO[[#This Row],[//]]="","",INDEX(INDIRECT($2:$2),KALINDO[[#This Row],[//]]))</f>
        <v/>
      </c>
      <c r="L786" s="29" t="str">
        <f ca="1">IF(KALINDO[[#This Row],[//]]="","",INDEX(INDIRECT($2:$2),KALINDO[[#This Row],[//]]))</f>
        <v/>
      </c>
      <c r="M786" s="29" t="str">
        <f ca="1">IF(KALINDO[[#This Row],[//]]="","",INDEX(INDIRECT($2:$2),KALINDO[[#This Row],[//]]))</f>
        <v/>
      </c>
      <c r="N786" s="33" t="str">
        <f ca="1">IF(KALINDO[[#This Row],[//]]="","",INDEX(INDIRECT($2:$2),KALINDO[[#This Row],[//]]))</f>
        <v/>
      </c>
      <c r="O786" s="44" t="str">
        <f ca="1">IF(KALINDO[[#This Row],[//]]="","",INDEX(INDIRECT($2:$2),KALINDO[[#This Row],[//]]))</f>
        <v/>
      </c>
      <c r="P786" s="44" t="str">
        <f ca="1">IF(KALINDO[[#This Row],[//]]="","",IF(INDEX(INDIRECT($2:$2),KALINDO[[#This Row],[//]])="","",INDEX(INDIRECT($2:$2),KALINDO[[#This Row],[//]])))</f>
        <v/>
      </c>
      <c r="Q786" s="33" t="str">
        <f ca="1">IF(KALINDO[[#This Row],[//]]="","",INDEX(INDIRECT($2:$2),KALINDO[[#This Row],[//]]))</f>
        <v/>
      </c>
      <c r="R7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86" s="45" t="str">
        <f ca="1">IF(KALINDO[[#This Row],[//]]="","",IF(INDEX(INDIRECT($2:$2),KALINDO[[#This Row],[//]])="","",INDEX(INDIRECT($2:$2),KALINDO[[#This Row],[//]])))</f>
        <v/>
      </c>
      <c r="U786" s="32" t="str">
        <f ca="1">IF(KALINDO[[#This Row],[//]]="","",INDEX(INDIRECT($2:$2),KALINDO[[#This Row],[//]]))</f>
        <v/>
      </c>
      <c r="V786" s="32" t="str">
        <f ca="1">LOWER(SUBSTITUTE(SUBSTITUTE(SUBSTITUTE(SUBSTITUTE(SUBSTITUTE(SUBSTITUTE(SUBSTITUTE(KALINDO[[#This Row],[N.B.nota]]," ",""),"-",""),"(",""),")",""),".",""),",",""),"/",""))</f>
        <v/>
      </c>
      <c r="W786" s="32" t="str">
        <f ca="1">IF(KALINDO[[#This Row],[concat]]="","",MATCH(KALINDO[[#This Row],[concat]],[3]!db[NB NOTA_C],0)+1)</f>
        <v/>
      </c>
      <c r="X786" s="32" t="str">
        <f ca="1">IF(KALINDO[[#This Row],[N.B.nota]]="","",ADDRESS(ROW(KALINDO[QB]),COLUMN(KALINDO[QB]))&amp;":"&amp;ADDRESS(ROW(),COLUMN(KALINDO[QB])))</f>
        <v/>
      </c>
      <c r="Y786" s="46" t="str">
        <f ca="1">IF(KALINDO[[#This Row],[//]]="","",HYPERLINK("[../DB.xlsx]DB!e"&amp;MATCH(KALINDO[[#This Row],[concat]],[3]!db[NB NOTA_C],0)+1,"&gt;"))</f>
        <v/>
      </c>
      <c r="Z786" s="32" t="str">
        <f ca="1">IF(KALINDO[[#This Row],[ID NOTA]]="",INDIRECT(ADDRESS(ROW()-1,COLUMN())),KALINDO[[#This Row],[ID NOTA]])</f>
        <v>ID NOTA_H</v>
      </c>
    </row>
    <row r="787" spans="1:26" x14ac:dyDescent="0.25">
      <c r="A787" s="32"/>
      <c r="B787" s="29" t="str">
        <f>IF(KALINDO[[#This Row],[N_ID]]="","",INDEX(Table1[ID],MATCH(KALINDO[[#This Row],[N_ID]],Table1[N_ID],0)))</f>
        <v/>
      </c>
      <c r="C787" s="29" t="str">
        <f ca="1">IF(KALINDO[[#This Row],[//]]="","",HYPERLINK("[NOTA.xlsx]NOTA!D"&amp;KALINDO[[#This Row],[//]]+2,"&gt;"))</f>
        <v/>
      </c>
      <c r="D787" s="29" t="str">
        <f>IF(KALINDO[[#This Row],[ID NOTA]]="","",INDEX(Table1[QB],MATCH(KALINDO[[#This Row],[ID NOTA]],Table1[ID],0)))</f>
        <v/>
      </c>
      <c r="E78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87" s="29"/>
      <c r="G787" s="30" t="str">
        <f ca="1">IF(KALINDO[[#This Row],[N_ID]]="","",INDEX(INDIRECT($2:$2),KALINDO[[#This Row],[//]]))</f>
        <v/>
      </c>
      <c r="H787" s="30" t="str">
        <f ca="1">IF(KALINDO[[#This Row],[N_ID]]="","",INDEX(INDIRECT($2:$2),KALINDO[[#This Row],[//]]))</f>
        <v/>
      </c>
      <c r="I787" s="32" t="str">
        <f ca="1">IF(KALINDO[[#This Row],[N_ID]]="","",INDEX(INDIRECT($2:$2),KALINDO[[#This Row],[//]]))</f>
        <v/>
      </c>
      <c r="J787" s="32" t="str">
        <f ca="1">IF(KALINDO[[#This Row],[//]]="","",INDEX([3]!db[NB PAJAK],KALINDO[[#This Row],[stt]]-1))</f>
        <v/>
      </c>
      <c r="K787" s="29" t="str">
        <f ca="1">IF(KALINDO[[#This Row],[//]]="","",INDEX(INDIRECT($2:$2),KALINDO[[#This Row],[//]]))</f>
        <v/>
      </c>
      <c r="L787" s="29" t="str">
        <f ca="1">IF(KALINDO[[#This Row],[//]]="","",INDEX(INDIRECT($2:$2),KALINDO[[#This Row],[//]]))</f>
        <v/>
      </c>
      <c r="M787" s="29" t="str">
        <f ca="1">IF(KALINDO[[#This Row],[//]]="","",INDEX(INDIRECT($2:$2),KALINDO[[#This Row],[//]]))</f>
        <v/>
      </c>
      <c r="N787" s="33" t="str">
        <f ca="1">IF(KALINDO[[#This Row],[//]]="","",INDEX(INDIRECT($2:$2),KALINDO[[#This Row],[//]]))</f>
        <v/>
      </c>
      <c r="O787" s="44" t="str">
        <f ca="1">IF(KALINDO[[#This Row],[//]]="","",INDEX(INDIRECT($2:$2),KALINDO[[#This Row],[//]]))</f>
        <v/>
      </c>
      <c r="P787" s="44" t="str">
        <f ca="1">IF(KALINDO[[#This Row],[//]]="","",IF(INDEX(INDIRECT($2:$2),KALINDO[[#This Row],[//]])="","",INDEX(INDIRECT($2:$2),KALINDO[[#This Row],[//]])))</f>
        <v/>
      </c>
      <c r="Q787" s="33" t="str">
        <f ca="1">IF(KALINDO[[#This Row],[//]]="","",INDEX(INDIRECT($2:$2),KALINDO[[#This Row],[//]]))</f>
        <v/>
      </c>
      <c r="R7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87" s="45" t="str">
        <f ca="1">IF(KALINDO[[#This Row],[//]]="","",IF(INDEX(INDIRECT($2:$2),KALINDO[[#This Row],[//]])="","",INDEX(INDIRECT($2:$2),KALINDO[[#This Row],[//]])))</f>
        <v/>
      </c>
      <c r="U787" s="32" t="str">
        <f ca="1">IF(KALINDO[[#This Row],[//]]="","",INDEX(INDIRECT($2:$2),KALINDO[[#This Row],[//]]))</f>
        <v/>
      </c>
      <c r="V787" s="32" t="str">
        <f ca="1">LOWER(SUBSTITUTE(SUBSTITUTE(SUBSTITUTE(SUBSTITUTE(SUBSTITUTE(SUBSTITUTE(SUBSTITUTE(KALINDO[[#This Row],[N.B.nota]]," ",""),"-",""),"(",""),")",""),".",""),",",""),"/",""))</f>
        <v/>
      </c>
      <c r="W787" s="32" t="str">
        <f ca="1">IF(KALINDO[[#This Row],[concat]]="","",MATCH(KALINDO[[#This Row],[concat]],[3]!db[NB NOTA_C],0)+1)</f>
        <v/>
      </c>
      <c r="X787" s="32" t="str">
        <f ca="1">IF(KALINDO[[#This Row],[N.B.nota]]="","",ADDRESS(ROW(KALINDO[QB]),COLUMN(KALINDO[QB]))&amp;":"&amp;ADDRESS(ROW(),COLUMN(KALINDO[QB])))</f>
        <v/>
      </c>
      <c r="Y787" s="46" t="str">
        <f ca="1">IF(KALINDO[[#This Row],[//]]="","",HYPERLINK("[../DB.xlsx]DB!e"&amp;MATCH(KALINDO[[#This Row],[concat]],[3]!db[NB NOTA_C],0)+1,"&gt;"))</f>
        <v/>
      </c>
      <c r="Z787" s="32" t="str">
        <f ca="1">IF(KALINDO[[#This Row],[ID NOTA]]="",INDIRECT(ADDRESS(ROW()-1,COLUMN())),KALINDO[[#This Row],[ID NOTA]])</f>
        <v>ID NOTA_H</v>
      </c>
    </row>
    <row r="788" spans="1:26" x14ac:dyDescent="0.25">
      <c r="A788" s="32"/>
      <c r="B788" s="29" t="str">
        <f>IF(KALINDO[[#This Row],[N_ID]]="","",INDEX(Table1[ID],MATCH(KALINDO[[#This Row],[N_ID]],Table1[N_ID],0)))</f>
        <v/>
      </c>
      <c r="C788" s="29" t="str">
        <f ca="1">IF(KALINDO[[#This Row],[//]]="","",HYPERLINK("[NOTA.xlsx]NOTA!D"&amp;KALINDO[[#This Row],[//]]+2,"&gt;"))</f>
        <v/>
      </c>
      <c r="D788" s="29" t="str">
        <f>IF(KALINDO[[#This Row],[ID NOTA]]="","",INDEX(Table1[QB],MATCH(KALINDO[[#This Row],[ID NOTA]],Table1[ID],0)))</f>
        <v/>
      </c>
      <c r="E78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88" s="29"/>
      <c r="G788" s="30" t="str">
        <f ca="1">IF(KALINDO[[#This Row],[N_ID]]="","",INDEX(INDIRECT($2:$2),KALINDO[[#This Row],[//]]))</f>
        <v/>
      </c>
      <c r="H788" s="30" t="str">
        <f ca="1">IF(KALINDO[[#This Row],[N_ID]]="","",INDEX(INDIRECT($2:$2),KALINDO[[#This Row],[//]]))</f>
        <v/>
      </c>
      <c r="I788" s="32" t="str">
        <f ca="1">IF(KALINDO[[#This Row],[N_ID]]="","",INDEX(INDIRECT($2:$2),KALINDO[[#This Row],[//]]))</f>
        <v/>
      </c>
      <c r="J788" s="32" t="str">
        <f ca="1">IF(KALINDO[[#This Row],[//]]="","",INDEX([3]!db[NB PAJAK],KALINDO[[#This Row],[stt]]-1))</f>
        <v/>
      </c>
      <c r="K788" s="29" t="str">
        <f ca="1">IF(KALINDO[[#This Row],[//]]="","",INDEX(INDIRECT($2:$2),KALINDO[[#This Row],[//]]))</f>
        <v/>
      </c>
      <c r="L788" s="29" t="str">
        <f ca="1">IF(KALINDO[[#This Row],[//]]="","",INDEX(INDIRECT($2:$2),KALINDO[[#This Row],[//]]))</f>
        <v/>
      </c>
      <c r="M788" s="29" t="str">
        <f ca="1">IF(KALINDO[[#This Row],[//]]="","",INDEX(INDIRECT($2:$2),KALINDO[[#This Row],[//]]))</f>
        <v/>
      </c>
      <c r="N788" s="33" t="str">
        <f ca="1">IF(KALINDO[[#This Row],[//]]="","",INDEX(INDIRECT($2:$2),KALINDO[[#This Row],[//]]))</f>
        <v/>
      </c>
      <c r="O788" s="44" t="str">
        <f ca="1">IF(KALINDO[[#This Row],[//]]="","",INDEX(INDIRECT($2:$2),KALINDO[[#This Row],[//]]))</f>
        <v/>
      </c>
      <c r="P788" s="44" t="str">
        <f ca="1">IF(KALINDO[[#This Row],[//]]="","",IF(INDEX(INDIRECT($2:$2),KALINDO[[#This Row],[//]])="","",INDEX(INDIRECT($2:$2),KALINDO[[#This Row],[//]])))</f>
        <v/>
      </c>
      <c r="Q788" s="33" t="str">
        <f ca="1">IF(KALINDO[[#This Row],[//]]="","",INDEX(INDIRECT($2:$2),KALINDO[[#This Row],[//]]))</f>
        <v/>
      </c>
      <c r="R7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88" s="45" t="str">
        <f ca="1">IF(KALINDO[[#This Row],[//]]="","",IF(INDEX(INDIRECT($2:$2),KALINDO[[#This Row],[//]])="","",INDEX(INDIRECT($2:$2),KALINDO[[#This Row],[//]])))</f>
        <v/>
      </c>
      <c r="U788" s="32" t="str">
        <f ca="1">IF(KALINDO[[#This Row],[//]]="","",INDEX(INDIRECT($2:$2),KALINDO[[#This Row],[//]]))</f>
        <v/>
      </c>
      <c r="V788" s="32" t="str">
        <f ca="1">LOWER(SUBSTITUTE(SUBSTITUTE(SUBSTITUTE(SUBSTITUTE(SUBSTITUTE(SUBSTITUTE(SUBSTITUTE(KALINDO[[#This Row],[N.B.nota]]," ",""),"-",""),"(",""),")",""),".",""),",",""),"/",""))</f>
        <v/>
      </c>
      <c r="W788" s="32" t="str">
        <f ca="1">IF(KALINDO[[#This Row],[concat]]="","",MATCH(KALINDO[[#This Row],[concat]],[3]!db[NB NOTA_C],0)+1)</f>
        <v/>
      </c>
      <c r="X788" s="32" t="str">
        <f ca="1">IF(KALINDO[[#This Row],[N.B.nota]]="","",ADDRESS(ROW(KALINDO[QB]),COLUMN(KALINDO[QB]))&amp;":"&amp;ADDRESS(ROW(),COLUMN(KALINDO[QB])))</f>
        <v/>
      </c>
      <c r="Y788" s="46" t="str">
        <f ca="1">IF(KALINDO[[#This Row],[//]]="","",HYPERLINK("[../DB.xlsx]DB!e"&amp;MATCH(KALINDO[[#This Row],[concat]],[3]!db[NB NOTA_C],0)+1,"&gt;"))</f>
        <v/>
      </c>
      <c r="Z788" s="32" t="str">
        <f ca="1">IF(KALINDO[[#This Row],[ID NOTA]]="",INDIRECT(ADDRESS(ROW()-1,COLUMN())),KALINDO[[#This Row],[ID NOTA]])</f>
        <v>ID NOTA_H</v>
      </c>
    </row>
    <row r="789" spans="1:26" x14ac:dyDescent="0.25">
      <c r="A789" s="32"/>
      <c r="B789" s="29" t="str">
        <f>IF(KALINDO[[#This Row],[N_ID]]="","",INDEX(Table1[ID],MATCH(KALINDO[[#This Row],[N_ID]],Table1[N_ID],0)))</f>
        <v/>
      </c>
      <c r="C789" s="29" t="str">
        <f ca="1">IF(KALINDO[[#This Row],[//]]="","",HYPERLINK("[NOTA.xlsx]NOTA!D"&amp;KALINDO[[#This Row],[//]]+2,"&gt;"))</f>
        <v/>
      </c>
      <c r="D789" s="29" t="str">
        <f>IF(KALINDO[[#This Row],[ID NOTA]]="","",INDEX(Table1[QB],MATCH(KALINDO[[#This Row],[ID NOTA]],Table1[ID],0)))</f>
        <v/>
      </c>
      <c r="E78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89" s="29"/>
      <c r="G789" s="30" t="str">
        <f ca="1">IF(KALINDO[[#This Row],[N_ID]]="","",INDEX(INDIRECT($2:$2),KALINDO[[#This Row],[//]]))</f>
        <v/>
      </c>
      <c r="H789" s="30" t="str">
        <f ca="1">IF(KALINDO[[#This Row],[N_ID]]="","",INDEX(INDIRECT($2:$2),KALINDO[[#This Row],[//]]))</f>
        <v/>
      </c>
      <c r="I789" s="32" t="str">
        <f ca="1">IF(KALINDO[[#This Row],[N_ID]]="","",INDEX(INDIRECT($2:$2),KALINDO[[#This Row],[//]]))</f>
        <v/>
      </c>
      <c r="J789" s="32" t="str">
        <f ca="1">IF(KALINDO[[#This Row],[//]]="","",INDEX([3]!db[NB PAJAK],KALINDO[[#This Row],[stt]]-1))</f>
        <v/>
      </c>
      <c r="K789" s="29" t="str">
        <f ca="1">IF(KALINDO[[#This Row],[//]]="","",INDEX(INDIRECT($2:$2),KALINDO[[#This Row],[//]]))</f>
        <v/>
      </c>
      <c r="L789" s="29" t="str">
        <f ca="1">IF(KALINDO[[#This Row],[//]]="","",INDEX(INDIRECT($2:$2),KALINDO[[#This Row],[//]]))</f>
        <v/>
      </c>
      <c r="M789" s="29" t="str">
        <f ca="1">IF(KALINDO[[#This Row],[//]]="","",INDEX(INDIRECT($2:$2),KALINDO[[#This Row],[//]]))</f>
        <v/>
      </c>
      <c r="N789" s="33" t="str">
        <f ca="1">IF(KALINDO[[#This Row],[//]]="","",INDEX(INDIRECT($2:$2),KALINDO[[#This Row],[//]]))</f>
        <v/>
      </c>
      <c r="O789" s="44" t="str">
        <f ca="1">IF(KALINDO[[#This Row],[//]]="","",INDEX(INDIRECT($2:$2),KALINDO[[#This Row],[//]]))</f>
        <v/>
      </c>
      <c r="P789" s="44" t="str">
        <f ca="1">IF(KALINDO[[#This Row],[//]]="","",IF(INDEX(INDIRECT($2:$2),KALINDO[[#This Row],[//]])="","",INDEX(INDIRECT($2:$2),KALINDO[[#This Row],[//]])))</f>
        <v/>
      </c>
      <c r="Q789" s="33" t="str">
        <f ca="1">IF(KALINDO[[#This Row],[//]]="","",INDEX(INDIRECT($2:$2),KALINDO[[#This Row],[//]]))</f>
        <v/>
      </c>
      <c r="R7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89" s="45" t="str">
        <f ca="1">IF(KALINDO[[#This Row],[//]]="","",IF(INDEX(INDIRECT($2:$2),KALINDO[[#This Row],[//]])="","",INDEX(INDIRECT($2:$2),KALINDO[[#This Row],[//]])))</f>
        <v/>
      </c>
      <c r="U789" s="32" t="str">
        <f ca="1">IF(KALINDO[[#This Row],[//]]="","",INDEX(INDIRECT($2:$2),KALINDO[[#This Row],[//]]))</f>
        <v/>
      </c>
      <c r="V789" s="32" t="str">
        <f ca="1">LOWER(SUBSTITUTE(SUBSTITUTE(SUBSTITUTE(SUBSTITUTE(SUBSTITUTE(SUBSTITUTE(SUBSTITUTE(KALINDO[[#This Row],[N.B.nota]]," ",""),"-",""),"(",""),")",""),".",""),",",""),"/",""))</f>
        <v/>
      </c>
      <c r="W789" s="32" t="str">
        <f ca="1">IF(KALINDO[[#This Row],[concat]]="","",MATCH(KALINDO[[#This Row],[concat]],[3]!db[NB NOTA_C],0)+1)</f>
        <v/>
      </c>
      <c r="X789" s="32" t="str">
        <f ca="1">IF(KALINDO[[#This Row],[N.B.nota]]="","",ADDRESS(ROW(KALINDO[QB]),COLUMN(KALINDO[QB]))&amp;":"&amp;ADDRESS(ROW(),COLUMN(KALINDO[QB])))</f>
        <v/>
      </c>
      <c r="Y789" s="46" t="str">
        <f ca="1">IF(KALINDO[[#This Row],[//]]="","",HYPERLINK("[../DB.xlsx]DB!e"&amp;MATCH(KALINDO[[#This Row],[concat]],[3]!db[NB NOTA_C],0)+1,"&gt;"))</f>
        <v/>
      </c>
      <c r="Z789" s="32" t="str">
        <f ca="1">IF(KALINDO[[#This Row],[ID NOTA]]="",INDIRECT(ADDRESS(ROW()-1,COLUMN())),KALINDO[[#This Row],[ID NOTA]])</f>
        <v>ID NOTA_H</v>
      </c>
    </row>
    <row r="790" spans="1:26" x14ac:dyDescent="0.25">
      <c r="A790" s="32"/>
      <c r="B790" s="29" t="str">
        <f>IF(KALINDO[[#This Row],[N_ID]]="","",INDEX(Table1[ID],MATCH(KALINDO[[#This Row],[N_ID]],Table1[N_ID],0)))</f>
        <v/>
      </c>
      <c r="C790" s="29" t="str">
        <f ca="1">IF(KALINDO[[#This Row],[//]]="","",HYPERLINK("[NOTA.xlsx]NOTA!D"&amp;KALINDO[[#This Row],[//]]+2,"&gt;"))</f>
        <v/>
      </c>
      <c r="D790" s="29" t="str">
        <f>IF(KALINDO[[#This Row],[ID NOTA]]="","",INDEX(Table1[QB],MATCH(KALINDO[[#This Row],[ID NOTA]],Table1[ID],0)))</f>
        <v/>
      </c>
      <c r="E79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90" s="29"/>
      <c r="G790" s="30" t="str">
        <f ca="1">IF(KALINDO[[#This Row],[N_ID]]="","",INDEX(INDIRECT($2:$2),KALINDO[[#This Row],[//]]))</f>
        <v/>
      </c>
      <c r="H790" s="30" t="str">
        <f ca="1">IF(KALINDO[[#This Row],[N_ID]]="","",INDEX(INDIRECT($2:$2),KALINDO[[#This Row],[//]]))</f>
        <v/>
      </c>
      <c r="I790" s="32" t="str">
        <f ca="1">IF(KALINDO[[#This Row],[N_ID]]="","",INDEX(INDIRECT($2:$2),KALINDO[[#This Row],[//]]))</f>
        <v/>
      </c>
      <c r="J790" s="32" t="str">
        <f ca="1">IF(KALINDO[[#This Row],[//]]="","",INDEX([3]!db[NB PAJAK],KALINDO[[#This Row],[stt]]-1))</f>
        <v/>
      </c>
      <c r="K790" s="29" t="str">
        <f ca="1">IF(KALINDO[[#This Row],[//]]="","",INDEX(INDIRECT($2:$2),KALINDO[[#This Row],[//]]))</f>
        <v/>
      </c>
      <c r="L790" s="29" t="str">
        <f ca="1">IF(KALINDO[[#This Row],[//]]="","",INDEX(INDIRECT($2:$2),KALINDO[[#This Row],[//]]))</f>
        <v/>
      </c>
      <c r="M790" s="29" t="str">
        <f ca="1">IF(KALINDO[[#This Row],[//]]="","",INDEX(INDIRECT($2:$2),KALINDO[[#This Row],[//]]))</f>
        <v/>
      </c>
      <c r="N790" s="33" t="str">
        <f ca="1">IF(KALINDO[[#This Row],[//]]="","",INDEX(INDIRECT($2:$2),KALINDO[[#This Row],[//]]))</f>
        <v/>
      </c>
      <c r="O790" s="44" t="str">
        <f ca="1">IF(KALINDO[[#This Row],[//]]="","",INDEX(INDIRECT($2:$2),KALINDO[[#This Row],[//]]))</f>
        <v/>
      </c>
      <c r="P790" s="44" t="str">
        <f ca="1">IF(KALINDO[[#This Row],[//]]="","",IF(INDEX(INDIRECT($2:$2),KALINDO[[#This Row],[//]])="","",INDEX(INDIRECT($2:$2),KALINDO[[#This Row],[//]])))</f>
        <v/>
      </c>
      <c r="Q790" s="33" t="str">
        <f ca="1">IF(KALINDO[[#This Row],[//]]="","",INDEX(INDIRECT($2:$2),KALINDO[[#This Row],[//]]))</f>
        <v/>
      </c>
      <c r="R7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90" s="45" t="str">
        <f ca="1">IF(KALINDO[[#This Row],[//]]="","",IF(INDEX(INDIRECT($2:$2),KALINDO[[#This Row],[//]])="","",INDEX(INDIRECT($2:$2),KALINDO[[#This Row],[//]])))</f>
        <v/>
      </c>
      <c r="U790" s="32" t="str">
        <f ca="1">IF(KALINDO[[#This Row],[//]]="","",INDEX(INDIRECT($2:$2),KALINDO[[#This Row],[//]]))</f>
        <v/>
      </c>
      <c r="V790" s="32" t="str">
        <f ca="1">LOWER(SUBSTITUTE(SUBSTITUTE(SUBSTITUTE(SUBSTITUTE(SUBSTITUTE(SUBSTITUTE(SUBSTITUTE(KALINDO[[#This Row],[N.B.nota]]," ",""),"-",""),"(",""),")",""),".",""),",",""),"/",""))</f>
        <v/>
      </c>
      <c r="W790" s="32" t="str">
        <f ca="1">IF(KALINDO[[#This Row],[concat]]="","",MATCH(KALINDO[[#This Row],[concat]],[3]!db[NB NOTA_C],0)+1)</f>
        <v/>
      </c>
      <c r="X790" s="32" t="str">
        <f ca="1">IF(KALINDO[[#This Row],[N.B.nota]]="","",ADDRESS(ROW(KALINDO[QB]),COLUMN(KALINDO[QB]))&amp;":"&amp;ADDRESS(ROW(),COLUMN(KALINDO[QB])))</f>
        <v/>
      </c>
      <c r="Y790" s="46" t="str">
        <f ca="1">IF(KALINDO[[#This Row],[//]]="","",HYPERLINK("[../DB.xlsx]DB!e"&amp;MATCH(KALINDO[[#This Row],[concat]],[3]!db[NB NOTA_C],0)+1,"&gt;"))</f>
        <v/>
      </c>
      <c r="Z790" s="32" t="str">
        <f ca="1">IF(KALINDO[[#This Row],[ID NOTA]]="",INDIRECT(ADDRESS(ROW()-1,COLUMN())),KALINDO[[#This Row],[ID NOTA]])</f>
        <v>ID NOTA_H</v>
      </c>
    </row>
    <row r="791" spans="1:26" x14ac:dyDescent="0.25">
      <c r="A791" s="32"/>
      <c r="B791" s="29" t="str">
        <f>IF(KALINDO[[#This Row],[N_ID]]="","",INDEX(Table1[ID],MATCH(KALINDO[[#This Row],[N_ID]],Table1[N_ID],0)))</f>
        <v/>
      </c>
      <c r="C791" s="29" t="str">
        <f ca="1">IF(KALINDO[[#This Row],[//]]="","",HYPERLINK("[NOTA.xlsx]NOTA!D"&amp;KALINDO[[#This Row],[//]]+2,"&gt;"))</f>
        <v/>
      </c>
      <c r="D791" s="29" t="str">
        <f>IF(KALINDO[[#This Row],[ID NOTA]]="","",INDEX(Table1[QB],MATCH(KALINDO[[#This Row],[ID NOTA]],Table1[ID],0)))</f>
        <v/>
      </c>
      <c r="E79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91" s="29"/>
      <c r="G791" s="30" t="str">
        <f ca="1">IF(KALINDO[[#This Row],[N_ID]]="","",INDEX(INDIRECT($2:$2),KALINDO[[#This Row],[//]]))</f>
        <v/>
      </c>
      <c r="H791" s="30" t="str">
        <f ca="1">IF(KALINDO[[#This Row],[N_ID]]="","",INDEX(INDIRECT($2:$2),KALINDO[[#This Row],[//]]))</f>
        <v/>
      </c>
      <c r="I791" s="32" t="str">
        <f ca="1">IF(KALINDO[[#This Row],[N_ID]]="","",INDEX(INDIRECT($2:$2),KALINDO[[#This Row],[//]]))</f>
        <v/>
      </c>
      <c r="J791" s="32" t="str">
        <f ca="1">IF(KALINDO[[#This Row],[//]]="","",INDEX([3]!db[NB PAJAK],KALINDO[[#This Row],[stt]]-1))</f>
        <v/>
      </c>
      <c r="K791" s="29" t="str">
        <f ca="1">IF(KALINDO[[#This Row],[//]]="","",INDEX(INDIRECT($2:$2),KALINDO[[#This Row],[//]]))</f>
        <v/>
      </c>
      <c r="L791" s="29" t="str">
        <f ca="1">IF(KALINDO[[#This Row],[//]]="","",INDEX(INDIRECT($2:$2),KALINDO[[#This Row],[//]]))</f>
        <v/>
      </c>
      <c r="M791" s="29" t="str">
        <f ca="1">IF(KALINDO[[#This Row],[//]]="","",INDEX(INDIRECT($2:$2),KALINDO[[#This Row],[//]]))</f>
        <v/>
      </c>
      <c r="N791" s="33" t="str">
        <f ca="1">IF(KALINDO[[#This Row],[//]]="","",INDEX(INDIRECT($2:$2),KALINDO[[#This Row],[//]]))</f>
        <v/>
      </c>
      <c r="O791" s="44" t="str">
        <f ca="1">IF(KALINDO[[#This Row],[//]]="","",INDEX(INDIRECT($2:$2),KALINDO[[#This Row],[//]]))</f>
        <v/>
      </c>
      <c r="P791" s="44" t="str">
        <f ca="1">IF(KALINDO[[#This Row],[//]]="","",IF(INDEX(INDIRECT($2:$2),KALINDO[[#This Row],[//]])="","",INDEX(INDIRECT($2:$2),KALINDO[[#This Row],[//]])))</f>
        <v/>
      </c>
      <c r="Q791" s="33" t="str">
        <f ca="1">IF(KALINDO[[#This Row],[//]]="","",INDEX(INDIRECT($2:$2),KALINDO[[#This Row],[//]]))</f>
        <v/>
      </c>
      <c r="R7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91" s="45" t="str">
        <f ca="1">IF(KALINDO[[#This Row],[//]]="","",IF(INDEX(INDIRECT($2:$2),KALINDO[[#This Row],[//]])="","",INDEX(INDIRECT($2:$2),KALINDO[[#This Row],[//]])))</f>
        <v/>
      </c>
      <c r="U791" s="32" t="str">
        <f ca="1">IF(KALINDO[[#This Row],[//]]="","",INDEX(INDIRECT($2:$2),KALINDO[[#This Row],[//]]))</f>
        <v/>
      </c>
      <c r="V791" s="32" t="str">
        <f ca="1">LOWER(SUBSTITUTE(SUBSTITUTE(SUBSTITUTE(SUBSTITUTE(SUBSTITUTE(SUBSTITUTE(SUBSTITUTE(KALINDO[[#This Row],[N.B.nota]]," ",""),"-",""),"(",""),")",""),".",""),",",""),"/",""))</f>
        <v/>
      </c>
      <c r="W791" s="32" t="str">
        <f ca="1">IF(KALINDO[[#This Row],[concat]]="","",MATCH(KALINDO[[#This Row],[concat]],[3]!db[NB NOTA_C],0)+1)</f>
        <v/>
      </c>
      <c r="X791" s="32" t="str">
        <f ca="1">IF(KALINDO[[#This Row],[N.B.nota]]="","",ADDRESS(ROW(KALINDO[QB]),COLUMN(KALINDO[QB]))&amp;":"&amp;ADDRESS(ROW(),COLUMN(KALINDO[QB])))</f>
        <v/>
      </c>
      <c r="Y791" s="46" t="str">
        <f ca="1">IF(KALINDO[[#This Row],[//]]="","",HYPERLINK("[../DB.xlsx]DB!e"&amp;MATCH(KALINDO[[#This Row],[concat]],[3]!db[NB NOTA_C],0)+1,"&gt;"))</f>
        <v/>
      </c>
      <c r="Z791" s="32" t="str">
        <f ca="1">IF(KALINDO[[#This Row],[ID NOTA]]="",INDIRECT(ADDRESS(ROW()-1,COLUMN())),KALINDO[[#This Row],[ID NOTA]])</f>
        <v>ID NOTA_H</v>
      </c>
    </row>
    <row r="792" spans="1:26" x14ac:dyDescent="0.25">
      <c r="A792" s="32"/>
      <c r="B792" s="29" t="str">
        <f>IF(KALINDO[[#This Row],[N_ID]]="","",INDEX(Table1[ID],MATCH(KALINDO[[#This Row],[N_ID]],Table1[N_ID],0)))</f>
        <v/>
      </c>
      <c r="C792" s="29" t="str">
        <f ca="1">IF(KALINDO[[#This Row],[//]]="","",HYPERLINK("[NOTA.xlsx]NOTA!D"&amp;KALINDO[[#This Row],[//]]+2,"&gt;"))</f>
        <v/>
      </c>
      <c r="D792" s="29" t="str">
        <f>IF(KALINDO[[#This Row],[ID NOTA]]="","",INDEX(Table1[QB],MATCH(KALINDO[[#This Row],[ID NOTA]],Table1[ID],0)))</f>
        <v/>
      </c>
      <c r="E79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92" s="29"/>
      <c r="G792" s="30" t="str">
        <f ca="1">IF(KALINDO[[#This Row],[N_ID]]="","",INDEX(INDIRECT($2:$2),KALINDO[[#This Row],[//]]))</f>
        <v/>
      </c>
      <c r="H792" s="30" t="str">
        <f ca="1">IF(KALINDO[[#This Row],[N_ID]]="","",INDEX(INDIRECT($2:$2),KALINDO[[#This Row],[//]]))</f>
        <v/>
      </c>
      <c r="I792" s="32" t="str">
        <f ca="1">IF(KALINDO[[#This Row],[N_ID]]="","",INDEX(INDIRECT($2:$2),KALINDO[[#This Row],[//]]))</f>
        <v/>
      </c>
      <c r="J792" s="32" t="str">
        <f ca="1">IF(KALINDO[[#This Row],[//]]="","",INDEX([3]!db[NB PAJAK],KALINDO[[#This Row],[stt]]-1))</f>
        <v/>
      </c>
      <c r="K792" s="29" t="str">
        <f ca="1">IF(KALINDO[[#This Row],[//]]="","",INDEX(INDIRECT($2:$2),KALINDO[[#This Row],[//]]))</f>
        <v/>
      </c>
      <c r="L792" s="29" t="str">
        <f ca="1">IF(KALINDO[[#This Row],[//]]="","",INDEX(INDIRECT($2:$2),KALINDO[[#This Row],[//]]))</f>
        <v/>
      </c>
      <c r="M792" s="29" t="str">
        <f ca="1">IF(KALINDO[[#This Row],[//]]="","",INDEX(INDIRECT($2:$2),KALINDO[[#This Row],[//]]))</f>
        <v/>
      </c>
      <c r="N792" s="33" t="str">
        <f ca="1">IF(KALINDO[[#This Row],[//]]="","",INDEX(INDIRECT($2:$2),KALINDO[[#This Row],[//]]))</f>
        <v/>
      </c>
      <c r="O792" s="44" t="str">
        <f ca="1">IF(KALINDO[[#This Row],[//]]="","",INDEX(INDIRECT($2:$2),KALINDO[[#This Row],[//]]))</f>
        <v/>
      </c>
      <c r="P792" s="44" t="str">
        <f ca="1">IF(KALINDO[[#This Row],[//]]="","",IF(INDEX(INDIRECT($2:$2),KALINDO[[#This Row],[//]])="","",INDEX(INDIRECT($2:$2),KALINDO[[#This Row],[//]])))</f>
        <v/>
      </c>
      <c r="Q792" s="33" t="str">
        <f ca="1">IF(KALINDO[[#This Row],[//]]="","",INDEX(INDIRECT($2:$2),KALINDO[[#This Row],[//]]))</f>
        <v/>
      </c>
      <c r="R7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92" s="45" t="str">
        <f ca="1">IF(KALINDO[[#This Row],[//]]="","",IF(INDEX(INDIRECT($2:$2),KALINDO[[#This Row],[//]])="","",INDEX(INDIRECT($2:$2),KALINDO[[#This Row],[//]])))</f>
        <v/>
      </c>
      <c r="U792" s="32" t="str">
        <f ca="1">IF(KALINDO[[#This Row],[//]]="","",INDEX(INDIRECT($2:$2),KALINDO[[#This Row],[//]]))</f>
        <v/>
      </c>
      <c r="V792" s="32" t="str">
        <f ca="1">LOWER(SUBSTITUTE(SUBSTITUTE(SUBSTITUTE(SUBSTITUTE(SUBSTITUTE(SUBSTITUTE(SUBSTITUTE(KALINDO[[#This Row],[N.B.nota]]," ",""),"-",""),"(",""),")",""),".",""),",",""),"/",""))</f>
        <v/>
      </c>
      <c r="W792" s="32" t="str">
        <f ca="1">IF(KALINDO[[#This Row],[concat]]="","",MATCH(KALINDO[[#This Row],[concat]],[3]!db[NB NOTA_C],0)+1)</f>
        <v/>
      </c>
      <c r="X792" s="32" t="str">
        <f ca="1">IF(KALINDO[[#This Row],[N.B.nota]]="","",ADDRESS(ROW(KALINDO[QB]),COLUMN(KALINDO[QB]))&amp;":"&amp;ADDRESS(ROW(),COLUMN(KALINDO[QB])))</f>
        <v/>
      </c>
      <c r="Y792" s="46" t="str">
        <f ca="1">IF(KALINDO[[#This Row],[//]]="","",HYPERLINK("[../DB.xlsx]DB!e"&amp;MATCH(KALINDO[[#This Row],[concat]],[3]!db[NB NOTA_C],0)+1,"&gt;"))</f>
        <v/>
      </c>
      <c r="Z792" s="32" t="str">
        <f ca="1">IF(KALINDO[[#This Row],[ID NOTA]]="",INDIRECT(ADDRESS(ROW()-1,COLUMN())),KALINDO[[#This Row],[ID NOTA]])</f>
        <v>ID NOTA_H</v>
      </c>
    </row>
    <row r="793" spans="1:26" x14ac:dyDescent="0.25">
      <c r="A793" s="32"/>
      <c r="B793" s="29" t="str">
        <f>IF(KALINDO[[#This Row],[N_ID]]="","",INDEX(Table1[ID],MATCH(KALINDO[[#This Row],[N_ID]],Table1[N_ID],0)))</f>
        <v/>
      </c>
      <c r="C793" s="29" t="str">
        <f ca="1">IF(KALINDO[[#This Row],[//]]="","",HYPERLINK("[NOTA.xlsx]NOTA!D"&amp;KALINDO[[#This Row],[//]]+2,"&gt;"))</f>
        <v/>
      </c>
      <c r="D793" s="29" t="str">
        <f>IF(KALINDO[[#This Row],[ID NOTA]]="","",INDEX(Table1[QB],MATCH(KALINDO[[#This Row],[ID NOTA]],Table1[ID],0)))</f>
        <v/>
      </c>
      <c r="E79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93" s="29"/>
      <c r="G793" s="30" t="str">
        <f ca="1">IF(KALINDO[[#This Row],[N_ID]]="","",INDEX(INDIRECT($2:$2),KALINDO[[#This Row],[//]]))</f>
        <v/>
      </c>
      <c r="H793" s="30" t="str">
        <f ca="1">IF(KALINDO[[#This Row],[N_ID]]="","",INDEX(INDIRECT($2:$2),KALINDO[[#This Row],[//]]))</f>
        <v/>
      </c>
      <c r="I793" s="32" t="str">
        <f ca="1">IF(KALINDO[[#This Row],[N_ID]]="","",INDEX(INDIRECT($2:$2),KALINDO[[#This Row],[//]]))</f>
        <v/>
      </c>
      <c r="J793" s="32" t="str">
        <f ca="1">IF(KALINDO[[#This Row],[//]]="","",INDEX([3]!db[NB PAJAK],KALINDO[[#This Row],[stt]]-1))</f>
        <v/>
      </c>
      <c r="K793" s="29" t="str">
        <f ca="1">IF(KALINDO[[#This Row],[//]]="","",INDEX(INDIRECT($2:$2),KALINDO[[#This Row],[//]]))</f>
        <v/>
      </c>
      <c r="L793" s="29" t="str">
        <f ca="1">IF(KALINDO[[#This Row],[//]]="","",INDEX(INDIRECT($2:$2),KALINDO[[#This Row],[//]]))</f>
        <v/>
      </c>
      <c r="M793" s="29" t="str">
        <f ca="1">IF(KALINDO[[#This Row],[//]]="","",INDEX(INDIRECT($2:$2),KALINDO[[#This Row],[//]]))</f>
        <v/>
      </c>
      <c r="N793" s="33" t="str">
        <f ca="1">IF(KALINDO[[#This Row],[//]]="","",INDEX(INDIRECT($2:$2),KALINDO[[#This Row],[//]]))</f>
        <v/>
      </c>
      <c r="O793" s="44" t="str">
        <f ca="1">IF(KALINDO[[#This Row],[//]]="","",INDEX(INDIRECT($2:$2),KALINDO[[#This Row],[//]]))</f>
        <v/>
      </c>
      <c r="P793" s="44" t="str">
        <f ca="1">IF(KALINDO[[#This Row],[//]]="","",IF(INDEX(INDIRECT($2:$2),KALINDO[[#This Row],[//]])="","",INDEX(INDIRECT($2:$2),KALINDO[[#This Row],[//]])))</f>
        <v/>
      </c>
      <c r="Q793" s="33" t="str">
        <f ca="1">IF(KALINDO[[#This Row],[//]]="","",INDEX(INDIRECT($2:$2),KALINDO[[#This Row],[//]]))</f>
        <v/>
      </c>
      <c r="R7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93" s="45" t="str">
        <f ca="1">IF(KALINDO[[#This Row],[//]]="","",IF(INDEX(INDIRECT($2:$2),KALINDO[[#This Row],[//]])="","",INDEX(INDIRECT($2:$2),KALINDO[[#This Row],[//]])))</f>
        <v/>
      </c>
      <c r="U793" s="32" t="str">
        <f ca="1">IF(KALINDO[[#This Row],[//]]="","",INDEX(INDIRECT($2:$2),KALINDO[[#This Row],[//]]))</f>
        <v/>
      </c>
      <c r="V793" s="32" t="str">
        <f ca="1">LOWER(SUBSTITUTE(SUBSTITUTE(SUBSTITUTE(SUBSTITUTE(SUBSTITUTE(SUBSTITUTE(SUBSTITUTE(KALINDO[[#This Row],[N.B.nota]]," ",""),"-",""),"(",""),")",""),".",""),",",""),"/",""))</f>
        <v/>
      </c>
      <c r="W793" s="32" t="str">
        <f ca="1">IF(KALINDO[[#This Row],[concat]]="","",MATCH(KALINDO[[#This Row],[concat]],[3]!db[NB NOTA_C],0)+1)</f>
        <v/>
      </c>
      <c r="X793" s="32" t="str">
        <f ca="1">IF(KALINDO[[#This Row],[N.B.nota]]="","",ADDRESS(ROW(KALINDO[QB]),COLUMN(KALINDO[QB]))&amp;":"&amp;ADDRESS(ROW(),COLUMN(KALINDO[QB])))</f>
        <v/>
      </c>
      <c r="Y793" s="46" t="str">
        <f ca="1">IF(KALINDO[[#This Row],[//]]="","",HYPERLINK("[../DB.xlsx]DB!e"&amp;MATCH(KALINDO[[#This Row],[concat]],[3]!db[NB NOTA_C],0)+1,"&gt;"))</f>
        <v/>
      </c>
      <c r="Z793" s="32" t="str">
        <f ca="1">IF(KALINDO[[#This Row],[ID NOTA]]="",INDIRECT(ADDRESS(ROW()-1,COLUMN())),KALINDO[[#This Row],[ID NOTA]])</f>
        <v>ID NOTA_H</v>
      </c>
    </row>
    <row r="794" spans="1:26" x14ac:dyDescent="0.25">
      <c r="A794" s="32"/>
      <c r="B794" s="29" t="str">
        <f>IF(KALINDO[[#This Row],[N_ID]]="","",INDEX(Table1[ID],MATCH(KALINDO[[#This Row],[N_ID]],Table1[N_ID],0)))</f>
        <v/>
      </c>
      <c r="C794" s="29" t="str">
        <f ca="1">IF(KALINDO[[#This Row],[//]]="","",HYPERLINK("[NOTA.xlsx]NOTA!D"&amp;KALINDO[[#This Row],[//]]+2,"&gt;"))</f>
        <v/>
      </c>
      <c r="D794" s="29" t="str">
        <f>IF(KALINDO[[#This Row],[ID NOTA]]="","",INDEX(Table1[QB],MATCH(KALINDO[[#This Row],[ID NOTA]],Table1[ID],0)))</f>
        <v/>
      </c>
      <c r="E79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94" s="29"/>
      <c r="G794" s="30" t="str">
        <f ca="1">IF(KALINDO[[#This Row],[N_ID]]="","",INDEX(INDIRECT($2:$2),KALINDO[[#This Row],[//]]))</f>
        <v/>
      </c>
      <c r="H794" s="30" t="str">
        <f ca="1">IF(KALINDO[[#This Row],[N_ID]]="","",INDEX(INDIRECT($2:$2),KALINDO[[#This Row],[//]]))</f>
        <v/>
      </c>
      <c r="I794" s="32" t="str">
        <f ca="1">IF(KALINDO[[#This Row],[N_ID]]="","",INDEX(INDIRECT($2:$2),KALINDO[[#This Row],[//]]))</f>
        <v/>
      </c>
      <c r="J794" s="32" t="str">
        <f ca="1">IF(KALINDO[[#This Row],[//]]="","",INDEX([3]!db[NB PAJAK],KALINDO[[#This Row],[stt]]-1))</f>
        <v/>
      </c>
      <c r="K794" s="29" t="str">
        <f ca="1">IF(KALINDO[[#This Row],[//]]="","",INDEX(INDIRECT($2:$2),KALINDO[[#This Row],[//]]))</f>
        <v/>
      </c>
      <c r="L794" s="29" t="str">
        <f ca="1">IF(KALINDO[[#This Row],[//]]="","",INDEX(INDIRECT($2:$2),KALINDO[[#This Row],[//]]))</f>
        <v/>
      </c>
      <c r="M794" s="29" t="str">
        <f ca="1">IF(KALINDO[[#This Row],[//]]="","",INDEX(INDIRECT($2:$2),KALINDO[[#This Row],[//]]))</f>
        <v/>
      </c>
      <c r="N794" s="33" t="str">
        <f ca="1">IF(KALINDO[[#This Row],[//]]="","",INDEX(INDIRECT($2:$2),KALINDO[[#This Row],[//]]))</f>
        <v/>
      </c>
      <c r="O794" s="44" t="str">
        <f ca="1">IF(KALINDO[[#This Row],[//]]="","",INDEX(INDIRECT($2:$2),KALINDO[[#This Row],[//]]))</f>
        <v/>
      </c>
      <c r="P794" s="44" t="str">
        <f ca="1">IF(KALINDO[[#This Row],[//]]="","",IF(INDEX(INDIRECT($2:$2),KALINDO[[#This Row],[//]])="","",INDEX(INDIRECT($2:$2),KALINDO[[#This Row],[//]])))</f>
        <v/>
      </c>
      <c r="Q794" s="33" t="str">
        <f ca="1">IF(KALINDO[[#This Row],[//]]="","",INDEX(INDIRECT($2:$2),KALINDO[[#This Row],[//]]))</f>
        <v/>
      </c>
      <c r="R7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94" s="45" t="str">
        <f ca="1">IF(KALINDO[[#This Row],[//]]="","",IF(INDEX(INDIRECT($2:$2),KALINDO[[#This Row],[//]])="","",INDEX(INDIRECT($2:$2),KALINDO[[#This Row],[//]])))</f>
        <v/>
      </c>
      <c r="U794" s="32" t="str">
        <f ca="1">IF(KALINDO[[#This Row],[//]]="","",INDEX(INDIRECT($2:$2),KALINDO[[#This Row],[//]]))</f>
        <v/>
      </c>
      <c r="V794" s="32" t="str">
        <f ca="1">LOWER(SUBSTITUTE(SUBSTITUTE(SUBSTITUTE(SUBSTITUTE(SUBSTITUTE(SUBSTITUTE(SUBSTITUTE(KALINDO[[#This Row],[N.B.nota]]," ",""),"-",""),"(",""),")",""),".",""),",",""),"/",""))</f>
        <v/>
      </c>
      <c r="W794" s="32" t="str">
        <f ca="1">IF(KALINDO[[#This Row],[concat]]="","",MATCH(KALINDO[[#This Row],[concat]],[3]!db[NB NOTA_C],0)+1)</f>
        <v/>
      </c>
      <c r="X794" s="32" t="str">
        <f ca="1">IF(KALINDO[[#This Row],[N.B.nota]]="","",ADDRESS(ROW(KALINDO[QB]),COLUMN(KALINDO[QB]))&amp;":"&amp;ADDRESS(ROW(),COLUMN(KALINDO[QB])))</f>
        <v/>
      </c>
      <c r="Y794" s="46" t="str">
        <f ca="1">IF(KALINDO[[#This Row],[//]]="","",HYPERLINK("[../DB.xlsx]DB!e"&amp;MATCH(KALINDO[[#This Row],[concat]],[3]!db[NB NOTA_C],0)+1,"&gt;"))</f>
        <v/>
      </c>
      <c r="Z794" s="32" t="str">
        <f ca="1">IF(KALINDO[[#This Row],[ID NOTA]]="",INDIRECT(ADDRESS(ROW()-1,COLUMN())),KALINDO[[#This Row],[ID NOTA]])</f>
        <v>ID NOTA_H</v>
      </c>
    </row>
    <row r="795" spans="1:26" x14ac:dyDescent="0.25">
      <c r="A795" s="32"/>
      <c r="B795" s="29" t="str">
        <f>IF(KALINDO[[#This Row],[N_ID]]="","",INDEX(Table1[ID],MATCH(KALINDO[[#This Row],[N_ID]],Table1[N_ID],0)))</f>
        <v/>
      </c>
      <c r="C795" s="29" t="str">
        <f ca="1">IF(KALINDO[[#This Row],[//]]="","",HYPERLINK("[NOTA.xlsx]NOTA!D"&amp;KALINDO[[#This Row],[//]]+2,"&gt;"))</f>
        <v/>
      </c>
      <c r="D795" s="29" t="str">
        <f>IF(KALINDO[[#This Row],[ID NOTA]]="","",INDEX(Table1[QB],MATCH(KALINDO[[#This Row],[ID NOTA]],Table1[ID],0)))</f>
        <v/>
      </c>
      <c r="E79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95" s="29"/>
      <c r="G795" s="30" t="str">
        <f ca="1">IF(KALINDO[[#This Row],[N_ID]]="","",INDEX(INDIRECT($2:$2),KALINDO[[#This Row],[//]]))</f>
        <v/>
      </c>
      <c r="H795" s="30" t="str">
        <f ca="1">IF(KALINDO[[#This Row],[N_ID]]="","",INDEX(INDIRECT($2:$2),KALINDO[[#This Row],[//]]))</f>
        <v/>
      </c>
      <c r="I795" s="32" t="str">
        <f ca="1">IF(KALINDO[[#This Row],[N_ID]]="","",INDEX(INDIRECT($2:$2),KALINDO[[#This Row],[//]]))</f>
        <v/>
      </c>
      <c r="J795" s="32" t="str">
        <f ca="1">IF(KALINDO[[#This Row],[//]]="","",INDEX([3]!db[NB PAJAK],KALINDO[[#This Row],[stt]]-1))</f>
        <v/>
      </c>
      <c r="K795" s="29" t="str">
        <f ca="1">IF(KALINDO[[#This Row],[//]]="","",INDEX(INDIRECT($2:$2),KALINDO[[#This Row],[//]]))</f>
        <v/>
      </c>
      <c r="L795" s="29" t="str">
        <f ca="1">IF(KALINDO[[#This Row],[//]]="","",INDEX(INDIRECT($2:$2),KALINDO[[#This Row],[//]]))</f>
        <v/>
      </c>
      <c r="M795" s="29" t="str">
        <f ca="1">IF(KALINDO[[#This Row],[//]]="","",INDEX(INDIRECT($2:$2),KALINDO[[#This Row],[//]]))</f>
        <v/>
      </c>
      <c r="N795" s="33" t="str">
        <f ca="1">IF(KALINDO[[#This Row],[//]]="","",INDEX(INDIRECT($2:$2),KALINDO[[#This Row],[//]]))</f>
        <v/>
      </c>
      <c r="O795" s="44" t="str">
        <f ca="1">IF(KALINDO[[#This Row],[//]]="","",INDEX(INDIRECT($2:$2),KALINDO[[#This Row],[//]]))</f>
        <v/>
      </c>
      <c r="P795" s="44" t="str">
        <f ca="1">IF(KALINDO[[#This Row],[//]]="","",IF(INDEX(INDIRECT($2:$2),KALINDO[[#This Row],[//]])="","",INDEX(INDIRECT($2:$2),KALINDO[[#This Row],[//]])))</f>
        <v/>
      </c>
      <c r="Q795" s="33" t="str">
        <f ca="1">IF(KALINDO[[#This Row],[//]]="","",INDEX(INDIRECT($2:$2),KALINDO[[#This Row],[//]]))</f>
        <v/>
      </c>
      <c r="R7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95" s="45" t="str">
        <f ca="1">IF(KALINDO[[#This Row],[//]]="","",IF(INDEX(INDIRECT($2:$2),KALINDO[[#This Row],[//]])="","",INDEX(INDIRECT($2:$2),KALINDO[[#This Row],[//]])))</f>
        <v/>
      </c>
      <c r="U795" s="32" t="str">
        <f ca="1">IF(KALINDO[[#This Row],[//]]="","",INDEX(INDIRECT($2:$2),KALINDO[[#This Row],[//]]))</f>
        <v/>
      </c>
      <c r="V795" s="32" t="str">
        <f ca="1">LOWER(SUBSTITUTE(SUBSTITUTE(SUBSTITUTE(SUBSTITUTE(SUBSTITUTE(SUBSTITUTE(SUBSTITUTE(KALINDO[[#This Row],[N.B.nota]]," ",""),"-",""),"(",""),")",""),".",""),",",""),"/",""))</f>
        <v/>
      </c>
      <c r="W795" s="32" t="str">
        <f ca="1">IF(KALINDO[[#This Row],[concat]]="","",MATCH(KALINDO[[#This Row],[concat]],[3]!db[NB NOTA_C],0)+1)</f>
        <v/>
      </c>
      <c r="X795" s="32" t="str">
        <f ca="1">IF(KALINDO[[#This Row],[N.B.nota]]="","",ADDRESS(ROW(KALINDO[QB]),COLUMN(KALINDO[QB]))&amp;":"&amp;ADDRESS(ROW(),COLUMN(KALINDO[QB])))</f>
        <v/>
      </c>
      <c r="Y795" s="46" t="str">
        <f ca="1">IF(KALINDO[[#This Row],[//]]="","",HYPERLINK("[../DB.xlsx]DB!e"&amp;MATCH(KALINDO[[#This Row],[concat]],[3]!db[NB NOTA_C],0)+1,"&gt;"))</f>
        <v/>
      </c>
      <c r="Z795" s="32" t="str">
        <f ca="1">IF(KALINDO[[#This Row],[ID NOTA]]="",INDIRECT(ADDRESS(ROW()-1,COLUMN())),KALINDO[[#This Row],[ID NOTA]])</f>
        <v>ID NOTA_H</v>
      </c>
    </row>
    <row r="796" spans="1:26" x14ac:dyDescent="0.25">
      <c r="A796" s="32"/>
      <c r="B796" s="29" t="str">
        <f>IF(KALINDO[[#This Row],[N_ID]]="","",INDEX(Table1[ID],MATCH(KALINDO[[#This Row],[N_ID]],Table1[N_ID],0)))</f>
        <v/>
      </c>
      <c r="C796" s="29" t="str">
        <f ca="1">IF(KALINDO[[#This Row],[//]]="","",HYPERLINK("[NOTA.xlsx]NOTA!D"&amp;KALINDO[[#This Row],[//]]+2,"&gt;"))</f>
        <v/>
      </c>
      <c r="D796" s="29" t="str">
        <f>IF(KALINDO[[#This Row],[ID NOTA]]="","",INDEX(Table1[QB],MATCH(KALINDO[[#This Row],[ID NOTA]],Table1[ID],0)))</f>
        <v/>
      </c>
      <c r="E79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96" s="29"/>
      <c r="G796" s="30" t="str">
        <f ca="1">IF(KALINDO[[#This Row],[N_ID]]="","",INDEX(INDIRECT($2:$2),KALINDO[[#This Row],[//]]))</f>
        <v/>
      </c>
      <c r="H796" s="30" t="str">
        <f ca="1">IF(KALINDO[[#This Row],[N_ID]]="","",INDEX(INDIRECT($2:$2),KALINDO[[#This Row],[//]]))</f>
        <v/>
      </c>
      <c r="I796" s="32" t="str">
        <f ca="1">IF(KALINDO[[#This Row],[N_ID]]="","",INDEX(INDIRECT($2:$2),KALINDO[[#This Row],[//]]))</f>
        <v/>
      </c>
      <c r="J796" s="32" t="str">
        <f ca="1">IF(KALINDO[[#This Row],[//]]="","",INDEX([3]!db[NB PAJAK],KALINDO[[#This Row],[stt]]-1))</f>
        <v/>
      </c>
      <c r="K796" s="29" t="str">
        <f ca="1">IF(KALINDO[[#This Row],[//]]="","",INDEX(INDIRECT($2:$2),KALINDO[[#This Row],[//]]))</f>
        <v/>
      </c>
      <c r="L796" s="29" t="str">
        <f ca="1">IF(KALINDO[[#This Row],[//]]="","",INDEX(INDIRECT($2:$2),KALINDO[[#This Row],[//]]))</f>
        <v/>
      </c>
      <c r="M796" s="29" t="str">
        <f ca="1">IF(KALINDO[[#This Row],[//]]="","",INDEX(INDIRECT($2:$2),KALINDO[[#This Row],[//]]))</f>
        <v/>
      </c>
      <c r="N796" s="33" t="str">
        <f ca="1">IF(KALINDO[[#This Row],[//]]="","",INDEX(INDIRECT($2:$2),KALINDO[[#This Row],[//]]))</f>
        <v/>
      </c>
      <c r="O796" s="44" t="str">
        <f ca="1">IF(KALINDO[[#This Row],[//]]="","",INDEX(INDIRECT($2:$2),KALINDO[[#This Row],[//]]))</f>
        <v/>
      </c>
      <c r="P796" s="44" t="str">
        <f ca="1">IF(KALINDO[[#This Row],[//]]="","",IF(INDEX(INDIRECT($2:$2),KALINDO[[#This Row],[//]])="","",INDEX(INDIRECT($2:$2),KALINDO[[#This Row],[//]])))</f>
        <v/>
      </c>
      <c r="Q796" s="33" t="str">
        <f ca="1">IF(KALINDO[[#This Row],[//]]="","",INDEX(INDIRECT($2:$2),KALINDO[[#This Row],[//]]))</f>
        <v/>
      </c>
      <c r="R7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96" s="45" t="str">
        <f ca="1">IF(KALINDO[[#This Row],[//]]="","",IF(INDEX(INDIRECT($2:$2),KALINDO[[#This Row],[//]])="","",INDEX(INDIRECT($2:$2),KALINDO[[#This Row],[//]])))</f>
        <v/>
      </c>
      <c r="U796" s="32" t="str">
        <f ca="1">IF(KALINDO[[#This Row],[//]]="","",INDEX(INDIRECT($2:$2),KALINDO[[#This Row],[//]]))</f>
        <v/>
      </c>
      <c r="V796" s="32" t="str">
        <f ca="1">LOWER(SUBSTITUTE(SUBSTITUTE(SUBSTITUTE(SUBSTITUTE(SUBSTITUTE(SUBSTITUTE(SUBSTITUTE(KALINDO[[#This Row],[N.B.nota]]," ",""),"-",""),"(",""),")",""),".",""),",",""),"/",""))</f>
        <v/>
      </c>
      <c r="W796" s="32" t="str">
        <f ca="1">IF(KALINDO[[#This Row],[concat]]="","",MATCH(KALINDO[[#This Row],[concat]],[3]!db[NB NOTA_C],0)+1)</f>
        <v/>
      </c>
      <c r="X796" s="32" t="str">
        <f ca="1">IF(KALINDO[[#This Row],[N.B.nota]]="","",ADDRESS(ROW(KALINDO[QB]),COLUMN(KALINDO[QB]))&amp;":"&amp;ADDRESS(ROW(),COLUMN(KALINDO[QB])))</f>
        <v/>
      </c>
      <c r="Y796" s="46" t="str">
        <f ca="1">IF(KALINDO[[#This Row],[//]]="","",HYPERLINK("[../DB.xlsx]DB!e"&amp;MATCH(KALINDO[[#This Row],[concat]],[3]!db[NB NOTA_C],0)+1,"&gt;"))</f>
        <v/>
      </c>
      <c r="Z796" s="32" t="str">
        <f ca="1">IF(KALINDO[[#This Row],[ID NOTA]]="",INDIRECT(ADDRESS(ROW()-1,COLUMN())),KALINDO[[#This Row],[ID NOTA]])</f>
        <v>ID NOTA_H</v>
      </c>
    </row>
    <row r="797" spans="1:26" x14ac:dyDescent="0.25">
      <c r="A797" s="32"/>
      <c r="B797" s="29" t="str">
        <f>IF(KALINDO[[#This Row],[N_ID]]="","",INDEX(Table1[ID],MATCH(KALINDO[[#This Row],[N_ID]],Table1[N_ID],0)))</f>
        <v/>
      </c>
      <c r="C797" s="29" t="str">
        <f ca="1">IF(KALINDO[[#This Row],[//]]="","",HYPERLINK("[NOTA.xlsx]NOTA!D"&amp;KALINDO[[#This Row],[//]]+2,"&gt;"))</f>
        <v/>
      </c>
      <c r="D797" s="29" t="str">
        <f>IF(KALINDO[[#This Row],[ID NOTA]]="","",INDEX(Table1[QB],MATCH(KALINDO[[#This Row],[ID NOTA]],Table1[ID],0)))</f>
        <v/>
      </c>
      <c r="E79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97" s="29"/>
      <c r="G797" s="30" t="str">
        <f ca="1">IF(KALINDO[[#This Row],[N_ID]]="","",INDEX(INDIRECT($2:$2),KALINDO[[#This Row],[//]]))</f>
        <v/>
      </c>
      <c r="H797" s="30" t="str">
        <f ca="1">IF(KALINDO[[#This Row],[N_ID]]="","",INDEX(INDIRECT($2:$2),KALINDO[[#This Row],[//]]))</f>
        <v/>
      </c>
      <c r="I797" s="32" t="str">
        <f ca="1">IF(KALINDO[[#This Row],[N_ID]]="","",INDEX(INDIRECT($2:$2),KALINDO[[#This Row],[//]]))</f>
        <v/>
      </c>
      <c r="J797" s="32" t="str">
        <f ca="1">IF(KALINDO[[#This Row],[//]]="","",INDEX([3]!db[NB PAJAK],KALINDO[[#This Row],[stt]]-1))</f>
        <v/>
      </c>
      <c r="K797" s="29" t="str">
        <f ca="1">IF(KALINDO[[#This Row],[//]]="","",INDEX(INDIRECT($2:$2),KALINDO[[#This Row],[//]]))</f>
        <v/>
      </c>
      <c r="L797" s="29" t="str">
        <f ca="1">IF(KALINDO[[#This Row],[//]]="","",INDEX(INDIRECT($2:$2),KALINDO[[#This Row],[//]]))</f>
        <v/>
      </c>
      <c r="M797" s="29" t="str">
        <f ca="1">IF(KALINDO[[#This Row],[//]]="","",INDEX(INDIRECT($2:$2),KALINDO[[#This Row],[//]]))</f>
        <v/>
      </c>
      <c r="N797" s="33" t="str">
        <f ca="1">IF(KALINDO[[#This Row],[//]]="","",INDEX(INDIRECT($2:$2),KALINDO[[#This Row],[//]]))</f>
        <v/>
      </c>
      <c r="O797" s="44" t="str">
        <f ca="1">IF(KALINDO[[#This Row],[//]]="","",INDEX(INDIRECT($2:$2),KALINDO[[#This Row],[//]]))</f>
        <v/>
      </c>
      <c r="P797" s="44" t="str">
        <f ca="1">IF(KALINDO[[#This Row],[//]]="","",IF(INDEX(INDIRECT($2:$2),KALINDO[[#This Row],[//]])="","",INDEX(INDIRECT($2:$2),KALINDO[[#This Row],[//]])))</f>
        <v/>
      </c>
      <c r="Q797" s="33" t="str">
        <f ca="1">IF(KALINDO[[#This Row],[//]]="","",INDEX(INDIRECT($2:$2),KALINDO[[#This Row],[//]]))</f>
        <v/>
      </c>
      <c r="R7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97" s="45" t="str">
        <f ca="1">IF(KALINDO[[#This Row],[//]]="","",IF(INDEX(INDIRECT($2:$2),KALINDO[[#This Row],[//]])="","",INDEX(INDIRECT($2:$2),KALINDO[[#This Row],[//]])))</f>
        <v/>
      </c>
      <c r="U797" s="32" t="str">
        <f ca="1">IF(KALINDO[[#This Row],[//]]="","",INDEX(INDIRECT($2:$2),KALINDO[[#This Row],[//]]))</f>
        <v/>
      </c>
      <c r="V797" s="32" t="str">
        <f ca="1">LOWER(SUBSTITUTE(SUBSTITUTE(SUBSTITUTE(SUBSTITUTE(SUBSTITUTE(SUBSTITUTE(SUBSTITUTE(KALINDO[[#This Row],[N.B.nota]]," ",""),"-",""),"(",""),")",""),".",""),",",""),"/",""))</f>
        <v/>
      </c>
      <c r="W797" s="32" t="str">
        <f ca="1">IF(KALINDO[[#This Row],[concat]]="","",MATCH(KALINDO[[#This Row],[concat]],[3]!db[NB NOTA_C],0)+1)</f>
        <v/>
      </c>
      <c r="X797" s="32" t="str">
        <f ca="1">IF(KALINDO[[#This Row],[N.B.nota]]="","",ADDRESS(ROW(KALINDO[QB]),COLUMN(KALINDO[QB]))&amp;":"&amp;ADDRESS(ROW(),COLUMN(KALINDO[QB])))</f>
        <v/>
      </c>
      <c r="Y797" s="46" t="str">
        <f ca="1">IF(KALINDO[[#This Row],[//]]="","",HYPERLINK("[../DB.xlsx]DB!e"&amp;MATCH(KALINDO[[#This Row],[concat]],[3]!db[NB NOTA_C],0)+1,"&gt;"))</f>
        <v/>
      </c>
      <c r="Z797" s="32" t="str">
        <f ca="1">IF(KALINDO[[#This Row],[ID NOTA]]="",INDIRECT(ADDRESS(ROW()-1,COLUMN())),KALINDO[[#This Row],[ID NOTA]])</f>
        <v>ID NOTA_H</v>
      </c>
    </row>
    <row r="798" spans="1:26" x14ac:dyDescent="0.25">
      <c r="A798" s="32"/>
      <c r="B798" s="29" t="str">
        <f>IF(KALINDO[[#This Row],[N_ID]]="","",INDEX(Table1[ID],MATCH(KALINDO[[#This Row],[N_ID]],Table1[N_ID],0)))</f>
        <v/>
      </c>
      <c r="C798" s="29" t="str">
        <f ca="1">IF(KALINDO[[#This Row],[//]]="","",HYPERLINK("[NOTA.xlsx]NOTA!D"&amp;KALINDO[[#This Row],[//]]+2,"&gt;"))</f>
        <v/>
      </c>
      <c r="D798" s="29" t="str">
        <f>IF(KALINDO[[#This Row],[ID NOTA]]="","",INDEX(Table1[QB],MATCH(KALINDO[[#This Row],[ID NOTA]],Table1[ID],0)))</f>
        <v/>
      </c>
      <c r="E79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98" s="29"/>
      <c r="G798" s="30" t="str">
        <f ca="1">IF(KALINDO[[#This Row],[N_ID]]="","",INDEX(INDIRECT($2:$2),KALINDO[[#This Row],[//]]))</f>
        <v/>
      </c>
      <c r="H798" s="30" t="str">
        <f ca="1">IF(KALINDO[[#This Row],[N_ID]]="","",INDEX(INDIRECT($2:$2),KALINDO[[#This Row],[//]]))</f>
        <v/>
      </c>
      <c r="I798" s="32" t="str">
        <f ca="1">IF(KALINDO[[#This Row],[N_ID]]="","",INDEX(INDIRECT($2:$2),KALINDO[[#This Row],[//]]))</f>
        <v/>
      </c>
      <c r="J798" s="32" t="str">
        <f ca="1">IF(KALINDO[[#This Row],[//]]="","",INDEX([3]!db[NB PAJAK],KALINDO[[#This Row],[stt]]-1))</f>
        <v/>
      </c>
      <c r="K798" s="29" t="str">
        <f ca="1">IF(KALINDO[[#This Row],[//]]="","",INDEX(INDIRECT($2:$2),KALINDO[[#This Row],[//]]))</f>
        <v/>
      </c>
      <c r="L798" s="29" t="str">
        <f ca="1">IF(KALINDO[[#This Row],[//]]="","",INDEX(INDIRECT($2:$2),KALINDO[[#This Row],[//]]))</f>
        <v/>
      </c>
      <c r="M798" s="29" t="str">
        <f ca="1">IF(KALINDO[[#This Row],[//]]="","",INDEX(INDIRECT($2:$2),KALINDO[[#This Row],[//]]))</f>
        <v/>
      </c>
      <c r="N798" s="33" t="str">
        <f ca="1">IF(KALINDO[[#This Row],[//]]="","",INDEX(INDIRECT($2:$2),KALINDO[[#This Row],[//]]))</f>
        <v/>
      </c>
      <c r="O798" s="44" t="str">
        <f ca="1">IF(KALINDO[[#This Row],[//]]="","",INDEX(INDIRECT($2:$2),KALINDO[[#This Row],[//]]))</f>
        <v/>
      </c>
      <c r="P798" s="44" t="str">
        <f ca="1">IF(KALINDO[[#This Row],[//]]="","",IF(INDEX(INDIRECT($2:$2),KALINDO[[#This Row],[//]])="","",INDEX(INDIRECT($2:$2),KALINDO[[#This Row],[//]])))</f>
        <v/>
      </c>
      <c r="Q798" s="33" t="str">
        <f ca="1">IF(KALINDO[[#This Row],[//]]="","",INDEX(INDIRECT($2:$2),KALINDO[[#This Row],[//]]))</f>
        <v/>
      </c>
      <c r="R7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98" s="45" t="str">
        <f ca="1">IF(KALINDO[[#This Row],[//]]="","",IF(INDEX(INDIRECT($2:$2),KALINDO[[#This Row],[//]])="","",INDEX(INDIRECT($2:$2),KALINDO[[#This Row],[//]])))</f>
        <v/>
      </c>
      <c r="U798" s="32" t="str">
        <f ca="1">IF(KALINDO[[#This Row],[//]]="","",INDEX(INDIRECT($2:$2),KALINDO[[#This Row],[//]]))</f>
        <v/>
      </c>
      <c r="V798" s="32" t="str">
        <f ca="1">LOWER(SUBSTITUTE(SUBSTITUTE(SUBSTITUTE(SUBSTITUTE(SUBSTITUTE(SUBSTITUTE(SUBSTITUTE(KALINDO[[#This Row],[N.B.nota]]," ",""),"-",""),"(",""),")",""),".",""),",",""),"/",""))</f>
        <v/>
      </c>
      <c r="W798" s="32" t="str">
        <f ca="1">IF(KALINDO[[#This Row],[concat]]="","",MATCH(KALINDO[[#This Row],[concat]],[3]!db[NB NOTA_C],0)+1)</f>
        <v/>
      </c>
      <c r="X798" s="32" t="str">
        <f ca="1">IF(KALINDO[[#This Row],[N.B.nota]]="","",ADDRESS(ROW(KALINDO[QB]),COLUMN(KALINDO[QB]))&amp;":"&amp;ADDRESS(ROW(),COLUMN(KALINDO[QB])))</f>
        <v/>
      </c>
      <c r="Y798" s="46" t="str">
        <f ca="1">IF(KALINDO[[#This Row],[//]]="","",HYPERLINK("[../DB.xlsx]DB!e"&amp;MATCH(KALINDO[[#This Row],[concat]],[3]!db[NB NOTA_C],0)+1,"&gt;"))</f>
        <v/>
      </c>
      <c r="Z798" s="32" t="str">
        <f ca="1">IF(KALINDO[[#This Row],[ID NOTA]]="",INDIRECT(ADDRESS(ROW()-1,COLUMN())),KALINDO[[#This Row],[ID NOTA]])</f>
        <v>ID NOTA_H</v>
      </c>
    </row>
    <row r="799" spans="1:26" x14ac:dyDescent="0.25">
      <c r="A799" s="32"/>
      <c r="B799" s="29" t="str">
        <f>IF(KALINDO[[#This Row],[N_ID]]="","",INDEX(Table1[ID],MATCH(KALINDO[[#This Row],[N_ID]],Table1[N_ID],0)))</f>
        <v/>
      </c>
      <c r="C799" s="29" t="str">
        <f ca="1">IF(KALINDO[[#This Row],[//]]="","",HYPERLINK("[NOTA.xlsx]NOTA!D"&amp;KALINDO[[#This Row],[//]]+2,"&gt;"))</f>
        <v/>
      </c>
      <c r="D799" s="29" t="str">
        <f>IF(KALINDO[[#This Row],[ID NOTA]]="","",INDEX(Table1[QB],MATCH(KALINDO[[#This Row],[ID NOTA]],Table1[ID],0)))</f>
        <v/>
      </c>
      <c r="E79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799" s="29"/>
      <c r="G799" s="30" t="str">
        <f ca="1">IF(KALINDO[[#This Row],[N_ID]]="","",INDEX(INDIRECT($2:$2),KALINDO[[#This Row],[//]]))</f>
        <v/>
      </c>
      <c r="H799" s="30" t="str">
        <f ca="1">IF(KALINDO[[#This Row],[N_ID]]="","",INDEX(INDIRECT($2:$2),KALINDO[[#This Row],[//]]))</f>
        <v/>
      </c>
      <c r="I799" s="32" t="str">
        <f ca="1">IF(KALINDO[[#This Row],[N_ID]]="","",INDEX(INDIRECT($2:$2),KALINDO[[#This Row],[//]]))</f>
        <v/>
      </c>
      <c r="J799" s="32" t="str">
        <f ca="1">IF(KALINDO[[#This Row],[//]]="","",INDEX([3]!db[NB PAJAK],KALINDO[[#This Row],[stt]]-1))</f>
        <v/>
      </c>
      <c r="K799" s="29" t="str">
        <f ca="1">IF(KALINDO[[#This Row],[//]]="","",INDEX(INDIRECT($2:$2),KALINDO[[#This Row],[//]]))</f>
        <v/>
      </c>
      <c r="L799" s="29" t="str">
        <f ca="1">IF(KALINDO[[#This Row],[//]]="","",INDEX(INDIRECT($2:$2),KALINDO[[#This Row],[//]]))</f>
        <v/>
      </c>
      <c r="M799" s="29" t="str">
        <f ca="1">IF(KALINDO[[#This Row],[//]]="","",INDEX(INDIRECT($2:$2),KALINDO[[#This Row],[//]]))</f>
        <v/>
      </c>
      <c r="N799" s="33" t="str">
        <f ca="1">IF(KALINDO[[#This Row],[//]]="","",INDEX(INDIRECT($2:$2),KALINDO[[#This Row],[//]]))</f>
        <v/>
      </c>
      <c r="O799" s="44" t="str">
        <f ca="1">IF(KALINDO[[#This Row],[//]]="","",INDEX(INDIRECT($2:$2),KALINDO[[#This Row],[//]]))</f>
        <v/>
      </c>
      <c r="P799" s="44" t="str">
        <f ca="1">IF(KALINDO[[#This Row],[//]]="","",IF(INDEX(INDIRECT($2:$2),KALINDO[[#This Row],[//]])="","",INDEX(INDIRECT($2:$2),KALINDO[[#This Row],[//]])))</f>
        <v/>
      </c>
      <c r="Q799" s="33" t="str">
        <f ca="1">IF(KALINDO[[#This Row],[//]]="","",INDEX(INDIRECT($2:$2),KALINDO[[#This Row],[//]]))</f>
        <v/>
      </c>
      <c r="R7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7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799" s="45" t="str">
        <f ca="1">IF(KALINDO[[#This Row],[//]]="","",IF(INDEX(INDIRECT($2:$2),KALINDO[[#This Row],[//]])="","",INDEX(INDIRECT($2:$2),KALINDO[[#This Row],[//]])))</f>
        <v/>
      </c>
      <c r="U799" s="32" t="str">
        <f ca="1">IF(KALINDO[[#This Row],[//]]="","",INDEX(INDIRECT($2:$2),KALINDO[[#This Row],[//]]))</f>
        <v/>
      </c>
      <c r="V799" s="32" t="str">
        <f ca="1">LOWER(SUBSTITUTE(SUBSTITUTE(SUBSTITUTE(SUBSTITUTE(SUBSTITUTE(SUBSTITUTE(SUBSTITUTE(KALINDO[[#This Row],[N.B.nota]]," ",""),"-",""),"(",""),")",""),".",""),",",""),"/",""))</f>
        <v/>
      </c>
      <c r="W799" s="32" t="str">
        <f ca="1">IF(KALINDO[[#This Row],[concat]]="","",MATCH(KALINDO[[#This Row],[concat]],[3]!db[NB NOTA_C],0)+1)</f>
        <v/>
      </c>
      <c r="X799" s="32" t="str">
        <f ca="1">IF(KALINDO[[#This Row],[N.B.nota]]="","",ADDRESS(ROW(KALINDO[QB]),COLUMN(KALINDO[QB]))&amp;":"&amp;ADDRESS(ROW(),COLUMN(KALINDO[QB])))</f>
        <v/>
      </c>
      <c r="Y799" s="46" t="str">
        <f ca="1">IF(KALINDO[[#This Row],[//]]="","",HYPERLINK("[../DB.xlsx]DB!e"&amp;MATCH(KALINDO[[#This Row],[concat]],[3]!db[NB NOTA_C],0)+1,"&gt;"))</f>
        <v/>
      </c>
      <c r="Z799" s="32" t="str">
        <f ca="1">IF(KALINDO[[#This Row],[ID NOTA]]="",INDIRECT(ADDRESS(ROW()-1,COLUMN())),KALINDO[[#This Row],[ID NOTA]])</f>
        <v>ID NOTA_H</v>
      </c>
    </row>
    <row r="800" spans="1:26" x14ac:dyDescent="0.25">
      <c r="A800" s="32"/>
      <c r="B800" s="29" t="str">
        <f>IF(KALINDO[[#This Row],[N_ID]]="","",INDEX(Table1[ID],MATCH(KALINDO[[#This Row],[N_ID]],Table1[N_ID],0)))</f>
        <v/>
      </c>
      <c r="C800" s="29" t="str">
        <f ca="1">IF(KALINDO[[#This Row],[//]]="","",HYPERLINK("[NOTA.xlsx]NOTA!D"&amp;KALINDO[[#This Row],[//]]+2,"&gt;"))</f>
        <v/>
      </c>
      <c r="D800" s="29" t="str">
        <f>IF(KALINDO[[#This Row],[ID NOTA]]="","",INDEX(Table1[QB],MATCH(KALINDO[[#This Row],[ID NOTA]],Table1[ID],0)))</f>
        <v/>
      </c>
      <c r="E80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00" s="29"/>
      <c r="G800" s="30" t="str">
        <f ca="1">IF(KALINDO[[#This Row],[N_ID]]="","",INDEX(INDIRECT($2:$2),KALINDO[[#This Row],[//]]))</f>
        <v/>
      </c>
      <c r="H800" s="30" t="str">
        <f ca="1">IF(KALINDO[[#This Row],[N_ID]]="","",INDEX(INDIRECT($2:$2),KALINDO[[#This Row],[//]]))</f>
        <v/>
      </c>
      <c r="I800" s="32" t="str">
        <f ca="1">IF(KALINDO[[#This Row],[N_ID]]="","",INDEX(INDIRECT($2:$2),KALINDO[[#This Row],[//]]))</f>
        <v/>
      </c>
      <c r="J800" s="32" t="str">
        <f ca="1">IF(KALINDO[[#This Row],[//]]="","",INDEX([3]!db[NB PAJAK],KALINDO[[#This Row],[stt]]-1))</f>
        <v/>
      </c>
      <c r="K800" s="29" t="str">
        <f ca="1">IF(KALINDO[[#This Row],[//]]="","",INDEX(INDIRECT($2:$2),KALINDO[[#This Row],[//]]))</f>
        <v/>
      </c>
      <c r="L800" s="29" t="str">
        <f ca="1">IF(KALINDO[[#This Row],[//]]="","",INDEX(INDIRECT($2:$2),KALINDO[[#This Row],[//]]))</f>
        <v/>
      </c>
      <c r="M800" s="29" t="str">
        <f ca="1">IF(KALINDO[[#This Row],[//]]="","",INDEX(INDIRECT($2:$2),KALINDO[[#This Row],[//]]))</f>
        <v/>
      </c>
      <c r="N800" s="33" t="str">
        <f ca="1">IF(KALINDO[[#This Row],[//]]="","",INDEX(INDIRECT($2:$2),KALINDO[[#This Row],[//]]))</f>
        <v/>
      </c>
      <c r="O800" s="44" t="str">
        <f ca="1">IF(KALINDO[[#This Row],[//]]="","",INDEX(INDIRECT($2:$2),KALINDO[[#This Row],[//]]))</f>
        <v/>
      </c>
      <c r="P800" s="44" t="str">
        <f ca="1">IF(KALINDO[[#This Row],[//]]="","",IF(INDEX(INDIRECT($2:$2),KALINDO[[#This Row],[//]])="","",INDEX(INDIRECT($2:$2),KALINDO[[#This Row],[//]])))</f>
        <v/>
      </c>
      <c r="Q800" s="33" t="str">
        <f ca="1">IF(KALINDO[[#This Row],[//]]="","",INDEX(INDIRECT($2:$2),KALINDO[[#This Row],[//]]))</f>
        <v/>
      </c>
      <c r="R8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00" s="45" t="str">
        <f ca="1">IF(KALINDO[[#This Row],[//]]="","",IF(INDEX(INDIRECT($2:$2),KALINDO[[#This Row],[//]])="","",INDEX(INDIRECT($2:$2),KALINDO[[#This Row],[//]])))</f>
        <v/>
      </c>
      <c r="U800" s="32" t="str">
        <f ca="1">IF(KALINDO[[#This Row],[//]]="","",INDEX(INDIRECT($2:$2),KALINDO[[#This Row],[//]]))</f>
        <v/>
      </c>
      <c r="V800" s="32" t="str">
        <f ca="1">LOWER(SUBSTITUTE(SUBSTITUTE(SUBSTITUTE(SUBSTITUTE(SUBSTITUTE(SUBSTITUTE(SUBSTITUTE(KALINDO[[#This Row],[N.B.nota]]," ",""),"-",""),"(",""),")",""),".",""),",",""),"/",""))</f>
        <v/>
      </c>
      <c r="W800" s="32" t="str">
        <f ca="1">IF(KALINDO[[#This Row],[concat]]="","",MATCH(KALINDO[[#This Row],[concat]],[3]!db[NB NOTA_C],0)+1)</f>
        <v/>
      </c>
      <c r="X800" s="32" t="str">
        <f ca="1">IF(KALINDO[[#This Row],[N.B.nota]]="","",ADDRESS(ROW(KALINDO[QB]),COLUMN(KALINDO[QB]))&amp;":"&amp;ADDRESS(ROW(),COLUMN(KALINDO[QB])))</f>
        <v/>
      </c>
      <c r="Y800" s="46" t="str">
        <f ca="1">IF(KALINDO[[#This Row],[//]]="","",HYPERLINK("[../DB.xlsx]DB!e"&amp;MATCH(KALINDO[[#This Row],[concat]],[3]!db[NB NOTA_C],0)+1,"&gt;"))</f>
        <v/>
      </c>
      <c r="Z800" s="32" t="str">
        <f ca="1">IF(KALINDO[[#This Row],[ID NOTA]]="",INDIRECT(ADDRESS(ROW()-1,COLUMN())),KALINDO[[#This Row],[ID NOTA]])</f>
        <v>ID NOTA_H</v>
      </c>
    </row>
    <row r="801" spans="1:26" x14ac:dyDescent="0.25">
      <c r="A801" s="32"/>
      <c r="B801" s="29" t="str">
        <f>IF(KALINDO[[#This Row],[N_ID]]="","",INDEX(Table1[ID],MATCH(KALINDO[[#This Row],[N_ID]],Table1[N_ID],0)))</f>
        <v/>
      </c>
      <c r="C801" s="29" t="str">
        <f ca="1">IF(KALINDO[[#This Row],[//]]="","",HYPERLINK("[NOTA.xlsx]NOTA!D"&amp;KALINDO[[#This Row],[//]]+2,"&gt;"))</f>
        <v/>
      </c>
      <c r="D801" s="29" t="str">
        <f>IF(KALINDO[[#This Row],[ID NOTA]]="","",INDEX(Table1[QB],MATCH(KALINDO[[#This Row],[ID NOTA]],Table1[ID],0)))</f>
        <v/>
      </c>
      <c r="E80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01" s="29"/>
      <c r="G801" s="30" t="str">
        <f ca="1">IF(KALINDO[[#This Row],[N_ID]]="","",INDEX(INDIRECT($2:$2),KALINDO[[#This Row],[//]]))</f>
        <v/>
      </c>
      <c r="H801" s="30" t="str">
        <f ca="1">IF(KALINDO[[#This Row],[N_ID]]="","",INDEX(INDIRECT($2:$2),KALINDO[[#This Row],[//]]))</f>
        <v/>
      </c>
      <c r="I801" s="32" t="str">
        <f ca="1">IF(KALINDO[[#This Row],[N_ID]]="","",INDEX(INDIRECT($2:$2),KALINDO[[#This Row],[//]]))</f>
        <v/>
      </c>
      <c r="J801" s="32" t="str">
        <f ca="1">IF(KALINDO[[#This Row],[//]]="","",INDEX([3]!db[NB PAJAK],KALINDO[[#This Row],[stt]]-1))</f>
        <v/>
      </c>
      <c r="K801" s="29" t="str">
        <f ca="1">IF(KALINDO[[#This Row],[//]]="","",INDEX(INDIRECT($2:$2),KALINDO[[#This Row],[//]]))</f>
        <v/>
      </c>
      <c r="L801" s="29" t="str">
        <f ca="1">IF(KALINDO[[#This Row],[//]]="","",INDEX(INDIRECT($2:$2),KALINDO[[#This Row],[//]]))</f>
        <v/>
      </c>
      <c r="M801" s="29" t="str">
        <f ca="1">IF(KALINDO[[#This Row],[//]]="","",INDEX(INDIRECT($2:$2),KALINDO[[#This Row],[//]]))</f>
        <v/>
      </c>
      <c r="N801" s="33" t="str">
        <f ca="1">IF(KALINDO[[#This Row],[//]]="","",INDEX(INDIRECT($2:$2),KALINDO[[#This Row],[//]]))</f>
        <v/>
      </c>
      <c r="O801" s="44" t="str">
        <f ca="1">IF(KALINDO[[#This Row],[//]]="","",INDEX(INDIRECT($2:$2),KALINDO[[#This Row],[//]]))</f>
        <v/>
      </c>
      <c r="P801" s="44" t="str">
        <f ca="1">IF(KALINDO[[#This Row],[//]]="","",IF(INDEX(INDIRECT($2:$2),KALINDO[[#This Row],[//]])="","",INDEX(INDIRECT($2:$2),KALINDO[[#This Row],[//]])))</f>
        <v/>
      </c>
      <c r="Q801" s="33" t="str">
        <f ca="1">IF(KALINDO[[#This Row],[//]]="","",INDEX(INDIRECT($2:$2),KALINDO[[#This Row],[//]]))</f>
        <v/>
      </c>
      <c r="R8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0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01" s="45" t="str">
        <f ca="1">IF(KALINDO[[#This Row],[//]]="","",IF(INDEX(INDIRECT($2:$2),KALINDO[[#This Row],[//]])="","",INDEX(INDIRECT($2:$2),KALINDO[[#This Row],[//]])))</f>
        <v/>
      </c>
      <c r="U801" s="32" t="str">
        <f ca="1">IF(KALINDO[[#This Row],[//]]="","",INDEX(INDIRECT($2:$2),KALINDO[[#This Row],[//]]))</f>
        <v/>
      </c>
      <c r="V801" s="32" t="str">
        <f ca="1">LOWER(SUBSTITUTE(SUBSTITUTE(SUBSTITUTE(SUBSTITUTE(SUBSTITUTE(SUBSTITUTE(SUBSTITUTE(KALINDO[[#This Row],[N.B.nota]]," ",""),"-",""),"(",""),")",""),".",""),",",""),"/",""))</f>
        <v/>
      </c>
      <c r="W801" s="32" t="str">
        <f ca="1">IF(KALINDO[[#This Row],[concat]]="","",MATCH(KALINDO[[#This Row],[concat]],[3]!db[NB NOTA_C],0)+1)</f>
        <v/>
      </c>
      <c r="X801" s="32" t="str">
        <f ca="1">IF(KALINDO[[#This Row],[N.B.nota]]="","",ADDRESS(ROW(KALINDO[QB]),COLUMN(KALINDO[QB]))&amp;":"&amp;ADDRESS(ROW(),COLUMN(KALINDO[QB])))</f>
        <v/>
      </c>
      <c r="Y801" s="46" t="str">
        <f ca="1">IF(KALINDO[[#This Row],[//]]="","",HYPERLINK("[../DB.xlsx]DB!e"&amp;MATCH(KALINDO[[#This Row],[concat]],[3]!db[NB NOTA_C],0)+1,"&gt;"))</f>
        <v/>
      </c>
      <c r="Z801" s="32" t="str">
        <f ca="1">IF(KALINDO[[#This Row],[ID NOTA]]="",INDIRECT(ADDRESS(ROW()-1,COLUMN())),KALINDO[[#This Row],[ID NOTA]])</f>
        <v>ID NOTA_H</v>
      </c>
    </row>
    <row r="802" spans="1:26" x14ac:dyDescent="0.25">
      <c r="A802" s="32"/>
      <c r="B802" s="29" t="str">
        <f>IF(KALINDO[[#This Row],[N_ID]]="","",INDEX(Table1[ID],MATCH(KALINDO[[#This Row],[N_ID]],Table1[N_ID],0)))</f>
        <v/>
      </c>
      <c r="C802" s="29" t="str">
        <f ca="1">IF(KALINDO[[#This Row],[//]]="","",HYPERLINK("[NOTA.xlsx]NOTA!D"&amp;KALINDO[[#This Row],[//]]+2,"&gt;"))</f>
        <v/>
      </c>
      <c r="D802" s="29" t="str">
        <f>IF(KALINDO[[#This Row],[ID NOTA]]="","",INDEX(Table1[QB],MATCH(KALINDO[[#This Row],[ID NOTA]],Table1[ID],0)))</f>
        <v/>
      </c>
      <c r="E80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02" s="29"/>
      <c r="G802" s="30" t="str">
        <f ca="1">IF(KALINDO[[#This Row],[N_ID]]="","",INDEX(INDIRECT($2:$2),KALINDO[[#This Row],[//]]))</f>
        <v/>
      </c>
      <c r="H802" s="30" t="str">
        <f ca="1">IF(KALINDO[[#This Row],[N_ID]]="","",INDEX(INDIRECT($2:$2),KALINDO[[#This Row],[//]]))</f>
        <v/>
      </c>
      <c r="I802" s="32" t="str">
        <f ca="1">IF(KALINDO[[#This Row],[N_ID]]="","",INDEX(INDIRECT($2:$2),KALINDO[[#This Row],[//]]))</f>
        <v/>
      </c>
      <c r="J802" s="32" t="str">
        <f ca="1">IF(KALINDO[[#This Row],[//]]="","",INDEX([3]!db[NB PAJAK],KALINDO[[#This Row],[stt]]-1))</f>
        <v/>
      </c>
      <c r="K802" s="29" t="str">
        <f ca="1">IF(KALINDO[[#This Row],[//]]="","",INDEX(INDIRECT($2:$2),KALINDO[[#This Row],[//]]))</f>
        <v/>
      </c>
      <c r="L802" s="29" t="str">
        <f ca="1">IF(KALINDO[[#This Row],[//]]="","",INDEX(INDIRECT($2:$2),KALINDO[[#This Row],[//]]))</f>
        <v/>
      </c>
      <c r="M802" s="29" t="str">
        <f ca="1">IF(KALINDO[[#This Row],[//]]="","",INDEX(INDIRECT($2:$2),KALINDO[[#This Row],[//]]))</f>
        <v/>
      </c>
      <c r="N802" s="33" t="str">
        <f ca="1">IF(KALINDO[[#This Row],[//]]="","",INDEX(INDIRECT($2:$2),KALINDO[[#This Row],[//]]))</f>
        <v/>
      </c>
      <c r="O802" s="44" t="str">
        <f ca="1">IF(KALINDO[[#This Row],[//]]="","",INDEX(INDIRECT($2:$2),KALINDO[[#This Row],[//]]))</f>
        <v/>
      </c>
      <c r="P802" s="44" t="str">
        <f ca="1">IF(KALINDO[[#This Row],[//]]="","",IF(INDEX(INDIRECT($2:$2),KALINDO[[#This Row],[//]])="","",INDEX(INDIRECT($2:$2),KALINDO[[#This Row],[//]])))</f>
        <v/>
      </c>
      <c r="Q802" s="33" t="str">
        <f ca="1">IF(KALINDO[[#This Row],[//]]="","",INDEX(INDIRECT($2:$2),KALINDO[[#This Row],[//]]))</f>
        <v/>
      </c>
      <c r="R8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0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02" s="45" t="str">
        <f ca="1">IF(KALINDO[[#This Row],[//]]="","",IF(INDEX(INDIRECT($2:$2),KALINDO[[#This Row],[//]])="","",INDEX(INDIRECT($2:$2),KALINDO[[#This Row],[//]])))</f>
        <v/>
      </c>
      <c r="U802" s="32" t="str">
        <f ca="1">IF(KALINDO[[#This Row],[//]]="","",INDEX(INDIRECT($2:$2),KALINDO[[#This Row],[//]]))</f>
        <v/>
      </c>
      <c r="V802" s="32" t="str">
        <f ca="1">LOWER(SUBSTITUTE(SUBSTITUTE(SUBSTITUTE(SUBSTITUTE(SUBSTITUTE(SUBSTITUTE(SUBSTITUTE(KALINDO[[#This Row],[N.B.nota]]," ",""),"-",""),"(",""),")",""),".",""),",",""),"/",""))</f>
        <v/>
      </c>
      <c r="W802" s="32" t="str">
        <f ca="1">IF(KALINDO[[#This Row],[concat]]="","",MATCH(KALINDO[[#This Row],[concat]],[3]!db[NB NOTA_C],0)+1)</f>
        <v/>
      </c>
      <c r="X802" s="32" t="str">
        <f ca="1">IF(KALINDO[[#This Row],[N.B.nota]]="","",ADDRESS(ROW(KALINDO[QB]),COLUMN(KALINDO[QB]))&amp;":"&amp;ADDRESS(ROW(),COLUMN(KALINDO[QB])))</f>
        <v/>
      </c>
      <c r="Y802" s="46" t="str">
        <f ca="1">IF(KALINDO[[#This Row],[//]]="","",HYPERLINK("[../DB.xlsx]DB!e"&amp;MATCH(KALINDO[[#This Row],[concat]],[3]!db[NB NOTA_C],0)+1,"&gt;"))</f>
        <v/>
      </c>
      <c r="Z802" s="32" t="str">
        <f ca="1">IF(KALINDO[[#This Row],[ID NOTA]]="",INDIRECT(ADDRESS(ROW()-1,COLUMN())),KALINDO[[#This Row],[ID NOTA]])</f>
        <v>ID NOTA_H</v>
      </c>
    </row>
    <row r="803" spans="1:26" x14ac:dyDescent="0.25">
      <c r="A803" s="32"/>
      <c r="B803" s="29" t="str">
        <f>IF(KALINDO[[#This Row],[N_ID]]="","",INDEX(Table1[ID],MATCH(KALINDO[[#This Row],[N_ID]],Table1[N_ID],0)))</f>
        <v/>
      </c>
      <c r="C803" s="29" t="str">
        <f ca="1">IF(KALINDO[[#This Row],[//]]="","",HYPERLINK("[NOTA.xlsx]NOTA!D"&amp;KALINDO[[#This Row],[//]]+2,"&gt;"))</f>
        <v/>
      </c>
      <c r="D803" s="29" t="str">
        <f>IF(KALINDO[[#This Row],[ID NOTA]]="","",INDEX(Table1[QB],MATCH(KALINDO[[#This Row],[ID NOTA]],Table1[ID],0)))</f>
        <v/>
      </c>
      <c r="E80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03" s="29"/>
      <c r="G803" s="30" t="str">
        <f ca="1">IF(KALINDO[[#This Row],[N_ID]]="","",INDEX(INDIRECT($2:$2),KALINDO[[#This Row],[//]]))</f>
        <v/>
      </c>
      <c r="H803" s="30" t="str">
        <f ca="1">IF(KALINDO[[#This Row],[N_ID]]="","",INDEX(INDIRECT($2:$2),KALINDO[[#This Row],[//]]))</f>
        <v/>
      </c>
      <c r="I803" s="32" t="str">
        <f ca="1">IF(KALINDO[[#This Row],[N_ID]]="","",INDEX(INDIRECT($2:$2),KALINDO[[#This Row],[//]]))</f>
        <v/>
      </c>
      <c r="J803" s="32" t="str">
        <f ca="1">IF(KALINDO[[#This Row],[//]]="","",INDEX([3]!db[NB PAJAK],KALINDO[[#This Row],[stt]]-1))</f>
        <v/>
      </c>
      <c r="K803" s="29" t="str">
        <f ca="1">IF(KALINDO[[#This Row],[//]]="","",INDEX(INDIRECT($2:$2),KALINDO[[#This Row],[//]]))</f>
        <v/>
      </c>
      <c r="L803" s="29" t="str">
        <f ca="1">IF(KALINDO[[#This Row],[//]]="","",INDEX(INDIRECT($2:$2),KALINDO[[#This Row],[//]]))</f>
        <v/>
      </c>
      <c r="M803" s="29" t="str">
        <f ca="1">IF(KALINDO[[#This Row],[//]]="","",INDEX(INDIRECT($2:$2),KALINDO[[#This Row],[//]]))</f>
        <v/>
      </c>
      <c r="N803" s="33" t="str">
        <f ca="1">IF(KALINDO[[#This Row],[//]]="","",INDEX(INDIRECT($2:$2),KALINDO[[#This Row],[//]]))</f>
        <v/>
      </c>
      <c r="O803" s="44" t="str">
        <f ca="1">IF(KALINDO[[#This Row],[//]]="","",INDEX(INDIRECT($2:$2),KALINDO[[#This Row],[//]]))</f>
        <v/>
      </c>
      <c r="P803" s="44" t="str">
        <f ca="1">IF(KALINDO[[#This Row],[//]]="","",IF(INDEX(INDIRECT($2:$2),KALINDO[[#This Row],[//]])="","",INDEX(INDIRECT($2:$2),KALINDO[[#This Row],[//]])))</f>
        <v/>
      </c>
      <c r="Q803" s="33" t="str">
        <f ca="1">IF(KALINDO[[#This Row],[//]]="","",INDEX(INDIRECT($2:$2),KALINDO[[#This Row],[//]]))</f>
        <v/>
      </c>
      <c r="R8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0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03" s="45" t="str">
        <f ca="1">IF(KALINDO[[#This Row],[//]]="","",IF(INDEX(INDIRECT($2:$2),KALINDO[[#This Row],[//]])="","",INDEX(INDIRECT($2:$2),KALINDO[[#This Row],[//]])))</f>
        <v/>
      </c>
      <c r="U803" s="32" t="str">
        <f ca="1">IF(KALINDO[[#This Row],[//]]="","",INDEX(INDIRECT($2:$2),KALINDO[[#This Row],[//]]))</f>
        <v/>
      </c>
      <c r="V803" s="32" t="str">
        <f ca="1">LOWER(SUBSTITUTE(SUBSTITUTE(SUBSTITUTE(SUBSTITUTE(SUBSTITUTE(SUBSTITUTE(SUBSTITUTE(KALINDO[[#This Row],[N.B.nota]]," ",""),"-",""),"(",""),")",""),".",""),",",""),"/",""))</f>
        <v/>
      </c>
      <c r="W803" s="32" t="str">
        <f ca="1">IF(KALINDO[[#This Row],[concat]]="","",MATCH(KALINDO[[#This Row],[concat]],[3]!db[NB NOTA_C],0)+1)</f>
        <v/>
      </c>
      <c r="X803" s="32" t="str">
        <f ca="1">IF(KALINDO[[#This Row],[N.B.nota]]="","",ADDRESS(ROW(KALINDO[QB]),COLUMN(KALINDO[QB]))&amp;":"&amp;ADDRESS(ROW(),COLUMN(KALINDO[QB])))</f>
        <v/>
      </c>
      <c r="Y803" s="46" t="str">
        <f ca="1">IF(KALINDO[[#This Row],[//]]="","",HYPERLINK("[../DB.xlsx]DB!e"&amp;MATCH(KALINDO[[#This Row],[concat]],[3]!db[NB NOTA_C],0)+1,"&gt;"))</f>
        <v/>
      </c>
      <c r="Z803" s="32" t="str">
        <f ca="1">IF(KALINDO[[#This Row],[ID NOTA]]="",INDIRECT(ADDRESS(ROW()-1,COLUMN())),KALINDO[[#This Row],[ID NOTA]])</f>
        <v>ID NOTA_H</v>
      </c>
    </row>
    <row r="804" spans="1:26" x14ac:dyDescent="0.25">
      <c r="A804" s="32"/>
      <c r="B804" s="29" t="str">
        <f>IF(KALINDO[[#This Row],[N_ID]]="","",INDEX(Table1[ID],MATCH(KALINDO[[#This Row],[N_ID]],Table1[N_ID],0)))</f>
        <v/>
      </c>
      <c r="C804" s="29" t="str">
        <f ca="1">IF(KALINDO[[#This Row],[//]]="","",HYPERLINK("[NOTA.xlsx]NOTA!D"&amp;KALINDO[[#This Row],[//]]+2,"&gt;"))</f>
        <v/>
      </c>
      <c r="D804" s="29" t="str">
        <f>IF(KALINDO[[#This Row],[ID NOTA]]="","",INDEX(Table1[QB],MATCH(KALINDO[[#This Row],[ID NOTA]],Table1[ID],0)))</f>
        <v/>
      </c>
      <c r="E80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04" s="29"/>
      <c r="G804" s="30" t="str">
        <f ca="1">IF(KALINDO[[#This Row],[N_ID]]="","",INDEX(INDIRECT($2:$2),KALINDO[[#This Row],[//]]))</f>
        <v/>
      </c>
      <c r="H804" s="30" t="str">
        <f ca="1">IF(KALINDO[[#This Row],[N_ID]]="","",INDEX(INDIRECT($2:$2),KALINDO[[#This Row],[//]]))</f>
        <v/>
      </c>
      <c r="I804" s="32" t="str">
        <f ca="1">IF(KALINDO[[#This Row],[N_ID]]="","",INDEX(INDIRECT($2:$2),KALINDO[[#This Row],[//]]))</f>
        <v/>
      </c>
      <c r="J804" s="32" t="str">
        <f ca="1">IF(KALINDO[[#This Row],[//]]="","",INDEX([3]!db[NB PAJAK],KALINDO[[#This Row],[stt]]-1))</f>
        <v/>
      </c>
      <c r="K804" s="29" t="str">
        <f ca="1">IF(KALINDO[[#This Row],[//]]="","",INDEX(INDIRECT($2:$2),KALINDO[[#This Row],[//]]))</f>
        <v/>
      </c>
      <c r="L804" s="29" t="str">
        <f ca="1">IF(KALINDO[[#This Row],[//]]="","",INDEX(INDIRECT($2:$2),KALINDO[[#This Row],[//]]))</f>
        <v/>
      </c>
      <c r="M804" s="29" t="str">
        <f ca="1">IF(KALINDO[[#This Row],[//]]="","",INDEX(INDIRECT($2:$2),KALINDO[[#This Row],[//]]))</f>
        <v/>
      </c>
      <c r="N804" s="33" t="str">
        <f ca="1">IF(KALINDO[[#This Row],[//]]="","",INDEX(INDIRECT($2:$2),KALINDO[[#This Row],[//]]))</f>
        <v/>
      </c>
      <c r="O804" s="44" t="str">
        <f ca="1">IF(KALINDO[[#This Row],[//]]="","",INDEX(INDIRECT($2:$2),KALINDO[[#This Row],[//]]))</f>
        <v/>
      </c>
      <c r="P804" s="44" t="str">
        <f ca="1">IF(KALINDO[[#This Row],[//]]="","",IF(INDEX(INDIRECT($2:$2),KALINDO[[#This Row],[//]])="","",INDEX(INDIRECT($2:$2),KALINDO[[#This Row],[//]])))</f>
        <v/>
      </c>
      <c r="Q804" s="33" t="str">
        <f ca="1">IF(KALINDO[[#This Row],[//]]="","",INDEX(INDIRECT($2:$2),KALINDO[[#This Row],[//]]))</f>
        <v/>
      </c>
      <c r="R8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0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04" s="45" t="str">
        <f ca="1">IF(KALINDO[[#This Row],[//]]="","",IF(INDEX(INDIRECT($2:$2),KALINDO[[#This Row],[//]])="","",INDEX(INDIRECT($2:$2),KALINDO[[#This Row],[//]])))</f>
        <v/>
      </c>
      <c r="U804" s="32" t="str">
        <f ca="1">IF(KALINDO[[#This Row],[//]]="","",INDEX(INDIRECT($2:$2),KALINDO[[#This Row],[//]]))</f>
        <v/>
      </c>
      <c r="V804" s="32" t="str">
        <f ca="1">LOWER(SUBSTITUTE(SUBSTITUTE(SUBSTITUTE(SUBSTITUTE(SUBSTITUTE(SUBSTITUTE(SUBSTITUTE(KALINDO[[#This Row],[N.B.nota]]," ",""),"-",""),"(",""),")",""),".",""),",",""),"/",""))</f>
        <v/>
      </c>
      <c r="W804" s="32" t="str">
        <f ca="1">IF(KALINDO[[#This Row],[concat]]="","",MATCH(KALINDO[[#This Row],[concat]],[3]!db[NB NOTA_C],0)+1)</f>
        <v/>
      </c>
      <c r="X804" s="32" t="str">
        <f ca="1">IF(KALINDO[[#This Row],[N.B.nota]]="","",ADDRESS(ROW(KALINDO[QB]),COLUMN(KALINDO[QB]))&amp;":"&amp;ADDRESS(ROW(),COLUMN(KALINDO[QB])))</f>
        <v/>
      </c>
      <c r="Y804" s="46" t="str">
        <f ca="1">IF(KALINDO[[#This Row],[//]]="","",HYPERLINK("[../DB.xlsx]DB!e"&amp;MATCH(KALINDO[[#This Row],[concat]],[3]!db[NB NOTA_C],0)+1,"&gt;"))</f>
        <v/>
      </c>
      <c r="Z804" s="32" t="str">
        <f ca="1">IF(KALINDO[[#This Row],[ID NOTA]]="",INDIRECT(ADDRESS(ROW()-1,COLUMN())),KALINDO[[#This Row],[ID NOTA]])</f>
        <v>ID NOTA_H</v>
      </c>
    </row>
    <row r="805" spans="1:26" x14ac:dyDescent="0.25">
      <c r="A805" s="32"/>
      <c r="B805" s="29" t="str">
        <f>IF(KALINDO[[#This Row],[N_ID]]="","",INDEX(Table1[ID],MATCH(KALINDO[[#This Row],[N_ID]],Table1[N_ID],0)))</f>
        <v/>
      </c>
      <c r="C805" s="29" t="str">
        <f ca="1">IF(KALINDO[[#This Row],[//]]="","",HYPERLINK("[NOTA.xlsx]NOTA!D"&amp;KALINDO[[#This Row],[//]]+2,"&gt;"))</f>
        <v/>
      </c>
      <c r="D805" s="29" t="str">
        <f>IF(KALINDO[[#This Row],[ID NOTA]]="","",INDEX(Table1[QB],MATCH(KALINDO[[#This Row],[ID NOTA]],Table1[ID],0)))</f>
        <v/>
      </c>
      <c r="E80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05" s="29"/>
      <c r="G805" s="30" t="str">
        <f ca="1">IF(KALINDO[[#This Row],[N_ID]]="","",INDEX(INDIRECT($2:$2),KALINDO[[#This Row],[//]]))</f>
        <v/>
      </c>
      <c r="H805" s="30" t="str">
        <f ca="1">IF(KALINDO[[#This Row],[N_ID]]="","",INDEX(INDIRECT($2:$2),KALINDO[[#This Row],[//]]))</f>
        <v/>
      </c>
      <c r="I805" s="32" t="str">
        <f ca="1">IF(KALINDO[[#This Row],[N_ID]]="","",INDEX(INDIRECT($2:$2),KALINDO[[#This Row],[//]]))</f>
        <v/>
      </c>
      <c r="J805" s="32" t="str">
        <f ca="1">IF(KALINDO[[#This Row],[//]]="","",INDEX([3]!db[NB PAJAK],KALINDO[[#This Row],[stt]]-1))</f>
        <v/>
      </c>
      <c r="K805" s="29" t="str">
        <f ca="1">IF(KALINDO[[#This Row],[//]]="","",INDEX(INDIRECT($2:$2),KALINDO[[#This Row],[//]]))</f>
        <v/>
      </c>
      <c r="L805" s="29" t="str">
        <f ca="1">IF(KALINDO[[#This Row],[//]]="","",INDEX(INDIRECT($2:$2),KALINDO[[#This Row],[//]]))</f>
        <v/>
      </c>
      <c r="M805" s="29" t="str">
        <f ca="1">IF(KALINDO[[#This Row],[//]]="","",INDEX(INDIRECT($2:$2),KALINDO[[#This Row],[//]]))</f>
        <v/>
      </c>
      <c r="N805" s="33" t="str">
        <f ca="1">IF(KALINDO[[#This Row],[//]]="","",INDEX(INDIRECT($2:$2),KALINDO[[#This Row],[//]]))</f>
        <v/>
      </c>
      <c r="O805" s="44" t="str">
        <f ca="1">IF(KALINDO[[#This Row],[//]]="","",INDEX(INDIRECT($2:$2),KALINDO[[#This Row],[//]]))</f>
        <v/>
      </c>
      <c r="P805" s="44" t="str">
        <f ca="1">IF(KALINDO[[#This Row],[//]]="","",IF(INDEX(INDIRECT($2:$2),KALINDO[[#This Row],[//]])="","",INDEX(INDIRECT($2:$2),KALINDO[[#This Row],[//]])))</f>
        <v/>
      </c>
      <c r="Q805" s="33" t="str">
        <f ca="1">IF(KALINDO[[#This Row],[//]]="","",INDEX(INDIRECT($2:$2),KALINDO[[#This Row],[//]]))</f>
        <v/>
      </c>
      <c r="R8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0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05" s="45" t="str">
        <f ca="1">IF(KALINDO[[#This Row],[//]]="","",IF(INDEX(INDIRECT($2:$2),KALINDO[[#This Row],[//]])="","",INDEX(INDIRECT($2:$2),KALINDO[[#This Row],[//]])))</f>
        <v/>
      </c>
      <c r="U805" s="32" t="str">
        <f ca="1">IF(KALINDO[[#This Row],[//]]="","",INDEX(INDIRECT($2:$2),KALINDO[[#This Row],[//]]))</f>
        <v/>
      </c>
      <c r="V805" s="32" t="str">
        <f ca="1">LOWER(SUBSTITUTE(SUBSTITUTE(SUBSTITUTE(SUBSTITUTE(SUBSTITUTE(SUBSTITUTE(SUBSTITUTE(KALINDO[[#This Row],[N.B.nota]]," ",""),"-",""),"(",""),")",""),".",""),",",""),"/",""))</f>
        <v/>
      </c>
      <c r="W805" s="32" t="str">
        <f ca="1">IF(KALINDO[[#This Row],[concat]]="","",MATCH(KALINDO[[#This Row],[concat]],[3]!db[NB NOTA_C],0)+1)</f>
        <v/>
      </c>
      <c r="X805" s="32" t="str">
        <f ca="1">IF(KALINDO[[#This Row],[N.B.nota]]="","",ADDRESS(ROW(KALINDO[QB]),COLUMN(KALINDO[QB]))&amp;":"&amp;ADDRESS(ROW(),COLUMN(KALINDO[QB])))</f>
        <v/>
      </c>
      <c r="Y805" s="46" t="str">
        <f ca="1">IF(KALINDO[[#This Row],[//]]="","",HYPERLINK("[../DB.xlsx]DB!e"&amp;MATCH(KALINDO[[#This Row],[concat]],[3]!db[NB NOTA_C],0)+1,"&gt;"))</f>
        <v/>
      </c>
      <c r="Z805" s="32" t="str">
        <f ca="1">IF(KALINDO[[#This Row],[ID NOTA]]="",INDIRECT(ADDRESS(ROW()-1,COLUMN())),KALINDO[[#This Row],[ID NOTA]])</f>
        <v>ID NOTA_H</v>
      </c>
    </row>
    <row r="806" spans="1:26" x14ac:dyDescent="0.25">
      <c r="A806" s="32"/>
      <c r="B806" s="29" t="str">
        <f>IF(KALINDO[[#This Row],[N_ID]]="","",INDEX(Table1[ID],MATCH(KALINDO[[#This Row],[N_ID]],Table1[N_ID],0)))</f>
        <v/>
      </c>
      <c r="C806" s="29" t="str">
        <f ca="1">IF(KALINDO[[#This Row],[//]]="","",HYPERLINK("[NOTA.xlsx]NOTA!D"&amp;KALINDO[[#This Row],[//]]+2,"&gt;"))</f>
        <v/>
      </c>
      <c r="D806" s="29" t="str">
        <f>IF(KALINDO[[#This Row],[ID NOTA]]="","",INDEX(Table1[QB],MATCH(KALINDO[[#This Row],[ID NOTA]],Table1[ID],0)))</f>
        <v/>
      </c>
      <c r="E80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06" s="29"/>
      <c r="G806" s="30" t="str">
        <f ca="1">IF(KALINDO[[#This Row],[N_ID]]="","",INDEX(INDIRECT($2:$2),KALINDO[[#This Row],[//]]))</f>
        <v/>
      </c>
      <c r="H806" s="30" t="str">
        <f ca="1">IF(KALINDO[[#This Row],[N_ID]]="","",INDEX(INDIRECT($2:$2),KALINDO[[#This Row],[//]]))</f>
        <v/>
      </c>
      <c r="I806" s="32" t="str">
        <f ca="1">IF(KALINDO[[#This Row],[N_ID]]="","",INDEX(INDIRECT($2:$2),KALINDO[[#This Row],[//]]))</f>
        <v/>
      </c>
      <c r="J806" s="32" t="str">
        <f ca="1">IF(KALINDO[[#This Row],[//]]="","",INDEX([3]!db[NB PAJAK],KALINDO[[#This Row],[stt]]-1))</f>
        <v/>
      </c>
      <c r="K806" s="29" t="str">
        <f ca="1">IF(KALINDO[[#This Row],[//]]="","",INDEX(INDIRECT($2:$2),KALINDO[[#This Row],[//]]))</f>
        <v/>
      </c>
      <c r="L806" s="29" t="str">
        <f ca="1">IF(KALINDO[[#This Row],[//]]="","",INDEX(INDIRECT($2:$2),KALINDO[[#This Row],[//]]))</f>
        <v/>
      </c>
      <c r="M806" s="29" t="str">
        <f ca="1">IF(KALINDO[[#This Row],[//]]="","",INDEX(INDIRECT($2:$2),KALINDO[[#This Row],[//]]))</f>
        <v/>
      </c>
      <c r="N806" s="33" t="str">
        <f ca="1">IF(KALINDO[[#This Row],[//]]="","",INDEX(INDIRECT($2:$2),KALINDO[[#This Row],[//]]))</f>
        <v/>
      </c>
      <c r="O806" s="44" t="str">
        <f ca="1">IF(KALINDO[[#This Row],[//]]="","",INDEX(INDIRECT($2:$2),KALINDO[[#This Row],[//]]))</f>
        <v/>
      </c>
      <c r="P806" s="44" t="str">
        <f ca="1">IF(KALINDO[[#This Row],[//]]="","",IF(INDEX(INDIRECT($2:$2),KALINDO[[#This Row],[//]])="","",INDEX(INDIRECT($2:$2),KALINDO[[#This Row],[//]])))</f>
        <v/>
      </c>
      <c r="Q806" s="33" t="str">
        <f ca="1">IF(KALINDO[[#This Row],[//]]="","",INDEX(INDIRECT($2:$2),KALINDO[[#This Row],[//]]))</f>
        <v/>
      </c>
      <c r="R8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0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06" s="45" t="str">
        <f ca="1">IF(KALINDO[[#This Row],[//]]="","",IF(INDEX(INDIRECT($2:$2),KALINDO[[#This Row],[//]])="","",INDEX(INDIRECT($2:$2),KALINDO[[#This Row],[//]])))</f>
        <v/>
      </c>
      <c r="U806" s="32" t="str">
        <f ca="1">IF(KALINDO[[#This Row],[//]]="","",INDEX(INDIRECT($2:$2),KALINDO[[#This Row],[//]]))</f>
        <v/>
      </c>
      <c r="V806" s="32" t="str">
        <f ca="1">LOWER(SUBSTITUTE(SUBSTITUTE(SUBSTITUTE(SUBSTITUTE(SUBSTITUTE(SUBSTITUTE(SUBSTITUTE(KALINDO[[#This Row],[N.B.nota]]," ",""),"-",""),"(",""),")",""),".",""),",",""),"/",""))</f>
        <v/>
      </c>
      <c r="W806" s="32" t="str">
        <f ca="1">IF(KALINDO[[#This Row],[concat]]="","",MATCH(KALINDO[[#This Row],[concat]],[3]!db[NB NOTA_C],0)+1)</f>
        <v/>
      </c>
      <c r="X806" s="32" t="str">
        <f ca="1">IF(KALINDO[[#This Row],[N.B.nota]]="","",ADDRESS(ROW(KALINDO[QB]),COLUMN(KALINDO[QB]))&amp;":"&amp;ADDRESS(ROW(),COLUMN(KALINDO[QB])))</f>
        <v/>
      </c>
      <c r="Y806" s="46" t="str">
        <f ca="1">IF(KALINDO[[#This Row],[//]]="","",HYPERLINK("[../DB.xlsx]DB!e"&amp;MATCH(KALINDO[[#This Row],[concat]],[3]!db[NB NOTA_C],0)+1,"&gt;"))</f>
        <v/>
      </c>
      <c r="Z806" s="32" t="str">
        <f ca="1">IF(KALINDO[[#This Row],[ID NOTA]]="",INDIRECT(ADDRESS(ROW()-1,COLUMN())),KALINDO[[#This Row],[ID NOTA]])</f>
        <v>ID NOTA_H</v>
      </c>
    </row>
    <row r="807" spans="1:26" x14ac:dyDescent="0.25">
      <c r="A807" s="32"/>
      <c r="B807" s="29" t="str">
        <f>IF(KALINDO[[#This Row],[N_ID]]="","",INDEX(Table1[ID],MATCH(KALINDO[[#This Row],[N_ID]],Table1[N_ID],0)))</f>
        <v/>
      </c>
      <c r="C807" s="29" t="str">
        <f ca="1">IF(KALINDO[[#This Row],[//]]="","",HYPERLINK("[NOTA.xlsx]NOTA!D"&amp;KALINDO[[#This Row],[//]]+2,"&gt;"))</f>
        <v/>
      </c>
      <c r="D807" s="29" t="str">
        <f>IF(KALINDO[[#This Row],[ID NOTA]]="","",INDEX(Table1[QB],MATCH(KALINDO[[#This Row],[ID NOTA]],Table1[ID],0)))</f>
        <v/>
      </c>
      <c r="E80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07" s="29"/>
      <c r="G807" s="30" t="str">
        <f ca="1">IF(KALINDO[[#This Row],[N_ID]]="","",INDEX(INDIRECT($2:$2),KALINDO[[#This Row],[//]]))</f>
        <v/>
      </c>
      <c r="H807" s="30" t="str">
        <f ca="1">IF(KALINDO[[#This Row],[N_ID]]="","",INDEX(INDIRECT($2:$2),KALINDO[[#This Row],[//]]))</f>
        <v/>
      </c>
      <c r="I807" s="32" t="str">
        <f ca="1">IF(KALINDO[[#This Row],[N_ID]]="","",INDEX(INDIRECT($2:$2),KALINDO[[#This Row],[//]]))</f>
        <v/>
      </c>
      <c r="J807" s="32" t="str">
        <f ca="1">IF(KALINDO[[#This Row],[//]]="","",INDEX([3]!db[NB PAJAK],KALINDO[[#This Row],[stt]]-1))</f>
        <v/>
      </c>
      <c r="K807" s="29" t="str">
        <f ca="1">IF(KALINDO[[#This Row],[//]]="","",INDEX(INDIRECT($2:$2),KALINDO[[#This Row],[//]]))</f>
        <v/>
      </c>
      <c r="L807" s="29" t="str">
        <f ca="1">IF(KALINDO[[#This Row],[//]]="","",INDEX(INDIRECT($2:$2),KALINDO[[#This Row],[//]]))</f>
        <v/>
      </c>
      <c r="M807" s="29" t="str">
        <f ca="1">IF(KALINDO[[#This Row],[//]]="","",INDEX(INDIRECT($2:$2),KALINDO[[#This Row],[//]]))</f>
        <v/>
      </c>
      <c r="N807" s="33" t="str">
        <f ca="1">IF(KALINDO[[#This Row],[//]]="","",INDEX(INDIRECT($2:$2),KALINDO[[#This Row],[//]]))</f>
        <v/>
      </c>
      <c r="O807" s="44" t="str">
        <f ca="1">IF(KALINDO[[#This Row],[//]]="","",INDEX(INDIRECT($2:$2),KALINDO[[#This Row],[//]]))</f>
        <v/>
      </c>
      <c r="P807" s="44" t="str">
        <f ca="1">IF(KALINDO[[#This Row],[//]]="","",IF(INDEX(INDIRECT($2:$2),KALINDO[[#This Row],[//]])="","",INDEX(INDIRECT($2:$2),KALINDO[[#This Row],[//]])))</f>
        <v/>
      </c>
      <c r="Q807" s="33" t="str">
        <f ca="1">IF(KALINDO[[#This Row],[//]]="","",INDEX(INDIRECT($2:$2),KALINDO[[#This Row],[//]]))</f>
        <v/>
      </c>
      <c r="R8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0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07" s="45" t="str">
        <f ca="1">IF(KALINDO[[#This Row],[//]]="","",IF(INDEX(INDIRECT($2:$2),KALINDO[[#This Row],[//]])="","",INDEX(INDIRECT($2:$2),KALINDO[[#This Row],[//]])))</f>
        <v/>
      </c>
      <c r="U807" s="32" t="str">
        <f ca="1">IF(KALINDO[[#This Row],[//]]="","",INDEX(INDIRECT($2:$2),KALINDO[[#This Row],[//]]))</f>
        <v/>
      </c>
      <c r="V807" s="32" t="str">
        <f ca="1">LOWER(SUBSTITUTE(SUBSTITUTE(SUBSTITUTE(SUBSTITUTE(SUBSTITUTE(SUBSTITUTE(SUBSTITUTE(KALINDO[[#This Row],[N.B.nota]]," ",""),"-",""),"(",""),")",""),".",""),",",""),"/",""))</f>
        <v/>
      </c>
      <c r="W807" s="32" t="str">
        <f ca="1">IF(KALINDO[[#This Row],[concat]]="","",MATCH(KALINDO[[#This Row],[concat]],[3]!db[NB NOTA_C],0)+1)</f>
        <v/>
      </c>
      <c r="X807" s="32" t="str">
        <f ca="1">IF(KALINDO[[#This Row],[N.B.nota]]="","",ADDRESS(ROW(KALINDO[QB]),COLUMN(KALINDO[QB]))&amp;":"&amp;ADDRESS(ROW(),COLUMN(KALINDO[QB])))</f>
        <v/>
      </c>
      <c r="Y807" s="46" t="str">
        <f ca="1">IF(KALINDO[[#This Row],[//]]="","",HYPERLINK("[../DB.xlsx]DB!e"&amp;MATCH(KALINDO[[#This Row],[concat]],[3]!db[NB NOTA_C],0)+1,"&gt;"))</f>
        <v/>
      </c>
      <c r="Z807" s="32" t="str">
        <f ca="1">IF(KALINDO[[#This Row],[ID NOTA]]="",INDIRECT(ADDRESS(ROW()-1,COLUMN())),KALINDO[[#This Row],[ID NOTA]])</f>
        <v>ID NOTA_H</v>
      </c>
    </row>
    <row r="808" spans="1:26" x14ac:dyDescent="0.25">
      <c r="A808" s="32"/>
      <c r="B808" s="29" t="str">
        <f>IF(KALINDO[[#This Row],[N_ID]]="","",INDEX(Table1[ID],MATCH(KALINDO[[#This Row],[N_ID]],Table1[N_ID],0)))</f>
        <v/>
      </c>
      <c r="C808" s="29" t="str">
        <f ca="1">IF(KALINDO[[#This Row],[//]]="","",HYPERLINK("[NOTA.xlsx]NOTA!D"&amp;KALINDO[[#This Row],[//]]+2,"&gt;"))</f>
        <v/>
      </c>
      <c r="D808" s="29" t="str">
        <f>IF(KALINDO[[#This Row],[ID NOTA]]="","",INDEX(Table1[QB],MATCH(KALINDO[[#This Row],[ID NOTA]],Table1[ID],0)))</f>
        <v/>
      </c>
      <c r="E80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08" s="29"/>
      <c r="G808" s="30" t="str">
        <f ca="1">IF(KALINDO[[#This Row],[N_ID]]="","",INDEX(INDIRECT($2:$2),KALINDO[[#This Row],[//]]))</f>
        <v/>
      </c>
      <c r="H808" s="30" t="str">
        <f ca="1">IF(KALINDO[[#This Row],[N_ID]]="","",INDEX(INDIRECT($2:$2),KALINDO[[#This Row],[//]]))</f>
        <v/>
      </c>
      <c r="I808" s="32" t="str">
        <f ca="1">IF(KALINDO[[#This Row],[N_ID]]="","",INDEX(INDIRECT($2:$2),KALINDO[[#This Row],[//]]))</f>
        <v/>
      </c>
      <c r="J808" s="32" t="str">
        <f ca="1">IF(KALINDO[[#This Row],[//]]="","",INDEX([3]!db[NB PAJAK],KALINDO[[#This Row],[stt]]-1))</f>
        <v/>
      </c>
      <c r="K808" s="29" t="str">
        <f ca="1">IF(KALINDO[[#This Row],[//]]="","",INDEX(INDIRECT($2:$2),KALINDO[[#This Row],[//]]))</f>
        <v/>
      </c>
      <c r="L808" s="29" t="str">
        <f ca="1">IF(KALINDO[[#This Row],[//]]="","",INDEX(INDIRECT($2:$2),KALINDO[[#This Row],[//]]))</f>
        <v/>
      </c>
      <c r="M808" s="29" t="str">
        <f ca="1">IF(KALINDO[[#This Row],[//]]="","",INDEX(INDIRECT($2:$2),KALINDO[[#This Row],[//]]))</f>
        <v/>
      </c>
      <c r="N808" s="33" t="str">
        <f ca="1">IF(KALINDO[[#This Row],[//]]="","",INDEX(INDIRECT($2:$2),KALINDO[[#This Row],[//]]))</f>
        <v/>
      </c>
      <c r="O808" s="44" t="str">
        <f ca="1">IF(KALINDO[[#This Row],[//]]="","",INDEX(INDIRECT($2:$2),KALINDO[[#This Row],[//]]))</f>
        <v/>
      </c>
      <c r="P808" s="44" t="str">
        <f ca="1">IF(KALINDO[[#This Row],[//]]="","",IF(INDEX(INDIRECT($2:$2),KALINDO[[#This Row],[//]])="","",INDEX(INDIRECT($2:$2),KALINDO[[#This Row],[//]])))</f>
        <v/>
      </c>
      <c r="Q808" s="33" t="str">
        <f ca="1">IF(KALINDO[[#This Row],[//]]="","",INDEX(INDIRECT($2:$2),KALINDO[[#This Row],[//]]))</f>
        <v/>
      </c>
      <c r="R8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0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08" s="45" t="str">
        <f ca="1">IF(KALINDO[[#This Row],[//]]="","",IF(INDEX(INDIRECT($2:$2),KALINDO[[#This Row],[//]])="","",INDEX(INDIRECT($2:$2),KALINDO[[#This Row],[//]])))</f>
        <v/>
      </c>
      <c r="U808" s="32" t="str">
        <f ca="1">IF(KALINDO[[#This Row],[//]]="","",INDEX(INDIRECT($2:$2),KALINDO[[#This Row],[//]]))</f>
        <v/>
      </c>
      <c r="V808" s="32" t="str">
        <f ca="1">LOWER(SUBSTITUTE(SUBSTITUTE(SUBSTITUTE(SUBSTITUTE(SUBSTITUTE(SUBSTITUTE(SUBSTITUTE(KALINDO[[#This Row],[N.B.nota]]," ",""),"-",""),"(",""),")",""),".",""),",",""),"/",""))</f>
        <v/>
      </c>
      <c r="W808" s="32" t="str">
        <f ca="1">IF(KALINDO[[#This Row],[concat]]="","",MATCH(KALINDO[[#This Row],[concat]],[3]!db[NB NOTA_C],0)+1)</f>
        <v/>
      </c>
      <c r="X808" s="32" t="str">
        <f ca="1">IF(KALINDO[[#This Row],[N.B.nota]]="","",ADDRESS(ROW(KALINDO[QB]),COLUMN(KALINDO[QB]))&amp;":"&amp;ADDRESS(ROW(),COLUMN(KALINDO[QB])))</f>
        <v/>
      </c>
      <c r="Y808" s="46" t="str">
        <f ca="1">IF(KALINDO[[#This Row],[//]]="","",HYPERLINK("[../DB.xlsx]DB!e"&amp;MATCH(KALINDO[[#This Row],[concat]],[3]!db[NB NOTA_C],0)+1,"&gt;"))</f>
        <v/>
      </c>
      <c r="Z808" s="32" t="str">
        <f ca="1">IF(KALINDO[[#This Row],[ID NOTA]]="",INDIRECT(ADDRESS(ROW()-1,COLUMN())),KALINDO[[#This Row],[ID NOTA]])</f>
        <v>ID NOTA_H</v>
      </c>
    </row>
    <row r="809" spans="1:26" x14ac:dyDescent="0.25">
      <c r="A809" s="32"/>
      <c r="B809" s="29" t="str">
        <f>IF(KALINDO[[#This Row],[N_ID]]="","",INDEX(Table1[ID],MATCH(KALINDO[[#This Row],[N_ID]],Table1[N_ID],0)))</f>
        <v/>
      </c>
      <c r="C809" s="29" t="str">
        <f ca="1">IF(KALINDO[[#This Row],[//]]="","",HYPERLINK("[NOTA.xlsx]NOTA!D"&amp;KALINDO[[#This Row],[//]]+2,"&gt;"))</f>
        <v/>
      </c>
      <c r="D809" s="29" t="str">
        <f>IF(KALINDO[[#This Row],[ID NOTA]]="","",INDEX(Table1[QB],MATCH(KALINDO[[#This Row],[ID NOTA]],Table1[ID],0)))</f>
        <v/>
      </c>
      <c r="E80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09" s="29"/>
      <c r="G809" s="30" t="str">
        <f ca="1">IF(KALINDO[[#This Row],[N_ID]]="","",INDEX(INDIRECT($2:$2),KALINDO[[#This Row],[//]]))</f>
        <v/>
      </c>
      <c r="H809" s="30" t="str">
        <f ca="1">IF(KALINDO[[#This Row],[N_ID]]="","",INDEX(INDIRECT($2:$2),KALINDO[[#This Row],[//]]))</f>
        <v/>
      </c>
      <c r="I809" s="32" t="str">
        <f ca="1">IF(KALINDO[[#This Row],[N_ID]]="","",INDEX(INDIRECT($2:$2),KALINDO[[#This Row],[//]]))</f>
        <v/>
      </c>
      <c r="J809" s="32" t="str">
        <f ca="1">IF(KALINDO[[#This Row],[//]]="","",INDEX([3]!db[NB PAJAK],KALINDO[[#This Row],[stt]]-1))</f>
        <v/>
      </c>
      <c r="K809" s="29" t="str">
        <f ca="1">IF(KALINDO[[#This Row],[//]]="","",INDEX(INDIRECT($2:$2),KALINDO[[#This Row],[//]]))</f>
        <v/>
      </c>
      <c r="L809" s="29" t="str">
        <f ca="1">IF(KALINDO[[#This Row],[//]]="","",INDEX(INDIRECT($2:$2),KALINDO[[#This Row],[//]]))</f>
        <v/>
      </c>
      <c r="M809" s="29" t="str">
        <f ca="1">IF(KALINDO[[#This Row],[//]]="","",INDEX(INDIRECT($2:$2),KALINDO[[#This Row],[//]]))</f>
        <v/>
      </c>
      <c r="N809" s="33" t="str">
        <f ca="1">IF(KALINDO[[#This Row],[//]]="","",INDEX(INDIRECT($2:$2),KALINDO[[#This Row],[//]]))</f>
        <v/>
      </c>
      <c r="O809" s="44" t="str">
        <f ca="1">IF(KALINDO[[#This Row],[//]]="","",INDEX(INDIRECT($2:$2),KALINDO[[#This Row],[//]]))</f>
        <v/>
      </c>
      <c r="P809" s="44" t="str">
        <f ca="1">IF(KALINDO[[#This Row],[//]]="","",IF(INDEX(INDIRECT($2:$2),KALINDO[[#This Row],[//]])="","",INDEX(INDIRECT($2:$2),KALINDO[[#This Row],[//]])))</f>
        <v/>
      </c>
      <c r="Q809" s="33" t="str">
        <f ca="1">IF(KALINDO[[#This Row],[//]]="","",INDEX(INDIRECT($2:$2),KALINDO[[#This Row],[//]]))</f>
        <v/>
      </c>
      <c r="R8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0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09" s="45" t="str">
        <f ca="1">IF(KALINDO[[#This Row],[//]]="","",IF(INDEX(INDIRECT($2:$2),KALINDO[[#This Row],[//]])="","",INDEX(INDIRECT($2:$2),KALINDO[[#This Row],[//]])))</f>
        <v/>
      </c>
      <c r="U809" s="32" t="str">
        <f ca="1">IF(KALINDO[[#This Row],[//]]="","",INDEX(INDIRECT($2:$2),KALINDO[[#This Row],[//]]))</f>
        <v/>
      </c>
      <c r="V809" s="32" t="str">
        <f ca="1">LOWER(SUBSTITUTE(SUBSTITUTE(SUBSTITUTE(SUBSTITUTE(SUBSTITUTE(SUBSTITUTE(SUBSTITUTE(KALINDO[[#This Row],[N.B.nota]]," ",""),"-",""),"(",""),")",""),".",""),",",""),"/",""))</f>
        <v/>
      </c>
      <c r="W809" s="32" t="str">
        <f ca="1">IF(KALINDO[[#This Row],[concat]]="","",MATCH(KALINDO[[#This Row],[concat]],[3]!db[NB NOTA_C],0)+1)</f>
        <v/>
      </c>
      <c r="X809" s="32" t="str">
        <f ca="1">IF(KALINDO[[#This Row],[N.B.nota]]="","",ADDRESS(ROW(KALINDO[QB]),COLUMN(KALINDO[QB]))&amp;":"&amp;ADDRESS(ROW(),COLUMN(KALINDO[QB])))</f>
        <v/>
      </c>
      <c r="Y809" s="46" t="str">
        <f ca="1">IF(KALINDO[[#This Row],[//]]="","",HYPERLINK("[../DB.xlsx]DB!e"&amp;MATCH(KALINDO[[#This Row],[concat]],[3]!db[NB NOTA_C],0)+1,"&gt;"))</f>
        <v/>
      </c>
      <c r="Z809" s="32" t="str">
        <f ca="1">IF(KALINDO[[#This Row],[ID NOTA]]="",INDIRECT(ADDRESS(ROW()-1,COLUMN())),KALINDO[[#This Row],[ID NOTA]])</f>
        <v>ID NOTA_H</v>
      </c>
    </row>
    <row r="810" spans="1:26" x14ac:dyDescent="0.25">
      <c r="A810" s="32"/>
      <c r="B810" s="29" t="str">
        <f>IF(KALINDO[[#This Row],[N_ID]]="","",INDEX(Table1[ID],MATCH(KALINDO[[#This Row],[N_ID]],Table1[N_ID],0)))</f>
        <v/>
      </c>
      <c r="C810" s="29" t="str">
        <f ca="1">IF(KALINDO[[#This Row],[//]]="","",HYPERLINK("[NOTA.xlsx]NOTA!D"&amp;KALINDO[[#This Row],[//]]+2,"&gt;"))</f>
        <v/>
      </c>
      <c r="D810" s="29" t="str">
        <f>IF(KALINDO[[#This Row],[ID NOTA]]="","",INDEX(Table1[QB],MATCH(KALINDO[[#This Row],[ID NOTA]],Table1[ID],0)))</f>
        <v/>
      </c>
      <c r="E81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10" s="29"/>
      <c r="G810" s="30" t="str">
        <f ca="1">IF(KALINDO[[#This Row],[N_ID]]="","",INDEX(INDIRECT($2:$2),KALINDO[[#This Row],[//]]))</f>
        <v/>
      </c>
      <c r="H810" s="30" t="str">
        <f ca="1">IF(KALINDO[[#This Row],[N_ID]]="","",INDEX(INDIRECT($2:$2),KALINDO[[#This Row],[//]]))</f>
        <v/>
      </c>
      <c r="I810" s="32" t="str">
        <f ca="1">IF(KALINDO[[#This Row],[N_ID]]="","",INDEX(INDIRECT($2:$2),KALINDO[[#This Row],[//]]))</f>
        <v/>
      </c>
      <c r="J810" s="32" t="str">
        <f ca="1">IF(KALINDO[[#This Row],[//]]="","",INDEX([3]!db[NB PAJAK],KALINDO[[#This Row],[stt]]-1))</f>
        <v/>
      </c>
      <c r="K810" s="29" t="str">
        <f ca="1">IF(KALINDO[[#This Row],[//]]="","",INDEX(INDIRECT($2:$2),KALINDO[[#This Row],[//]]))</f>
        <v/>
      </c>
      <c r="L810" s="29" t="str">
        <f ca="1">IF(KALINDO[[#This Row],[//]]="","",INDEX(INDIRECT($2:$2),KALINDO[[#This Row],[//]]))</f>
        <v/>
      </c>
      <c r="M810" s="29" t="str">
        <f ca="1">IF(KALINDO[[#This Row],[//]]="","",INDEX(INDIRECT($2:$2),KALINDO[[#This Row],[//]]))</f>
        <v/>
      </c>
      <c r="N810" s="33" t="str">
        <f ca="1">IF(KALINDO[[#This Row],[//]]="","",INDEX(INDIRECT($2:$2),KALINDO[[#This Row],[//]]))</f>
        <v/>
      </c>
      <c r="O810" s="44" t="str">
        <f ca="1">IF(KALINDO[[#This Row],[//]]="","",INDEX(INDIRECT($2:$2),KALINDO[[#This Row],[//]]))</f>
        <v/>
      </c>
      <c r="P810" s="44" t="str">
        <f ca="1">IF(KALINDO[[#This Row],[//]]="","",IF(INDEX(INDIRECT($2:$2),KALINDO[[#This Row],[//]])="","",INDEX(INDIRECT($2:$2),KALINDO[[#This Row],[//]])))</f>
        <v/>
      </c>
      <c r="Q810" s="33" t="str">
        <f ca="1">IF(KALINDO[[#This Row],[//]]="","",INDEX(INDIRECT($2:$2),KALINDO[[#This Row],[//]]))</f>
        <v/>
      </c>
      <c r="R8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1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10" s="45" t="str">
        <f ca="1">IF(KALINDO[[#This Row],[//]]="","",IF(INDEX(INDIRECT($2:$2),KALINDO[[#This Row],[//]])="","",INDEX(INDIRECT($2:$2),KALINDO[[#This Row],[//]])))</f>
        <v/>
      </c>
      <c r="U810" s="32" t="str">
        <f ca="1">IF(KALINDO[[#This Row],[//]]="","",INDEX(INDIRECT($2:$2),KALINDO[[#This Row],[//]]))</f>
        <v/>
      </c>
      <c r="V810" s="32" t="str">
        <f ca="1">LOWER(SUBSTITUTE(SUBSTITUTE(SUBSTITUTE(SUBSTITUTE(SUBSTITUTE(SUBSTITUTE(SUBSTITUTE(KALINDO[[#This Row],[N.B.nota]]," ",""),"-",""),"(",""),")",""),".",""),",",""),"/",""))</f>
        <v/>
      </c>
      <c r="W810" s="32" t="str">
        <f ca="1">IF(KALINDO[[#This Row],[concat]]="","",MATCH(KALINDO[[#This Row],[concat]],[3]!db[NB NOTA_C],0)+1)</f>
        <v/>
      </c>
      <c r="X810" s="32" t="str">
        <f ca="1">IF(KALINDO[[#This Row],[N.B.nota]]="","",ADDRESS(ROW(KALINDO[QB]),COLUMN(KALINDO[QB]))&amp;":"&amp;ADDRESS(ROW(),COLUMN(KALINDO[QB])))</f>
        <v/>
      </c>
      <c r="Y810" s="46" t="str">
        <f ca="1">IF(KALINDO[[#This Row],[//]]="","",HYPERLINK("[../DB.xlsx]DB!e"&amp;MATCH(KALINDO[[#This Row],[concat]],[3]!db[NB NOTA_C],0)+1,"&gt;"))</f>
        <v/>
      </c>
      <c r="Z810" s="32" t="str">
        <f ca="1">IF(KALINDO[[#This Row],[ID NOTA]]="",INDIRECT(ADDRESS(ROW()-1,COLUMN())),KALINDO[[#This Row],[ID NOTA]])</f>
        <v>ID NOTA_H</v>
      </c>
    </row>
    <row r="811" spans="1:26" x14ac:dyDescent="0.25">
      <c r="A811" s="32"/>
      <c r="B811" s="29" t="str">
        <f>IF(KALINDO[[#This Row],[N_ID]]="","",INDEX(Table1[ID],MATCH(KALINDO[[#This Row],[N_ID]],Table1[N_ID],0)))</f>
        <v/>
      </c>
      <c r="C811" s="29" t="str">
        <f ca="1">IF(KALINDO[[#This Row],[//]]="","",HYPERLINK("[NOTA.xlsx]NOTA!D"&amp;KALINDO[[#This Row],[//]]+2,"&gt;"))</f>
        <v/>
      </c>
      <c r="D811" s="29" t="str">
        <f>IF(KALINDO[[#This Row],[ID NOTA]]="","",INDEX(Table1[QB],MATCH(KALINDO[[#This Row],[ID NOTA]],Table1[ID],0)))</f>
        <v/>
      </c>
      <c r="E81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11" s="29"/>
      <c r="G811" s="30" t="str">
        <f ca="1">IF(KALINDO[[#This Row],[N_ID]]="","",INDEX(INDIRECT($2:$2),KALINDO[[#This Row],[//]]))</f>
        <v/>
      </c>
      <c r="H811" s="30" t="str">
        <f ca="1">IF(KALINDO[[#This Row],[N_ID]]="","",INDEX(INDIRECT($2:$2),KALINDO[[#This Row],[//]]))</f>
        <v/>
      </c>
      <c r="I811" s="32" t="str">
        <f ca="1">IF(KALINDO[[#This Row],[N_ID]]="","",INDEX(INDIRECT($2:$2),KALINDO[[#This Row],[//]]))</f>
        <v/>
      </c>
      <c r="J811" s="32" t="str">
        <f ca="1">IF(KALINDO[[#This Row],[//]]="","",INDEX([3]!db[NB PAJAK],KALINDO[[#This Row],[stt]]-1))</f>
        <v/>
      </c>
      <c r="K811" s="29" t="str">
        <f ca="1">IF(KALINDO[[#This Row],[//]]="","",INDEX(INDIRECT($2:$2),KALINDO[[#This Row],[//]]))</f>
        <v/>
      </c>
      <c r="L811" s="29" t="str">
        <f ca="1">IF(KALINDO[[#This Row],[//]]="","",INDEX(INDIRECT($2:$2),KALINDO[[#This Row],[//]]))</f>
        <v/>
      </c>
      <c r="M811" s="29" t="str">
        <f ca="1">IF(KALINDO[[#This Row],[//]]="","",INDEX(INDIRECT($2:$2),KALINDO[[#This Row],[//]]))</f>
        <v/>
      </c>
      <c r="N811" s="33" t="str">
        <f ca="1">IF(KALINDO[[#This Row],[//]]="","",INDEX(INDIRECT($2:$2),KALINDO[[#This Row],[//]]))</f>
        <v/>
      </c>
      <c r="O811" s="44" t="str">
        <f ca="1">IF(KALINDO[[#This Row],[//]]="","",INDEX(INDIRECT($2:$2),KALINDO[[#This Row],[//]]))</f>
        <v/>
      </c>
      <c r="P811" s="44" t="str">
        <f ca="1">IF(KALINDO[[#This Row],[//]]="","",IF(INDEX(INDIRECT($2:$2),KALINDO[[#This Row],[//]])="","",INDEX(INDIRECT($2:$2),KALINDO[[#This Row],[//]])))</f>
        <v/>
      </c>
      <c r="Q811" s="33" t="str">
        <f ca="1">IF(KALINDO[[#This Row],[//]]="","",INDEX(INDIRECT($2:$2),KALINDO[[#This Row],[//]]))</f>
        <v/>
      </c>
      <c r="R8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1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11" s="45" t="str">
        <f ca="1">IF(KALINDO[[#This Row],[//]]="","",IF(INDEX(INDIRECT($2:$2),KALINDO[[#This Row],[//]])="","",INDEX(INDIRECT($2:$2),KALINDO[[#This Row],[//]])))</f>
        <v/>
      </c>
      <c r="U811" s="32" t="str">
        <f ca="1">IF(KALINDO[[#This Row],[//]]="","",INDEX(INDIRECT($2:$2),KALINDO[[#This Row],[//]]))</f>
        <v/>
      </c>
      <c r="V811" s="32" t="str">
        <f ca="1">LOWER(SUBSTITUTE(SUBSTITUTE(SUBSTITUTE(SUBSTITUTE(SUBSTITUTE(SUBSTITUTE(SUBSTITUTE(KALINDO[[#This Row],[N.B.nota]]," ",""),"-",""),"(",""),")",""),".",""),",",""),"/",""))</f>
        <v/>
      </c>
      <c r="W811" s="32" t="str">
        <f ca="1">IF(KALINDO[[#This Row],[concat]]="","",MATCH(KALINDO[[#This Row],[concat]],[3]!db[NB NOTA_C],0)+1)</f>
        <v/>
      </c>
      <c r="X811" s="32" t="str">
        <f ca="1">IF(KALINDO[[#This Row],[N.B.nota]]="","",ADDRESS(ROW(KALINDO[QB]),COLUMN(KALINDO[QB]))&amp;":"&amp;ADDRESS(ROW(),COLUMN(KALINDO[QB])))</f>
        <v/>
      </c>
      <c r="Y811" s="46" t="str">
        <f ca="1">IF(KALINDO[[#This Row],[//]]="","",HYPERLINK("[../DB.xlsx]DB!e"&amp;MATCH(KALINDO[[#This Row],[concat]],[3]!db[NB NOTA_C],0)+1,"&gt;"))</f>
        <v/>
      </c>
      <c r="Z811" s="32" t="str">
        <f ca="1">IF(KALINDO[[#This Row],[ID NOTA]]="",INDIRECT(ADDRESS(ROW()-1,COLUMN())),KALINDO[[#This Row],[ID NOTA]])</f>
        <v>ID NOTA_H</v>
      </c>
    </row>
    <row r="812" spans="1:26" x14ac:dyDescent="0.25">
      <c r="A812" s="32"/>
      <c r="B812" s="29" t="str">
        <f>IF(KALINDO[[#This Row],[N_ID]]="","",INDEX(Table1[ID],MATCH(KALINDO[[#This Row],[N_ID]],Table1[N_ID],0)))</f>
        <v/>
      </c>
      <c r="C812" s="29" t="str">
        <f ca="1">IF(KALINDO[[#This Row],[//]]="","",HYPERLINK("[NOTA.xlsx]NOTA!D"&amp;KALINDO[[#This Row],[//]]+2,"&gt;"))</f>
        <v/>
      </c>
      <c r="D812" s="29" t="str">
        <f>IF(KALINDO[[#This Row],[ID NOTA]]="","",INDEX(Table1[QB],MATCH(KALINDO[[#This Row],[ID NOTA]],Table1[ID],0)))</f>
        <v/>
      </c>
      <c r="E81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12" s="29"/>
      <c r="G812" s="30" t="str">
        <f ca="1">IF(KALINDO[[#This Row],[N_ID]]="","",INDEX(INDIRECT($2:$2),KALINDO[[#This Row],[//]]))</f>
        <v/>
      </c>
      <c r="H812" s="30" t="str">
        <f ca="1">IF(KALINDO[[#This Row],[N_ID]]="","",INDEX(INDIRECT($2:$2),KALINDO[[#This Row],[//]]))</f>
        <v/>
      </c>
      <c r="I812" s="32" t="str">
        <f ca="1">IF(KALINDO[[#This Row],[N_ID]]="","",INDEX(INDIRECT($2:$2),KALINDO[[#This Row],[//]]))</f>
        <v/>
      </c>
      <c r="J812" s="32" t="str">
        <f ca="1">IF(KALINDO[[#This Row],[//]]="","",INDEX([3]!db[NB PAJAK],KALINDO[[#This Row],[stt]]-1))</f>
        <v/>
      </c>
      <c r="K812" s="29" t="str">
        <f ca="1">IF(KALINDO[[#This Row],[//]]="","",INDEX(INDIRECT($2:$2),KALINDO[[#This Row],[//]]))</f>
        <v/>
      </c>
      <c r="L812" s="29" t="str">
        <f ca="1">IF(KALINDO[[#This Row],[//]]="","",INDEX(INDIRECT($2:$2),KALINDO[[#This Row],[//]]))</f>
        <v/>
      </c>
      <c r="M812" s="29" t="str">
        <f ca="1">IF(KALINDO[[#This Row],[//]]="","",INDEX(INDIRECT($2:$2),KALINDO[[#This Row],[//]]))</f>
        <v/>
      </c>
      <c r="N812" s="33" t="str">
        <f ca="1">IF(KALINDO[[#This Row],[//]]="","",INDEX(INDIRECT($2:$2),KALINDO[[#This Row],[//]]))</f>
        <v/>
      </c>
      <c r="O812" s="44" t="str">
        <f ca="1">IF(KALINDO[[#This Row],[//]]="","",INDEX(INDIRECT($2:$2),KALINDO[[#This Row],[//]]))</f>
        <v/>
      </c>
      <c r="P812" s="44" t="str">
        <f ca="1">IF(KALINDO[[#This Row],[//]]="","",IF(INDEX(INDIRECT($2:$2),KALINDO[[#This Row],[//]])="","",INDEX(INDIRECT($2:$2),KALINDO[[#This Row],[//]])))</f>
        <v/>
      </c>
      <c r="Q812" s="33" t="str">
        <f ca="1">IF(KALINDO[[#This Row],[//]]="","",INDEX(INDIRECT($2:$2),KALINDO[[#This Row],[//]]))</f>
        <v/>
      </c>
      <c r="R8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1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12" s="45" t="str">
        <f ca="1">IF(KALINDO[[#This Row],[//]]="","",IF(INDEX(INDIRECT($2:$2),KALINDO[[#This Row],[//]])="","",INDEX(INDIRECT($2:$2),KALINDO[[#This Row],[//]])))</f>
        <v/>
      </c>
      <c r="U812" s="32" t="str">
        <f ca="1">IF(KALINDO[[#This Row],[//]]="","",INDEX(INDIRECT($2:$2),KALINDO[[#This Row],[//]]))</f>
        <v/>
      </c>
      <c r="V812" s="32" t="str">
        <f ca="1">LOWER(SUBSTITUTE(SUBSTITUTE(SUBSTITUTE(SUBSTITUTE(SUBSTITUTE(SUBSTITUTE(SUBSTITUTE(KALINDO[[#This Row],[N.B.nota]]," ",""),"-",""),"(",""),")",""),".",""),",",""),"/",""))</f>
        <v/>
      </c>
      <c r="W812" s="32" t="str">
        <f ca="1">IF(KALINDO[[#This Row],[concat]]="","",MATCH(KALINDO[[#This Row],[concat]],[3]!db[NB NOTA_C],0)+1)</f>
        <v/>
      </c>
      <c r="X812" s="32" t="str">
        <f ca="1">IF(KALINDO[[#This Row],[N.B.nota]]="","",ADDRESS(ROW(KALINDO[QB]),COLUMN(KALINDO[QB]))&amp;":"&amp;ADDRESS(ROW(),COLUMN(KALINDO[QB])))</f>
        <v/>
      </c>
      <c r="Y812" s="46" t="str">
        <f ca="1">IF(KALINDO[[#This Row],[//]]="","",HYPERLINK("[../DB.xlsx]DB!e"&amp;MATCH(KALINDO[[#This Row],[concat]],[3]!db[NB NOTA_C],0)+1,"&gt;"))</f>
        <v/>
      </c>
      <c r="Z812" s="32" t="str">
        <f ca="1">IF(KALINDO[[#This Row],[ID NOTA]]="",INDIRECT(ADDRESS(ROW()-1,COLUMN())),KALINDO[[#This Row],[ID NOTA]])</f>
        <v>ID NOTA_H</v>
      </c>
    </row>
    <row r="813" spans="1:26" x14ac:dyDescent="0.25">
      <c r="A813" s="32"/>
      <c r="B813" s="29" t="str">
        <f>IF(KALINDO[[#This Row],[N_ID]]="","",INDEX(Table1[ID],MATCH(KALINDO[[#This Row],[N_ID]],Table1[N_ID],0)))</f>
        <v/>
      </c>
      <c r="C813" s="29" t="str">
        <f ca="1">IF(KALINDO[[#This Row],[//]]="","",HYPERLINK("[NOTA.xlsx]NOTA!D"&amp;KALINDO[[#This Row],[//]]+2,"&gt;"))</f>
        <v/>
      </c>
      <c r="D813" s="29" t="str">
        <f>IF(KALINDO[[#This Row],[ID NOTA]]="","",INDEX(Table1[QB],MATCH(KALINDO[[#This Row],[ID NOTA]],Table1[ID],0)))</f>
        <v/>
      </c>
      <c r="E81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13" s="29"/>
      <c r="G813" s="30" t="str">
        <f ca="1">IF(KALINDO[[#This Row],[N_ID]]="","",INDEX(INDIRECT($2:$2),KALINDO[[#This Row],[//]]))</f>
        <v/>
      </c>
      <c r="H813" s="30" t="str">
        <f ca="1">IF(KALINDO[[#This Row],[N_ID]]="","",INDEX(INDIRECT($2:$2),KALINDO[[#This Row],[//]]))</f>
        <v/>
      </c>
      <c r="I813" s="32" t="str">
        <f ca="1">IF(KALINDO[[#This Row],[N_ID]]="","",INDEX(INDIRECT($2:$2),KALINDO[[#This Row],[//]]))</f>
        <v/>
      </c>
      <c r="J813" s="32" t="str">
        <f ca="1">IF(KALINDO[[#This Row],[//]]="","",INDEX([3]!db[NB PAJAK],KALINDO[[#This Row],[stt]]-1))</f>
        <v/>
      </c>
      <c r="K813" s="29" t="str">
        <f ca="1">IF(KALINDO[[#This Row],[//]]="","",INDEX(INDIRECT($2:$2),KALINDO[[#This Row],[//]]))</f>
        <v/>
      </c>
      <c r="L813" s="29" t="str">
        <f ca="1">IF(KALINDO[[#This Row],[//]]="","",INDEX(INDIRECT($2:$2),KALINDO[[#This Row],[//]]))</f>
        <v/>
      </c>
      <c r="M813" s="29" t="str">
        <f ca="1">IF(KALINDO[[#This Row],[//]]="","",INDEX(INDIRECT($2:$2),KALINDO[[#This Row],[//]]))</f>
        <v/>
      </c>
      <c r="N813" s="33" t="str">
        <f ca="1">IF(KALINDO[[#This Row],[//]]="","",INDEX(INDIRECT($2:$2),KALINDO[[#This Row],[//]]))</f>
        <v/>
      </c>
      <c r="O813" s="44" t="str">
        <f ca="1">IF(KALINDO[[#This Row],[//]]="","",INDEX(INDIRECT($2:$2),KALINDO[[#This Row],[//]]))</f>
        <v/>
      </c>
      <c r="P813" s="44" t="str">
        <f ca="1">IF(KALINDO[[#This Row],[//]]="","",IF(INDEX(INDIRECT($2:$2),KALINDO[[#This Row],[//]])="","",INDEX(INDIRECT($2:$2),KALINDO[[#This Row],[//]])))</f>
        <v/>
      </c>
      <c r="Q813" s="33" t="str">
        <f ca="1">IF(KALINDO[[#This Row],[//]]="","",INDEX(INDIRECT($2:$2),KALINDO[[#This Row],[//]]))</f>
        <v/>
      </c>
      <c r="R8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1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13" s="45" t="str">
        <f ca="1">IF(KALINDO[[#This Row],[//]]="","",IF(INDEX(INDIRECT($2:$2),KALINDO[[#This Row],[//]])="","",INDEX(INDIRECT($2:$2),KALINDO[[#This Row],[//]])))</f>
        <v/>
      </c>
      <c r="U813" s="32" t="str">
        <f ca="1">IF(KALINDO[[#This Row],[//]]="","",INDEX(INDIRECT($2:$2),KALINDO[[#This Row],[//]]))</f>
        <v/>
      </c>
      <c r="V813" s="32" t="str">
        <f ca="1">LOWER(SUBSTITUTE(SUBSTITUTE(SUBSTITUTE(SUBSTITUTE(SUBSTITUTE(SUBSTITUTE(SUBSTITUTE(KALINDO[[#This Row],[N.B.nota]]," ",""),"-",""),"(",""),")",""),".",""),",",""),"/",""))</f>
        <v/>
      </c>
      <c r="W813" s="32" t="str">
        <f ca="1">IF(KALINDO[[#This Row],[concat]]="","",MATCH(KALINDO[[#This Row],[concat]],[3]!db[NB NOTA_C],0)+1)</f>
        <v/>
      </c>
      <c r="X813" s="32" t="str">
        <f ca="1">IF(KALINDO[[#This Row],[N.B.nota]]="","",ADDRESS(ROW(KALINDO[QB]),COLUMN(KALINDO[QB]))&amp;":"&amp;ADDRESS(ROW(),COLUMN(KALINDO[QB])))</f>
        <v/>
      </c>
      <c r="Y813" s="46" t="str">
        <f ca="1">IF(KALINDO[[#This Row],[//]]="","",HYPERLINK("[../DB.xlsx]DB!e"&amp;MATCH(KALINDO[[#This Row],[concat]],[3]!db[NB NOTA_C],0)+1,"&gt;"))</f>
        <v/>
      </c>
      <c r="Z813" s="32" t="str">
        <f ca="1">IF(KALINDO[[#This Row],[ID NOTA]]="",INDIRECT(ADDRESS(ROW()-1,COLUMN())),KALINDO[[#This Row],[ID NOTA]])</f>
        <v>ID NOTA_H</v>
      </c>
    </row>
    <row r="814" spans="1:26" x14ac:dyDescent="0.25">
      <c r="A814" s="32"/>
      <c r="B814" s="29" t="str">
        <f>IF(KALINDO[[#This Row],[N_ID]]="","",INDEX(Table1[ID],MATCH(KALINDO[[#This Row],[N_ID]],Table1[N_ID],0)))</f>
        <v/>
      </c>
      <c r="C814" s="29" t="str">
        <f ca="1">IF(KALINDO[[#This Row],[//]]="","",HYPERLINK("[NOTA.xlsx]NOTA!D"&amp;KALINDO[[#This Row],[//]]+2,"&gt;"))</f>
        <v/>
      </c>
      <c r="D814" s="29" t="str">
        <f>IF(KALINDO[[#This Row],[ID NOTA]]="","",INDEX(Table1[QB],MATCH(KALINDO[[#This Row],[ID NOTA]],Table1[ID],0)))</f>
        <v/>
      </c>
      <c r="E81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14" s="29"/>
      <c r="G814" s="30" t="str">
        <f ca="1">IF(KALINDO[[#This Row],[N_ID]]="","",INDEX(INDIRECT($2:$2),KALINDO[[#This Row],[//]]))</f>
        <v/>
      </c>
      <c r="H814" s="30" t="str">
        <f ca="1">IF(KALINDO[[#This Row],[N_ID]]="","",INDEX(INDIRECT($2:$2),KALINDO[[#This Row],[//]]))</f>
        <v/>
      </c>
      <c r="I814" s="32" t="str">
        <f ca="1">IF(KALINDO[[#This Row],[N_ID]]="","",INDEX(INDIRECT($2:$2),KALINDO[[#This Row],[//]]))</f>
        <v/>
      </c>
      <c r="J814" s="32" t="str">
        <f ca="1">IF(KALINDO[[#This Row],[//]]="","",INDEX([3]!db[NB PAJAK],KALINDO[[#This Row],[stt]]-1))</f>
        <v/>
      </c>
      <c r="K814" s="29" t="str">
        <f ca="1">IF(KALINDO[[#This Row],[//]]="","",INDEX(INDIRECT($2:$2),KALINDO[[#This Row],[//]]))</f>
        <v/>
      </c>
      <c r="L814" s="29" t="str">
        <f ca="1">IF(KALINDO[[#This Row],[//]]="","",INDEX(INDIRECT($2:$2),KALINDO[[#This Row],[//]]))</f>
        <v/>
      </c>
      <c r="M814" s="29" t="str">
        <f ca="1">IF(KALINDO[[#This Row],[//]]="","",INDEX(INDIRECT($2:$2),KALINDO[[#This Row],[//]]))</f>
        <v/>
      </c>
      <c r="N814" s="33" t="str">
        <f ca="1">IF(KALINDO[[#This Row],[//]]="","",INDEX(INDIRECT($2:$2),KALINDO[[#This Row],[//]]))</f>
        <v/>
      </c>
      <c r="O814" s="44" t="str">
        <f ca="1">IF(KALINDO[[#This Row],[//]]="","",INDEX(INDIRECT($2:$2),KALINDO[[#This Row],[//]]))</f>
        <v/>
      </c>
      <c r="P814" s="44" t="str">
        <f ca="1">IF(KALINDO[[#This Row],[//]]="","",IF(INDEX(INDIRECT($2:$2),KALINDO[[#This Row],[//]])="","",INDEX(INDIRECT($2:$2),KALINDO[[#This Row],[//]])))</f>
        <v/>
      </c>
      <c r="Q814" s="33" t="str">
        <f ca="1">IF(KALINDO[[#This Row],[//]]="","",INDEX(INDIRECT($2:$2),KALINDO[[#This Row],[//]]))</f>
        <v/>
      </c>
      <c r="R8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1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14" s="45" t="str">
        <f ca="1">IF(KALINDO[[#This Row],[//]]="","",IF(INDEX(INDIRECT($2:$2),KALINDO[[#This Row],[//]])="","",INDEX(INDIRECT($2:$2),KALINDO[[#This Row],[//]])))</f>
        <v/>
      </c>
      <c r="U814" s="32" t="str">
        <f ca="1">IF(KALINDO[[#This Row],[//]]="","",INDEX(INDIRECT($2:$2),KALINDO[[#This Row],[//]]))</f>
        <v/>
      </c>
      <c r="V814" s="32" t="str">
        <f ca="1">LOWER(SUBSTITUTE(SUBSTITUTE(SUBSTITUTE(SUBSTITUTE(SUBSTITUTE(SUBSTITUTE(SUBSTITUTE(KALINDO[[#This Row],[N.B.nota]]," ",""),"-",""),"(",""),")",""),".",""),",",""),"/",""))</f>
        <v/>
      </c>
      <c r="W814" s="32" t="str">
        <f ca="1">IF(KALINDO[[#This Row],[concat]]="","",MATCH(KALINDO[[#This Row],[concat]],[3]!db[NB NOTA_C],0)+1)</f>
        <v/>
      </c>
      <c r="X814" s="32" t="str">
        <f ca="1">IF(KALINDO[[#This Row],[N.B.nota]]="","",ADDRESS(ROW(KALINDO[QB]),COLUMN(KALINDO[QB]))&amp;":"&amp;ADDRESS(ROW(),COLUMN(KALINDO[QB])))</f>
        <v/>
      </c>
      <c r="Y814" s="46" t="str">
        <f ca="1">IF(KALINDO[[#This Row],[//]]="","",HYPERLINK("[../DB.xlsx]DB!e"&amp;MATCH(KALINDO[[#This Row],[concat]],[3]!db[NB NOTA_C],0)+1,"&gt;"))</f>
        <v/>
      </c>
      <c r="Z814" s="32" t="str">
        <f ca="1">IF(KALINDO[[#This Row],[ID NOTA]]="",INDIRECT(ADDRESS(ROW()-1,COLUMN())),KALINDO[[#This Row],[ID NOTA]])</f>
        <v>ID NOTA_H</v>
      </c>
    </row>
    <row r="815" spans="1:26" x14ac:dyDescent="0.25">
      <c r="A815" s="32"/>
      <c r="B815" s="29" t="str">
        <f>IF(KALINDO[[#This Row],[N_ID]]="","",INDEX(Table1[ID],MATCH(KALINDO[[#This Row],[N_ID]],Table1[N_ID],0)))</f>
        <v/>
      </c>
      <c r="C815" s="29" t="str">
        <f ca="1">IF(KALINDO[[#This Row],[//]]="","",HYPERLINK("[NOTA.xlsx]NOTA!D"&amp;KALINDO[[#This Row],[//]]+2,"&gt;"))</f>
        <v/>
      </c>
      <c r="D815" s="29" t="str">
        <f>IF(KALINDO[[#This Row],[ID NOTA]]="","",INDEX(Table1[QB],MATCH(KALINDO[[#This Row],[ID NOTA]],Table1[ID],0)))</f>
        <v/>
      </c>
      <c r="E81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15" s="29"/>
      <c r="G815" s="30" t="str">
        <f ca="1">IF(KALINDO[[#This Row],[N_ID]]="","",INDEX(INDIRECT($2:$2),KALINDO[[#This Row],[//]]))</f>
        <v/>
      </c>
      <c r="H815" s="30" t="str">
        <f ca="1">IF(KALINDO[[#This Row],[N_ID]]="","",INDEX(INDIRECT($2:$2),KALINDO[[#This Row],[//]]))</f>
        <v/>
      </c>
      <c r="I815" s="32" t="str">
        <f ca="1">IF(KALINDO[[#This Row],[N_ID]]="","",INDEX(INDIRECT($2:$2),KALINDO[[#This Row],[//]]))</f>
        <v/>
      </c>
      <c r="J815" s="32" t="str">
        <f ca="1">IF(KALINDO[[#This Row],[//]]="","",INDEX([3]!db[NB PAJAK],KALINDO[[#This Row],[stt]]-1))</f>
        <v/>
      </c>
      <c r="K815" s="29" t="str">
        <f ca="1">IF(KALINDO[[#This Row],[//]]="","",INDEX(INDIRECT($2:$2),KALINDO[[#This Row],[//]]))</f>
        <v/>
      </c>
      <c r="L815" s="29" t="str">
        <f ca="1">IF(KALINDO[[#This Row],[//]]="","",INDEX(INDIRECT($2:$2),KALINDO[[#This Row],[//]]))</f>
        <v/>
      </c>
      <c r="M815" s="29" t="str">
        <f ca="1">IF(KALINDO[[#This Row],[//]]="","",INDEX(INDIRECT($2:$2),KALINDO[[#This Row],[//]]))</f>
        <v/>
      </c>
      <c r="N815" s="33" t="str">
        <f ca="1">IF(KALINDO[[#This Row],[//]]="","",INDEX(INDIRECT($2:$2),KALINDO[[#This Row],[//]]))</f>
        <v/>
      </c>
      <c r="O815" s="44" t="str">
        <f ca="1">IF(KALINDO[[#This Row],[//]]="","",INDEX(INDIRECT($2:$2),KALINDO[[#This Row],[//]]))</f>
        <v/>
      </c>
      <c r="P815" s="44" t="str">
        <f ca="1">IF(KALINDO[[#This Row],[//]]="","",IF(INDEX(INDIRECT($2:$2),KALINDO[[#This Row],[//]])="","",INDEX(INDIRECT($2:$2),KALINDO[[#This Row],[//]])))</f>
        <v/>
      </c>
      <c r="Q815" s="33" t="str">
        <f ca="1">IF(KALINDO[[#This Row],[//]]="","",INDEX(INDIRECT($2:$2),KALINDO[[#This Row],[//]]))</f>
        <v/>
      </c>
      <c r="R8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1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15" s="45" t="str">
        <f ca="1">IF(KALINDO[[#This Row],[//]]="","",IF(INDEX(INDIRECT($2:$2),KALINDO[[#This Row],[//]])="","",INDEX(INDIRECT($2:$2),KALINDO[[#This Row],[//]])))</f>
        <v/>
      </c>
      <c r="U815" s="32" t="str">
        <f ca="1">IF(KALINDO[[#This Row],[//]]="","",INDEX(INDIRECT($2:$2),KALINDO[[#This Row],[//]]))</f>
        <v/>
      </c>
      <c r="V815" s="32" t="str">
        <f ca="1">LOWER(SUBSTITUTE(SUBSTITUTE(SUBSTITUTE(SUBSTITUTE(SUBSTITUTE(SUBSTITUTE(SUBSTITUTE(KALINDO[[#This Row],[N.B.nota]]," ",""),"-",""),"(",""),")",""),".",""),",",""),"/",""))</f>
        <v/>
      </c>
      <c r="W815" s="32" t="str">
        <f ca="1">IF(KALINDO[[#This Row],[concat]]="","",MATCH(KALINDO[[#This Row],[concat]],[3]!db[NB NOTA_C],0)+1)</f>
        <v/>
      </c>
      <c r="X815" s="32" t="str">
        <f ca="1">IF(KALINDO[[#This Row],[N.B.nota]]="","",ADDRESS(ROW(KALINDO[QB]),COLUMN(KALINDO[QB]))&amp;":"&amp;ADDRESS(ROW(),COLUMN(KALINDO[QB])))</f>
        <v/>
      </c>
      <c r="Y815" s="46" t="str">
        <f ca="1">IF(KALINDO[[#This Row],[//]]="","",HYPERLINK("[../DB.xlsx]DB!e"&amp;MATCH(KALINDO[[#This Row],[concat]],[3]!db[NB NOTA_C],0)+1,"&gt;"))</f>
        <v/>
      </c>
      <c r="Z815" s="32" t="str">
        <f ca="1">IF(KALINDO[[#This Row],[ID NOTA]]="",INDIRECT(ADDRESS(ROW()-1,COLUMN())),KALINDO[[#This Row],[ID NOTA]])</f>
        <v>ID NOTA_H</v>
      </c>
    </row>
    <row r="816" spans="1:26" x14ac:dyDescent="0.25">
      <c r="A816" s="32"/>
      <c r="B816" s="29" t="str">
        <f>IF(KALINDO[[#This Row],[N_ID]]="","",INDEX(Table1[ID],MATCH(KALINDO[[#This Row],[N_ID]],Table1[N_ID],0)))</f>
        <v/>
      </c>
      <c r="C816" s="29" t="str">
        <f ca="1">IF(KALINDO[[#This Row],[//]]="","",HYPERLINK("[NOTA.xlsx]NOTA!D"&amp;KALINDO[[#This Row],[//]]+2,"&gt;"))</f>
        <v/>
      </c>
      <c r="D816" s="29" t="str">
        <f>IF(KALINDO[[#This Row],[ID NOTA]]="","",INDEX(Table1[QB],MATCH(KALINDO[[#This Row],[ID NOTA]],Table1[ID],0)))</f>
        <v/>
      </c>
      <c r="E81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16" s="29"/>
      <c r="G816" s="30" t="str">
        <f ca="1">IF(KALINDO[[#This Row],[N_ID]]="","",INDEX(INDIRECT($2:$2),KALINDO[[#This Row],[//]]))</f>
        <v/>
      </c>
      <c r="H816" s="30" t="str">
        <f ca="1">IF(KALINDO[[#This Row],[N_ID]]="","",INDEX(INDIRECT($2:$2),KALINDO[[#This Row],[//]]))</f>
        <v/>
      </c>
      <c r="I816" s="32" t="str">
        <f ca="1">IF(KALINDO[[#This Row],[N_ID]]="","",INDEX(INDIRECT($2:$2),KALINDO[[#This Row],[//]]))</f>
        <v/>
      </c>
      <c r="J816" s="32" t="str">
        <f ca="1">IF(KALINDO[[#This Row],[//]]="","",INDEX([3]!db[NB PAJAK],KALINDO[[#This Row],[stt]]-1))</f>
        <v/>
      </c>
      <c r="K816" s="29" t="str">
        <f ca="1">IF(KALINDO[[#This Row],[//]]="","",INDEX(INDIRECT($2:$2),KALINDO[[#This Row],[//]]))</f>
        <v/>
      </c>
      <c r="L816" s="29" t="str">
        <f ca="1">IF(KALINDO[[#This Row],[//]]="","",INDEX(INDIRECT($2:$2),KALINDO[[#This Row],[//]]))</f>
        <v/>
      </c>
      <c r="M816" s="29" t="str">
        <f ca="1">IF(KALINDO[[#This Row],[//]]="","",INDEX(INDIRECT($2:$2),KALINDO[[#This Row],[//]]))</f>
        <v/>
      </c>
      <c r="N816" s="33" t="str">
        <f ca="1">IF(KALINDO[[#This Row],[//]]="","",INDEX(INDIRECT($2:$2),KALINDO[[#This Row],[//]]))</f>
        <v/>
      </c>
      <c r="O816" s="44" t="str">
        <f ca="1">IF(KALINDO[[#This Row],[//]]="","",INDEX(INDIRECT($2:$2),KALINDO[[#This Row],[//]]))</f>
        <v/>
      </c>
      <c r="P816" s="44" t="str">
        <f ca="1">IF(KALINDO[[#This Row],[//]]="","",IF(INDEX(INDIRECT($2:$2),KALINDO[[#This Row],[//]])="","",INDEX(INDIRECT($2:$2),KALINDO[[#This Row],[//]])))</f>
        <v/>
      </c>
      <c r="Q816" s="33" t="str">
        <f ca="1">IF(KALINDO[[#This Row],[//]]="","",INDEX(INDIRECT($2:$2),KALINDO[[#This Row],[//]]))</f>
        <v/>
      </c>
      <c r="R8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1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16" s="45" t="str">
        <f ca="1">IF(KALINDO[[#This Row],[//]]="","",IF(INDEX(INDIRECT($2:$2),KALINDO[[#This Row],[//]])="","",INDEX(INDIRECT($2:$2),KALINDO[[#This Row],[//]])))</f>
        <v/>
      </c>
      <c r="U816" s="32" t="str">
        <f ca="1">IF(KALINDO[[#This Row],[//]]="","",INDEX(INDIRECT($2:$2),KALINDO[[#This Row],[//]]))</f>
        <v/>
      </c>
      <c r="V816" s="32" t="str">
        <f ca="1">LOWER(SUBSTITUTE(SUBSTITUTE(SUBSTITUTE(SUBSTITUTE(SUBSTITUTE(SUBSTITUTE(SUBSTITUTE(KALINDO[[#This Row],[N.B.nota]]," ",""),"-",""),"(",""),")",""),".",""),",",""),"/",""))</f>
        <v/>
      </c>
      <c r="W816" s="32" t="str">
        <f ca="1">IF(KALINDO[[#This Row],[concat]]="","",MATCH(KALINDO[[#This Row],[concat]],[3]!db[NB NOTA_C],0)+1)</f>
        <v/>
      </c>
      <c r="X816" s="32" t="str">
        <f ca="1">IF(KALINDO[[#This Row],[N.B.nota]]="","",ADDRESS(ROW(KALINDO[QB]),COLUMN(KALINDO[QB]))&amp;":"&amp;ADDRESS(ROW(),COLUMN(KALINDO[QB])))</f>
        <v/>
      </c>
      <c r="Y816" s="46" t="str">
        <f ca="1">IF(KALINDO[[#This Row],[//]]="","",HYPERLINK("[../DB.xlsx]DB!e"&amp;MATCH(KALINDO[[#This Row],[concat]],[3]!db[NB NOTA_C],0)+1,"&gt;"))</f>
        <v/>
      </c>
      <c r="Z816" s="32" t="str">
        <f ca="1">IF(KALINDO[[#This Row],[ID NOTA]]="",INDIRECT(ADDRESS(ROW()-1,COLUMN())),KALINDO[[#This Row],[ID NOTA]])</f>
        <v>ID NOTA_H</v>
      </c>
    </row>
    <row r="817" spans="1:26" x14ac:dyDescent="0.25">
      <c r="A817" s="32"/>
      <c r="B817" s="29" t="str">
        <f>IF(KALINDO[[#This Row],[N_ID]]="","",INDEX(Table1[ID],MATCH(KALINDO[[#This Row],[N_ID]],Table1[N_ID],0)))</f>
        <v/>
      </c>
      <c r="C817" s="29" t="str">
        <f ca="1">IF(KALINDO[[#This Row],[//]]="","",HYPERLINK("[NOTA.xlsx]NOTA!D"&amp;KALINDO[[#This Row],[//]]+2,"&gt;"))</f>
        <v/>
      </c>
      <c r="D817" s="29" t="str">
        <f>IF(KALINDO[[#This Row],[ID NOTA]]="","",INDEX(Table1[QB],MATCH(KALINDO[[#This Row],[ID NOTA]],Table1[ID],0)))</f>
        <v/>
      </c>
      <c r="E81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17" s="29"/>
      <c r="G817" s="30" t="str">
        <f ca="1">IF(KALINDO[[#This Row],[N_ID]]="","",INDEX(INDIRECT($2:$2),KALINDO[[#This Row],[//]]))</f>
        <v/>
      </c>
      <c r="H817" s="30" t="str">
        <f ca="1">IF(KALINDO[[#This Row],[N_ID]]="","",INDEX(INDIRECT($2:$2),KALINDO[[#This Row],[//]]))</f>
        <v/>
      </c>
      <c r="I817" s="32" t="str">
        <f ca="1">IF(KALINDO[[#This Row],[N_ID]]="","",INDEX(INDIRECT($2:$2),KALINDO[[#This Row],[//]]))</f>
        <v/>
      </c>
      <c r="J817" s="32" t="str">
        <f ca="1">IF(KALINDO[[#This Row],[//]]="","",INDEX([3]!db[NB PAJAK],KALINDO[[#This Row],[stt]]-1))</f>
        <v/>
      </c>
      <c r="K817" s="29" t="str">
        <f ca="1">IF(KALINDO[[#This Row],[//]]="","",INDEX(INDIRECT($2:$2),KALINDO[[#This Row],[//]]))</f>
        <v/>
      </c>
      <c r="L817" s="29" t="str">
        <f ca="1">IF(KALINDO[[#This Row],[//]]="","",INDEX(INDIRECT($2:$2),KALINDO[[#This Row],[//]]))</f>
        <v/>
      </c>
      <c r="M817" s="29" t="str">
        <f ca="1">IF(KALINDO[[#This Row],[//]]="","",INDEX(INDIRECT($2:$2),KALINDO[[#This Row],[//]]))</f>
        <v/>
      </c>
      <c r="N817" s="33" t="str">
        <f ca="1">IF(KALINDO[[#This Row],[//]]="","",INDEX(INDIRECT($2:$2),KALINDO[[#This Row],[//]]))</f>
        <v/>
      </c>
      <c r="O817" s="44" t="str">
        <f ca="1">IF(KALINDO[[#This Row],[//]]="","",INDEX(INDIRECT($2:$2),KALINDO[[#This Row],[//]]))</f>
        <v/>
      </c>
      <c r="P817" s="44" t="str">
        <f ca="1">IF(KALINDO[[#This Row],[//]]="","",IF(INDEX(INDIRECT($2:$2),KALINDO[[#This Row],[//]])="","",INDEX(INDIRECT($2:$2),KALINDO[[#This Row],[//]])))</f>
        <v/>
      </c>
      <c r="Q817" s="33" t="str">
        <f ca="1">IF(KALINDO[[#This Row],[//]]="","",INDEX(INDIRECT($2:$2),KALINDO[[#This Row],[//]]))</f>
        <v/>
      </c>
      <c r="R8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1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17" s="45" t="str">
        <f ca="1">IF(KALINDO[[#This Row],[//]]="","",IF(INDEX(INDIRECT($2:$2),KALINDO[[#This Row],[//]])="","",INDEX(INDIRECT($2:$2),KALINDO[[#This Row],[//]])))</f>
        <v/>
      </c>
      <c r="U817" s="32" t="str">
        <f ca="1">IF(KALINDO[[#This Row],[//]]="","",INDEX(INDIRECT($2:$2),KALINDO[[#This Row],[//]]))</f>
        <v/>
      </c>
      <c r="V817" s="32" t="str">
        <f ca="1">LOWER(SUBSTITUTE(SUBSTITUTE(SUBSTITUTE(SUBSTITUTE(SUBSTITUTE(SUBSTITUTE(SUBSTITUTE(KALINDO[[#This Row],[N.B.nota]]," ",""),"-",""),"(",""),")",""),".",""),",",""),"/",""))</f>
        <v/>
      </c>
      <c r="W817" s="32" t="str">
        <f ca="1">IF(KALINDO[[#This Row],[concat]]="","",MATCH(KALINDO[[#This Row],[concat]],[3]!db[NB NOTA_C],0)+1)</f>
        <v/>
      </c>
      <c r="X817" s="32" t="str">
        <f ca="1">IF(KALINDO[[#This Row],[N.B.nota]]="","",ADDRESS(ROW(KALINDO[QB]),COLUMN(KALINDO[QB]))&amp;":"&amp;ADDRESS(ROW(),COLUMN(KALINDO[QB])))</f>
        <v/>
      </c>
      <c r="Y817" s="46" t="str">
        <f ca="1">IF(KALINDO[[#This Row],[//]]="","",HYPERLINK("[../DB.xlsx]DB!e"&amp;MATCH(KALINDO[[#This Row],[concat]],[3]!db[NB NOTA_C],0)+1,"&gt;"))</f>
        <v/>
      </c>
      <c r="Z817" s="32" t="str">
        <f ca="1">IF(KALINDO[[#This Row],[ID NOTA]]="",INDIRECT(ADDRESS(ROW()-1,COLUMN())),KALINDO[[#This Row],[ID NOTA]])</f>
        <v>ID NOTA_H</v>
      </c>
    </row>
    <row r="818" spans="1:26" x14ac:dyDescent="0.25">
      <c r="A818" s="32"/>
      <c r="B818" s="29" t="str">
        <f>IF(KALINDO[[#This Row],[N_ID]]="","",INDEX(Table1[ID],MATCH(KALINDO[[#This Row],[N_ID]],Table1[N_ID],0)))</f>
        <v/>
      </c>
      <c r="C818" s="29" t="str">
        <f ca="1">IF(KALINDO[[#This Row],[//]]="","",HYPERLINK("[NOTA.xlsx]NOTA!D"&amp;KALINDO[[#This Row],[//]]+2,"&gt;"))</f>
        <v/>
      </c>
      <c r="D818" s="29" t="str">
        <f>IF(KALINDO[[#This Row],[ID NOTA]]="","",INDEX(Table1[QB],MATCH(KALINDO[[#This Row],[ID NOTA]],Table1[ID],0)))</f>
        <v/>
      </c>
      <c r="E81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18" s="29"/>
      <c r="G818" s="30" t="str">
        <f ca="1">IF(KALINDO[[#This Row],[N_ID]]="","",INDEX(INDIRECT($2:$2),KALINDO[[#This Row],[//]]))</f>
        <v/>
      </c>
      <c r="H818" s="30" t="str">
        <f ca="1">IF(KALINDO[[#This Row],[N_ID]]="","",INDEX(INDIRECT($2:$2),KALINDO[[#This Row],[//]]))</f>
        <v/>
      </c>
      <c r="I818" s="32" t="str">
        <f ca="1">IF(KALINDO[[#This Row],[N_ID]]="","",INDEX(INDIRECT($2:$2),KALINDO[[#This Row],[//]]))</f>
        <v/>
      </c>
      <c r="J818" s="32" t="str">
        <f ca="1">IF(KALINDO[[#This Row],[//]]="","",INDEX([3]!db[NB PAJAK],KALINDO[[#This Row],[stt]]-1))</f>
        <v/>
      </c>
      <c r="K818" s="29" t="str">
        <f ca="1">IF(KALINDO[[#This Row],[//]]="","",INDEX(INDIRECT($2:$2),KALINDO[[#This Row],[//]]))</f>
        <v/>
      </c>
      <c r="L818" s="29" t="str">
        <f ca="1">IF(KALINDO[[#This Row],[//]]="","",INDEX(INDIRECT($2:$2),KALINDO[[#This Row],[//]]))</f>
        <v/>
      </c>
      <c r="M818" s="29" t="str">
        <f ca="1">IF(KALINDO[[#This Row],[//]]="","",INDEX(INDIRECT($2:$2),KALINDO[[#This Row],[//]]))</f>
        <v/>
      </c>
      <c r="N818" s="33" t="str">
        <f ca="1">IF(KALINDO[[#This Row],[//]]="","",INDEX(INDIRECT($2:$2),KALINDO[[#This Row],[//]]))</f>
        <v/>
      </c>
      <c r="O818" s="44" t="str">
        <f ca="1">IF(KALINDO[[#This Row],[//]]="","",INDEX(INDIRECT($2:$2),KALINDO[[#This Row],[//]]))</f>
        <v/>
      </c>
      <c r="P818" s="44" t="str">
        <f ca="1">IF(KALINDO[[#This Row],[//]]="","",IF(INDEX(INDIRECT($2:$2),KALINDO[[#This Row],[//]])="","",INDEX(INDIRECT($2:$2),KALINDO[[#This Row],[//]])))</f>
        <v/>
      </c>
      <c r="Q818" s="33" t="str">
        <f ca="1">IF(KALINDO[[#This Row],[//]]="","",INDEX(INDIRECT($2:$2),KALINDO[[#This Row],[//]]))</f>
        <v/>
      </c>
      <c r="R8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1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18" s="45" t="str">
        <f ca="1">IF(KALINDO[[#This Row],[//]]="","",IF(INDEX(INDIRECT($2:$2),KALINDO[[#This Row],[//]])="","",INDEX(INDIRECT($2:$2),KALINDO[[#This Row],[//]])))</f>
        <v/>
      </c>
      <c r="U818" s="32" t="str">
        <f ca="1">IF(KALINDO[[#This Row],[//]]="","",INDEX(INDIRECT($2:$2),KALINDO[[#This Row],[//]]))</f>
        <v/>
      </c>
      <c r="V818" s="32" t="str">
        <f ca="1">LOWER(SUBSTITUTE(SUBSTITUTE(SUBSTITUTE(SUBSTITUTE(SUBSTITUTE(SUBSTITUTE(SUBSTITUTE(KALINDO[[#This Row],[N.B.nota]]," ",""),"-",""),"(",""),")",""),".",""),",",""),"/",""))</f>
        <v/>
      </c>
      <c r="W818" s="32" t="str">
        <f ca="1">IF(KALINDO[[#This Row],[concat]]="","",MATCH(KALINDO[[#This Row],[concat]],[3]!db[NB NOTA_C],0)+1)</f>
        <v/>
      </c>
      <c r="X818" s="32" t="str">
        <f ca="1">IF(KALINDO[[#This Row],[N.B.nota]]="","",ADDRESS(ROW(KALINDO[QB]),COLUMN(KALINDO[QB]))&amp;":"&amp;ADDRESS(ROW(),COLUMN(KALINDO[QB])))</f>
        <v/>
      </c>
      <c r="Y818" s="46" t="str">
        <f ca="1">IF(KALINDO[[#This Row],[//]]="","",HYPERLINK("[../DB.xlsx]DB!e"&amp;MATCH(KALINDO[[#This Row],[concat]],[3]!db[NB NOTA_C],0)+1,"&gt;"))</f>
        <v/>
      </c>
      <c r="Z818" s="32" t="str">
        <f ca="1">IF(KALINDO[[#This Row],[ID NOTA]]="",INDIRECT(ADDRESS(ROW()-1,COLUMN())),KALINDO[[#This Row],[ID NOTA]])</f>
        <v>ID NOTA_H</v>
      </c>
    </row>
    <row r="819" spans="1:26" x14ac:dyDescent="0.25">
      <c r="A819" s="32"/>
      <c r="B819" s="29" t="str">
        <f>IF(KALINDO[[#This Row],[N_ID]]="","",INDEX(Table1[ID],MATCH(KALINDO[[#This Row],[N_ID]],Table1[N_ID],0)))</f>
        <v/>
      </c>
      <c r="C819" s="29" t="str">
        <f ca="1">IF(KALINDO[[#This Row],[//]]="","",HYPERLINK("[NOTA.xlsx]NOTA!D"&amp;KALINDO[[#This Row],[//]]+2,"&gt;"))</f>
        <v/>
      </c>
      <c r="D819" s="29" t="str">
        <f>IF(KALINDO[[#This Row],[ID NOTA]]="","",INDEX(Table1[QB],MATCH(KALINDO[[#This Row],[ID NOTA]],Table1[ID],0)))</f>
        <v/>
      </c>
      <c r="E81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19" s="29"/>
      <c r="G819" s="30" t="str">
        <f ca="1">IF(KALINDO[[#This Row],[N_ID]]="","",INDEX(INDIRECT($2:$2),KALINDO[[#This Row],[//]]))</f>
        <v/>
      </c>
      <c r="H819" s="30" t="str">
        <f ca="1">IF(KALINDO[[#This Row],[N_ID]]="","",INDEX(INDIRECT($2:$2),KALINDO[[#This Row],[//]]))</f>
        <v/>
      </c>
      <c r="I819" s="32" t="str">
        <f ca="1">IF(KALINDO[[#This Row],[N_ID]]="","",INDEX(INDIRECT($2:$2),KALINDO[[#This Row],[//]]))</f>
        <v/>
      </c>
      <c r="J819" s="32" t="str">
        <f ca="1">IF(KALINDO[[#This Row],[//]]="","",INDEX([3]!db[NB PAJAK],KALINDO[[#This Row],[stt]]-1))</f>
        <v/>
      </c>
      <c r="K819" s="29" t="str">
        <f ca="1">IF(KALINDO[[#This Row],[//]]="","",INDEX(INDIRECT($2:$2),KALINDO[[#This Row],[//]]))</f>
        <v/>
      </c>
      <c r="L819" s="29" t="str">
        <f ca="1">IF(KALINDO[[#This Row],[//]]="","",INDEX(INDIRECT($2:$2),KALINDO[[#This Row],[//]]))</f>
        <v/>
      </c>
      <c r="M819" s="29" t="str">
        <f ca="1">IF(KALINDO[[#This Row],[//]]="","",INDEX(INDIRECT($2:$2),KALINDO[[#This Row],[//]]))</f>
        <v/>
      </c>
      <c r="N819" s="33" t="str">
        <f ca="1">IF(KALINDO[[#This Row],[//]]="","",INDEX(INDIRECT($2:$2),KALINDO[[#This Row],[//]]))</f>
        <v/>
      </c>
      <c r="O819" s="44" t="str">
        <f ca="1">IF(KALINDO[[#This Row],[//]]="","",INDEX(INDIRECT($2:$2),KALINDO[[#This Row],[//]]))</f>
        <v/>
      </c>
      <c r="P819" s="44" t="str">
        <f ca="1">IF(KALINDO[[#This Row],[//]]="","",IF(INDEX(INDIRECT($2:$2),KALINDO[[#This Row],[//]])="","",INDEX(INDIRECT($2:$2),KALINDO[[#This Row],[//]])))</f>
        <v/>
      </c>
      <c r="Q819" s="33" t="str">
        <f ca="1">IF(KALINDO[[#This Row],[//]]="","",INDEX(INDIRECT($2:$2),KALINDO[[#This Row],[//]]))</f>
        <v/>
      </c>
      <c r="R8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1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19" s="45" t="str">
        <f ca="1">IF(KALINDO[[#This Row],[//]]="","",IF(INDEX(INDIRECT($2:$2),KALINDO[[#This Row],[//]])="","",INDEX(INDIRECT($2:$2),KALINDO[[#This Row],[//]])))</f>
        <v/>
      </c>
      <c r="U819" s="32" t="str">
        <f ca="1">IF(KALINDO[[#This Row],[//]]="","",INDEX(INDIRECT($2:$2),KALINDO[[#This Row],[//]]))</f>
        <v/>
      </c>
      <c r="V819" s="32" t="str">
        <f ca="1">LOWER(SUBSTITUTE(SUBSTITUTE(SUBSTITUTE(SUBSTITUTE(SUBSTITUTE(SUBSTITUTE(SUBSTITUTE(KALINDO[[#This Row],[N.B.nota]]," ",""),"-",""),"(",""),")",""),".",""),",",""),"/",""))</f>
        <v/>
      </c>
      <c r="W819" s="32" t="str">
        <f ca="1">IF(KALINDO[[#This Row],[concat]]="","",MATCH(KALINDO[[#This Row],[concat]],[3]!db[NB NOTA_C],0)+1)</f>
        <v/>
      </c>
      <c r="X819" s="32" t="str">
        <f ca="1">IF(KALINDO[[#This Row],[N.B.nota]]="","",ADDRESS(ROW(KALINDO[QB]),COLUMN(KALINDO[QB]))&amp;":"&amp;ADDRESS(ROW(),COLUMN(KALINDO[QB])))</f>
        <v/>
      </c>
      <c r="Y819" s="46" t="str">
        <f ca="1">IF(KALINDO[[#This Row],[//]]="","",HYPERLINK("[../DB.xlsx]DB!e"&amp;MATCH(KALINDO[[#This Row],[concat]],[3]!db[NB NOTA_C],0)+1,"&gt;"))</f>
        <v/>
      </c>
      <c r="Z819" s="32" t="str">
        <f ca="1">IF(KALINDO[[#This Row],[ID NOTA]]="",INDIRECT(ADDRESS(ROW()-1,COLUMN())),KALINDO[[#This Row],[ID NOTA]])</f>
        <v>ID NOTA_H</v>
      </c>
    </row>
    <row r="820" spans="1:26" x14ac:dyDescent="0.25">
      <c r="A820" s="32"/>
      <c r="B820" s="29" t="str">
        <f>IF(KALINDO[[#This Row],[N_ID]]="","",INDEX(Table1[ID],MATCH(KALINDO[[#This Row],[N_ID]],Table1[N_ID],0)))</f>
        <v/>
      </c>
      <c r="C820" s="29" t="str">
        <f ca="1">IF(KALINDO[[#This Row],[//]]="","",HYPERLINK("[NOTA.xlsx]NOTA!D"&amp;KALINDO[[#This Row],[//]]+2,"&gt;"))</f>
        <v/>
      </c>
      <c r="D820" s="29" t="str">
        <f>IF(KALINDO[[#This Row],[ID NOTA]]="","",INDEX(Table1[QB],MATCH(KALINDO[[#This Row],[ID NOTA]],Table1[ID],0)))</f>
        <v/>
      </c>
      <c r="E82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20" s="29"/>
      <c r="G820" s="30" t="str">
        <f ca="1">IF(KALINDO[[#This Row],[N_ID]]="","",INDEX(INDIRECT($2:$2),KALINDO[[#This Row],[//]]))</f>
        <v/>
      </c>
      <c r="H820" s="30" t="str">
        <f ca="1">IF(KALINDO[[#This Row],[N_ID]]="","",INDEX(INDIRECT($2:$2),KALINDO[[#This Row],[//]]))</f>
        <v/>
      </c>
      <c r="I820" s="32" t="str">
        <f ca="1">IF(KALINDO[[#This Row],[N_ID]]="","",INDEX(INDIRECT($2:$2),KALINDO[[#This Row],[//]]))</f>
        <v/>
      </c>
      <c r="J820" s="32" t="str">
        <f ca="1">IF(KALINDO[[#This Row],[//]]="","",INDEX([3]!db[NB PAJAK],KALINDO[[#This Row],[stt]]-1))</f>
        <v/>
      </c>
      <c r="K820" s="29" t="str">
        <f ca="1">IF(KALINDO[[#This Row],[//]]="","",INDEX(INDIRECT($2:$2),KALINDO[[#This Row],[//]]))</f>
        <v/>
      </c>
      <c r="L820" s="29" t="str">
        <f ca="1">IF(KALINDO[[#This Row],[//]]="","",INDEX(INDIRECT($2:$2),KALINDO[[#This Row],[//]]))</f>
        <v/>
      </c>
      <c r="M820" s="29" t="str">
        <f ca="1">IF(KALINDO[[#This Row],[//]]="","",INDEX(INDIRECT($2:$2),KALINDO[[#This Row],[//]]))</f>
        <v/>
      </c>
      <c r="N820" s="33" t="str">
        <f ca="1">IF(KALINDO[[#This Row],[//]]="","",INDEX(INDIRECT($2:$2),KALINDO[[#This Row],[//]]))</f>
        <v/>
      </c>
      <c r="O820" s="44" t="str">
        <f ca="1">IF(KALINDO[[#This Row],[//]]="","",INDEX(INDIRECT($2:$2),KALINDO[[#This Row],[//]]))</f>
        <v/>
      </c>
      <c r="P820" s="44" t="str">
        <f ca="1">IF(KALINDO[[#This Row],[//]]="","",IF(INDEX(INDIRECT($2:$2),KALINDO[[#This Row],[//]])="","",INDEX(INDIRECT($2:$2),KALINDO[[#This Row],[//]])))</f>
        <v/>
      </c>
      <c r="Q820" s="33" t="str">
        <f ca="1">IF(KALINDO[[#This Row],[//]]="","",INDEX(INDIRECT($2:$2),KALINDO[[#This Row],[//]]))</f>
        <v/>
      </c>
      <c r="R8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2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20" s="45" t="str">
        <f ca="1">IF(KALINDO[[#This Row],[//]]="","",IF(INDEX(INDIRECT($2:$2),KALINDO[[#This Row],[//]])="","",INDEX(INDIRECT($2:$2),KALINDO[[#This Row],[//]])))</f>
        <v/>
      </c>
      <c r="U820" s="32" t="str">
        <f ca="1">IF(KALINDO[[#This Row],[//]]="","",INDEX(INDIRECT($2:$2),KALINDO[[#This Row],[//]]))</f>
        <v/>
      </c>
      <c r="V820" s="32" t="str">
        <f ca="1">LOWER(SUBSTITUTE(SUBSTITUTE(SUBSTITUTE(SUBSTITUTE(SUBSTITUTE(SUBSTITUTE(SUBSTITUTE(KALINDO[[#This Row],[N.B.nota]]," ",""),"-",""),"(",""),")",""),".",""),",",""),"/",""))</f>
        <v/>
      </c>
      <c r="W820" s="32" t="str">
        <f ca="1">IF(KALINDO[[#This Row],[concat]]="","",MATCH(KALINDO[[#This Row],[concat]],[3]!db[NB NOTA_C],0)+1)</f>
        <v/>
      </c>
      <c r="X820" s="32" t="str">
        <f ca="1">IF(KALINDO[[#This Row],[N.B.nota]]="","",ADDRESS(ROW(KALINDO[QB]),COLUMN(KALINDO[QB]))&amp;":"&amp;ADDRESS(ROW(),COLUMN(KALINDO[QB])))</f>
        <v/>
      </c>
      <c r="Y820" s="46" t="str">
        <f ca="1">IF(KALINDO[[#This Row],[//]]="","",HYPERLINK("[../DB.xlsx]DB!e"&amp;MATCH(KALINDO[[#This Row],[concat]],[3]!db[NB NOTA_C],0)+1,"&gt;"))</f>
        <v/>
      </c>
      <c r="Z820" s="32" t="str">
        <f ca="1">IF(KALINDO[[#This Row],[ID NOTA]]="",INDIRECT(ADDRESS(ROW()-1,COLUMN())),KALINDO[[#This Row],[ID NOTA]])</f>
        <v>ID NOTA_H</v>
      </c>
    </row>
    <row r="821" spans="1:26" x14ac:dyDescent="0.25">
      <c r="A821" s="32"/>
      <c r="B821" s="29" t="str">
        <f>IF(KALINDO[[#This Row],[N_ID]]="","",INDEX(Table1[ID],MATCH(KALINDO[[#This Row],[N_ID]],Table1[N_ID],0)))</f>
        <v/>
      </c>
      <c r="C821" s="29" t="str">
        <f ca="1">IF(KALINDO[[#This Row],[//]]="","",HYPERLINK("[NOTA.xlsx]NOTA!D"&amp;KALINDO[[#This Row],[//]]+2,"&gt;"))</f>
        <v/>
      </c>
      <c r="D821" s="29" t="str">
        <f>IF(KALINDO[[#This Row],[ID NOTA]]="","",INDEX(Table1[QB],MATCH(KALINDO[[#This Row],[ID NOTA]],Table1[ID],0)))</f>
        <v/>
      </c>
      <c r="E82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21" s="29"/>
      <c r="G821" s="30" t="str">
        <f ca="1">IF(KALINDO[[#This Row],[N_ID]]="","",INDEX(INDIRECT($2:$2),KALINDO[[#This Row],[//]]))</f>
        <v/>
      </c>
      <c r="H821" s="30" t="str">
        <f ca="1">IF(KALINDO[[#This Row],[N_ID]]="","",INDEX(INDIRECT($2:$2),KALINDO[[#This Row],[//]]))</f>
        <v/>
      </c>
      <c r="I821" s="32" t="str">
        <f ca="1">IF(KALINDO[[#This Row],[N_ID]]="","",INDEX(INDIRECT($2:$2),KALINDO[[#This Row],[//]]))</f>
        <v/>
      </c>
      <c r="J821" s="32" t="str">
        <f ca="1">IF(KALINDO[[#This Row],[//]]="","",INDEX([3]!db[NB PAJAK],KALINDO[[#This Row],[stt]]-1))</f>
        <v/>
      </c>
      <c r="K821" s="29" t="str">
        <f ca="1">IF(KALINDO[[#This Row],[//]]="","",INDEX(INDIRECT($2:$2),KALINDO[[#This Row],[//]]))</f>
        <v/>
      </c>
      <c r="L821" s="29" t="str">
        <f ca="1">IF(KALINDO[[#This Row],[//]]="","",INDEX(INDIRECT($2:$2),KALINDO[[#This Row],[//]]))</f>
        <v/>
      </c>
      <c r="M821" s="29" t="str">
        <f ca="1">IF(KALINDO[[#This Row],[//]]="","",INDEX(INDIRECT($2:$2),KALINDO[[#This Row],[//]]))</f>
        <v/>
      </c>
      <c r="N821" s="33" t="str">
        <f ca="1">IF(KALINDO[[#This Row],[//]]="","",INDEX(INDIRECT($2:$2),KALINDO[[#This Row],[//]]))</f>
        <v/>
      </c>
      <c r="O821" s="44" t="str">
        <f ca="1">IF(KALINDO[[#This Row],[//]]="","",INDEX(INDIRECT($2:$2),KALINDO[[#This Row],[//]]))</f>
        <v/>
      </c>
      <c r="P821" s="44" t="str">
        <f ca="1">IF(KALINDO[[#This Row],[//]]="","",IF(INDEX(INDIRECT($2:$2),KALINDO[[#This Row],[//]])="","",INDEX(INDIRECT($2:$2),KALINDO[[#This Row],[//]])))</f>
        <v/>
      </c>
      <c r="Q821" s="33" t="str">
        <f ca="1">IF(KALINDO[[#This Row],[//]]="","",INDEX(INDIRECT($2:$2),KALINDO[[#This Row],[//]]))</f>
        <v/>
      </c>
      <c r="R8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2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21" s="45" t="str">
        <f ca="1">IF(KALINDO[[#This Row],[//]]="","",IF(INDEX(INDIRECT($2:$2),KALINDO[[#This Row],[//]])="","",INDEX(INDIRECT($2:$2),KALINDO[[#This Row],[//]])))</f>
        <v/>
      </c>
      <c r="U821" s="32" t="str">
        <f ca="1">IF(KALINDO[[#This Row],[//]]="","",INDEX(INDIRECT($2:$2),KALINDO[[#This Row],[//]]))</f>
        <v/>
      </c>
      <c r="V821" s="32" t="str">
        <f ca="1">LOWER(SUBSTITUTE(SUBSTITUTE(SUBSTITUTE(SUBSTITUTE(SUBSTITUTE(SUBSTITUTE(SUBSTITUTE(KALINDO[[#This Row],[N.B.nota]]," ",""),"-",""),"(",""),")",""),".",""),",",""),"/",""))</f>
        <v/>
      </c>
      <c r="W821" s="32" t="str">
        <f ca="1">IF(KALINDO[[#This Row],[concat]]="","",MATCH(KALINDO[[#This Row],[concat]],[3]!db[NB NOTA_C],0)+1)</f>
        <v/>
      </c>
      <c r="X821" s="32" t="str">
        <f ca="1">IF(KALINDO[[#This Row],[N.B.nota]]="","",ADDRESS(ROW(KALINDO[QB]),COLUMN(KALINDO[QB]))&amp;":"&amp;ADDRESS(ROW(),COLUMN(KALINDO[QB])))</f>
        <v/>
      </c>
      <c r="Y821" s="46" t="str">
        <f ca="1">IF(KALINDO[[#This Row],[//]]="","",HYPERLINK("[../DB.xlsx]DB!e"&amp;MATCH(KALINDO[[#This Row],[concat]],[3]!db[NB NOTA_C],0)+1,"&gt;"))</f>
        <v/>
      </c>
      <c r="Z821" s="32" t="str">
        <f ca="1">IF(KALINDO[[#This Row],[ID NOTA]]="",INDIRECT(ADDRESS(ROW()-1,COLUMN())),KALINDO[[#This Row],[ID NOTA]])</f>
        <v>ID NOTA_H</v>
      </c>
    </row>
    <row r="822" spans="1:26" x14ac:dyDescent="0.25">
      <c r="A822" s="32"/>
      <c r="B822" s="29" t="str">
        <f>IF(KALINDO[[#This Row],[N_ID]]="","",INDEX(Table1[ID],MATCH(KALINDO[[#This Row],[N_ID]],Table1[N_ID],0)))</f>
        <v/>
      </c>
      <c r="C822" s="29" t="str">
        <f ca="1">IF(KALINDO[[#This Row],[//]]="","",HYPERLINK("[NOTA.xlsx]NOTA!D"&amp;KALINDO[[#This Row],[//]]+2,"&gt;"))</f>
        <v/>
      </c>
      <c r="D822" s="29" t="str">
        <f>IF(KALINDO[[#This Row],[ID NOTA]]="","",INDEX(Table1[QB],MATCH(KALINDO[[#This Row],[ID NOTA]],Table1[ID],0)))</f>
        <v/>
      </c>
      <c r="E82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22" s="29"/>
      <c r="G822" s="30" t="str">
        <f ca="1">IF(KALINDO[[#This Row],[N_ID]]="","",INDEX(INDIRECT($2:$2),KALINDO[[#This Row],[//]]))</f>
        <v/>
      </c>
      <c r="H822" s="30" t="str">
        <f ca="1">IF(KALINDO[[#This Row],[N_ID]]="","",INDEX(INDIRECT($2:$2),KALINDO[[#This Row],[//]]))</f>
        <v/>
      </c>
      <c r="I822" s="32" t="str">
        <f ca="1">IF(KALINDO[[#This Row],[N_ID]]="","",INDEX(INDIRECT($2:$2),KALINDO[[#This Row],[//]]))</f>
        <v/>
      </c>
      <c r="J822" s="32" t="str">
        <f ca="1">IF(KALINDO[[#This Row],[//]]="","",INDEX([3]!db[NB PAJAK],KALINDO[[#This Row],[stt]]-1))</f>
        <v/>
      </c>
      <c r="K822" s="29" t="str">
        <f ca="1">IF(KALINDO[[#This Row],[//]]="","",INDEX(INDIRECT($2:$2),KALINDO[[#This Row],[//]]))</f>
        <v/>
      </c>
      <c r="L822" s="29" t="str">
        <f ca="1">IF(KALINDO[[#This Row],[//]]="","",INDEX(INDIRECT($2:$2),KALINDO[[#This Row],[//]]))</f>
        <v/>
      </c>
      <c r="M822" s="29" t="str">
        <f ca="1">IF(KALINDO[[#This Row],[//]]="","",INDEX(INDIRECT($2:$2),KALINDO[[#This Row],[//]]))</f>
        <v/>
      </c>
      <c r="N822" s="33" t="str">
        <f ca="1">IF(KALINDO[[#This Row],[//]]="","",INDEX(INDIRECT($2:$2),KALINDO[[#This Row],[//]]))</f>
        <v/>
      </c>
      <c r="O822" s="44" t="str">
        <f ca="1">IF(KALINDO[[#This Row],[//]]="","",INDEX(INDIRECT($2:$2),KALINDO[[#This Row],[//]]))</f>
        <v/>
      </c>
      <c r="P822" s="44" t="str">
        <f ca="1">IF(KALINDO[[#This Row],[//]]="","",IF(INDEX(INDIRECT($2:$2),KALINDO[[#This Row],[//]])="","",INDEX(INDIRECT($2:$2),KALINDO[[#This Row],[//]])))</f>
        <v/>
      </c>
      <c r="Q822" s="33" t="str">
        <f ca="1">IF(KALINDO[[#This Row],[//]]="","",INDEX(INDIRECT($2:$2),KALINDO[[#This Row],[//]]))</f>
        <v/>
      </c>
      <c r="R8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2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22" s="45" t="str">
        <f ca="1">IF(KALINDO[[#This Row],[//]]="","",IF(INDEX(INDIRECT($2:$2),KALINDO[[#This Row],[//]])="","",INDEX(INDIRECT($2:$2),KALINDO[[#This Row],[//]])))</f>
        <v/>
      </c>
      <c r="U822" s="32" t="str">
        <f ca="1">IF(KALINDO[[#This Row],[//]]="","",INDEX(INDIRECT($2:$2),KALINDO[[#This Row],[//]]))</f>
        <v/>
      </c>
      <c r="V822" s="32" t="str">
        <f ca="1">LOWER(SUBSTITUTE(SUBSTITUTE(SUBSTITUTE(SUBSTITUTE(SUBSTITUTE(SUBSTITUTE(SUBSTITUTE(KALINDO[[#This Row],[N.B.nota]]," ",""),"-",""),"(",""),")",""),".",""),",",""),"/",""))</f>
        <v/>
      </c>
      <c r="W822" s="32" t="str">
        <f ca="1">IF(KALINDO[[#This Row],[concat]]="","",MATCH(KALINDO[[#This Row],[concat]],[3]!db[NB NOTA_C],0)+1)</f>
        <v/>
      </c>
      <c r="X822" s="32" t="str">
        <f ca="1">IF(KALINDO[[#This Row],[N.B.nota]]="","",ADDRESS(ROW(KALINDO[QB]),COLUMN(KALINDO[QB]))&amp;":"&amp;ADDRESS(ROW(),COLUMN(KALINDO[QB])))</f>
        <v/>
      </c>
      <c r="Y822" s="46" t="str">
        <f ca="1">IF(KALINDO[[#This Row],[//]]="","",HYPERLINK("[../DB.xlsx]DB!e"&amp;MATCH(KALINDO[[#This Row],[concat]],[3]!db[NB NOTA_C],0)+1,"&gt;"))</f>
        <v/>
      </c>
      <c r="Z822" s="32" t="str">
        <f ca="1">IF(KALINDO[[#This Row],[ID NOTA]]="",INDIRECT(ADDRESS(ROW()-1,COLUMN())),KALINDO[[#This Row],[ID NOTA]])</f>
        <v>ID NOTA_H</v>
      </c>
    </row>
    <row r="823" spans="1:26" x14ac:dyDescent="0.25">
      <c r="A823" s="32"/>
      <c r="B823" s="29" t="str">
        <f>IF(KALINDO[[#This Row],[N_ID]]="","",INDEX(Table1[ID],MATCH(KALINDO[[#This Row],[N_ID]],Table1[N_ID],0)))</f>
        <v/>
      </c>
      <c r="C823" s="29" t="str">
        <f ca="1">IF(KALINDO[[#This Row],[//]]="","",HYPERLINK("[NOTA.xlsx]NOTA!D"&amp;KALINDO[[#This Row],[//]]+2,"&gt;"))</f>
        <v/>
      </c>
      <c r="D823" s="29" t="str">
        <f>IF(KALINDO[[#This Row],[ID NOTA]]="","",INDEX(Table1[QB],MATCH(KALINDO[[#This Row],[ID NOTA]],Table1[ID],0)))</f>
        <v/>
      </c>
      <c r="E82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23" s="29"/>
      <c r="G823" s="30" t="str">
        <f ca="1">IF(KALINDO[[#This Row],[N_ID]]="","",INDEX(INDIRECT($2:$2),KALINDO[[#This Row],[//]]))</f>
        <v/>
      </c>
      <c r="H823" s="30" t="str">
        <f ca="1">IF(KALINDO[[#This Row],[N_ID]]="","",INDEX(INDIRECT($2:$2),KALINDO[[#This Row],[//]]))</f>
        <v/>
      </c>
      <c r="I823" s="32" t="str">
        <f ca="1">IF(KALINDO[[#This Row],[N_ID]]="","",INDEX(INDIRECT($2:$2),KALINDO[[#This Row],[//]]))</f>
        <v/>
      </c>
      <c r="J823" s="32" t="str">
        <f ca="1">IF(KALINDO[[#This Row],[//]]="","",INDEX([3]!db[NB PAJAK],KALINDO[[#This Row],[stt]]-1))</f>
        <v/>
      </c>
      <c r="K823" s="29" t="str">
        <f ca="1">IF(KALINDO[[#This Row],[//]]="","",INDEX(INDIRECT($2:$2),KALINDO[[#This Row],[//]]))</f>
        <v/>
      </c>
      <c r="L823" s="29" t="str">
        <f ca="1">IF(KALINDO[[#This Row],[//]]="","",INDEX(INDIRECT($2:$2),KALINDO[[#This Row],[//]]))</f>
        <v/>
      </c>
      <c r="M823" s="29" t="str">
        <f ca="1">IF(KALINDO[[#This Row],[//]]="","",INDEX(INDIRECT($2:$2),KALINDO[[#This Row],[//]]))</f>
        <v/>
      </c>
      <c r="N823" s="33" t="str">
        <f ca="1">IF(KALINDO[[#This Row],[//]]="","",INDEX(INDIRECT($2:$2),KALINDO[[#This Row],[//]]))</f>
        <v/>
      </c>
      <c r="O823" s="44" t="str">
        <f ca="1">IF(KALINDO[[#This Row],[//]]="","",INDEX(INDIRECT($2:$2),KALINDO[[#This Row],[//]]))</f>
        <v/>
      </c>
      <c r="P823" s="44" t="str">
        <f ca="1">IF(KALINDO[[#This Row],[//]]="","",IF(INDEX(INDIRECT($2:$2),KALINDO[[#This Row],[//]])="","",INDEX(INDIRECT($2:$2),KALINDO[[#This Row],[//]])))</f>
        <v/>
      </c>
      <c r="Q823" s="33" t="str">
        <f ca="1">IF(KALINDO[[#This Row],[//]]="","",INDEX(INDIRECT($2:$2),KALINDO[[#This Row],[//]]))</f>
        <v/>
      </c>
      <c r="R8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2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23" s="45" t="str">
        <f ca="1">IF(KALINDO[[#This Row],[//]]="","",IF(INDEX(INDIRECT($2:$2),KALINDO[[#This Row],[//]])="","",INDEX(INDIRECT($2:$2),KALINDO[[#This Row],[//]])))</f>
        <v/>
      </c>
      <c r="U823" s="32" t="str">
        <f ca="1">IF(KALINDO[[#This Row],[//]]="","",INDEX(INDIRECT($2:$2),KALINDO[[#This Row],[//]]))</f>
        <v/>
      </c>
      <c r="V823" s="32" t="str">
        <f ca="1">LOWER(SUBSTITUTE(SUBSTITUTE(SUBSTITUTE(SUBSTITUTE(SUBSTITUTE(SUBSTITUTE(SUBSTITUTE(KALINDO[[#This Row],[N.B.nota]]," ",""),"-",""),"(",""),")",""),".",""),",",""),"/",""))</f>
        <v/>
      </c>
      <c r="W823" s="32" t="str">
        <f ca="1">IF(KALINDO[[#This Row],[concat]]="","",MATCH(KALINDO[[#This Row],[concat]],[3]!db[NB NOTA_C],0)+1)</f>
        <v/>
      </c>
      <c r="X823" s="32" t="str">
        <f ca="1">IF(KALINDO[[#This Row],[N.B.nota]]="","",ADDRESS(ROW(KALINDO[QB]),COLUMN(KALINDO[QB]))&amp;":"&amp;ADDRESS(ROW(),COLUMN(KALINDO[QB])))</f>
        <v/>
      </c>
      <c r="Y823" s="46" t="str">
        <f ca="1">IF(KALINDO[[#This Row],[//]]="","",HYPERLINK("[../DB.xlsx]DB!e"&amp;MATCH(KALINDO[[#This Row],[concat]],[3]!db[NB NOTA_C],0)+1,"&gt;"))</f>
        <v/>
      </c>
      <c r="Z823" s="32" t="str">
        <f ca="1">IF(KALINDO[[#This Row],[ID NOTA]]="",INDIRECT(ADDRESS(ROW()-1,COLUMN())),KALINDO[[#This Row],[ID NOTA]])</f>
        <v>ID NOTA_H</v>
      </c>
    </row>
    <row r="824" spans="1:26" x14ac:dyDescent="0.25">
      <c r="A824" s="32"/>
      <c r="B824" s="29" t="str">
        <f>IF(KALINDO[[#This Row],[N_ID]]="","",INDEX(Table1[ID],MATCH(KALINDO[[#This Row],[N_ID]],Table1[N_ID],0)))</f>
        <v/>
      </c>
      <c r="C824" s="29" t="str">
        <f ca="1">IF(KALINDO[[#This Row],[//]]="","",HYPERLINK("[NOTA.xlsx]NOTA!D"&amp;KALINDO[[#This Row],[//]]+2,"&gt;"))</f>
        <v/>
      </c>
      <c r="D824" s="29" t="str">
        <f>IF(KALINDO[[#This Row],[ID NOTA]]="","",INDEX(Table1[QB],MATCH(KALINDO[[#This Row],[ID NOTA]],Table1[ID],0)))</f>
        <v/>
      </c>
      <c r="E82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24" s="29"/>
      <c r="G824" s="30" t="str">
        <f ca="1">IF(KALINDO[[#This Row],[N_ID]]="","",INDEX(INDIRECT($2:$2),KALINDO[[#This Row],[//]]))</f>
        <v/>
      </c>
      <c r="H824" s="30" t="str">
        <f ca="1">IF(KALINDO[[#This Row],[N_ID]]="","",INDEX(INDIRECT($2:$2),KALINDO[[#This Row],[//]]))</f>
        <v/>
      </c>
      <c r="I824" s="32" t="str">
        <f ca="1">IF(KALINDO[[#This Row],[N_ID]]="","",INDEX(INDIRECT($2:$2),KALINDO[[#This Row],[//]]))</f>
        <v/>
      </c>
      <c r="J824" s="32" t="str">
        <f ca="1">IF(KALINDO[[#This Row],[//]]="","",INDEX([3]!db[NB PAJAK],KALINDO[[#This Row],[stt]]-1))</f>
        <v/>
      </c>
      <c r="K824" s="29" t="str">
        <f ca="1">IF(KALINDO[[#This Row],[//]]="","",INDEX(INDIRECT($2:$2),KALINDO[[#This Row],[//]]))</f>
        <v/>
      </c>
      <c r="L824" s="29" t="str">
        <f ca="1">IF(KALINDO[[#This Row],[//]]="","",INDEX(INDIRECT($2:$2),KALINDO[[#This Row],[//]]))</f>
        <v/>
      </c>
      <c r="M824" s="29" t="str">
        <f ca="1">IF(KALINDO[[#This Row],[//]]="","",INDEX(INDIRECT($2:$2),KALINDO[[#This Row],[//]]))</f>
        <v/>
      </c>
      <c r="N824" s="33" t="str">
        <f ca="1">IF(KALINDO[[#This Row],[//]]="","",INDEX(INDIRECT($2:$2),KALINDO[[#This Row],[//]]))</f>
        <v/>
      </c>
      <c r="O824" s="44" t="str">
        <f ca="1">IF(KALINDO[[#This Row],[//]]="","",INDEX(INDIRECT($2:$2),KALINDO[[#This Row],[//]]))</f>
        <v/>
      </c>
      <c r="P824" s="44" t="str">
        <f ca="1">IF(KALINDO[[#This Row],[//]]="","",IF(INDEX(INDIRECT($2:$2),KALINDO[[#This Row],[//]])="","",INDEX(INDIRECT($2:$2),KALINDO[[#This Row],[//]])))</f>
        <v/>
      </c>
      <c r="Q824" s="33" t="str">
        <f ca="1">IF(KALINDO[[#This Row],[//]]="","",INDEX(INDIRECT($2:$2),KALINDO[[#This Row],[//]]))</f>
        <v/>
      </c>
      <c r="R8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2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24" s="45" t="str">
        <f ca="1">IF(KALINDO[[#This Row],[//]]="","",IF(INDEX(INDIRECT($2:$2),KALINDO[[#This Row],[//]])="","",INDEX(INDIRECT($2:$2),KALINDO[[#This Row],[//]])))</f>
        <v/>
      </c>
      <c r="U824" s="32" t="str">
        <f ca="1">IF(KALINDO[[#This Row],[//]]="","",INDEX(INDIRECT($2:$2),KALINDO[[#This Row],[//]]))</f>
        <v/>
      </c>
      <c r="V824" s="32" t="str">
        <f ca="1">LOWER(SUBSTITUTE(SUBSTITUTE(SUBSTITUTE(SUBSTITUTE(SUBSTITUTE(SUBSTITUTE(SUBSTITUTE(KALINDO[[#This Row],[N.B.nota]]," ",""),"-",""),"(",""),")",""),".",""),",",""),"/",""))</f>
        <v/>
      </c>
      <c r="W824" s="32" t="str">
        <f ca="1">IF(KALINDO[[#This Row],[concat]]="","",MATCH(KALINDO[[#This Row],[concat]],[3]!db[NB NOTA_C],0)+1)</f>
        <v/>
      </c>
      <c r="X824" s="32" t="str">
        <f ca="1">IF(KALINDO[[#This Row],[N.B.nota]]="","",ADDRESS(ROW(KALINDO[QB]),COLUMN(KALINDO[QB]))&amp;":"&amp;ADDRESS(ROW(),COLUMN(KALINDO[QB])))</f>
        <v/>
      </c>
      <c r="Y824" s="46" t="str">
        <f ca="1">IF(KALINDO[[#This Row],[//]]="","",HYPERLINK("[../DB.xlsx]DB!e"&amp;MATCH(KALINDO[[#This Row],[concat]],[3]!db[NB NOTA_C],0)+1,"&gt;"))</f>
        <v/>
      </c>
      <c r="Z824" s="32" t="str">
        <f ca="1">IF(KALINDO[[#This Row],[ID NOTA]]="",INDIRECT(ADDRESS(ROW()-1,COLUMN())),KALINDO[[#This Row],[ID NOTA]])</f>
        <v>ID NOTA_H</v>
      </c>
    </row>
    <row r="825" spans="1:26" x14ac:dyDescent="0.25">
      <c r="A825" s="32"/>
      <c r="B825" s="29" t="str">
        <f>IF(KALINDO[[#This Row],[N_ID]]="","",INDEX(Table1[ID],MATCH(KALINDO[[#This Row],[N_ID]],Table1[N_ID],0)))</f>
        <v/>
      </c>
      <c r="C825" s="29" t="str">
        <f ca="1">IF(KALINDO[[#This Row],[//]]="","",HYPERLINK("[NOTA.xlsx]NOTA!D"&amp;KALINDO[[#This Row],[//]]+2,"&gt;"))</f>
        <v/>
      </c>
      <c r="D825" s="29" t="str">
        <f>IF(KALINDO[[#This Row],[ID NOTA]]="","",INDEX(Table1[QB],MATCH(KALINDO[[#This Row],[ID NOTA]],Table1[ID],0)))</f>
        <v/>
      </c>
      <c r="E82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25" s="29"/>
      <c r="G825" s="30" t="str">
        <f ca="1">IF(KALINDO[[#This Row],[N_ID]]="","",INDEX(INDIRECT($2:$2),KALINDO[[#This Row],[//]]))</f>
        <v/>
      </c>
      <c r="H825" s="30" t="str">
        <f ca="1">IF(KALINDO[[#This Row],[N_ID]]="","",INDEX(INDIRECT($2:$2),KALINDO[[#This Row],[//]]))</f>
        <v/>
      </c>
      <c r="I825" s="32" t="str">
        <f ca="1">IF(KALINDO[[#This Row],[N_ID]]="","",INDEX(INDIRECT($2:$2),KALINDO[[#This Row],[//]]))</f>
        <v/>
      </c>
      <c r="J825" s="32" t="str">
        <f ca="1">IF(KALINDO[[#This Row],[//]]="","",INDEX([3]!db[NB PAJAK],KALINDO[[#This Row],[stt]]-1))</f>
        <v/>
      </c>
      <c r="K825" s="29" t="str">
        <f ca="1">IF(KALINDO[[#This Row],[//]]="","",INDEX(INDIRECT($2:$2),KALINDO[[#This Row],[//]]))</f>
        <v/>
      </c>
      <c r="L825" s="29" t="str">
        <f ca="1">IF(KALINDO[[#This Row],[//]]="","",INDEX(INDIRECT($2:$2),KALINDO[[#This Row],[//]]))</f>
        <v/>
      </c>
      <c r="M825" s="29" t="str">
        <f ca="1">IF(KALINDO[[#This Row],[//]]="","",INDEX(INDIRECT($2:$2),KALINDO[[#This Row],[//]]))</f>
        <v/>
      </c>
      <c r="N825" s="33" t="str">
        <f ca="1">IF(KALINDO[[#This Row],[//]]="","",INDEX(INDIRECT($2:$2),KALINDO[[#This Row],[//]]))</f>
        <v/>
      </c>
      <c r="O825" s="44" t="str">
        <f ca="1">IF(KALINDO[[#This Row],[//]]="","",INDEX(INDIRECT($2:$2),KALINDO[[#This Row],[//]]))</f>
        <v/>
      </c>
      <c r="P825" s="44" t="str">
        <f ca="1">IF(KALINDO[[#This Row],[//]]="","",IF(INDEX(INDIRECT($2:$2),KALINDO[[#This Row],[//]])="","",INDEX(INDIRECT($2:$2),KALINDO[[#This Row],[//]])))</f>
        <v/>
      </c>
      <c r="Q825" s="33" t="str">
        <f ca="1">IF(KALINDO[[#This Row],[//]]="","",INDEX(INDIRECT($2:$2),KALINDO[[#This Row],[//]]))</f>
        <v/>
      </c>
      <c r="R8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2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25" s="45" t="str">
        <f ca="1">IF(KALINDO[[#This Row],[//]]="","",IF(INDEX(INDIRECT($2:$2),KALINDO[[#This Row],[//]])="","",INDEX(INDIRECT($2:$2),KALINDO[[#This Row],[//]])))</f>
        <v/>
      </c>
      <c r="U825" s="32" t="str">
        <f ca="1">IF(KALINDO[[#This Row],[//]]="","",INDEX(INDIRECT($2:$2),KALINDO[[#This Row],[//]]))</f>
        <v/>
      </c>
      <c r="V825" s="32" t="str">
        <f ca="1">LOWER(SUBSTITUTE(SUBSTITUTE(SUBSTITUTE(SUBSTITUTE(SUBSTITUTE(SUBSTITUTE(SUBSTITUTE(KALINDO[[#This Row],[N.B.nota]]," ",""),"-",""),"(",""),")",""),".",""),",",""),"/",""))</f>
        <v/>
      </c>
      <c r="W825" s="32" t="str">
        <f ca="1">IF(KALINDO[[#This Row],[concat]]="","",MATCH(KALINDO[[#This Row],[concat]],[3]!db[NB NOTA_C],0)+1)</f>
        <v/>
      </c>
      <c r="X825" s="32" t="str">
        <f ca="1">IF(KALINDO[[#This Row],[N.B.nota]]="","",ADDRESS(ROW(KALINDO[QB]),COLUMN(KALINDO[QB]))&amp;":"&amp;ADDRESS(ROW(),COLUMN(KALINDO[QB])))</f>
        <v/>
      </c>
      <c r="Y825" s="46" t="str">
        <f ca="1">IF(KALINDO[[#This Row],[//]]="","",HYPERLINK("[../DB.xlsx]DB!e"&amp;MATCH(KALINDO[[#This Row],[concat]],[3]!db[NB NOTA_C],0)+1,"&gt;"))</f>
        <v/>
      </c>
      <c r="Z825" s="32" t="str">
        <f ca="1">IF(KALINDO[[#This Row],[ID NOTA]]="",INDIRECT(ADDRESS(ROW()-1,COLUMN())),KALINDO[[#This Row],[ID NOTA]])</f>
        <v>ID NOTA_H</v>
      </c>
    </row>
    <row r="826" spans="1:26" x14ac:dyDescent="0.25">
      <c r="A826" s="32"/>
      <c r="B826" s="29" t="str">
        <f>IF(KALINDO[[#This Row],[N_ID]]="","",INDEX(Table1[ID],MATCH(KALINDO[[#This Row],[N_ID]],Table1[N_ID],0)))</f>
        <v/>
      </c>
      <c r="C826" s="29" t="str">
        <f ca="1">IF(KALINDO[[#This Row],[//]]="","",HYPERLINK("[NOTA.xlsx]NOTA!D"&amp;KALINDO[[#This Row],[//]]+2,"&gt;"))</f>
        <v/>
      </c>
      <c r="D826" s="29" t="str">
        <f>IF(KALINDO[[#This Row],[ID NOTA]]="","",INDEX(Table1[QB],MATCH(KALINDO[[#This Row],[ID NOTA]],Table1[ID],0)))</f>
        <v/>
      </c>
      <c r="E82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26" s="29"/>
      <c r="G826" s="30" t="str">
        <f ca="1">IF(KALINDO[[#This Row],[N_ID]]="","",INDEX(INDIRECT($2:$2),KALINDO[[#This Row],[//]]))</f>
        <v/>
      </c>
      <c r="H826" s="30" t="str">
        <f ca="1">IF(KALINDO[[#This Row],[N_ID]]="","",INDEX(INDIRECT($2:$2),KALINDO[[#This Row],[//]]))</f>
        <v/>
      </c>
      <c r="I826" s="32" t="str">
        <f ca="1">IF(KALINDO[[#This Row],[N_ID]]="","",INDEX(INDIRECT($2:$2),KALINDO[[#This Row],[//]]))</f>
        <v/>
      </c>
      <c r="J826" s="32" t="str">
        <f ca="1">IF(KALINDO[[#This Row],[//]]="","",INDEX([3]!db[NB PAJAK],KALINDO[[#This Row],[stt]]-1))</f>
        <v/>
      </c>
      <c r="K826" s="29" t="str">
        <f ca="1">IF(KALINDO[[#This Row],[//]]="","",INDEX(INDIRECT($2:$2),KALINDO[[#This Row],[//]]))</f>
        <v/>
      </c>
      <c r="L826" s="29" t="str">
        <f ca="1">IF(KALINDO[[#This Row],[//]]="","",INDEX(INDIRECT($2:$2),KALINDO[[#This Row],[//]]))</f>
        <v/>
      </c>
      <c r="M826" s="29" t="str">
        <f ca="1">IF(KALINDO[[#This Row],[//]]="","",INDEX(INDIRECT($2:$2),KALINDO[[#This Row],[//]]))</f>
        <v/>
      </c>
      <c r="N826" s="33" t="str">
        <f ca="1">IF(KALINDO[[#This Row],[//]]="","",INDEX(INDIRECT($2:$2),KALINDO[[#This Row],[//]]))</f>
        <v/>
      </c>
      <c r="O826" s="44" t="str">
        <f ca="1">IF(KALINDO[[#This Row],[//]]="","",INDEX(INDIRECT($2:$2),KALINDO[[#This Row],[//]]))</f>
        <v/>
      </c>
      <c r="P826" s="44" t="str">
        <f ca="1">IF(KALINDO[[#This Row],[//]]="","",IF(INDEX(INDIRECT($2:$2),KALINDO[[#This Row],[//]])="","",INDEX(INDIRECT($2:$2),KALINDO[[#This Row],[//]])))</f>
        <v/>
      </c>
      <c r="Q826" s="33" t="str">
        <f ca="1">IF(KALINDO[[#This Row],[//]]="","",INDEX(INDIRECT($2:$2),KALINDO[[#This Row],[//]]))</f>
        <v/>
      </c>
      <c r="R8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2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26" s="45" t="str">
        <f ca="1">IF(KALINDO[[#This Row],[//]]="","",IF(INDEX(INDIRECT($2:$2),KALINDO[[#This Row],[//]])="","",INDEX(INDIRECT($2:$2),KALINDO[[#This Row],[//]])))</f>
        <v/>
      </c>
      <c r="U826" s="32" t="str">
        <f ca="1">IF(KALINDO[[#This Row],[//]]="","",INDEX(INDIRECT($2:$2),KALINDO[[#This Row],[//]]))</f>
        <v/>
      </c>
      <c r="V826" s="32" t="str">
        <f ca="1">LOWER(SUBSTITUTE(SUBSTITUTE(SUBSTITUTE(SUBSTITUTE(SUBSTITUTE(SUBSTITUTE(SUBSTITUTE(KALINDO[[#This Row],[N.B.nota]]," ",""),"-",""),"(",""),")",""),".",""),",",""),"/",""))</f>
        <v/>
      </c>
      <c r="W826" s="32" t="str">
        <f ca="1">IF(KALINDO[[#This Row],[concat]]="","",MATCH(KALINDO[[#This Row],[concat]],[3]!db[NB NOTA_C],0)+1)</f>
        <v/>
      </c>
      <c r="X826" s="32" t="str">
        <f ca="1">IF(KALINDO[[#This Row],[N.B.nota]]="","",ADDRESS(ROW(KALINDO[QB]),COLUMN(KALINDO[QB]))&amp;":"&amp;ADDRESS(ROW(),COLUMN(KALINDO[QB])))</f>
        <v/>
      </c>
      <c r="Y826" s="46" t="str">
        <f ca="1">IF(KALINDO[[#This Row],[//]]="","",HYPERLINK("[../DB.xlsx]DB!e"&amp;MATCH(KALINDO[[#This Row],[concat]],[3]!db[NB NOTA_C],0)+1,"&gt;"))</f>
        <v/>
      </c>
      <c r="Z826" s="32" t="str">
        <f ca="1">IF(KALINDO[[#This Row],[ID NOTA]]="",INDIRECT(ADDRESS(ROW()-1,COLUMN())),KALINDO[[#This Row],[ID NOTA]])</f>
        <v>ID NOTA_H</v>
      </c>
    </row>
    <row r="827" spans="1:26" x14ac:dyDescent="0.25">
      <c r="A827" s="32"/>
      <c r="B827" s="29" t="str">
        <f>IF(KALINDO[[#This Row],[N_ID]]="","",INDEX(Table1[ID],MATCH(KALINDO[[#This Row],[N_ID]],Table1[N_ID],0)))</f>
        <v/>
      </c>
      <c r="C827" s="29" t="str">
        <f ca="1">IF(KALINDO[[#This Row],[//]]="","",HYPERLINK("[NOTA.xlsx]NOTA!D"&amp;KALINDO[[#This Row],[//]]+2,"&gt;"))</f>
        <v/>
      </c>
      <c r="D827" s="29" t="str">
        <f>IF(KALINDO[[#This Row],[ID NOTA]]="","",INDEX(Table1[QB],MATCH(KALINDO[[#This Row],[ID NOTA]],Table1[ID],0)))</f>
        <v/>
      </c>
      <c r="E82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27" s="29"/>
      <c r="G827" s="30" t="str">
        <f ca="1">IF(KALINDO[[#This Row],[N_ID]]="","",INDEX(INDIRECT($2:$2),KALINDO[[#This Row],[//]]))</f>
        <v/>
      </c>
      <c r="H827" s="30" t="str">
        <f ca="1">IF(KALINDO[[#This Row],[N_ID]]="","",INDEX(INDIRECT($2:$2),KALINDO[[#This Row],[//]]))</f>
        <v/>
      </c>
      <c r="I827" s="32" t="str">
        <f ca="1">IF(KALINDO[[#This Row],[N_ID]]="","",INDEX(INDIRECT($2:$2),KALINDO[[#This Row],[//]]))</f>
        <v/>
      </c>
      <c r="J827" s="32" t="str">
        <f ca="1">IF(KALINDO[[#This Row],[//]]="","",INDEX([3]!db[NB PAJAK],KALINDO[[#This Row],[stt]]-1))</f>
        <v/>
      </c>
      <c r="K827" s="29" t="str">
        <f ca="1">IF(KALINDO[[#This Row],[//]]="","",INDEX(INDIRECT($2:$2),KALINDO[[#This Row],[//]]))</f>
        <v/>
      </c>
      <c r="L827" s="29" t="str">
        <f ca="1">IF(KALINDO[[#This Row],[//]]="","",INDEX(INDIRECT($2:$2),KALINDO[[#This Row],[//]]))</f>
        <v/>
      </c>
      <c r="M827" s="29" t="str">
        <f ca="1">IF(KALINDO[[#This Row],[//]]="","",INDEX(INDIRECT($2:$2),KALINDO[[#This Row],[//]]))</f>
        <v/>
      </c>
      <c r="N827" s="33" t="str">
        <f ca="1">IF(KALINDO[[#This Row],[//]]="","",INDEX(INDIRECT($2:$2),KALINDO[[#This Row],[//]]))</f>
        <v/>
      </c>
      <c r="O827" s="44" t="str">
        <f ca="1">IF(KALINDO[[#This Row],[//]]="","",INDEX(INDIRECT($2:$2),KALINDO[[#This Row],[//]]))</f>
        <v/>
      </c>
      <c r="P827" s="44" t="str">
        <f ca="1">IF(KALINDO[[#This Row],[//]]="","",IF(INDEX(INDIRECT($2:$2),KALINDO[[#This Row],[//]])="","",INDEX(INDIRECT($2:$2),KALINDO[[#This Row],[//]])))</f>
        <v/>
      </c>
      <c r="Q827" s="33" t="str">
        <f ca="1">IF(KALINDO[[#This Row],[//]]="","",INDEX(INDIRECT($2:$2),KALINDO[[#This Row],[//]]))</f>
        <v/>
      </c>
      <c r="R8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2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27" s="45" t="str">
        <f ca="1">IF(KALINDO[[#This Row],[//]]="","",IF(INDEX(INDIRECT($2:$2),KALINDO[[#This Row],[//]])="","",INDEX(INDIRECT($2:$2),KALINDO[[#This Row],[//]])))</f>
        <v/>
      </c>
      <c r="U827" s="32" t="str">
        <f ca="1">IF(KALINDO[[#This Row],[//]]="","",INDEX(INDIRECT($2:$2),KALINDO[[#This Row],[//]]))</f>
        <v/>
      </c>
      <c r="V827" s="32" t="str">
        <f ca="1">LOWER(SUBSTITUTE(SUBSTITUTE(SUBSTITUTE(SUBSTITUTE(SUBSTITUTE(SUBSTITUTE(SUBSTITUTE(KALINDO[[#This Row],[N.B.nota]]," ",""),"-",""),"(",""),")",""),".",""),",",""),"/",""))</f>
        <v/>
      </c>
      <c r="W827" s="32" t="str">
        <f ca="1">IF(KALINDO[[#This Row],[concat]]="","",MATCH(KALINDO[[#This Row],[concat]],[3]!db[NB NOTA_C],0)+1)</f>
        <v/>
      </c>
      <c r="X827" s="32" t="str">
        <f ca="1">IF(KALINDO[[#This Row],[N.B.nota]]="","",ADDRESS(ROW(KALINDO[QB]),COLUMN(KALINDO[QB]))&amp;":"&amp;ADDRESS(ROW(),COLUMN(KALINDO[QB])))</f>
        <v/>
      </c>
      <c r="Y827" s="46" t="str">
        <f ca="1">IF(KALINDO[[#This Row],[//]]="","",HYPERLINK("[../DB.xlsx]DB!e"&amp;MATCH(KALINDO[[#This Row],[concat]],[3]!db[NB NOTA_C],0)+1,"&gt;"))</f>
        <v/>
      </c>
      <c r="Z827" s="32" t="str">
        <f ca="1">IF(KALINDO[[#This Row],[ID NOTA]]="",INDIRECT(ADDRESS(ROW()-1,COLUMN())),KALINDO[[#This Row],[ID NOTA]])</f>
        <v>ID NOTA_H</v>
      </c>
    </row>
    <row r="828" spans="1:26" x14ac:dyDescent="0.25">
      <c r="A828" s="32"/>
      <c r="B828" s="29" t="str">
        <f>IF(KALINDO[[#This Row],[N_ID]]="","",INDEX(Table1[ID],MATCH(KALINDO[[#This Row],[N_ID]],Table1[N_ID],0)))</f>
        <v/>
      </c>
      <c r="C828" s="29" t="str">
        <f ca="1">IF(KALINDO[[#This Row],[//]]="","",HYPERLINK("[NOTA.xlsx]NOTA!D"&amp;KALINDO[[#This Row],[//]]+2,"&gt;"))</f>
        <v/>
      </c>
      <c r="D828" s="29" t="str">
        <f>IF(KALINDO[[#This Row],[ID NOTA]]="","",INDEX(Table1[QB],MATCH(KALINDO[[#This Row],[ID NOTA]],Table1[ID],0)))</f>
        <v/>
      </c>
      <c r="E82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28" s="29"/>
      <c r="G828" s="30" t="str">
        <f ca="1">IF(KALINDO[[#This Row],[N_ID]]="","",INDEX(INDIRECT($2:$2),KALINDO[[#This Row],[//]]))</f>
        <v/>
      </c>
      <c r="H828" s="30" t="str">
        <f ca="1">IF(KALINDO[[#This Row],[N_ID]]="","",INDEX(INDIRECT($2:$2),KALINDO[[#This Row],[//]]))</f>
        <v/>
      </c>
      <c r="I828" s="32" t="str">
        <f ca="1">IF(KALINDO[[#This Row],[N_ID]]="","",INDEX(INDIRECT($2:$2),KALINDO[[#This Row],[//]]))</f>
        <v/>
      </c>
      <c r="J828" s="32" t="str">
        <f ca="1">IF(KALINDO[[#This Row],[//]]="","",INDEX([3]!db[NB PAJAK],KALINDO[[#This Row],[stt]]-1))</f>
        <v/>
      </c>
      <c r="K828" s="29" t="str">
        <f ca="1">IF(KALINDO[[#This Row],[//]]="","",INDEX(INDIRECT($2:$2),KALINDO[[#This Row],[//]]))</f>
        <v/>
      </c>
      <c r="L828" s="29" t="str">
        <f ca="1">IF(KALINDO[[#This Row],[//]]="","",INDEX(INDIRECT($2:$2),KALINDO[[#This Row],[//]]))</f>
        <v/>
      </c>
      <c r="M828" s="29" t="str">
        <f ca="1">IF(KALINDO[[#This Row],[//]]="","",INDEX(INDIRECT($2:$2),KALINDO[[#This Row],[//]]))</f>
        <v/>
      </c>
      <c r="N828" s="33" t="str">
        <f ca="1">IF(KALINDO[[#This Row],[//]]="","",INDEX(INDIRECT($2:$2),KALINDO[[#This Row],[//]]))</f>
        <v/>
      </c>
      <c r="O828" s="44" t="str">
        <f ca="1">IF(KALINDO[[#This Row],[//]]="","",INDEX(INDIRECT($2:$2),KALINDO[[#This Row],[//]]))</f>
        <v/>
      </c>
      <c r="P828" s="44" t="str">
        <f ca="1">IF(KALINDO[[#This Row],[//]]="","",IF(INDEX(INDIRECT($2:$2),KALINDO[[#This Row],[//]])="","",INDEX(INDIRECT($2:$2),KALINDO[[#This Row],[//]])))</f>
        <v/>
      </c>
      <c r="Q828" s="33" t="str">
        <f ca="1">IF(KALINDO[[#This Row],[//]]="","",INDEX(INDIRECT($2:$2),KALINDO[[#This Row],[//]]))</f>
        <v/>
      </c>
      <c r="R8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2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28" s="45" t="str">
        <f ca="1">IF(KALINDO[[#This Row],[//]]="","",IF(INDEX(INDIRECT($2:$2),KALINDO[[#This Row],[//]])="","",INDEX(INDIRECT($2:$2),KALINDO[[#This Row],[//]])))</f>
        <v/>
      </c>
      <c r="U828" s="32" t="str">
        <f ca="1">IF(KALINDO[[#This Row],[//]]="","",INDEX(INDIRECT($2:$2),KALINDO[[#This Row],[//]]))</f>
        <v/>
      </c>
      <c r="V828" s="32" t="str">
        <f ca="1">LOWER(SUBSTITUTE(SUBSTITUTE(SUBSTITUTE(SUBSTITUTE(SUBSTITUTE(SUBSTITUTE(SUBSTITUTE(KALINDO[[#This Row],[N.B.nota]]," ",""),"-",""),"(",""),")",""),".",""),",",""),"/",""))</f>
        <v/>
      </c>
      <c r="W828" s="32" t="str">
        <f ca="1">IF(KALINDO[[#This Row],[concat]]="","",MATCH(KALINDO[[#This Row],[concat]],[3]!db[NB NOTA_C],0)+1)</f>
        <v/>
      </c>
      <c r="X828" s="32" t="str">
        <f ca="1">IF(KALINDO[[#This Row],[N.B.nota]]="","",ADDRESS(ROW(KALINDO[QB]),COLUMN(KALINDO[QB]))&amp;":"&amp;ADDRESS(ROW(),COLUMN(KALINDO[QB])))</f>
        <v/>
      </c>
      <c r="Y828" s="46" t="str">
        <f ca="1">IF(KALINDO[[#This Row],[//]]="","",HYPERLINK("[../DB.xlsx]DB!e"&amp;MATCH(KALINDO[[#This Row],[concat]],[3]!db[NB NOTA_C],0)+1,"&gt;"))</f>
        <v/>
      </c>
      <c r="Z828" s="32" t="str">
        <f ca="1">IF(KALINDO[[#This Row],[ID NOTA]]="",INDIRECT(ADDRESS(ROW()-1,COLUMN())),KALINDO[[#This Row],[ID NOTA]])</f>
        <v>ID NOTA_H</v>
      </c>
    </row>
    <row r="829" spans="1:26" x14ac:dyDescent="0.25">
      <c r="A829" s="32"/>
      <c r="B829" s="29" t="str">
        <f>IF(KALINDO[[#This Row],[N_ID]]="","",INDEX(Table1[ID],MATCH(KALINDO[[#This Row],[N_ID]],Table1[N_ID],0)))</f>
        <v/>
      </c>
      <c r="C829" s="29" t="str">
        <f ca="1">IF(KALINDO[[#This Row],[//]]="","",HYPERLINK("[NOTA.xlsx]NOTA!D"&amp;KALINDO[[#This Row],[//]]+2,"&gt;"))</f>
        <v/>
      </c>
      <c r="D829" s="29" t="str">
        <f>IF(KALINDO[[#This Row],[ID NOTA]]="","",INDEX(Table1[QB],MATCH(KALINDO[[#This Row],[ID NOTA]],Table1[ID],0)))</f>
        <v/>
      </c>
      <c r="E82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29" s="29"/>
      <c r="G829" s="30" t="str">
        <f ca="1">IF(KALINDO[[#This Row],[N_ID]]="","",INDEX(INDIRECT($2:$2),KALINDO[[#This Row],[//]]))</f>
        <v/>
      </c>
      <c r="H829" s="30" t="str">
        <f ca="1">IF(KALINDO[[#This Row],[N_ID]]="","",INDEX(INDIRECT($2:$2),KALINDO[[#This Row],[//]]))</f>
        <v/>
      </c>
      <c r="I829" s="32" t="str">
        <f ca="1">IF(KALINDO[[#This Row],[N_ID]]="","",INDEX(INDIRECT($2:$2),KALINDO[[#This Row],[//]]))</f>
        <v/>
      </c>
      <c r="J829" s="32" t="str">
        <f ca="1">IF(KALINDO[[#This Row],[//]]="","",INDEX([3]!db[NB PAJAK],KALINDO[[#This Row],[stt]]-1))</f>
        <v/>
      </c>
      <c r="K829" s="29" t="str">
        <f ca="1">IF(KALINDO[[#This Row],[//]]="","",INDEX(INDIRECT($2:$2),KALINDO[[#This Row],[//]]))</f>
        <v/>
      </c>
      <c r="L829" s="29" t="str">
        <f ca="1">IF(KALINDO[[#This Row],[//]]="","",INDEX(INDIRECT($2:$2),KALINDO[[#This Row],[//]]))</f>
        <v/>
      </c>
      <c r="M829" s="29" t="str">
        <f ca="1">IF(KALINDO[[#This Row],[//]]="","",INDEX(INDIRECT($2:$2),KALINDO[[#This Row],[//]]))</f>
        <v/>
      </c>
      <c r="N829" s="33" t="str">
        <f ca="1">IF(KALINDO[[#This Row],[//]]="","",INDEX(INDIRECT($2:$2),KALINDO[[#This Row],[//]]))</f>
        <v/>
      </c>
      <c r="O829" s="44" t="str">
        <f ca="1">IF(KALINDO[[#This Row],[//]]="","",INDEX(INDIRECT($2:$2),KALINDO[[#This Row],[//]]))</f>
        <v/>
      </c>
      <c r="P829" s="44" t="str">
        <f ca="1">IF(KALINDO[[#This Row],[//]]="","",IF(INDEX(INDIRECT($2:$2),KALINDO[[#This Row],[//]])="","",INDEX(INDIRECT($2:$2),KALINDO[[#This Row],[//]])))</f>
        <v/>
      </c>
      <c r="Q829" s="33" t="str">
        <f ca="1">IF(KALINDO[[#This Row],[//]]="","",INDEX(INDIRECT($2:$2),KALINDO[[#This Row],[//]]))</f>
        <v/>
      </c>
      <c r="R8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2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29" s="45" t="str">
        <f ca="1">IF(KALINDO[[#This Row],[//]]="","",IF(INDEX(INDIRECT($2:$2),KALINDO[[#This Row],[//]])="","",INDEX(INDIRECT($2:$2),KALINDO[[#This Row],[//]])))</f>
        <v/>
      </c>
      <c r="U829" s="32" t="str">
        <f ca="1">IF(KALINDO[[#This Row],[//]]="","",INDEX(INDIRECT($2:$2),KALINDO[[#This Row],[//]]))</f>
        <v/>
      </c>
      <c r="V829" s="32" t="str">
        <f ca="1">LOWER(SUBSTITUTE(SUBSTITUTE(SUBSTITUTE(SUBSTITUTE(SUBSTITUTE(SUBSTITUTE(SUBSTITUTE(KALINDO[[#This Row],[N.B.nota]]," ",""),"-",""),"(",""),")",""),".",""),",",""),"/",""))</f>
        <v/>
      </c>
      <c r="W829" s="32" t="str">
        <f ca="1">IF(KALINDO[[#This Row],[concat]]="","",MATCH(KALINDO[[#This Row],[concat]],[3]!db[NB NOTA_C],0)+1)</f>
        <v/>
      </c>
      <c r="X829" s="32" t="str">
        <f ca="1">IF(KALINDO[[#This Row],[N.B.nota]]="","",ADDRESS(ROW(KALINDO[QB]),COLUMN(KALINDO[QB]))&amp;":"&amp;ADDRESS(ROW(),COLUMN(KALINDO[QB])))</f>
        <v/>
      </c>
      <c r="Y829" s="46" t="str">
        <f ca="1">IF(KALINDO[[#This Row],[//]]="","",HYPERLINK("[../DB.xlsx]DB!e"&amp;MATCH(KALINDO[[#This Row],[concat]],[3]!db[NB NOTA_C],0)+1,"&gt;"))</f>
        <v/>
      </c>
      <c r="Z829" s="32" t="str">
        <f ca="1">IF(KALINDO[[#This Row],[ID NOTA]]="",INDIRECT(ADDRESS(ROW()-1,COLUMN())),KALINDO[[#This Row],[ID NOTA]])</f>
        <v>ID NOTA_H</v>
      </c>
    </row>
    <row r="830" spans="1:26" x14ac:dyDescent="0.25">
      <c r="A830" s="32"/>
      <c r="B830" s="29" t="str">
        <f>IF(KALINDO[[#This Row],[N_ID]]="","",INDEX(Table1[ID],MATCH(KALINDO[[#This Row],[N_ID]],Table1[N_ID],0)))</f>
        <v/>
      </c>
      <c r="C830" s="29" t="str">
        <f ca="1">IF(KALINDO[[#This Row],[//]]="","",HYPERLINK("[NOTA.xlsx]NOTA!D"&amp;KALINDO[[#This Row],[//]]+2,"&gt;"))</f>
        <v/>
      </c>
      <c r="D830" s="29" t="str">
        <f>IF(KALINDO[[#This Row],[ID NOTA]]="","",INDEX(Table1[QB],MATCH(KALINDO[[#This Row],[ID NOTA]],Table1[ID],0)))</f>
        <v/>
      </c>
      <c r="E83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30" s="29"/>
      <c r="G830" s="30" t="str">
        <f ca="1">IF(KALINDO[[#This Row],[N_ID]]="","",INDEX(INDIRECT($2:$2),KALINDO[[#This Row],[//]]))</f>
        <v/>
      </c>
      <c r="H830" s="30" t="str">
        <f ca="1">IF(KALINDO[[#This Row],[N_ID]]="","",INDEX(INDIRECT($2:$2),KALINDO[[#This Row],[//]]))</f>
        <v/>
      </c>
      <c r="I830" s="32" t="str">
        <f ca="1">IF(KALINDO[[#This Row],[N_ID]]="","",INDEX(INDIRECT($2:$2),KALINDO[[#This Row],[//]]))</f>
        <v/>
      </c>
      <c r="J830" s="32" t="str">
        <f ca="1">IF(KALINDO[[#This Row],[//]]="","",INDEX([3]!db[NB PAJAK],KALINDO[[#This Row],[stt]]-1))</f>
        <v/>
      </c>
      <c r="K830" s="29" t="str">
        <f ca="1">IF(KALINDO[[#This Row],[//]]="","",INDEX(INDIRECT($2:$2),KALINDO[[#This Row],[//]]))</f>
        <v/>
      </c>
      <c r="L830" s="29" t="str">
        <f ca="1">IF(KALINDO[[#This Row],[//]]="","",INDEX(INDIRECT($2:$2),KALINDO[[#This Row],[//]]))</f>
        <v/>
      </c>
      <c r="M830" s="29" t="str">
        <f ca="1">IF(KALINDO[[#This Row],[//]]="","",INDEX(INDIRECT($2:$2),KALINDO[[#This Row],[//]]))</f>
        <v/>
      </c>
      <c r="N830" s="33" t="str">
        <f ca="1">IF(KALINDO[[#This Row],[//]]="","",INDEX(INDIRECT($2:$2),KALINDO[[#This Row],[//]]))</f>
        <v/>
      </c>
      <c r="O830" s="44" t="str">
        <f ca="1">IF(KALINDO[[#This Row],[//]]="","",INDEX(INDIRECT($2:$2),KALINDO[[#This Row],[//]]))</f>
        <v/>
      </c>
      <c r="P830" s="44" t="str">
        <f ca="1">IF(KALINDO[[#This Row],[//]]="","",IF(INDEX(INDIRECT($2:$2),KALINDO[[#This Row],[//]])="","",INDEX(INDIRECT($2:$2),KALINDO[[#This Row],[//]])))</f>
        <v/>
      </c>
      <c r="Q830" s="33" t="str">
        <f ca="1">IF(KALINDO[[#This Row],[//]]="","",INDEX(INDIRECT($2:$2),KALINDO[[#This Row],[//]]))</f>
        <v/>
      </c>
      <c r="R8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3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30" s="45" t="str">
        <f ca="1">IF(KALINDO[[#This Row],[//]]="","",IF(INDEX(INDIRECT($2:$2),KALINDO[[#This Row],[//]])="","",INDEX(INDIRECT($2:$2),KALINDO[[#This Row],[//]])))</f>
        <v/>
      </c>
      <c r="U830" s="32" t="str">
        <f ca="1">IF(KALINDO[[#This Row],[//]]="","",INDEX(INDIRECT($2:$2),KALINDO[[#This Row],[//]]))</f>
        <v/>
      </c>
      <c r="V830" s="32" t="str">
        <f ca="1">LOWER(SUBSTITUTE(SUBSTITUTE(SUBSTITUTE(SUBSTITUTE(SUBSTITUTE(SUBSTITUTE(SUBSTITUTE(KALINDO[[#This Row],[N.B.nota]]," ",""),"-",""),"(",""),")",""),".",""),",",""),"/",""))</f>
        <v/>
      </c>
      <c r="W830" s="32" t="str">
        <f ca="1">IF(KALINDO[[#This Row],[concat]]="","",MATCH(KALINDO[[#This Row],[concat]],[3]!db[NB NOTA_C],0)+1)</f>
        <v/>
      </c>
      <c r="X830" s="32" t="str">
        <f ca="1">IF(KALINDO[[#This Row],[N.B.nota]]="","",ADDRESS(ROW(KALINDO[QB]),COLUMN(KALINDO[QB]))&amp;":"&amp;ADDRESS(ROW(),COLUMN(KALINDO[QB])))</f>
        <v/>
      </c>
      <c r="Y830" s="46" t="str">
        <f ca="1">IF(KALINDO[[#This Row],[//]]="","",HYPERLINK("[../DB.xlsx]DB!e"&amp;MATCH(KALINDO[[#This Row],[concat]],[3]!db[NB NOTA_C],0)+1,"&gt;"))</f>
        <v/>
      </c>
      <c r="Z830" s="32" t="str">
        <f ca="1">IF(KALINDO[[#This Row],[ID NOTA]]="",INDIRECT(ADDRESS(ROW()-1,COLUMN())),KALINDO[[#This Row],[ID NOTA]])</f>
        <v>ID NOTA_H</v>
      </c>
    </row>
    <row r="831" spans="1:26" x14ac:dyDescent="0.25">
      <c r="A831" s="32"/>
      <c r="B831" s="29" t="str">
        <f>IF(KALINDO[[#This Row],[N_ID]]="","",INDEX(Table1[ID],MATCH(KALINDO[[#This Row],[N_ID]],Table1[N_ID],0)))</f>
        <v/>
      </c>
      <c r="C831" s="29" t="str">
        <f ca="1">IF(KALINDO[[#This Row],[//]]="","",HYPERLINK("[NOTA.xlsx]NOTA!D"&amp;KALINDO[[#This Row],[//]]+2,"&gt;"))</f>
        <v/>
      </c>
      <c r="D831" s="29" t="str">
        <f>IF(KALINDO[[#This Row],[ID NOTA]]="","",INDEX(Table1[QB],MATCH(KALINDO[[#This Row],[ID NOTA]],Table1[ID],0)))</f>
        <v/>
      </c>
      <c r="E83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31" s="29"/>
      <c r="G831" s="30" t="str">
        <f ca="1">IF(KALINDO[[#This Row],[N_ID]]="","",INDEX(INDIRECT($2:$2),KALINDO[[#This Row],[//]]))</f>
        <v/>
      </c>
      <c r="H831" s="30" t="str">
        <f ca="1">IF(KALINDO[[#This Row],[N_ID]]="","",INDEX(INDIRECT($2:$2),KALINDO[[#This Row],[//]]))</f>
        <v/>
      </c>
      <c r="I831" s="32" t="str">
        <f ca="1">IF(KALINDO[[#This Row],[N_ID]]="","",INDEX(INDIRECT($2:$2),KALINDO[[#This Row],[//]]))</f>
        <v/>
      </c>
      <c r="J831" s="32" t="str">
        <f ca="1">IF(KALINDO[[#This Row],[//]]="","",INDEX([3]!db[NB PAJAK],KALINDO[[#This Row],[stt]]-1))</f>
        <v/>
      </c>
      <c r="K831" s="29" t="str">
        <f ca="1">IF(KALINDO[[#This Row],[//]]="","",INDEX(INDIRECT($2:$2),KALINDO[[#This Row],[//]]))</f>
        <v/>
      </c>
      <c r="L831" s="29" t="str">
        <f ca="1">IF(KALINDO[[#This Row],[//]]="","",INDEX(INDIRECT($2:$2),KALINDO[[#This Row],[//]]))</f>
        <v/>
      </c>
      <c r="M831" s="29" t="str">
        <f ca="1">IF(KALINDO[[#This Row],[//]]="","",INDEX(INDIRECT($2:$2),KALINDO[[#This Row],[//]]))</f>
        <v/>
      </c>
      <c r="N831" s="33" t="str">
        <f ca="1">IF(KALINDO[[#This Row],[//]]="","",INDEX(INDIRECT($2:$2),KALINDO[[#This Row],[//]]))</f>
        <v/>
      </c>
      <c r="O831" s="44" t="str">
        <f ca="1">IF(KALINDO[[#This Row],[//]]="","",INDEX(INDIRECT($2:$2),KALINDO[[#This Row],[//]]))</f>
        <v/>
      </c>
      <c r="P831" s="44" t="str">
        <f ca="1">IF(KALINDO[[#This Row],[//]]="","",IF(INDEX(INDIRECT($2:$2),KALINDO[[#This Row],[//]])="","",INDEX(INDIRECT($2:$2),KALINDO[[#This Row],[//]])))</f>
        <v/>
      </c>
      <c r="Q831" s="33" t="str">
        <f ca="1">IF(KALINDO[[#This Row],[//]]="","",INDEX(INDIRECT($2:$2),KALINDO[[#This Row],[//]]))</f>
        <v/>
      </c>
      <c r="R8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3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31" s="45" t="str">
        <f ca="1">IF(KALINDO[[#This Row],[//]]="","",IF(INDEX(INDIRECT($2:$2),KALINDO[[#This Row],[//]])="","",INDEX(INDIRECT($2:$2),KALINDO[[#This Row],[//]])))</f>
        <v/>
      </c>
      <c r="U831" s="32" t="str">
        <f ca="1">IF(KALINDO[[#This Row],[//]]="","",INDEX(INDIRECT($2:$2),KALINDO[[#This Row],[//]]))</f>
        <v/>
      </c>
      <c r="V831" s="32" t="str">
        <f ca="1">LOWER(SUBSTITUTE(SUBSTITUTE(SUBSTITUTE(SUBSTITUTE(SUBSTITUTE(SUBSTITUTE(SUBSTITUTE(KALINDO[[#This Row],[N.B.nota]]," ",""),"-",""),"(",""),")",""),".",""),",",""),"/",""))</f>
        <v/>
      </c>
      <c r="W831" s="32" t="str">
        <f ca="1">IF(KALINDO[[#This Row],[concat]]="","",MATCH(KALINDO[[#This Row],[concat]],[3]!db[NB NOTA_C],0)+1)</f>
        <v/>
      </c>
      <c r="X831" s="32" t="str">
        <f ca="1">IF(KALINDO[[#This Row],[N.B.nota]]="","",ADDRESS(ROW(KALINDO[QB]),COLUMN(KALINDO[QB]))&amp;":"&amp;ADDRESS(ROW(),COLUMN(KALINDO[QB])))</f>
        <v/>
      </c>
      <c r="Y831" s="46" t="str">
        <f ca="1">IF(KALINDO[[#This Row],[//]]="","",HYPERLINK("[../DB.xlsx]DB!e"&amp;MATCH(KALINDO[[#This Row],[concat]],[3]!db[NB NOTA_C],0)+1,"&gt;"))</f>
        <v/>
      </c>
      <c r="Z831" s="32" t="str">
        <f ca="1">IF(KALINDO[[#This Row],[ID NOTA]]="",INDIRECT(ADDRESS(ROW()-1,COLUMN())),KALINDO[[#This Row],[ID NOTA]])</f>
        <v>ID NOTA_H</v>
      </c>
    </row>
    <row r="832" spans="1:26" x14ac:dyDescent="0.25">
      <c r="A832" s="32"/>
      <c r="B832" s="29" t="str">
        <f>IF(KALINDO[[#This Row],[N_ID]]="","",INDEX(Table1[ID],MATCH(KALINDO[[#This Row],[N_ID]],Table1[N_ID],0)))</f>
        <v/>
      </c>
      <c r="C832" s="29" t="str">
        <f ca="1">IF(KALINDO[[#This Row],[//]]="","",HYPERLINK("[NOTA.xlsx]NOTA!D"&amp;KALINDO[[#This Row],[//]]+2,"&gt;"))</f>
        <v/>
      </c>
      <c r="D832" s="29" t="str">
        <f>IF(KALINDO[[#This Row],[ID NOTA]]="","",INDEX(Table1[QB],MATCH(KALINDO[[#This Row],[ID NOTA]],Table1[ID],0)))</f>
        <v/>
      </c>
      <c r="E83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32" s="29"/>
      <c r="G832" s="30" t="str">
        <f ca="1">IF(KALINDO[[#This Row],[N_ID]]="","",INDEX(INDIRECT($2:$2),KALINDO[[#This Row],[//]]))</f>
        <v/>
      </c>
      <c r="H832" s="30" t="str">
        <f ca="1">IF(KALINDO[[#This Row],[N_ID]]="","",INDEX(INDIRECT($2:$2),KALINDO[[#This Row],[//]]))</f>
        <v/>
      </c>
      <c r="I832" s="32" t="str">
        <f ca="1">IF(KALINDO[[#This Row],[N_ID]]="","",INDEX(INDIRECT($2:$2),KALINDO[[#This Row],[//]]))</f>
        <v/>
      </c>
      <c r="J832" s="32" t="str">
        <f ca="1">IF(KALINDO[[#This Row],[//]]="","",INDEX([3]!db[NB PAJAK],KALINDO[[#This Row],[stt]]-1))</f>
        <v/>
      </c>
      <c r="K832" s="29" t="str">
        <f ca="1">IF(KALINDO[[#This Row],[//]]="","",INDEX(INDIRECT($2:$2),KALINDO[[#This Row],[//]]))</f>
        <v/>
      </c>
      <c r="L832" s="29" t="str">
        <f ca="1">IF(KALINDO[[#This Row],[//]]="","",INDEX(INDIRECT($2:$2),KALINDO[[#This Row],[//]]))</f>
        <v/>
      </c>
      <c r="M832" s="29" t="str">
        <f ca="1">IF(KALINDO[[#This Row],[//]]="","",INDEX(INDIRECT($2:$2),KALINDO[[#This Row],[//]]))</f>
        <v/>
      </c>
      <c r="N832" s="33" t="str">
        <f ca="1">IF(KALINDO[[#This Row],[//]]="","",INDEX(INDIRECT($2:$2),KALINDO[[#This Row],[//]]))</f>
        <v/>
      </c>
      <c r="O832" s="44" t="str">
        <f ca="1">IF(KALINDO[[#This Row],[//]]="","",INDEX(INDIRECT($2:$2),KALINDO[[#This Row],[//]]))</f>
        <v/>
      </c>
      <c r="P832" s="44" t="str">
        <f ca="1">IF(KALINDO[[#This Row],[//]]="","",IF(INDEX(INDIRECT($2:$2),KALINDO[[#This Row],[//]])="","",INDEX(INDIRECT($2:$2),KALINDO[[#This Row],[//]])))</f>
        <v/>
      </c>
      <c r="Q832" s="33" t="str">
        <f ca="1">IF(KALINDO[[#This Row],[//]]="","",INDEX(INDIRECT($2:$2),KALINDO[[#This Row],[//]]))</f>
        <v/>
      </c>
      <c r="R8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3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32" s="45" t="str">
        <f ca="1">IF(KALINDO[[#This Row],[//]]="","",IF(INDEX(INDIRECT($2:$2),KALINDO[[#This Row],[//]])="","",INDEX(INDIRECT($2:$2),KALINDO[[#This Row],[//]])))</f>
        <v/>
      </c>
      <c r="U832" s="32" t="str">
        <f ca="1">IF(KALINDO[[#This Row],[//]]="","",INDEX(INDIRECT($2:$2),KALINDO[[#This Row],[//]]))</f>
        <v/>
      </c>
      <c r="V832" s="32" t="str">
        <f ca="1">LOWER(SUBSTITUTE(SUBSTITUTE(SUBSTITUTE(SUBSTITUTE(SUBSTITUTE(SUBSTITUTE(SUBSTITUTE(KALINDO[[#This Row],[N.B.nota]]," ",""),"-",""),"(",""),")",""),".",""),",",""),"/",""))</f>
        <v/>
      </c>
      <c r="W832" s="32" t="str">
        <f ca="1">IF(KALINDO[[#This Row],[concat]]="","",MATCH(KALINDO[[#This Row],[concat]],[3]!db[NB NOTA_C],0)+1)</f>
        <v/>
      </c>
      <c r="X832" s="32" t="str">
        <f ca="1">IF(KALINDO[[#This Row],[N.B.nota]]="","",ADDRESS(ROW(KALINDO[QB]),COLUMN(KALINDO[QB]))&amp;":"&amp;ADDRESS(ROW(),COLUMN(KALINDO[QB])))</f>
        <v/>
      </c>
      <c r="Y832" s="46" t="str">
        <f ca="1">IF(KALINDO[[#This Row],[//]]="","",HYPERLINK("[../DB.xlsx]DB!e"&amp;MATCH(KALINDO[[#This Row],[concat]],[3]!db[NB NOTA_C],0)+1,"&gt;"))</f>
        <v/>
      </c>
      <c r="Z832" s="32" t="str">
        <f ca="1">IF(KALINDO[[#This Row],[ID NOTA]]="",INDIRECT(ADDRESS(ROW()-1,COLUMN())),KALINDO[[#This Row],[ID NOTA]])</f>
        <v>ID NOTA_H</v>
      </c>
    </row>
    <row r="833" spans="1:26" x14ac:dyDescent="0.25">
      <c r="A833" s="32"/>
      <c r="B833" s="29" t="str">
        <f>IF(KALINDO[[#This Row],[N_ID]]="","",INDEX(Table1[ID],MATCH(KALINDO[[#This Row],[N_ID]],Table1[N_ID],0)))</f>
        <v/>
      </c>
      <c r="C833" s="29" t="str">
        <f ca="1">IF(KALINDO[[#This Row],[//]]="","",HYPERLINK("[NOTA.xlsx]NOTA!D"&amp;KALINDO[[#This Row],[//]]+2,"&gt;"))</f>
        <v/>
      </c>
      <c r="D833" s="29" t="str">
        <f>IF(KALINDO[[#This Row],[ID NOTA]]="","",INDEX(Table1[QB],MATCH(KALINDO[[#This Row],[ID NOTA]],Table1[ID],0)))</f>
        <v/>
      </c>
      <c r="E83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33" s="29"/>
      <c r="G833" s="30" t="str">
        <f ca="1">IF(KALINDO[[#This Row],[N_ID]]="","",INDEX(INDIRECT($2:$2),KALINDO[[#This Row],[//]]))</f>
        <v/>
      </c>
      <c r="H833" s="30" t="str">
        <f ca="1">IF(KALINDO[[#This Row],[N_ID]]="","",INDEX(INDIRECT($2:$2),KALINDO[[#This Row],[//]]))</f>
        <v/>
      </c>
      <c r="I833" s="32" t="str">
        <f ca="1">IF(KALINDO[[#This Row],[N_ID]]="","",INDEX(INDIRECT($2:$2),KALINDO[[#This Row],[//]]))</f>
        <v/>
      </c>
      <c r="J833" s="32" t="str">
        <f ca="1">IF(KALINDO[[#This Row],[//]]="","",INDEX([3]!db[NB PAJAK],KALINDO[[#This Row],[stt]]-1))</f>
        <v/>
      </c>
      <c r="K833" s="29" t="str">
        <f ca="1">IF(KALINDO[[#This Row],[//]]="","",INDEX(INDIRECT($2:$2),KALINDO[[#This Row],[//]]))</f>
        <v/>
      </c>
      <c r="L833" s="29" t="str">
        <f ca="1">IF(KALINDO[[#This Row],[//]]="","",INDEX(INDIRECT($2:$2),KALINDO[[#This Row],[//]]))</f>
        <v/>
      </c>
      <c r="M833" s="29" t="str">
        <f ca="1">IF(KALINDO[[#This Row],[//]]="","",INDEX(INDIRECT($2:$2),KALINDO[[#This Row],[//]]))</f>
        <v/>
      </c>
      <c r="N833" s="33" t="str">
        <f ca="1">IF(KALINDO[[#This Row],[//]]="","",INDEX(INDIRECT($2:$2),KALINDO[[#This Row],[//]]))</f>
        <v/>
      </c>
      <c r="O833" s="44" t="str">
        <f ca="1">IF(KALINDO[[#This Row],[//]]="","",INDEX(INDIRECT($2:$2),KALINDO[[#This Row],[//]]))</f>
        <v/>
      </c>
      <c r="P833" s="44" t="str">
        <f ca="1">IF(KALINDO[[#This Row],[//]]="","",IF(INDEX(INDIRECT($2:$2),KALINDO[[#This Row],[//]])="","",INDEX(INDIRECT($2:$2),KALINDO[[#This Row],[//]])))</f>
        <v/>
      </c>
      <c r="Q833" s="33" t="str">
        <f ca="1">IF(KALINDO[[#This Row],[//]]="","",INDEX(INDIRECT($2:$2),KALINDO[[#This Row],[//]]))</f>
        <v/>
      </c>
      <c r="R8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3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33" s="45" t="str">
        <f ca="1">IF(KALINDO[[#This Row],[//]]="","",IF(INDEX(INDIRECT($2:$2),KALINDO[[#This Row],[//]])="","",INDEX(INDIRECT($2:$2),KALINDO[[#This Row],[//]])))</f>
        <v/>
      </c>
      <c r="U833" s="32" t="str">
        <f ca="1">IF(KALINDO[[#This Row],[//]]="","",INDEX(INDIRECT($2:$2),KALINDO[[#This Row],[//]]))</f>
        <v/>
      </c>
      <c r="V833" s="32" t="str">
        <f ca="1">LOWER(SUBSTITUTE(SUBSTITUTE(SUBSTITUTE(SUBSTITUTE(SUBSTITUTE(SUBSTITUTE(SUBSTITUTE(KALINDO[[#This Row],[N.B.nota]]," ",""),"-",""),"(",""),")",""),".",""),",",""),"/",""))</f>
        <v/>
      </c>
      <c r="W833" s="32" t="str">
        <f ca="1">IF(KALINDO[[#This Row],[concat]]="","",MATCH(KALINDO[[#This Row],[concat]],[3]!db[NB NOTA_C],0)+1)</f>
        <v/>
      </c>
      <c r="X833" s="32" t="str">
        <f ca="1">IF(KALINDO[[#This Row],[N.B.nota]]="","",ADDRESS(ROW(KALINDO[QB]),COLUMN(KALINDO[QB]))&amp;":"&amp;ADDRESS(ROW(),COLUMN(KALINDO[QB])))</f>
        <v/>
      </c>
      <c r="Y833" s="46" t="str">
        <f ca="1">IF(KALINDO[[#This Row],[//]]="","",HYPERLINK("[../DB.xlsx]DB!e"&amp;MATCH(KALINDO[[#This Row],[concat]],[3]!db[NB NOTA_C],0)+1,"&gt;"))</f>
        <v/>
      </c>
      <c r="Z833" s="32" t="str">
        <f ca="1">IF(KALINDO[[#This Row],[ID NOTA]]="",INDIRECT(ADDRESS(ROW()-1,COLUMN())),KALINDO[[#This Row],[ID NOTA]])</f>
        <v>ID NOTA_H</v>
      </c>
    </row>
    <row r="834" spans="1:26" x14ac:dyDescent="0.25">
      <c r="A834" s="32"/>
      <c r="B834" s="29" t="str">
        <f>IF(KALINDO[[#This Row],[N_ID]]="","",INDEX(Table1[ID],MATCH(KALINDO[[#This Row],[N_ID]],Table1[N_ID],0)))</f>
        <v/>
      </c>
      <c r="C834" s="29" t="str">
        <f ca="1">IF(KALINDO[[#This Row],[//]]="","",HYPERLINK("[NOTA.xlsx]NOTA!D"&amp;KALINDO[[#This Row],[//]]+2,"&gt;"))</f>
        <v/>
      </c>
      <c r="D834" s="29" t="str">
        <f>IF(KALINDO[[#This Row],[ID NOTA]]="","",INDEX(Table1[QB],MATCH(KALINDO[[#This Row],[ID NOTA]],Table1[ID],0)))</f>
        <v/>
      </c>
      <c r="E83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34" s="29"/>
      <c r="G834" s="30" t="str">
        <f ca="1">IF(KALINDO[[#This Row],[N_ID]]="","",INDEX(INDIRECT($2:$2),KALINDO[[#This Row],[//]]))</f>
        <v/>
      </c>
      <c r="H834" s="30" t="str">
        <f ca="1">IF(KALINDO[[#This Row],[N_ID]]="","",INDEX(INDIRECT($2:$2),KALINDO[[#This Row],[//]]))</f>
        <v/>
      </c>
      <c r="I834" s="32" t="str">
        <f ca="1">IF(KALINDO[[#This Row],[N_ID]]="","",INDEX(INDIRECT($2:$2),KALINDO[[#This Row],[//]]))</f>
        <v/>
      </c>
      <c r="J834" s="32" t="str">
        <f ca="1">IF(KALINDO[[#This Row],[//]]="","",INDEX([3]!db[NB PAJAK],KALINDO[[#This Row],[stt]]-1))</f>
        <v/>
      </c>
      <c r="K834" s="29" t="str">
        <f ca="1">IF(KALINDO[[#This Row],[//]]="","",INDEX(INDIRECT($2:$2),KALINDO[[#This Row],[//]]))</f>
        <v/>
      </c>
      <c r="L834" s="29" t="str">
        <f ca="1">IF(KALINDO[[#This Row],[//]]="","",INDEX(INDIRECT($2:$2),KALINDO[[#This Row],[//]]))</f>
        <v/>
      </c>
      <c r="M834" s="29" t="str">
        <f ca="1">IF(KALINDO[[#This Row],[//]]="","",INDEX(INDIRECT($2:$2),KALINDO[[#This Row],[//]]))</f>
        <v/>
      </c>
      <c r="N834" s="33" t="str">
        <f ca="1">IF(KALINDO[[#This Row],[//]]="","",INDEX(INDIRECT($2:$2),KALINDO[[#This Row],[//]]))</f>
        <v/>
      </c>
      <c r="O834" s="44" t="str">
        <f ca="1">IF(KALINDO[[#This Row],[//]]="","",INDEX(INDIRECT($2:$2),KALINDO[[#This Row],[//]]))</f>
        <v/>
      </c>
      <c r="P834" s="44" t="str">
        <f ca="1">IF(KALINDO[[#This Row],[//]]="","",IF(INDEX(INDIRECT($2:$2),KALINDO[[#This Row],[//]])="","",INDEX(INDIRECT($2:$2),KALINDO[[#This Row],[//]])))</f>
        <v/>
      </c>
      <c r="Q834" s="33" t="str">
        <f ca="1">IF(KALINDO[[#This Row],[//]]="","",INDEX(INDIRECT($2:$2),KALINDO[[#This Row],[//]]))</f>
        <v/>
      </c>
      <c r="R8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3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34" s="45" t="str">
        <f ca="1">IF(KALINDO[[#This Row],[//]]="","",IF(INDEX(INDIRECT($2:$2),KALINDO[[#This Row],[//]])="","",INDEX(INDIRECT($2:$2),KALINDO[[#This Row],[//]])))</f>
        <v/>
      </c>
      <c r="U834" s="32" t="str">
        <f ca="1">IF(KALINDO[[#This Row],[//]]="","",INDEX(INDIRECT($2:$2),KALINDO[[#This Row],[//]]))</f>
        <v/>
      </c>
      <c r="V834" s="32" t="str">
        <f ca="1">LOWER(SUBSTITUTE(SUBSTITUTE(SUBSTITUTE(SUBSTITUTE(SUBSTITUTE(SUBSTITUTE(SUBSTITUTE(KALINDO[[#This Row],[N.B.nota]]," ",""),"-",""),"(",""),")",""),".",""),",",""),"/",""))</f>
        <v/>
      </c>
      <c r="W834" s="32" t="str">
        <f ca="1">IF(KALINDO[[#This Row],[concat]]="","",MATCH(KALINDO[[#This Row],[concat]],[3]!db[NB NOTA_C],0)+1)</f>
        <v/>
      </c>
      <c r="X834" s="32" t="str">
        <f ca="1">IF(KALINDO[[#This Row],[N.B.nota]]="","",ADDRESS(ROW(KALINDO[QB]),COLUMN(KALINDO[QB]))&amp;":"&amp;ADDRESS(ROW(),COLUMN(KALINDO[QB])))</f>
        <v/>
      </c>
      <c r="Y834" s="46" t="str">
        <f ca="1">IF(KALINDO[[#This Row],[//]]="","",HYPERLINK("[../DB.xlsx]DB!e"&amp;MATCH(KALINDO[[#This Row],[concat]],[3]!db[NB NOTA_C],0)+1,"&gt;"))</f>
        <v/>
      </c>
      <c r="Z834" s="32" t="str">
        <f ca="1">IF(KALINDO[[#This Row],[ID NOTA]]="",INDIRECT(ADDRESS(ROW()-1,COLUMN())),KALINDO[[#This Row],[ID NOTA]])</f>
        <v>ID NOTA_H</v>
      </c>
    </row>
    <row r="835" spans="1:26" x14ac:dyDescent="0.25">
      <c r="A835" s="32"/>
      <c r="B835" s="29" t="str">
        <f>IF(KALINDO[[#This Row],[N_ID]]="","",INDEX(Table1[ID],MATCH(KALINDO[[#This Row],[N_ID]],Table1[N_ID],0)))</f>
        <v/>
      </c>
      <c r="C835" s="29" t="str">
        <f ca="1">IF(KALINDO[[#This Row],[//]]="","",HYPERLINK("[NOTA.xlsx]NOTA!D"&amp;KALINDO[[#This Row],[//]]+2,"&gt;"))</f>
        <v/>
      </c>
      <c r="D835" s="29" t="str">
        <f>IF(KALINDO[[#This Row],[ID NOTA]]="","",INDEX(Table1[QB],MATCH(KALINDO[[#This Row],[ID NOTA]],Table1[ID],0)))</f>
        <v/>
      </c>
      <c r="E83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35" s="29"/>
      <c r="G835" s="30" t="str">
        <f ca="1">IF(KALINDO[[#This Row],[N_ID]]="","",INDEX(INDIRECT($2:$2),KALINDO[[#This Row],[//]]))</f>
        <v/>
      </c>
      <c r="H835" s="30" t="str">
        <f ca="1">IF(KALINDO[[#This Row],[N_ID]]="","",INDEX(INDIRECT($2:$2),KALINDO[[#This Row],[//]]))</f>
        <v/>
      </c>
      <c r="I835" s="32" t="str">
        <f ca="1">IF(KALINDO[[#This Row],[N_ID]]="","",INDEX(INDIRECT($2:$2),KALINDO[[#This Row],[//]]))</f>
        <v/>
      </c>
      <c r="J835" s="32" t="str">
        <f ca="1">IF(KALINDO[[#This Row],[//]]="","",INDEX([3]!db[NB PAJAK],KALINDO[[#This Row],[stt]]-1))</f>
        <v/>
      </c>
      <c r="K835" s="29" t="str">
        <f ca="1">IF(KALINDO[[#This Row],[//]]="","",INDEX(INDIRECT($2:$2),KALINDO[[#This Row],[//]]))</f>
        <v/>
      </c>
      <c r="L835" s="29" t="str">
        <f ca="1">IF(KALINDO[[#This Row],[//]]="","",INDEX(INDIRECT($2:$2),KALINDO[[#This Row],[//]]))</f>
        <v/>
      </c>
      <c r="M835" s="29" t="str">
        <f ca="1">IF(KALINDO[[#This Row],[//]]="","",INDEX(INDIRECT($2:$2),KALINDO[[#This Row],[//]]))</f>
        <v/>
      </c>
      <c r="N835" s="33" t="str">
        <f ca="1">IF(KALINDO[[#This Row],[//]]="","",INDEX(INDIRECT($2:$2),KALINDO[[#This Row],[//]]))</f>
        <v/>
      </c>
      <c r="O835" s="44" t="str">
        <f ca="1">IF(KALINDO[[#This Row],[//]]="","",INDEX(INDIRECT($2:$2),KALINDO[[#This Row],[//]]))</f>
        <v/>
      </c>
      <c r="P835" s="44" t="str">
        <f ca="1">IF(KALINDO[[#This Row],[//]]="","",IF(INDEX(INDIRECT($2:$2),KALINDO[[#This Row],[//]])="","",INDEX(INDIRECT($2:$2),KALINDO[[#This Row],[//]])))</f>
        <v/>
      </c>
      <c r="Q835" s="33" t="str">
        <f ca="1">IF(KALINDO[[#This Row],[//]]="","",INDEX(INDIRECT($2:$2),KALINDO[[#This Row],[//]]))</f>
        <v/>
      </c>
      <c r="R8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3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35" s="45" t="str">
        <f ca="1">IF(KALINDO[[#This Row],[//]]="","",IF(INDEX(INDIRECT($2:$2),KALINDO[[#This Row],[//]])="","",INDEX(INDIRECT($2:$2),KALINDO[[#This Row],[//]])))</f>
        <v/>
      </c>
      <c r="U835" s="32" t="str">
        <f ca="1">IF(KALINDO[[#This Row],[//]]="","",INDEX(INDIRECT($2:$2),KALINDO[[#This Row],[//]]))</f>
        <v/>
      </c>
      <c r="V835" s="32" t="str">
        <f ca="1">LOWER(SUBSTITUTE(SUBSTITUTE(SUBSTITUTE(SUBSTITUTE(SUBSTITUTE(SUBSTITUTE(SUBSTITUTE(KALINDO[[#This Row],[N.B.nota]]," ",""),"-",""),"(",""),")",""),".",""),",",""),"/",""))</f>
        <v/>
      </c>
      <c r="W835" s="32" t="str">
        <f ca="1">IF(KALINDO[[#This Row],[concat]]="","",MATCH(KALINDO[[#This Row],[concat]],[3]!db[NB NOTA_C],0)+1)</f>
        <v/>
      </c>
      <c r="X835" s="32" t="str">
        <f ca="1">IF(KALINDO[[#This Row],[N.B.nota]]="","",ADDRESS(ROW(KALINDO[QB]),COLUMN(KALINDO[QB]))&amp;":"&amp;ADDRESS(ROW(),COLUMN(KALINDO[QB])))</f>
        <v/>
      </c>
      <c r="Y835" s="46" t="str">
        <f ca="1">IF(KALINDO[[#This Row],[//]]="","",HYPERLINK("[../DB.xlsx]DB!e"&amp;MATCH(KALINDO[[#This Row],[concat]],[3]!db[NB NOTA_C],0)+1,"&gt;"))</f>
        <v/>
      </c>
      <c r="Z835" s="32" t="str">
        <f ca="1">IF(KALINDO[[#This Row],[ID NOTA]]="",INDIRECT(ADDRESS(ROW()-1,COLUMN())),KALINDO[[#This Row],[ID NOTA]])</f>
        <v>ID NOTA_H</v>
      </c>
    </row>
    <row r="836" spans="1:26" x14ac:dyDescent="0.25">
      <c r="A836" s="32"/>
      <c r="B836" s="29" t="str">
        <f>IF(KALINDO[[#This Row],[N_ID]]="","",INDEX(Table1[ID],MATCH(KALINDO[[#This Row],[N_ID]],Table1[N_ID],0)))</f>
        <v/>
      </c>
      <c r="C836" s="29" t="str">
        <f ca="1">IF(KALINDO[[#This Row],[//]]="","",HYPERLINK("[NOTA.xlsx]NOTA!D"&amp;KALINDO[[#This Row],[//]]+2,"&gt;"))</f>
        <v/>
      </c>
      <c r="D836" s="29" t="str">
        <f>IF(KALINDO[[#This Row],[ID NOTA]]="","",INDEX(Table1[QB],MATCH(KALINDO[[#This Row],[ID NOTA]],Table1[ID],0)))</f>
        <v/>
      </c>
      <c r="E83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36" s="29"/>
      <c r="G836" s="30" t="str">
        <f ca="1">IF(KALINDO[[#This Row],[N_ID]]="","",INDEX(INDIRECT($2:$2),KALINDO[[#This Row],[//]]))</f>
        <v/>
      </c>
      <c r="H836" s="30" t="str">
        <f ca="1">IF(KALINDO[[#This Row],[N_ID]]="","",INDEX(INDIRECT($2:$2),KALINDO[[#This Row],[//]]))</f>
        <v/>
      </c>
      <c r="I836" s="32" t="str">
        <f ca="1">IF(KALINDO[[#This Row],[N_ID]]="","",INDEX(INDIRECT($2:$2),KALINDO[[#This Row],[//]]))</f>
        <v/>
      </c>
      <c r="J836" s="32" t="str">
        <f ca="1">IF(KALINDO[[#This Row],[//]]="","",INDEX([3]!db[NB PAJAK],KALINDO[[#This Row],[stt]]-1))</f>
        <v/>
      </c>
      <c r="K836" s="29" t="str">
        <f ca="1">IF(KALINDO[[#This Row],[//]]="","",INDEX(INDIRECT($2:$2),KALINDO[[#This Row],[//]]))</f>
        <v/>
      </c>
      <c r="L836" s="29" t="str">
        <f ca="1">IF(KALINDO[[#This Row],[//]]="","",INDEX(INDIRECT($2:$2),KALINDO[[#This Row],[//]]))</f>
        <v/>
      </c>
      <c r="M836" s="29" t="str">
        <f ca="1">IF(KALINDO[[#This Row],[//]]="","",INDEX(INDIRECT($2:$2),KALINDO[[#This Row],[//]]))</f>
        <v/>
      </c>
      <c r="N836" s="33" t="str">
        <f ca="1">IF(KALINDO[[#This Row],[//]]="","",INDEX(INDIRECT($2:$2),KALINDO[[#This Row],[//]]))</f>
        <v/>
      </c>
      <c r="O836" s="44" t="str">
        <f ca="1">IF(KALINDO[[#This Row],[//]]="","",INDEX(INDIRECT($2:$2),KALINDO[[#This Row],[//]]))</f>
        <v/>
      </c>
      <c r="P836" s="44" t="str">
        <f ca="1">IF(KALINDO[[#This Row],[//]]="","",IF(INDEX(INDIRECT($2:$2),KALINDO[[#This Row],[//]])="","",INDEX(INDIRECT($2:$2),KALINDO[[#This Row],[//]])))</f>
        <v/>
      </c>
      <c r="Q836" s="33" t="str">
        <f ca="1">IF(KALINDO[[#This Row],[//]]="","",INDEX(INDIRECT($2:$2),KALINDO[[#This Row],[//]]))</f>
        <v/>
      </c>
      <c r="R8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3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36" s="45" t="str">
        <f ca="1">IF(KALINDO[[#This Row],[//]]="","",IF(INDEX(INDIRECT($2:$2),KALINDO[[#This Row],[//]])="","",INDEX(INDIRECT($2:$2),KALINDO[[#This Row],[//]])))</f>
        <v/>
      </c>
      <c r="U836" s="32" t="str">
        <f ca="1">IF(KALINDO[[#This Row],[//]]="","",INDEX(INDIRECT($2:$2),KALINDO[[#This Row],[//]]))</f>
        <v/>
      </c>
      <c r="V836" s="32" t="str">
        <f ca="1">LOWER(SUBSTITUTE(SUBSTITUTE(SUBSTITUTE(SUBSTITUTE(SUBSTITUTE(SUBSTITUTE(SUBSTITUTE(KALINDO[[#This Row],[N.B.nota]]," ",""),"-",""),"(",""),")",""),".",""),",",""),"/",""))</f>
        <v/>
      </c>
      <c r="W836" s="32" t="str">
        <f ca="1">IF(KALINDO[[#This Row],[concat]]="","",MATCH(KALINDO[[#This Row],[concat]],[3]!db[NB NOTA_C],0)+1)</f>
        <v/>
      </c>
      <c r="X836" s="32" t="str">
        <f ca="1">IF(KALINDO[[#This Row],[N.B.nota]]="","",ADDRESS(ROW(KALINDO[QB]),COLUMN(KALINDO[QB]))&amp;":"&amp;ADDRESS(ROW(),COLUMN(KALINDO[QB])))</f>
        <v/>
      </c>
      <c r="Y836" s="46" t="str">
        <f ca="1">IF(KALINDO[[#This Row],[//]]="","",HYPERLINK("[../DB.xlsx]DB!e"&amp;MATCH(KALINDO[[#This Row],[concat]],[3]!db[NB NOTA_C],0)+1,"&gt;"))</f>
        <v/>
      </c>
      <c r="Z836" s="32" t="str">
        <f ca="1">IF(KALINDO[[#This Row],[ID NOTA]]="",INDIRECT(ADDRESS(ROW()-1,COLUMN())),KALINDO[[#This Row],[ID NOTA]])</f>
        <v>ID NOTA_H</v>
      </c>
    </row>
    <row r="837" spans="1:26" x14ac:dyDescent="0.25">
      <c r="A837" s="32"/>
      <c r="B837" s="29" t="str">
        <f>IF(KALINDO[[#This Row],[N_ID]]="","",INDEX(Table1[ID],MATCH(KALINDO[[#This Row],[N_ID]],Table1[N_ID],0)))</f>
        <v/>
      </c>
      <c r="C837" s="29" t="str">
        <f ca="1">IF(KALINDO[[#This Row],[//]]="","",HYPERLINK("[NOTA.xlsx]NOTA!D"&amp;KALINDO[[#This Row],[//]]+2,"&gt;"))</f>
        <v/>
      </c>
      <c r="D837" s="29" t="str">
        <f>IF(KALINDO[[#This Row],[ID NOTA]]="","",INDEX(Table1[QB],MATCH(KALINDO[[#This Row],[ID NOTA]],Table1[ID],0)))</f>
        <v/>
      </c>
      <c r="E83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37" s="29"/>
      <c r="G837" s="30" t="str">
        <f ca="1">IF(KALINDO[[#This Row],[N_ID]]="","",INDEX(INDIRECT($2:$2),KALINDO[[#This Row],[//]]))</f>
        <v/>
      </c>
      <c r="H837" s="30" t="str">
        <f ca="1">IF(KALINDO[[#This Row],[N_ID]]="","",INDEX(INDIRECT($2:$2),KALINDO[[#This Row],[//]]))</f>
        <v/>
      </c>
      <c r="I837" s="32" t="str">
        <f ca="1">IF(KALINDO[[#This Row],[N_ID]]="","",INDEX(INDIRECT($2:$2),KALINDO[[#This Row],[//]]))</f>
        <v/>
      </c>
      <c r="J837" s="32" t="str">
        <f ca="1">IF(KALINDO[[#This Row],[//]]="","",INDEX([3]!db[NB PAJAK],KALINDO[[#This Row],[stt]]-1))</f>
        <v/>
      </c>
      <c r="K837" s="29" t="str">
        <f ca="1">IF(KALINDO[[#This Row],[//]]="","",INDEX(INDIRECT($2:$2),KALINDO[[#This Row],[//]]))</f>
        <v/>
      </c>
      <c r="L837" s="29" t="str">
        <f ca="1">IF(KALINDO[[#This Row],[//]]="","",INDEX(INDIRECT($2:$2),KALINDO[[#This Row],[//]]))</f>
        <v/>
      </c>
      <c r="M837" s="29" t="str">
        <f ca="1">IF(KALINDO[[#This Row],[//]]="","",INDEX(INDIRECT($2:$2),KALINDO[[#This Row],[//]]))</f>
        <v/>
      </c>
      <c r="N837" s="33" t="str">
        <f ca="1">IF(KALINDO[[#This Row],[//]]="","",INDEX(INDIRECT($2:$2),KALINDO[[#This Row],[//]]))</f>
        <v/>
      </c>
      <c r="O837" s="44" t="str">
        <f ca="1">IF(KALINDO[[#This Row],[//]]="","",INDEX(INDIRECT($2:$2),KALINDO[[#This Row],[//]]))</f>
        <v/>
      </c>
      <c r="P837" s="44" t="str">
        <f ca="1">IF(KALINDO[[#This Row],[//]]="","",IF(INDEX(INDIRECT($2:$2),KALINDO[[#This Row],[//]])="","",INDEX(INDIRECT($2:$2),KALINDO[[#This Row],[//]])))</f>
        <v/>
      </c>
      <c r="Q837" s="33" t="str">
        <f ca="1">IF(KALINDO[[#This Row],[//]]="","",INDEX(INDIRECT($2:$2),KALINDO[[#This Row],[//]]))</f>
        <v/>
      </c>
      <c r="R8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3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37" s="45" t="str">
        <f ca="1">IF(KALINDO[[#This Row],[//]]="","",IF(INDEX(INDIRECT($2:$2),KALINDO[[#This Row],[//]])="","",INDEX(INDIRECT($2:$2),KALINDO[[#This Row],[//]])))</f>
        <v/>
      </c>
      <c r="U837" s="32" t="str">
        <f ca="1">IF(KALINDO[[#This Row],[//]]="","",INDEX(INDIRECT($2:$2),KALINDO[[#This Row],[//]]))</f>
        <v/>
      </c>
      <c r="V837" s="32" t="str">
        <f ca="1">LOWER(SUBSTITUTE(SUBSTITUTE(SUBSTITUTE(SUBSTITUTE(SUBSTITUTE(SUBSTITUTE(SUBSTITUTE(KALINDO[[#This Row],[N.B.nota]]," ",""),"-",""),"(",""),")",""),".",""),",",""),"/",""))</f>
        <v/>
      </c>
      <c r="W837" s="32" t="str">
        <f ca="1">IF(KALINDO[[#This Row],[concat]]="","",MATCH(KALINDO[[#This Row],[concat]],[3]!db[NB NOTA_C],0)+1)</f>
        <v/>
      </c>
      <c r="X837" s="32" t="str">
        <f ca="1">IF(KALINDO[[#This Row],[N.B.nota]]="","",ADDRESS(ROW(KALINDO[QB]),COLUMN(KALINDO[QB]))&amp;":"&amp;ADDRESS(ROW(),COLUMN(KALINDO[QB])))</f>
        <v/>
      </c>
      <c r="Y837" s="46" t="str">
        <f ca="1">IF(KALINDO[[#This Row],[//]]="","",HYPERLINK("[../DB.xlsx]DB!e"&amp;MATCH(KALINDO[[#This Row],[concat]],[3]!db[NB NOTA_C],0)+1,"&gt;"))</f>
        <v/>
      </c>
      <c r="Z837" s="32" t="str">
        <f ca="1">IF(KALINDO[[#This Row],[ID NOTA]]="",INDIRECT(ADDRESS(ROW()-1,COLUMN())),KALINDO[[#This Row],[ID NOTA]])</f>
        <v>ID NOTA_H</v>
      </c>
    </row>
    <row r="838" spans="1:26" x14ac:dyDescent="0.25">
      <c r="A838" s="32"/>
      <c r="B838" s="29" t="str">
        <f>IF(KALINDO[[#This Row],[N_ID]]="","",INDEX(Table1[ID],MATCH(KALINDO[[#This Row],[N_ID]],Table1[N_ID],0)))</f>
        <v/>
      </c>
      <c r="C838" s="29" t="str">
        <f ca="1">IF(KALINDO[[#This Row],[//]]="","",HYPERLINK("[NOTA.xlsx]NOTA!D"&amp;KALINDO[[#This Row],[//]]+2,"&gt;"))</f>
        <v/>
      </c>
      <c r="D838" s="29" t="str">
        <f>IF(KALINDO[[#This Row],[ID NOTA]]="","",INDEX(Table1[QB],MATCH(KALINDO[[#This Row],[ID NOTA]],Table1[ID],0)))</f>
        <v/>
      </c>
      <c r="E83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38" s="29"/>
      <c r="G838" s="30" t="str">
        <f ca="1">IF(KALINDO[[#This Row],[N_ID]]="","",INDEX(INDIRECT($2:$2),KALINDO[[#This Row],[//]]))</f>
        <v/>
      </c>
      <c r="H838" s="30" t="str">
        <f ca="1">IF(KALINDO[[#This Row],[N_ID]]="","",INDEX(INDIRECT($2:$2),KALINDO[[#This Row],[//]]))</f>
        <v/>
      </c>
      <c r="I838" s="32" t="str">
        <f ca="1">IF(KALINDO[[#This Row],[N_ID]]="","",INDEX(INDIRECT($2:$2),KALINDO[[#This Row],[//]]))</f>
        <v/>
      </c>
      <c r="J838" s="32" t="str">
        <f ca="1">IF(KALINDO[[#This Row],[//]]="","",INDEX([3]!db[NB PAJAK],KALINDO[[#This Row],[stt]]-1))</f>
        <v/>
      </c>
      <c r="K838" s="29" t="str">
        <f ca="1">IF(KALINDO[[#This Row],[//]]="","",INDEX(INDIRECT($2:$2),KALINDO[[#This Row],[//]]))</f>
        <v/>
      </c>
      <c r="L838" s="29" t="str">
        <f ca="1">IF(KALINDO[[#This Row],[//]]="","",INDEX(INDIRECT($2:$2),KALINDO[[#This Row],[//]]))</f>
        <v/>
      </c>
      <c r="M838" s="29" t="str">
        <f ca="1">IF(KALINDO[[#This Row],[//]]="","",INDEX(INDIRECT($2:$2),KALINDO[[#This Row],[//]]))</f>
        <v/>
      </c>
      <c r="N838" s="33" t="str">
        <f ca="1">IF(KALINDO[[#This Row],[//]]="","",INDEX(INDIRECT($2:$2),KALINDO[[#This Row],[//]]))</f>
        <v/>
      </c>
      <c r="O838" s="44" t="str">
        <f ca="1">IF(KALINDO[[#This Row],[//]]="","",INDEX(INDIRECT($2:$2),KALINDO[[#This Row],[//]]))</f>
        <v/>
      </c>
      <c r="P838" s="44" t="str">
        <f ca="1">IF(KALINDO[[#This Row],[//]]="","",IF(INDEX(INDIRECT($2:$2),KALINDO[[#This Row],[//]])="","",INDEX(INDIRECT($2:$2),KALINDO[[#This Row],[//]])))</f>
        <v/>
      </c>
      <c r="Q838" s="33" t="str">
        <f ca="1">IF(KALINDO[[#This Row],[//]]="","",INDEX(INDIRECT($2:$2),KALINDO[[#This Row],[//]]))</f>
        <v/>
      </c>
      <c r="R8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3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38" s="45" t="str">
        <f ca="1">IF(KALINDO[[#This Row],[//]]="","",IF(INDEX(INDIRECT($2:$2),KALINDO[[#This Row],[//]])="","",INDEX(INDIRECT($2:$2),KALINDO[[#This Row],[//]])))</f>
        <v/>
      </c>
      <c r="U838" s="32" t="str">
        <f ca="1">IF(KALINDO[[#This Row],[//]]="","",INDEX(INDIRECT($2:$2),KALINDO[[#This Row],[//]]))</f>
        <v/>
      </c>
      <c r="V838" s="32" t="str">
        <f ca="1">LOWER(SUBSTITUTE(SUBSTITUTE(SUBSTITUTE(SUBSTITUTE(SUBSTITUTE(SUBSTITUTE(SUBSTITUTE(KALINDO[[#This Row],[N.B.nota]]," ",""),"-",""),"(",""),")",""),".",""),",",""),"/",""))</f>
        <v/>
      </c>
      <c r="W838" s="32" t="str">
        <f ca="1">IF(KALINDO[[#This Row],[concat]]="","",MATCH(KALINDO[[#This Row],[concat]],[3]!db[NB NOTA_C],0)+1)</f>
        <v/>
      </c>
      <c r="X838" s="32" t="str">
        <f ca="1">IF(KALINDO[[#This Row],[N.B.nota]]="","",ADDRESS(ROW(KALINDO[QB]),COLUMN(KALINDO[QB]))&amp;":"&amp;ADDRESS(ROW(),COLUMN(KALINDO[QB])))</f>
        <v/>
      </c>
      <c r="Y838" s="46" t="str">
        <f ca="1">IF(KALINDO[[#This Row],[//]]="","",HYPERLINK("[../DB.xlsx]DB!e"&amp;MATCH(KALINDO[[#This Row],[concat]],[3]!db[NB NOTA_C],0)+1,"&gt;"))</f>
        <v/>
      </c>
      <c r="Z838" s="32" t="str">
        <f ca="1">IF(KALINDO[[#This Row],[ID NOTA]]="",INDIRECT(ADDRESS(ROW()-1,COLUMN())),KALINDO[[#This Row],[ID NOTA]])</f>
        <v>ID NOTA_H</v>
      </c>
    </row>
    <row r="839" spans="1:26" x14ac:dyDescent="0.25">
      <c r="A839" s="32"/>
      <c r="B839" s="29" t="str">
        <f>IF(KALINDO[[#This Row],[N_ID]]="","",INDEX(Table1[ID],MATCH(KALINDO[[#This Row],[N_ID]],Table1[N_ID],0)))</f>
        <v/>
      </c>
      <c r="C839" s="29" t="str">
        <f ca="1">IF(KALINDO[[#This Row],[//]]="","",HYPERLINK("[NOTA.xlsx]NOTA!D"&amp;KALINDO[[#This Row],[//]]+2,"&gt;"))</f>
        <v/>
      </c>
      <c r="D839" s="29" t="str">
        <f>IF(KALINDO[[#This Row],[ID NOTA]]="","",INDEX(Table1[QB],MATCH(KALINDO[[#This Row],[ID NOTA]],Table1[ID],0)))</f>
        <v/>
      </c>
      <c r="E83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39" s="29"/>
      <c r="G839" s="30" t="str">
        <f ca="1">IF(KALINDO[[#This Row],[N_ID]]="","",INDEX(INDIRECT($2:$2),KALINDO[[#This Row],[//]]))</f>
        <v/>
      </c>
      <c r="H839" s="30" t="str">
        <f ca="1">IF(KALINDO[[#This Row],[N_ID]]="","",INDEX(INDIRECT($2:$2),KALINDO[[#This Row],[//]]))</f>
        <v/>
      </c>
      <c r="I839" s="32" t="str">
        <f ca="1">IF(KALINDO[[#This Row],[N_ID]]="","",INDEX(INDIRECT($2:$2),KALINDO[[#This Row],[//]]))</f>
        <v/>
      </c>
      <c r="J839" s="32" t="str">
        <f ca="1">IF(KALINDO[[#This Row],[//]]="","",INDEX([3]!db[NB PAJAK],KALINDO[[#This Row],[stt]]-1))</f>
        <v/>
      </c>
      <c r="K839" s="29" t="str">
        <f ca="1">IF(KALINDO[[#This Row],[//]]="","",INDEX(INDIRECT($2:$2),KALINDO[[#This Row],[//]]))</f>
        <v/>
      </c>
      <c r="L839" s="29" t="str">
        <f ca="1">IF(KALINDO[[#This Row],[//]]="","",INDEX(INDIRECT($2:$2),KALINDO[[#This Row],[//]]))</f>
        <v/>
      </c>
      <c r="M839" s="29" t="str">
        <f ca="1">IF(KALINDO[[#This Row],[//]]="","",INDEX(INDIRECT($2:$2),KALINDO[[#This Row],[//]]))</f>
        <v/>
      </c>
      <c r="N839" s="33" t="str">
        <f ca="1">IF(KALINDO[[#This Row],[//]]="","",INDEX(INDIRECT($2:$2),KALINDO[[#This Row],[//]]))</f>
        <v/>
      </c>
      <c r="O839" s="44" t="str">
        <f ca="1">IF(KALINDO[[#This Row],[//]]="","",INDEX(INDIRECT($2:$2),KALINDO[[#This Row],[//]]))</f>
        <v/>
      </c>
      <c r="P839" s="44" t="str">
        <f ca="1">IF(KALINDO[[#This Row],[//]]="","",IF(INDEX(INDIRECT($2:$2),KALINDO[[#This Row],[//]])="","",INDEX(INDIRECT($2:$2),KALINDO[[#This Row],[//]])))</f>
        <v/>
      </c>
      <c r="Q839" s="33" t="str">
        <f ca="1">IF(KALINDO[[#This Row],[//]]="","",INDEX(INDIRECT($2:$2),KALINDO[[#This Row],[//]]))</f>
        <v/>
      </c>
      <c r="R8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3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39" s="45" t="str">
        <f ca="1">IF(KALINDO[[#This Row],[//]]="","",IF(INDEX(INDIRECT($2:$2),KALINDO[[#This Row],[//]])="","",INDEX(INDIRECT($2:$2),KALINDO[[#This Row],[//]])))</f>
        <v/>
      </c>
      <c r="U839" s="32" t="str">
        <f ca="1">IF(KALINDO[[#This Row],[//]]="","",INDEX(INDIRECT($2:$2),KALINDO[[#This Row],[//]]))</f>
        <v/>
      </c>
      <c r="V839" s="32" t="str">
        <f ca="1">LOWER(SUBSTITUTE(SUBSTITUTE(SUBSTITUTE(SUBSTITUTE(SUBSTITUTE(SUBSTITUTE(SUBSTITUTE(KALINDO[[#This Row],[N.B.nota]]," ",""),"-",""),"(",""),")",""),".",""),",",""),"/",""))</f>
        <v/>
      </c>
      <c r="W839" s="32" t="str">
        <f ca="1">IF(KALINDO[[#This Row],[concat]]="","",MATCH(KALINDO[[#This Row],[concat]],[3]!db[NB NOTA_C],0)+1)</f>
        <v/>
      </c>
      <c r="X839" s="32" t="str">
        <f ca="1">IF(KALINDO[[#This Row],[N.B.nota]]="","",ADDRESS(ROW(KALINDO[QB]),COLUMN(KALINDO[QB]))&amp;":"&amp;ADDRESS(ROW(),COLUMN(KALINDO[QB])))</f>
        <v/>
      </c>
      <c r="Y839" s="46" t="str">
        <f ca="1">IF(KALINDO[[#This Row],[//]]="","",HYPERLINK("[../DB.xlsx]DB!e"&amp;MATCH(KALINDO[[#This Row],[concat]],[3]!db[NB NOTA_C],0)+1,"&gt;"))</f>
        <v/>
      </c>
      <c r="Z839" s="32" t="str">
        <f ca="1">IF(KALINDO[[#This Row],[ID NOTA]]="",INDIRECT(ADDRESS(ROW()-1,COLUMN())),KALINDO[[#This Row],[ID NOTA]])</f>
        <v>ID NOTA_H</v>
      </c>
    </row>
    <row r="840" spans="1:26" x14ac:dyDescent="0.25">
      <c r="A840" s="32"/>
      <c r="B840" s="29" t="str">
        <f>IF(KALINDO[[#This Row],[N_ID]]="","",INDEX(Table1[ID],MATCH(KALINDO[[#This Row],[N_ID]],Table1[N_ID],0)))</f>
        <v/>
      </c>
      <c r="C840" s="29" t="str">
        <f ca="1">IF(KALINDO[[#This Row],[//]]="","",HYPERLINK("[NOTA.xlsx]NOTA!D"&amp;KALINDO[[#This Row],[//]]+2,"&gt;"))</f>
        <v/>
      </c>
      <c r="D840" s="29" t="str">
        <f>IF(KALINDO[[#This Row],[ID NOTA]]="","",INDEX(Table1[QB],MATCH(KALINDO[[#This Row],[ID NOTA]],Table1[ID],0)))</f>
        <v/>
      </c>
      <c r="E84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40" s="29"/>
      <c r="G840" s="30" t="str">
        <f ca="1">IF(KALINDO[[#This Row],[N_ID]]="","",INDEX(INDIRECT($2:$2),KALINDO[[#This Row],[//]]))</f>
        <v/>
      </c>
      <c r="H840" s="30" t="str">
        <f ca="1">IF(KALINDO[[#This Row],[N_ID]]="","",INDEX(INDIRECT($2:$2),KALINDO[[#This Row],[//]]))</f>
        <v/>
      </c>
      <c r="I840" s="32" t="str">
        <f ca="1">IF(KALINDO[[#This Row],[N_ID]]="","",INDEX(INDIRECT($2:$2),KALINDO[[#This Row],[//]]))</f>
        <v/>
      </c>
      <c r="J840" s="32" t="str">
        <f ca="1">IF(KALINDO[[#This Row],[//]]="","",INDEX([3]!db[NB PAJAK],KALINDO[[#This Row],[stt]]-1))</f>
        <v/>
      </c>
      <c r="K840" s="29" t="str">
        <f ca="1">IF(KALINDO[[#This Row],[//]]="","",INDEX(INDIRECT($2:$2),KALINDO[[#This Row],[//]]))</f>
        <v/>
      </c>
      <c r="L840" s="29" t="str">
        <f ca="1">IF(KALINDO[[#This Row],[//]]="","",INDEX(INDIRECT($2:$2),KALINDO[[#This Row],[//]]))</f>
        <v/>
      </c>
      <c r="M840" s="29" t="str">
        <f ca="1">IF(KALINDO[[#This Row],[//]]="","",INDEX(INDIRECT($2:$2),KALINDO[[#This Row],[//]]))</f>
        <v/>
      </c>
      <c r="N840" s="33" t="str">
        <f ca="1">IF(KALINDO[[#This Row],[//]]="","",INDEX(INDIRECT($2:$2),KALINDO[[#This Row],[//]]))</f>
        <v/>
      </c>
      <c r="O840" s="44" t="str">
        <f ca="1">IF(KALINDO[[#This Row],[//]]="","",INDEX(INDIRECT($2:$2),KALINDO[[#This Row],[//]]))</f>
        <v/>
      </c>
      <c r="P840" s="44" t="str">
        <f ca="1">IF(KALINDO[[#This Row],[//]]="","",IF(INDEX(INDIRECT($2:$2),KALINDO[[#This Row],[//]])="","",INDEX(INDIRECT($2:$2),KALINDO[[#This Row],[//]])))</f>
        <v/>
      </c>
      <c r="Q840" s="33" t="str">
        <f ca="1">IF(KALINDO[[#This Row],[//]]="","",INDEX(INDIRECT($2:$2),KALINDO[[#This Row],[//]]))</f>
        <v/>
      </c>
      <c r="R8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4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40" s="45" t="str">
        <f ca="1">IF(KALINDO[[#This Row],[//]]="","",IF(INDEX(INDIRECT($2:$2),KALINDO[[#This Row],[//]])="","",INDEX(INDIRECT($2:$2),KALINDO[[#This Row],[//]])))</f>
        <v/>
      </c>
      <c r="U840" s="32" t="str">
        <f ca="1">IF(KALINDO[[#This Row],[//]]="","",INDEX(INDIRECT($2:$2),KALINDO[[#This Row],[//]]))</f>
        <v/>
      </c>
      <c r="V840" s="32" t="str">
        <f ca="1">LOWER(SUBSTITUTE(SUBSTITUTE(SUBSTITUTE(SUBSTITUTE(SUBSTITUTE(SUBSTITUTE(SUBSTITUTE(KALINDO[[#This Row],[N.B.nota]]," ",""),"-",""),"(",""),")",""),".",""),",",""),"/",""))</f>
        <v/>
      </c>
      <c r="W840" s="32" t="str">
        <f ca="1">IF(KALINDO[[#This Row],[concat]]="","",MATCH(KALINDO[[#This Row],[concat]],[3]!db[NB NOTA_C],0)+1)</f>
        <v/>
      </c>
      <c r="X840" s="32" t="str">
        <f ca="1">IF(KALINDO[[#This Row],[N.B.nota]]="","",ADDRESS(ROW(KALINDO[QB]),COLUMN(KALINDO[QB]))&amp;":"&amp;ADDRESS(ROW(),COLUMN(KALINDO[QB])))</f>
        <v/>
      </c>
      <c r="Y840" s="46" t="str">
        <f ca="1">IF(KALINDO[[#This Row],[//]]="","",HYPERLINK("[../DB.xlsx]DB!e"&amp;MATCH(KALINDO[[#This Row],[concat]],[3]!db[NB NOTA_C],0)+1,"&gt;"))</f>
        <v/>
      </c>
      <c r="Z840" s="32" t="str">
        <f ca="1">IF(KALINDO[[#This Row],[ID NOTA]]="",INDIRECT(ADDRESS(ROW()-1,COLUMN())),KALINDO[[#This Row],[ID NOTA]])</f>
        <v>ID NOTA_H</v>
      </c>
    </row>
    <row r="841" spans="1:26" x14ac:dyDescent="0.25">
      <c r="A841" s="32"/>
      <c r="B841" s="29" t="str">
        <f>IF(KALINDO[[#This Row],[N_ID]]="","",INDEX(Table1[ID],MATCH(KALINDO[[#This Row],[N_ID]],Table1[N_ID],0)))</f>
        <v/>
      </c>
      <c r="C841" s="29" t="str">
        <f ca="1">IF(KALINDO[[#This Row],[//]]="","",HYPERLINK("[NOTA.xlsx]NOTA!D"&amp;KALINDO[[#This Row],[//]]+2,"&gt;"))</f>
        <v/>
      </c>
      <c r="D841" s="29" t="str">
        <f>IF(KALINDO[[#This Row],[ID NOTA]]="","",INDEX(Table1[QB],MATCH(KALINDO[[#This Row],[ID NOTA]],Table1[ID],0)))</f>
        <v/>
      </c>
      <c r="E84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41" s="29"/>
      <c r="G841" s="30" t="str">
        <f ca="1">IF(KALINDO[[#This Row],[N_ID]]="","",INDEX(INDIRECT($2:$2),KALINDO[[#This Row],[//]]))</f>
        <v/>
      </c>
      <c r="H841" s="30" t="str">
        <f ca="1">IF(KALINDO[[#This Row],[N_ID]]="","",INDEX(INDIRECT($2:$2),KALINDO[[#This Row],[//]]))</f>
        <v/>
      </c>
      <c r="I841" s="32" t="str">
        <f ca="1">IF(KALINDO[[#This Row],[N_ID]]="","",INDEX(INDIRECT($2:$2),KALINDO[[#This Row],[//]]))</f>
        <v/>
      </c>
      <c r="J841" s="32" t="str">
        <f ca="1">IF(KALINDO[[#This Row],[//]]="","",INDEX([3]!db[NB PAJAK],KALINDO[[#This Row],[stt]]-1))</f>
        <v/>
      </c>
      <c r="K841" s="29" t="str">
        <f ca="1">IF(KALINDO[[#This Row],[//]]="","",INDEX(INDIRECT($2:$2),KALINDO[[#This Row],[//]]))</f>
        <v/>
      </c>
      <c r="L841" s="29" t="str">
        <f ca="1">IF(KALINDO[[#This Row],[//]]="","",INDEX(INDIRECT($2:$2),KALINDO[[#This Row],[//]]))</f>
        <v/>
      </c>
      <c r="M841" s="29" t="str">
        <f ca="1">IF(KALINDO[[#This Row],[//]]="","",INDEX(INDIRECT($2:$2),KALINDO[[#This Row],[//]]))</f>
        <v/>
      </c>
      <c r="N841" s="33" t="str">
        <f ca="1">IF(KALINDO[[#This Row],[//]]="","",INDEX(INDIRECT($2:$2),KALINDO[[#This Row],[//]]))</f>
        <v/>
      </c>
      <c r="O841" s="44" t="str">
        <f ca="1">IF(KALINDO[[#This Row],[//]]="","",INDEX(INDIRECT($2:$2),KALINDO[[#This Row],[//]]))</f>
        <v/>
      </c>
      <c r="P841" s="44" t="str">
        <f ca="1">IF(KALINDO[[#This Row],[//]]="","",IF(INDEX(INDIRECT($2:$2),KALINDO[[#This Row],[//]])="","",INDEX(INDIRECT($2:$2),KALINDO[[#This Row],[//]])))</f>
        <v/>
      </c>
      <c r="Q841" s="33" t="str">
        <f ca="1">IF(KALINDO[[#This Row],[//]]="","",INDEX(INDIRECT($2:$2),KALINDO[[#This Row],[//]]))</f>
        <v/>
      </c>
      <c r="R8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4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41" s="45" t="str">
        <f ca="1">IF(KALINDO[[#This Row],[//]]="","",IF(INDEX(INDIRECT($2:$2),KALINDO[[#This Row],[//]])="","",INDEX(INDIRECT($2:$2),KALINDO[[#This Row],[//]])))</f>
        <v/>
      </c>
      <c r="U841" s="32" t="str">
        <f ca="1">IF(KALINDO[[#This Row],[//]]="","",INDEX(INDIRECT($2:$2),KALINDO[[#This Row],[//]]))</f>
        <v/>
      </c>
      <c r="V841" s="32" t="str">
        <f ca="1">LOWER(SUBSTITUTE(SUBSTITUTE(SUBSTITUTE(SUBSTITUTE(SUBSTITUTE(SUBSTITUTE(SUBSTITUTE(KALINDO[[#This Row],[N.B.nota]]," ",""),"-",""),"(",""),")",""),".",""),",",""),"/",""))</f>
        <v/>
      </c>
      <c r="W841" s="32" t="str">
        <f ca="1">IF(KALINDO[[#This Row],[concat]]="","",MATCH(KALINDO[[#This Row],[concat]],[3]!db[NB NOTA_C],0)+1)</f>
        <v/>
      </c>
      <c r="X841" s="32" t="str">
        <f ca="1">IF(KALINDO[[#This Row],[N.B.nota]]="","",ADDRESS(ROW(KALINDO[QB]),COLUMN(KALINDO[QB]))&amp;":"&amp;ADDRESS(ROW(),COLUMN(KALINDO[QB])))</f>
        <v/>
      </c>
      <c r="Y841" s="46" t="str">
        <f ca="1">IF(KALINDO[[#This Row],[//]]="","",HYPERLINK("[../DB.xlsx]DB!e"&amp;MATCH(KALINDO[[#This Row],[concat]],[3]!db[NB NOTA_C],0)+1,"&gt;"))</f>
        <v/>
      </c>
      <c r="Z841" s="32" t="str">
        <f ca="1">IF(KALINDO[[#This Row],[ID NOTA]]="",INDIRECT(ADDRESS(ROW()-1,COLUMN())),KALINDO[[#This Row],[ID NOTA]])</f>
        <v>ID NOTA_H</v>
      </c>
    </row>
    <row r="842" spans="1:26" x14ac:dyDescent="0.25">
      <c r="A842" s="32"/>
      <c r="B842" s="29" t="str">
        <f>IF(KALINDO[[#This Row],[N_ID]]="","",INDEX(Table1[ID],MATCH(KALINDO[[#This Row],[N_ID]],Table1[N_ID],0)))</f>
        <v/>
      </c>
      <c r="C842" s="29" t="str">
        <f ca="1">IF(KALINDO[[#This Row],[//]]="","",HYPERLINK("[NOTA.xlsx]NOTA!D"&amp;KALINDO[[#This Row],[//]]+2,"&gt;"))</f>
        <v/>
      </c>
      <c r="D842" s="29" t="str">
        <f>IF(KALINDO[[#This Row],[ID NOTA]]="","",INDEX(Table1[QB],MATCH(KALINDO[[#This Row],[ID NOTA]],Table1[ID],0)))</f>
        <v/>
      </c>
      <c r="E84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42" s="29"/>
      <c r="G842" s="30" t="str">
        <f ca="1">IF(KALINDO[[#This Row],[N_ID]]="","",INDEX(INDIRECT($2:$2),KALINDO[[#This Row],[//]]))</f>
        <v/>
      </c>
      <c r="H842" s="30" t="str">
        <f ca="1">IF(KALINDO[[#This Row],[N_ID]]="","",INDEX(INDIRECT($2:$2),KALINDO[[#This Row],[//]]))</f>
        <v/>
      </c>
      <c r="I842" s="32" t="str">
        <f ca="1">IF(KALINDO[[#This Row],[N_ID]]="","",INDEX(INDIRECT($2:$2),KALINDO[[#This Row],[//]]))</f>
        <v/>
      </c>
      <c r="J842" s="32" t="str">
        <f ca="1">IF(KALINDO[[#This Row],[//]]="","",INDEX([3]!db[NB PAJAK],KALINDO[[#This Row],[stt]]-1))</f>
        <v/>
      </c>
      <c r="K842" s="29" t="str">
        <f ca="1">IF(KALINDO[[#This Row],[//]]="","",INDEX(INDIRECT($2:$2),KALINDO[[#This Row],[//]]))</f>
        <v/>
      </c>
      <c r="L842" s="29" t="str">
        <f ca="1">IF(KALINDO[[#This Row],[//]]="","",INDEX(INDIRECT($2:$2),KALINDO[[#This Row],[//]]))</f>
        <v/>
      </c>
      <c r="M842" s="29" t="str">
        <f ca="1">IF(KALINDO[[#This Row],[//]]="","",INDEX(INDIRECT($2:$2),KALINDO[[#This Row],[//]]))</f>
        <v/>
      </c>
      <c r="N842" s="33" t="str">
        <f ca="1">IF(KALINDO[[#This Row],[//]]="","",INDEX(INDIRECT($2:$2),KALINDO[[#This Row],[//]]))</f>
        <v/>
      </c>
      <c r="O842" s="44" t="str">
        <f ca="1">IF(KALINDO[[#This Row],[//]]="","",INDEX(INDIRECT($2:$2),KALINDO[[#This Row],[//]]))</f>
        <v/>
      </c>
      <c r="P842" s="44" t="str">
        <f ca="1">IF(KALINDO[[#This Row],[//]]="","",IF(INDEX(INDIRECT($2:$2),KALINDO[[#This Row],[//]])="","",INDEX(INDIRECT($2:$2),KALINDO[[#This Row],[//]])))</f>
        <v/>
      </c>
      <c r="Q842" s="33" t="str">
        <f ca="1">IF(KALINDO[[#This Row],[//]]="","",INDEX(INDIRECT($2:$2),KALINDO[[#This Row],[//]]))</f>
        <v/>
      </c>
      <c r="R8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4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42" s="45" t="str">
        <f ca="1">IF(KALINDO[[#This Row],[//]]="","",IF(INDEX(INDIRECT($2:$2),KALINDO[[#This Row],[//]])="","",INDEX(INDIRECT($2:$2),KALINDO[[#This Row],[//]])))</f>
        <v/>
      </c>
      <c r="U842" s="32" t="str">
        <f ca="1">IF(KALINDO[[#This Row],[//]]="","",INDEX(INDIRECT($2:$2),KALINDO[[#This Row],[//]]))</f>
        <v/>
      </c>
      <c r="V842" s="32" t="str">
        <f ca="1">LOWER(SUBSTITUTE(SUBSTITUTE(SUBSTITUTE(SUBSTITUTE(SUBSTITUTE(SUBSTITUTE(SUBSTITUTE(KALINDO[[#This Row],[N.B.nota]]," ",""),"-",""),"(",""),")",""),".",""),",",""),"/",""))</f>
        <v/>
      </c>
      <c r="W842" s="32" t="str">
        <f ca="1">IF(KALINDO[[#This Row],[concat]]="","",MATCH(KALINDO[[#This Row],[concat]],[3]!db[NB NOTA_C],0)+1)</f>
        <v/>
      </c>
      <c r="X842" s="32" t="str">
        <f ca="1">IF(KALINDO[[#This Row],[N.B.nota]]="","",ADDRESS(ROW(KALINDO[QB]),COLUMN(KALINDO[QB]))&amp;":"&amp;ADDRESS(ROW(),COLUMN(KALINDO[QB])))</f>
        <v/>
      </c>
      <c r="Y842" s="46" t="str">
        <f ca="1">IF(KALINDO[[#This Row],[//]]="","",HYPERLINK("[../DB.xlsx]DB!e"&amp;MATCH(KALINDO[[#This Row],[concat]],[3]!db[NB NOTA_C],0)+1,"&gt;"))</f>
        <v/>
      </c>
      <c r="Z842" s="32" t="str">
        <f ca="1">IF(KALINDO[[#This Row],[ID NOTA]]="",INDIRECT(ADDRESS(ROW()-1,COLUMN())),KALINDO[[#This Row],[ID NOTA]])</f>
        <v>ID NOTA_H</v>
      </c>
    </row>
    <row r="843" spans="1:26" x14ac:dyDescent="0.25">
      <c r="A843" s="32"/>
      <c r="B843" s="29" t="str">
        <f>IF(KALINDO[[#This Row],[N_ID]]="","",INDEX(Table1[ID],MATCH(KALINDO[[#This Row],[N_ID]],Table1[N_ID],0)))</f>
        <v/>
      </c>
      <c r="C843" s="29" t="str">
        <f ca="1">IF(KALINDO[[#This Row],[//]]="","",HYPERLINK("[NOTA.xlsx]NOTA!D"&amp;KALINDO[[#This Row],[//]]+2,"&gt;"))</f>
        <v/>
      </c>
      <c r="D843" s="29" t="str">
        <f>IF(KALINDO[[#This Row],[ID NOTA]]="","",INDEX(Table1[QB],MATCH(KALINDO[[#This Row],[ID NOTA]],Table1[ID],0)))</f>
        <v/>
      </c>
      <c r="E84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43" s="29"/>
      <c r="G843" s="30" t="str">
        <f ca="1">IF(KALINDO[[#This Row],[N_ID]]="","",INDEX(INDIRECT($2:$2),KALINDO[[#This Row],[//]]))</f>
        <v/>
      </c>
      <c r="H843" s="30" t="str">
        <f ca="1">IF(KALINDO[[#This Row],[N_ID]]="","",INDEX(INDIRECT($2:$2),KALINDO[[#This Row],[//]]))</f>
        <v/>
      </c>
      <c r="I843" s="32" t="str">
        <f ca="1">IF(KALINDO[[#This Row],[N_ID]]="","",INDEX(INDIRECT($2:$2),KALINDO[[#This Row],[//]]))</f>
        <v/>
      </c>
      <c r="J843" s="32" t="str">
        <f ca="1">IF(KALINDO[[#This Row],[//]]="","",INDEX([3]!db[NB PAJAK],KALINDO[[#This Row],[stt]]-1))</f>
        <v/>
      </c>
      <c r="K843" s="29" t="str">
        <f ca="1">IF(KALINDO[[#This Row],[//]]="","",INDEX(INDIRECT($2:$2),KALINDO[[#This Row],[//]]))</f>
        <v/>
      </c>
      <c r="L843" s="29" t="str">
        <f ca="1">IF(KALINDO[[#This Row],[//]]="","",INDEX(INDIRECT($2:$2),KALINDO[[#This Row],[//]]))</f>
        <v/>
      </c>
      <c r="M843" s="29" t="str">
        <f ca="1">IF(KALINDO[[#This Row],[//]]="","",INDEX(INDIRECT($2:$2),KALINDO[[#This Row],[//]]))</f>
        <v/>
      </c>
      <c r="N843" s="33" t="str">
        <f ca="1">IF(KALINDO[[#This Row],[//]]="","",INDEX(INDIRECT($2:$2),KALINDO[[#This Row],[//]]))</f>
        <v/>
      </c>
      <c r="O843" s="44" t="str">
        <f ca="1">IF(KALINDO[[#This Row],[//]]="","",INDEX(INDIRECT($2:$2),KALINDO[[#This Row],[//]]))</f>
        <v/>
      </c>
      <c r="P843" s="44" t="str">
        <f ca="1">IF(KALINDO[[#This Row],[//]]="","",IF(INDEX(INDIRECT($2:$2),KALINDO[[#This Row],[//]])="","",INDEX(INDIRECT($2:$2),KALINDO[[#This Row],[//]])))</f>
        <v/>
      </c>
      <c r="Q843" s="33" t="str">
        <f ca="1">IF(KALINDO[[#This Row],[//]]="","",INDEX(INDIRECT($2:$2),KALINDO[[#This Row],[//]]))</f>
        <v/>
      </c>
      <c r="R8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4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43" s="45" t="str">
        <f ca="1">IF(KALINDO[[#This Row],[//]]="","",IF(INDEX(INDIRECT($2:$2),KALINDO[[#This Row],[//]])="","",INDEX(INDIRECT($2:$2),KALINDO[[#This Row],[//]])))</f>
        <v/>
      </c>
      <c r="U843" s="32" t="str">
        <f ca="1">IF(KALINDO[[#This Row],[//]]="","",INDEX(INDIRECT($2:$2),KALINDO[[#This Row],[//]]))</f>
        <v/>
      </c>
      <c r="V843" s="32" t="str">
        <f ca="1">LOWER(SUBSTITUTE(SUBSTITUTE(SUBSTITUTE(SUBSTITUTE(SUBSTITUTE(SUBSTITUTE(SUBSTITUTE(KALINDO[[#This Row],[N.B.nota]]," ",""),"-",""),"(",""),")",""),".",""),",",""),"/",""))</f>
        <v/>
      </c>
      <c r="W843" s="32" t="str">
        <f ca="1">IF(KALINDO[[#This Row],[concat]]="","",MATCH(KALINDO[[#This Row],[concat]],[3]!db[NB NOTA_C],0)+1)</f>
        <v/>
      </c>
      <c r="X843" s="32" t="str">
        <f ca="1">IF(KALINDO[[#This Row],[N.B.nota]]="","",ADDRESS(ROW(KALINDO[QB]),COLUMN(KALINDO[QB]))&amp;":"&amp;ADDRESS(ROW(),COLUMN(KALINDO[QB])))</f>
        <v/>
      </c>
      <c r="Y843" s="46" t="str">
        <f ca="1">IF(KALINDO[[#This Row],[//]]="","",HYPERLINK("[../DB.xlsx]DB!e"&amp;MATCH(KALINDO[[#This Row],[concat]],[3]!db[NB NOTA_C],0)+1,"&gt;"))</f>
        <v/>
      </c>
      <c r="Z843" s="32" t="str">
        <f ca="1">IF(KALINDO[[#This Row],[ID NOTA]]="",INDIRECT(ADDRESS(ROW()-1,COLUMN())),KALINDO[[#This Row],[ID NOTA]])</f>
        <v>ID NOTA_H</v>
      </c>
    </row>
    <row r="844" spans="1:26" x14ac:dyDescent="0.25">
      <c r="A844" s="32"/>
      <c r="B844" s="29" t="str">
        <f>IF(KALINDO[[#This Row],[N_ID]]="","",INDEX(Table1[ID],MATCH(KALINDO[[#This Row],[N_ID]],Table1[N_ID],0)))</f>
        <v/>
      </c>
      <c r="C844" s="29" t="str">
        <f ca="1">IF(KALINDO[[#This Row],[//]]="","",HYPERLINK("[NOTA.xlsx]NOTA!D"&amp;KALINDO[[#This Row],[//]]+2,"&gt;"))</f>
        <v/>
      </c>
      <c r="D844" s="29" t="str">
        <f>IF(KALINDO[[#This Row],[ID NOTA]]="","",INDEX(Table1[QB],MATCH(KALINDO[[#This Row],[ID NOTA]],Table1[ID],0)))</f>
        <v/>
      </c>
      <c r="E84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44" s="29"/>
      <c r="G844" s="30" t="str">
        <f ca="1">IF(KALINDO[[#This Row],[N_ID]]="","",INDEX(INDIRECT($2:$2),KALINDO[[#This Row],[//]]))</f>
        <v/>
      </c>
      <c r="H844" s="30" t="str">
        <f ca="1">IF(KALINDO[[#This Row],[N_ID]]="","",INDEX(INDIRECT($2:$2),KALINDO[[#This Row],[//]]))</f>
        <v/>
      </c>
      <c r="I844" s="32" t="str">
        <f ca="1">IF(KALINDO[[#This Row],[N_ID]]="","",INDEX(INDIRECT($2:$2),KALINDO[[#This Row],[//]]))</f>
        <v/>
      </c>
      <c r="J844" s="32" t="str">
        <f ca="1">IF(KALINDO[[#This Row],[//]]="","",INDEX([3]!db[NB PAJAK],KALINDO[[#This Row],[stt]]-1))</f>
        <v/>
      </c>
      <c r="K844" s="29" t="str">
        <f ca="1">IF(KALINDO[[#This Row],[//]]="","",INDEX(INDIRECT($2:$2),KALINDO[[#This Row],[//]]))</f>
        <v/>
      </c>
      <c r="L844" s="29" t="str">
        <f ca="1">IF(KALINDO[[#This Row],[//]]="","",INDEX(INDIRECT($2:$2),KALINDO[[#This Row],[//]]))</f>
        <v/>
      </c>
      <c r="M844" s="29" t="str">
        <f ca="1">IF(KALINDO[[#This Row],[//]]="","",INDEX(INDIRECT($2:$2),KALINDO[[#This Row],[//]]))</f>
        <v/>
      </c>
      <c r="N844" s="33" t="str">
        <f ca="1">IF(KALINDO[[#This Row],[//]]="","",INDEX(INDIRECT($2:$2),KALINDO[[#This Row],[//]]))</f>
        <v/>
      </c>
      <c r="O844" s="44" t="str">
        <f ca="1">IF(KALINDO[[#This Row],[//]]="","",INDEX(INDIRECT($2:$2),KALINDO[[#This Row],[//]]))</f>
        <v/>
      </c>
      <c r="P844" s="44" t="str">
        <f ca="1">IF(KALINDO[[#This Row],[//]]="","",IF(INDEX(INDIRECT($2:$2),KALINDO[[#This Row],[//]])="","",INDEX(INDIRECT($2:$2),KALINDO[[#This Row],[//]])))</f>
        <v/>
      </c>
      <c r="Q844" s="33" t="str">
        <f ca="1">IF(KALINDO[[#This Row],[//]]="","",INDEX(INDIRECT($2:$2),KALINDO[[#This Row],[//]]))</f>
        <v/>
      </c>
      <c r="R8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4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44" s="45" t="str">
        <f ca="1">IF(KALINDO[[#This Row],[//]]="","",IF(INDEX(INDIRECT($2:$2),KALINDO[[#This Row],[//]])="","",INDEX(INDIRECT($2:$2),KALINDO[[#This Row],[//]])))</f>
        <v/>
      </c>
      <c r="U844" s="32" t="str">
        <f ca="1">IF(KALINDO[[#This Row],[//]]="","",INDEX(INDIRECT($2:$2),KALINDO[[#This Row],[//]]))</f>
        <v/>
      </c>
      <c r="V844" s="32" t="str">
        <f ca="1">LOWER(SUBSTITUTE(SUBSTITUTE(SUBSTITUTE(SUBSTITUTE(SUBSTITUTE(SUBSTITUTE(SUBSTITUTE(KALINDO[[#This Row],[N.B.nota]]," ",""),"-",""),"(",""),")",""),".",""),",",""),"/",""))</f>
        <v/>
      </c>
      <c r="W844" s="32" t="str">
        <f ca="1">IF(KALINDO[[#This Row],[concat]]="","",MATCH(KALINDO[[#This Row],[concat]],[3]!db[NB NOTA_C],0)+1)</f>
        <v/>
      </c>
      <c r="X844" s="32" t="str">
        <f ca="1">IF(KALINDO[[#This Row],[N.B.nota]]="","",ADDRESS(ROW(KALINDO[QB]),COLUMN(KALINDO[QB]))&amp;":"&amp;ADDRESS(ROW(),COLUMN(KALINDO[QB])))</f>
        <v/>
      </c>
      <c r="Y844" s="46" t="str">
        <f ca="1">IF(KALINDO[[#This Row],[//]]="","",HYPERLINK("[../DB.xlsx]DB!e"&amp;MATCH(KALINDO[[#This Row],[concat]],[3]!db[NB NOTA_C],0)+1,"&gt;"))</f>
        <v/>
      </c>
      <c r="Z844" s="32" t="str">
        <f ca="1">IF(KALINDO[[#This Row],[ID NOTA]]="",INDIRECT(ADDRESS(ROW()-1,COLUMN())),KALINDO[[#This Row],[ID NOTA]])</f>
        <v>ID NOTA_H</v>
      </c>
    </row>
    <row r="845" spans="1:26" x14ac:dyDescent="0.25">
      <c r="A845" s="32"/>
      <c r="B845" s="29" t="str">
        <f>IF(KALINDO[[#This Row],[N_ID]]="","",INDEX(Table1[ID],MATCH(KALINDO[[#This Row],[N_ID]],Table1[N_ID],0)))</f>
        <v/>
      </c>
      <c r="C845" s="29" t="str">
        <f ca="1">IF(KALINDO[[#This Row],[//]]="","",HYPERLINK("[NOTA.xlsx]NOTA!D"&amp;KALINDO[[#This Row],[//]]+2,"&gt;"))</f>
        <v/>
      </c>
      <c r="D845" s="29" t="str">
        <f>IF(KALINDO[[#This Row],[ID NOTA]]="","",INDEX(Table1[QB],MATCH(KALINDO[[#This Row],[ID NOTA]],Table1[ID],0)))</f>
        <v/>
      </c>
      <c r="E84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45" s="29"/>
      <c r="G845" s="30" t="str">
        <f ca="1">IF(KALINDO[[#This Row],[N_ID]]="","",INDEX(INDIRECT($2:$2),KALINDO[[#This Row],[//]]))</f>
        <v/>
      </c>
      <c r="H845" s="30" t="str">
        <f ca="1">IF(KALINDO[[#This Row],[N_ID]]="","",INDEX(INDIRECT($2:$2),KALINDO[[#This Row],[//]]))</f>
        <v/>
      </c>
      <c r="I845" s="32" t="str">
        <f ca="1">IF(KALINDO[[#This Row],[N_ID]]="","",INDEX(INDIRECT($2:$2),KALINDO[[#This Row],[//]]))</f>
        <v/>
      </c>
      <c r="J845" s="32" t="str">
        <f ca="1">IF(KALINDO[[#This Row],[//]]="","",INDEX([3]!db[NB PAJAK],KALINDO[[#This Row],[stt]]-1))</f>
        <v/>
      </c>
      <c r="K845" s="29" t="str">
        <f ca="1">IF(KALINDO[[#This Row],[//]]="","",INDEX(INDIRECT($2:$2),KALINDO[[#This Row],[//]]))</f>
        <v/>
      </c>
      <c r="L845" s="29" t="str">
        <f ca="1">IF(KALINDO[[#This Row],[//]]="","",INDEX(INDIRECT($2:$2),KALINDO[[#This Row],[//]]))</f>
        <v/>
      </c>
      <c r="M845" s="29" t="str">
        <f ca="1">IF(KALINDO[[#This Row],[//]]="","",INDEX(INDIRECT($2:$2),KALINDO[[#This Row],[//]]))</f>
        <v/>
      </c>
      <c r="N845" s="33" t="str">
        <f ca="1">IF(KALINDO[[#This Row],[//]]="","",INDEX(INDIRECT($2:$2),KALINDO[[#This Row],[//]]))</f>
        <v/>
      </c>
      <c r="O845" s="44" t="str">
        <f ca="1">IF(KALINDO[[#This Row],[//]]="","",INDEX(INDIRECT($2:$2),KALINDO[[#This Row],[//]]))</f>
        <v/>
      </c>
      <c r="P845" s="44" t="str">
        <f ca="1">IF(KALINDO[[#This Row],[//]]="","",IF(INDEX(INDIRECT($2:$2),KALINDO[[#This Row],[//]])="","",INDEX(INDIRECT($2:$2),KALINDO[[#This Row],[//]])))</f>
        <v/>
      </c>
      <c r="Q845" s="33" t="str">
        <f ca="1">IF(KALINDO[[#This Row],[//]]="","",INDEX(INDIRECT($2:$2),KALINDO[[#This Row],[//]]))</f>
        <v/>
      </c>
      <c r="R8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4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45" s="45" t="str">
        <f ca="1">IF(KALINDO[[#This Row],[//]]="","",IF(INDEX(INDIRECT($2:$2),KALINDO[[#This Row],[//]])="","",INDEX(INDIRECT($2:$2),KALINDO[[#This Row],[//]])))</f>
        <v/>
      </c>
      <c r="U845" s="32" t="str">
        <f ca="1">IF(KALINDO[[#This Row],[//]]="","",INDEX(INDIRECT($2:$2),KALINDO[[#This Row],[//]]))</f>
        <v/>
      </c>
      <c r="V845" s="32" t="str">
        <f ca="1">LOWER(SUBSTITUTE(SUBSTITUTE(SUBSTITUTE(SUBSTITUTE(SUBSTITUTE(SUBSTITUTE(SUBSTITUTE(KALINDO[[#This Row],[N.B.nota]]," ",""),"-",""),"(",""),")",""),".",""),",",""),"/",""))</f>
        <v/>
      </c>
      <c r="W845" s="32" t="str">
        <f ca="1">IF(KALINDO[[#This Row],[concat]]="","",MATCH(KALINDO[[#This Row],[concat]],[3]!db[NB NOTA_C],0)+1)</f>
        <v/>
      </c>
      <c r="X845" s="32" t="str">
        <f ca="1">IF(KALINDO[[#This Row],[N.B.nota]]="","",ADDRESS(ROW(KALINDO[QB]),COLUMN(KALINDO[QB]))&amp;":"&amp;ADDRESS(ROW(),COLUMN(KALINDO[QB])))</f>
        <v/>
      </c>
      <c r="Y845" s="46" t="str">
        <f ca="1">IF(KALINDO[[#This Row],[//]]="","",HYPERLINK("[../DB.xlsx]DB!e"&amp;MATCH(KALINDO[[#This Row],[concat]],[3]!db[NB NOTA_C],0)+1,"&gt;"))</f>
        <v/>
      </c>
      <c r="Z845" s="32" t="str">
        <f ca="1">IF(KALINDO[[#This Row],[ID NOTA]]="",INDIRECT(ADDRESS(ROW()-1,COLUMN())),KALINDO[[#This Row],[ID NOTA]])</f>
        <v>ID NOTA_H</v>
      </c>
    </row>
    <row r="846" spans="1:26" x14ac:dyDescent="0.25">
      <c r="A846" s="32"/>
      <c r="B846" s="29" t="str">
        <f>IF(KALINDO[[#This Row],[N_ID]]="","",INDEX(Table1[ID],MATCH(KALINDO[[#This Row],[N_ID]],Table1[N_ID],0)))</f>
        <v/>
      </c>
      <c r="C846" s="29" t="str">
        <f ca="1">IF(KALINDO[[#This Row],[//]]="","",HYPERLINK("[NOTA.xlsx]NOTA!D"&amp;KALINDO[[#This Row],[//]]+2,"&gt;"))</f>
        <v/>
      </c>
      <c r="D846" s="29" t="str">
        <f>IF(KALINDO[[#This Row],[ID NOTA]]="","",INDEX(Table1[QB],MATCH(KALINDO[[#This Row],[ID NOTA]],Table1[ID],0)))</f>
        <v/>
      </c>
      <c r="E84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46" s="29"/>
      <c r="G846" s="30" t="str">
        <f ca="1">IF(KALINDO[[#This Row],[N_ID]]="","",INDEX(INDIRECT($2:$2),KALINDO[[#This Row],[//]]))</f>
        <v/>
      </c>
      <c r="H846" s="30" t="str">
        <f ca="1">IF(KALINDO[[#This Row],[N_ID]]="","",INDEX(INDIRECT($2:$2),KALINDO[[#This Row],[//]]))</f>
        <v/>
      </c>
      <c r="I846" s="32" t="str">
        <f ca="1">IF(KALINDO[[#This Row],[N_ID]]="","",INDEX(INDIRECT($2:$2),KALINDO[[#This Row],[//]]))</f>
        <v/>
      </c>
      <c r="J846" s="32" t="str">
        <f ca="1">IF(KALINDO[[#This Row],[//]]="","",INDEX([3]!db[NB PAJAK],KALINDO[[#This Row],[stt]]-1))</f>
        <v/>
      </c>
      <c r="K846" s="29" t="str">
        <f ca="1">IF(KALINDO[[#This Row],[//]]="","",INDEX(INDIRECT($2:$2),KALINDO[[#This Row],[//]]))</f>
        <v/>
      </c>
      <c r="L846" s="29" t="str">
        <f ca="1">IF(KALINDO[[#This Row],[//]]="","",INDEX(INDIRECT($2:$2),KALINDO[[#This Row],[//]]))</f>
        <v/>
      </c>
      <c r="M846" s="29" t="str">
        <f ca="1">IF(KALINDO[[#This Row],[//]]="","",INDEX(INDIRECT($2:$2),KALINDO[[#This Row],[//]]))</f>
        <v/>
      </c>
      <c r="N846" s="33" t="str">
        <f ca="1">IF(KALINDO[[#This Row],[//]]="","",INDEX(INDIRECT($2:$2),KALINDO[[#This Row],[//]]))</f>
        <v/>
      </c>
      <c r="O846" s="44" t="str">
        <f ca="1">IF(KALINDO[[#This Row],[//]]="","",INDEX(INDIRECT($2:$2),KALINDO[[#This Row],[//]]))</f>
        <v/>
      </c>
      <c r="P846" s="44" t="str">
        <f ca="1">IF(KALINDO[[#This Row],[//]]="","",IF(INDEX(INDIRECT($2:$2),KALINDO[[#This Row],[//]])="","",INDEX(INDIRECT($2:$2),KALINDO[[#This Row],[//]])))</f>
        <v/>
      </c>
      <c r="Q846" s="33" t="str">
        <f ca="1">IF(KALINDO[[#This Row],[//]]="","",INDEX(INDIRECT($2:$2),KALINDO[[#This Row],[//]]))</f>
        <v/>
      </c>
      <c r="R8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4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46" s="45" t="str">
        <f ca="1">IF(KALINDO[[#This Row],[//]]="","",IF(INDEX(INDIRECT($2:$2),KALINDO[[#This Row],[//]])="","",INDEX(INDIRECT($2:$2),KALINDO[[#This Row],[//]])))</f>
        <v/>
      </c>
      <c r="U846" s="32" t="str">
        <f ca="1">IF(KALINDO[[#This Row],[//]]="","",INDEX(INDIRECT($2:$2),KALINDO[[#This Row],[//]]))</f>
        <v/>
      </c>
      <c r="V846" s="32" t="str">
        <f ca="1">LOWER(SUBSTITUTE(SUBSTITUTE(SUBSTITUTE(SUBSTITUTE(SUBSTITUTE(SUBSTITUTE(SUBSTITUTE(KALINDO[[#This Row],[N.B.nota]]," ",""),"-",""),"(",""),")",""),".",""),",",""),"/",""))</f>
        <v/>
      </c>
      <c r="W846" s="32" t="str">
        <f ca="1">IF(KALINDO[[#This Row],[concat]]="","",MATCH(KALINDO[[#This Row],[concat]],[3]!db[NB NOTA_C],0)+1)</f>
        <v/>
      </c>
      <c r="X846" s="32" t="str">
        <f ca="1">IF(KALINDO[[#This Row],[N.B.nota]]="","",ADDRESS(ROW(KALINDO[QB]),COLUMN(KALINDO[QB]))&amp;":"&amp;ADDRESS(ROW(),COLUMN(KALINDO[QB])))</f>
        <v/>
      </c>
      <c r="Y846" s="46" t="str">
        <f ca="1">IF(KALINDO[[#This Row],[//]]="","",HYPERLINK("[../DB.xlsx]DB!e"&amp;MATCH(KALINDO[[#This Row],[concat]],[3]!db[NB NOTA_C],0)+1,"&gt;"))</f>
        <v/>
      </c>
      <c r="Z846" s="32" t="str">
        <f ca="1">IF(KALINDO[[#This Row],[ID NOTA]]="",INDIRECT(ADDRESS(ROW()-1,COLUMN())),KALINDO[[#This Row],[ID NOTA]])</f>
        <v>ID NOTA_H</v>
      </c>
    </row>
    <row r="847" spans="1:26" x14ac:dyDescent="0.25">
      <c r="A847" s="32"/>
      <c r="B847" s="29" t="str">
        <f>IF(KALINDO[[#This Row],[N_ID]]="","",INDEX(Table1[ID],MATCH(KALINDO[[#This Row],[N_ID]],Table1[N_ID],0)))</f>
        <v/>
      </c>
      <c r="C847" s="29" t="str">
        <f ca="1">IF(KALINDO[[#This Row],[//]]="","",HYPERLINK("[NOTA.xlsx]NOTA!D"&amp;KALINDO[[#This Row],[//]]+2,"&gt;"))</f>
        <v/>
      </c>
      <c r="D847" s="29" t="str">
        <f>IF(KALINDO[[#This Row],[ID NOTA]]="","",INDEX(Table1[QB],MATCH(KALINDO[[#This Row],[ID NOTA]],Table1[ID],0)))</f>
        <v/>
      </c>
      <c r="E84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47" s="29"/>
      <c r="G847" s="30" t="str">
        <f ca="1">IF(KALINDO[[#This Row],[N_ID]]="","",INDEX(INDIRECT($2:$2),KALINDO[[#This Row],[//]]))</f>
        <v/>
      </c>
      <c r="H847" s="30" t="str">
        <f ca="1">IF(KALINDO[[#This Row],[N_ID]]="","",INDEX(INDIRECT($2:$2),KALINDO[[#This Row],[//]]))</f>
        <v/>
      </c>
      <c r="I847" s="32" t="str">
        <f ca="1">IF(KALINDO[[#This Row],[N_ID]]="","",INDEX(INDIRECT($2:$2),KALINDO[[#This Row],[//]]))</f>
        <v/>
      </c>
      <c r="J847" s="32" t="str">
        <f ca="1">IF(KALINDO[[#This Row],[//]]="","",INDEX([3]!db[NB PAJAK],KALINDO[[#This Row],[stt]]-1))</f>
        <v/>
      </c>
      <c r="K847" s="29" t="str">
        <f ca="1">IF(KALINDO[[#This Row],[//]]="","",INDEX(INDIRECT($2:$2),KALINDO[[#This Row],[//]]))</f>
        <v/>
      </c>
      <c r="L847" s="29" t="str">
        <f ca="1">IF(KALINDO[[#This Row],[//]]="","",INDEX(INDIRECT($2:$2),KALINDO[[#This Row],[//]]))</f>
        <v/>
      </c>
      <c r="M847" s="29" t="str">
        <f ca="1">IF(KALINDO[[#This Row],[//]]="","",INDEX(INDIRECT($2:$2),KALINDO[[#This Row],[//]]))</f>
        <v/>
      </c>
      <c r="N847" s="33" t="str">
        <f ca="1">IF(KALINDO[[#This Row],[//]]="","",INDEX(INDIRECT($2:$2),KALINDO[[#This Row],[//]]))</f>
        <v/>
      </c>
      <c r="O847" s="44" t="str">
        <f ca="1">IF(KALINDO[[#This Row],[//]]="","",INDEX(INDIRECT($2:$2),KALINDO[[#This Row],[//]]))</f>
        <v/>
      </c>
      <c r="P847" s="44" t="str">
        <f ca="1">IF(KALINDO[[#This Row],[//]]="","",IF(INDEX(INDIRECT($2:$2),KALINDO[[#This Row],[//]])="","",INDEX(INDIRECT($2:$2),KALINDO[[#This Row],[//]])))</f>
        <v/>
      </c>
      <c r="Q847" s="33" t="str">
        <f ca="1">IF(KALINDO[[#This Row],[//]]="","",INDEX(INDIRECT($2:$2),KALINDO[[#This Row],[//]]))</f>
        <v/>
      </c>
      <c r="R8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4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47" s="45" t="str">
        <f ca="1">IF(KALINDO[[#This Row],[//]]="","",IF(INDEX(INDIRECT($2:$2),KALINDO[[#This Row],[//]])="","",INDEX(INDIRECT($2:$2),KALINDO[[#This Row],[//]])))</f>
        <v/>
      </c>
      <c r="U847" s="32" t="str">
        <f ca="1">IF(KALINDO[[#This Row],[//]]="","",INDEX(INDIRECT($2:$2),KALINDO[[#This Row],[//]]))</f>
        <v/>
      </c>
      <c r="V847" s="32" t="str">
        <f ca="1">LOWER(SUBSTITUTE(SUBSTITUTE(SUBSTITUTE(SUBSTITUTE(SUBSTITUTE(SUBSTITUTE(SUBSTITUTE(KALINDO[[#This Row],[N.B.nota]]," ",""),"-",""),"(",""),")",""),".",""),",",""),"/",""))</f>
        <v/>
      </c>
      <c r="W847" s="32" t="str">
        <f ca="1">IF(KALINDO[[#This Row],[concat]]="","",MATCH(KALINDO[[#This Row],[concat]],[3]!db[NB NOTA_C],0)+1)</f>
        <v/>
      </c>
      <c r="X847" s="32" t="str">
        <f ca="1">IF(KALINDO[[#This Row],[N.B.nota]]="","",ADDRESS(ROW(KALINDO[QB]),COLUMN(KALINDO[QB]))&amp;":"&amp;ADDRESS(ROW(),COLUMN(KALINDO[QB])))</f>
        <v/>
      </c>
      <c r="Y847" s="46" t="str">
        <f ca="1">IF(KALINDO[[#This Row],[//]]="","",HYPERLINK("[../DB.xlsx]DB!e"&amp;MATCH(KALINDO[[#This Row],[concat]],[3]!db[NB NOTA_C],0)+1,"&gt;"))</f>
        <v/>
      </c>
      <c r="Z847" s="32" t="str">
        <f ca="1">IF(KALINDO[[#This Row],[ID NOTA]]="",INDIRECT(ADDRESS(ROW()-1,COLUMN())),KALINDO[[#This Row],[ID NOTA]])</f>
        <v>ID NOTA_H</v>
      </c>
    </row>
    <row r="848" spans="1:26" x14ac:dyDescent="0.25">
      <c r="A848" s="32"/>
      <c r="B848" s="29" t="str">
        <f>IF(KALINDO[[#This Row],[N_ID]]="","",INDEX(Table1[ID],MATCH(KALINDO[[#This Row],[N_ID]],Table1[N_ID],0)))</f>
        <v/>
      </c>
      <c r="C848" s="29" t="str">
        <f ca="1">IF(KALINDO[[#This Row],[//]]="","",HYPERLINK("[NOTA.xlsx]NOTA!D"&amp;KALINDO[[#This Row],[//]]+2,"&gt;"))</f>
        <v/>
      </c>
      <c r="D848" s="29" t="str">
        <f>IF(KALINDO[[#This Row],[ID NOTA]]="","",INDEX(Table1[QB],MATCH(KALINDO[[#This Row],[ID NOTA]],Table1[ID],0)))</f>
        <v/>
      </c>
      <c r="E84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48" s="29"/>
      <c r="G848" s="30" t="str">
        <f ca="1">IF(KALINDO[[#This Row],[N_ID]]="","",INDEX(INDIRECT($2:$2),KALINDO[[#This Row],[//]]))</f>
        <v/>
      </c>
      <c r="H848" s="30" t="str">
        <f ca="1">IF(KALINDO[[#This Row],[N_ID]]="","",INDEX(INDIRECT($2:$2),KALINDO[[#This Row],[//]]))</f>
        <v/>
      </c>
      <c r="I848" s="32" t="str">
        <f ca="1">IF(KALINDO[[#This Row],[N_ID]]="","",INDEX(INDIRECT($2:$2),KALINDO[[#This Row],[//]]))</f>
        <v/>
      </c>
      <c r="J848" s="32" t="str">
        <f ca="1">IF(KALINDO[[#This Row],[//]]="","",INDEX([3]!db[NB PAJAK],KALINDO[[#This Row],[stt]]-1))</f>
        <v/>
      </c>
      <c r="K848" s="29" t="str">
        <f ca="1">IF(KALINDO[[#This Row],[//]]="","",INDEX(INDIRECT($2:$2),KALINDO[[#This Row],[//]]))</f>
        <v/>
      </c>
      <c r="L848" s="29" t="str">
        <f ca="1">IF(KALINDO[[#This Row],[//]]="","",INDEX(INDIRECT($2:$2),KALINDO[[#This Row],[//]]))</f>
        <v/>
      </c>
      <c r="M848" s="29" t="str">
        <f ca="1">IF(KALINDO[[#This Row],[//]]="","",INDEX(INDIRECT($2:$2),KALINDO[[#This Row],[//]]))</f>
        <v/>
      </c>
      <c r="N848" s="33" t="str">
        <f ca="1">IF(KALINDO[[#This Row],[//]]="","",INDEX(INDIRECT($2:$2),KALINDO[[#This Row],[//]]))</f>
        <v/>
      </c>
      <c r="O848" s="44" t="str">
        <f ca="1">IF(KALINDO[[#This Row],[//]]="","",INDEX(INDIRECT($2:$2),KALINDO[[#This Row],[//]]))</f>
        <v/>
      </c>
      <c r="P848" s="44" t="str">
        <f ca="1">IF(KALINDO[[#This Row],[//]]="","",IF(INDEX(INDIRECT($2:$2),KALINDO[[#This Row],[//]])="","",INDEX(INDIRECT($2:$2),KALINDO[[#This Row],[//]])))</f>
        <v/>
      </c>
      <c r="Q848" s="33" t="str">
        <f ca="1">IF(KALINDO[[#This Row],[//]]="","",INDEX(INDIRECT($2:$2),KALINDO[[#This Row],[//]]))</f>
        <v/>
      </c>
      <c r="R8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4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48" s="45" t="str">
        <f ca="1">IF(KALINDO[[#This Row],[//]]="","",IF(INDEX(INDIRECT($2:$2),KALINDO[[#This Row],[//]])="","",INDEX(INDIRECT($2:$2),KALINDO[[#This Row],[//]])))</f>
        <v/>
      </c>
      <c r="U848" s="32" t="str">
        <f ca="1">IF(KALINDO[[#This Row],[//]]="","",INDEX(INDIRECT($2:$2),KALINDO[[#This Row],[//]]))</f>
        <v/>
      </c>
      <c r="V848" s="32" t="str">
        <f ca="1">LOWER(SUBSTITUTE(SUBSTITUTE(SUBSTITUTE(SUBSTITUTE(SUBSTITUTE(SUBSTITUTE(SUBSTITUTE(KALINDO[[#This Row],[N.B.nota]]," ",""),"-",""),"(",""),")",""),".",""),",",""),"/",""))</f>
        <v/>
      </c>
      <c r="W848" s="32" t="str">
        <f ca="1">IF(KALINDO[[#This Row],[concat]]="","",MATCH(KALINDO[[#This Row],[concat]],[3]!db[NB NOTA_C],0)+1)</f>
        <v/>
      </c>
      <c r="X848" s="32" t="str">
        <f ca="1">IF(KALINDO[[#This Row],[N.B.nota]]="","",ADDRESS(ROW(KALINDO[QB]),COLUMN(KALINDO[QB]))&amp;":"&amp;ADDRESS(ROW(),COLUMN(KALINDO[QB])))</f>
        <v/>
      </c>
      <c r="Y848" s="46" t="str">
        <f ca="1">IF(KALINDO[[#This Row],[//]]="","",HYPERLINK("[../DB.xlsx]DB!e"&amp;MATCH(KALINDO[[#This Row],[concat]],[3]!db[NB NOTA_C],0)+1,"&gt;"))</f>
        <v/>
      </c>
      <c r="Z848" s="32" t="str">
        <f ca="1">IF(KALINDO[[#This Row],[ID NOTA]]="",INDIRECT(ADDRESS(ROW()-1,COLUMN())),KALINDO[[#This Row],[ID NOTA]])</f>
        <v>ID NOTA_H</v>
      </c>
    </row>
    <row r="849" spans="1:26" x14ac:dyDescent="0.25">
      <c r="A849" s="32"/>
      <c r="B849" s="29" t="str">
        <f>IF(KALINDO[[#This Row],[N_ID]]="","",INDEX(Table1[ID],MATCH(KALINDO[[#This Row],[N_ID]],Table1[N_ID],0)))</f>
        <v/>
      </c>
      <c r="C849" s="29" t="str">
        <f ca="1">IF(KALINDO[[#This Row],[//]]="","",HYPERLINK("[NOTA.xlsx]NOTA!D"&amp;KALINDO[[#This Row],[//]]+2,"&gt;"))</f>
        <v/>
      </c>
      <c r="D849" s="29" t="str">
        <f>IF(KALINDO[[#This Row],[ID NOTA]]="","",INDEX(Table1[QB],MATCH(KALINDO[[#This Row],[ID NOTA]],Table1[ID],0)))</f>
        <v/>
      </c>
      <c r="E84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49" s="29"/>
      <c r="G849" s="30" t="str">
        <f ca="1">IF(KALINDO[[#This Row],[N_ID]]="","",INDEX(INDIRECT($2:$2),KALINDO[[#This Row],[//]]))</f>
        <v/>
      </c>
      <c r="H849" s="30" t="str">
        <f ca="1">IF(KALINDO[[#This Row],[N_ID]]="","",INDEX(INDIRECT($2:$2),KALINDO[[#This Row],[//]]))</f>
        <v/>
      </c>
      <c r="I849" s="32" t="str">
        <f ca="1">IF(KALINDO[[#This Row],[N_ID]]="","",INDEX(INDIRECT($2:$2),KALINDO[[#This Row],[//]]))</f>
        <v/>
      </c>
      <c r="J849" s="32" t="str">
        <f ca="1">IF(KALINDO[[#This Row],[//]]="","",INDEX([3]!db[NB PAJAK],KALINDO[[#This Row],[stt]]-1))</f>
        <v/>
      </c>
      <c r="K849" s="29" t="str">
        <f ca="1">IF(KALINDO[[#This Row],[//]]="","",INDEX(INDIRECT($2:$2),KALINDO[[#This Row],[//]]))</f>
        <v/>
      </c>
      <c r="L849" s="29" t="str">
        <f ca="1">IF(KALINDO[[#This Row],[//]]="","",INDEX(INDIRECT($2:$2),KALINDO[[#This Row],[//]]))</f>
        <v/>
      </c>
      <c r="M849" s="29" t="str">
        <f ca="1">IF(KALINDO[[#This Row],[//]]="","",INDEX(INDIRECT($2:$2),KALINDO[[#This Row],[//]]))</f>
        <v/>
      </c>
      <c r="N849" s="33" t="str">
        <f ca="1">IF(KALINDO[[#This Row],[//]]="","",INDEX(INDIRECT($2:$2),KALINDO[[#This Row],[//]]))</f>
        <v/>
      </c>
      <c r="O849" s="44" t="str">
        <f ca="1">IF(KALINDO[[#This Row],[//]]="","",INDEX(INDIRECT($2:$2),KALINDO[[#This Row],[//]]))</f>
        <v/>
      </c>
      <c r="P849" s="44" t="str">
        <f ca="1">IF(KALINDO[[#This Row],[//]]="","",IF(INDEX(INDIRECT($2:$2),KALINDO[[#This Row],[//]])="","",INDEX(INDIRECT($2:$2),KALINDO[[#This Row],[//]])))</f>
        <v/>
      </c>
      <c r="Q849" s="33" t="str">
        <f ca="1">IF(KALINDO[[#This Row],[//]]="","",INDEX(INDIRECT($2:$2),KALINDO[[#This Row],[//]]))</f>
        <v/>
      </c>
      <c r="R8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4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49" s="45" t="str">
        <f ca="1">IF(KALINDO[[#This Row],[//]]="","",IF(INDEX(INDIRECT($2:$2),KALINDO[[#This Row],[//]])="","",INDEX(INDIRECT($2:$2),KALINDO[[#This Row],[//]])))</f>
        <v/>
      </c>
      <c r="U849" s="32" t="str">
        <f ca="1">IF(KALINDO[[#This Row],[//]]="","",INDEX(INDIRECT($2:$2),KALINDO[[#This Row],[//]]))</f>
        <v/>
      </c>
      <c r="V849" s="32" t="str">
        <f ca="1">LOWER(SUBSTITUTE(SUBSTITUTE(SUBSTITUTE(SUBSTITUTE(SUBSTITUTE(SUBSTITUTE(SUBSTITUTE(KALINDO[[#This Row],[N.B.nota]]," ",""),"-",""),"(",""),")",""),".",""),",",""),"/",""))</f>
        <v/>
      </c>
      <c r="W849" s="32" t="str">
        <f ca="1">IF(KALINDO[[#This Row],[concat]]="","",MATCH(KALINDO[[#This Row],[concat]],[3]!db[NB NOTA_C],0)+1)</f>
        <v/>
      </c>
      <c r="X849" s="32" t="str">
        <f ca="1">IF(KALINDO[[#This Row],[N.B.nota]]="","",ADDRESS(ROW(KALINDO[QB]),COLUMN(KALINDO[QB]))&amp;":"&amp;ADDRESS(ROW(),COLUMN(KALINDO[QB])))</f>
        <v/>
      </c>
      <c r="Y849" s="46" t="str">
        <f ca="1">IF(KALINDO[[#This Row],[//]]="","",HYPERLINK("[../DB.xlsx]DB!e"&amp;MATCH(KALINDO[[#This Row],[concat]],[3]!db[NB NOTA_C],0)+1,"&gt;"))</f>
        <v/>
      </c>
      <c r="Z849" s="32" t="str">
        <f ca="1">IF(KALINDO[[#This Row],[ID NOTA]]="",INDIRECT(ADDRESS(ROW()-1,COLUMN())),KALINDO[[#This Row],[ID NOTA]])</f>
        <v>ID NOTA_H</v>
      </c>
    </row>
    <row r="850" spans="1:26" x14ac:dyDescent="0.25">
      <c r="A850" s="32"/>
      <c r="B850" s="29" t="str">
        <f>IF(KALINDO[[#This Row],[N_ID]]="","",INDEX(Table1[ID],MATCH(KALINDO[[#This Row],[N_ID]],Table1[N_ID],0)))</f>
        <v/>
      </c>
      <c r="C850" s="29" t="str">
        <f ca="1">IF(KALINDO[[#This Row],[//]]="","",HYPERLINK("[NOTA.xlsx]NOTA!D"&amp;KALINDO[[#This Row],[//]]+2,"&gt;"))</f>
        <v/>
      </c>
      <c r="D850" s="29" t="str">
        <f>IF(KALINDO[[#This Row],[ID NOTA]]="","",INDEX(Table1[QB],MATCH(KALINDO[[#This Row],[ID NOTA]],Table1[ID],0)))</f>
        <v/>
      </c>
      <c r="E85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50" s="29"/>
      <c r="G850" s="30" t="str">
        <f ca="1">IF(KALINDO[[#This Row],[N_ID]]="","",INDEX(INDIRECT($2:$2),KALINDO[[#This Row],[//]]))</f>
        <v/>
      </c>
      <c r="H850" s="30" t="str">
        <f ca="1">IF(KALINDO[[#This Row],[N_ID]]="","",INDEX(INDIRECT($2:$2),KALINDO[[#This Row],[//]]))</f>
        <v/>
      </c>
      <c r="I850" s="32" t="str">
        <f ca="1">IF(KALINDO[[#This Row],[N_ID]]="","",INDEX(INDIRECT($2:$2),KALINDO[[#This Row],[//]]))</f>
        <v/>
      </c>
      <c r="J850" s="32" t="str">
        <f ca="1">IF(KALINDO[[#This Row],[//]]="","",INDEX([3]!db[NB PAJAK],KALINDO[[#This Row],[stt]]-1))</f>
        <v/>
      </c>
      <c r="K850" s="29" t="str">
        <f ca="1">IF(KALINDO[[#This Row],[//]]="","",INDEX(INDIRECT($2:$2),KALINDO[[#This Row],[//]]))</f>
        <v/>
      </c>
      <c r="L850" s="29" t="str">
        <f ca="1">IF(KALINDO[[#This Row],[//]]="","",INDEX(INDIRECT($2:$2),KALINDO[[#This Row],[//]]))</f>
        <v/>
      </c>
      <c r="M850" s="29" t="str">
        <f ca="1">IF(KALINDO[[#This Row],[//]]="","",INDEX(INDIRECT($2:$2),KALINDO[[#This Row],[//]]))</f>
        <v/>
      </c>
      <c r="N850" s="33" t="str">
        <f ca="1">IF(KALINDO[[#This Row],[//]]="","",INDEX(INDIRECT($2:$2),KALINDO[[#This Row],[//]]))</f>
        <v/>
      </c>
      <c r="O850" s="44" t="str">
        <f ca="1">IF(KALINDO[[#This Row],[//]]="","",INDEX(INDIRECT($2:$2),KALINDO[[#This Row],[//]]))</f>
        <v/>
      </c>
      <c r="P850" s="44" t="str">
        <f ca="1">IF(KALINDO[[#This Row],[//]]="","",IF(INDEX(INDIRECT($2:$2),KALINDO[[#This Row],[//]])="","",INDEX(INDIRECT($2:$2),KALINDO[[#This Row],[//]])))</f>
        <v/>
      </c>
      <c r="Q850" s="33" t="str">
        <f ca="1">IF(KALINDO[[#This Row],[//]]="","",INDEX(INDIRECT($2:$2),KALINDO[[#This Row],[//]]))</f>
        <v/>
      </c>
      <c r="R8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5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50" s="45" t="str">
        <f ca="1">IF(KALINDO[[#This Row],[//]]="","",IF(INDEX(INDIRECT($2:$2),KALINDO[[#This Row],[//]])="","",INDEX(INDIRECT($2:$2),KALINDO[[#This Row],[//]])))</f>
        <v/>
      </c>
      <c r="U850" s="32" t="str">
        <f ca="1">IF(KALINDO[[#This Row],[//]]="","",INDEX(INDIRECT($2:$2),KALINDO[[#This Row],[//]]))</f>
        <v/>
      </c>
      <c r="V850" s="32" t="str">
        <f ca="1">LOWER(SUBSTITUTE(SUBSTITUTE(SUBSTITUTE(SUBSTITUTE(SUBSTITUTE(SUBSTITUTE(SUBSTITUTE(KALINDO[[#This Row],[N.B.nota]]," ",""),"-",""),"(",""),")",""),".",""),",",""),"/",""))</f>
        <v/>
      </c>
      <c r="W850" s="32" t="str">
        <f ca="1">IF(KALINDO[[#This Row],[concat]]="","",MATCH(KALINDO[[#This Row],[concat]],[3]!db[NB NOTA_C],0)+1)</f>
        <v/>
      </c>
      <c r="X850" s="32" t="str">
        <f ca="1">IF(KALINDO[[#This Row],[N.B.nota]]="","",ADDRESS(ROW(KALINDO[QB]),COLUMN(KALINDO[QB]))&amp;":"&amp;ADDRESS(ROW(),COLUMN(KALINDO[QB])))</f>
        <v/>
      </c>
      <c r="Y850" s="46" t="str">
        <f ca="1">IF(KALINDO[[#This Row],[//]]="","",HYPERLINK("[../DB.xlsx]DB!e"&amp;MATCH(KALINDO[[#This Row],[concat]],[3]!db[NB NOTA_C],0)+1,"&gt;"))</f>
        <v/>
      </c>
      <c r="Z850" s="32" t="str">
        <f ca="1">IF(KALINDO[[#This Row],[ID NOTA]]="",INDIRECT(ADDRESS(ROW()-1,COLUMN())),KALINDO[[#This Row],[ID NOTA]])</f>
        <v>ID NOTA_H</v>
      </c>
    </row>
    <row r="851" spans="1:26" x14ac:dyDescent="0.25">
      <c r="A851" s="32"/>
      <c r="B851" s="29" t="str">
        <f>IF(KALINDO[[#This Row],[N_ID]]="","",INDEX(Table1[ID],MATCH(KALINDO[[#This Row],[N_ID]],Table1[N_ID],0)))</f>
        <v/>
      </c>
      <c r="C851" s="29" t="str">
        <f ca="1">IF(KALINDO[[#This Row],[//]]="","",HYPERLINK("[NOTA.xlsx]NOTA!D"&amp;KALINDO[[#This Row],[//]]+2,"&gt;"))</f>
        <v/>
      </c>
      <c r="D851" s="29" t="str">
        <f>IF(KALINDO[[#This Row],[ID NOTA]]="","",INDEX(Table1[QB],MATCH(KALINDO[[#This Row],[ID NOTA]],Table1[ID],0)))</f>
        <v/>
      </c>
      <c r="E85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51" s="29"/>
      <c r="G851" s="30" t="str">
        <f ca="1">IF(KALINDO[[#This Row],[N_ID]]="","",INDEX(INDIRECT($2:$2),KALINDO[[#This Row],[//]]))</f>
        <v/>
      </c>
      <c r="H851" s="30" t="str">
        <f ca="1">IF(KALINDO[[#This Row],[N_ID]]="","",INDEX(INDIRECT($2:$2),KALINDO[[#This Row],[//]]))</f>
        <v/>
      </c>
      <c r="I851" s="32" t="str">
        <f ca="1">IF(KALINDO[[#This Row],[N_ID]]="","",INDEX(INDIRECT($2:$2),KALINDO[[#This Row],[//]]))</f>
        <v/>
      </c>
      <c r="J851" s="32" t="str">
        <f ca="1">IF(KALINDO[[#This Row],[//]]="","",INDEX([3]!db[NB PAJAK],KALINDO[[#This Row],[stt]]-1))</f>
        <v/>
      </c>
      <c r="K851" s="29" t="str">
        <f ca="1">IF(KALINDO[[#This Row],[//]]="","",INDEX(INDIRECT($2:$2),KALINDO[[#This Row],[//]]))</f>
        <v/>
      </c>
      <c r="L851" s="29" t="str">
        <f ca="1">IF(KALINDO[[#This Row],[//]]="","",INDEX(INDIRECT($2:$2),KALINDO[[#This Row],[//]]))</f>
        <v/>
      </c>
      <c r="M851" s="29" t="str">
        <f ca="1">IF(KALINDO[[#This Row],[//]]="","",INDEX(INDIRECT($2:$2),KALINDO[[#This Row],[//]]))</f>
        <v/>
      </c>
      <c r="N851" s="33" t="str">
        <f ca="1">IF(KALINDO[[#This Row],[//]]="","",INDEX(INDIRECT($2:$2),KALINDO[[#This Row],[//]]))</f>
        <v/>
      </c>
      <c r="O851" s="44" t="str">
        <f ca="1">IF(KALINDO[[#This Row],[//]]="","",INDEX(INDIRECT($2:$2),KALINDO[[#This Row],[//]]))</f>
        <v/>
      </c>
      <c r="P851" s="44" t="str">
        <f ca="1">IF(KALINDO[[#This Row],[//]]="","",IF(INDEX(INDIRECT($2:$2),KALINDO[[#This Row],[//]])="","",INDEX(INDIRECT($2:$2),KALINDO[[#This Row],[//]])))</f>
        <v/>
      </c>
      <c r="Q851" s="33" t="str">
        <f ca="1">IF(KALINDO[[#This Row],[//]]="","",INDEX(INDIRECT($2:$2),KALINDO[[#This Row],[//]]))</f>
        <v/>
      </c>
      <c r="R8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5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51" s="45" t="str">
        <f ca="1">IF(KALINDO[[#This Row],[//]]="","",IF(INDEX(INDIRECT($2:$2),KALINDO[[#This Row],[//]])="","",INDEX(INDIRECT($2:$2),KALINDO[[#This Row],[//]])))</f>
        <v/>
      </c>
      <c r="U851" s="32" t="str">
        <f ca="1">IF(KALINDO[[#This Row],[//]]="","",INDEX(INDIRECT($2:$2),KALINDO[[#This Row],[//]]))</f>
        <v/>
      </c>
      <c r="V851" s="32" t="str">
        <f ca="1">LOWER(SUBSTITUTE(SUBSTITUTE(SUBSTITUTE(SUBSTITUTE(SUBSTITUTE(SUBSTITUTE(SUBSTITUTE(KALINDO[[#This Row],[N.B.nota]]," ",""),"-",""),"(",""),")",""),".",""),",",""),"/",""))</f>
        <v/>
      </c>
      <c r="W851" s="32" t="str">
        <f ca="1">IF(KALINDO[[#This Row],[concat]]="","",MATCH(KALINDO[[#This Row],[concat]],[3]!db[NB NOTA_C],0)+1)</f>
        <v/>
      </c>
      <c r="X851" s="32" t="str">
        <f ca="1">IF(KALINDO[[#This Row],[N.B.nota]]="","",ADDRESS(ROW(KALINDO[QB]),COLUMN(KALINDO[QB]))&amp;":"&amp;ADDRESS(ROW(),COLUMN(KALINDO[QB])))</f>
        <v/>
      </c>
      <c r="Y851" s="46" t="str">
        <f ca="1">IF(KALINDO[[#This Row],[//]]="","",HYPERLINK("[../DB.xlsx]DB!e"&amp;MATCH(KALINDO[[#This Row],[concat]],[3]!db[NB NOTA_C],0)+1,"&gt;"))</f>
        <v/>
      </c>
      <c r="Z851" s="32" t="str">
        <f ca="1">IF(KALINDO[[#This Row],[ID NOTA]]="",INDIRECT(ADDRESS(ROW()-1,COLUMN())),KALINDO[[#This Row],[ID NOTA]])</f>
        <v>ID NOTA_H</v>
      </c>
    </row>
    <row r="852" spans="1:26" x14ac:dyDescent="0.25">
      <c r="A852" s="32"/>
      <c r="B852" s="29" t="str">
        <f>IF(KALINDO[[#This Row],[N_ID]]="","",INDEX(Table1[ID],MATCH(KALINDO[[#This Row],[N_ID]],Table1[N_ID],0)))</f>
        <v/>
      </c>
      <c r="C852" s="29" t="str">
        <f ca="1">IF(KALINDO[[#This Row],[//]]="","",HYPERLINK("[NOTA.xlsx]NOTA!D"&amp;KALINDO[[#This Row],[//]]+2,"&gt;"))</f>
        <v/>
      </c>
      <c r="D852" s="29" t="str">
        <f>IF(KALINDO[[#This Row],[ID NOTA]]="","",INDEX(Table1[QB],MATCH(KALINDO[[#This Row],[ID NOTA]],Table1[ID],0)))</f>
        <v/>
      </c>
      <c r="E85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52" s="29"/>
      <c r="G852" s="30" t="str">
        <f ca="1">IF(KALINDO[[#This Row],[N_ID]]="","",INDEX(INDIRECT($2:$2),KALINDO[[#This Row],[//]]))</f>
        <v/>
      </c>
      <c r="H852" s="30" t="str">
        <f ca="1">IF(KALINDO[[#This Row],[N_ID]]="","",INDEX(INDIRECT($2:$2),KALINDO[[#This Row],[//]]))</f>
        <v/>
      </c>
      <c r="I852" s="32" t="str">
        <f ca="1">IF(KALINDO[[#This Row],[N_ID]]="","",INDEX(INDIRECT($2:$2),KALINDO[[#This Row],[//]]))</f>
        <v/>
      </c>
      <c r="J852" s="32" t="str">
        <f ca="1">IF(KALINDO[[#This Row],[//]]="","",INDEX([3]!db[NB PAJAK],KALINDO[[#This Row],[stt]]-1))</f>
        <v/>
      </c>
      <c r="K852" s="29" t="str">
        <f ca="1">IF(KALINDO[[#This Row],[//]]="","",INDEX(INDIRECT($2:$2),KALINDO[[#This Row],[//]]))</f>
        <v/>
      </c>
      <c r="L852" s="29" t="str">
        <f ca="1">IF(KALINDO[[#This Row],[//]]="","",INDEX(INDIRECT($2:$2),KALINDO[[#This Row],[//]]))</f>
        <v/>
      </c>
      <c r="M852" s="29" t="str">
        <f ca="1">IF(KALINDO[[#This Row],[//]]="","",INDEX(INDIRECT($2:$2),KALINDO[[#This Row],[//]]))</f>
        <v/>
      </c>
      <c r="N852" s="33" t="str">
        <f ca="1">IF(KALINDO[[#This Row],[//]]="","",INDEX(INDIRECT($2:$2),KALINDO[[#This Row],[//]]))</f>
        <v/>
      </c>
      <c r="O852" s="44" t="str">
        <f ca="1">IF(KALINDO[[#This Row],[//]]="","",INDEX(INDIRECT($2:$2),KALINDO[[#This Row],[//]]))</f>
        <v/>
      </c>
      <c r="P852" s="44" t="str">
        <f ca="1">IF(KALINDO[[#This Row],[//]]="","",IF(INDEX(INDIRECT($2:$2),KALINDO[[#This Row],[//]])="","",INDEX(INDIRECT($2:$2),KALINDO[[#This Row],[//]])))</f>
        <v/>
      </c>
      <c r="Q852" s="33" t="str">
        <f ca="1">IF(KALINDO[[#This Row],[//]]="","",INDEX(INDIRECT($2:$2),KALINDO[[#This Row],[//]]))</f>
        <v/>
      </c>
      <c r="R8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5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52" s="45" t="str">
        <f ca="1">IF(KALINDO[[#This Row],[//]]="","",IF(INDEX(INDIRECT($2:$2),KALINDO[[#This Row],[//]])="","",INDEX(INDIRECT($2:$2),KALINDO[[#This Row],[//]])))</f>
        <v/>
      </c>
      <c r="U852" s="32" t="str">
        <f ca="1">IF(KALINDO[[#This Row],[//]]="","",INDEX(INDIRECT($2:$2),KALINDO[[#This Row],[//]]))</f>
        <v/>
      </c>
      <c r="V852" s="32" t="str">
        <f ca="1">LOWER(SUBSTITUTE(SUBSTITUTE(SUBSTITUTE(SUBSTITUTE(SUBSTITUTE(SUBSTITUTE(SUBSTITUTE(KALINDO[[#This Row],[N.B.nota]]," ",""),"-",""),"(",""),")",""),".",""),",",""),"/",""))</f>
        <v/>
      </c>
      <c r="W852" s="32" t="str">
        <f ca="1">IF(KALINDO[[#This Row],[concat]]="","",MATCH(KALINDO[[#This Row],[concat]],[3]!db[NB NOTA_C],0)+1)</f>
        <v/>
      </c>
      <c r="X852" s="32" t="str">
        <f ca="1">IF(KALINDO[[#This Row],[N.B.nota]]="","",ADDRESS(ROW(KALINDO[QB]),COLUMN(KALINDO[QB]))&amp;":"&amp;ADDRESS(ROW(),COLUMN(KALINDO[QB])))</f>
        <v/>
      </c>
      <c r="Y852" s="46" t="str">
        <f ca="1">IF(KALINDO[[#This Row],[//]]="","",HYPERLINK("[../DB.xlsx]DB!e"&amp;MATCH(KALINDO[[#This Row],[concat]],[3]!db[NB NOTA_C],0)+1,"&gt;"))</f>
        <v/>
      </c>
      <c r="Z852" s="32" t="str">
        <f ca="1">IF(KALINDO[[#This Row],[ID NOTA]]="",INDIRECT(ADDRESS(ROW()-1,COLUMN())),KALINDO[[#This Row],[ID NOTA]])</f>
        <v>ID NOTA_H</v>
      </c>
    </row>
    <row r="853" spans="1:26" x14ac:dyDescent="0.25">
      <c r="A853" s="32"/>
      <c r="B853" s="29" t="str">
        <f>IF(KALINDO[[#This Row],[N_ID]]="","",INDEX(Table1[ID],MATCH(KALINDO[[#This Row],[N_ID]],Table1[N_ID],0)))</f>
        <v/>
      </c>
      <c r="C853" s="29" t="str">
        <f ca="1">IF(KALINDO[[#This Row],[//]]="","",HYPERLINK("[NOTA.xlsx]NOTA!D"&amp;KALINDO[[#This Row],[//]]+2,"&gt;"))</f>
        <v/>
      </c>
      <c r="D853" s="29" t="str">
        <f>IF(KALINDO[[#This Row],[ID NOTA]]="","",INDEX(Table1[QB],MATCH(KALINDO[[#This Row],[ID NOTA]],Table1[ID],0)))</f>
        <v/>
      </c>
      <c r="E85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53" s="29"/>
      <c r="G853" s="30" t="str">
        <f ca="1">IF(KALINDO[[#This Row],[N_ID]]="","",INDEX(INDIRECT($2:$2),KALINDO[[#This Row],[//]]))</f>
        <v/>
      </c>
      <c r="H853" s="30" t="str">
        <f ca="1">IF(KALINDO[[#This Row],[N_ID]]="","",INDEX(INDIRECT($2:$2),KALINDO[[#This Row],[//]]))</f>
        <v/>
      </c>
      <c r="I853" s="32" t="str">
        <f ca="1">IF(KALINDO[[#This Row],[N_ID]]="","",INDEX(INDIRECT($2:$2),KALINDO[[#This Row],[//]]))</f>
        <v/>
      </c>
      <c r="J853" s="32" t="str">
        <f ca="1">IF(KALINDO[[#This Row],[//]]="","",INDEX([3]!db[NB PAJAK],KALINDO[[#This Row],[stt]]-1))</f>
        <v/>
      </c>
      <c r="K853" s="29" t="str">
        <f ca="1">IF(KALINDO[[#This Row],[//]]="","",INDEX(INDIRECT($2:$2),KALINDO[[#This Row],[//]]))</f>
        <v/>
      </c>
      <c r="L853" s="29" t="str">
        <f ca="1">IF(KALINDO[[#This Row],[//]]="","",INDEX(INDIRECT($2:$2),KALINDO[[#This Row],[//]]))</f>
        <v/>
      </c>
      <c r="M853" s="29" t="str">
        <f ca="1">IF(KALINDO[[#This Row],[//]]="","",INDEX(INDIRECT($2:$2),KALINDO[[#This Row],[//]]))</f>
        <v/>
      </c>
      <c r="N853" s="33" t="str">
        <f ca="1">IF(KALINDO[[#This Row],[//]]="","",INDEX(INDIRECT($2:$2),KALINDO[[#This Row],[//]]))</f>
        <v/>
      </c>
      <c r="O853" s="44" t="str">
        <f ca="1">IF(KALINDO[[#This Row],[//]]="","",INDEX(INDIRECT($2:$2),KALINDO[[#This Row],[//]]))</f>
        <v/>
      </c>
      <c r="P853" s="44" t="str">
        <f ca="1">IF(KALINDO[[#This Row],[//]]="","",IF(INDEX(INDIRECT($2:$2),KALINDO[[#This Row],[//]])="","",INDEX(INDIRECT($2:$2),KALINDO[[#This Row],[//]])))</f>
        <v/>
      </c>
      <c r="Q853" s="33" t="str">
        <f ca="1">IF(KALINDO[[#This Row],[//]]="","",INDEX(INDIRECT($2:$2),KALINDO[[#This Row],[//]]))</f>
        <v/>
      </c>
      <c r="R8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5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53" s="45" t="str">
        <f ca="1">IF(KALINDO[[#This Row],[//]]="","",IF(INDEX(INDIRECT($2:$2),KALINDO[[#This Row],[//]])="","",INDEX(INDIRECT($2:$2),KALINDO[[#This Row],[//]])))</f>
        <v/>
      </c>
      <c r="U853" s="32" t="str">
        <f ca="1">IF(KALINDO[[#This Row],[//]]="","",INDEX(INDIRECT($2:$2),KALINDO[[#This Row],[//]]))</f>
        <v/>
      </c>
      <c r="V853" s="32" t="str">
        <f ca="1">LOWER(SUBSTITUTE(SUBSTITUTE(SUBSTITUTE(SUBSTITUTE(SUBSTITUTE(SUBSTITUTE(SUBSTITUTE(KALINDO[[#This Row],[N.B.nota]]," ",""),"-",""),"(",""),")",""),".",""),",",""),"/",""))</f>
        <v/>
      </c>
      <c r="W853" s="32" t="str">
        <f ca="1">IF(KALINDO[[#This Row],[concat]]="","",MATCH(KALINDO[[#This Row],[concat]],[3]!db[NB NOTA_C],0)+1)</f>
        <v/>
      </c>
      <c r="X853" s="32" t="str">
        <f ca="1">IF(KALINDO[[#This Row],[N.B.nota]]="","",ADDRESS(ROW(KALINDO[QB]),COLUMN(KALINDO[QB]))&amp;":"&amp;ADDRESS(ROW(),COLUMN(KALINDO[QB])))</f>
        <v/>
      </c>
      <c r="Y853" s="46" t="str">
        <f ca="1">IF(KALINDO[[#This Row],[//]]="","",HYPERLINK("[../DB.xlsx]DB!e"&amp;MATCH(KALINDO[[#This Row],[concat]],[3]!db[NB NOTA_C],0)+1,"&gt;"))</f>
        <v/>
      </c>
      <c r="Z853" s="32" t="str">
        <f ca="1">IF(KALINDO[[#This Row],[ID NOTA]]="",INDIRECT(ADDRESS(ROW()-1,COLUMN())),KALINDO[[#This Row],[ID NOTA]])</f>
        <v>ID NOTA_H</v>
      </c>
    </row>
    <row r="854" spans="1:26" x14ac:dyDescent="0.25">
      <c r="A854" s="32"/>
      <c r="B854" s="29" t="str">
        <f>IF(KALINDO[[#This Row],[N_ID]]="","",INDEX(Table1[ID],MATCH(KALINDO[[#This Row],[N_ID]],Table1[N_ID],0)))</f>
        <v/>
      </c>
      <c r="C854" s="29" t="str">
        <f ca="1">IF(KALINDO[[#This Row],[//]]="","",HYPERLINK("[NOTA.xlsx]NOTA!D"&amp;KALINDO[[#This Row],[//]]+2,"&gt;"))</f>
        <v/>
      </c>
      <c r="D854" s="29" t="str">
        <f>IF(KALINDO[[#This Row],[ID NOTA]]="","",INDEX(Table1[QB],MATCH(KALINDO[[#This Row],[ID NOTA]],Table1[ID],0)))</f>
        <v/>
      </c>
      <c r="E85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54" s="29"/>
      <c r="G854" s="30" t="str">
        <f ca="1">IF(KALINDO[[#This Row],[N_ID]]="","",INDEX(INDIRECT($2:$2),KALINDO[[#This Row],[//]]))</f>
        <v/>
      </c>
      <c r="H854" s="30" t="str">
        <f ca="1">IF(KALINDO[[#This Row],[N_ID]]="","",INDEX(INDIRECT($2:$2),KALINDO[[#This Row],[//]]))</f>
        <v/>
      </c>
      <c r="I854" s="32" t="str">
        <f ca="1">IF(KALINDO[[#This Row],[N_ID]]="","",INDEX(INDIRECT($2:$2),KALINDO[[#This Row],[//]]))</f>
        <v/>
      </c>
      <c r="J854" s="32" t="str">
        <f ca="1">IF(KALINDO[[#This Row],[//]]="","",INDEX([3]!db[NB PAJAK],KALINDO[[#This Row],[stt]]-1))</f>
        <v/>
      </c>
      <c r="K854" s="29" t="str">
        <f ca="1">IF(KALINDO[[#This Row],[//]]="","",INDEX(INDIRECT($2:$2),KALINDO[[#This Row],[//]]))</f>
        <v/>
      </c>
      <c r="L854" s="29" t="str">
        <f ca="1">IF(KALINDO[[#This Row],[//]]="","",INDEX(INDIRECT($2:$2),KALINDO[[#This Row],[//]]))</f>
        <v/>
      </c>
      <c r="M854" s="29" t="str">
        <f ca="1">IF(KALINDO[[#This Row],[//]]="","",INDEX(INDIRECT($2:$2),KALINDO[[#This Row],[//]]))</f>
        <v/>
      </c>
      <c r="N854" s="33" t="str">
        <f ca="1">IF(KALINDO[[#This Row],[//]]="","",INDEX(INDIRECT($2:$2),KALINDO[[#This Row],[//]]))</f>
        <v/>
      </c>
      <c r="O854" s="44" t="str">
        <f ca="1">IF(KALINDO[[#This Row],[//]]="","",INDEX(INDIRECT($2:$2),KALINDO[[#This Row],[//]]))</f>
        <v/>
      </c>
      <c r="P854" s="44" t="str">
        <f ca="1">IF(KALINDO[[#This Row],[//]]="","",IF(INDEX(INDIRECT($2:$2),KALINDO[[#This Row],[//]])="","",INDEX(INDIRECT($2:$2),KALINDO[[#This Row],[//]])))</f>
        <v/>
      </c>
      <c r="Q854" s="33" t="str">
        <f ca="1">IF(KALINDO[[#This Row],[//]]="","",INDEX(INDIRECT($2:$2),KALINDO[[#This Row],[//]]))</f>
        <v/>
      </c>
      <c r="R8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5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54" s="45" t="str">
        <f ca="1">IF(KALINDO[[#This Row],[//]]="","",IF(INDEX(INDIRECT($2:$2),KALINDO[[#This Row],[//]])="","",INDEX(INDIRECT($2:$2),KALINDO[[#This Row],[//]])))</f>
        <v/>
      </c>
      <c r="U854" s="32" t="str">
        <f ca="1">IF(KALINDO[[#This Row],[//]]="","",INDEX(INDIRECT($2:$2),KALINDO[[#This Row],[//]]))</f>
        <v/>
      </c>
      <c r="V854" s="32" t="str">
        <f ca="1">LOWER(SUBSTITUTE(SUBSTITUTE(SUBSTITUTE(SUBSTITUTE(SUBSTITUTE(SUBSTITUTE(SUBSTITUTE(KALINDO[[#This Row],[N.B.nota]]," ",""),"-",""),"(",""),")",""),".",""),",",""),"/",""))</f>
        <v/>
      </c>
      <c r="W854" s="32" t="str">
        <f ca="1">IF(KALINDO[[#This Row],[concat]]="","",MATCH(KALINDO[[#This Row],[concat]],[3]!db[NB NOTA_C],0)+1)</f>
        <v/>
      </c>
      <c r="X854" s="32" t="str">
        <f ca="1">IF(KALINDO[[#This Row],[N.B.nota]]="","",ADDRESS(ROW(KALINDO[QB]),COLUMN(KALINDO[QB]))&amp;":"&amp;ADDRESS(ROW(),COLUMN(KALINDO[QB])))</f>
        <v/>
      </c>
      <c r="Y854" s="46" t="str">
        <f ca="1">IF(KALINDO[[#This Row],[//]]="","",HYPERLINK("[../DB.xlsx]DB!e"&amp;MATCH(KALINDO[[#This Row],[concat]],[3]!db[NB NOTA_C],0)+1,"&gt;"))</f>
        <v/>
      </c>
      <c r="Z854" s="32" t="str">
        <f ca="1">IF(KALINDO[[#This Row],[ID NOTA]]="",INDIRECT(ADDRESS(ROW()-1,COLUMN())),KALINDO[[#This Row],[ID NOTA]])</f>
        <v>ID NOTA_H</v>
      </c>
    </row>
    <row r="855" spans="1:26" x14ac:dyDescent="0.25">
      <c r="A855" s="32"/>
      <c r="B855" s="29" t="str">
        <f>IF(KALINDO[[#This Row],[N_ID]]="","",INDEX(Table1[ID],MATCH(KALINDO[[#This Row],[N_ID]],Table1[N_ID],0)))</f>
        <v/>
      </c>
      <c r="C855" s="29" t="str">
        <f ca="1">IF(KALINDO[[#This Row],[//]]="","",HYPERLINK("[NOTA.xlsx]NOTA!D"&amp;KALINDO[[#This Row],[//]]+2,"&gt;"))</f>
        <v/>
      </c>
      <c r="D855" s="29" t="str">
        <f>IF(KALINDO[[#This Row],[ID NOTA]]="","",INDEX(Table1[QB],MATCH(KALINDO[[#This Row],[ID NOTA]],Table1[ID],0)))</f>
        <v/>
      </c>
      <c r="E85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55" s="29"/>
      <c r="G855" s="30" t="str">
        <f ca="1">IF(KALINDO[[#This Row],[N_ID]]="","",INDEX(INDIRECT($2:$2),KALINDO[[#This Row],[//]]))</f>
        <v/>
      </c>
      <c r="H855" s="30" t="str">
        <f ca="1">IF(KALINDO[[#This Row],[N_ID]]="","",INDEX(INDIRECT($2:$2),KALINDO[[#This Row],[//]]))</f>
        <v/>
      </c>
      <c r="I855" s="32" t="str">
        <f ca="1">IF(KALINDO[[#This Row],[N_ID]]="","",INDEX(INDIRECT($2:$2),KALINDO[[#This Row],[//]]))</f>
        <v/>
      </c>
      <c r="J855" s="32" t="str">
        <f ca="1">IF(KALINDO[[#This Row],[//]]="","",INDEX([3]!db[NB PAJAK],KALINDO[[#This Row],[stt]]-1))</f>
        <v/>
      </c>
      <c r="K855" s="29" t="str">
        <f ca="1">IF(KALINDO[[#This Row],[//]]="","",INDEX(INDIRECT($2:$2),KALINDO[[#This Row],[//]]))</f>
        <v/>
      </c>
      <c r="L855" s="29" t="str">
        <f ca="1">IF(KALINDO[[#This Row],[//]]="","",INDEX(INDIRECT($2:$2),KALINDO[[#This Row],[//]]))</f>
        <v/>
      </c>
      <c r="M855" s="29" t="str">
        <f ca="1">IF(KALINDO[[#This Row],[//]]="","",INDEX(INDIRECT($2:$2),KALINDO[[#This Row],[//]]))</f>
        <v/>
      </c>
      <c r="N855" s="33" t="str">
        <f ca="1">IF(KALINDO[[#This Row],[//]]="","",INDEX(INDIRECT($2:$2),KALINDO[[#This Row],[//]]))</f>
        <v/>
      </c>
      <c r="O855" s="44" t="str">
        <f ca="1">IF(KALINDO[[#This Row],[//]]="","",INDEX(INDIRECT($2:$2),KALINDO[[#This Row],[//]]))</f>
        <v/>
      </c>
      <c r="P855" s="44" t="str">
        <f ca="1">IF(KALINDO[[#This Row],[//]]="","",IF(INDEX(INDIRECT($2:$2),KALINDO[[#This Row],[//]])="","",INDEX(INDIRECT($2:$2),KALINDO[[#This Row],[//]])))</f>
        <v/>
      </c>
      <c r="Q855" s="33" t="str">
        <f ca="1">IF(KALINDO[[#This Row],[//]]="","",INDEX(INDIRECT($2:$2),KALINDO[[#This Row],[//]]))</f>
        <v/>
      </c>
      <c r="R8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5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55" s="45" t="str">
        <f ca="1">IF(KALINDO[[#This Row],[//]]="","",IF(INDEX(INDIRECT($2:$2),KALINDO[[#This Row],[//]])="","",INDEX(INDIRECT($2:$2),KALINDO[[#This Row],[//]])))</f>
        <v/>
      </c>
      <c r="U855" s="32" t="str">
        <f ca="1">IF(KALINDO[[#This Row],[//]]="","",INDEX(INDIRECT($2:$2),KALINDO[[#This Row],[//]]))</f>
        <v/>
      </c>
      <c r="V855" s="32" t="str">
        <f ca="1">LOWER(SUBSTITUTE(SUBSTITUTE(SUBSTITUTE(SUBSTITUTE(SUBSTITUTE(SUBSTITUTE(SUBSTITUTE(KALINDO[[#This Row],[N.B.nota]]," ",""),"-",""),"(",""),")",""),".",""),",",""),"/",""))</f>
        <v/>
      </c>
      <c r="W855" s="32" t="str">
        <f ca="1">IF(KALINDO[[#This Row],[concat]]="","",MATCH(KALINDO[[#This Row],[concat]],[3]!db[NB NOTA_C],0)+1)</f>
        <v/>
      </c>
      <c r="X855" s="32" t="str">
        <f ca="1">IF(KALINDO[[#This Row],[N.B.nota]]="","",ADDRESS(ROW(KALINDO[QB]),COLUMN(KALINDO[QB]))&amp;":"&amp;ADDRESS(ROW(),COLUMN(KALINDO[QB])))</f>
        <v/>
      </c>
      <c r="Y855" s="46" t="str">
        <f ca="1">IF(KALINDO[[#This Row],[//]]="","",HYPERLINK("[../DB.xlsx]DB!e"&amp;MATCH(KALINDO[[#This Row],[concat]],[3]!db[NB NOTA_C],0)+1,"&gt;"))</f>
        <v/>
      </c>
      <c r="Z855" s="32" t="str">
        <f ca="1">IF(KALINDO[[#This Row],[ID NOTA]]="",INDIRECT(ADDRESS(ROW()-1,COLUMN())),KALINDO[[#This Row],[ID NOTA]])</f>
        <v>ID NOTA_H</v>
      </c>
    </row>
    <row r="856" spans="1:26" x14ac:dyDescent="0.25">
      <c r="A856" s="32"/>
      <c r="B856" s="29" t="str">
        <f>IF(KALINDO[[#This Row],[N_ID]]="","",INDEX(Table1[ID],MATCH(KALINDO[[#This Row],[N_ID]],Table1[N_ID],0)))</f>
        <v/>
      </c>
      <c r="C856" s="29" t="str">
        <f ca="1">IF(KALINDO[[#This Row],[//]]="","",HYPERLINK("[NOTA.xlsx]NOTA!D"&amp;KALINDO[[#This Row],[//]]+2,"&gt;"))</f>
        <v/>
      </c>
      <c r="D856" s="29" t="str">
        <f>IF(KALINDO[[#This Row],[ID NOTA]]="","",INDEX(Table1[QB],MATCH(KALINDO[[#This Row],[ID NOTA]],Table1[ID],0)))</f>
        <v/>
      </c>
      <c r="E85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56" s="29"/>
      <c r="G856" s="30" t="str">
        <f ca="1">IF(KALINDO[[#This Row],[N_ID]]="","",INDEX(INDIRECT($2:$2),KALINDO[[#This Row],[//]]))</f>
        <v/>
      </c>
      <c r="H856" s="30" t="str">
        <f ca="1">IF(KALINDO[[#This Row],[N_ID]]="","",INDEX(INDIRECT($2:$2),KALINDO[[#This Row],[//]]))</f>
        <v/>
      </c>
      <c r="I856" s="32" t="str">
        <f ca="1">IF(KALINDO[[#This Row],[N_ID]]="","",INDEX(INDIRECT($2:$2),KALINDO[[#This Row],[//]]))</f>
        <v/>
      </c>
      <c r="J856" s="32" t="str">
        <f ca="1">IF(KALINDO[[#This Row],[//]]="","",INDEX([3]!db[NB PAJAK],KALINDO[[#This Row],[stt]]-1))</f>
        <v/>
      </c>
      <c r="K856" s="29" t="str">
        <f ca="1">IF(KALINDO[[#This Row],[//]]="","",INDEX(INDIRECT($2:$2),KALINDO[[#This Row],[//]]))</f>
        <v/>
      </c>
      <c r="L856" s="29" t="str">
        <f ca="1">IF(KALINDO[[#This Row],[//]]="","",INDEX(INDIRECT($2:$2),KALINDO[[#This Row],[//]]))</f>
        <v/>
      </c>
      <c r="M856" s="29" t="str">
        <f ca="1">IF(KALINDO[[#This Row],[//]]="","",INDEX(INDIRECT($2:$2),KALINDO[[#This Row],[//]]))</f>
        <v/>
      </c>
      <c r="N856" s="33" t="str">
        <f ca="1">IF(KALINDO[[#This Row],[//]]="","",INDEX(INDIRECT($2:$2),KALINDO[[#This Row],[//]]))</f>
        <v/>
      </c>
      <c r="O856" s="44" t="str">
        <f ca="1">IF(KALINDO[[#This Row],[//]]="","",INDEX(INDIRECT($2:$2),KALINDO[[#This Row],[//]]))</f>
        <v/>
      </c>
      <c r="P856" s="44" t="str">
        <f ca="1">IF(KALINDO[[#This Row],[//]]="","",IF(INDEX(INDIRECT($2:$2),KALINDO[[#This Row],[//]])="","",INDEX(INDIRECT($2:$2),KALINDO[[#This Row],[//]])))</f>
        <v/>
      </c>
      <c r="Q856" s="33" t="str">
        <f ca="1">IF(KALINDO[[#This Row],[//]]="","",INDEX(INDIRECT($2:$2),KALINDO[[#This Row],[//]]))</f>
        <v/>
      </c>
      <c r="R8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5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56" s="45" t="str">
        <f ca="1">IF(KALINDO[[#This Row],[//]]="","",IF(INDEX(INDIRECT($2:$2),KALINDO[[#This Row],[//]])="","",INDEX(INDIRECT($2:$2),KALINDO[[#This Row],[//]])))</f>
        <v/>
      </c>
      <c r="U856" s="32" t="str">
        <f ca="1">IF(KALINDO[[#This Row],[//]]="","",INDEX(INDIRECT($2:$2),KALINDO[[#This Row],[//]]))</f>
        <v/>
      </c>
      <c r="V856" s="32" t="str">
        <f ca="1">LOWER(SUBSTITUTE(SUBSTITUTE(SUBSTITUTE(SUBSTITUTE(SUBSTITUTE(SUBSTITUTE(SUBSTITUTE(KALINDO[[#This Row],[N.B.nota]]," ",""),"-",""),"(",""),")",""),".",""),",",""),"/",""))</f>
        <v/>
      </c>
      <c r="W856" s="32" t="str">
        <f ca="1">IF(KALINDO[[#This Row],[concat]]="","",MATCH(KALINDO[[#This Row],[concat]],[3]!db[NB NOTA_C],0)+1)</f>
        <v/>
      </c>
      <c r="X856" s="32" t="str">
        <f ca="1">IF(KALINDO[[#This Row],[N.B.nota]]="","",ADDRESS(ROW(KALINDO[QB]),COLUMN(KALINDO[QB]))&amp;":"&amp;ADDRESS(ROW(),COLUMN(KALINDO[QB])))</f>
        <v/>
      </c>
      <c r="Y856" s="46" t="str">
        <f ca="1">IF(KALINDO[[#This Row],[//]]="","",HYPERLINK("[../DB.xlsx]DB!e"&amp;MATCH(KALINDO[[#This Row],[concat]],[3]!db[NB NOTA_C],0)+1,"&gt;"))</f>
        <v/>
      </c>
      <c r="Z856" s="32" t="str">
        <f ca="1">IF(KALINDO[[#This Row],[ID NOTA]]="",INDIRECT(ADDRESS(ROW()-1,COLUMN())),KALINDO[[#This Row],[ID NOTA]])</f>
        <v>ID NOTA_H</v>
      </c>
    </row>
    <row r="857" spans="1:26" x14ac:dyDescent="0.25">
      <c r="A857" s="32"/>
      <c r="B857" s="29" t="str">
        <f>IF(KALINDO[[#This Row],[N_ID]]="","",INDEX(Table1[ID],MATCH(KALINDO[[#This Row],[N_ID]],Table1[N_ID],0)))</f>
        <v/>
      </c>
      <c r="C857" s="29" t="str">
        <f ca="1">IF(KALINDO[[#This Row],[//]]="","",HYPERLINK("[NOTA.xlsx]NOTA!D"&amp;KALINDO[[#This Row],[//]]+2,"&gt;"))</f>
        <v/>
      </c>
      <c r="D857" s="29" t="str">
        <f>IF(KALINDO[[#This Row],[ID NOTA]]="","",INDEX(Table1[QB],MATCH(KALINDO[[#This Row],[ID NOTA]],Table1[ID],0)))</f>
        <v/>
      </c>
      <c r="E85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57" s="29"/>
      <c r="G857" s="30" t="str">
        <f ca="1">IF(KALINDO[[#This Row],[N_ID]]="","",INDEX(INDIRECT($2:$2),KALINDO[[#This Row],[//]]))</f>
        <v/>
      </c>
      <c r="H857" s="30" t="str">
        <f ca="1">IF(KALINDO[[#This Row],[N_ID]]="","",INDEX(INDIRECT($2:$2),KALINDO[[#This Row],[//]]))</f>
        <v/>
      </c>
      <c r="I857" s="32" t="str">
        <f ca="1">IF(KALINDO[[#This Row],[N_ID]]="","",INDEX(INDIRECT($2:$2),KALINDO[[#This Row],[//]]))</f>
        <v/>
      </c>
      <c r="J857" s="32" t="str">
        <f ca="1">IF(KALINDO[[#This Row],[//]]="","",INDEX([3]!db[NB PAJAK],KALINDO[[#This Row],[stt]]-1))</f>
        <v/>
      </c>
      <c r="K857" s="29" t="str">
        <f ca="1">IF(KALINDO[[#This Row],[//]]="","",INDEX(INDIRECT($2:$2),KALINDO[[#This Row],[//]]))</f>
        <v/>
      </c>
      <c r="L857" s="29" t="str">
        <f ca="1">IF(KALINDO[[#This Row],[//]]="","",INDEX(INDIRECT($2:$2),KALINDO[[#This Row],[//]]))</f>
        <v/>
      </c>
      <c r="M857" s="29" t="str">
        <f ca="1">IF(KALINDO[[#This Row],[//]]="","",INDEX(INDIRECT($2:$2),KALINDO[[#This Row],[//]]))</f>
        <v/>
      </c>
      <c r="N857" s="33" t="str">
        <f ca="1">IF(KALINDO[[#This Row],[//]]="","",INDEX(INDIRECT($2:$2),KALINDO[[#This Row],[//]]))</f>
        <v/>
      </c>
      <c r="O857" s="44" t="str">
        <f ca="1">IF(KALINDO[[#This Row],[//]]="","",INDEX(INDIRECT($2:$2),KALINDO[[#This Row],[//]]))</f>
        <v/>
      </c>
      <c r="P857" s="44" t="str">
        <f ca="1">IF(KALINDO[[#This Row],[//]]="","",IF(INDEX(INDIRECT($2:$2),KALINDO[[#This Row],[//]])="","",INDEX(INDIRECT($2:$2),KALINDO[[#This Row],[//]])))</f>
        <v/>
      </c>
      <c r="Q857" s="33" t="str">
        <f ca="1">IF(KALINDO[[#This Row],[//]]="","",INDEX(INDIRECT($2:$2),KALINDO[[#This Row],[//]]))</f>
        <v/>
      </c>
      <c r="R8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5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57" s="45" t="str">
        <f ca="1">IF(KALINDO[[#This Row],[//]]="","",IF(INDEX(INDIRECT($2:$2),KALINDO[[#This Row],[//]])="","",INDEX(INDIRECT($2:$2),KALINDO[[#This Row],[//]])))</f>
        <v/>
      </c>
      <c r="U857" s="32" t="str">
        <f ca="1">IF(KALINDO[[#This Row],[//]]="","",INDEX(INDIRECT($2:$2),KALINDO[[#This Row],[//]]))</f>
        <v/>
      </c>
      <c r="V857" s="32" t="str">
        <f ca="1">LOWER(SUBSTITUTE(SUBSTITUTE(SUBSTITUTE(SUBSTITUTE(SUBSTITUTE(SUBSTITUTE(SUBSTITUTE(KALINDO[[#This Row],[N.B.nota]]," ",""),"-",""),"(",""),")",""),".",""),",",""),"/",""))</f>
        <v/>
      </c>
      <c r="W857" s="32" t="str">
        <f ca="1">IF(KALINDO[[#This Row],[concat]]="","",MATCH(KALINDO[[#This Row],[concat]],[3]!db[NB NOTA_C],0)+1)</f>
        <v/>
      </c>
      <c r="X857" s="32" t="str">
        <f ca="1">IF(KALINDO[[#This Row],[N.B.nota]]="","",ADDRESS(ROW(KALINDO[QB]),COLUMN(KALINDO[QB]))&amp;":"&amp;ADDRESS(ROW(),COLUMN(KALINDO[QB])))</f>
        <v/>
      </c>
      <c r="Y857" s="46" t="str">
        <f ca="1">IF(KALINDO[[#This Row],[//]]="","",HYPERLINK("[../DB.xlsx]DB!e"&amp;MATCH(KALINDO[[#This Row],[concat]],[3]!db[NB NOTA_C],0)+1,"&gt;"))</f>
        <v/>
      </c>
      <c r="Z857" s="32" t="str">
        <f ca="1">IF(KALINDO[[#This Row],[ID NOTA]]="",INDIRECT(ADDRESS(ROW()-1,COLUMN())),KALINDO[[#This Row],[ID NOTA]])</f>
        <v>ID NOTA_H</v>
      </c>
    </row>
    <row r="858" spans="1:26" x14ac:dyDescent="0.25">
      <c r="A858" s="32"/>
      <c r="B858" s="29" t="str">
        <f>IF(KALINDO[[#This Row],[N_ID]]="","",INDEX(Table1[ID],MATCH(KALINDO[[#This Row],[N_ID]],Table1[N_ID],0)))</f>
        <v/>
      </c>
      <c r="C858" s="29" t="str">
        <f ca="1">IF(KALINDO[[#This Row],[//]]="","",HYPERLINK("[NOTA.xlsx]NOTA!D"&amp;KALINDO[[#This Row],[//]]+2,"&gt;"))</f>
        <v/>
      </c>
      <c r="D858" s="29" t="str">
        <f>IF(KALINDO[[#This Row],[ID NOTA]]="","",INDEX(Table1[QB],MATCH(KALINDO[[#This Row],[ID NOTA]],Table1[ID],0)))</f>
        <v/>
      </c>
      <c r="E85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58" s="29"/>
      <c r="G858" s="30" t="str">
        <f ca="1">IF(KALINDO[[#This Row],[N_ID]]="","",INDEX(INDIRECT($2:$2),KALINDO[[#This Row],[//]]))</f>
        <v/>
      </c>
      <c r="H858" s="30" t="str">
        <f ca="1">IF(KALINDO[[#This Row],[N_ID]]="","",INDEX(INDIRECT($2:$2),KALINDO[[#This Row],[//]]))</f>
        <v/>
      </c>
      <c r="I858" s="32" t="str">
        <f ca="1">IF(KALINDO[[#This Row],[N_ID]]="","",INDEX(INDIRECT($2:$2),KALINDO[[#This Row],[//]]))</f>
        <v/>
      </c>
      <c r="J858" s="32" t="str">
        <f ca="1">IF(KALINDO[[#This Row],[//]]="","",INDEX([3]!db[NB PAJAK],KALINDO[[#This Row],[stt]]-1))</f>
        <v/>
      </c>
      <c r="K858" s="29" t="str">
        <f ca="1">IF(KALINDO[[#This Row],[//]]="","",INDEX(INDIRECT($2:$2),KALINDO[[#This Row],[//]]))</f>
        <v/>
      </c>
      <c r="L858" s="29" t="str">
        <f ca="1">IF(KALINDO[[#This Row],[//]]="","",INDEX(INDIRECT($2:$2),KALINDO[[#This Row],[//]]))</f>
        <v/>
      </c>
      <c r="M858" s="29" t="str">
        <f ca="1">IF(KALINDO[[#This Row],[//]]="","",INDEX(INDIRECT($2:$2),KALINDO[[#This Row],[//]]))</f>
        <v/>
      </c>
      <c r="N858" s="33" t="str">
        <f ca="1">IF(KALINDO[[#This Row],[//]]="","",INDEX(INDIRECT($2:$2),KALINDO[[#This Row],[//]]))</f>
        <v/>
      </c>
      <c r="O858" s="44" t="str">
        <f ca="1">IF(KALINDO[[#This Row],[//]]="","",INDEX(INDIRECT($2:$2),KALINDO[[#This Row],[//]]))</f>
        <v/>
      </c>
      <c r="P858" s="44" t="str">
        <f ca="1">IF(KALINDO[[#This Row],[//]]="","",IF(INDEX(INDIRECT($2:$2),KALINDO[[#This Row],[//]])="","",INDEX(INDIRECT($2:$2),KALINDO[[#This Row],[//]])))</f>
        <v/>
      </c>
      <c r="Q858" s="33" t="str">
        <f ca="1">IF(KALINDO[[#This Row],[//]]="","",INDEX(INDIRECT($2:$2),KALINDO[[#This Row],[//]]))</f>
        <v/>
      </c>
      <c r="R8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5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58" s="45" t="str">
        <f ca="1">IF(KALINDO[[#This Row],[//]]="","",IF(INDEX(INDIRECT($2:$2),KALINDO[[#This Row],[//]])="","",INDEX(INDIRECT($2:$2),KALINDO[[#This Row],[//]])))</f>
        <v/>
      </c>
      <c r="U858" s="32" t="str">
        <f ca="1">IF(KALINDO[[#This Row],[//]]="","",INDEX(INDIRECT($2:$2),KALINDO[[#This Row],[//]]))</f>
        <v/>
      </c>
      <c r="V858" s="32" t="str">
        <f ca="1">LOWER(SUBSTITUTE(SUBSTITUTE(SUBSTITUTE(SUBSTITUTE(SUBSTITUTE(SUBSTITUTE(SUBSTITUTE(KALINDO[[#This Row],[N.B.nota]]," ",""),"-",""),"(",""),")",""),".",""),",",""),"/",""))</f>
        <v/>
      </c>
      <c r="W858" s="32" t="str">
        <f ca="1">IF(KALINDO[[#This Row],[concat]]="","",MATCH(KALINDO[[#This Row],[concat]],[3]!db[NB NOTA_C],0)+1)</f>
        <v/>
      </c>
      <c r="X858" s="32" t="str">
        <f ca="1">IF(KALINDO[[#This Row],[N.B.nota]]="","",ADDRESS(ROW(KALINDO[QB]),COLUMN(KALINDO[QB]))&amp;":"&amp;ADDRESS(ROW(),COLUMN(KALINDO[QB])))</f>
        <v/>
      </c>
      <c r="Y858" s="46" t="str">
        <f ca="1">IF(KALINDO[[#This Row],[//]]="","",HYPERLINK("[../DB.xlsx]DB!e"&amp;MATCH(KALINDO[[#This Row],[concat]],[3]!db[NB NOTA_C],0)+1,"&gt;"))</f>
        <v/>
      </c>
      <c r="Z858" s="32" t="str">
        <f ca="1">IF(KALINDO[[#This Row],[ID NOTA]]="",INDIRECT(ADDRESS(ROW()-1,COLUMN())),KALINDO[[#This Row],[ID NOTA]])</f>
        <v>ID NOTA_H</v>
      </c>
    </row>
    <row r="859" spans="1:26" x14ac:dyDescent="0.25">
      <c r="A859" s="32"/>
      <c r="B859" s="29" t="str">
        <f>IF(KALINDO[[#This Row],[N_ID]]="","",INDEX(Table1[ID],MATCH(KALINDO[[#This Row],[N_ID]],Table1[N_ID],0)))</f>
        <v/>
      </c>
      <c r="C859" s="29" t="str">
        <f ca="1">IF(KALINDO[[#This Row],[//]]="","",HYPERLINK("[NOTA.xlsx]NOTA!D"&amp;KALINDO[[#This Row],[//]]+2,"&gt;"))</f>
        <v/>
      </c>
      <c r="D859" s="29" t="str">
        <f>IF(KALINDO[[#This Row],[ID NOTA]]="","",INDEX(Table1[QB],MATCH(KALINDO[[#This Row],[ID NOTA]],Table1[ID],0)))</f>
        <v/>
      </c>
      <c r="E85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59" s="29"/>
      <c r="G859" s="30" t="str">
        <f ca="1">IF(KALINDO[[#This Row],[N_ID]]="","",INDEX(INDIRECT($2:$2),KALINDO[[#This Row],[//]]))</f>
        <v/>
      </c>
      <c r="H859" s="30" t="str">
        <f ca="1">IF(KALINDO[[#This Row],[N_ID]]="","",INDEX(INDIRECT($2:$2),KALINDO[[#This Row],[//]]))</f>
        <v/>
      </c>
      <c r="I859" s="32" t="str">
        <f ca="1">IF(KALINDO[[#This Row],[N_ID]]="","",INDEX(INDIRECT($2:$2),KALINDO[[#This Row],[//]]))</f>
        <v/>
      </c>
      <c r="J859" s="32" t="str">
        <f ca="1">IF(KALINDO[[#This Row],[//]]="","",INDEX([3]!db[NB PAJAK],KALINDO[[#This Row],[stt]]-1))</f>
        <v/>
      </c>
      <c r="K859" s="29" t="str">
        <f ca="1">IF(KALINDO[[#This Row],[//]]="","",INDEX(INDIRECT($2:$2),KALINDO[[#This Row],[//]]))</f>
        <v/>
      </c>
      <c r="L859" s="29" t="str">
        <f ca="1">IF(KALINDO[[#This Row],[//]]="","",INDEX(INDIRECT($2:$2),KALINDO[[#This Row],[//]]))</f>
        <v/>
      </c>
      <c r="M859" s="29" t="str">
        <f ca="1">IF(KALINDO[[#This Row],[//]]="","",INDEX(INDIRECT($2:$2),KALINDO[[#This Row],[//]]))</f>
        <v/>
      </c>
      <c r="N859" s="33" t="str">
        <f ca="1">IF(KALINDO[[#This Row],[//]]="","",INDEX(INDIRECT($2:$2),KALINDO[[#This Row],[//]]))</f>
        <v/>
      </c>
      <c r="O859" s="44" t="str">
        <f ca="1">IF(KALINDO[[#This Row],[//]]="","",INDEX(INDIRECT($2:$2),KALINDO[[#This Row],[//]]))</f>
        <v/>
      </c>
      <c r="P859" s="44" t="str">
        <f ca="1">IF(KALINDO[[#This Row],[//]]="","",IF(INDEX(INDIRECT($2:$2),KALINDO[[#This Row],[//]])="","",INDEX(INDIRECT($2:$2),KALINDO[[#This Row],[//]])))</f>
        <v/>
      </c>
      <c r="Q859" s="33" t="str">
        <f ca="1">IF(KALINDO[[#This Row],[//]]="","",INDEX(INDIRECT($2:$2),KALINDO[[#This Row],[//]]))</f>
        <v/>
      </c>
      <c r="R8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5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59" s="45" t="str">
        <f ca="1">IF(KALINDO[[#This Row],[//]]="","",IF(INDEX(INDIRECT($2:$2),KALINDO[[#This Row],[//]])="","",INDEX(INDIRECT($2:$2),KALINDO[[#This Row],[//]])))</f>
        <v/>
      </c>
      <c r="U859" s="32" t="str">
        <f ca="1">IF(KALINDO[[#This Row],[//]]="","",INDEX(INDIRECT($2:$2),KALINDO[[#This Row],[//]]))</f>
        <v/>
      </c>
      <c r="V859" s="32" t="str">
        <f ca="1">LOWER(SUBSTITUTE(SUBSTITUTE(SUBSTITUTE(SUBSTITUTE(SUBSTITUTE(SUBSTITUTE(SUBSTITUTE(KALINDO[[#This Row],[N.B.nota]]," ",""),"-",""),"(",""),")",""),".",""),",",""),"/",""))</f>
        <v/>
      </c>
      <c r="W859" s="32" t="str">
        <f ca="1">IF(KALINDO[[#This Row],[concat]]="","",MATCH(KALINDO[[#This Row],[concat]],[3]!db[NB NOTA_C],0)+1)</f>
        <v/>
      </c>
      <c r="X859" s="32" t="str">
        <f ca="1">IF(KALINDO[[#This Row],[N.B.nota]]="","",ADDRESS(ROW(KALINDO[QB]),COLUMN(KALINDO[QB]))&amp;":"&amp;ADDRESS(ROW(),COLUMN(KALINDO[QB])))</f>
        <v/>
      </c>
      <c r="Y859" s="46" t="str">
        <f ca="1">IF(KALINDO[[#This Row],[//]]="","",HYPERLINK("[../DB.xlsx]DB!e"&amp;MATCH(KALINDO[[#This Row],[concat]],[3]!db[NB NOTA_C],0)+1,"&gt;"))</f>
        <v/>
      </c>
      <c r="Z859" s="32" t="str">
        <f ca="1">IF(KALINDO[[#This Row],[ID NOTA]]="",INDIRECT(ADDRESS(ROW()-1,COLUMN())),KALINDO[[#This Row],[ID NOTA]])</f>
        <v>ID NOTA_H</v>
      </c>
    </row>
    <row r="860" spans="1:26" x14ac:dyDescent="0.25">
      <c r="A860" s="32"/>
      <c r="B860" s="29" t="str">
        <f>IF(KALINDO[[#This Row],[N_ID]]="","",INDEX(Table1[ID],MATCH(KALINDO[[#This Row],[N_ID]],Table1[N_ID],0)))</f>
        <v/>
      </c>
      <c r="C860" s="29" t="str">
        <f ca="1">IF(KALINDO[[#This Row],[//]]="","",HYPERLINK("[NOTA.xlsx]NOTA!D"&amp;KALINDO[[#This Row],[//]]+2,"&gt;"))</f>
        <v/>
      </c>
      <c r="D860" s="29" t="str">
        <f>IF(KALINDO[[#This Row],[ID NOTA]]="","",INDEX(Table1[QB],MATCH(KALINDO[[#This Row],[ID NOTA]],Table1[ID],0)))</f>
        <v/>
      </c>
      <c r="E86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60" s="29"/>
      <c r="G860" s="30" t="str">
        <f ca="1">IF(KALINDO[[#This Row],[N_ID]]="","",INDEX(INDIRECT($2:$2),KALINDO[[#This Row],[//]]))</f>
        <v/>
      </c>
      <c r="H860" s="30" t="str">
        <f ca="1">IF(KALINDO[[#This Row],[N_ID]]="","",INDEX(INDIRECT($2:$2),KALINDO[[#This Row],[//]]))</f>
        <v/>
      </c>
      <c r="I860" s="32" t="str">
        <f ca="1">IF(KALINDO[[#This Row],[N_ID]]="","",INDEX(INDIRECT($2:$2),KALINDO[[#This Row],[//]]))</f>
        <v/>
      </c>
      <c r="J860" s="32" t="str">
        <f ca="1">IF(KALINDO[[#This Row],[//]]="","",INDEX([3]!db[NB PAJAK],KALINDO[[#This Row],[stt]]-1))</f>
        <v/>
      </c>
      <c r="K860" s="29" t="str">
        <f ca="1">IF(KALINDO[[#This Row],[//]]="","",INDEX(INDIRECT($2:$2),KALINDO[[#This Row],[//]]))</f>
        <v/>
      </c>
      <c r="L860" s="29" t="str">
        <f ca="1">IF(KALINDO[[#This Row],[//]]="","",INDEX(INDIRECT($2:$2),KALINDO[[#This Row],[//]]))</f>
        <v/>
      </c>
      <c r="M860" s="29" t="str">
        <f ca="1">IF(KALINDO[[#This Row],[//]]="","",INDEX(INDIRECT($2:$2),KALINDO[[#This Row],[//]]))</f>
        <v/>
      </c>
      <c r="N860" s="33" t="str">
        <f ca="1">IF(KALINDO[[#This Row],[//]]="","",INDEX(INDIRECT($2:$2),KALINDO[[#This Row],[//]]))</f>
        <v/>
      </c>
      <c r="O860" s="44" t="str">
        <f ca="1">IF(KALINDO[[#This Row],[//]]="","",INDEX(INDIRECT($2:$2),KALINDO[[#This Row],[//]]))</f>
        <v/>
      </c>
      <c r="P860" s="44" t="str">
        <f ca="1">IF(KALINDO[[#This Row],[//]]="","",IF(INDEX(INDIRECT($2:$2),KALINDO[[#This Row],[//]])="","",INDEX(INDIRECT($2:$2),KALINDO[[#This Row],[//]])))</f>
        <v/>
      </c>
      <c r="Q860" s="33" t="str">
        <f ca="1">IF(KALINDO[[#This Row],[//]]="","",INDEX(INDIRECT($2:$2),KALINDO[[#This Row],[//]]))</f>
        <v/>
      </c>
      <c r="R8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6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60" s="45" t="str">
        <f ca="1">IF(KALINDO[[#This Row],[//]]="","",IF(INDEX(INDIRECT($2:$2),KALINDO[[#This Row],[//]])="","",INDEX(INDIRECT($2:$2),KALINDO[[#This Row],[//]])))</f>
        <v/>
      </c>
      <c r="U860" s="32" t="str">
        <f ca="1">IF(KALINDO[[#This Row],[//]]="","",INDEX(INDIRECT($2:$2),KALINDO[[#This Row],[//]]))</f>
        <v/>
      </c>
      <c r="V860" s="32" t="str">
        <f ca="1">LOWER(SUBSTITUTE(SUBSTITUTE(SUBSTITUTE(SUBSTITUTE(SUBSTITUTE(SUBSTITUTE(SUBSTITUTE(KALINDO[[#This Row],[N.B.nota]]," ",""),"-",""),"(",""),")",""),".",""),",",""),"/",""))</f>
        <v/>
      </c>
      <c r="W860" s="32" t="str">
        <f ca="1">IF(KALINDO[[#This Row],[concat]]="","",MATCH(KALINDO[[#This Row],[concat]],[3]!db[NB NOTA_C],0)+1)</f>
        <v/>
      </c>
      <c r="X860" s="32" t="str">
        <f ca="1">IF(KALINDO[[#This Row],[N.B.nota]]="","",ADDRESS(ROW(KALINDO[QB]),COLUMN(KALINDO[QB]))&amp;":"&amp;ADDRESS(ROW(),COLUMN(KALINDO[QB])))</f>
        <v/>
      </c>
      <c r="Y860" s="46" t="str">
        <f ca="1">IF(KALINDO[[#This Row],[//]]="","",HYPERLINK("[../DB.xlsx]DB!e"&amp;MATCH(KALINDO[[#This Row],[concat]],[3]!db[NB NOTA_C],0)+1,"&gt;"))</f>
        <v/>
      </c>
      <c r="Z860" s="32" t="str">
        <f ca="1">IF(KALINDO[[#This Row],[ID NOTA]]="",INDIRECT(ADDRESS(ROW()-1,COLUMN())),KALINDO[[#This Row],[ID NOTA]])</f>
        <v>ID NOTA_H</v>
      </c>
    </row>
    <row r="861" spans="1:26" x14ac:dyDescent="0.25">
      <c r="A861" s="32"/>
      <c r="B861" s="29" t="str">
        <f>IF(KALINDO[[#This Row],[N_ID]]="","",INDEX(Table1[ID],MATCH(KALINDO[[#This Row],[N_ID]],Table1[N_ID],0)))</f>
        <v/>
      </c>
      <c r="C861" s="29" t="str">
        <f ca="1">IF(KALINDO[[#This Row],[//]]="","",HYPERLINK("[NOTA.xlsx]NOTA!D"&amp;KALINDO[[#This Row],[//]]+2,"&gt;"))</f>
        <v/>
      </c>
      <c r="D861" s="29" t="str">
        <f>IF(KALINDO[[#This Row],[ID NOTA]]="","",INDEX(Table1[QB],MATCH(KALINDO[[#This Row],[ID NOTA]],Table1[ID],0)))</f>
        <v/>
      </c>
      <c r="E86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61" s="29"/>
      <c r="G861" s="30" t="str">
        <f ca="1">IF(KALINDO[[#This Row],[N_ID]]="","",INDEX(INDIRECT($2:$2),KALINDO[[#This Row],[//]]))</f>
        <v/>
      </c>
      <c r="H861" s="30" t="str">
        <f ca="1">IF(KALINDO[[#This Row],[N_ID]]="","",INDEX(INDIRECT($2:$2),KALINDO[[#This Row],[//]]))</f>
        <v/>
      </c>
      <c r="I861" s="32" t="str">
        <f ca="1">IF(KALINDO[[#This Row],[N_ID]]="","",INDEX(INDIRECT($2:$2),KALINDO[[#This Row],[//]]))</f>
        <v/>
      </c>
      <c r="J861" s="32" t="str">
        <f ca="1">IF(KALINDO[[#This Row],[//]]="","",INDEX([3]!db[NB PAJAK],KALINDO[[#This Row],[stt]]-1))</f>
        <v/>
      </c>
      <c r="K861" s="29" t="str">
        <f ca="1">IF(KALINDO[[#This Row],[//]]="","",INDEX(INDIRECT($2:$2),KALINDO[[#This Row],[//]]))</f>
        <v/>
      </c>
      <c r="L861" s="29" t="str">
        <f ca="1">IF(KALINDO[[#This Row],[//]]="","",INDEX(INDIRECT($2:$2),KALINDO[[#This Row],[//]]))</f>
        <v/>
      </c>
      <c r="M861" s="29" t="str">
        <f ca="1">IF(KALINDO[[#This Row],[//]]="","",INDEX(INDIRECT($2:$2),KALINDO[[#This Row],[//]]))</f>
        <v/>
      </c>
      <c r="N861" s="33" t="str">
        <f ca="1">IF(KALINDO[[#This Row],[//]]="","",INDEX(INDIRECT($2:$2),KALINDO[[#This Row],[//]]))</f>
        <v/>
      </c>
      <c r="O861" s="44" t="str">
        <f ca="1">IF(KALINDO[[#This Row],[//]]="","",INDEX(INDIRECT($2:$2),KALINDO[[#This Row],[//]]))</f>
        <v/>
      </c>
      <c r="P861" s="44" t="str">
        <f ca="1">IF(KALINDO[[#This Row],[//]]="","",IF(INDEX(INDIRECT($2:$2),KALINDO[[#This Row],[//]])="","",INDEX(INDIRECT($2:$2),KALINDO[[#This Row],[//]])))</f>
        <v/>
      </c>
      <c r="Q861" s="33" t="str">
        <f ca="1">IF(KALINDO[[#This Row],[//]]="","",INDEX(INDIRECT($2:$2),KALINDO[[#This Row],[//]]))</f>
        <v/>
      </c>
      <c r="R8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6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61" s="45" t="str">
        <f ca="1">IF(KALINDO[[#This Row],[//]]="","",IF(INDEX(INDIRECT($2:$2),KALINDO[[#This Row],[//]])="","",INDEX(INDIRECT($2:$2),KALINDO[[#This Row],[//]])))</f>
        <v/>
      </c>
      <c r="U861" s="32" t="str">
        <f ca="1">IF(KALINDO[[#This Row],[//]]="","",INDEX(INDIRECT($2:$2),KALINDO[[#This Row],[//]]))</f>
        <v/>
      </c>
      <c r="V861" s="32" t="str">
        <f ca="1">LOWER(SUBSTITUTE(SUBSTITUTE(SUBSTITUTE(SUBSTITUTE(SUBSTITUTE(SUBSTITUTE(SUBSTITUTE(KALINDO[[#This Row],[N.B.nota]]," ",""),"-",""),"(",""),")",""),".",""),",",""),"/",""))</f>
        <v/>
      </c>
      <c r="W861" s="32" t="str">
        <f ca="1">IF(KALINDO[[#This Row],[concat]]="","",MATCH(KALINDO[[#This Row],[concat]],[3]!db[NB NOTA_C],0)+1)</f>
        <v/>
      </c>
      <c r="X861" s="32" t="str">
        <f ca="1">IF(KALINDO[[#This Row],[N.B.nota]]="","",ADDRESS(ROW(KALINDO[QB]),COLUMN(KALINDO[QB]))&amp;":"&amp;ADDRESS(ROW(),COLUMN(KALINDO[QB])))</f>
        <v/>
      </c>
      <c r="Y861" s="46" t="str">
        <f ca="1">IF(KALINDO[[#This Row],[//]]="","",HYPERLINK("[../DB.xlsx]DB!e"&amp;MATCH(KALINDO[[#This Row],[concat]],[3]!db[NB NOTA_C],0)+1,"&gt;"))</f>
        <v/>
      </c>
      <c r="Z861" s="32" t="str">
        <f ca="1">IF(KALINDO[[#This Row],[ID NOTA]]="",INDIRECT(ADDRESS(ROW()-1,COLUMN())),KALINDO[[#This Row],[ID NOTA]])</f>
        <v>ID NOTA_H</v>
      </c>
    </row>
    <row r="862" spans="1:26" x14ac:dyDescent="0.25">
      <c r="A862" s="32"/>
      <c r="B862" s="29" t="str">
        <f>IF(KALINDO[[#This Row],[N_ID]]="","",INDEX(Table1[ID],MATCH(KALINDO[[#This Row],[N_ID]],Table1[N_ID],0)))</f>
        <v/>
      </c>
      <c r="C862" s="29" t="str">
        <f ca="1">IF(KALINDO[[#This Row],[//]]="","",HYPERLINK("[NOTA.xlsx]NOTA!D"&amp;KALINDO[[#This Row],[//]]+2,"&gt;"))</f>
        <v/>
      </c>
      <c r="D862" s="29" t="str">
        <f>IF(KALINDO[[#This Row],[ID NOTA]]="","",INDEX(Table1[QB],MATCH(KALINDO[[#This Row],[ID NOTA]],Table1[ID],0)))</f>
        <v/>
      </c>
      <c r="E86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62" s="29"/>
      <c r="G862" s="30" t="str">
        <f ca="1">IF(KALINDO[[#This Row],[N_ID]]="","",INDEX(INDIRECT($2:$2),KALINDO[[#This Row],[//]]))</f>
        <v/>
      </c>
      <c r="H862" s="30" t="str">
        <f ca="1">IF(KALINDO[[#This Row],[N_ID]]="","",INDEX(INDIRECT($2:$2),KALINDO[[#This Row],[//]]))</f>
        <v/>
      </c>
      <c r="I862" s="32" t="str">
        <f ca="1">IF(KALINDO[[#This Row],[N_ID]]="","",INDEX(INDIRECT($2:$2),KALINDO[[#This Row],[//]]))</f>
        <v/>
      </c>
      <c r="J862" s="32" t="str">
        <f ca="1">IF(KALINDO[[#This Row],[//]]="","",INDEX([3]!db[NB PAJAK],KALINDO[[#This Row],[stt]]-1))</f>
        <v/>
      </c>
      <c r="K862" s="29" t="str">
        <f ca="1">IF(KALINDO[[#This Row],[//]]="","",INDEX(INDIRECT($2:$2),KALINDO[[#This Row],[//]]))</f>
        <v/>
      </c>
      <c r="L862" s="29" t="str">
        <f ca="1">IF(KALINDO[[#This Row],[//]]="","",INDEX(INDIRECT($2:$2),KALINDO[[#This Row],[//]]))</f>
        <v/>
      </c>
      <c r="M862" s="29" t="str">
        <f ca="1">IF(KALINDO[[#This Row],[//]]="","",INDEX(INDIRECT($2:$2),KALINDO[[#This Row],[//]]))</f>
        <v/>
      </c>
      <c r="N862" s="33" t="str">
        <f ca="1">IF(KALINDO[[#This Row],[//]]="","",INDEX(INDIRECT($2:$2),KALINDO[[#This Row],[//]]))</f>
        <v/>
      </c>
      <c r="O862" s="44" t="str">
        <f ca="1">IF(KALINDO[[#This Row],[//]]="","",INDEX(INDIRECT($2:$2),KALINDO[[#This Row],[//]]))</f>
        <v/>
      </c>
      <c r="P862" s="44" t="str">
        <f ca="1">IF(KALINDO[[#This Row],[//]]="","",IF(INDEX(INDIRECT($2:$2),KALINDO[[#This Row],[//]])="","",INDEX(INDIRECT($2:$2),KALINDO[[#This Row],[//]])))</f>
        <v/>
      </c>
      <c r="Q862" s="33" t="str">
        <f ca="1">IF(KALINDO[[#This Row],[//]]="","",INDEX(INDIRECT($2:$2),KALINDO[[#This Row],[//]]))</f>
        <v/>
      </c>
      <c r="R8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6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62" s="45" t="str">
        <f ca="1">IF(KALINDO[[#This Row],[//]]="","",IF(INDEX(INDIRECT($2:$2),KALINDO[[#This Row],[//]])="","",INDEX(INDIRECT($2:$2),KALINDO[[#This Row],[//]])))</f>
        <v/>
      </c>
      <c r="U862" s="32" t="str">
        <f ca="1">IF(KALINDO[[#This Row],[//]]="","",INDEX(INDIRECT($2:$2),KALINDO[[#This Row],[//]]))</f>
        <v/>
      </c>
      <c r="V862" s="32" t="str">
        <f ca="1">LOWER(SUBSTITUTE(SUBSTITUTE(SUBSTITUTE(SUBSTITUTE(SUBSTITUTE(SUBSTITUTE(SUBSTITUTE(KALINDO[[#This Row],[N.B.nota]]," ",""),"-",""),"(",""),")",""),".",""),",",""),"/",""))</f>
        <v/>
      </c>
      <c r="W862" s="32" t="str">
        <f ca="1">IF(KALINDO[[#This Row],[concat]]="","",MATCH(KALINDO[[#This Row],[concat]],[3]!db[NB NOTA_C],0)+1)</f>
        <v/>
      </c>
      <c r="X862" s="32" t="str">
        <f ca="1">IF(KALINDO[[#This Row],[N.B.nota]]="","",ADDRESS(ROW(KALINDO[QB]),COLUMN(KALINDO[QB]))&amp;":"&amp;ADDRESS(ROW(),COLUMN(KALINDO[QB])))</f>
        <v/>
      </c>
      <c r="Y862" s="46" t="str">
        <f ca="1">IF(KALINDO[[#This Row],[//]]="","",HYPERLINK("[../DB.xlsx]DB!e"&amp;MATCH(KALINDO[[#This Row],[concat]],[3]!db[NB NOTA_C],0)+1,"&gt;"))</f>
        <v/>
      </c>
      <c r="Z862" s="32" t="str">
        <f ca="1">IF(KALINDO[[#This Row],[ID NOTA]]="",INDIRECT(ADDRESS(ROW()-1,COLUMN())),KALINDO[[#This Row],[ID NOTA]])</f>
        <v>ID NOTA_H</v>
      </c>
    </row>
    <row r="863" spans="1:26" x14ac:dyDescent="0.25">
      <c r="A863" s="32"/>
      <c r="B863" s="29" t="str">
        <f>IF(KALINDO[[#This Row],[N_ID]]="","",INDEX(Table1[ID],MATCH(KALINDO[[#This Row],[N_ID]],Table1[N_ID],0)))</f>
        <v/>
      </c>
      <c r="C863" s="29" t="str">
        <f ca="1">IF(KALINDO[[#This Row],[//]]="","",HYPERLINK("[NOTA.xlsx]NOTA!D"&amp;KALINDO[[#This Row],[//]]+2,"&gt;"))</f>
        <v/>
      </c>
      <c r="D863" s="29" t="str">
        <f>IF(KALINDO[[#This Row],[ID NOTA]]="","",INDEX(Table1[QB],MATCH(KALINDO[[#This Row],[ID NOTA]],Table1[ID],0)))</f>
        <v/>
      </c>
      <c r="E86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63" s="29"/>
      <c r="G863" s="30" t="str">
        <f ca="1">IF(KALINDO[[#This Row],[N_ID]]="","",INDEX(INDIRECT($2:$2),KALINDO[[#This Row],[//]]))</f>
        <v/>
      </c>
      <c r="H863" s="30" t="str">
        <f ca="1">IF(KALINDO[[#This Row],[N_ID]]="","",INDEX(INDIRECT($2:$2),KALINDO[[#This Row],[//]]))</f>
        <v/>
      </c>
      <c r="I863" s="32" t="str">
        <f ca="1">IF(KALINDO[[#This Row],[N_ID]]="","",INDEX(INDIRECT($2:$2),KALINDO[[#This Row],[//]]))</f>
        <v/>
      </c>
      <c r="J863" s="32" t="str">
        <f ca="1">IF(KALINDO[[#This Row],[//]]="","",INDEX([3]!db[NB PAJAK],KALINDO[[#This Row],[stt]]-1))</f>
        <v/>
      </c>
      <c r="K863" s="29" t="str">
        <f ca="1">IF(KALINDO[[#This Row],[//]]="","",INDEX(INDIRECT($2:$2),KALINDO[[#This Row],[//]]))</f>
        <v/>
      </c>
      <c r="L863" s="29" t="str">
        <f ca="1">IF(KALINDO[[#This Row],[//]]="","",INDEX(INDIRECT($2:$2),KALINDO[[#This Row],[//]]))</f>
        <v/>
      </c>
      <c r="M863" s="29" t="str">
        <f ca="1">IF(KALINDO[[#This Row],[//]]="","",INDEX(INDIRECT($2:$2),KALINDO[[#This Row],[//]]))</f>
        <v/>
      </c>
      <c r="N863" s="33" t="str">
        <f ca="1">IF(KALINDO[[#This Row],[//]]="","",INDEX(INDIRECT($2:$2),KALINDO[[#This Row],[//]]))</f>
        <v/>
      </c>
      <c r="O863" s="44" t="str">
        <f ca="1">IF(KALINDO[[#This Row],[//]]="","",INDEX(INDIRECT($2:$2),KALINDO[[#This Row],[//]]))</f>
        <v/>
      </c>
      <c r="P863" s="44" t="str">
        <f ca="1">IF(KALINDO[[#This Row],[//]]="","",IF(INDEX(INDIRECT($2:$2),KALINDO[[#This Row],[//]])="","",INDEX(INDIRECT($2:$2),KALINDO[[#This Row],[//]])))</f>
        <v/>
      </c>
      <c r="Q863" s="33" t="str">
        <f ca="1">IF(KALINDO[[#This Row],[//]]="","",INDEX(INDIRECT($2:$2),KALINDO[[#This Row],[//]]))</f>
        <v/>
      </c>
      <c r="R8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6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63" s="45" t="str">
        <f ca="1">IF(KALINDO[[#This Row],[//]]="","",IF(INDEX(INDIRECT($2:$2),KALINDO[[#This Row],[//]])="","",INDEX(INDIRECT($2:$2),KALINDO[[#This Row],[//]])))</f>
        <v/>
      </c>
      <c r="U863" s="32" t="str">
        <f ca="1">IF(KALINDO[[#This Row],[//]]="","",INDEX(INDIRECT($2:$2),KALINDO[[#This Row],[//]]))</f>
        <v/>
      </c>
      <c r="V863" s="32" t="str">
        <f ca="1">LOWER(SUBSTITUTE(SUBSTITUTE(SUBSTITUTE(SUBSTITUTE(SUBSTITUTE(SUBSTITUTE(SUBSTITUTE(KALINDO[[#This Row],[N.B.nota]]," ",""),"-",""),"(",""),")",""),".",""),",",""),"/",""))</f>
        <v/>
      </c>
      <c r="W863" s="32" t="str">
        <f ca="1">IF(KALINDO[[#This Row],[concat]]="","",MATCH(KALINDO[[#This Row],[concat]],[3]!db[NB NOTA_C],0)+1)</f>
        <v/>
      </c>
      <c r="X863" s="32" t="str">
        <f ca="1">IF(KALINDO[[#This Row],[N.B.nota]]="","",ADDRESS(ROW(KALINDO[QB]),COLUMN(KALINDO[QB]))&amp;":"&amp;ADDRESS(ROW(),COLUMN(KALINDO[QB])))</f>
        <v/>
      </c>
      <c r="Y863" s="46" t="str">
        <f ca="1">IF(KALINDO[[#This Row],[//]]="","",HYPERLINK("[../DB.xlsx]DB!e"&amp;MATCH(KALINDO[[#This Row],[concat]],[3]!db[NB NOTA_C],0)+1,"&gt;"))</f>
        <v/>
      </c>
      <c r="Z863" s="32" t="str">
        <f ca="1">IF(KALINDO[[#This Row],[ID NOTA]]="",INDIRECT(ADDRESS(ROW()-1,COLUMN())),KALINDO[[#This Row],[ID NOTA]])</f>
        <v>ID NOTA_H</v>
      </c>
    </row>
    <row r="864" spans="1:26" x14ac:dyDescent="0.25">
      <c r="A864" s="32"/>
      <c r="B864" s="29" t="str">
        <f>IF(KALINDO[[#This Row],[N_ID]]="","",INDEX(Table1[ID],MATCH(KALINDO[[#This Row],[N_ID]],Table1[N_ID],0)))</f>
        <v/>
      </c>
      <c r="C864" s="29" t="str">
        <f ca="1">IF(KALINDO[[#This Row],[//]]="","",HYPERLINK("[NOTA.xlsx]NOTA!D"&amp;KALINDO[[#This Row],[//]]+2,"&gt;"))</f>
        <v/>
      </c>
      <c r="D864" s="29" t="str">
        <f>IF(KALINDO[[#This Row],[ID NOTA]]="","",INDEX(Table1[QB],MATCH(KALINDO[[#This Row],[ID NOTA]],Table1[ID],0)))</f>
        <v/>
      </c>
      <c r="E86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64" s="29"/>
      <c r="G864" s="30" t="str">
        <f ca="1">IF(KALINDO[[#This Row],[N_ID]]="","",INDEX(INDIRECT($2:$2),KALINDO[[#This Row],[//]]))</f>
        <v/>
      </c>
      <c r="H864" s="30" t="str">
        <f ca="1">IF(KALINDO[[#This Row],[N_ID]]="","",INDEX(INDIRECT($2:$2),KALINDO[[#This Row],[//]]))</f>
        <v/>
      </c>
      <c r="I864" s="32" t="str">
        <f ca="1">IF(KALINDO[[#This Row],[N_ID]]="","",INDEX(INDIRECT($2:$2),KALINDO[[#This Row],[//]]))</f>
        <v/>
      </c>
      <c r="J864" s="32" t="str">
        <f ca="1">IF(KALINDO[[#This Row],[//]]="","",INDEX([3]!db[NB PAJAK],KALINDO[[#This Row],[stt]]-1))</f>
        <v/>
      </c>
      <c r="K864" s="29" t="str">
        <f ca="1">IF(KALINDO[[#This Row],[//]]="","",INDEX(INDIRECT($2:$2),KALINDO[[#This Row],[//]]))</f>
        <v/>
      </c>
      <c r="L864" s="29" t="str">
        <f ca="1">IF(KALINDO[[#This Row],[//]]="","",INDEX(INDIRECT($2:$2),KALINDO[[#This Row],[//]]))</f>
        <v/>
      </c>
      <c r="M864" s="29" t="str">
        <f ca="1">IF(KALINDO[[#This Row],[//]]="","",INDEX(INDIRECT($2:$2),KALINDO[[#This Row],[//]]))</f>
        <v/>
      </c>
      <c r="N864" s="33" t="str">
        <f ca="1">IF(KALINDO[[#This Row],[//]]="","",INDEX(INDIRECT($2:$2),KALINDO[[#This Row],[//]]))</f>
        <v/>
      </c>
      <c r="O864" s="44" t="str">
        <f ca="1">IF(KALINDO[[#This Row],[//]]="","",INDEX(INDIRECT($2:$2),KALINDO[[#This Row],[//]]))</f>
        <v/>
      </c>
      <c r="P864" s="44" t="str">
        <f ca="1">IF(KALINDO[[#This Row],[//]]="","",IF(INDEX(INDIRECT($2:$2),KALINDO[[#This Row],[//]])="","",INDEX(INDIRECT($2:$2),KALINDO[[#This Row],[//]])))</f>
        <v/>
      </c>
      <c r="Q864" s="33" t="str">
        <f ca="1">IF(KALINDO[[#This Row],[//]]="","",INDEX(INDIRECT($2:$2),KALINDO[[#This Row],[//]]))</f>
        <v/>
      </c>
      <c r="R8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6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64" s="45" t="str">
        <f ca="1">IF(KALINDO[[#This Row],[//]]="","",IF(INDEX(INDIRECT($2:$2),KALINDO[[#This Row],[//]])="","",INDEX(INDIRECT($2:$2),KALINDO[[#This Row],[//]])))</f>
        <v/>
      </c>
      <c r="U864" s="32" t="str">
        <f ca="1">IF(KALINDO[[#This Row],[//]]="","",INDEX(INDIRECT($2:$2),KALINDO[[#This Row],[//]]))</f>
        <v/>
      </c>
      <c r="V864" s="32" t="str">
        <f ca="1">LOWER(SUBSTITUTE(SUBSTITUTE(SUBSTITUTE(SUBSTITUTE(SUBSTITUTE(SUBSTITUTE(SUBSTITUTE(KALINDO[[#This Row],[N.B.nota]]," ",""),"-",""),"(",""),")",""),".",""),",",""),"/",""))</f>
        <v/>
      </c>
      <c r="W864" s="32" t="str">
        <f ca="1">IF(KALINDO[[#This Row],[concat]]="","",MATCH(KALINDO[[#This Row],[concat]],[3]!db[NB NOTA_C],0)+1)</f>
        <v/>
      </c>
      <c r="X864" s="32" t="str">
        <f ca="1">IF(KALINDO[[#This Row],[N.B.nota]]="","",ADDRESS(ROW(KALINDO[QB]),COLUMN(KALINDO[QB]))&amp;":"&amp;ADDRESS(ROW(),COLUMN(KALINDO[QB])))</f>
        <v/>
      </c>
      <c r="Y864" s="46" t="str">
        <f ca="1">IF(KALINDO[[#This Row],[//]]="","",HYPERLINK("[../DB.xlsx]DB!e"&amp;MATCH(KALINDO[[#This Row],[concat]],[3]!db[NB NOTA_C],0)+1,"&gt;"))</f>
        <v/>
      </c>
      <c r="Z864" s="32" t="str">
        <f ca="1">IF(KALINDO[[#This Row],[ID NOTA]]="",INDIRECT(ADDRESS(ROW()-1,COLUMN())),KALINDO[[#This Row],[ID NOTA]])</f>
        <v>ID NOTA_H</v>
      </c>
    </row>
    <row r="865" spans="1:26" x14ac:dyDescent="0.25">
      <c r="A865" s="32"/>
      <c r="B865" s="29" t="str">
        <f>IF(KALINDO[[#This Row],[N_ID]]="","",INDEX(Table1[ID],MATCH(KALINDO[[#This Row],[N_ID]],Table1[N_ID],0)))</f>
        <v/>
      </c>
      <c r="C865" s="29" t="str">
        <f ca="1">IF(KALINDO[[#This Row],[//]]="","",HYPERLINK("[NOTA.xlsx]NOTA!D"&amp;KALINDO[[#This Row],[//]]+2,"&gt;"))</f>
        <v/>
      </c>
      <c r="D865" s="29" t="str">
        <f>IF(KALINDO[[#This Row],[ID NOTA]]="","",INDEX(Table1[QB],MATCH(KALINDO[[#This Row],[ID NOTA]],Table1[ID],0)))</f>
        <v/>
      </c>
      <c r="E86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65" s="29"/>
      <c r="G865" s="30" t="str">
        <f ca="1">IF(KALINDO[[#This Row],[N_ID]]="","",INDEX(INDIRECT($2:$2),KALINDO[[#This Row],[//]]))</f>
        <v/>
      </c>
      <c r="H865" s="30" t="str">
        <f ca="1">IF(KALINDO[[#This Row],[N_ID]]="","",INDEX(INDIRECT($2:$2),KALINDO[[#This Row],[//]]))</f>
        <v/>
      </c>
      <c r="I865" s="32" t="str">
        <f ca="1">IF(KALINDO[[#This Row],[N_ID]]="","",INDEX(INDIRECT($2:$2),KALINDO[[#This Row],[//]]))</f>
        <v/>
      </c>
      <c r="J865" s="32" t="str">
        <f ca="1">IF(KALINDO[[#This Row],[//]]="","",INDEX([3]!db[NB PAJAK],KALINDO[[#This Row],[stt]]-1))</f>
        <v/>
      </c>
      <c r="K865" s="29" t="str">
        <f ca="1">IF(KALINDO[[#This Row],[//]]="","",INDEX(INDIRECT($2:$2),KALINDO[[#This Row],[//]]))</f>
        <v/>
      </c>
      <c r="L865" s="29" t="str">
        <f ca="1">IF(KALINDO[[#This Row],[//]]="","",INDEX(INDIRECT($2:$2),KALINDO[[#This Row],[//]]))</f>
        <v/>
      </c>
      <c r="M865" s="29" t="str">
        <f ca="1">IF(KALINDO[[#This Row],[//]]="","",INDEX(INDIRECT($2:$2),KALINDO[[#This Row],[//]]))</f>
        <v/>
      </c>
      <c r="N865" s="33" t="str">
        <f ca="1">IF(KALINDO[[#This Row],[//]]="","",INDEX(INDIRECT($2:$2),KALINDO[[#This Row],[//]]))</f>
        <v/>
      </c>
      <c r="O865" s="44" t="str">
        <f ca="1">IF(KALINDO[[#This Row],[//]]="","",INDEX(INDIRECT($2:$2),KALINDO[[#This Row],[//]]))</f>
        <v/>
      </c>
      <c r="P865" s="44" t="str">
        <f ca="1">IF(KALINDO[[#This Row],[//]]="","",IF(INDEX(INDIRECT($2:$2),KALINDO[[#This Row],[//]])="","",INDEX(INDIRECT($2:$2),KALINDO[[#This Row],[//]])))</f>
        <v/>
      </c>
      <c r="Q865" s="33" t="str">
        <f ca="1">IF(KALINDO[[#This Row],[//]]="","",INDEX(INDIRECT($2:$2),KALINDO[[#This Row],[//]]))</f>
        <v/>
      </c>
      <c r="R8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6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65" s="45" t="str">
        <f ca="1">IF(KALINDO[[#This Row],[//]]="","",IF(INDEX(INDIRECT($2:$2),KALINDO[[#This Row],[//]])="","",INDEX(INDIRECT($2:$2),KALINDO[[#This Row],[//]])))</f>
        <v/>
      </c>
      <c r="U865" s="32" t="str">
        <f ca="1">IF(KALINDO[[#This Row],[//]]="","",INDEX(INDIRECT($2:$2),KALINDO[[#This Row],[//]]))</f>
        <v/>
      </c>
      <c r="V865" s="32" t="str">
        <f ca="1">LOWER(SUBSTITUTE(SUBSTITUTE(SUBSTITUTE(SUBSTITUTE(SUBSTITUTE(SUBSTITUTE(SUBSTITUTE(KALINDO[[#This Row],[N.B.nota]]," ",""),"-",""),"(",""),")",""),".",""),",",""),"/",""))</f>
        <v/>
      </c>
      <c r="W865" s="32" t="str">
        <f ca="1">IF(KALINDO[[#This Row],[concat]]="","",MATCH(KALINDO[[#This Row],[concat]],[3]!db[NB NOTA_C],0)+1)</f>
        <v/>
      </c>
      <c r="X865" s="32" t="str">
        <f ca="1">IF(KALINDO[[#This Row],[N.B.nota]]="","",ADDRESS(ROW(KALINDO[QB]),COLUMN(KALINDO[QB]))&amp;":"&amp;ADDRESS(ROW(),COLUMN(KALINDO[QB])))</f>
        <v/>
      </c>
      <c r="Y865" s="46" t="str">
        <f ca="1">IF(KALINDO[[#This Row],[//]]="","",HYPERLINK("[../DB.xlsx]DB!e"&amp;MATCH(KALINDO[[#This Row],[concat]],[3]!db[NB NOTA_C],0)+1,"&gt;"))</f>
        <v/>
      </c>
      <c r="Z865" s="32" t="str">
        <f ca="1">IF(KALINDO[[#This Row],[ID NOTA]]="",INDIRECT(ADDRESS(ROW()-1,COLUMN())),KALINDO[[#This Row],[ID NOTA]])</f>
        <v>ID NOTA_H</v>
      </c>
    </row>
    <row r="866" spans="1:26" x14ac:dyDescent="0.25">
      <c r="A866" s="32"/>
      <c r="B866" s="29" t="str">
        <f>IF(KALINDO[[#This Row],[N_ID]]="","",INDEX(Table1[ID],MATCH(KALINDO[[#This Row],[N_ID]],Table1[N_ID],0)))</f>
        <v/>
      </c>
      <c r="C866" s="29" t="str">
        <f ca="1">IF(KALINDO[[#This Row],[//]]="","",HYPERLINK("[NOTA.xlsx]NOTA!D"&amp;KALINDO[[#This Row],[//]]+2,"&gt;"))</f>
        <v/>
      </c>
      <c r="D866" s="29" t="str">
        <f>IF(KALINDO[[#This Row],[ID NOTA]]="","",INDEX(Table1[QB],MATCH(KALINDO[[#This Row],[ID NOTA]],Table1[ID],0)))</f>
        <v/>
      </c>
      <c r="E86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66" s="29"/>
      <c r="G866" s="30" t="str">
        <f ca="1">IF(KALINDO[[#This Row],[N_ID]]="","",INDEX(INDIRECT($2:$2),KALINDO[[#This Row],[//]]))</f>
        <v/>
      </c>
      <c r="H866" s="30" t="str">
        <f ca="1">IF(KALINDO[[#This Row],[N_ID]]="","",INDEX(INDIRECT($2:$2),KALINDO[[#This Row],[//]]))</f>
        <v/>
      </c>
      <c r="I866" s="32" t="str">
        <f ca="1">IF(KALINDO[[#This Row],[N_ID]]="","",INDEX(INDIRECT($2:$2),KALINDO[[#This Row],[//]]))</f>
        <v/>
      </c>
      <c r="J866" s="32" t="str">
        <f ca="1">IF(KALINDO[[#This Row],[//]]="","",INDEX([3]!db[NB PAJAK],KALINDO[[#This Row],[stt]]-1))</f>
        <v/>
      </c>
      <c r="K866" s="29" t="str">
        <f ca="1">IF(KALINDO[[#This Row],[//]]="","",INDEX(INDIRECT($2:$2),KALINDO[[#This Row],[//]]))</f>
        <v/>
      </c>
      <c r="L866" s="29" t="str">
        <f ca="1">IF(KALINDO[[#This Row],[//]]="","",INDEX(INDIRECT($2:$2),KALINDO[[#This Row],[//]]))</f>
        <v/>
      </c>
      <c r="M866" s="29" t="str">
        <f ca="1">IF(KALINDO[[#This Row],[//]]="","",INDEX(INDIRECT($2:$2),KALINDO[[#This Row],[//]]))</f>
        <v/>
      </c>
      <c r="N866" s="33" t="str">
        <f ca="1">IF(KALINDO[[#This Row],[//]]="","",INDEX(INDIRECT($2:$2),KALINDO[[#This Row],[//]]))</f>
        <v/>
      </c>
      <c r="O866" s="44" t="str">
        <f ca="1">IF(KALINDO[[#This Row],[//]]="","",INDEX(INDIRECT($2:$2),KALINDO[[#This Row],[//]]))</f>
        <v/>
      </c>
      <c r="P866" s="44" t="str">
        <f ca="1">IF(KALINDO[[#This Row],[//]]="","",IF(INDEX(INDIRECT($2:$2),KALINDO[[#This Row],[//]])="","",INDEX(INDIRECT($2:$2),KALINDO[[#This Row],[//]])))</f>
        <v/>
      </c>
      <c r="Q866" s="33" t="str">
        <f ca="1">IF(KALINDO[[#This Row],[//]]="","",INDEX(INDIRECT($2:$2),KALINDO[[#This Row],[//]]))</f>
        <v/>
      </c>
      <c r="R8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6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66" s="45" t="str">
        <f ca="1">IF(KALINDO[[#This Row],[//]]="","",IF(INDEX(INDIRECT($2:$2),KALINDO[[#This Row],[//]])="","",INDEX(INDIRECT($2:$2),KALINDO[[#This Row],[//]])))</f>
        <v/>
      </c>
      <c r="U866" s="32" t="str">
        <f ca="1">IF(KALINDO[[#This Row],[//]]="","",INDEX(INDIRECT($2:$2),KALINDO[[#This Row],[//]]))</f>
        <v/>
      </c>
      <c r="V866" s="32" t="str">
        <f ca="1">LOWER(SUBSTITUTE(SUBSTITUTE(SUBSTITUTE(SUBSTITUTE(SUBSTITUTE(SUBSTITUTE(SUBSTITUTE(KALINDO[[#This Row],[N.B.nota]]," ",""),"-",""),"(",""),")",""),".",""),",",""),"/",""))</f>
        <v/>
      </c>
      <c r="W866" s="32" t="str">
        <f ca="1">IF(KALINDO[[#This Row],[concat]]="","",MATCH(KALINDO[[#This Row],[concat]],[3]!db[NB NOTA_C],0)+1)</f>
        <v/>
      </c>
      <c r="X866" s="32" t="str">
        <f ca="1">IF(KALINDO[[#This Row],[N.B.nota]]="","",ADDRESS(ROW(KALINDO[QB]),COLUMN(KALINDO[QB]))&amp;":"&amp;ADDRESS(ROW(),COLUMN(KALINDO[QB])))</f>
        <v/>
      </c>
      <c r="Y866" s="46" t="str">
        <f ca="1">IF(KALINDO[[#This Row],[//]]="","",HYPERLINK("[../DB.xlsx]DB!e"&amp;MATCH(KALINDO[[#This Row],[concat]],[3]!db[NB NOTA_C],0)+1,"&gt;"))</f>
        <v/>
      </c>
      <c r="Z866" s="32" t="str">
        <f ca="1">IF(KALINDO[[#This Row],[ID NOTA]]="",INDIRECT(ADDRESS(ROW()-1,COLUMN())),KALINDO[[#This Row],[ID NOTA]])</f>
        <v>ID NOTA_H</v>
      </c>
    </row>
    <row r="867" spans="1:26" x14ac:dyDescent="0.25">
      <c r="A867" s="32"/>
      <c r="B867" s="29" t="str">
        <f>IF(KALINDO[[#This Row],[N_ID]]="","",INDEX(Table1[ID],MATCH(KALINDO[[#This Row],[N_ID]],Table1[N_ID],0)))</f>
        <v/>
      </c>
      <c r="C867" s="29" t="str">
        <f ca="1">IF(KALINDO[[#This Row],[//]]="","",HYPERLINK("[NOTA.xlsx]NOTA!D"&amp;KALINDO[[#This Row],[//]]+2,"&gt;"))</f>
        <v/>
      </c>
      <c r="D867" s="29" t="str">
        <f>IF(KALINDO[[#This Row],[ID NOTA]]="","",INDEX(Table1[QB],MATCH(KALINDO[[#This Row],[ID NOTA]],Table1[ID],0)))</f>
        <v/>
      </c>
      <c r="E86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67" s="29"/>
      <c r="G867" s="30" t="str">
        <f ca="1">IF(KALINDO[[#This Row],[N_ID]]="","",INDEX(INDIRECT($2:$2),KALINDO[[#This Row],[//]]))</f>
        <v/>
      </c>
      <c r="H867" s="30" t="str">
        <f ca="1">IF(KALINDO[[#This Row],[N_ID]]="","",INDEX(INDIRECT($2:$2),KALINDO[[#This Row],[//]]))</f>
        <v/>
      </c>
      <c r="I867" s="32" t="str">
        <f ca="1">IF(KALINDO[[#This Row],[N_ID]]="","",INDEX(INDIRECT($2:$2),KALINDO[[#This Row],[//]]))</f>
        <v/>
      </c>
      <c r="J867" s="32" t="str">
        <f ca="1">IF(KALINDO[[#This Row],[//]]="","",INDEX([3]!db[NB PAJAK],KALINDO[[#This Row],[stt]]-1))</f>
        <v/>
      </c>
      <c r="K867" s="29" t="str">
        <f ca="1">IF(KALINDO[[#This Row],[//]]="","",INDEX(INDIRECT($2:$2),KALINDO[[#This Row],[//]]))</f>
        <v/>
      </c>
      <c r="L867" s="29" t="str">
        <f ca="1">IF(KALINDO[[#This Row],[//]]="","",INDEX(INDIRECT($2:$2),KALINDO[[#This Row],[//]]))</f>
        <v/>
      </c>
      <c r="M867" s="29" t="str">
        <f ca="1">IF(KALINDO[[#This Row],[//]]="","",INDEX(INDIRECT($2:$2),KALINDO[[#This Row],[//]]))</f>
        <v/>
      </c>
      <c r="N867" s="33" t="str">
        <f ca="1">IF(KALINDO[[#This Row],[//]]="","",INDEX(INDIRECT($2:$2),KALINDO[[#This Row],[//]]))</f>
        <v/>
      </c>
      <c r="O867" s="44" t="str">
        <f ca="1">IF(KALINDO[[#This Row],[//]]="","",INDEX(INDIRECT($2:$2),KALINDO[[#This Row],[//]]))</f>
        <v/>
      </c>
      <c r="P867" s="44" t="str">
        <f ca="1">IF(KALINDO[[#This Row],[//]]="","",IF(INDEX(INDIRECT($2:$2),KALINDO[[#This Row],[//]])="","",INDEX(INDIRECT($2:$2),KALINDO[[#This Row],[//]])))</f>
        <v/>
      </c>
      <c r="Q867" s="33" t="str">
        <f ca="1">IF(KALINDO[[#This Row],[//]]="","",INDEX(INDIRECT($2:$2),KALINDO[[#This Row],[//]]))</f>
        <v/>
      </c>
      <c r="R8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6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67" s="45" t="str">
        <f ca="1">IF(KALINDO[[#This Row],[//]]="","",IF(INDEX(INDIRECT($2:$2),KALINDO[[#This Row],[//]])="","",INDEX(INDIRECT($2:$2),KALINDO[[#This Row],[//]])))</f>
        <v/>
      </c>
      <c r="U867" s="32" t="str">
        <f ca="1">IF(KALINDO[[#This Row],[//]]="","",INDEX(INDIRECT($2:$2),KALINDO[[#This Row],[//]]))</f>
        <v/>
      </c>
      <c r="V867" s="32" t="str">
        <f ca="1">LOWER(SUBSTITUTE(SUBSTITUTE(SUBSTITUTE(SUBSTITUTE(SUBSTITUTE(SUBSTITUTE(SUBSTITUTE(KALINDO[[#This Row],[N.B.nota]]," ",""),"-",""),"(",""),")",""),".",""),",",""),"/",""))</f>
        <v/>
      </c>
      <c r="W867" s="32" t="str">
        <f ca="1">IF(KALINDO[[#This Row],[concat]]="","",MATCH(KALINDO[[#This Row],[concat]],[3]!db[NB NOTA_C],0)+1)</f>
        <v/>
      </c>
      <c r="X867" s="32" t="str">
        <f ca="1">IF(KALINDO[[#This Row],[N.B.nota]]="","",ADDRESS(ROW(KALINDO[QB]),COLUMN(KALINDO[QB]))&amp;":"&amp;ADDRESS(ROW(),COLUMN(KALINDO[QB])))</f>
        <v/>
      </c>
      <c r="Y867" s="46" t="str">
        <f ca="1">IF(KALINDO[[#This Row],[//]]="","",HYPERLINK("[../DB.xlsx]DB!e"&amp;MATCH(KALINDO[[#This Row],[concat]],[3]!db[NB NOTA_C],0)+1,"&gt;"))</f>
        <v/>
      </c>
      <c r="Z867" s="32" t="str">
        <f ca="1">IF(KALINDO[[#This Row],[ID NOTA]]="",INDIRECT(ADDRESS(ROW()-1,COLUMN())),KALINDO[[#This Row],[ID NOTA]])</f>
        <v>ID NOTA_H</v>
      </c>
    </row>
    <row r="868" spans="1:26" x14ac:dyDescent="0.25">
      <c r="A868" s="32"/>
      <c r="B868" s="29" t="str">
        <f>IF(KALINDO[[#This Row],[N_ID]]="","",INDEX(Table1[ID],MATCH(KALINDO[[#This Row],[N_ID]],Table1[N_ID],0)))</f>
        <v/>
      </c>
      <c r="C868" s="29" t="str">
        <f ca="1">IF(KALINDO[[#This Row],[//]]="","",HYPERLINK("[NOTA.xlsx]NOTA!D"&amp;KALINDO[[#This Row],[//]]+2,"&gt;"))</f>
        <v/>
      </c>
      <c r="D868" s="29" t="str">
        <f>IF(KALINDO[[#This Row],[ID NOTA]]="","",INDEX(Table1[QB],MATCH(KALINDO[[#This Row],[ID NOTA]],Table1[ID],0)))</f>
        <v/>
      </c>
      <c r="E86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68" s="29"/>
      <c r="G868" s="30" t="str">
        <f ca="1">IF(KALINDO[[#This Row],[N_ID]]="","",INDEX(INDIRECT($2:$2),KALINDO[[#This Row],[//]]))</f>
        <v/>
      </c>
      <c r="H868" s="30" t="str">
        <f ca="1">IF(KALINDO[[#This Row],[N_ID]]="","",INDEX(INDIRECT($2:$2),KALINDO[[#This Row],[//]]))</f>
        <v/>
      </c>
      <c r="I868" s="32" t="str">
        <f ca="1">IF(KALINDO[[#This Row],[N_ID]]="","",INDEX(INDIRECT($2:$2),KALINDO[[#This Row],[//]]))</f>
        <v/>
      </c>
      <c r="J868" s="32" t="str">
        <f ca="1">IF(KALINDO[[#This Row],[//]]="","",INDEX([3]!db[NB PAJAK],KALINDO[[#This Row],[stt]]-1))</f>
        <v/>
      </c>
      <c r="K868" s="29" t="str">
        <f ca="1">IF(KALINDO[[#This Row],[//]]="","",INDEX(INDIRECT($2:$2),KALINDO[[#This Row],[//]]))</f>
        <v/>
      </c>
      <c r="L868" s="29" t="str">
        <f ca="1">IF(KALINDO[[#This Row],[//]]="","",INDEX(INDIRECT($2:$2),KALINDO[[#This Row],[//]]))</f>
        <v/>
      </c>
      <c r="M868" s="29" t="str">
        <f ca="1">IF(KALINDO[[#This Row],[//]]="","",INDEX(INDIRECT($2:$2),KALINDO[[#This Row],[//]]))</f>
        <v/>
      </c>
      <c r="N868" s="33" t="str">
        <f ca="1">IF(KALINDO[[#This Row],[//]]="","",INDEX(INDIRECT($2:$2),KALINDO[[#This Row],[//]]))</f>
        <v/>
      </c>
      <c r="O868" s="44" t="str">
        <f ca="1">IF(KALINDO[[#This Row],[//]]="","",INDEX(INDIRECT($2:$2),KALINDO[[#This Row],[//]]))</f>
        <v/>
      </c>
      <c r="P868" s="44" t="str">
        <f ca="1">IF(KALINDO[[#This Row],[//]]="","",IF(INDEX(INDIRECT($2:$2),KALINDO[[#This Row],[//]])="","",INDEX(INDIRECT($2:$2),KALINDO[[#This Row],[//]])))</f>
        <v/>
      </c>
      <c r="Q868" s="33" t="str">
        <f ca="1">IF(KALINDO[[#This Row],[//]]="","",INDEX(INDIRECT($2:$2),KALINDO[[#This Row],[//]]))</f>
        <v/>
      </c>
      <c r="R8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6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68" s="45" t="str">
        <f ca="1">IF(KALINDO[[#This Row],[//]]="","",IF(INDEX(INDIRECT($2:$2),KALINDO[[#This Row],[//]])="","",INDEX(INDIRECT($2:$2),KALINDO[[#This Row],[//]])))</f>
        <v/>
      </c>
      <c r="U868" s="32" t="str">
        <f ca="1">IF(KALINDO[[#This Row],[//]]="","",INDEX(INDIRECT($2:$2),KALINDO[[#This Row],[//]]))</f>
        <v/>
      </c>
      <c r="V868" s="32" t="str">
        <f ca="1">LOWER(SUBSTITUTE(SUBSTITUTE(SUBSTITUTE(SUBSTITUTE(SUBSTITUTE(SUBSTITUTE(SUBSTITUTE(KALINDO[[#This Row],[N.B.nota]]," ",""),"-",""),"(",""),")",""),".",""),",",""),"/",""))</f>
        <v/>
      </c>
      <c r="W868" s="32" t="str">
        <f ca="1">IF(KALINDO[[#This Row],[concat]]="","",MATCH(KALINDO[[#This Row],[concat]],[3]!db[NB NOTA_C],0)+1)</f>
        <v/>
      </c>
      <c r="X868" s="32" t="str">
        <f ca="1">IF(KALINDO[[#This Row],[N.B.nota]]="","",ADDRESS(ROW(KALINDO[QB]),COLUMN(KALINDO[QB]))&amp;":"&amp;ADDRESS(ROW(),COLUMN(KALINDO[QB])))</f>
        <v/>
      </c>
      <c r="Y868" s="46" t="str">
        <f ca="1">IF(KALINDO[[#This Row],[//]]="","",HYPERLINK("[../DB.xlsx]DB!e"&amp;MATCH(KALINDO[[#This Row],[concat]],[3]!db[NB NOTA_C],0)+1,"&gt;"))</f>
        <v/>
      </c>
      <c r="Z868" s="32" t="str">
        <f ca="1">IF(KALINDO[[#This Row],[ID NOTA]]="",INDIRECT(ADDRESS(ROW()-1,COLUMN())),KALINDO[[#This Row],[ID NOTA]])</f>
        <v>ID NOTA_H</v>
      </c>
    </row>
    <row r="869" spans="1:26" x14ac:dyDescent="0.25">
      <c r="A869" s="32"/>
      <c r="B869" s="29" t="str">
        <f>IF(KALINDO[[#This Row],[N_ID]]="","",INDEX(Table1[ID],MATCH(KALINDO[[#This Row],[N_ID]],Table1[N_ID],0)))</f>
        <v/>
      </c>
      <c r="C869" s="29" t="str">
        <f ca="1">IF(KALINDO[[#This Row],[//]]="","",HYPERLINK("[NOTA.xlsx]NOTA!D"&amp;KALINDO[[#This Row],[//]]+2,"&gt;"))</f>
        <v/>
      </c>
      <c r="D869" s="29" t="str">
        <f>IF(KALINDO[[#This Row],[ID NOTA]]="","",INDEX(Table1[QB],MATCH(KALINDO[[#This Row],[ID NOTA]],Table1[ID],0)))</f>
        <v/>
      </c>
      <c r="E86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69" s="29"/>
      <c r="G869" s="30" t="str">
        <f ca="1">IF(KALINDO[[#This Row],[N_ID]]="","",INDEX(INDIRECT($2:$2),KALINDO[[#This Row],[//]]))</f>
        <v/>
      </c>
      <c r="H869" s="30" t="str">
        <f ca="1">IF(KALINDO[[#This Row],[N_ID]]="","",INDEX(INDIRECT($2:$2),KALINDO[[#This Row],[//]]))</f>
        <v/>
      </c>
      <c r="I869" s="32" t="str">
        <f ca="1">IF(KALINDO[[#This Row],[N_ID]]="","",INDEX(INDIRECT($2:$2),KALINDO[[#This Row],[//]]))</f>
        <v/>
      </c>
      <c r="J869" s="32" t="str">
        <f ca="1">IF(KALINDO[[#This Row],[//]]="","",INDEX([3]!db[NB PAJAK],KALINDO[[#This Row],[stt]]-1))</f>
        <v/>
      </c>
      <c r="K869" s="29" t="str">
        <f ca="1">IF(KALINDO[[#This Row],[//]]="","",INDEX(INDIRECT($2:$2),KALINDO[[#This Row],[//]]))</f>
        <v/>
      </c>
      <c r="L869" s="29" t="str">
        <f ca="1">IF(KALINDO[[#This Row],[//]]="","",INDEX(INDIRECT($2:$2),KALINDO[[#This Row],[//]]))</f>
        <v/>
      </c>
      <c r="M869" s="29" t="str">
        <f ca="1">IF(KALINDO[[#This Row],[//]]="","",INDEX(INDIRECT($2:$2),KALINDO[[#This Row],[//]]))</f>
        <v/>
      </c>
      <c r="N869" s="33" t="str">
        <f ca="1">IF(KALINDO[[#This Row],[//]]="","",INDEX(INDIRECT($2:$2),KALINDO[[#This Row],[//]]))</f>
        <v/>
      </c>
      <c r="O869" s="44" t="str">
        <f ca="1">IF(KALINDO[[#This Row],[//]]="","",INDEX(INDIRECT($2:$2),KALINDO[[#This Row],[//]]))</f>
        <v/>
      </c>
      <c r="P869" s="44" t="str">
        <f ca="1">IF(KALINDO[[#This Row],[//]]="","",IF(INDEX(INDIRECT($2:$2),KALINDO[[#This Row],[//]])="","",INDEX(INDIRECT($2:$2),KALINDO[[#This Row],[//]])))</f>
        <v/>
      </c>
      <c r="Q869" s="33" t="str">
        <f ca="1">IF(KALINDO[[#This Row],[//]]="","",INDEX(INDIRECT($2:$2),KALINDO[[#This Row],[//]]))</f>
        <v/>
      </c>
      <c r="R8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6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69" s="45" t="str">
        <f ca="1">IF(KALINDO[[#This Row],[//]]="","",IF(INDEX(INDIRECT($2:$2),KALINDO[[#This Row],[//]])="","",INDEX(INDIRECT($2:$2),KALINDO[[#This Row],[//]])))</f>
        <v/>
      </c>
      <c r="U869" s="32" t="str">
        <f ca="1">IF(KALINDO[[#This Row],[//]]="","",INDEX(INDIRECT($2:$2),KALINDO[[#This Row],[//]]))</f>
        <v/>
      </c>
      <c r="V869" s="32" t="str">
        <f ca="1">LOWER(SUBSTITUTE(SUBSTITUTE(SUBSTITUTE(SUBSTITUTE(SUBSTITUTE(SUBSTITUTE(SUBSTITUTE(KALINDO[[#This Row],[N.B.nota]]," ",""),"-",""),"(",""),")",""),".",""),",",""),"/",""))</f>
        <v/>
      </c>
      <c r="W869" s="32" t="str">
        <f ca="1">IF(KALINDO[[#This Row],[concat]]="","",MATCH(KALINDO[[#This Row],[concat]],[3]!db[NB NOTA_C],0)+1)</f>
        <v/>
      </c>
      <c r="X869" s="32" t="str">
        <f ca="1">IF(KALINDO[[#This Row],[N.B.nota]]="","",ADDRESS(ROW(KALINDO[QB]),COLUMN(KALINDO[QB]))&amp;":"&amp;ADDRESS(ROW(),COLUMN(KALINDO[QB])))</f>
        <v/>
      </c>
      <c r="Y869" s="46" t="str">
        <f ca="1">IF(KALINDO[[#This Row],[//]]="","",HYPERLINK("[../DB.xlsx]DB!e"&amp;MATCH(KALINDO[[#This Row],[concat]],[3]!db[NB NOTA_C],0)+1,"&gt;"))</f>
        <v/>
      </c>
      <c r="Z869" s="32" t="str">
        <f ca="1">IF(KALINDO[[#This Row],[ID NOTA]]="",INDIRECT(ADDRESS(ROW()-1,COLUMN())),KALINDO[[#This Row],[ID NOTA]])</f>
        <v>ID NOTA_H</v>
      </c>
    </row>
    <row r="870" spans="1:26" x14ac:dyDescent="0.25">
      <c r="A870" s="32"/>
      <c r="B870" s="29" t="str">
        <f>IF(KALINDO[[#This Row],[N_ID]]="","",INDEX(Table1[ID],MATCH(KALINDO[[#This Row],[N_ID]],Table1[N_ID],0)))</f>
        <v/>
      </c>
      <c r="C870" s="29" t="str">
        <f ca="1">IF(KALINDO[[#This Row],[//]]="","",HYPERLINK("[NOTA.xlsx]NOTA!D"&amp;KALINDO[[#This Row],[//]]+2,"&gt;"))</f>
        <v/>
      </c>
      <c r="D870" s="29" t="str">
        <f>IF(KALINDO[[#This Row],[ID NOTA]]="","",INDEX(Table1[QB],MATCH(KALINDO[[#This Row],[ID NOTA]],Table1[ID],0)))</f>
        <v/>
      </c>
      <c r="E87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70" s="29"/>
      <c r="G870" s="30" t="str">
        <f ca="1">IF(KALINDO[[#This Row],[N_ID]]="","",INDEX(INDIRECT($2:$2),KALINDO[[#This Row],[//]]))</f>
        <v/>
      </c>
      <c r="H870" s="30" t="str">
        <f ca="1">IF(KALINDO[[#This Row],[N_ID]]="","",INDEX(INDIRECT($2:$2),KALINDO[[#This Row],[//]]))</f>
        <v/>
      </c>
      <c r="I870" s="32" t="str">
        <f ca="1">IF(KALINDO[[#This Row],[N_ID]]="","",INDEX(INDIRECT($2:$2),KALINDO[[#This Row],[//]]))</f>
        <v/>
      </c>
      <c r="J870" s="32" t="str">
        <f ca="1">IF(KALINDO[[#This Row],[//]]="","",INDEX([3]!db[NB PAJAK],KALINDO[[#This Row],[stt]]-1))</f>
        <v/>
      </c>
      <c r="K870" s="29" t="str">
        <f ca="1">IF(KALINDO[[#This Row],[//]]="","",INDEX(INDIRECT($2:$2),KALINDO[[#This Row],[//]]))</f>
        <v/>
      </c>
      <c r="L870" s="29" t="str">
        <f ca="1">IF(KALINDO[[#This Row],[//]]="","",INDEX(INDIRECT($2:$2),KALINDO[[#This Row],[//]]))</f>
        <v/>
      </c>
      <c r="M870" s="29" t="str">
        <f ca="1">IF(KALINDO[[#This Row],[//]]="","",INDEX(INDIRECT($2:$2),KALINDO[[#This Row],[//]]))</f>
        <v/>
      </c>
      <c r="N870" s="33" t="str">
        <f ca="1">IF(KALINDO[[#This Row],[//]]="","",INDEX(INDIRECT($2:$2),KALINDO[[#This Row],[//]]))</f>
        <v/>
      </c>
      <c r="O870" s="44" t="str">
        <f ca="1">IF(KALINDO[[#This Row],[//]]="","",INDEX(INDIRECT($2:$2),KALINDO[[#This Row],[//]]))</f>
        <v/>
      </c>
      <c r="P870" s="44" t="str">
        <f ca="1">IF(KALINDO[[#This Row],[//]]="","",IF(INDEX(INDIRECT($2:$2),KALINDO[[#This Row],[//]])="","",INDEX(INDIRECT($2:$2),KALINDO[[#This Row],[//]])))</f>
        <v/>
      </c>
      <c r="Q870" s="33" t="str">
        <f ca="1">IF(KALINDO[[#This Row],[//]]="","",INDEX(INDIRECT($2:$2),KALINDO[[#This Row],[//]]))</f>
        <v/>
      </c>
      <c r="R8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7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70" s="45" t="str">
        <f ca="1">IF(KALINDO[[#This Row],[//]]="","",IF(INDEX(INDIRECT($2:$2),KALINDO[[#This Row],[//]])="","",INDEX(INDIRECT($2:$2),KALINDO[[#This Row],[//]])))</f>
        <v/>
      </c>
      <c r="U870" s="32" t="str">
        <f ca="1">IF(KALINDO[[#This Row],[//]]="","",INDEX(INDIRECT($2:$2),KALINDO[[#This Row],[//]]))</f>
        <v/>
      </c>
      <c r="V870" s="32" t="str">
        <f ca="1">LOWER(SUBSTITUTE(SUBSTITUTE(SUBSTITUTE(SUBSTITUTE(SUBSTITUTE(SUBSTITUTE(SUBSTITUTE(KALINDO[[#This Row],[N.B.nota]]," ",""),"-",""),"(",""),")",""),".",""),",",""),"/",""))</f>
        <v/>
      </c>
      <c r="W870" s="32" t="str">
        <f ca="1">IF(KALINDO[[#This Row],[concat]]="","",MATCH(KALINDO[[#This Row],[concat]],[3]!db[NB NOTA_C],0)+1)</f>
        <v/>
      </c>
      <c r="X870" s="32" t="str">
        <f ca="1">IF(KALINDO[[#This Row],[N.B.nota]]="","",ADDRESS(ROW(KALINDO[QB]),COLUMN(KALINDO[QB]))&amp;":"&amp;ADDRESS(ROW(),COLUMN(KALINDO[QB])))</f>
        <v/>
      </c>
      <c r="Y870" s="46" t="str">
        <f ca="1">IF(KALINDO[[#This Row],[//]]="","",HYPERLINK("[../DB.xlsx]DB!e"&amp;MATCH(KALINDO[[#This Row],[concat]],[3]!db[NB NOTA_C],0)+1,"&gt;"))</f>
        <v/>
      </c>
      <c r="Z870" s="32" t="str">
        <f ca="1">IF(KALINDO[[#This Row],[ID NOTA]]="",INDIRECT(ADDRESS(ROW()-1,COLUMN())),KALINDO[[#This Row],[ID NOTA]])</f>
        <v>ID NOTA_H</v>
      </c>
    </row>
    <row r="871" spans="1:26" x14ac:dyDescent="0.25">
      <c r="A871" s="32"/>
      <c r="B871" s="29" t="str">
        <f>IF(KALINDO[[#This Row],[N_ID]]="","",INDEX(Table1[ID],MATCH(KALINDO[[#This Row],[N_ID]],Table1[N_ID],0)))</f>
        <v/>
      </c>
      <c r="C871" s="29" t="str">
        <f ca="1">IF(KALINDO[[#This Row],[//]]="","",HYPERLINK("[NOTA.xlsx]NOTA!D"&amp;KALINDO[[#This Row],[//]]+2,"&gt;"))</f>
        <v/>
      </c>
      <c r="D871" s="29" t="str">
        <f>IF(KALINDO[[#This Row],[ID NOTA]]="","",INDEX(Table1[QB],MATCH(KALINDO[[#This Row],[ID NOTA]],Table1[ID],0)))</f>
        <v/>
      </c>
      <c r="E87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71" s="29"/>
      <c r="G871" s="30" t="str">
        <f ca="1">IF(KALINDO[[#This Row],[N_ID]]="","",INDEX(INDIRECT($2:$2),KALINDO[[#This Row],[//]]))</f>
        <v/>
      </c>
      <c r="H871" s="30" t="str">
        <f ca="1">IF(KALINDO[[#This Row],[N_ID]]="","",INDEX(INDIRECT($2:$2),KALINDO[[#This Row],[//]]))</f>
        <v/>
      </c>
      <c r="I871" s="32" t="str">
        <f ca="1">IF(KALINDO[[#This Row],[N_ID]]="","",INDEX(INDIRECT($2:$2),KALINDO[[#This Row],[//]]))</f>
        <v/>
      </c>
      <c r="J871" s="32" t="str">
        <f ca="1">IF(KALINDO[[#This Row],[//]]="","",INDEX([3]!db[NB PAJAK],KALINDO[[#This Row],[stt]]-1))</f>
        <v/>
      </c>
      <c r="K871" s="29" t="str">
        <f ca="1">IF(KALINDO[[#This Row],[//]]="","",INDEX(INDIRECT($2:$2),KALINDO[[#This Row],[//]]))</f>
        <v/>
      </c>
      <c r="L871" s="29" t="str">
        <f ca="1">IF(KALINDO[[#This Row],[//]]="","",INDEX(INDIRECT($2:$2),KALINDO[[#This Row],[//]]))</f>
        <v/>
      </c>
      <c r="M871" s="29" t="str">
        <f ca="1">IF(KALINDO[[#This Row],[//]]="","",INDEX(INDIRECT($2:$2),KALINDO[[#This Row],[//]]))</f>
        <v/>
      </c>
      <c r="N871" s="33" t="str">
        <f ca="1">IF(KALINDO[[#This Row],[//]]="","",INDEX(INDIRECT($2:$2),KALINDO[[#This Row],[//]]))</f>
        <v/>
      </c>
      <c r="O871" s="44" t="str">
        <f ca="1">IF(KALINDO[[#This Row],[//]]="","",INDEX(INDIRECT($2:$2),KALINDO[[#This Row],[//]]))</f>
        <v/>
      </c>
      <c r="P871" s="44" t="str">
        <f ca="1">IF(KALINDO[[#This Row],[//]]="","",IF(INDEX(INDIRECT($2:$2),KALINDO[[#This Row],[//]])="","",INDEX(INDIRECT($2:$2),KALINDO[[#This Row],[//]])))</f>
        <v/>
      </c>
      <c r="Q871" s="33" t="str">
        <f ca="1">IF(KALINDO[[#This Row],[//]]="","",INDEX(INDIRECT($2:$2),KALINDO[[#This Row],[//]]))</f>
        <v/>
      </c>
      <c r="R8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7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71" s="45" t="str">
        <f ca="1">IF(KALINDO[[#This Row],[//]]="","",IF(INDEX(INDIRECT($2:$2),KALINDO[[#This Row],[//]])="","",INDEX(INDIRECT($2:$2),KALINDO[[#This Row],[//]])))</f>
        <v/>
      </c>
      <c r="U871" s="32" t="str">
        <f ca="1">IF(KALINDO[[#This Row],[//]]="","",INDEX(INDIRECT($2:$2),KALINDO[[#This Row],[//]]))</f>
        <v/>
      </c>
      <c r="V871" s="32" t="str">
        <f ca="1">LOWER(SUBSTITUTE(SUBSTITUTE(SUBSTITUTE(SUBSTITUTE(SUBSTITUTE(SUBSTITUTE(SUBSTITUTE(KALINDO[[#This Row],[N.B.nota]]," ",""),"-",""),"(",""),")",""),".",""),",",""),"/",""))</f>
        <v/>
      </c>
      <c r="W871" s="32" t="str">
        <f ca="1">IF(KALINDO[[#This Row],[concat]]="","",MATCH(KALINDO[[#This Row],[concat]],[3]!db[NB NOTA_C],0)+1)</f>
        <v/>
      </c>
      <c r="X871" s="32" t="str">
        <f ca="1">IF(KALINDO[[#This Row],[N.B.nota]]="","",ADDRESS(ROW(KALINDO[QB]),COLUMN(KALINDO[QB]))&amp;":"&amp;ADDRESS(ROW(),COLUMN(KALINDO[QB])))</f>
        <v/>
      </c>
      <c r="Y871" s="46" t="str">
        <f ca="1">IF(KALINDO[[#This Row],[//]]="","",HYPERLINK("[../DB.xlsx]DB!e"&amp;MATCH(KALINDO[[#This Row],[concat]],[3]!db[NB NOTA_C],0)+1,"&gt;"))</f>
        <v/>
      </c>
      <c r="Z871" s="32" t="str">
        <f ca="1">IF(KALINDO[[#This Row],[ID NOTA]]="",INDIRECT(ADDRESS(ROW()-1,COLUMN())),KALINDO[[#This Row],[ID NOTA]])</f>
        <v>ID NOTA_H</v>
      </c>
    </row>
    <row r="872" spans="1:26" x14ac:dyDescent="0.25">
      <c r="A872" s="32"/>
      <c r="B872" s="29" t="str">
        <f>IF(KALINDO[[#This Row],[N_ID]]="","",INDEX(Table1[ID],MATCH(KALINDO[[#This Row],[N_ID]],Table1[N_ID],0)))</f>
        <v/>
      </c>
      <c r="C872" s="29" t="str">
        <f ca="1">IF(KALINDO[[#This Row],[//]]="","",HYPERLINK("[NOTA.xlsx]NOTA!D"&amp;KALINDO[[#This Row],[//]]+2,"&gt;"))</f>
        <v/>
      </c>
      <c r="D872" s="29" t="str">
        <f>IF(KALINDO[[#This Row],[ID NOTA]]="","",INDEX(Table1[QB],MATCH(KALINDO[[#This Row],[ID NOTA]],Table1[ID],0)))</f>
        <v/>
      </c>
      <c r="E87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72" s="29"/>
      <c r="G872" s="30" t="str">
        <f ca="1">IF(KALINDO[[#This Row],[N_ID]]="","",INDEX(INDIRECT($2:$2),KALINDO[[#This Row],[//]]))</f>
        <v/>
      </c>
      <c r="H872" s="30" t="str">
        <f ca="1">IF(KALINDO[[#This Row],[N_ID]]="","",INDEX(INDIRECT($2:$2),KALINDO[[#This Row],[//]]))</f>
        <v/>
      </c>
      <c r="I872" s="32" t="str">
        <f ca="1">IF(KALINDO[[#This Row],[N_ID]]="","",INDEX(INDIRECT($2:$2),KALINDO[[#This Row],[//]]))</f>
        <v/>
      </c>
      <c r="J872" s="32" t="str">
        <f ca="1">IF(KALINDO[[#This Row],[//]]="","",INDEX([3]!db[NB PAJAK],KALINDO[[#This Row],[stt]]-1))</f>
        <v/>
      </c>
      <c r="K872" s="29" t="str">
        <f ca="1">IF(KALINDO[[#This Row],[//]]="","",INDEX(INDIRECT($2:$2),KALINDO[[#This Row],[//]]))</f>
        <v/>
      </c>
      <c r="L872" s="29" t="str">
        <f ca="1">IF(KALINDO[[#This Row],[//]]="","",INDEX(INDIRECT($2:$2),KALINDO[[#This Row],[//]]))</f>
        <v/>
      </c>
      <c r="M872" s="29" t="str">
        <f ca="1">IF(KALINDO[[#This Row],[//]]="","",INDEX(INDIRECT($2:$2),KALINDO[[#This Row],[//]]))</f>
        <v/>
      </c>
      <c r="N872" s="33" t="str">
        <f ca="1">IF(KALINDO[[#This Row],[//]]="","",INDEX(INDIRECT($2:$2),KALINDO[[#This Row],[//]]))</f>
        <v/>
      </c>
      <c r="O872" s="44" t="str">
        <f ca="1">IF(KALINDO[[#This Row],[//]]="","",INDEX(INDIRECT($2:$2),KALINDO[[#This Row],[//]]))</f>
        <v/>
      </c>
      <c r="P872" s="44" t="str">
        <f ca="1">IF(KALINDO[[#This Row],[//]]="","",IF(INDEX(INDIRECT($2:$2),KALINDO[[#This Row],[//]])="","",INDEX(INDIRECT($2:$2),KALINDO[[#This Row],[//]])))</f>
        <v/>
      </c>
      <c r="Q872" s="33" t="str">
        <f ca="1">IF(KALINDO[[#This Row],[//]]="","",INDEX(INDIRECT($2:$2),KALINDO[[#This Row],[//]]))</f>
        <v/>
      </c>
      <c r="R8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7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72" s="45" t="str">
        <f ca="1">IF(KALINDO[[#This Row],[//]]="","",IF(INDEX(INDIRECT($2:$2),KALINDO[[#This Row],[//]])="","",INDEX(INDIRECT($2:$2),KALINDO[[#This Row],[//]])))</f>
        <v/>
      </c>
      <c r="U872" s="32" t="str">
        <f ca="1">IF(KALINDO[[#This Row],[//]]="","",INDEX(INDIRECT($2:$2),KALINDO[[#This Row],[//]]))</f>
        <v/>
      </c>
      <c r="V872" s="32" t="str">
        <f ca="1">LOWER(SUBSTITUTE(SUBSTITUTE(SUBSTITUTE(SUBSTITUTE(SUBSTITUTE(SUBSTITUTE(SUBSTITUTE(KALINDO[[#This Row],[N.B.nota]]," ",""),"-",""),"(",""),")",""),".",""),",",""),"/",""))</f>
        <v/>
      </c>
      <c r="W872" s="32" t="str">
        <f ca="1">IF(KALINDO[[#This Row],[concat]]="","",MATCH(KALINDO[[#This Row],[concat]],[3]!db[NB NOTA_C],0)+1)</f>
        <v/>
      </c>
      <c r="X872" s="32" t="str">
        <f ca="1">IF(KALINDO[[#This Row],[N.B.nota]]="","",ADDRESS(ROW(KALINDO[QB]),COLUMN(KALINDO[QB]))&amp;":"&amp;ADDRESS(ROW(),COLUMN(KALINDO[QB])))</f>
        <v/>
      </c>
      <c r="Y872" s="46" t="str">
        <f ca="1">IF(KALINDO[[#This Row],[//]]="","",HYPERLINK("[../DB.xlsx]DB!e"&amp;MATCH(KALINDO[[#This Row],[concat]],[3]!db[NB NOTA_C],0)+1,"&gt;"))</f>
        <v/>
      </c>
      <c r="Z872" s="32" t="str">
        <f ca="1">IF(KALINDO[[#This Row],[ID NOTA]]="",INDIRECT(ADDRESS(ROW()-1,COLUMN())),KALINDO[[#This Row],[ID NOTA]])</f>
        <v>ID NOTA_H</v>
      </c>
    </row>
    <row r="873" spans="1:26" x14ac:dyDescent="0.25">
      <c r="A873" s="32"/>
      <c r="B873" s="29" t="str">
        <f>IF(KALINDO[[#This Row],[N_ID]]="","",INDEX(Table1[ID],MATCH(KALINDO[[#This Row],[N_ID]],Table1[N_ID],0)))</f>
        <v/>
      </c>
      <c r="C873" s="29" t="str">
        <f ca="1">IF(KALINDO[[#This Row],[//]]="","",HYPERLINK("[NOTA.xlsx]NOTA!D"&amp;KALINDO[[#This Row],[//]]+2,"&gt;"))</f>
        <v/>
      </c>
      <c r="D873" s="29" t="str">
        <f>IF(KALINDO[[#This Row],[ID NOTA]]="","",INDEX(Table1[QB],MATCH(KALINDO[[#This Row],[ID NOTA]],Table1[ID],0)))</f>
        <v/>
      </c>
      <c r="E87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73" s="29"/>
      <c r="G873" s="30" t="str">
        <f ca="1">IF(KALINDO[[#This Row],[N_ID]]="","",INDEX(INDIRECT($2:$2),KALINDO[[#This Row],[//]]))</f>
        <v/>
      </c>
      <c r="H873" s="30" t="str">
        <f ca="1">IF(KALINDO[[#This Row],[N_ID]]="","",INDEX(INDIRECT($2:$2),KALINDO[[#This Row],[//]]))</f>
        <v/>
      </c>
      <c r="I873" s="32" t="str">
        <f ca="1">IF(KALINDO[[#This Row],[N_ID]]="","",INDEX(INDIRECT($2:$2),KALINDO[[#This Row],[//]]))</f>
        <v/>
      </c>
      <c r="J873" s="32" t="str">
        <f ca="1">IF(KALINDO[[#This Row],[//]]="","",INDEX([3]!db[NB PAJAK],KALINDO[[#This Row],[stt]]-1))</f>
        <v/>
      </c>
      <c r="K873" s="29" t="str">
        <f ca="1">IF(KALINDO[[#This Row],[//]]="","",INDEX(INDIRECT($2:$2),KALINDO[[#This Row],[//]]))</f>
        <v/>
      </c>
      <c r="L873" s="29" t="str">
        <f ca="1">IF(KALINDO[[#This Row],[//]]="","",INDEX(INDIRECT($2:$2),KALINDO[[#This Row],[//]]))</f>
        <v/>
      </c>
      <c r="M873" s="29" t="str">
        <f ca="1">IF(KALINDO[[#This Row],[//]]="","",INDEX(INDIRECT($2:$2),KALINDO[[#This Row],[//]]))</f>
        <v/>
      </c>
      <c r="N873" s="33" t="str">
        <f ca="1">IF(KALINDO[[#This Row],[//]]="","",INDEX(INDIRECT($2:$2),KALINDO[[#This Row],[//]]))</f>
        <v/>
      </c>
      <c r="O873" s="44" t="str">
        <f ca="1">IF(KALINDO[[#This Row],[//]]="","",INDEX(INDIRECT($2:$2),KALINDO[[#This Row],[//]]))</f>
        <v/>
      </c>
      <c r="P873" s="44" t="str">
        <f ca="1">IF(KALINDO[[#This Row],[//]]="","",IF(INDEX(INDIRECT($2:$2),KALINDO[[#This Row],[//]])="","",INDEX(INDIRECT($2:$2),KALINDO[[#This Row],[//]])))</f>
        <v/>
      </c>
      <c r="Q873" s="33" t="str">
        <f ca="1">IF(KALINDO[[#This Row],[//]]="","",INDEX(INDIRECT($2:$2),KALINDO[[#This Row],[//]]))</f>
        <v/>
      </c>
      <c r="R8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7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73" s="45" t="str">
        <f ca="1">IF(KALINDO[[#This Row],[//]]="","",IF(INDEX(INDIRECT($2:$2),KALINDO[[#This Row],[//]])="","",INDEX(INDIRECT($2:$2),KALINDO[[#This Row],[//]])))</f>
        <v/>
      </c>
      <c r="U873" s="32" t="str">
        <f ca="1">IF(KALINDO[[#This Row],[//]]="","",INDEX(INDIRECT($2:$2),KALINDO[[#This Row],[//]]))</f>
        <v/>
      </c>
      <c r="V873" s="32" t="str">
        <f ca="1">LOWER(SUBSTITUTE(SUBSTITUTE(SUBSTITUTE(SUBSTITUTE(SUBSTITUTE(SUBSTITUTE(SUBSTITUTE(KALINDO[[#This Row],[N.B.nota]]," ",""),"-",""),"(",""),")",""),".",""),",",""),"/",""))</f>
        <v/>
      </c>
      <c r="W873" s="32" t="str">
        <f ca="1">IF(KALINDO[[#This Row],[concat]]="","",MATCH(KALINDO[[#This Row],[concat]],[3]!db[NB NOTA_C],0)+1)</f>
        <v/>
      </c>
      <c r="X873" s="32" t="str">
        <f ca="1">IF(KALINDO[[#This Row],[N.B.nota]]="","",ADDRESS(ROW(KALINDO[QB]),COLUMN(KALINDO[QB]))&amp;":"&amp;ADDRESS(ROW(),COLUMN(KALINDO[QB])))</f>
        <v/>
      </c>
      <c r="Y873" s="46" t="str">
        <f ca="1">IF(KALINDO[[#This Row],[//]]="","",HYPERLINK("[../DB.xlsx]DB!e"&amp;MATCH(KALINDO[[#This Row],[concat]],[3]!db[NB NOTA_C],0)+1,"&gt;"))</f>
        <v/>
      </c>
      <c r="Z873" s="32" t="str">
        <f ca="1">IF(KALINDO[[#This Row],[ID NOTA]]="",INDIRECT(ADDRESS(ROW()-1,COLUMN())),KALINDO[[#This Row],[ID NOTA]])</f>
        <v>ID NOTA_H</v>
      </c>
    </row>
    <row r="874" spans="1:26" x14ac:dyDescent="0.25">
      <c r="A874" s="32"/>
      <c r="B874" s="29" t="str">
        <f>IF(KALINDO[[#This Row],[N_ID]]="","",INDEX(Table1[ID],MATCH(KALINDO[[#This Row],[N_ID]],Table1[N_ID],0)))</f>
        <v/>
      </c>
      <c r="C874" s="29" t="str">
        <f ca="1">IF(KALINDO[[#This Row],[//]]="","",HYPERLINK("[NOTA.xlsx]NOTA!D"&amp;KALINDO[[#This Row],[//]]+2,"&gt;"))</f>
        <v/>
      </c>
      <c r="D874" s="29" t="str">
        <f>IF(KALINDO[[#This Row],[ID NOTA]]="","",INDEX(Table1[QB],MATCH(KALINDO[[#This Row],[ID NOTA]],Table1[ID],0)))</f>
        <v/>
      </c>
      <c r="E87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74" s="29"/>
      <c r="G874" s="30" t="str">
        <f ca="1">IF(KALINDO[[#This Row],[N_ID]]="","",INDEX(INDIRECT($2:$2),KALINDO[[#This Row],[//]]))</f>
        <v/>
      </c>
      <c r="H874" s="30" t="str">
        <f ca="1">IF(KALINDO[[#This Row],[N_ID]]="","",INDEX(INDIRECT($2:$2),KALINDO[[#This Row],[//]]))</f>
        <v/>
      </c>
      <c r="I874" s="32" t="str">
        <f ca="1">IF(KALINDO[[#This Row],[N_ID]]="","",INDEX(INDIRECT($2:$2),KALINDO[[#This Row],[//]]))</f>
        <v/>
      </c>
      <c r="J874" s="32" t="str">
        <f ca="1">IF(KALINDO[[#This Row],[//]]="","",INDEX([3]!db[NB PAJAK],KALINDO[[#This Row],[stt]]-1))</f>
        <v/>
      </c>
      <c r="K874" s="29" t="str">
        <f ca="1">IF(KALINDO[[#This Row],[//]]="","",INDEX(INDIRECT($2:$2),KALINDO[[#This Row],[//]]))</f>
        <v/>
      </c>
      <c r="L874" s="29" t="str">
        <f ca="1">IF(KALINDO[[#This Row],[//]]="","",INDEX(INDIRECT($2:$2),KALINDO[[#This Row],[//]]))</f>
        <v/>
      </c>
      <c r="M874" s="29" t="str">
        <f ca="1">IF(KALINDO[[#This Row],[//]]="","",INDEX(INDIRECT($2:$2),KALINDO[[#This Row],[//]]))</f>
        <v/>
      </c>
      <c r="N874" s="33" t="str">
        <f ca="1">IF(KALINDO[[#This Row],[//]]="","",INDEX(INDIRECT($2:$2),KALINDO[[#This Row],[//]]))</f>
        <v/>
      </c>
      <c r="O874" s="44" t="str">
        <f ca="1">IF(KALINDO[[#This Row],[//]]="","",INDEX(INDIRECT($2:$2),KALINDO[[#This Row],[//]]))</f>
        <v/>
      </c>
      <c r="P874" s="44" t="str">
        <f ca="1">IF(KALINDO[[#This Row],[//]]="","",IF(INDEX(INDIRECT($2:$2),KALINDO[[#This Row],[//]])="","",INDEX(INDIRECT($2:$2),KALINDO[[#This Row],[//]])))</f>
        <v/>
      </c>
      <c r="Q874" s="33" t="str">
        <f ca="1">IF(KALINDO[[#This Row],[//]]="","",INDEX(INDIRECT($2:$2),KALINDO[[#This Row],[//]]))</f>
        <v/>
      </c>
      <c r="R8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7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74" s="45" t="str">
        <f ca="1">IF(KALINDO[[#This Row],[//]]="","",IF(INDEX(INDIRECT($2:$2),KALINDO[[#This Row],[//]])="","",INDEX(INDIRECT($2:$2),KALINDO[[#This Row],[//]])))</f>
        <v/>
      </c>
      <c r="U874" s="32" t="str">
        <f ca="1">IF(KALINDO[[#This Row],[//]]="","",INDEX(INDIRECT($2:$2),KALINDO[[#This Row],[//]]))</f>
        <v/>
      </c>
      <c r="V874" s="32" t="str">
        <f ca="1">LOWER(SUBSTITUTE(SUBSTITUTE(SUBSTITUTE(SUBSTITUTE(SUBSTITUTE(SUBSTITUTE(SUBSTITUTE(KALINDO[[#This Row],[N.B.nota]]," ",""),"-",""),"(",""),")",""),".",""),",",""),"/",""))</f>
        <v/>
      </c>
      <c r="W874" s="32" t="str">
        <f ca="1">IF(KALINDO[[#This Row],[concat]]="","",MATCH(KALINDO[[#This Row],[concat]],[3]!db[NB NOTA_C],0)+1)</f>
        <v/>
      </c>
      <c r="X874" s="32" t="str">
        <f ca="1">IF(KALINDO[[#This Row],[N.B.nota]]="","",ADDRESS(ROW(KALINDO[QB]),COLUMN(KALINDO[QB]))&amp;":"&amp;ADDRESS(ROW(),COLUMN(KALINDO[QB])))</f>
        <v/>
      </c>
      <c r="Y874" s="46" t="str">
        <f ca="1">IF(KALINDO[[#This Row],[//]]="","",HYPERLINK("[../DB.xlsx]DB!e"&amp;MATCH(KALINDO[[#This Row],[concat]],[3]!db[NB NOTA_C],0)+1,"&gt;"))</f>
        <v/>
      </c>
      <c r="Z874" s="32" t="str">
        <f ca="1">IF(KALINDO[[#This Row],[ID NOTA]]="",INDIRECT(ADDRESS(ROW()-1,COLUMN())),KALINDO[[#This Row],[ID NOTA]])</f>
        <v>ID NOTA_H</v>
      </c>
    </row>
    <row r="875" spans="1:26" x14ac:dyDescent="0.25">
      <c r="A875" s="32"/>
      <c r="B875" s="29" t="str">
        <f>IF(KALINDO[[#This Row],[N_ID]]="","",INDEX(Table1[ID],MATCH(KALINDO[[#This Row],[N_ID]],Table1[N_ID],0)))</f>
        <v/>
      </c>
      <c r="C875" s="29" t="str">
        <f ca="1">IF(KALINDO[[#This Row],[//]]="","",HYPERLINK("[NOTA.xlsx]NOTA!D"&amp;KALINDO[[#This Row],[//]]+2,"&gt;"))</f>
        <v/>
      </c>
      <c r="D875" s="29" t="str">
        <f>IF(KALINDO[[#This Row],[ID NOTA]]="","",INDEX(Table1[QB],MATCH(KALINDO[[#This Row],[ID NOTA]],Table1[ID],0)))</f>
        <v/>
      </c>
      <c r="E87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75" s="29"/>
      <c r="G875" s="30" t="str">
        <f ca="1">IF(KALINDO[[#This Row],[N_ID]]="","",INDEX(INDIRECT($2:$2),KALINDO[[#This Row],[//]]))</f>
        <v/>
      </c>
      <c r="H875" s="30" t="str">
        <f ca="1">IF(KALINDO[[#This Row],[N_ID]]="","",INDEX(INDIRECT($2:$2),KALINDO[[#This Row],[//]]))</f>
        <v/>
      </c>
      <c r="I875" s="32" t="str">
        <f ca="1">IF(KALINDO[[#This Row],[N_ID]]="","",INDEX(INDIRECT($2:$2),KALINDO[[#This Row],[//]]))</f>
        <v/>
      </c>
      <c r="J875" s="32" t="str">
        <f ca="1">IF(KALINDO[[#This Row],[//]]="","",INDEX([3]!db[NB PAJAK],KALINDO[[#This Row],[stt]]-1))</f>
        <v/>
      </c>
      <c r="K875" s="29" t="str">
        <f ca="1">IF(KALINDO[[#This Row],[//]]="","",INDEX(INDIRECT($2:$2),KALINDO[[#This Row],[//]]))</f>
        <v/>
      </c>
      <c r="L875" s="29" t="str">
        <f ca="1">IF(KALINDO[[#This Row],[//]]="","",INDEX(INDIRECT($2:$2),KALINDO[[#This Row],[//]]))</f>
        <v/>
      </c>
      <c r="M875" s="29" t="str">
        <f ca="1">IF(KALINDO[[#This Row],[//]]="","",INDEX(INDIRECT($2:$2),KALINDO[[#This Row],[//]]))</f>
        <v/>
      </c>
      <c r="N875" s="33" t="str">
        <f ca="1">IF(KALINDO[[#This Row],[//]]="","",INDEX(INDIRECT($2:$2),KALINDO[[#This Row],[//]]))</f>
        <v/>
      </c>
      <c r="O875" s="44" t="str">
        <f ca="1">IF(KALINDO[[#This Row],[//]]="","",INDEX(INDIRECT($2:$2),KALINDO[[#This Row],[//]]))</f>
        <v/>
      </c>
      <c r="P875" s="44" t="str">
        <f ca="1">IF(KALINDO[[#This Row],[//]]="","",IF(INDEX(INDIRECT($2:$2),KALINDO[[#This Row],[//]])="","",INDEX(INDIRECT($2:$2),KALINDO[[#This Row],[//]])))</f>
        <v/>
      </c>
      <c r="Q875" s="33" t="str">
        <f ca="1">IF(KALINDO[[#This Row],[//]]="","",INDEX(INDIRECT($2:$2),KALINDO[[#This Row],[//]]))</f>
        <v/>
      </c>
      <c r="R8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7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75" s="45" t="str">
        <f ca="1">IF(KALINDO[[#This Row],[//]]="","",IF(INDEX(INDIRECT($2:$2),KALINDO[[#This Row],[//]])="","",INDEX(INDIRECT($2:$2),KALINDO[[#This Row],[//]])))</f>
        <v/>
      </c>
      <c r="U875" s="32" t="str">
        <f ca="1">IF(KALINDO[[#This Row],[//]]="","",INDEX(INDIRECT($2:$2),KALINDO[[#This Row],[//]]))</f>
        <v/>
      </c>
      <c r="V875" s="32" t="str">
        <f ca="1">LOWER(SUBSTITUTE(SUBSTITUTE(SUBSTITUTE(SUBSTITUTE(SUBSTITUTE(SUBSTITUTE(SUBSTITUTE(KALINDO[[#This Row],[N.B.nota]]," ",""),"-",""),"(",""),")",""),".",""),",",""),"/",""))</f>
        <v/>
      </c>
      <c r="W875" s="32" t="str">
        <f ca="1">IF(KALINDO[[#This Row],[concat]]="","",MATCH(KALINDO[[#This Row],[concat]],[3]!db[NB NOTA_C],0)+1)</f>
        <v/>
      </c>
      <c r="X875" s="32" t="str">
        <f ca="1">IF(KALINDO[[#This Row],[N.B.nota]]="","",ADDRESS(ROW(KALINDO[QB]),COLUMN(KALINDO[QB]))&amp;":"&amp;ADDRESS(ROW(),COLUMN(KALINDO[QB])))</f>
        <v/>
      </c>
      <c r="Y875" s="60"/>
      <c r="Z875" s="32" t="str">
        <f ca="1">IF(KALINDO[[#This Row],[ID NOTA]]="",INDIRECT(ADDRESS(ROW()-1,COLUMN())),KALINDO[[#This Row],[ID NOTA]])</f>
        <v>ID NOTA_H</v>
      </c>
    </row>
    <row r="876" spans="1:26" x14ac:dyDescent="0.25">
      <c r="A876" s="32"/>
      <c r="B876" s="29" t="str">
        <f>IF(KALINDO[[#This Row],[N_ID]]="","",INDEX(Table1[ID],MATCH(KALINDO[[#This Row],[N_ID]],Table1[N_ID],0)))</f>
        <v/>
      </c>
      <c r="C876" s="29" t="str">
        <f ca="1">IF(KALINDO[[#This Row],[//]]="","",HYPERLINK("[NOTA.xlsx]NOTA!D"&amp;KALINDO[[#This Row],[//]]+2,"&gt;"))</f>
        <v/>
      </c>
      <c r="D876" s="29" t="str">
        <f>IF(KALINDO[[#This Row],[ID NOTA]]="","",INDEX(Table1[QB],MATCH(KALINDO[[#This Row],[ID NOTA]],Table1[ID],0)))</f>
        <v/>
      </c>
      <c r="E87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76" s="29"/>
      <c r="G876" s="30" t="str">
        <f ca="1">IF(KALINDO[[#This Row],[N_ID]]="","",INDEX(INDIRECT($2:$2),KALINDO[[#This Row],[//]]))</f>
        <v/>
      </c>
      <c r="H876" s="30" t="str">
        <f ca="1">IF(KALINDO[[#This Row],[N_ID]]="","",INDEX(INDIRECT($2:$2),KALINDO[[#This Row],[//]]))</f>
        <v/>
      </c>
      <c r="I876" s="32" t="str">
        <f ca="1">IF(KALINDO[[#This Row],[N_ID]]="","",INDEX(INDIRECT($2:$2),KALINDO[[#This Row],[//]]))</f>
        <v/>
      </c>
      <c r="J876" s="32" t="str">
        <f ca="1">IF(KALINDO[[#This Row],[//]]="","",INDEX([3]!db[NB PAJAK],KALINDO[[#This Row],[stt]]-1))</f>
        <v/>
      </c>
      <c r="K876" s="29" t="str">
        <f ca="1">IF(KALINDO[[#This Row],[//]]="","",INDEX(INDIRECT($2:$2),KALINDO[[#This Row],[//]]))</f>
        <v/>
      </c>
      <c r="L876" s="29" t="str">
        <f ca="1">IF(KALINDO[[#This Row],[//]]="","",INDEX(INDIRECT($2:$2),KALINDO[[#This Row],[//]]))</f>
        <v/>
      </c>
      <c r="M876" s="29" t="str">
        <f ca="1">IF(KALINDO[[#This Row],[//]]="","",INDEX(INDIRECT($2:$2),KALINDO[[#This Row],[//]]))</f>
        <v/>
      </c>
      <c r="N876" s="33" t="str">
        <f ca="1">IF(KALINDO[[#This Row],[//]]="","",INDEX(INDIRECT($2:$2),KALINDO[[#This Row],[//]]))</f>
        <v/>
      </c>
      <c r="O876" s="44" t="str">
        <f ca="1">IF(KALINDO[[#This Row],[//]]="","",INDEX(INDIRECT($2:$2),KALINDO[[#This Row],[//]]))</f>
        <v/>
      </c>
      <c r="P876" s="44" t="str">
        <f ca="1">IF(KALINDO[[#This Row],[//]]="","",IF(INDEX(INDIRECT($2:$2),KALINDO[[#This Row],[//]])="","",INDEX(INDIRECT($2:$2),KALINDO[[#This Row],[//]])))</f>
        <v/>
      </c>
      <c r="Q876" s="33" t="str">
        <f ca="1">IF(KALINDO[[#This Row],[//]]="","",INDEX(INDIRECT($2:$2),KALINDO[[#This Row],[//]]))</f>
        <v/>
      </c>
      <c r="R8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7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76" s="61" t="str">
        <f ca="1">IF(KALINDO[[#This Row],[//]]="","",IF(INDEX(INDIRECT($2:$2),KALINDO[[#This Row],[//]])="","",INDEX(INDIRECT($2:$2),KALINDO[[#This Row],[//]])))</f>
        <v/>
      </c>
      <c r="U876" s="32" t="str">
        <f ca="1">IF(KALINDO[[#This Row],[//]]="","",INDEX(INDIRECT($2:$2),KALINDO[[#This Row],[//]]))</f>
        <v/>
      </c>
      <c r="V876" s="32" t="str">
        <f ca="1">LOWER(SUBSTITUTE(SUBSTITUTE(SUBSTITUTE(SUBSTITUTE(SUBSTITUTE(SUBSTITUTE(SUBSTITUTE(KALINDO[[#This Row],[N.B.nota]]," ",""),"-",""),"(",""),")",""),".",""),",",""),"/",""))</f>
        <v/>
      </c>
      <c r="W876" s="32" t="str">
        <f ca="1">IF(KALINDO[[#This Row],[concat]]="","",MATCH(KALINDO[[#This Row],[concat]],[3]!db[NB NOTA_C],0)+1)</f>
        <v/>
      </c>
      <c r="X876" s="32" t="str">
        <f ca="1">IF(KALINDO[[#This Row],[N.B.nota]]="","",ADDRESS(ROW(KALINDO[QB]),COLUMN(KALINDO[QB]))&amp;":"&amp;ADDRESS(ROW(),COLUMN(KALINDO[QB])))</f>
        <v/>
      </c>
      <c r="Y876" s="60" t="str">
        <f ca="1">IF(KALINDO[[#This Row],[//]]="","",HYPERLINK("[../DB.xlsx]DB!e"&amp;MATCH(KALINDO[[#This Row],[concat]],[3]!db[NB NOTA_C],0)+1,"&gt;"))</f>
        <v/>
      </c>
      <c r="Z876" s="32" t="str">
        <f ca="1">IF(KALINDO[[#This Row],[ID NOTA]]="",INDIRECT(ADDRESS(ROW()-1,COLUMN())),KALINDO[[#This Row],[ID NOTA]])</f>
        <v>ID NOTA_H</v>
      </c>
    </row>
    <row r="877" spans="1:26" x14ac:dyDescent="0.25">
      <c r="A877" s="32"/>
      <c r="B877" s="29" t="str">
        <f>IF(KALINDO[[#This Row],[N_ID]]="","",INDEX(Table1[ID],MATCH(KALINDO[[#This Row],[N_ID]],Table1[N_ID],0)))</f>
        <v/>
      </c>
      <c r="C877" s="29" t="str">
        <f ca="1">IF(KALINDO[[#This Row],[//]]="","",HYPERLINK("[NOTA.xlsx]NOTA!D"&amp;KALINDO[[#This Row],[//]]+2,"&gt;"))</f>
        <v/>
      </c>
      <c r="D877" s="29" t="str">
        <f>IF(KALINDO[[#This Row],[ID NOTA]]="","",INDEX(Table1[QB],MATCH(KALINDO[[#This Row],[ID NOTA]],Table1[ID],0)))</f>
        <v/>
      </c>
      <c r="E87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77" s="29"/>
      <c r="G877" s="30" t="str">
        <f ca="1">IF(KALINDO[[#This Row],[N_ID]]="","",INDEX(INDIRECT($2:$2),KALINDO[[#This Row],[//]]))</f>
        <v/>
      </c>
      <c r="H877" s="30" t="str">
        <f ca="1">IF(KALINDO[[#This Row],[N_ID]]="","",INDEX(INDIRECT($2:$2),KALINDO[[#This Row],[//]]))</f>
        <v/>
      </c>
      <c r="I877" s="32" t="str">
        <f ca="1">IF(KALINDO[[#This Row],[N_ID]]="","",INDEX(INDIRECT($2:$2),KALINDO[[#This Row],[//]]))</f>
        <v/>
      </c>
      <c r="J877" s="32" t="str">
        <f ca="1">IF(KALINDO[[#This Row],[//]]="","",INDEX([3]!db[NB PAJAK],KALINDO[[#This Row],[stt]]-1))</f>
        <v/>
      </c>
      <c r="K877" s="29" t="str">
        <f ca="1">IF(KALINDO[[#This Row],[//]]="","",INDEX(INDIRECT($2:$2),KALINDO[[#This Row],[//]]))</f>
        <v/>
      </c>
      <c r="L877" s="29" t="str">
        <f ca="1">IF(KALINDO[[#This Row],[//]]="","",INDEX(INDIRECT($2:$2),KALINDO[[#This Row],[//]]))</f>
        <v/>
      </c>
      <c r="M877" s="29" t="str">
        <f ca="1">IF(KALINDO[[#This Row],[//]]="","",INDEX(INDIRECT($2:$2),KALINDO[[#This Row],[//]]))</f>
        <v/>
      </c>
      <c r="N877" s="33" t="str">
        <f ca="1">IF(KALINDO[[#This Row],[//]]="","",INDEX(INDIRECT($2:$2),KALINDO[[#This Row],[//]]))</f>
        <v/>
      </c>
      <c r="O877" s="44" t="str">
        <f ca="1">IF(KALINDO[[#This Row],[//]]="","",INDEX(INDIRECT($2:$2),KALINDO[[#This Row],[//]]))</f>
        <v/>
      </c>
      <c r="P877" s="44" t="str">
        <f ca="1">IF(KALINDO[[#This Row],[//]]="","",IF(INDEX(INDIRECT($2:$2),KALINDO[[#This Row],[//]])="","",INDEX(INDIRECT($2:$2),KALINDO[[#This Row],[//]])))</f>
        <v/>
      </c>
      <c r="Q877" s="33" t="str">
        <f ca="1">IF(KALINDO[[#This Row],[//]]="","",INDEX(INDIRECT($2:$2),KALINDO[[#This Row],[//]]))</f>
        <v/>
      </c>
      <c r="R8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7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77" s="61" t="str">
        <f ca="1">IF(KALINDO[[#This Row],[//]]="","",IF(INDEX(INDIRECT($2:$2),KALINDO[[#This Row],[//]])="","",INDEX(INDIRECT($2:$2),KALINDO[[#This Row],[//]])))</f>
        <v/>
      </c>
      <c r="U877" s="32" t="str">
        <f ca="1">IF(KALINDO[[#This Row],[//]]="","",INDEX(INDIRECT($2:$2),KALINDO[[#This Row],[//]]))</f>
        <v/>
      </c>
      <c r="V877" s="32" t="str">
        <f ca="1">LOWER(SUBSTITUTE(SUBSTITUTE(SUBSTITUTE(SUBSTITUTE(SUBSTITUTE(SUBSTITUTE(SUBSTITUTE(KALINDO[[#This Row],[N.B.nota]]," ",""),"-",""),"(",""),")",""),".",""),",",""),"/",""))</f>
        <v/>
      </c>
      <c r="W877" s="32" t="str">
        <f ca="1">IF(KALINDO[[#This Row],[concat]]="","",MATCH(KALINDO[[#This Row],[concat]],[3]!db[NB NOTA_C],0)+1)</f>
        <v/>
      </c>
      <c r="X877" s="32" t="str">
        <f ca="1">IF(KALINDO[[#This Row],[N.B.nota]]="","",ADDRESS(ROW(KALINDO[QB]),COLUMN(KALINDO[QB]))&amp;":"&amp;ADDRESS(ROW(),COLUMN(KALINDO[QB])))</f>
        <v/>
      </c>
      <c r="Y877" s="60" t="str">
        <f ca="1">IF(KALINDO[[#This Row],[//]]="","",HYPERLINK("[../DB.xlsx]DB!e"&amp;MATCH(KALINDO[[#This Row],[concat]],[3]!db[NB NOTA_C],0)+1,"&gt;"))</f>
        <v/>
      </c>
      <c r="Z877" s="32" t="str">
        <f ca="1">IF(KALINDO[[#This Row],[ID NOTA]]="",INDIRECT(ADDRESS(ROW()-1,COLUMN())),KALINDO[[#This Row],[ID NOTA]])</f>
        <v>ID NOTA_H</v>
      </c>
    </row>
    <row r="878" spans="1:26" x14ac:dyDescent="0.25">
      <c r="A878" s="32"/>
      <c r="B878" s="29" t="str">
        <f>IF(KALINDO[[#This Row],[N_ID]]="","",INDEX(Table1[ID],MATCH(KALINDO[[#This Row],[N_ID]],Table1[N_ID],0)))</f>
        <v/>
      </c>
      <c r="C878" s="29" t="str">
        <f ca="1">IF(KALINDO[[#This Row],[//]]="","",HYPERLINK("[NOTA.xlsx]NOTA!D"&amp;KALINDO[[#This Row],[//]]+2,"&gt;"))</f>
        <v/>
      </c>
      <c r="D878" s="29" t="str">
        <f>IF(KALINDO[[#This Row],[ID NOTA]]="","",INDEX(Table1[QB],MATCH(KALINDO[[#This Row],[ID NOTA]],Table1[ID],0)))</f>
        <v/>
      </c>
      <c r="E87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78" s="29"/>
      <c r="G878" s="30" t="str">
        <f ca="1">IF(KALINDO[[#This Row],[N_ID]]="","",INDEX(INDIRECT($2:$2),KALINDO[[#This Row],[//]]))</f>
        <v/>
      </c>
      <c r="H878" s="30" t="str">
        <f ca="1">IF(KALINDO[[#This Row],[N_ID]]="","",INDEX(INDIRECT($2:$2),KALINDO[[#This Row],[//]]))</f>
        <v/>
      </c>
      <c r="I878" s="32" t="str">
        <f ca="1">IF(KALINDO[[#This Row],[N_ID]]="","",INDEX(INDIRECT($2:$2),KALINDO[[#This Row],[//]]))</f>
        <v/>
      </c>
      <c r="J878" s="32" t="str">
        <f ca="1">IF(KALINDO[[#This Row],[//]]="","",INDEX([3]!db[NB PAJAK],KALINDO[[#This Row],[stt]]-1))</f>
        <v/>
      </c>
      <c r="K878" s="29" t="str">
        <f ca="1">IF(KALINDO[[#This Row],[//]]="","",INDEX(INDIRECT($2:$2),KALINDO[[#This Row],[//]]))</f>
        <v/>
      </c>
      <c r="L878" s="29" t="str">
        <f ca="1">IF(KALINDO[[#This Row],[//]]="","",INDEX(INDIRECT($2:$2),KALINDO[[#This Row],[//]]))</f>
        <v/>
      </c>
      <c r="M878" s="29" t="str">
        <f ca="1">IF(KALINDO[[#This Row],[//]]="","",INDEX(INDIRECT($2:$2),KALINDO[[#This Row],[//]]))</f>
        <v/>
      </c>
      <c r="N878" s="33" t="str">
        <f ca="1">IF(KALINDO[[#This Row],[//]]="","",INDEX(INDIRECT($2:$2),KALINDO[[#This Row],[//]]))</f>
        <v/>
      </c>
      <c r="O878" s="44" t="str">
        <f ca="1">IF(KALINDO[[#This Row],[//]]="","",INDEX(INDIRECT($2:$2),KALINDO[[#This Row],[//]]))</f>
        <v/>
      </c>
      <c r="P878" s="44" t="str">
        <f ca="1">IF(KALINDO[[#This Row],[//]]="","",IF(INDEX(INDIRECT($2:$2),KALINDO[[#This Row],[//]])="","",INDEX(INDIRECT($2:$2),KALINDO[[#This Row],[//]])))</f>
        <v/>
      </c>
      <c r="Q878" s="33" t="str">
        <f ca="1">IF(KALINDO[[#This Row],[//]]="","",INDEX(INDIRECT($2:$2),KALINDO[[#This Row],[//]]))</f>
        <v/>
      </c>
      <c r="R8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7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78" s="61" t="str">
        <f ca="1">IF(KALINDO[[#This Row],[//]]="","",IF(INDEX(INDIRECT($2:$2),KALINDO[[#This Row],[//]])="","",INDEX(INDIRECT($2:$2),KALINDO[[#This Row],[//]])))</f>
        <v/>
      </c>
      <c r="U878" s="32" t="str">
        <f ca="1">IF(KALINDO[[#This Row],[//]]="","",INDEX(INDIRECT($2:$2),KALINDO[[#This Row],[//]]))</f>
        <v/>
      </c>
      <c r="V878" s="32" t="str">
        <f ca="1">LOWER(SUBSTITUTE(SUBSTITUTE(SUBSTITUTE(SUBSTITUTE(SUBSTITUTE(SUBSTITUTE(SUBSTITUTE(KALINDO[[#This Row],[N.B.nota]]," ",""),"-",""),"(",""),")",""),".",""),",",""),"/",""))</f>
        <v/>
      </c>
      <c r="W878" s="32" t="str">
        <f ca="1">IF(KALINDO[[#This Row],[concat]]="","",MATCH(KALINDO[[#This Row],[concat]],[3]!db[NB NOTA_C],0)+1)</f>
        <v/>
      </c>
      <c r="X878" s="32" t="str">
        <f ca="1">IF(KALINDO[[#This Row],[N.B.nota]]="","",ADDRESS(ROW(KALINDO[QB]),COLUMN(KALINDO[QB]))&amp;":"&amp;ADDRESS(ROW(),COLUMN(KALINDO[QB])))</f>
        <v/>
      </c>
      <c r="Y878" s="60" t="str">
        <f ca="1">IF(KALINDO[[#This Row],[//]]="","",HYPERLINK("[../DB.xlsx]DB!e"&amp;MATCH(KALINDO[[#This Row],[concat]],[3]!db[NB NOTA_C],0)+1,"&gt;"))</f>
        <v/>
      </c>
      <c r="Z878" s="32" t="str">
        <f ca="1">IF(KALINDO[[#This Row],[ID NOTA]]="",INDIRECT(ADDRESS(ROW()-1,COLUMN())),KALINDO[[#This Row],[ID NOTA]])</f>
        <v>ID NOTA_H</v>
      </c>
    </row>
    <row r="879" spans="1:26" x14ac:dyDescent="0.25">
      <c r="A879" s="32"/>
      <c r="B879" s="29" t="str">
        <f>IF(KALINDO[[#This Row],[N_ID]]="","",INDEX(Table1[ID],MATCH(KALINDO[[#This Row],[N_ID]],Table1[N_ID],0)))</f>
        <v/>
      </c>
      <c r="C879" s="29" t="str">
        <f ca="1">IF(KALINDO[[#This Row],[//]]="","",HYPERLINK("[NOTA.xlsx]NOTA!D"&amp;KALINDO[[#This Row],[//]]+2,"&gt;"))</f>
        <v/>
      </c>
      <c r="D879" s="29" t="str">
        <f>IF(KALINDO[[#This Row],[ID NOTA]]="","",INDEX(Table1[QB],MATCH(KALINDO[[#This Row],[ID NOTA]],Table1[ID],0)))</f>
        <v/>
      </c>
      <c r="E87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79" s="29"/>
      <c r="G879" s="30" t="str">
        <f ca="1">IF(KALINDO[[#This Row],[N_ID]]="","",INDEX(INDIRECT($2:$2),KALINDO[[#This Row],[//]]))</f>
        <v/>
      </c>
      <c r="H879" s="30" t="str">
        <f ca="1">IF(KALINDO[[#This Row],[N_ID]]="","",INDEX(INDIRECT($2:$2),KALINDO[[#This Row],[//]]))</f>
        <v/>
      </c>
      <c r="I879" s="32" t="str">
        <f ca="1">IF(KALINDO[[#This Row],[N_ID]]="","",INDEX(INDIRECT($2:$2),KALINDO[[#This Row],[//]]))</f>
        <v/>
      </c>
      <c r="J879" s="32" t="str">
        <f ca="1">IF(KALINDO[[#This Row],[//]]="","",INDEX([3]!db[NB PAJAK],KALINDO[[#This Row],[stt]]-1))</f>
        <v/>
      </c>
      <c r="K879" s="29" t="str">
        <f ca="1">IF(KALINDO[[#This Row],[//]]="","",INDEX(INDIRECT($2:$2),KALINDO[[#This Row],[//]]))</f>
        <v/>
      </c>
      <c r="L879" s="29" t="str">
        <f ca="1">IF(KALINDO[[#This Row],[//]]="","",INDEX(INDIRECT($2:$2),KALINDO[[#This Row],[//]]))</f>
        <v/>
      </c>
      <c r="M879" s="29" t="str">
        <f ca="1">IF(KALINDO[[#This Row],[//]]="","",INDEX(INDIRECT($2:$2),KALINDO[[#This Row],[//]]))</f>
        <v/>
      </c>
      <c r="N879" s="33" t="str">
        <f ca="1">IF(KALINDO[[#This Row],[//]]="","",INDEX(INDIRECT($2:$2),KALINDO[[#This Row],[//]]))</f>
        <v/>
      </c>
      <c r="O879" s="44" t="str">
        <f ca="1">IF(KALINDO[[#This Row],[//]]="","",INDEX(INDIRECT($2:$2),KALINDO[[#This Row],[//]]))</f>
        <v/>
      </c>
      <c r="P879" s="44" t="str">
        <f ca="1">IF(KALINDO[[#This Row],[//]]="","",IF(INDEX(INDIRECT($2:$2),KALINDO[[#This Row],[//]])="","",INDEX(INDIRECT($2:$2),KALINDO[[#This Row],[//]])))</f>
        <v/>
      </c>
      <c r="Q879" s="33" t="str">
        <f ca="1">IF(KALINDO[[#This Row],[//]]="","",INDEX(INDIRECT($2:$2),KALINDO[[#This Row],[//]]))</f>
        <v/>
      </c>
      <c r="R8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7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79" s="61" t="str">
        <f ca="1">IF(KALINDO[[#This Row],[//]]="","",IF(INDEX(INDIRECT($2:$2),KALINDO[[#This Row],[//]])="","",INDEX(INDIRECT($2:$2),KALINDO[[#This Row],[//]])))</f>
        <v/>
      </c>
      <c r="U879" s="32" t="str">
        <f ca="1">IF(KALINDO[[#This Row],[//]]="","",INDEX(INDIRECT($2:$2),KALINDO[[#This Row],[//]]))</f>
        <v/>
      </c>
      <c r="V879" s="32" t="str">
        <f ca="1">LOWER(SUBSTITUTE(SUBSTITUTE(SUBSTITUTE(SUBSTITUTE(SUBSTITUTE(SUBSTITUTE(SUBSTITUTE(KALINDO[[#This Row],[N.B.nota]]," ",""),"-",""),"(",""),")",""),".",""),",",""),"/",""))</f>
        <v/>
      </c>
      <c r="W879" s="32" t="str">
        <f ca="1">IF(KALINDO[[#This Row],[concat]]="","",MATCH(KALINDO[[#This Row],[concat]],[3]!db[NB NOTA_C],0)+1)</f>
        <v/>
      </c>
      <c r="X879" s="32" t="str">
        <f ca="1">IF(KALINDO[[#This Row],[N.B.nota]]="","",ADDRESS(ROW(KALINDO[QB]),COLUMN(KALINDO[QB]))&amp;":"&amp;ADDRESS(ROW(),COLUMN(KALINDO[QB])))</f>
        <v/>
      </c>
      <c r="Y879" s="60" t="str">
        <f ca="1">IF(KALINDO[[#This Row],[//]]="","",HYPERLINK("[../DB.xlsx]DB!e"&amp;MATCH(KALINDO[[#This Row],[concat]],[3]!db[NB NOTA_C],0)+1,"&gt;"))</f>
        <v/>
      </c>
      <c r="Z879" s="32" t="str">
        <f ca="1">IF(KALINDO[[#This Row],[ID NOTA]]="",INDIRECT(ADDRESS(ROW()-1,COLUMN())),KALINDO[[#This Row],[ID NOTA]])</f>
        <v>ID NOTA_H</v>
      </c>
    </row>
    <row r="880" spans="1:26" x14ac:dyDescent="0.25">
      <c r="A880" s="32"/>
      <c r="B880" s="29" t="str">
        <f>IF(KALINDO[[#This Row],[N_ID]]="","",INDEX(Table1[ID],MATCH(KALINDO[[#This Row],[N_ID]],Table1[N_ID],0)))</f>
        <v/>
      </c>
      <c r="C880" s="29" t="str">
        <f ca="1">IF(KALINDO[[#This Row],[//]]="","",HYPERLINK("[NOTA.xlsx]NOTA!D"&amp;KALINDO[[#This Row],[//]]+2,"&gt;"))</f>
        <v/>
      </c>
      <c r="D880" s="29" t="str">
        <f>IF(KALINDO[[#This Row],[ID NOTA]]="","",INDEX(Table1[QB],MATCH(KALINDO[[#This Row],[ID NOTA]],Table1[ID],0)))</f>
        <v/>
      </c>
      <c r="E88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80" s="29"/>
      <c r="G880" s="30" t="str">
        <f ca="1">IF(KALINDO[[#This Row],[N_ID]]="","",INDEX(INDIRECT($2:$2),KALINDO[[#This Row],[//]]))</f>
        <v/>
      </c>
      <c r="H880" s="30" t="str">
        <f ca="1">IF(KALINDO[[#This Row],[N_ID]]="","",INDEX(INDIRECT($2:$2),KALINDO[[#This Row],[//]]))</f>
        <v/>
      </c>
      <c r="I880" s="32" t="str">
        <f ca="1">IF(KALINDO[[#This Row],[N_ID]]="","",INDEX(INDIRECT($2:$2),KALINDO[[#This Row],[//]]))</f>
        <v/>
      </c>
      <c r="J880" s="32" t="str">
        <f ca="1">IF(KALINDO[[#This Row],[//]]="","",INDEX([3]!db[NB PAJAK],KALINDO[[#This Row],[stt]]-1))</f>
        <v/>
      </c>
      <c r="K880" s="29" t="str">
        <f ca="1">IF(KALINDO[[#This Row],[//]]="","",INDEX(INDIRECT($2:$2),KALINDO[[#This Row],[//]]))</f>
        <v/>
      </c>
      <c r="L880" s="29" t="str">
        <f ca="1">IF(KALINDO[[#This Row],[//]]="","",INDEX(INDIRECT($2:$2),KALINDO[[#This Row],[//]]))</f>
        <v/>
      </c>
      <c r="M880" s="29" t="str">
        <f ca="1">IF(KALINDO[[#This Row],[//]]="","",INDEX(INDIRECT($2:$2),KALINDO[[#This Row],[//]]))</f>
        <v/>
      </c>
      <c r="N880" s="33" t="str">
        <f ca="1">IF(KALINDO[[#This Row],[//]]="","",INDEX(INDIRECT($2:$2),KALINDO[[#This Row],[//]]))</f>
        <v/>
      </c>
      <c r="O880" s="44" t="str">
        <f ca="1">IF(KALINDO[[#This Row],[//]]="","",INDEX(INDIRECT($2:$2),KALINDO[[#This Row],[//]]))</f>
        <v/>
      </c>
      <c r="P880" s="44" t="str">
        <f ca="1">IF(KALINDO[[#This Row],[//]]="","",IF(INDEX(INDIRECT($2:$2),KALINDO[[#This Row],[//]])="","",INDEX(INDIRECT($2:$2),KALINDO[[#This Row],[//]])))</f>
        <v/>
      </c>
      <c r="Q880" s="33" t="str">
        <f ca="1">IF(KALINDO[[#This Row],[//]]="","",INDEX(INDIRECT($2:$2),KALINDO[[#This Row],[//]]))</f>
        <v/>
      </c>
      <c r="R8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8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80" s="61" t="str">
        <f ca="1">IF(KALINDO[[#This Row],[//]]="","",IF(INDEX(INDIRECT($2:$2),KALINDO[[#This Row],[//]])="","",INDEX(INDIRECT($2:$2),KALINDO[[#This Row],[//]])))</f>
        <v/>
      </c>
      <c r="U880" s="32" t="str">
        <f ca="1">IF(KALINDO[[#This Row],[//]]="","",INDEX(INDIRECT($2:$2),KALINDO[[#This Row],[//]]))</f>
        <v/>
      </c>
      <c r="V880" s="32" t="str">
        <f ca="1">LOWER(SUBSTITUTE(SUBSTITUTE(SUBSTITUTE(SUBSTITUTE(SUBSTITUTE(SUBSTITUTE(SUBSTITUTE(KALINDO[[#This Row],[N.B.nota]]," ",""),"-",""),"(",""),")",""),".",""),",",""),"/",""))</f>
        <v/>
      </c>
      <c r="W880" s="32" t="str">
        <f ca="1">IF(KALINDO[[#This Row],[concat]]="","",MATCH(KALINDO[[#This Row],[concat]],[3]!db[NB NOTA_C],0)+1)</f>
        <v/>
      </c>
      <c r="X880" s="32" t="str">
        <f ca="1">IF(KALINDO[[#This Row],[N.B.nota]]="","",ADDRESS(ROW(KALINDO[QB]),COLUMN(KALINDO[QB]))&amp;":"&amp;ADDRESS(ROW(),COLUMN(KALINDO[QB])))</f>
        <v/>
      </c>
      <c r="Y880" s="60" t="str">
        <f ca="1">IF(KALINDO[[#This Row],[//]]="","",HYPERLINK("[../DB.xlsx]DB!e"&amp;MATCH(KALINDO[[#This Row],[concat]],[3]!db[NB NOTA_C],0)+1,"&gt;"))</f>
        <v/>
      </c>
      <c r="Z880" s="32" t="str">
        <f ca="1">IF(KALINDO[[#This Row],[ID NOTA]]="",INDIRECT(ADDRESS(ROW()-1,COLUMN())),KALINDO[[#This Row],[ID NOTA]])</f>
        <v>ID NOTA_H</v>
      </c>
    </row>
    <row r="881" spans="1:26" x14ac:dyDescent="0.25">
      <c r="A881" s="32"/>
      <c r="B881" s="29" t="str">
        <f>IF(KALINDO[[#This Row],[N_ID]]="","",INDEX(Table1[ID],MATCH(KALINDO[[#This Row],[N_ID]],Table1[N_ID],0)))</f>
        <v/>
      </c>
      <c r="C881" s="29" t="str">
        <f ca="1">IF(KALINDO[[#This Row],[//]]="","",HYPERLINK("[NOTA.xlsx]NOTA!D"&amp;KALINDO[[#This Row],[//]]+2,"&gt;"))</f>
        <v/>
      </c>
      <c r="D881" s="29" t="str">
        <f>IF(KALINDO[[#This Row],[ID NOTA]]="","",INDEX(Table1[QB],MATCH(KALINDO[[#This Row],[ID NOTA]],Table1[ID],0)))</f>
        <v/>
      </c>
      <c r="E88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81" s="29"/>
      <c r="G881" s="30" t="str">
        <f ca="1">IF(KALINDO[[#This Row],[N_ID]]="","",INDEX(INDIRECT($2:$2),KALINDO[[#This Row],[//]]))</f>
        <v/>
      </c>
      <c r="H881" s="30" t="str">
        <f ca="1">IF(KALINDO[[#This Row],[N_ID]]="","",INDEX(INDIRECT($2:$2),KALINDO[[#This Row],[//]]))</f>
        <v/>
      </c>
      <c r="I881" s="32" t="str">
        <f ca="1">IF(KALINDO[[#This Row],[N_ID]]="","",INDEX(INDIRECT($2:$2),KALINDO[[#This Row],[//]]))</f>
        <v/>
      </c>
      <c r="J881" s="32" t="str">
        <f ca="1">IF(KALINDO[[#This Row],[//]]="","",INDEX([3]!db[NB PAJAK],KALINDO[[#This Row],[stt]]-1))</f>
        <v/>
      </c>
      <c r="K881" s="29" t="str">
        <f ca="1">IF(KALINDO[[#This Row],[//]]="","",INDEX(INDIRECT($2:$2),KALINDO[[#This Row],[//]]))</f>
        <v/>
      </c>
      <c r="L881" s="29" t="str">
        <f ca="1">IF(KALINDO[[#This Row],[//]]="","",INDEX(INDIRECT($2:$2),KALINDO[[#This Row],[//]]))</f>
        <v/>
      </c>
      <c r="M881" s="29" t="str">
        <f ca="1">IF(KALINDO[[#This Row],[//]]="","",INDEX(INDIRECT($2:$2),KALINDO[[#This Row],[//]]))</f>
        <v/>
      </c>
      <c r="N881" s="33" t="str">
        <f ca="1">IF(KALINDO[[#This Row],[//]]="","",INDEX(INDIRECT($2:$2),KALINDO[[#This Row],[//]]))</f>
        <v/>
      </c>
      <c r="O881" s="44" t="str">
        <f ca="1">IF(KALINDO[[#This Row],[//]]="","",INDEX(INDIRECT($2:$2),KALINDO[[#This Row],[//]]))</f>
        <v/>
      </c>
      <c r="P881" s="44" t="str">
        <f ca="1">IF(KALINDO[[#This Row],[//]]="","",IF(INDEX(INDIRECT($2:$2),KALINDO[[#This Row],[//]])="","",INDEX(INDIRECT($2:$2),KALINDO[[#This Row],[//]])))</f>
        <v/>
      </c>
      <c r="Q881" s="33" t="str">
        <f ca="1">IF(KALINDO[[#This Row],[//]]="","",INDEX(INDIRECT($2:$2),KALINDO[[#This Row],[//]]))</f>
        <v/>
      </c>
      <c r="R8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8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81" s="61" t="str">
        <f ca="1">IF(KALINDO[[#This Row],[//]]="","",IF(INDEX(INDIRECT($2:$2),KALINDO[[#This Row],[//]])="","",INDEX(INDIRECT($2:$2),KALINDO[[#This Row],[//]])))</f>
        <v/>
      </c>
      <c r="U881" s="32" t="str">
        <f ca="1">IF(KALINDO[[#This Row],[//]]="","",INDEX(INDIRECT($2:$2),KALINDO[[#This Row],[//]]))</f>
        <v/>
      </c>
      <c r="V881" s="32" t="str">
        <f ca="1">LOWER(SUBSTITUTE(SUBSTITUTE(SUBSTITUTE(SUBSTITUTE(SUBSTITUTE(SUBSTITUTE(SUBSTITUTE(KALINDO[[#This Row],[N.B.nota]]," ",""),"-",""),"(",""),")",""),".",""),",",""),"/",""))</f>
        <v/>
      </c>
      <c r="W881" s="32" t="str">
        <f ca="1">IF(KALINDO[[#This Row],[concat]]="","",MATCH(KALINDO[[#This Row],[concat]],[3]!db[NB NOTA_C],0)+1)</f>
        <v/>
      </c>
      <c r="X881" s="32" t="str">
        <f ca="1">IF(KALINDO[[#This Row],[N.B.nota]]="","",ADDRESS(ROW(KALINDO[QB]),COLUMN(KALINDO[QB]))&amp;":"&amp;ADDRESS(ROW(),COLUMN(KALINDO[QB])))</f>
        <v/>
      </c>
      <c r="Y881" s="60" t="str">
        <f ca="1">IF(KALINDO[[#This Row],[//]]="","",HYPERLINK("[../DB.xlsx]DB!e"&amp;MATCH(KALINDO[[#This Row],[concat]],[3]!db[NB NOTA_C],0)+1,"&gt;"))</f>
        <v/>
      </c>
      <c r="Z881" s="32" t="str">
        <f ca="1">IF(KALINDO[[#This Row],[ID NOTA]]="",INDIRECT(ADDRESS(ROW()-1,COLUMN())),KALINDO[[#This Row],[ID NOTA]])</f>
        <v>ID NOTA_H</v>
      </c>
    </row>
    <row r="882" spans="1:26" x14ac:dyDescent="0.25">
      <c r="A882" s="32"/>
      <c r="B882" s="29" t="str">
        <f>IF(KALINDO[[#This Row],[N_ID]]="","",INDEX(Table1[ID],MATCH(KALINDO[[#This Row],[N_ID]],Table1[N_ID],0)))</f>
        <v/>
      </c>
      <c r="C882" s="29" t="str">
        <f ca="1">IF(KALINDO[[#This Row],[//]]="","",HYPERLINK("[NOTA.xlsx]NOTA!D"&amp;KALINDO[[#This Row],[//]]+2,"&gt;"))</f>
        <v/>
      </c>
      <c r="D882" s="29" t="str">
        <f>IF(KALINDO[[#This Row],[ID NOTA]]="","",INDEX(Table1[QB],MATCH(KALINDO[[#This Row],[ID NOTA]],Table1[ID],0)))</f>
        <v/>
      </c>
      <c r="E88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82" s="29"/>
      <c r="G882" s="30" t="str">
        <f ca="1">IF(KALINDO[[#This Row],[N_ID]]="","",INDEX(INDIRECT($2:$2),KALINDO[[#This Row],[//]]))</f>
        <v/>
      </c>
      <c r="H882" s="30" t="str">
        <f ca="1">IF(KALINDO[[#This Row],[N_ID]]="","",INDEX(INDIRECT($2:$2),KALINDO[[#This Row],[//]]))</f>
        <v/>
      </c>
      <c r="I882" s="32" t="str">
        <f ca="1">IF(KALINDO[[#This Row],[N_ID]]="","",INDEX(INDIRECT($2:$2),KALINDO[[#This Row],[//]]))</f>
        <v/>
      </c>
      <c r="J882" s="32" t="str">
        <f ca="1">IF(KALINDO[[#This Row],[//]]="","",INDEX([3]!db[NB PAJAK],KALINDO[[#This Row],[stt]]-1))</f>
        <v/>
      </c>
      <c r="K882" s="29" t="str">
        <f ca="1">IF(KALINDO[[#This Row],[//]]="","",INDEX(INDIRECT($2:$2),KALINDO[[#This Row],[//]]))</f>
        <v/>
      </c>
      <c r="L882" s="29" t="str">
        <f ca="1">IF(KALINDO[[#This Row],[//]]="","",INDEX(INDIRECT($2:$2),KALINDO[[#This Row],[//]]))</f>
        <v/>
      </c>
      <c r="M882" s="29" t="str">
        <f ca="1">IF(KALINDO[[#This Row],[//]]="","",INDEX(INDIRECT($2:$2),KALINDO[[#This Row],[//]]))</f>
        <v/>
      </c>
      <c r="N882" s="33" t="str">
        <f ca="1">IF(KALINDO[[#This Row],[//]]="","",INDEX(INDIRECT($2:$2),KALINDO[[#This Row],[//]]))</f>
        <v/>
      </c>
      <c r="O882" s="44" t="str">
        <f ca="1">IF(KALINDO[[#This Row],[//]]="","",INDEX(INDIRECT($2:$2),KALINDO[[#This Row],[//]]))</f>
        <v/>
      </c>
      <c r="P882" s="44" t="str">
        <f ca="1">IF(KALINDO[[#This Row],[//]]="","",IF(INDEX(INDIRECT($2:$2),KALINDO[[#This Row],[//]])="","",INDEX(INDIRECT($2:$2),KALINDO[[#This Row],[//]])))</f>
        <v/>
      </c>
      <c r="Q882" s="33" t="str">
        <f ca="1">IF(KALINDO[[#This Row],[//]]="","",INDEX(INDIRECT($2:$2),KALINDO[[#This Row],[//]]))</f>
        <v/>
      </c>
      <c r="R8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8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82" s="61" t="str">
        <f ca="1">IF(KALINDO[[#This Row],[//]]="","",IF(INDEX(INDIRECT($2:$2),KALINDO[[#This Row],[//]])="","",INDEX(INDIRECT($2:$2),KALINDO[[#This Row],[//]])))</f>
        <v/>
      </c>
      <c r="U882" s="32" t="str">
        <f ca="1">IF(KALINDO[[#This Row],[//]]="","",INDEX(INDIRECT($2:$2),KALINDO[[#This Row],[//]]))</f>
        <v/>
      </c>
      <c r="V882" s="32" t="str">
        <f ca="1">LOWER(SUBSTITUTE(SUBSTITUTE(SUBSTITUTE(SUBSTITUTE(SUBSTITUTE(SUBSTITUTE(SUBSTITUTE(KALINDO[[#This Row],[N.B.nota]]," ",""),"-",""),"(",""),")",""),".",""),",",""),"/",""))</f>
        <v/>
      </c>
      <c r="W882" s="32" t="str">
        <f ca="1">IF(KALINDO[[#This Row],[concat]]="","",MATCH(KALINDO[[#This Row],[concat]],[3]!db[NB NOTA_C],0)+1)</f>
        <v/>
      </c>
      <c r="X882" s="32" t="str">
        <f ca="1">IF(KALINDO[[#This Row],[N.B.nota]]="","",ADDRESS(ROW(KALINDO[QB]),COLUMN(KALINDO[QB]))&amp;":"&amp;ADDRESS(ROW(),COLUMN(KALINDO[QB])))</f>
        <v/>
      </c>
      <c r="Y882" s="60" t="str">
        <f ca="1">IF(KALINDO[[#This Row],[//]]="","",HYPERLINK("[../DB.xlsx]DB!e"&amp;MATCH(KALINDO[[#This Row],[concat]],[3]!db[NB NOTA_C],0)+1,"&gt;"))</f>
        <v/>
      </c>
      <c r="Z882" s="32" t="str">
        <f ca="1">IF(KALINDO[[#This Row],[ID NOTA]]="",INDIRECT(ADDRESS(ROW()-1,COLUMN())),KALINDO[[#This Row],[ID NOTA]])</f>
        <v>ID NOTA_H</v>
      </c>
    </row>
    <row r="883" spans="1:26" x14ac:dyDescent="0.25">
      <c r="A883" s="32"/>
      <c r="B883" s="29" t="str">
        <f>IF(KALINDO[[#This Row],[N_ID]]="","",INDEX(Table1[ID],MATCH(KALINDO[[#This Row],[N_ID]],Table1[N_ID],0)))</f>
        <v/>
      </c>
      <c r="C883" s="29" t="str">
        <f ca="1">IF(KALINDO[[#This Row],[//]]="","",HYPERLINK("[NOTA.xlsx]NOTA!D"&amp;KALINDO[[#This Row],[//]]+2,"&gt;"))</f>
        <v/>
      </c>
      <c r="D883" s="29" t="str">
        <f>IF(KALINDO[[#This Row],[ID NOTA]]="","",INDEX(Table1[QB],MATCH(KALINDO[[#This Row],[ID NOTA]],Table1[ID],0)))</f>
        <v/>
      </c>
      <c r="E88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83" s="29"/>
      <c r="G883" s="30" t="str">
        <f ca="1">IF(KALINDO[[#This Row],[N_ID]]="","",INDEX(INDIRECT($2:$2),KALINDO[[#This Row],[//]]))</f>
        <v/>
      </c>
      <c r="H883" s="30" t="str">
        <f ca="1">IF(KALINDO[[#This Row],[N_ID]]="","",INDEX(INDIRECT($2:$2),KALINDO[[#This Row],[//]]))</f>
        <v/>
      </c>
      <c r="I883" s="32" t="str">
        <f ca="1">IF(KALINDO[[#This Row],[N_ID]]="","",INDEX(INDIRECT($2:$2),KALINDO[[#This Row],[//]]))</f>
        <v/>
      </c>
      <c r="J883" s="32" t="str">
        <f ca="1">IF(KALINDO[[#This Row],[//]]="","",INDEX([3]!db[NB PAJAK],KALINDO[[#This Row],[stt]]-1))</f>
        <v/>
      </c>
      <c r="K883" s="29" t="str">
        <f ca="1">IF(KALINDO[[#This Row],[//]]="","",INDEX(INDIRECT($2:$2),KALINDO[[#This Row],[//]]))</f>
        <v/>
      </c>
      <c r="L883" s="29" t="str">
        <f ca="1">IF(KALINDO[[#This Row],[//]]="","",INDEX(INDIRECT($2:$2),KALINDO[[#This Row],[//]]))</f>
        <v/>
      </c>
      <c r="M883" s="29" t="str">
        <f ca="1">IF(KALINDO[[#This Row],[//]]="","",INDEX(INDIRECT($2:$2),KALINDO[[#This Row],[//]]))</f>
        <v/>
      </c>
      <c r="N883" s="33" t="str">
        <f ca="1">IF(KALINDO[[#This Row],[//]]="","",INDEX(INDIRECT($2:$2),KALINDO[[#This Row],[//]]))</f>
        <v/>
      </c>
      <c r="O883" s="44" t="str">
        <f ca="1">IF(KALINDO[[#This Row],[//]]="","",INDEX(INDIRECT($2:$2),KALINDO[[#This Row],[//]]))</f>
        <v/>
      </c>
      <c r="P883" s="44" t="str">
        <f ca="1">IF(KALINDO[[#This Row],[//]]="","",IF(INDEX(INDIRECT($2:$2),KALINDO[[#This Row],[//]])="","",INDEX(INDIRECT($2:$2),KALINDO[[#This Row],[//]])))</f>
        <v/>
      </c>
      <c r="Q883" s="33" t="str">
        <f ca="1">IF(KALINDO[[#This Row],[//]]="","",INDEX(INDIRECT($2:$2),KALINDO[[#This Row],[//]]))</f>
        <v/>
      </c>
      <c r="R8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8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83" s="61" t="str">
        <f ca="1">IF(KALINDO[[#This Row],[//]]="","",IF(INDEX(INDIRECT($2:$2),KALINDO[[#This Row],[//]])="","",INDEX(INDIRECT($2:$2),KALINDO[[#This Row],[//]])))</f>
        <v/>
      </c>
      <c r="U883" s="32" t="str">
        <f ca="1">IF(KALINDO[[#This Row],[//]]="","",INDEX(INDIRECT($2:$2),KALINDO[[#This Row],[//]]))</f>
        <v/>
      </c>
      <c r="V883" s="32" t="str">
        <f ca="1">LOWER(SUBSTITUTE(SUBSTITUTE(SUBSTITUTE(SUBSTITUTE(SUBSTITUTE(SUBSTITUTE(SUBSTITUTE(KALINDO[[#This Row],[N.B.nota]]," ",""),"-",""),"(",""),")",""),".",""),",",""),"/",""))</f>
        <v/>
      </c>
      <c r="W883" s="32" t="str">
        <f ca="1">IF(KALINDO[[#This Row],[concat]]="","",MATCH(KALINDO[[#This Row],[concat]],[3]!db[NB NOTA_C],0)+1)</f>
        <v/>
      </c>
      <c r="X883" s="32" t="str">
        <f ca="1">IF(KALINDO[[#This Row],[N.B.nota]]="","",ADDRESS(ROW(KALINDO[QB]),COLUMN(KALINDO[QB]))&amp;":"&amp;ADDRESS(ROW(),COLUMN(KALINDO[QB])))</f>
        <v/>
      </c>
      <c r="Y883" s="60" t="str">
        <f ca="1">IF(KALINDO[[#This Row],[//]]="","",HYPERLINK("[../DB.xlsx]DB!e"&amp;MATCH(KALINDO[[#This Row],[concat]],[3]!db[NB NOTA_C],0)+1,"&gt;"))</f>
        <v/>
      </c>
      <c r="Z883" s="32" t="str">
        <f ca="1">IF(KALINDO[[#This Row],[ID NOTA]]="",INDIRECT(ADDRESS(ROW()-1,COLUMN())),KALINDO[[#This Row],[ID NOTA]])</f>
        <v>ID NOTA_H</v>
      </c>
    </row>
    <row r="884" spans="1:26" x14ac:dyDescent="0.25">
      <c r="A884" s="32"/>
      <c r="B884" s="29" t="str">
        <f>IF(KALINDO[[#This Row],[N_ID]]="","",INDEX(Table1[ID],MATCH(KALINDO[[#This Row],[N_ID]],Table1[N_ID],0)))</f>
        <v/>
      </c>
      <c r="C884" s="29" t="str">
        <f ca="1">IF(KALINDO[[#This Row],[//]]="","",HYPERLINK("[NOTA.xlsx]NOTA!D"&amp;KALINDO[[#This Row],[//]]+2,"&gt;"))</f>
        <v/>
      </c>
      <c r="D884" s="29" t="str">
        <f>IF(KALINDO[[#This Row],[ID NOTA]]="","",INDEX(Table1[QB],MATCH(KALINDO[[#This Row],[ID NOTA]],Table1[ID],0)))</f>
        <v/>
      </c>
      <c r="E88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84" s="29"/>
      <c r="G884" s="30" t="str">
        <f ca="1">IF(KALINDO[[#This Row],[N_ID]]="","",INDEX(INDIRECT($2:$2),KALINDO[[#This Row],[//]]))</f>
        <v/>
      </c>
      <c r="H884" s="30" t="str">
        <f ca="1">IF(KALINDO[[#This Row],[N_ID]]="","",INDEX(INDIRECT($2:$2),KALINDO[[#This Row],[//]]))</f>
        <v/>
      </c>
      <c r="I884" s="32" t="str">
        <f ca="1">IF(KALINDO[[#This Row],[N_ID]]="","",INDEX(INDIRECT($2:$2),KALINDO[[#This Row],[//]]))</f>
        <v/>
      </c>
      <c r="J884" s="32" t="str">
        <f ca="1">IF(KALINDO[[#This Row],[//]]="","",INDEX([3]!db[NB PAJAK],KALINDO[[#This Row],[stt]]-1))</f>
        <v/>
      </c>
      <c r="K884" s="29" t="str">
        <f ca="1">IF(KALINDO[[#This Row],[//]]="","",INDEX(INDIRECT($2:$2),KALINDO[[#This Row],[//]]))</f>
        <v/>
      </c>
      <c r="L884" s="29" t="str">
        <f ca="1">IF(KALINDO[[#This Row],[//]]="","",INDEX(INDIRECT($2:$2),KALINDO[[#This Row],[//]]))</f>
        <v/>
      </c>
      <c r="M884" s="29" t="str">
        <f ca="1">IF(KALINDO[[#This Row],[//]]="","",INDEX(INDIRECT($2:$2),KALINDO[[#This Row],[//]]))</f>
        <v/>
      </c>
      <c r="N884" s="33" t="str">
        <f ca="1">IF(KALINDO[[#This Row],[//]]="","",INDEX(INDIRECT($2:$2),KALINDO[[#This Row],[//]]))</f>
        <v/>
      </c>
      <c r="O884" s="44" t="str">
        <f ca="1">IF(KALINDO[[#This Row],[//]]="","",INDEX(INDIRECT($2:$2),KALINDO[[#This Row],[//]]))</f>
        <v/>
      </c>
      <c r="P884" s="44" t="str">
        <f ca="1">IF(KALINDO[[#This Row],[//]]="","",IF(INDEX(INDIRECT($2:$2),KALINDO[[#This Row],[//]])="","",INDEX(INDIRECT($2:$2),KALINDO[[#This Row],[//]])))</f>
        <v/>
      </c>
      <c r="Q884" s="33" t="str">
        <f ca="1">IF(KALINDO[[#This Row],[//]]="","",INDEX(INDIRECT($2:$2),KALINDO[[#This Row],[//]]))</f>
        <v/>
      </c>
      <c r="R8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8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84" s="61" t="str">
        <f ca="1">IF(KALINDO[[#This Row],[//]]="","",IF(INDEX(INDIRECT($2:$2),KALINDO[[#This Row],[//]])="","",INDEX(INDIRECT($2:$2),KALINDO[[#This Row],[//]])))</f>
        <v/>
      </c>
      <c r="U884" s="32" t="str">
        <f ca="1">IF(KALINDO[[#This Row],[//]]="","",INDEX(INDIRECT($2:$2),KALINDO[[#This Row],[//]]))</f>
        <v/>
      </c>
      <c r="V884" s="32" t="str">
        <f ca="1">LOWER(SUBSTITUTE(SUBSTITUTE(SUBSTITUTE(SUBSTITUTE(SUBSTITUTE(SUBSTITUTE(SUBSTITUTE(KALINDO[[#This Row],[N.B.nota]]," ",""),"-",""),"(",""),")",""),".",""),",",""),"/",""))</f>
        <v/>
      </c>
      <c r="W884" s="32" t="str">
        <f ca="1">IF(KALINDO[[#This Row],[concat]]="","",MATCH(KALINDO[[#This Row],[concat]],[3]!db[NB NOTA_C],0)+1)</f>
        <v/>
      </c>
      <c r="X884" s="32" t="str">
        <f ca="1">IF(KALINDO[[#This Row],[N.B.nota]]="","",ADDRESS(ROW(KALINDO[QB]),COLUMN(KALINDO[QB]))&amp;":"&amp;ADDRESS(ROW(),COLUMN(KALINDO[QB])))</f>
        <v/>
      </c>
      <c r="Y884" s="60" t="str">
        <f ca="1">IF(KALINDO[[#This Row],[//]]="","",HYPERLINK("[../DB.xlsx]DB!e"&amp;MATCH(KALINDO[[#This Row],[concat]],[3]!db[NB NOTA_C],0)+1,"&gt;"))</f>
        <v/>
      </c>
      <c r="Z884" s="32" t="str">
        <f ca="1">IF(KALINDO[[#This Row],[ID NOTA]]="",INDIRECT(ADDRESS(ROW()-1,COLUMN())),KALINDO[[#This Row],[ID NOTA]])</f>
        <v>ID NOTA_H</v>
      </c>
    </row>
    <row r="885" spans="1:26" x14ac:dyDescent="0.25">
      <c r="A885" s="32"/>
      <c r="B885" s="29" t="str">
        <f>IF(KALINDO[[#This Row],[N_ID]]="","",INDEX(Table1[ID],MATCH(KALINDO[[#This Row],[N_ID]],Table1[N_ID],0)))</f>
        <v/>
      </c>
      <c r="C885" s="29" t="str">
        <f ca="1">IF(KALINDO[[#This Row],[//]]="","",HYPERLINK("[NOTA.xlsx]NOTA!D"&amp;KALINDO[[#This Row],[//]]+2,"&gt;"))</f>
        <v/>
      </c>
      <c r="D885" s="29" t="str">
        <f>IF(KALINDO[[#This Row],[ID NOTA]]="","",INDEX(Table1[QB],MATCH(KALINDO[[#This Row],[ID NOTA]],Table1[ID],0)))</f>
        <v/>
      </c>
      <c r="E88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85" s="29"/>
      <c r="G885" s="30" t="str">
        <f ca="1">IF(KALINDO[[#This Row],[N_ID]]="","",INDEX(INDIRECT($2:$2),KALINDO[[#This Row],[//]]))</f>
        <v/>
      </c>
      <c r="H885" s="30" t="str">
        <f ca="1">IF(KALINDO[[#This Row],[N_ID]]="","",INDEX(INDIRECT($2:$2),KALINDO[[#This Row],[//]]))</f>
        <v/>
      </c>
      <c r="I885" s="32" t="str">
        <f ca="1">IF(KALINDO[[#This Row],[N_ID]]="","",INDEX(INDIRECT($2:$2),KALINDO[[#This Row],[//]]))</f>
        <v/>
      </c>
      <c r="J885" s="32" t="str">
        <f ca="1">IF(KALINDO[[#This Row],[//]]="","",INDEX([3]!db[NB PAJAK],KALINDO[[#This Row],[stt]]-1))</f>
        <v/>
      </c>
      <c r="K885" s="29" t="str">
        <f ca="1">IF(KALINDO[[#This Row],[//]]="","",INDEX(INDIRECT($2:$2),KALINDO[[#This Row],[//]]))</f>
        <v/>
      </c>
      <c r="L885" s="29" t="str">
        <f ca="1">IF(KALINDO[[#This Row],[//]]="","",INDEX(INDIRECT($2:$2),KALINDO[[#This Row],[//]]))</f>
        <v/>
      </c>
      <c r="M885" s="29" t="str">
        <f ca="1">IF(KALINDO[[#This Row],[//]]="","",INDEX(INDIRECT($2:$2),KALINDO[[#This Row],[//]]))</f>
        <v/>
      </c>
      <c r="N885" s="33" t="str">
        <f ca="1">IF(KALINDO[[#This Row],[//]]="","",INDEX(INDIRECT($2:$2),KALINDO[[#This Row],[//]]))</f>
        <v/>
      </c>
      <c r="O885" s="44" t="str">
        <f ca="1">IF(KALINDO[[#This Row],[//]]="","",INDEX(INDIRECT($2:$2),KALINDO[[#This Row],[//]]))</f>
        <v/>
      </c>
      <c r="P885" s="44" t="str">
        <f ca="1">IF(KALINDO[[#This Row],[//]]="","",IF(INDEX(INDIRECT($2:$2),KALINDO[[#This Row],[//]])="","",INDEX(INDIRECT($2:$2),KALINDO[[#This Row],[//]])))</f>
        <v/>
      </c>
      <c r="Q885" s="33" t="str">
        <f ca="1">IF(KALINDO[[#This Row],[//]]="","",INDEX(INDIRECT($2:$2),KALINDO[[#This Row],[//]]))</f>
        <v/>
      </c>
      <c r="R8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8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85" s="61" t="str">
        <f ca="1">IF(KALINDO[[#This Row],[//]]="","",IF(INDEX(INDIRECT($2:$2),KALINDO[[#This Row],[//]])="","",INDEX(INDIRECT($2:$2),KALINDO[[#This Row],[//]])))</f>
        <v/>
      </c>
      <c r="U885" s="32" t="str">
        <f ca="1">IF(KALINDO[[#This Row],[//]]="","",INDEX(INDIRECT($2:$2),KALINDO[[#This Row],[//]]))</f>
        <v/>
      </c>
      <c r="V885" s="32" t="str">
        <f ca="1">LOWER(SUBSTITUTE(SUBSTITUTE(SUBSTITUTE(SUBSTITUTE(SUBSTITUTE(SUBSTITUTE(SUBSTITUTE(KALINDO[[#This Row],[N.B.nota]]," ",""),"-",""),"(",""),")",""),".",""),",",""),"/",""))</f>
        <v/>
      </c>
      <c r="W885" s="32" t="str">
        <f ca="1">IF(KALINDO[[#This Row],[concat]]="","",MATCH(KALINDO[[#This Row],[concat]],[3]!db[NB NOTA_C],0)+1)</f>
        <v/>
      </c>
      <c r="X885" s="32" t="str">
        <f ca="1">IF(KALINDO[[#This Row],[N.B.nota]]="","",ADDRESS(ROW(KALINDO[QB]),COLUMN(KALINDO[QB]))&amp;":"&amp;ADDRESS(ROW(),COLUMN(KALINDO[QB])))</f>
        <v/>
      </c>
      <c r="Y885" s="60" t="str">
        <f ca="1">IF(KALINDO[[#This Row],[//]]="","",HYPERLINK("[../DB.xlsx]DB!e"&amp;MATCH(KALINDO[[#This Row],[concat]],[3]!db[NB NOTA_C],0)+1,"&gt;"))</f>
        <v/>
      </c>
      <c r="Z885" s="32" t="str">
        <f ca="1">IF(KALINDO[[#This Row],[ID NOTA]]="",INDIRECT(ADDRESS(ROW()-1,COLUMN())),KALINDO[[#This Row],[ID NOTA]])</f>
        <v>ID NOTA_H</v>
      </c>
    </row>
    <row r="886" spans="1:26" x14ac:dyDescent="0.25">
      <c r="A886" s="32"/>
      <c r="B886" s="29" t="str">
        <f>IF(KALINDO[[#This Row],[N_ID]]="","",INDEX(Table1[ID],MATCH(KALINDO[[#This Row],[N_ID]],Table1[N_ID],0)))</f>
        <v/>
      </c>
      <c r="C886" s="29" t="str">
        <f ca="1">IF(KALINDO[[#This Row],[//]]="","",HYPERLINK("[NOTA.xlsx]NOTA!D"&amp;KALINDO[[#This Row],[//]]+2,"&gt;"))</f>
        <v/>
      </c>
      <c r="D886" s="29" t="str">
        <f>IF(KALINDO[[#This Row],[ID NOTA]]="","",INDEX(Table1[QB],MATCH(KALINDO[[#This Row],[ID NOTA]],Table1[ID],0)))</f>
        <v/>
      </c>
      <c r="E88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86" s="29"/>
      <c r="G886" s="30" t="str">
        <f ca="1">IF(KALINDO[[#This Row],[N_ID]]="","",INDEX(INDIRECT($2:$2),KALINDO[[#This Row],[//]]))</f>
        <v/>
      </c>
      <c r="H886" s="30" t="str">
        <f ca="1">IF(KALINDO[[#This Row],[N_ID]]="","",INDEX(INDIRECT($2:$2),KALINDO[[#This Row],[//]]))</f>
        <v/>
      </c>
      <c r="I886" s="32" t="str">
        <f ca="1">IF(KALINDO[[#This Row],[N_ID]]="","",INDEX(INDIRECT($2:$2),KALINDO[[#This Row],[//]]))</f>
        <v/>
      </c>
      <c r="J886" s="32" t="str">
        <f ca="1">IF(KALINDO[[#This Row],[//]]="","",INDEX([3]!db[NB PAJAK],KALINDO[[#This Row],[stt]]-1))</f>
        <v/>
      </c>
      <c r="K886" s="29" t="str">
        <f ca="1">IF(KALINDO[[#This Row],[//]]="","",INDEX(INDIRECT($2:$2),KALINDO[[#This Row],[//]]))</f>
        <v/>
      </c>
      <c r="L886" s="29" t="str">
        <f ca="1">IF(KALINDO[[#This Row],[//]]="","",INDEX(INDIRECT($2:$2),KALINDO[[#This Row],[//]]))</f>
        <v/>
      </c>
      <c r="M886" s="29" t="str">
        <f ca="1">IF(KALINDO[[#This Row],[//]]="","",INDEX(INDIRECT($2:$2),KALINDO[[#This Row],[//]]))</f>
        <v/>
      </c>
      <c r="N886" s="33" t="str">
        <f ca="1">IF(KALINDO[[#This Row],[//]]="","",INDEX(INDIRECT($2:$2),KALINDO[[#This Row],[//]]))</f>
        <v/>
      </c>
      <c r="O886" s="44" t="str">
        <f ca="1">IF(KALINDO[[#This Row],[//]]="","",INDEX(INDIRECT($2:$2),KALINDO[[#This Row],[//]]))</f>
        <v/>
      </c>
      <c r="P886" s="44" t="str">
        <f ca="1">IF(KALINDO[[#This Row],[//]]="","",IF(INDEX(INDIRECT($2:$2),KALINDO[[#This Row],[//]])="","",INDEX(INDIRECT($2:$2),KALINDO[[#This Row],[//]])))</f>
        <v/>
      </c>
      <c r="Q886" s="33" t="str">
        <f ca="1">IF(KALINDO[[#This Row],[//]]="","",INDEX(INDIRECT($2:$2),KALINDO[[#This Row],[//]]))</f>
        <v/>
      </c>
      <c r="R8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8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86" s="61" t="str">
        <f ca="1">IF(KALINDO[[#This Row],[//]]="","",IF(INDEX(INDIRECT($2:$2),KALINDO[[#This Row],[//]])="","",INDEX(INDIRECT($2:$2),KALINDO[[#This Row],[//]])))</f>
        <v/>
      </c>
      <c r="U886" s="32" t="str">
        <f ca="1">IF(KALINDO[[#This Row],[//]]="","",INDEX(INDIRECT($2:$2),KALINDO[[#This Row],[//]]))</f>
        <v/>
      </c>
      <c r="V886" s="32" t="str">
        <f ca="1">LOWER(SUBSTITUTE(SUBSTITUTE(SUBSTITUTE(SUBSTITUTE(SUBSTITUTE(SUBSTITUTE(SUBSTITUTE(KALINDO[[#This Row],[N.B.nota]]," ",""),"-",""),"(",""),")",""),".",""),",",""),"/",""))</f>
        <v/>
      </c>
      <c r="W886" s="32" t="str">
        <f ca="1">IF(KALINDO[[#This Row],[concat]]="","",MATCH(KALINDO[[#This Row],[concat]],[3]!db[NB NOTA_C],0)+1)</f>
        <v/>
      </c>
      <c r="X886" s="32" t="str">
        <f ca="1">IF(KALINDO[[#This Row],[N.B.nota]]="","",ADDRESS(ROW(KALINDO[QB]),COLUMN(KALINDO[QB]))&amp;":"&amp;ADDRESS(ROW(),COLUMN(KALINDO[QB])))</f>
        <v/>
      </c>
      <c r="Y886" s="60" t="str">
        <f ca="1">IF(KALINDO[[#This Row],[//]]="","",HYPERLINK("[../DB.xlsx]DB!e"&amp;MATCH(KALINDO[[#This Row],[concat]],[3]!db[NB NOTA_C],0)+1,"&gt;"))</f>
        <v/>
      </c>
      <c r="Z886" s="32" t="str">
        <f ca="1">IF(KALINDO[[#This Row],[ID NOTA]]="",INDIRECT(ADDRESS(ROW()-1,COLUMN())),KALINDO[[#This Row],[ID NOTA]])</f>
        <v>ID NOTA_H</v>
      </c>
    </row>
    <row r="887" spans="1:26" x14ac:dyDescent="0.25">
      <c r="A887" s="32"/>
      <c r="B887" s="29" t="str">
        <f>IF(KALINDO[[#This Row],[N_ID]]="","",INDEX(Table1[ID],MATCH(KALINDO[[#This Row],[N_ID]],Table1[N_ID],0)))</f>
        <v/>
      </c>
      <c r="C887" s="29" t="str">
        <f ca="1">IF(KALINDO[[#This Row],[//]]="","",HYPERLINK("[NOTA.xlsx]NOTA!D"&amp;KALINDO[[#This Row],[//]]+2,"&gt;"))</f>
        <v/>
      </c>
      <c r="D887" s="29" t="str">
        <f>IF(KALINDO[[#This Row],[ID NOTA]]="","",INDEX(Table1[QB],MATCH(KALINDO[[#This Row],[ID NOTA]],Table1[ID],0)))</f>
        <v/>
      </c>
      <c r="E88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87" s="29"/>
      <c r="G887" s="30" t="str">
        <f ca="1">IF(KALINDO[[#This Row],[N_ID]]="","",INDEX(INDIRECT($2:$2),KALINDO[[#This Row],[//]]))</f>
        <v/>
      </c>
      <c r="H887" s="30" t="str">
        <f ca="1">IF(KALINDO[[#This Row],[N_ID]]="","",INDEX(INDIRECT($2:$2),KALINDO[[#This Row],[//]]))</f>
        <v/>
      </c>
      <c r="I887" s="32" t="str">
        <f ca="1">IF(KALINDO[[#This Row],[N_ID]]="","",INDEX(INDIRECT($2:$2),KALINDO[[#This Row],[//]]))</f>
        <v/>
      </c>
      <c r="J887" s="32" t="str">
        <f ca="1">IF(KALINDO[[#This Row],[//]]="","",INDEX([3]!db[NB PAJAK],KALINDO[[#This Row],[stt]]-1))</f>
        <v/>
      </c>
      <c r="K887" s="29" t="str">
        <f ca="1">IF(KALINDO[[#This Row],[//]]="","",INDEX(INDIRECT($2:$2),KALINDO[[#This Row],[//]]))</f>
        <v/>
      </c>
      <c r="L887" s="29" t="str">
        <f ca="1">IF(KALINDO[[#This Row],[//]]="","",INDEX(INDIRECT($2:$2),KALINDO[[#This Row],[//]]))</f>
        <v/>
      </c>
      <c r="M887" s="29" t="str">
        <f ca="1">IF(KALINDO[[#This Row],[//]]="","",INDEX(INDIRECT($2:$2),KALINDO[[#This Row],[//]]))</f>
        <v/>
      </c>
      <c r="N887" s="33" t="str">
        <f ca="1">IF(KALINDO[[#This Row],[//]]="","",INDEX(INDIRECT($2:$2),KALINDO[[#This Row],[//]]))</f>
        <v/>
      </c>
      <c r="O887" s="44" t="str">
        <f ca="1">IF(KALINDO[[#This Row],[//]]="","",INDEX(INDIRECT($2:$2),KALINDO[[#This Row],[//]]))</f>
        <v/>
      </c>
      <c r="P887" s="44" t="str">
        <f ca="1">IF(KALINDO[[#This Row],[//]]="","",IF(INDEX(INDIRECT($2:$2),KALINDO[[#This Row],[//]])="","",INDEX(INDIRECT($2:$2),KALINDO[[#This Row],[//]])))</f>
        <v/>
      </c>
      <c r="Q887" s="33" t="str">
        <f ca="1">IF(KALINDO[[#This Row],[//]]="","",INDEX(INDIRECT($2:$2),KALINDO[[#This Row],[//]]))</f>
        <v/>
      </c>
      <c r="R8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8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87" s="61" t="str">
        <f ca="1">IF(KALINDO[[#This Row],[//]]="","",IF(INDEX(INDIRECT($2:$2),KALINDO[[#This Row],[//]])="","",INDEX(INDIRECT($2:$2),KALINDO[[#This Row],[//]])))</f>
        <v/>
      </c>
      <c r="U887" s="32" t="str">
        <f ca="1">IF(KALINDO[[#This Row],[//]]="","",INDEX(INDIRECT($2:$2),KALINDO[[#This Row],[//]]))</f>
        <v/>
      </c>
      <c r="V887" s="32" t="str">
        <f ca="1">LOWER(SUBSTITUTE(SUBSTITUTE(SUBSTITUTE(SUBSTITUTE(SUBSTITUTE(SUBSTITUTE(SUBSTITUTE(KALINDO[[#This Row],[N.B.nota]]," ",""),"-",""),"(",""),")",""),".",""),",",""),"/",""))</f>
        <v/>
      </c>
      <c r="W887" s="32" t="str">
        <f ca="1">IF(KALINDO[[#This Row],[concat]]="","",MATCH(KALINDO[[#This Row],[concat]],[3]!db[NB NOTA_C],0)+1)</f>
        <v/>
      </c>
      <c r="X887" s="32" t="str">
        <f ca="1">IF(KALINDO[[#This Row],[N.B.nota]]="","",ADDRESS(ROW(KALINDO[QB]),COLUMN(KALINDO[QB]))&amp;":"&amp;ADDRESS(ROW(),COLUMN(KALINDO[QB])))</f>
        <v/>
      </c>
      <c r="Y887" s="60" t="str">
        <f ca="1">IF(KALINDO[[#This Row],[//]]="","",HYPERLINK("[../DB.xlsx]DB!e"&amp;MATCH(KALINDO[[#This Row],[concat]],[3]!db[NB NOTA_C],0)+1,"&gt;"))</f>
        <v/>
      </c>
      <c r="Z887" s="32" t="str">
        <f ca="1">IF(KALINDO[[#This Row],[ID NOTA]]="",INDIRECT(ADDRESS(ROW()-1,COLUMN())),KALINDO[[#This Row],[ID NOTA]])</f>
        <v>ID NOTA_H</v>
      </c>
    </row>
    <row r="888" spans="1:26" x14ac:dyDescent="0.25">
      <c r="A888" s="32"/>
      <c r="B888" s="29" t="str">
        <f>IF(KALINDO[[#This Row],[N_ID]]="","",INDEX(Table1[ID],MATCH(KALINDO[[#This Row],[N_ID]],Table1[N_ID],0)))</f>
        <v/>
      </c>
      <c r="C888" s="29" t="str">
        <f ca="1">IF(KALINDO[[#This Row],[//]]="","",HYPERLINK("[NOTA.xlsx]NOTA!D"&amp;KALINDO[[#This Row],[//]]+2,"&gt;"))</f>
        <v/>
      </c>
      <c r="D888" s="29" t="str">
        <f>IF(KALINDO[[#This Row],[ID NOTA]]="","",INDEX(Table1[QB],MATCH(KALINDO[[#This Row],[ID NOTA]],Table1[ID],0)))</f>
        <v/>
      </c>
      <c r="E88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88" s="29"/>
      <c r="G888" s="30" t="str">
        <f ca="1">IF(KALINDO[[#This Row],[N_ID]]="","",INDEX(INDIRECT($2:$2),KALINDO[[#This Row],[//]]))</f>
        <v/>
      </c>
      <c r="H888" s="30" t="str">
        <f ca="1">IF(KALINDO[[#This Row],[N_ID]]="","",INDEX(INDIRECT($2:$2),KALINDO[[#This Row],[//]]))</f>
        <v/>
      </c>
      <c r="I888" s="32" t="str">
        <f ca="1">IF(KALINDO[[#This Row],[N_ID]]="","",INDEX(INDIRECT($2:$2),KALINDO[[#This Row],[//]]))</f>
        <v/>
      </c>
      <c r="J888" s="32" t="str">
        <f ca="1">IF(KALINDO[[#This Row],[//]]="","",INDEX([3]!db[NB PAJAK],KALINDO[[#This Row],[stt]]-1))</f>
        <v/>
      </c>
      <c r="K888" s="29" t="str">
        <f ca="1">IF(KALINDO[[#This Row],[//]]="","",INDEX(INDIRECT($2:$2),KALINDO[[#This Row],[//]]))</f>
        <v/>
      </c>
      <c r="L888" s="29" t="str">
        <f ca="1">IF(KALINDO[[#This Row],[//]]="","",INDEX(INDIRECT($2:$2),KALINDO[[#This Row],[//]]))</f>
        <v/>
      </c>
      <c r="M888" s="29" t="str">
        <f ca="1">IF(KALINDO[[#This Row],[//]]="","",INDEX(INDIRECT($2:$2),KALINDO[[#This Row],[//]]))</f>
        <v/>
      </c>
      <c r="N888" s="33" t="str">
        <f ca="1">IF(KALINDO[[#This Row],[//]]="","",INDEX(INDIRECT($2:$2),KALINDO[[#This Row],[//]]))</f>
        <v/>
      </c>
      <c r="O888" s="44" t="str">
        <f ca="1">IF(KALINDO[[#This Row],[//]]="","",INDEX(INDIRECT($2:$2),KALINDO[[#This Row],[//]]))</f>
        <v/>
      </c>
      <c r="P888" s="44" t="str">
        <f ca="1">IF(KALINDO[[#This Row],[//]]="","",IF(INDEX(INDIRECT($2:$2),KALINDO[[#This Row],[//]])="","",INDEX(INDIRECT($2:$2),KALINDO[[#This Row],[//]])))</f>
        <v/>
      </c>
      <c r="Q888" s="33" t="str">
        <f ca="1">IF(KALINDO[[#This Row],[//]]="","",INDEX(INDIRECT($2:$2),KALINDO[[#This Row],[//]]))</f>
        <v/>
      </c>
      <c r="R8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8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88" s="61" t="str">
        <f ca="1">IF(KALINDO[[#This Row],[//]]="","",IF(INDEX(INDIRECT($2:$2),KALINDO[[#This Row],[//]])="","",INDEX(INDIRECT($2:$2),KALINDO[[#This Row],[//]])))</f>
        <v/>
      </c>
      <c r="U888" s="32" t="str">
        <f ca="1">IF(KALINDO[[#This Row],[//]]="","",INDEX(INDIRECT($2:$2),KALINDO[[#This Row],[//]]))</f>
        <v/>
      </c>
      <c r="V888" s="32" t="str">
        <f ca="1">LOWER(SUBSTITUTE(SUBSTITUTE(SUBSTITUTE(SUBSTITUTE(SUBSTITUTE(SUBSTITUTE(SUBSTITUTE(KALINDO[[#This Row],[N.B.nota]]," ",""),"-",""),"(",""),")",""),".",""),",",""),"/",""))</f>
        <v/>
      </c>
      <c r="W888" s="32" t="str">
        <f ca="1">IF(KALINDO[[#This Row],[concat]]="","",MATCH(KALINDO[[#This Row],[concat]],[3]!db[NB NOTA_C],0)+1)</f>
        <v/>
      </c>
      <c r="X888" s="32" t="str">
        <f ca="1">IF(KALINDO[[#This Row],[N.B.nota]]="","",ADDRESS(ROW(KALINDO[QB]),COLUMN(KALINDO[QB]))&amp;":"&amp;ADDRESS(ROW(),COLUMN(KALINDO[QB])))</f>
        <v/>
      </c>
      <c r="Y888" s="60" t="str">
        <f ca="1">IF(KALINDO[[#This Row],[//]]="","",HYPERLINK("[../DB.xlsx]DB!e"&amp;MATCH(KALINDO[[#This Row],[concat]],[3]!db[NB NOTA_C],0)+1,"&gt;"))</f>
        <v/>
      </c>
      <c r="Z888" s="32" t="str">
        <f ca="1">IF(KALINDO[[#This Row],[ID NOTA]]="",INDIRECT(ADDRESS(ROW()-1,COLUMN())),KALINDO[[#This Row],[ID NOTA]])</f>
        <v>ID NOTA_H</v>
      </c>
    </row>
    <row r="889" spans="1:26" x14ac:dyDescent="0.25">
      <c r="A889" s="32"/>
      <c r="B889" s="29" t="str">
        <f>IF(KALINDO[[#This Row],[N_ID]]="","",INDEX(Table1[ID],MATCH(KALINDO[[#This Row],[N_ID]],Table1[N_ID],0)))</f>
        <v/>
      </c>
      <c r="C889" s="29" t="str">
        <f ca="1">IF(KALINDO[[#This Row],[//]]="","",HYPERLINK("[NOTA.xlsx]NOTA!D"&amp;KALINDO[[#This Row],[//]]+2,"&gt;"))</f>
        <v/>
      </c>
      <c r="D889" s="29" t="str">
        <f>IF(KALINDO[[#This Row],[ID NOTA]]="","",INDEX(Table1[QB],MATCH(KALINDO[[#This Row],[ID NOTA]],Table1[ID],0)))</f>
        <v/>
      </c>
      <c r="E88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89" s="29"/>
      <c r="G889" s="30" t="str">
        <f ca="1">IF(KALINDO[[#This Row],[N_ID]]="","",INDEX(INDIRECT($2:$2),KALINDO[[#This Row],[//]]))</f>
        <v/>
      </c>
      <c r="H889" s="30" t="str">
        <f ca="1">IF(KALINDO[[#This Row],[N_ID]]="","",INDEX(INDIRECT($2:$2),KALINDO[[#This Row],[//]]))</f>
        <v/>
      </c>
      <c r="I889" s="32" t="str">
        <f ca="1">IF(KALINDO[[#This Row],[N_ID]]="","",INDEX(INDIRECT($2:$2),KALINDO[[#This Row],[//]]))</f>
        <v/>
      </c>
      <c r="J889" s="32" t="str">
        <f ca="1">IF(KALINDO[[#This Row],[//]]="","",INDEX([3]!db[NB PAJAK],KALINDO[[#This Row],[stt]]-1))</f>
        <v/>
      </c>
      <c r="K889" s="29" t="str">
        <f ca="1">IF(KALINDO[[#This Row],[//]]="","",INDEX(INDIRECT($2:$2),KALINDO[[#This Row],[//]]))</f>
        <v/>
      </c>
      <c r="L889" s="29" t="str">
        <f ca="1">IF(KALINDO[[#This Row],[//]]="","",INDEX(INDIRECT($2:$2),KALINDO[[#This Row],[//]]))</f>
        <v/>
      </c>
      <c r="M889" s="29" t="str">
        <f ca="1">IF(KALINDO[[#This Row],[//]]="","",INDEX(INDIRECT($2:$2),KALINDO[[#This Row],[//]]))</f>
        <v/>
      </c>
      <c r="N889" s="33" t="str">
        <f ca="1">IF(KALINDO[[#This Row],[//]]="","",INDEX(INDIRECT($2:$2),KALINDO[[#This Row],[//]]))</f>
        <v/>
      </c>
      <c r="O889" s="44" t="str">
        <f ca="1">IF(KALINDO[[#This Row],[//]]="","",INDEX(INDIRECT($2:$2),KALINDO[[#This Row],[//]]))</f>
        <v/>
      </c>
      <c r="P889" s="44" t="str">
        <f ca="1">IF(KALINDO[[#This Row],[//]]="","",IF(INDEX(INDIRECT($2:$2),KALINDO[[#This Row],[//]])="","",INDEX(INDIRECT($2:$2),KALINDO[[#This Row],[//]])))</f>
        <v/>
      </c>
      <c r="Q889" s="33" t="str">
        <f ca="1">IF(KALINDO[[#This Row],[//]]="","",INDEX(INDIRECT($2:$2),KALINDO[[#This Row],[//]]))</f>
        <v/>
      </c>
      <c r="R8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8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89" s="61" t="str">
        <f ca="1">IF(KALINDO[[#This Row],[//]]="","",IF(INDEX(INDIRECT($2:$2),KALINDO[[#This Row],[//]])="","",INDEX(INDIRECT($2:$2),KALINDO[[#This Row],[//]])))</f>
        <v/>
      </c>
      <c r="U889" s="32" t="str">
        <f ca="1">IF(KALINDO[[#This Row],[//]]="","",INDEX(INDIRECT($2:$2),KALINDO[[#This Row],[//]]))</f>
        <v/>
      </c>
      <c r="V889" s="32" t="str">
        <f ca="1">LOWER(SUBSTITUTE(SUBSTITUTE(SUBSTITUTE(SUBSTITUTE(SUBSTITUTE(SUBSTITUTE(SUBSTITUTE(KALINDO[[#This Row],[N.B.nota]]," ",""),"-",""),"(",""),")",""),".",""),",",""),"/",""))</f>
        <v/>
      </c>
      <c r="W889" s="32" t="str">
        <f ca="1">IF(KALINDO[[#This Row],[concat]]="","",MATCH(KALINDO[[#This Row],[concat]],[3]!db[NB NOTA_C],0)+1)</f>
        <v/>
      </c>
      <c r="X889" s="32" t="str">
        <f ca="1">IF(KALINDO[[#This Row],[N.B.nota]]="","",ADDRESS(ROW(KALINDO[QB]),COLUMN(KALINDO[QB]))&amp;":"&amp;ADDRESS(ROW(),COLUMN(KALINDO[QB])))</f>
        <v/>
      </c>
      <c r="Y889" s="60" t="str">
        <f ca="1">IF(KALINDO[[#This Row],[//]]="","",HYPERLINK("[../DB.xlsx]DB!e"&amp;MATCH(KALINDO[[#This Row],[concat]],[3]!db[NB NOTA_C],0)+1,"&gt;"))</f>
        <v/>
      </c>
      <c r="Z889" s="32" t="str">
        <f ca="1">IF(KALINDO[[#This Row],[ID NOTA]]="",INDIRECT(ADDRESS(ROW()-1,COLUMN())),KALINDO[[#This Row],[ID NOTA]])</f>
        <v>ID NOTA_H</v>
      </c>
    </row>
    <row r="890" spans="1:26" x14ac:dyDescent="0.25">
      <c r="A890" s="32"/>
      <c r="B890" s="29" t="str">
        <f>IF(KALINDO[[#This Row],[N_ID]]="","",INDEX(Table1[ID],MATCH(KALINDO[[#This Row],[N_ID]],Table1[N_ID],0)))</f>
        <v/>
      </c>
      <c r="C890" s="29" t="str">
        <f ca="1">IF(KALINDO[[#This Row],[//]]="","",HYPERLINK("[NOTA.xlsx]NOTA!D"&amp;KALINDO[[#This Row],[//]]+2,"&gt;"))</f>
        <v/>
      </c>
      <c r="D890" s="29" t="str">
        <f>IF(KALINDO[[#This Row],[ID NOTA]]="","",INDEX(Table1[QB],MATCH(KALINDO[[#This Row],[ID NOTA]],Table1[ID],0)))</f>
        <v/>
      </c>
      <c r="E89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90" s="29"/>
      <c r="G890" s="30" t="str">
        <f ca="1">IF(KALINDO[[#This Row],[N_ID]]="","",INDEX(INDIRECT($2:$2),KALINDO[[#This Row],[//]]))</f>
        <v/>
      </c>
      <c r="H890" s="30" t="str">
        <f ca="1">IF(KALINDO[[#This Row],[N_ID]]="","",INDEX(INDIRECT($2:$2),KALINDO[[#This Row],[//]]))</f>
        <v/>
      </c>
      <c r="I890" s="32" t="str">
        <f ca="1">IF(KALINDO[[#This Row],[N_ID]]="","",INDEX(INDIRECT($2:$2),KALINDO[[#This Row],[//]]))</f>
        <v/>
      </c>
      <c r="J890" s="32" t="str">
        <f ca="1">IF(KALINDO[[#This Row],[//]]="","",INDEX([3]!db[NB PAJAK],KALINDO[[#This Row],[stt]]-1))</f>
        <v/>
      </c>
      <c r="K890" s="29" t="str">
        <f ca="1">IF(KALINDO[[#This Row],[//]]="","",INDEX(INDIRECT($2:$2),KALINDO[[#This Row],[//]]))</f>
        <v/>
      </c>
      <c r="L890" s="29" t="str">
        <f ca="1">IF(KALINDO[[#This Row],[//]]="","",INDEX(INDIRECT($2:$2),KALINDO[[#This Row],[//]]))</f>
        <v/>
      </c>
      <c r="M890" s="29" t="str">
        <f ca="1">IF(KALINDO[[#This Row],[//]]="","",INDEX(INDIRECT($2:$2),KALINDO[[#This Row],[//]]))</f>
        <v/>
      </c>
      <c r="N890" s="33" t="str">
        <f ca="1">IF(KALINDO[[#This Row],[//]]="","",INDEX(INDIRECT($2:$2),KALINDO[[#This Row],[//]]))</f>
        <v/>
      </c>
      <c r="O890" s="44" t="str">
        <f ca="1">IF(KALINDO[[#This Row],[//]]="","",INDEX(INDIRECT($2:$2),KALINDO[[#This Row],[//]]))</f>
        <v/>
      </c>
      <c r="P890" s="44" t="str">
        <f ca="1">IF(KALINDO[[#This Row],[//]]="","",IF(INDEX(INDIRECT($2:$2),KALINDO[[#This Row],[//]])="","",INDEX(INDIRECT($2:$2),KALINDO[[#This Row],[//]])))</f>
        <v/>
      </c>
      <c r="Q890" s="33" t="str">
        <f ca="1">IF(KALINDO[[#This Row],[//]]="","",INDEX(INDIRECT($2:$2),KALINDO[[#This Row],[//]]))</f>
        <v/>
      </c>
      <c r="R8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9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90" s="61" t="str">
        <f ca="1">IF(KALINDO[[#This Row],[//]]="","",IF(INDEX(INDIRECT($2:$2),KALINDO[[#This Row],[//]])="","",INDEX(INDIRECT($2:$2),KALINDO[[#This Row],[//]])))</f>
        <v/>
      </c>
      <c r="U890" s="32" t="str">
        <f ca="1">IF(KALINDO[[#This Row],[//]]="","",INDEX(INDIRECT($2:$2),KALINDO[[#This Row],[//]]))</f>
        <v/>
      </c>
      <c r="V890" s="32" t="str">
        <f ca="1">LOWER(SUBSTITUTE(SUBSTITUTE(SUBSTITUTE(SUBSTITUTE(SUBSTITUTE(SUBSTITUTE(SUBSTITUTE(KALINDO[[#This Row],[N.B.nota]]," ",""),"-",""),"(",""),")",""),".",""),",",""),"/",""))</f>
        <v/>
      </c>
      <c r="W890" s="32" t="str">
        <f ca="1">IF(KALINDO[[#This Row],[concat]]="","",MATCH(KALINDO[[#This Row],[concat]],[3]!db[NB NOTA_C],0)+1)</f>
        <v/>
      </c>
      <c r="X890" s="32" t="str">
        <f ca="1">IF(KALINDO[[#This Row],[N.B.nota]]="","",ADDRESS(ROW(KALINDO[QB]),COLUMN(KALINDO[QB]))&amp;":"&amp;ADDRESS(ROW(),COLUMN(KALINDO[QB])))</f>
        <v/>
      </c>
      <c r="Y890" s="60" t="str">
        <f ca="1">IF(KALINDO[[#This Row],[//]]="","",HYPERLINK("[../DB.xlsx]DB!e"&amp;MATCH(KALINDO[[#This Row],[concat]],[3]!db[NB NOTA_C],0)+1,"&gt;"))</f>
        <v/>
      </c>
      <c r="Z890" s="32" t="str">
        <f ca="1">IF(KALINDO[[#This Row],[ID NOTA]]="",INDIRECT(ADDRESS(ROW()-1,COLUMN())),KALINDO[[#This Row],[ID NOTA]])</f>
        <v>ID NOTA_H</v>
      </c>
    </row>
    <row r="891" spans="1:26" x14ac:dyDescent="0.25">
      <c r="A891" s="32"/>
      <c r="B891" s="29" t="str">
        <f>IF(KALINDO[[#This Row],[N_ID]]="","",INDEX(Table1[ID],MATCH(KALINDO[[#This Row],[N_ID]],Table1[N_ID],0)))</f>
        <v/>
      </c>
      <c r="C891" s="29" t="str">
        <f ca="1">IF(KALINDO[[#This Row],[//]]="","",HYPERLINK("[NOTA.xlsx]NOTA!D"&amp;KALINDO[[#This Row],[//]]+2,"&gt;"))</f>
        <v/>
      </c>
      <c r="D891" s="29" t="str">
        <f>IF(KALINDO[[#This Row],[ID NOTA]]="","",INDEX(Table1[QB],MATCH(KALINDO[[#This Row],[ID NOTA]],Table1[ID],0)))</f>
        <v/>
      </c>
      <c r="E891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91" s="29"/>
      <c r="G891" s="30" t="str">
        <f ca="1">IF(KALINDO[[#This Row],[N_ID]]="","",INDEX(INDIRECT($2:$2),KALINDO[[#This Row],[//]]))</f>
        <v/>
      </c>
      <c r="H891" s="30" t="str">
        <f ca="1">IF(KALINDO[[#This Row],[N_ID]]="","",INDEX(INDIRECT($2:$2),KALINDO[[#This Row],[//]]))</f>
        <v/>
      </c>
      <c r="I891" s="32" t="str">
        <f ca="1">IF(KALINDO[[#This Row],[N_ID]]="","",INDEX(INDIRECT($2:$2),KALINDO[[#This Row],[//]]))</f>
        <v/>
      </c>
      <c r="J891" s="32" t="str">
        <f ca="1">IF(KALINDO[[#This Row],[//]]="","",INDEX([3]!db[NB PAJAK],KALINDO[[#This Row],[stt]]-1))</f>
        <v/>
      </c>
      <c r="K891" s="29" t="str">
        <f ca="1">IF(KALINDO[[#This Row],[//]]="","",INDEX(INDIRECT($2:$2),KALINDO[[#This Row],[//]]))</f>
        <v/>
      </c>
      <c r="L891" s="29" t="str">
        <f ca="1">IF(KALINDO[[#This Row],[//]]="","",INDEX(INDIRECT($2:$2),KALINDO[[#This Row],[//]]))</f>
        <v/>
      </c>
      <c r="M891" s="29" t="str">
        <f ca="1">IF(KALINDO[[#This Row],[//]]="","",INDEX(INDIRECT($2:$2),KALINDO[[#This Row],[//]]))</f>
        <v/>
      </c>
      <c r="N891" s="33" t="str">
        <f ca="1">IF(KALINDO[[#This Row],[//]]="","",INDEX(INDIRECT($2:$2),KALINDO[[#This Row],[//]]))</f>
        <v/>
      </c>
      <c r="O891" s="44" t="str">
        <f ca="1">IF(KALINDO[[#This Row],[//]]="","",INDEX(INDIRECT($2:$2),KALINDO[[#This Row],[//]]))</f>
        <v/>
      </c>
      <c r="P891" s="44" t="str">
        <f ca="1">IF(KALINDO[[#This Row],[//]]="","",IF(INDEX(INDIRECT($2:$2),KALINDO[[#This Row],[//]])="","",INDEX(INDIRECT($2:$2),KALINDO[[#This Row],[//]])))</f>
        <v/>
      </c>
      <c r="Q891" s="33" t="str">
        <f ca="1">IF(KALINDO[[#This Row],[//]]="","",INDEX(INDIRECT($2:$2),KALINDO[[#This Row],[//]]))</f>
        <v/>
      </c>
      <c r="R8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91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91" s="61" t="str">
        <f ca="1">IF(KALINDO[[#This Row],[//]]="","",IF(INDEX(INDIRECT($2:$2),KALINDO[[#This Row],[//]])="","",INDEX(INDIRECT($2:$2),KALINDO[[#This Row],[//]])))</f>
        <v/>
      </c>
      <c r="U891" s="32" t="str">
        <f ca="1">IF(KALINDO[[#This Row],[//]]="","",INDEX(INDIRECT($2:$2),KALINDO[[#This Row],[//]]))</f>
        <v/>
      </c>
      <c r="V891" s="32" t="str">
        <f ca="1">LOWER(SUBSTITUTE(SUBSTITUTE(SUBSTITUTE(SUBSTITUTE(SUBSTITUTE(SUBSTITUTE(SUBSTITUTE(KALINDO[[#This Row],[N.B.nota]]," ",""),"-",""),"(",""),")",""),".",""),",",""),"/",""))</f>
        <v/>
      </c>
      <c r="W891" s="32" t="str">
        <f ca="1">IF(KALINDO[[#This Row],[concat]]="","",MATCH(KALINDO[[#This Row],[concat]],[3]!db[NB NOTA_C],0)+1)</f>
        <v/>
      </c>
      <c r="X891" s="32" t="str">
        <f ca="1">IF(KALINDO[[#This Row],[N.B.nota]]="","",ADDRESS(ROW(KALINDO[QB]),COLUMN(KALINDO[QB]))&amp;":"&amp;ADDRESS(ROW(),COLUMN(KALINDO[QB])))</f>
        <v/>
      </c>
      <c r="Y891" s="60" t="str">
        <f ca="1">IF(KALINDO[[#This Row],[//]]="","",HYPERLINK("[../DB.xlsx]DB!e"&amp;MATCH(KALINDO[[#This Row],[concat]],[3]!db[NB NOTA_C],0)+1,"&gt;"))</f>
        <v/>
      </c>
      <c r="Z891" s="32" t="str">
        <f ca="1">IF(KALINDO[[#This Row],[ID NOTA]]="",INDIRECT(ADDRESS(ROW()-1,COLUMN())),KALINDO[[#This Row],[ID NOTA]])</f>
        <v>ID NOTA_H</v>
      </c>
    </row>
    <row r="892" spans="1:26" x14ac:dyDescent="0.25">
      <c r="A892" s="32"/>
      <c r="B892" s="29" t="str">
        <f>IF(KALINDO[[#This Row],[N_ID]]="","",INDEX(Table1[ID],MATCH(KALINDO[[#This Row],[N_ID]],Table1[N_ID],0)))</f>
        <v/>
      </c>
      <c r="C892" s="29" t="str">
        <f ca="1">IF(KALINDO[[#This Row],[//]]="","",HYPERLINK("[NOTA.xlsx]NOTA!D"&amp;KALINDO[[#This Row],[//]]+2,"&gt;"))</f>
        <v/>
      </c>
      <c r="D892" s="29" t="str">
        <f>IF(KALINDO[[#This Row],[ID NOTA]]="","",INDEX(Table1[QB],MATCH(KALINDO[[#This Row],[ID NOTA]],Table1[ID],0)))</f>
        <v/>
      </c>
      <c r="E892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92" s="29"/>
      <c r="G892" s="30" t="str">
        <f ca="1">IF(KALINDO[[#This Row],[N_ID]]="","",INDEX(INDIRECT($2:$2),KALINDO[[#This Row],[//]]))</f>
        <v/>
      </c>
      <c r="H892" s="30" t="str">
        <f ca="1">IF(KALINDO[[#This Row],[N_ID]]="","",INDEX(INDIRECT($2:$2),KALINDO[[#This Row],[//]]))</f>
        <v/>
      </c>
      <c r="I892" s="32" t="str">
        <f ca="1">IF(KALINDO[[#This Row],[N_ID]]="","",INDEX(INDIRECT($2:$2),KALINDO[[#This Row],[//]]))</f>
        <v/>
      </c>
      <c r="J892" s="32" t="str">
        <f ca="1">IF(KALINDO[[#This Row],[//]]="","",INDEX([3]!db[NB PAJAK],KALINDO[[#This Row],[stt]]-1))</f>
        <v/>
      </c>
      <c r="K892" s="29" t="str">
        <f ca="1">IF(KALINDO[[#This Row],[//]]="","",INDEX(INDIRECT($2:$2),KALINDO[[#This Row],[//]]))</f>
        <v/>
      </c>
      <c r="L892" s="29" t="str">
        <f ca="1">IF(KALINDO[[#This Row],[//]]="","",INDEX(INDIRECT($2:$2),KALINDO[[#This Row],[//]]))</f>
        <v/>
      </c>
      <c r="M892" s="29" t="str">
        <f ca="1">IF(KALINDO[[#This Row],[//]]="","",INDEX(INDIRECT($2:$2),KALINDO[[#This Row],[//]]))</f>
        <v/>
      </c>
      <c r="N892" s="33" t="str">
        <f ca="1">IF(KALINDO[[#This Row],[//]]="","",INDEX(INDIRECT($2:$2),KALINDO[[#This Row],[//]]))</f>
        <v/>
      </c>
      <c r="O892" s="44" t="str">
        <f ca="1">IF(KALINDO[[#This Row],[//]]="","",INDEX(INDIRECT($2:$2),KALINDO[[#This Row],[//]]))</f>
        <v/>
      </c>
      <c r="P892" s="44" t="str">
        <f ca="1">IF(KALINDO[[#This Row],[//]]="","",IF(INDEX(INDIRECT($2:$2),KALINDO[[#This Row],[//]])="","",INDEX(INDIRECT($2:$2),KALINDO[[#This Row],[//]])))</f>
        <v/>
      </c>
      <c r="Q892" s="33" t="str">
        <f ca="1">IF(KALINDO[[#This Row],[//]]="","",INDEX(INDIRECT($2:$2),KALINDO[[#This Row],[//]]))</f>
        <v/>
      </c>
      <c r="R8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92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92" s="61" t="str">
        <f ca="1">IF(KALINDO[[#This Row],[//]]="","",IF(INDEX(INDIRECT($2:$2),KALINDO[[#This Row],[//]])="","",INDEX(INDIRECT($2:$2),KALINDO[[#This Row],[//]])))</f>
        <v/>
      </c>
      <c r="U892" s="32" t="str">
        <f ca="1">IF(KALINDO[[#This Row],[//]]="","",INDEX(INDIRECT($2:$2),KALINDO[[#This Row],[//]]))</f>
        <v/>
      </c>
      <c r="V892" s="32" t="str">
        <f ca="1">LOWER(SUBSTITUTE(SUBSTITUTE(SUBSTITUTE(SUBSTITUTE(SUBSTITUTE(SUBSTITUTE(SUBSTITUTE(KALINDO[[#This Row],[N.B.nota]]," ",""),"-",""),"(",""),")",""),".",""),",",""),"/",""))</f>
        <v/>
      </c>
      <c r="W892" s="32" t="str">
        <f ca="1">IF(KALINDO[[#This Row],[concat]]="","",MATCH(KALINDO[[#This Row],[concat]],[3]!db[NB NOTA_C],0)+1)</f>
        <v/>
      </c>
      <c r="X892" s="32" t="str">
        <f ca="1">IF(KALINDO[[#This Row],[N.B.nota]]="","",ADDRESS(ROW(KALINDO[QB]),COLUMN(KALINDO[QB]))&amp;":"&amp;ADDRESS(ROW(),COLUMN(KALINDO[QB])))</f>
        <v/>
      </c>
      <c r="Y892" s="60" t="str">
        <f ca="1">IF(KALINDO[[#This Row],[//]]="","",HYPERLINK("[../DB.xlsx]DB!e"&amp;MATCH(KALINDO[[#This Row],[concat]],[3]!db[NB NOTA_C],0)+1,"&gt;"))</f>
        <v/>
      </c>
      <c r="Z892" s="32" t="str">
        <f ca="1">IF(KALINDO[[#This Row],[ID NOTA]]="",INDIRECT(ADDRESS(ROW()-1,COLUMN())),KALINDO[[#This Row],[ID NOTA]])</f>
        <v>ID NOTA_H</v>
      </c>
    </row>
    <row r="893" spans="1:26" x14ac:dyDescent="0.25">
      <c r="A893" s="32"/>
      <c r="B893" s="29" t="str">
        <f>IF(KALINDO[[#This Row],[N_ID]]="","",INDEX(Table1[ID],MATCH(KALINDO[[#This Row],[N_ID]],Table1[N_ID],0)))</f>
        <v/>
      </c>
      <c r="C893" s="29" t="str">
        <f ca="1">IF(KALINDO[[#This Row],[//]]="","",HYPERLINK("[NOTA.xlsx]NOTA!D"&amp;KALINDO[[#This Row],[//]]+2,"&gt;"))</f>
        <v/>
      </c>
      <c r="D893" s="29" t="str">
        <f>IF(KALINDO[[#This Row],[ID NOTA]]="","",INDEX(Table1[QB],MATCH(KALINDO[[#This Row],[ID NOTA]],Table1[ID],0)))</f>
        <v/>
      </c>
      <c r="E893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93" s="29"/>
      <c r="G893" s="30" t="str">
        <f ca="1">IF(KALINDO[[#This Row],[N_ID]]="","",INDEX(INDIRECT($2:$2),KALINDO[[#This Row],[//]]))</f>
        <v/>
      </c>
      <c r="H893" s="30" t="str">
        <f ca="1">IF(KALINDO[[#This Row],[N_ID]]="","",INDEX(INDIRECT($2:$2),KALINDO[[#This Row],[//]]))</f>
        <v/>
      </c>
      <c r="I893" s="32" t="str">
        <f ca="1">IF(KALINDO[[#This Row],[N_ID]]="","",INDEX(INDIRECT($2:$2),KALINDO[[#This Row],[//]]))</f>
        <v/>
      </c>
      <c r="J893" s="32" t="str">
        <f ca="1">IF(KALINDO[[#This Row],[//]]="","",INDEX([3]!db[NB PAJAK],KALINDO[[#This Row],[stt]]-1))</f>
        <v/>
      </c>
      <c r="K893" s="29" t="str">
        <f ca="1">IF(KALINDO[[#This Row],[//]]="","",INDEX(INDIRECT($2:$2),KALINDO[[#This Row],[//]]))</f>
        <v/>
      </c>
      <c r="L893" s="29" t="str">
        <f ca="1">IF(KALINDO[[#This Row],[//]]="","",INDEX(INDIRECT($2:$2),KALINDO[[#This Row],[//]]))</f>
        <v/>
      </c>
      <c r="M893" s="29" t="str">
        <f ca="1">IF(KALINDO[[#This Row],[//]]="","",INDEX(INDIRECT($2:$2),KALINDO[[#This Row],[//]]))</f>
        <v/>
      </c>
      <c r="N893" s="33" t="str">
        <f ca="1">IF(KALINDO[[#This Row],[//]]="","",INDEX(INDIRECT($2:$2),KALINDO[[#This Row],[//]]))</f>
        <v/>
      </c>
      <c r="O893" s="44" t="str">
        <f ca="1">IF(KALINDO[[#This Row],[//]]="","",INDEX(INDIRECT($2:$2),KALINDO[[#This Row],[//]]))</f>
        <v/>
      </c>
      <c r="P893" s="44" t="str">
        <f ca="1">IF(KALINDO[[#This Row],[//]]="","",IF(INDEX(INDIRECT($2:$2),KALINDO[[#This Row],[//]])="","",INDEX(INDIRECT($2:$2),KALINDO[[#This Row],[//]])))</f>
        <v/>
      </c>
      <c r="Q893" s="33" t="str">
        <f ca="1">IF(KALINDO[[#This Row],[//]]="","",INDEX(INDIRECT($2:$2),KALINDO[[#This Row],[//]]))</f>
        <v/>
      </c>
      <c r="R8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93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93" s="61" t="str">
        <f ca="1">IF(KALINDO[[#This Row],[//]]="","",IF(INDEX(INDIRECT($2:$2),KALINDO[[#This Row],[//]])="","",INDEX(INDIRECT($2:$2),KALINDO[[#This Row],[//]])))</f>
        <v/>
      </c>
      <c r="U893" s="32" t="str">
        <f ca="1">IF(KALINDO[[#This Row],[//]]="","",INDEX(INDIRECT($2:$2),KALINDO[[#This Row],[//]]))</f>
        <v/>
      </c>
      <c r="V893" s="32" t="str">
        <f ca="1">LOWER(SUBSTITUTE(SUBSTITUTE(SUBSTITUTE(SUBSTITUTE(SUBSTITUTE(SUBSTITUTE(SUBSTITUTE(KALINDO[[#This Row],[N.B.nota]]," ",""),"-",""),"(",""),")",""),".",""),",",""),"/",""))</f>
        <v/>
      </c>
      <c r="W893" s="32" t="str">
        <f ca="1">IF(KALINDO[[#This Row],[concat]]="","",MATCH(KALINDO[[#This Row],[concat]],[3]!db[NB NOTA_C],0)+1)</f>
        <v/>
      </c>
      <c r="X893" s="32" t="str">
        <f ca="1">IF(KALINDO[[#This Row],[N.B.nota]]="","",ADDRESS(ROW(KALINDO[QB]),COLUMN(KALINDO[QB]))&amp;":"&amp;ADDRESS(ROW(),COLUMN(KALINDO[QB])))</f>
        <v/>
      </c>
      <c r="Y893" s="60" t="str">
        <f ca="1">IF(KALINDO[[#This Row],[//]]="","",HYPERLINK("[../DB.xlsx]DB!e"&amp;MATCH(KALINDO[[#This Row],[concat]],[3]!db[NB NOTA_C],0)+1,"&gt;"))</f>
        <v/>
      </c>
      <c r="Z893" s="32" t="str">
        <f ca="1">IF(KALINDO[[#This Row],[ID NOTA]]="",INDIRECT(ADDRESS(ROW()-1,COLUMN())),KALINDO[[#This Row],[ID NOTA]])</f>
        <v>ID NOTA_H</v>
      </c>
    </row>
    <row r="894" spans="1:26" x14ac:dyDescent="0.25">
      <c r="A894" s="32"/>
      <c r="B894" s="29" t="str">
        <f>IF(KALINDO[[#This Row],[N_ID]]="","",INDEX(Table1[ID],MATCH(KALINDO[[#This Row],[N_ID]],Table1[N_ID],0)))</f>
        <v/>
      </c>
      <c r="C894" s="29" t="str">
        <f ca="1">IF(KALINDO[[#This Row],[//]]="","",HYPERLINK("[NOTA.xlsx]NOTA!D"&amp;KALINDO[[#This Row],[//]]+2,"&gt;"))</f>
        <v/>
      </c>
      <c r="D894" s="29" t="str">
        <f>IF(KALINDO[[#This Row],[ID NOTA]]="","",INDEX(Table1[QB],MATCH(KALINDO[[#This Row],[ID NOTA]],Table1[ID],0)))</f>
        <v/>
      </c>
      <c r="E894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94" s="29"/>
      <c r="G894" s="30" t="str">
        <f ca="1">IF(KALINDO[[#This Row],[N_ID]]="","",INDEX(INDIRECT($2:$2),KALINDO[[#This Row],[//]]))</f>
        <v/>
      </c>
      <c r="H894" s="30" t="str">
        <f ca="1">IF(KALINDO[[#This Row],[N_ID]]="","",INDEX(INDIRECT($2:$2),KALINDO[[#This Row],[//]]))</f>
        <v/>
      </c>
      <c r="I894" s="32" t="str">
        <f ca="1">IF(KALINDO[[#This Row],[N_ID]]="","",INDEX(INDIRECT($2:$2),KALINDO[[#This Row],[//]]))</f>
        <v/>
      </c>
      <c r="J894" s="32" t="str">
        <f ca="1">IF(KALINDO[[#This Row],[//]]="","",INDEX([3]!db[NB PAJAK],KALINDO[[#This Row],[stt]]-1))</f>
        <v/>
      </c>
      <c r="K894" s="29" t="str">
        <f ca="1">IF(KALINDO[[#This Row],[//]]="","",INDEX(INDIRECT($2:$2),KALINDO[[#This Row],[//]]))</f>
        <v/>
      </c>
      <c r="L894" s="29" t="str">
        <f ca="1">IF(KALINDO[[#This Row],[//]]="","",INDEX(INDIRECT($2:$2),KALINDO[[#This Row],[//]]))</f>
        <v/>
      </c>
      <c r="M894" s="29" t="str">
        <f ca="1">IF(KALINDO[[#This Row],[//]]="","",INDEX(INDIRECT($2:$2),KALINDO[[#This Row],[//]]))</f>
        <v/>
      </c>
      <c r="N894" s="33" t="str">
        <f ca="1">IF(KALINDO[[#This Row],[//]]="","",INDEX(INDIRECT($2:$2),KALINDO[[#This Row],[//]]))</f>
        <v/>
      </c>
      <c r="O894" s="44" t="str">
        <f ca="1">IF(KALINDO[[#This Row],[//]]="","",INDEX(INDIRECT($2:$2),KALINDO[[#This Row],[//]]))</f>
        <v/>
      </c>
      <c r="P894" s="44" t="str">
        <f ca="1">IF(KALINDO[[#This Row],[//]]="","",IF(INDEX(INDIRECT($2:$2),KALINDO[[#This Row],[//]])="","",INDEX(INDIRECT($2:$2),KALINDO[[#This Row],[//]])))</f>
        <v/>
      </c>
      <c r="Q894" s="33" t="str">
        <f ca="1">IF(KALINDO[[#This Row],[//]]="","",INDEX(INDIRECT($2:$2),KALINDO[[#This Row],[//]]))</f>
        <v/>
      </c>
      <c r="R8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94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94" s="61" t="str">
        <f ca="1">IF(KALINDO[[#This Row],[//]]="","",IF(INDEX(INDIRECT($2:$2),KALINDO[[#This Row],[//]])="","",INDEX(INDIRECT($2:$2),KALINDO[[#This Row],[//]])))</f>
        <v/>
      </c>
      <c r="U894" s="32" t="str">
        <f ca="1">IF(KALINDO[[#This Row],[//]]="","",INDEX(INDIRECT($2:$2),KALINDO[[#This Row],[//]]))</f>
        <v/>
      </c>
      <c r="V894" s="32" t="str">
        <f ca="1">LOWER(SUBSTITUTE(SUBSTITUTE(SUBSTITUTE(SUBSTITUTE(SUBSTITUTE(SUBSTITUTE(SUBSTITUTE(KALINDO[[#This Row],[N.B.nota]]," ",""),"-",""),"(",""),")",""),".",""),",",""),"/",""))</f>
        <v/>
      </c>
      <c r="W894" s="32" t="str">
        <f ca="1">IF(KALINDO[[#This Row],[concat]]="","",MATCH(KALINDO[[#This Row],[concat]],[3]!db[NB NOTA_C],0)+1)</f>
        <v/>
      </c>
      <c r="X894" s="32" t="str">
        <f ca="1">IF(KALINDO[[#This Row],[N.B.nota]]="","",ADDRESS(ROW(KALINDO[QB]),COLUMN(KALINDO[QB]))&amp;":"&amp;ADDRESS(ROW(),COLUMN(KALINDO[QB])))</f>
        <v/>
      </c>
      <c r="Y894" s="60" t="str">
        <f ca="1">IF(KALINDO[[#This Row],[//]]="","",HYPERLINK("[../DB.xlsx]DB!e"&amp;MATCH(KALINDO[[#This Row],[concat]],[3]!db[NB NOTA_C],0)+1,"&gt;"))</f>
        <v/>
      </c>
      <c r="Z894" s="32" t="str">
        <f ca="1">IF(KALINDO[[#This Row],[ID NOTA]]="",INDIRECT(ADDRESS(ROW()-1,COLUMN())),KALINDO[[#This Row],[ID NOTA]])</f>
        <v>ID NOTA_H</v>
      </c>
    </row>
    <row r="895" spans="1:26" x14ac:dyDescent="0.25">
      <c r="A895" s="32"/>
      <c r="B895" s="29" t="str">
        <f>IF(KALINDO[[#This Row],[N_ID]]="","",INDEX(Table1[ID],MATCH(KALINDO[[#This Row],[N_ID]],Table1[N_ID],0)))</f>
        <v/>
      </c>
      <c r="C895" s="29" t="str">
        <f ca="1">IF(KALINDO[[#This Row],[//]]="","",HYPERLINK("[NOTA.xlsx]NOTA!D"&amp;KALINDO[[#This Row],[//]]+2,"&gt;"))</f>
        <v/>
      </c>
      <c r="D895" s="29" t="str">
        <f>IF(KALINDO[[#This Row],[ID NOTA]]="","",INDEX(Table1[QB],MATCH(KALINDO[[#This Row],[ID NOTA]],Table1[ID],0)))</f>
        <v/>
      </c>
      <c r="E895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95" s="29"/>
      <c r="G895" s="30" t="str">
        <f ca="1">IF(KALINDO[[#This Row],[N_ID]]="","",INDEX(INDIRECT($2:$2),KALINDO[[#This Row],[//]]))</f>
        <v/>
      </c>
      <c r="H895" s="30" t="str">
        <f ca="1">IF(KALINDO[[#This Row],[N_ID]]="","",INDEX(INDIRECT($2:$2),KALINDO[[#This Row],[//]]))</f>
        <v/>
      </c>
      <c r="I895" s="32" t="str">
        <f ca="1">IF(KALINDO[[#This Row],[N_ID]]="","",INDEX(INDIRECT($2:$2),KALINDO[[#This Row],[//]]))</f>
        <v/>
      </c>
      <c r="J895" s="32" t="str">
        <f ca="1">IF(KALINDO[[#This Row],[//]]="","",INDEX([3]!db[NB PAJAK],KALINDO[[#This Row],[stt]]-1))</f>
        <v/>
      </c>
      <c r="K895" s="29" t="str">
        <f ca="1">IF(KALINDO[[#This Row],[//]]="","",INDEX(INDIRECT($2:$2),KALINDO[[#This Row],[//]]))</f>
        <v/>
      </c>
      <c r="L895" s="29" t="str">
        <f ca="1">IF(KALINDO[[#This Row],[//]]="","",INDEX(INDIRECT($2:$2),KALINDO[[#This Row],[//]]))</f>
        <v/>
      </c>
      <c r="M895" s="29" t="str">
        <f ca="1">IF(KALINDO[[#This Row],[//]]="","",INDEX(INDIRECT($2:$2),KALINDO[[#This Row],[//]]))</f>
        <v/>
      </c>
      <c r="N895" s="33" t="str">
        <f ca="1">IF(KALINDO[[#This Row],[//]]="","",INDEX(INDIRECT($2:$2),KALINDO[[#This Row],[//]]))</f>
        <v/>
      </c>
      <c r="O895" s="44" t="str">
        <f ca="1">IF(KALINDO[[#This Row],[//]]="","",INDEX(INDIRECT($2:$2),KALINDO[[#This Row],[//]]))</f>
        <v/>
      </c>
      <c r="P895" s="44" t="str">
        <f ca="1">IF(KALINDO[[#This Row],[//]]="","",IF(INDEX(INDIRECT($2:$2),KALINDO[[#This Row],[//]])="","",INDEX(INDIRECT($2:$2),KALINDO[[#This Row],[//]])))</f>
        <v/>
      </c>
      <c r="Q895" s="33" t="str">
        <f ca="1">IF(KALINDO[[#This Row],[//]]="","",INDEX(INDIRECT($2:$2),KALINDO[[#This Row],[//]]))</f>
        <v/>
      </c>
      <c r="R8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95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95" s="61" t="str">
        <f ca="1">IF(KALINDO[[#This Row],[//]]="","",IF(INDEX(INDIRECT($2:$2),KALINDO[[#This Row],[//]])="","",INDEX(INDIRECT($2:$2),KALINDO[[#This Row],[//]])))</f>
        <v/>
      </c>
      <c r="U895" s="32" t="str">
        <f ca="1">IF(KALINDO[[#This Row],[//]]="","",INDEX(INDIRECT($2:$2),KALINDO[[#This Row],[//]]))</f>
        <v/>
      </c>
      <c r="V895" s="32" t="str">
        <f ca="1">LOWER(SUBSTITUTE(SUBSTITUTE(SUBSTITUTE(SUBSTITUTE(SUBSTITUTE(SUBSTITUTE(SUBSTITUTE(KALINDO[[#This Row],[N.B.nota]]," ",""),"-",""),"(",""),")",""),".",""),",",""),"/",""))</f>
        <v/>
      </c>
      <c r="W895" s="32" t="str">
        <f ca="1">IF(KALINDO[[#This Row],[concat]]="","",MATCH(KALINDO[[#This Row],[concat]],[3]!db[NB NOTA_C],0)+1)</f>
        <v/>
      </c>
      <c r="X895" s="32" t="str">
        <f ca="1">IF(KALINDO[[#This Row],[N.B.nota]]="","",ADDRESS(ROW(KALINDO[QB]),COLUMN(KALINDO[QB]))&amp;":"&amp;ADDRESS(ROW(),COLUMN(KALINDO[QB])))</f>
        <v/>
      </c>
      <c r="Y895" s="60" t="str">
        <f ca="1">IF(KALINDO[[#This Row],[//]]="","",HYPERLINK("[../DB.xlsx]DB!e"&amp;MATCH(KALINDO[[#This Row],[concat]],[3]!db[NB NOTA_C],0)+1,"&gt;"))</f>
        <v/>
      </c>
      <c r="Z895" s="32" t="str">
        <f ca="1">IF(KALINDO[[#This Row],[ID NOTA]]="",INDIRECT(ADDRESS(ROW()-1,COLUMN())),KALINDO[[#This Row],[ID NOTA]])</f>
        <v>ID NOTA_H</v>
      </c>
    </row>
    <row r="896" spans="1:26" x14ac:dyDescent="0.25">
      <c r="A896" s="32"/>
      <c r="B896" s="29" t="str">
        <f>IF(KALINDO[[#This Row],[N_ID]]="","",INDEX(Table1[ID],MATCH(KALINDO[[#This Row],[N_ID]],Table1[N_ID],0)))</f>
        <v/>
      </c>
      <c r="C896" s="29" t="str">
        <f ca="1">IF(KALINDO[[#This Row],[//]]="","",HYPERLINK("[NOTA.xlsx]NOTA!D"&amp;KALINDO[[#This Row],[//]]+2,"&gt;"))</f>
        <v/>
      </c>
      <c r="D896" s="29" t="str">
        <f>IF(KALINDO[[#This Row],[ID NOTA]]="","",INDEX(Table1[QB],MATCH(KALINDO[[#This Row],[ID NOTA]],Table1[ID],0)))</f>
        <v/>
      </c>
      <c r="E896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96" s="29"/>
      <c r="G896" s="30" t="str">
        <f ca="1">IF(KALINDO[[#This Row],[N_ID]]="","",INDEX(INDIRECT($2:$2),KALINDO[[#This Row],[//]]))</f>
        <v/>
      </c>
      <c r="H896" s="30" t="str">
        <f ca="1">IF(KALINDO[[#This Row],[N_ID]]="","",INDEX(INDIRECT($2:$2),KALINDO[[#This Row],[//]]))</f>
        <v/>
      </c>
      <c r="I896" s="32" t="str">
        <f ca="1">IF(KALINDO[[#This Row],[N_ID]]="","",INDEX(INDIRECT($2:$2),KALINDO[[#This Row],[//]]))</f>
        <v/>
      </c>
      <c r="J896" s="32" t="str">
        <f ca="1">IF(KALINDO[[#This Row],[//]]="","",INDEX([3]!db[NB PAJAK],KALINDO[[#This Row],[stt]]-1))</f>
        <v/>
      </c>
      <c r="K896" s="29" t="str">
        <f ca="1">IF(KALINDO[[#This Row],[//]]="","",INDEX(INDIRECT($2:$2),KALINDO[[#This Row],[//]]))</f>
        <v/>
      </c>
      <c r="L896" s="29" t="str">
        <f ca="1">IF(KALINDO[[#This Row],[//]]="","",INDEX(INDIRECT($2:$2),KALINDO[[#This Row],[//]]))</f>
        <v/>
      </c>
      <c r="M896" s="29" t="str">
        <f ca="1">IF(KALINDO[[#This Row],[//]]="","",INDEX(INDIRECT($2:$2),KALINDO[[#This Row],[//]]))</f>
        <v/>
      </c>
      <c r="N896" s="33" t="str">
        <f ca="1">IF(KALINDO[[#This Row],[//]]="","",INDEX(INDIRECT($2:$2),KALINDO[[#This Row],[//]]))</f>
        <v/>
      </c>
      <c r="O896" s="44" t="str">
        <f ca="1">IF(KALINDO[[#This Row],[//]]="","",INDEX(INDIRECT($2:$2),KALINDO[[#This Row],[//]]))</f>
        <v/>
      </c>
      <c r="P896" s="44" t="str">
        <f ca="1">IF(KALINDO[[#This Row],[//]]="","",IF(INDEX(INDIRECT($2:$2),KALINDO[[#This Row],[//]])="","",INDEX(INDIRECT($2:$2),KALINDO[[#This Row],[//]])))</f>
        <v/>
      </c>
      <c r="Q896" s="33" t="str">
        <f ca="1">IF(KALINDO[[#This Row],[//]]="","",INDEX(INDIRECT($2:$2),KALINDO[[#This Row],[//]]))</f>
        <v/>
      </c>
      <c r="R8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96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96" s="61" t="str">
        <f ca="1">IF(KALINDO[[#This Row],[//]]="","",IF(INDEX(INDIRECT($2:$2),KALINDO[[#This Row],[//]])="","",INDEX(INDIRECT($2:$2),KALINDO[[#This Row],[//]])))</f>
        <v/>
      </c>
      <c r="U896" s="32" t="str">
        <f ca="1">IF(KALINDO[[#This Row],[//]]="","",INDEX(INDIRECT($2:$2),KALINDO[[#This Row],[//]]))</f>
        <v/>
      </c>
      <c r="V896" s="32" t="str">
        <f ca="1">LOWER(SUBSTITUTE(SUBSTITUTE(SUBSTITUTE(SUBSTITUTE(SUBSTITUTE(SUBSTITUTE(SUBSTITUTE(KALINDO[[#This Row],[N.B.nota]]," ",""),"-",""),"(",""),")",""),".",""),",",""),"/",""))</f>
        <v/>
      </c>
      <c r="W896" s="32" t="str">
        <f ca="1">IF(KALINDO[[#This Row],[concat]]="","",MATCH(KALINDO[[#This Row],[concat]],[3]!db[NB NOTA_C],0)+1)</f>
        <v/>
      </c>
      <c r="X896" s="32" t="str">
        <f ca="1">IF(KALINDO[[#This Row],[N.B.nota]]="","",ADDRESS(ROW(KALINDO[QB]),COLUMN(KALINDO[QB]))&amp;":"&amp;ADDRESS(ROW(),COLUMN(KALINDO[QB])))</f>
        <v/>
      </c>
      <c r="Y896" s="60" t="str">
        <f ca="1">IF(KALINDO[[#This Row],[//]]="","",HYPERLINK("[../DB.xlsx]DB!e"&amp;MATCH(KALINDO[[#This Row],[concat]],[3]!db[NB NOTA_C],0)+1,"&gt;"))</f>
        <v/>
      </c>
      <c r="Z896" s="32" t="str">
        <f ca="1">IF(KALINDO[[#This Row],[ID NOTA]]="",INDIRECT(ADDRESS(ROW()-1,COLUMN())),KALINDO[[#This Row],[ID NOTA]])</f>
        <v>ID NOTA_H</v>
      </c>
    </row>
    <row r="897" spans="1:26" x14ac:dyDescent="0.25">
      <c r="A897" s="32"/>
      <c r="B897" s="29" t="str">
        <f>IF(KALINDO[[#This Row],[N_ID]]="","",INDEX(Table1[ID],MATCH(KALINDO[[#This Row],[N_ID]],Table1[N_ID],0)))</f>
        <v/>
      </c>
      <c r="C897" s="29" t="str">
        <f ca="1">IF(KALINDO[[#This Row],[//]]="","",HYPERLINK("[NOTA.xlsx]NOTA!D"&amp;KALINDO[[#This Row],[//]]+2,"&gt;"))</f>
        <v/>
      </c>
      <c r="D897" s="29" t="str">
        <f>IF(KALINDO[[#This Row],[ID NOTA]]="","",INDEX(Table1[QB],MATCH(KALINDO[[#This Row],[ID NOTA]],Table1[ID],0)))</f>
        <v/>
      </c>
      <c r="E897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97" s="29"/>
      <c r="G897" s="30" t="str">
        <f ca="1">IF(KALINDO[[#This Row],[N_ID]]="","",INDEX(INDIRECT($2:$2),KALINDO[[#This Row],[//]]))</f>
        <v/>
      </c>
      <c r="H897" s="30" t="str">
        <f ca="1">IF(KALINDO[[#This Row],[N_ID]]="","",INDEX(INDIRECT($2:$2),KALINDO[[#This Row],[//]]))</f>
        <v/>
      </c>
      <c r="I897" s="32" t="str">
        <f ca="1">IF(KALINDO[[#This Row],[N_ID]]="","",INDEX(INDIRECT($2:$2),KALINDO[[#This Row],[//]]))</f>
        <v/>
      </c>
      <c r="J897" s="32" t="str">
        <f ca="1">IF(KALINDO[[#This Row],[//]]="","",INDEX([3]!db[NB PAJAK],KALINDO[[#This Row],[stt]]-1))</f>
        <v/>
      </c>
      <c r="K897" s="29" t="str">
        <f ca="1">IF(KALINDO[[#This Row],[//]]="","",INDEX(INDIRECT($2:$2),KALINDO[[#This Row],[//]]))</f>
        <v/>
      </c>
      <c r="L897" s="29" t="str">
        <f ca="1">IF(KALINDO[[#This Row],[//]]="","",INDEX(INDIRECT($2:$2),KALINDO[[#This Row],[//]]))</f>
        <v/>
      </c>
      <c r="M897" s="29" t="str">
        <f ca="1">IF(KALINDO[[#This Row],[//]]="","",INDEX(INDIRECT($2:$2),KALINDO[[#This Row],[//]]))</f>
        <v/>
      </c>
      <c r="N897" s="33" t="str">
        <f ca="1">IF(KALINDO[[#This Row],[//]]="","",INDEX(INDIRECT($2:$2),KALINDO[[#This Row],[//]]))</f>
        <v/>
      </c>
      <c r="O897" s="44" t="str">
        <f ca="1">IF(KALINDO[[#This Row],[//]]="","",INDEX(INDIRECT($2:$2),KALINDO[[#This Row],[//]]))</f>
        <v/>
      </c>
      <c r="P897" s="44" t="str">
        <f ca="1">IF(KALINDO[[#This Row],[//]]="","",IF(INDEX(INDIRECT($2:$2),KALINDO[[#This Row],[//]])="","",INDEX(INDIRECT($2:$2),KALINDO[[#This Row],[//]])))</f>
        <v/>
      </c>
      <c r="Q897" s="33" t="str">
        <f ca="1">IF(KALINDO[[#This Row],[//]]="","",INDEX(INDIRECT($2:$2),KALINDO[[#This Row],[//]]))</f>
        <v/>
      </c>
      <c r="R8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97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97" s="61" t="str">
        <f ca="1">IF(KALINDO[[#This Row],[//]]="","",IF(INDEX(INDIRECT($2:$2),KALINDO[[#This Row],[//]])="","",INDEX(INDIRECT($2:$2),KALINDO[[#This Row],[//]])))</f>
        <v/>
      </c>
      <c r="U897" s="32" t="str">
        <f ca="1">IF(KALINDO[[#This Row],[//]]="","",INDEX(INDIRECT($2:$2),KALINDO[[#This Row],[//]]))</f>
        <v/>
      </c>
      <c r="V897" s="32" t="str">
        <f ca="1">LOWER(SUBSTITUTE(SUBSTITUTE(SUBSTITUTE(SUBSTITUTE(SUBSTITUTE(SUBSTITUTE(SUBSTITUTE(KALINDO[[#This Row],[N.B.nota]]," ",""),"-",""),"(",""),")",""),".",""),",",""),"/",""))</f>
        <v/>
      </c>
      <c r="W897" s="32" t="str">
        <f ca="1">IF(KALINDO[[#This Row],[concat]]="","",MATCH(KALINDO[[#This Row],[concat]],[3]!db[NB NOTA_C],0)+1)</f>
        <v/>
      </c>
      <c r="X897" s="32" t="str">
        <f ca="1">IF(KALINDO[[#This Row],[N.B.nota]]="","",ADDRESS(ROW(KALINDO[QB]),COLUMN(KALINDO[QB]))&amp;":"&amp;ADDRESS(ROW(),COLUMN(KALINDO[QB])))</f>
        <v/>
      </c>
      <c r="Y897" s="60" t="str">
        <f ca="1">IF(KALINDO[[#This Row],[//]]="","",HYPERLINK("[../DB.xlsx]DB!e"&amp;MATCH(KALINDO[[#This Row],[concat]],[3]!db[NB NOTA_C],0)+1,"&gt;"))</f>
        <v/>
      </c>
      <c r="Z897" s="32" t="str">
        <f ca="1">IF(KALINDO[[#This Row],[ID NOTA]]="",INDIRECT(ADDRESS(ROW()-1,COLUMN())),KALINDO[[#This Row],[ID NOTA]])</f>
        <v>ID NOTA_H</v>
      </c>
    </row>
    <row r="898" spans="1:26" x14ac:dyDescent="0.25">
      <c r="A898" s="32"/>
      <c r="B898" s="29" t="str">
        <f>IF(KALINDO[[#This Row],[N_ID]]="","",INDEX(Table1[ID],MATCH(KALINDO[[#This Row],[N_ID]],Table1[N_ID],0)))</f>
        <v/>
      </c>
      <c r="C898" s="29" t="str">
        <f ca="1">IF(KALINDO[[#This Row],[//]]="","",HYPERLINK("[NOTA.xlsx]NOTA!D"&amp;KALINDO[[#This Row],[//]]+2,"&gt;"))</f>
        <v/>
      </c>
      <c r="D898" s="29" t="str">
        <f>IF(KALINDO[[#This Row],[ID NOTA]]="","",INDEX(Table1[QB],MATCH(KALINDO[[#This Row],[ID NOTA]],Table1[ID],0)))</f>
        <v/>
      </c>
      <c r="E898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98" s="29"/>
      <c r="G898" s="30" t="str">
        <f ca="1">IF(KALINDO[[#This Row],[N_ID]]="","",INDEX(INDIRECT($2:$2),KALINDO[[#This Row],[//]]))</f>
        <v/>
      </c>
      <c r="H898" s="30" t="str">
        <f ca="1">IF(KALINDO[[#This Row],[N_ID]]="","",INDEX(INDIRECT($2:$2),KALINDO[[#This Row],[//]]))</f>
        <v/>
      </c>
      <c r="I898" s="32" t="str">
        <f ca="1">IF(KALINDO[[#This Row],[N_ID]]="","",INDEX(INDIRECT($2:$2),KALINDO[[#This Row],[//]]))</f>
        <v/>
      </c>
      <c r="J898" s="32" t="str">
        <f ca="1">IF(KALINDO[[#This Row],[//]]="","",INDEX([3]!db[NB PAJAK],KALINDO[[#This Row],[stt]]-1))</f>
        <v/>
      </c>
      <c r="K898" s="29" t="str">
        <f ca="1">IF(KALINDO[[#This Row],[//]]="","",INDEX(INDIRECT($2:$2),KALINDO[[#This Row],[//]]))</f>
        <v/>
      </c>
      <c r="L898" s="29" t="str">
        <f ca="1">IF(KALINDO[[#This Row],[//]]="","",INDEX(INDIRECT($2:$2),KALINDO[[#This Row],[//]]))</f>
        <v/>
      </c>
      <c r="M898" s="29" t="str">
        <f ca="1">IF(KALINDO[[#This Row],[//]]="","",INDEX(INDIRECT($2:$2),KALINDO[[#This Row],[//]]))</f>
        <v/>
      </c>
      <c r="N898" s="33" t="str">
        <f ca="1">IF(KALINDO[[#This Row],[//]]="","",INDEX(INDIRECT($2:$2),KALINDO[[#This Row],[//]]))</f>
        <v/>
      </c>
      <c r="O898" s="44" t="str">
        <f ca="1">IF(KALINDO[[#This Row],[//]]="","",INDEX(INDIRECT($2:$2),KALINDO[[#This Row],[//]]))</f>
        <v/>
      </c>
      <c r="P898" s="44" t="str">
        <f ca="1">IF(KALINDO[[#This Row],[//]]="","",IF(INDEX(INDIRECT($2:$2),KALINDO[[#This Row],[//]])="","",INDEX(INDIRECT($2:$2),KALINDO[[#This Row],[//]])))</f>
        <v/>
      </c>
      <c r="Q898" s="33" t="str">
        <f ca="1">IF(KALINDO[[#This Row],[//]]="","",INDEX(INDIRECT($2:$2),KALINDO[[#This Row],[//]]))</f>
        <v/>
      </c>
      <c r="R8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98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98" s="61" t="str">
        <f ca="1">IF(KALINDO[[#This Row],[//]]="","",IF(INDEX(INDIRECT($2:$2),KALINDO[[#This Row],[//]])="","",INDEX(INDIRECT($2:$2),KALINDO[[#This Row],[//]])))</f>
        <v/>
      </c>
      <c r="U898" s="32" t="str">
        <f ca="1">IF(KALINDO[[#This Row],[//]]="","",INDEX(INDIRECT($2:$2),KALINDO[[#This Row],[//]]))</f>
        <v/>
      </c>
      <c r="V898" s="32" t="str">
        <f ca="1">LOWER(SUBSTITUTE(SUBSTITUTE(SUBSTITUTE(SUBSTITUTE(SUBSTITUTE(SUBSTITUTE(SUBSTITUTE(KALINDO[[#This Row],[N.B.nota]]," ",""),"-",""),"(",""),")",""),".",""),",",""),"/",""))</f>
        <v/>
      </c>
      <c r="W898" s="32" t="str">
        <f ca="1">IF(KALINDO[[#This Row],[concat]]="","",MATCH(KALINDO[[#This Row],[concat]],[3]!db[NB NOTA_C],0)+1)</f>
        <v/>
      </c>
      <c r="X898" s="32" t="str">
        <f ca="1">IF(KALINDO[[#This Row],[N.B.nota]]="","",ADDRESS(ROW(KALINDO[QB]),COLUMN(KALINDO[QB]))&amp;":"&amp;ADDRESS(ROW(),COLUMN(KALINDO[QB])))</f>
        <v/>
      </c>
      <c r="Y898" s="60" t="str">
        <f ca="1">IF(KALINDO[[#This Row],[//]]="","",HYPERLINK("[../DB.xlsx]DB!e"&amp;MATCH(KALINDO[[#This Row],[concat]],[3]!db[NB NOTA_C],0)+1,"&gt;"))</f>
        <v/>
      </c>
      <c r="Z898" s="32" t="str">
        <f ca="1">IF(KALINDO[[#This Row],[ID NOTA]]="",INDIRECT(ADDRESS(ROW()-1,COLUMN())),KALINDO[[#This Row],[ID NOTA]])</f>
        <v>ID NOTA_H</v>
      </c>
    </row>
    <row r="899" spans="1:26" x14ac:dyDescent="0.25">
      <c r="A899" s="32"/>
      <c r="B899" s="29" t="str">
        <f>IF(KALINDO[[#This Row],[N_ID]]="","",INDEX(Table1[ID],MATCH(KALINDO[[#This Row],[N_ID]],Table1[N_ID],0)))</f>
        <v/>
      </c>
      <c r="C899" s="29" t="str">
        <f ca="1">IF(KALINDO[[#This Row],[//]]="","",HYPERLINK("[NOTA.xlsx]NOTA!D"&amp;KALINDO[[#This Row],[//]]+2,"&gt;"))</f>
        <v/>
      </c>
      <c r="D899" s="29" t="str">
        <f>IF(KALINDO[[#This Row],[ID NOTA]]="","",INDEX(Table1[QB],MATCH(KALINDO[[#This Row],[ID NOTA]],Table1[ID],0)))</f>
        <v/>
      </c>
      <c r="E899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899" s="29"/>
      <c r="G899" s="30" t="str">
        <f ca="1">IF(KALINDO[[#This Row],[N_ID]]="","",INDEX(INDIRECT($2:$2),KALINDO[[#This Row],[//]]))</f>
        <v/>
      </c>
      <c r="H899" s="30" t="str">
        <f ca="1">IF(KALINDO[[#This Row],[N_ID]]="","",INDEX(INDIRECT($2:$2),KALINDO[[#This Row],[//]]))</f>
        <v/>
      </c>
      <c r="I899" s="32" t="str">
        <f ca="1">IF(KALINDO[[#This Row],[N_ID]]="","",INDEX(INDIRECT($2:$2),KALINDO[[#This Row],[//]]))</f>
        <v/>
      </c>
      <c r="J899" s="32" t="str">
        <f ca="1">IF(KALINDO[[#This Row],[//]]="","",INDEX([3]!db[NB PAJAK],KALINDO[[#This Row],[stt]]-1))</f>
        <v/>
      </c>
      <c r="K899" s="29" t="str">
        <f ca="1">IF(KALINDO[[#This Row],[//]]="","",INDEX(INDIRECT($2:$2),KALINDO[[#This Row],[//]]))</f>
        <v/>
      </c>
      <c r="L899" s="29" t="str">
        <f ca="1">IF(KALINDO[[#This Row],[//]]="","",INDEX(INDIRECT($2:$2),KALINDO[[#This Row],[//]]))</f>
        <v/>
      </c>
      <c r="M899" s="29" t="str">
        <f ca="1">IF(KALINDO[[#This Row],[//]]="","",INDEX(INDIRECT($2:$2),KALINDO[[#This Row],[//]]))</f>
        <v/>
      </c>
      <c r="N899" s="33" t="str">
        <f ca="1">IF(KALINDO[[#This Row],[//]]="","",INDEX(INDIRECT($2:$2),KALINDO[[#This Row],[//]]))</f>
        <v/>
      </c>
      <c r="O899" s="44" t="str">
        <f ca="1">IF(KALINDO[[#This Row],[//]]="","",INDEX(INDIRECT($2:$2),KALINDO[[#This Row],[//]]))</f>
        <v/>
      </c>
      <c r="P899" s="44" t="str">
        <f ca="1">IF(KALINDO[[#This Row],[//]]="","",IF(INDEX(INDIRECT($2:$2),KALINDO[[#This Row],[//]])="","",INDEX(INDIRECT($2:$2),KALINDO[[#This Row],[//]])))</f>
        <v/>
      </c>
      <c r="Q899" s="33" t="str">
        <f ca="1">IF(KALINDO[[#This Row],[//]]="","",INDEX(INDIRECT($2:$2),KALINDO[[#This Row],[//]]))</f>
        <v/>
      </c>
      <c r="R8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899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899" s="61" t="str">
        <f ca="1">IF(KALINDO[[#This Row],[//]]="","",IF(INDEX(INDIRECT($2:$2),KALINDO[[#This Row],[//]])="","",INDEX(INDIRECT($2:$2),KALINDO[[#This Row],[//]])))</f>
        <v/>
      </c>
      <c r="U899" s="32" t="str">
        <f ca="1">IF(KALINDO[[#This Row],[//]]="","",INDEX(INDIRECT($2:$2),KALINDO[[#This Row],[//]]))</f>
        <v/>
      </c>
      <c r="V899" s="32" t="str">
        <f ca="1">LOWER(SUBSTITUTE(SUBSTITUTE(SUBSTITUTE(SUBSTITUTE(SUBSTITUTE(SUBSTITUTE(SUBSTITUTE(KALINDO[[#This Row],[N.B.nota]]," ",""),"-",""),"(",""),")",""),".",""),",",""),"/",""))</f>
        <v/>
      </c>
      <c r="W899" s="32" t="str">
        <f ca="1">IF(KALINDO[[#This Row],[concat]]="","",MATCH(KALINDO[[#This Row],[concat]],[3]!db[NB NOTA_C],0)+1)</f>
        <v/>
      </c>
      <c r="X899" s="32" t="str">
        <f ca="1">IF(KALINDO[[#This Row],[N.B.nota]]="","",ADDRESS(ROW(KALINDO[QB]),COLUMN(KALINDO[QB]))&amp;":"&amp;ADDRESS(ROW(),COLUMN(KALINDO[QB])))</f>
        <v/>
      </c>
      <c r="Y899" s="60" t="str">
        <f ca="1">IF(KALINDO[[#This Row],[//]]="","",HYPERLINK("[../DB.xlsx]DB!e"&amp;MATCH(KALINDO[[#This Row],[concat]],[3]!db[NB NOTA_C],0)+1,"&gt;"))</f>
        <v/>
      </c>
      <c r="Z899" s="32" t="str">
        <f ca="1">IF(KALINDO[[#This Row],[ID NOTA]]="",INDIRECT(ADDRESS(ROW()-1,COLUMN())),KALINDO[[#This Row],[ID NOTA]])</f>
        <v>ID NOTA_H</v>
      </c>
    </row>
    <row r="900" spans="1:26" x14ac:dyDescent="0.25">
      <c r="A900" s="32"/>
      <c r="B900" s="29" t="str">
        <f>IF(KALINDO[[#This Row],[N_ID]]="","",INDEX(Table1[ID],MATCH(KALINDO[[#This Row],[N_ID]],Table1[N_ID],0)))</f>
        <v/>
      </c>
      <c r="C900" s="29" t="str">
        <f ca="1">IF(KALINDO[[#This Row],[//]]="","",HYPERLINK("[NOTA.xlsx]NOTA!D"&amp;KALINDO[[#This Row],[//]]+2,"&gt;"))</f>
        <v/>
      </c>
      <c r="D900" s="29" t="str">
        <f>IF(KALINDO[[#This Row],[ID NOTA]]="","",INDEX(Table1[QB],MATCH(KALINDO[[#This Row],[ID NOTA]],Table1[ID],0)))</f>
        <v/>
      </c>
      <c r="E900" s="29" t="str">
        <f ca="1">_xlfn.IFNA(IF(ROW()-1-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Row],[N_ID]]="",INDIRECT(ADDRESS(ROW()-1,COLUMN(KALINDO[//])))+1,MATCH(KALINDO[N_ID],INDIRECT($2:$2),0))),"")</f>
        <v/>
      </c>
      <c r="F900" s="29"/>
      <c r="G900" s="30" t="str">
        <f ca="1">IF(KALINDO[[#This Row],[N_ID]]="","",INDEX(INDIRECT($2:$2),KALINDO[[#This Row],[//]]))</f>
        <v/>
      </c>
      <c r="H900" s="30" t="str">
        <f ca="1">IF(KALINDO[[#This Row],[N_ID]]="","",INDEX(INDIRECT($2:$2),KALINDO[[#This Row],[//]]))</f>
        <v/>
      </c>
      <c r="I900" s="32" t="str">
        <f ca="1">IF(KALINDO[[#This Row],[N_ID]]="","",INDEX(INDIRECT($2:$2),KALINDO[[#This Row],[//]]))</f>
        <v/>
      </c>
      <c r="J900" s="32" t="str">
        <f ca="1">IF(KALINDO[[#This Row],[//]]="","",INDEX([3]!db[NB PAJAK],KALINDO[[#This Row],[stt]]-1))</f>
        <v/>
      </c>
      <c r="K900" s="29" t="str">
        <f ca="1">IF(KALINDO[[#This Row],[//]]="","",INDEX(INDIRECT($2:$2),KALINDO[[#This Row],[//]]))</f>
        <v/>
      </c>
      <c r="L900" s="29" t="str">
        <f ca="1">IF(KALINDO[[#This Row],[//]]="","",INDEX(INDIRECT($2:$2),KALINDO[[#This Row],[//]]))</f>
        <v/>
      </c>
      <c r="M900" s="29" t="str">
        <f ca="1">IF(KALINDO[[#This Row],[//]]="","",INDEX(INDIRECT($2:$2),KALINDO[[#This Row],[//]]))</f>
        <v/>
      </c>
      <c r="N900" s="33" t="str">
        <f ca="1">IF(KALINDO[[#This Row],[//]]="","",INDEX(INDIRECT($2:$2),KALINDO[[#This Row],[//]]))</f>
        <v/>
      </c>
      <c r="O900" s="44" t="str">
        <f ca="1">IF(KALINDO[[#This Row],[//]]="","",INDEX(INDIRECT($2:$2),KALINDO[[#This Row],[//]]))</f>
        <v/>
      </c>
      <c r="P900" s="44" t="str">
        <f ca="1">IF(KALINDO[[#This Row],[//]]="","",IF(INDEX(INDIRECT($2:$2),KALINDO[[#This Row],[//]])="","",INDEX(INDIRECT($2:$2),KALINDO[[#This Row],[//]])))</f>
        <v/>
      </c>
      <c r="Q900" s="33" t="str">
        <f ca="1">IF(KALINDO[[#This Row],[//]]="","",INDEX(INDIRECT($2:$2),KALINDO[[#This Row],[//]]))</f>
        <v/>
      </c>
      <c r="R9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S900" s="33" t="str">
        <f ca="1">IF(KALINDO[[#This Row],[//]]="","",IF(ROW(INDEX(INDIRECT(KALINDO[H_DISC]),MATCH(,INDIRECT(KALINDO[H_DISC]),-1)))-1=ROW()-INDEX(INDIRECT(KALINDO[H_DISC]),MATCH(,INDIRECT(KALINDO[H_DISC]),-1)),SUMIF(INDIRECT(DIR&amp;"!NOTA"&amp;"[ID_H]"),KALINDO[[#This Row],[ID NOTA_H]],INDIRECT($2:$2)),""))</f>
        <v/>
      </c>
      <c r="T900" s="45" t="str">
        <f ca="1">IF(KALINDO[[#This Row],[//]]="","",IF(INDEX(INDIRECT($2:$2),KALINDO[[#This Row],[//]])="","",INDEX(INDIRECT($2:$2),KALINDO[[#This Row],[//]])))</f>
        <v/>
      </c>
      <c r="U900" s="32" t="str">
        <f ca="1">IF(KALINDO[[#This Row],[//]]="","",INDEX(INDIRECT($2:$2),KALINDO[[#This Row],[//]]))</f>
        <v/>
      </c>
      <c r="V900" s="32" t="str">
        <f ca="1">LOWER(SUBSTITUTE(SUBSTITUTE(SUBSTITUTE(SUBSTITUTE(SUBSTITUTE(SUBSTITUTE(SUBSTITUTE(KALINDO[[#This Row],[N.B.nota]]," ",""),"-",""),"(",""),")",""),".",""),",",""),"/",""))</f>
        <v/>
      </c>
      <c r="W900" s="32" t="str">
        <f ca="1">IF(KALINDO[[#This Row],[concat]]="","",MATCH(KALINDO[[#This Row],[concat]],[3]!db[NB NOTA_C],0)+1)</f>
        <v/>
      </c>
      <c r="X900" s="32" t="str">
        <f ca="1">IF(KALINDO[[#This Row],[N.B.nota]]="","",ADDRESS(ROW(KALINDO[QB]),COLUMN(KALINDO[QB]))&amp;":"&amp;ADDRESS(ROW(),COLUMN(KALINDO[QB])))</f>
        <v/>
      </c>
      <c r="Y900" s="46" t="str">
        <f ca="1">IF(KALINDO[[#This Row],[//]]="","",HYPERLINK("[../DB.xlsx]DB!e"&amp;MATCH(KALINDO[[#This Row],[concat]],[3]!db[NB NOTA_C],0)+1,"&gt;"))</f>
        <v/>
      </c>
      <c r="Z900" s="32" t="str">
        <f ca="1">IF(KALINDO[[#This Row],[ID NOTA]]="",INDIRECT(ADDRESS(ROW()-1,COLUMN())),KALINDO[[#This Row],[ID NOTA]])</f>
        <v>ID NOTA_H</v>
      </c>
    </row>
  </sheetData>
  <conditionalFormatting sqref="A727:A731">
    <cfRule type="duplicateValues" dxfId="9" priority="2"/>
  </conditionalFormatting>
  <conditionalFormatting sqref="A4:A900">
    <cfRule type="duplicateValues" dxfId="8" priority="3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17" customWidth="1"/>
    <col min="2" max="2" width="4" style="17" customWidth="1"/>
    <col min="3" max="4" width="2" style="17" customWidth="1"/>
    <col min="5" max="5" width="4" style="17" customWidth="1"/>
    <col min="6" max="6" width="2" style="17" customWidth="1"/>
    <col min="7" max="8" width="10.7109375" style="17" customWidth="1"/>
    <col min="9" max="9" width="9.42578125" style="17" customWidth="1"/>
    <col min="10" max="10" width="32.85546875" style="18" customWidth="1"/>
    <col min="11" max="11" width="3" style="17" customWidth="1"/>
    <col min="12" max="12" width="5" style="17" customWidth="1"/>
    <col min="13" max="13" width="4.28515625" style="17" customWidth="1"/>
    <col min="14" max="14" width="9.140625" style="17" customWidth="1"/>
    <col min="15" max="16" width="6.140625" style="17" customWidth="1"/>
    <col min="17" max="17" width="12.7109375" style="17" customWidth="1"/>
    <col min="18" max="18" width="4.5703125" style="24" customWidth="1"/>
    <col min="19" max="19" width="12.7109375" style="17" customWidth="1"/>
    <col min="20" max="20" width="7.28515625" style="17" customWidth="1"/>
    <col min="21" max="21" width="23" style="17" customWidth="1"/>
    <col min="22" max="22" width="19" style="17" customWidth="1"/>
    <col min="23" max="23" width="4" style="17" customWidth="1"/>
    <col min="24" max="24" width="10.140625" style="17" customWidth="1"/>
    <col min="25" max="25" width="2" style="17" customWidth="1"/>
    <col min="26" max="16384" width="9.140625" style="17"/>
  </cols>
  <sheetData>
    <row r="2" spans="1:25" ht="15" customHeight="1" x14ac:dyDescent="0.25">
      <c r="A2" s="6" t="s">
        <v>0</v>
      </c>
      <c r="B2" s="6" t="s">
        <v>18</v>
      </c>
      <c r="C2" s="6" t="s">
        <v>19</v>
      </c>
      <c r="D2" s="6" t="s">
        <v>2</v>
      </c>
      <c r="E2" s="6" t="s">
        <v>20</v>
      </c>
      <c r="F2" s="6" t="s">
        <v>21</v>
      </c>
      <c r="G2" s="7" t="s">
        <v>22</v>
      </c>
      <c r="H2" s="7" t="s">
        <v>23</v>
      </c>
      <c r="I2" s="6" t="s">
        <v>24</v>
      </c>
      <c r="J2" s="12" t="s">
        <v>25</v>
      </c>
      <c r="K2" s="6" t="s">
        <v>26</v>
      </c>
      <c r="L2" s="6" t="s">
        <v>27</v>
      </c>
      <c r="M2" s="6" t="s">
        <v>28</v>
      </c>
      <c r="N2" s="8" t="s">
        <v>29</v>
      </c>
      <c r="O2" s="9" t="s">
        <v>30</v>
      </c>
      <c r="P2" s="9" t="s">
        <v>31</v>
      </c>
      <c r="Q2" s="8" t="s">
        <v>32</v>
      </c>
      <c r="R2" s="8" t="s">
        <v>33</v>
      </c>
      <c r="S2" s="8" t="s">
        <v>34</v>
      </c>
      <c r="T2" s="8" t="s">
        <v>40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</row>
    <row r="3" spans="1:25" ht="15" customHeight="1" x14ac:dyDescent="0.25">
      <c r="A3" s="18"/>
      <c r="B3" s="6" t="str">
        <f>IF(J_UTAMA[[#This Row],[N_ID]]="","",INDEX(Table1[ID],MATCH(J_UTAMA[[#This Row],[N_ID]],Table1[N_ID],0)))</f>
        <v/>
      </c>
      <c r="C3" s="6" t="str">
        <f>IF(J_UTAMA[[#This Row],[ID NOTA]]="","",HYPERLINK("[NOTA_.xlsx]NOTA!e"&amp;INDEX([4]!PAJAK[//],MATCH(J_UTAMA[[#This Row],[ID NOTA]],[4]!PAJAK[ID],0)),"&gt;") )</f>
        <v/>
      </c>
      <c r="D3" s="6" t="str">
        <f>IF(J_UTAMA[[#This Row],[ID NOTA]]="","",INDEX(Table1[QB],MATCH(J_UTAMA[[#This Row],[ID NOTA]],Table1[ID],0)))</f>
        <v/>
      </c>
      <c r="E3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3" s="6"/>
      <c r="G3" s="7" t="str">
        <f>IF(J_UTAMA[[#This Row],[ID NOTA]]="","",INDEX([4]!NOTA[TGL_H],MATCH(J_UTAMA[[#This Row],[ID NOTA]],[4]!NOTA[ID],0)))</f>
        <v/>
      </c>
      <c r="H3" s="7" t="str">
        <f>IF(J_UTAMA[[#This Row],[ID NOTA]]="","",INDEX([4]!NOTA[TGL.NOTA],MATCH(J_UTAMA[[#This Row],[ID NOTA]],[4]!NOTA[ID],0)))</f>
        <v/>
      </c>
      <c r="I3" s="12" t="str">
        <f>IF(J_UTAMA[[#This Row],[ID NOTA]]="","",INDEX([4]!NOTA[NO.NOTA],MATCH(J_UTAMA[[#This Row],[ID NOTA]],[4]!NOTA[ID],0)))</f>
        <v/>
      </c>
      <c r="J3" s="12" t="e">
        <f ca="1">IF(J_UTAMA[[#This Row],[//]]="","",INDEX([3]!db[NB PAJAK],J_UTAMA[[#This Row],[stt]]-1))</f>
        <v>#N/A</v>
      </c>
      <c r="K3" s="6" t="e">
        <f ca="1">IF(J_UTAMA[[#This Row],[//]]="","",INDEX([4]!NOTA[C],J_UTAMA[[#This Row],[//]]-2))</f>
        <v>#N/A</v>
      </c>
      <c r="L3" s="6" t="e">
        <f ca="1">IF(J_UTAMA[[#This Row],[//]]="","",INDEX([4]!NOTA[QTY],J_UTAMA[[#This Row],[//]]-2))</f>
        <v>#N/A</v>
      </c>
      <c r="M3" s="6" t="e">
        <f ca="1">IF(J_UTAMA[[#This Row],[//]]="","",INDEX([4]!NOTA[STN],J_UTAMA[[#This Row],[//]]-2))</f>
        <v>#N/A</v>
      </c>
      <c r="N3" s="13" t="e">
        <f ca="1">IF(J_UTAMA[[#This Row],[//]]="","",INDEX([4]!NOTA[HARGA SATUAN],J_UTAMA[[#This Row],[//]]-2))</f>
        <v>#N/A</v>
      </c>
      <c r="O3" s="14" t="e">
        <f ca="1">IF(J_UTAMA[[#This Row],[//]]="","",IF(INDEX([4]!NOTA[DISC 1],J_UTAMA[[#This Row],[//]]-2)="","",INDEX([4]!NOTA[DISC 1],J_UTAMA[[#This Row],[//]]-2)))</f>
        <v>#N/A</v>
      </c>
      <c r="P3" s="14" t="e">
        <f ca="1">IF(J_UTAMA[[#This Row],[//]]="","",IF(INDEX([4]!NOTA[DISC 2],J_UTAMA[[#This Row],[//]]-2)="","",INDEX([4]!NOTA[DISC 2],J_UTAMA[[#This Row],[//]]-2)))</f>
        <v>#N/A</v>
      </c>
      <c r="Q3" s="8" t="e">
        <f ca="1">IF(J_UTAMA[[#This Row],[//]]="","",INDEX([4]!NOTA[JUMLAH],J_UTAMA[[#This Row],[//]]-2)*(100%-IF(ISNUMBER(J_UTAMA[[#This Row],[DISC 1 (%)]]),J_UTAMA[[#This Row],[DISC 1 (%)]],0)))</f>
        <v>#N/A</v>
      </c>
      <c r="R3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3" s="13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3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2" t="e">
        <f ca="1">IF(J_UTAMA[[#This Row],[//]]="","",INDEX([4]!NOTA[NAMA BARANG],J_UTAMA[[#This Row],[//]]-2))</f>
        <v>#N/A</v>
      </c>
      <c r="V3" s="12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Row],[concat]],[3]!db[NB NOTA_C],0)+1)</f>
        <v>#N/A</v>
      </c>
      <c r="X3" s="12" t="e">
        <f ca="1">IF(J_UTAMA[[#This Row],[N.B.nota]]="","",ADDRESS(ROW(J_UTAMA[QB]),COLUMN(J_UTAMA[QB]))&amp;":"&amp;ADDRESS(ROW(),COLUMN(J_UTAMA[QB])))</f>
        <v>#N/A</v>
      </c>
      <c r="Y3" s="12" t="e">
        <f ca="1">IF(J_UTAMA[[#This Row],[//]]="","",HYPERLINK("[..\\DB.xlsx]DB!e"&amp;MATCH(J_UTAMA[[#This Row],[concat]],[3]!db[NB NOTA_C],0)+1,"&gt;"))</f>
        <v>#N/A</v>
      </c>
    </row>
    <row r="4" spans="1:25" ht="15" customHeight="1" x14ac:dyDescent="0.25">
      <c r="A4" s="18"/>
      <c r="B4" s="6" t="str">
        <f>IF(J_UTAMA[[#This Row],[N_ID]]="","",INDEX(Table1[ID],MATCH(J_UTAMA[[#This Row],[N_ID]],Table1[N_ID],0)))</f>
        <v/>
      </c>
      <c r="C4" s="6" t="str">
        <f>IF(J_UTAMA[[#This Row],[ID NOTA]]="","",HYPERLINK("[NOTA_.xlsx]NOTA!e"&amp;INDEX([4]!PAJAK[//],MATCH(J_UTAMA[[#This Row],[ID NOTA]],[4]!PAJAK[ID],0)),"&gt;") )</f>
        <v/>
      </c>
      <c r="D4" s="6" t="str">
        <f>IF(J_UTAMA[[#This Row],[ID NOTA]]="","",INDEX(Table1[QB],MATCH(J_UTAMA[[#This Row],[ID NOTA]],Table1[ID],0)))</f>
        <v/>
      </c>
      <c r="E4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4" s="6"/>
      <c r="G4" s="7" t="str">
        <f>IF(J_UTAMA[[#This Row],[ID NOTA]]="","",INDEX([4]!NOTA[TGL_H],MATCH(J_UTAMA[[#This Row],[ID NOTA]],[4]!NOTA[ID],0)))</f>
        <v/>
      </c>
      <c r="H4" s="7" t="str">
        <f>IF(J_UTAMA[[#This Row],[ID NOTA]]="","",INDEX([4]!NOTA[TGL.NOTA],MATCH(J_UTAMA[[#This Row],[ID NOTA]],[4]!NOTA[ID],0)))</f>
        <v/>
      </c>
      <c r="I4" s="12" t="str">
        <f>IF(J_UTAMA[[#This Row],[ID NOTA]]="","",INDEX([4]!NOTA[NO.NOTA],MATCH(J_UTAMA[[#This Row],[ID NOTA]],[4]!NOTA[ID],0)))</f>
        <v/>
      </c>
      <c r="J4" s="12" t="e">
        <f ca="1">IF(J_UTAMA[[#This Row],[//]]="","",INDEX([3]!db[NB PAJAK],J_UTAMA[[#This Row],[stt]]-1))</f>
        <v>#N/A</v>
      </c>
      <c r="K4" s="6" t="e">
        <f ca="1">IF(J_UTAMA[[#This Row],[//]]="","",INDEX([4]!NOTA[C],J_UTAMA[[#This Row],[//]]-2))</f>
        <v>#N/A</v>
      </c>
      <c r="L4" s="6" t="e">
        <f ca="1">IF(J_UTAMA[[#This Row],[//]]="","",INDEX([4]!NOTA[QTY],J_UTAMA[[#This Row],[//]]-2))</f>
        <v>#N/A</v>
      </c>
      <c r="M4" s="6" t="e">
        <f ca="1">IF(J_UTAMA[[#This Row],[//]]="","",INDEX([4]!NOTA[STN],J_UTAMA[[#This Row],[//]]-2))</f>
        <v>#N/A</v>
      </c>
      <c r="N4" s="13" t="e">
        <f ca="1">IF(J_UTAMA[[#This Row],[//]]="","",INDEX([4]!NOTA[HARGA SATUAN],J_UTAMA[[#This Row],[//]]-2))</f>
        <v>#N/A</v>
      </c>
      <c r="O4" s="14" t="e">
        <f ca="1">IF(J_UTAMA[[#This Row],[//]]="","",IF(INDEX([4]!NOTA[DISC 1],J_UTAMA[[#This Row],[//]]-2)="","",INDEX([4]!NOTA[DISC 1],J_UTAMA[[#This Row],[//]]-2)))</f>
        <v>#N/A</v>
      </c>
      <c r="P4" s="14" t="e">
        <f ca="1">IF(J_UTAMA[[#This Row],[//]]="","",IF(INDEX([4]!NOTA[DISC 2],J_UTAMA[[#This Row],[//]]-2)="","",INDEX([4]!NOTA[DISC 2],J_UTAMA[[#This Row],[//]]-2)))</f>
        <v>#N/A</v>
      </c>
      <c r="Q4" s="8" t="e">
        <f ca="1">IF(J_UTAMA[[#This Row],[//]]="","",INDEX([4]!NOTA[JUMLAH],J_UTAMA[[#This Row],[//]]-2)*(100%-IF(ISNUMBER(J_UTAMA[[#This Row],[DISC 1 (%)]]),J_UTAMA[[#This Row],[DISC 1 (%)]],0)))</f>
        <v>#N/A</v>
      </c>
      <c r="R4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4" s="13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4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2" t="e">
        <f ca="1">IF(J_UTAMA[[#This Row],[//]]="","",INDEX([4]!NOTA[NAMA BARANG],J_UTAMA[[#This Row],[//]]-2))</f>
        <v>#N/A</v>
      </c>
      <c r="V4" s="12" t="e">
        <f ca="1">LOWER(SUBSTITUTE(SUBSTITUTE(SUBSTITUTE(SUBSTITUTE(SUBSTITUTE(SUBSTITUTE(SUBSTITUTE(J_UTAMA[[#This Row],[N.B.nota]]," ",""),"-",""),"(",""),")",""),".",""),",",""),"/",""))</f>
        <v>#N/A</v>
      </c>
      <c r="W4" s="12" t="e">
        <f ca="1">IF(J_UTAMA[[#This Row],[concat]]="","",MATCH(J_UTAMA[[#This Row],[concat]],[3]!db[NB NOTA_C],0)+1)</f>
        <v>#N/A</v>
      </c>
      <c r="X4" s="12" t="e">
        <f ca="1">IF(J_UTAMA[[#This Row],[N.B.nota]]="","",ADDRESS(ROW(J_UTAMA[QB]),COLUMN(J_UTAMA[QB]))&amp;":"&amp;ADDRESS(ROW(),COLUMN(J_UTAMA[QB])))</f>
        <v>#N/A</v>
      </c>
      <c r="Y4" s="12" t="e">
        <f ca="1">IF(J_UTAMA[[#This Row],[//]]="","",HYPERLINK("[..\\DB.xlsx]DB!e"&amp;MATCH(J_UTAMA[[#This Row],[concat]],[3]!db[NB NOTA_C],0)+1,"&gt;"))</f>
        <v>#N/A</v>
      </c>
    </row>
    <row r="5" spans="1:25" ht="15" customHeight="1" x14ac:dyDescent="0.25">
      <c r="A5" s="18"/>
      <c r="B5" s="6" t="str">
        <f>IF(J_UTAMA[[#This Row],[N_ID]]="","",INDEX(Table1[ID],MATCH(J_UTAMA[[#This Row],[N_ID]],Table1[N_ID],0)))</f>
        <v/>
      </c>
      <c r="C5" s="6" t="str">
        <f>IF(J_UTAMA[[#This Row],[ID NOTA]]="","",HYPERLINK("[NOTA_.xlsx]NOTA!e"&amp;INDEX([4]!PAJAK[//],MATCH(J_UTAMA[[#This Row],[ID NOTA]],[4]!PAJAK[ID],0)),"&gt;") )</f>
        <v/>
      </c>
      <c r="D5" s="6" t="str">
        <f>IF(J_UTAMA[[#This Row],[ID NOTA]]="","",INDEX(Table1[QB],MATCH(J_UTAMA[[#This Row],[ID NOTA]],Table1[ID],0)))</f>
        <v/>
      </c>
      <c r="E5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5" s="6"/>
      <c r="G5" s="7" t="str">
        <f>IF(J_UTAMA[[#This Row],[ID NOTA]]="","",INDEX([4]!NOTA[TGL_H],MATCH(J_UTAMA[[#This Row],[ID NOTA]],[4]!NOTA[ID],0)))</f>
        <v/>
      </c>
      <c r="H5" s="7" t="str">
        <f>IF(J_UTAMA[[#This Row],[ID NOTA]]="","",INDEX([4]!NOTA[TGL.NOTA],MATCH(J_UTAMA[[#This Row],[ID NOTA]],[4]!NOTA[ID],0)))</f>
        <v/>
      </c>
      <c r="I5" s="12" t="str">
        <f>IF(J_UTAMA[[#This Row],[ID NOTA]]="","",INDEX([4]!NOTA[NO.NOTA],MATCH(J_UTAMA[[#This Row],[ID NOTA]],[4]!NOTA[ID],0)))</f>
        <v/>
      </c>
      <c r="J5" s="12" t="e">
        <f ca="1">IF(J_UTAMA[[#This Row],[//]]="","",INDEX([3]!db[NB PAJAK],J_UTAMA[[#This Row],[stt]]-1))</f>
        <v>#N/A</v>
      </c>
      <c r="K5" s="6" t="e">
        <f ca="1">IF(J_UTAMA[[#This Row],[//]]="","",INDEX([4]!NOTA[C],J_UTAMA[[#This Row],[//]]-2))</f>
        <v>#N/A</v>
      </c>
      <c r="L5" s="6" t="e">
        <f ca="1">IF(J_UTAMA[[#This Row],[//]]="","",INDEX([4]!NOTA[QTY],J_UTAMA[[#This Row],[//]]-2))</f>
        <v>#N/A</v>
      </c>
      <c r="M5" s="6" t="e">
        <f ca="1">IF(J_UTAMA[[#This Row],[//]]="","",INDEX([4]!NOTA[STN],J_UTAMA[[#This Row],[//]]-2))</f>
        <v>#N/A</v>
      </c>
      <c r="N5" s="13" t="e">
        <f ca="1">IF(J_UTAMA[[#This Row],[//]]="","",INDEX([4]!NOTA[HARGA SATUAN],J_UTAMA[[#This Row],[//]]-2))</f>
        <v>#N/A</v>
      </c>
      <c r="O5" s="14" t="e">
        <f ca="1">IF(J_UTAMA[[#This Row],[//]]="","",IF(INDEX([4]!NOTA[DISC 1],J_UTAMA[[#This Row],[//]]-2)="","",INDEX([4]!NOTA[DISC 1],J_UTAMA[[#This Row],[//]]-2)))</f>
        <v>#N/A</v>
      </c>
      <c r="P5" s="14" t="e">
        <f ca="1">IF(J_UTAMA[[#This Row],[//]]="","",IF(INDEX([4]!NOTA[DISC 2],J_UTAMA[[#This Row],[//]]-2)="","",INDEX([4]!NOTA[DISC 2],J_UTAMA[[#This Row],[//]]-2)))</f>
        <v>#N/A</v>
      </c>
      <c r="Q5" s="8" t="e">
        <f ca="1">IF(J_UTAMA[[#This Row],[//]]="","",INDEX([4]!NOTA[JUMLAH],J_UTAMA[[#This Row],[//]]-2)*(100%-IF(ISNUMBER(J_UTAMA[[#This Row],[DISC 1 (%)]]),J_UTAMA[[#This Row],[DISC 1 (%)]],0)))</f>
        <v>#N/A</v>
      </c>
      <c r="R5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5" s="13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5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2" t="e">
        <f ca="1">IF(J_UTAMA[[#This Row],[//]]="","",INDEX([4]!NOTA[NAMA BARANG],J_UTAMA[[#This Row],[//]]-2))</f>
        <v>#N/A</v>
      </c>
      <c r="V5" s="12" t="e">
        <f ca="1">LOWER(SUBSTITUTE(SUBSTITUTE(SUBSTITUTE(SUBSTITUTE(SUBSTITUTE(SUBSTITUTE(SUBSTITUTE(J_UTAMA[[#This Row],[N.B.nota]]," ",""),"-",""),"(",""),")",""),".",""),",",""),"/",""))</f>
        <v>#N/A</v>
      </c>
      <c r="W5" s="12" t="e">
        <f ca="1">IF(J_UTAMA[[#This Row],[concat]]="","",MATCH(J_UTAMA[[#This Row],[concat]],[3]!db[NB NOTA_C],0)+1)</f>
        <v>#N/A</v>
      </c>
      <c r="X5" s="12" t="e">
        <f ca="1">IF(J_UTAMA[[#This Row],[N.B.nota]]="","",ADDRESS(ROW(J_UTAMA[QB]),COLUMN(J_UTAMA[QB]))&amp;":"&amp;ADDRESS(ROW(),COLUMN(J_UTAMA[QB])))</f>
        <v>#N/A</v>
      </c>
      <c r="Y5" s="12" t="e">
        <f ca="1">IF(J_UTAMA[[#This Row],[//]]="","",HYPERLINK("[..\\DB.xlsx]DB!e"&amp;MATCH(J_UTAMA[[#This Row],[concat]],[3]!db[NB NOTA_C],0)+1,"&gt;"))</f>
        <v>#N/A</v>
      </c>
    </row>
    <row r="6" spans="1:25" ht="15" customHeight="1" x14ac:dyDescent="0.25">
      <c r="A6" s="18"/>
      <c r="B6" s="6" t="str">
        <f>IF(J_UTAMA[[#This Row],[N_ID]]="","",INDEX(Table1[ID],MATCH(J_UTAMA[[#This Row],[N_ID]],Table1[N_ID],0)))</f>
        <v/>
      </c>
      <c r="C6" s="6" t="str">
        <f>IF(J_UTAMA[[#This Row],[ID NOTA]]="","",HYPERLINK("[NOTA_.xlsx]NOTA!e"&amp;INDEX([4]!PAJAK[//],MATCH(J_UTAMA[[#This Row],[ID NOTA]],[4]!PAJAK[ID],0)),"&gt;") )</f>
        <v/>
      </c>
      <c r="D6" s="6" t="str">
        <f>IF(J_UTAMA[[#This Row],[ID NOTA]]="","",INDEX(Table1[QB],MATCH(J_UTAMA[[#This Row],[ID NOTA]],Table1[ID],0)))</f>
        <v/>
      </c>
      <c r="E6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6" s="6"/>
      <c r="G6" s="7" t="str">
        <f>IF(J_UTAMA[[#This Row],[ID NOTA]]="","",INDEX([4]!NOTA[TGL_H],MATCH(J_UTAMA[[#This Row],[ID NOTA]],[4]!NOTA[ID],0)))</f>
        <v/>
      </c>
      <c r="H6" s="7" t="str">
        <f>IF(J_UTAMA[[#This Row],[ID NOTA]]="","",INDEX([4]!NOTA[TGL.NOTA],MATCH(J_UTAMA[[#This Row],[ID NOTA]],[4]!NOTA[ID],0)))</f>
        <v/>
      </c>
      <c r="I6" s="12" t="str">
        <f>IF(J_UTAMA[[#This Row],[ID NOTA]]="","",INDEX([4]!NOTA[NO.NOTA],MATCH(J_UTAMA[[#This Row],[ID NOTA]],[4]!NOTA[ID],0)))</f>
        <v/>
      </c>
      <c r="J6" s="12" t="e">
        <f ca="1">IF(J_UTAMA[[#This Row],[//]]="","",INDEX([3]!db[NB PAJAK],J_UTAMA[[#This Row],[stt]]-1))</f>
        <v>#N/A</v>
      </c>
      <c r="K6" s="6" t="e">
        <f ca="1">IF(J_UTAMA[[#This Row],[//]]="","",INDEX([4]!NOTA[C],J_UTAMA[[#This Row],[//]]-2))</f>
        <v>#N/A</v>
      </c>
      <c r="L6" s="6" t="e">
        <f ca="1">IF(J_UTAMA[[#This Row],[//]]="","",INDEX([4]!NOTA[QTY],J_UTAMA[[#This Row],[//]]-2))</f>
        <v>#N/A</v>
      </c>
      <c r="M6" s="6" t="e">
        <f ca="1">IF(J_UTAMA[[#This Row],[//]]="","",INDEX([4]!NOTA[STN],J_UTAMA[[#This Row],[//]]-2))</f>
        <v>#N/A</v>
      </c>
      <c r="N6" s="13" t="e">
        <f ca="1">IF(J_UTAMA[[#This Row],[//]]="","",INDEX([4]!NOTA[HARGA SATUAN],J_UTAMA[[#This Row],[//]]-2))</f>
        <v>#N/A</v>
      </c>
      <c r="O6" s="14" t="e">
        <f ca="1">IF(J_UTAMA[[#This Row],[//]]="","",IF(INDEX([4]!NOTA[DISC 1],J_UTAMA[[#This Row],[//]]-2)="","",INDEX([4]!NOTA[DISC 1],J_UTAMA[[#This Row],[//]]-2)))</f>
        <v>#N/A</v>
      </c>
      <c r="P6" s="14" t="e">
        <f ca="1">IF(J_UTAMA[[#This Row],[//]]="","",IF(INDEX([4]!NOTA[DISC 2],J_UTAMA[[#This Row],[//]]-2)="","",INDEX([4]!NOTA[DISC 2],J_UTAMA[[#This Row],[//]]-2)))</f>
        <v>#N/A</v>
      </c>
      <c r="Q6" s="8" t="e">
        <f ca="1">IF(J_UTAMA[[#This Row],[//]]="","",INDEX([4]!NOTA[JUMLAH],J_UTAMA[[#This Row],[//]]-2)*(100%-IF(ISNUMBER(J_UTAMA[[#This Row],[DISC 1 (%)]]),J_UTAMA[[#This Row],[DISC 1 (%)]],0)))</f>
        <v>#N/A</v>
      </c>
      <c r="R6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6" s="13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6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2" t="e">
        <f ca="1">IF(J_UTAMA[[#This Row],[//]]="","",INDEX([4]!NOTA[NAMA BARANG],J_UTAMA[[#This Row],[//]]-2))</f>
        <v>#N/A</v>
      </c>
      <c r="V6" s="12" t="e">
        <f ca="1">LOWER(SUBSTITUTE(SUBSTITUTE(SUBSTITUTE(SUBSTITUTE(SUBSTITUTE(SUBSTITUTE(SUBSTITUTE(J_UTAMA[[#This Row],[N.B.nota]]," ",""),"-",""),"(",""),")",""),".",""),",",""),"/",""))</f>
        <v>#N/A</v>
      </c>
      <c r="W6" s="12" t="e">
        <f ca="1">IF(J_UTAMA[[#This Row],[concat]]="","",MATCH(J_UTAMA[[#This Row],[concat]],[3]!db[NB NOTA_C],0)+1)</f>
        <v>#N/A</v>
      </c>
      <c r="X6" s="12" t="e">
        <f ca="1">IF(J_UTAMA[[#This Row],[N.B.nota]]="","",ADDRESS(ROW(J_UTAMA[QB]),COLUMN(J_UTAMA[QB]))&amp;":"&amp;ADDRESS(ROW(),COLUMN(J_UTAMA[QB])))</f>
        <v>#N/A</v>
      </c>
      <c r="Y6" s="12" t="e">
        <f ca="1">IF(J_UTAMA[[#This Row],[//]]="","",HYPERLINK("[..\\DB.xlsx]DB!e"&amp;MATCH(J_UTAMA[[#This Row],[concat]],[3]!db[NB NOTA_C],0)+1,"&gt;"))</f>
        <v>#N/A</v>
      </c>
    </row>
    <row r="7" spans="1:25" ht="15" customHeight="1" x14ac:dyDescent="0.25">
      <c r="A7" s="18"/>
      <c r="B7" s="6" t="str">
        <f>IF(J_UTAMA[[#This Row],[N_ID]]="","",INDEX(Table1[ID],MATCH(J_UTAMA[[#This Row],[N_ID]],Table1[N_ID],0)))</f>
        <v/>
      </c>
      <c r="C7" s="6" t="str">
        <f>IF(J_UTAMA[[#This Row],[ID NOTA]]="","",HYPERLINK("[NOTA_.xlsx]NOTA!e"&amp;INDEX([4]!PAJAK[//],MATCH(J_UTAMA[[#This Row],[ID NOTA]],[4]!PAJAK[ID],0)),"&gt;") )</f>
        <v/>
      </c>
      <c r="D7" s="6" t="str">
        <f>IF(J_UTAMA[[#This Row],[ID NOTA]]="","",INDEX(Table1[QB],MATCH(J_UTAMA[[#This Row],[ID NOTA]],Table1[ID],0)))</f>
        <v/>
      </c>
      <c r="E7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7" s="6"/>
      <c r="G7" s="7" t="str">
        <f>IF(J_UTAMA[[#This Row],[ID NOTA]]="","",INDEX([4]!NOTA[TGL_H],MATCH(J_UTAMA[[#This Row],[ID NOTA]],[4]!NOTA[ID],0)))</f>
        <v/>
      </c>
      <c r="H7" s="7" t="str">
        <f>IF(J_UTAMA[[#This Row],[ID NOTA]]="","",INDEX([4]!NOTA[TGL.NOTA],MATCH(J_UTAMA[[#This Row],[ID NOTA]],[4]!NOTA[ID],0)))</f>
        <v/>
      </c>
      <c r="I7" s="12" t="str">
        <f>IF(J_UTAMA[[#This Row],[ID NOTA]]="","",INDEX([4]!NOTA[NO.NOTA],MATCH(J_UTAMA[[#This Row],[ID NOTA]],[4]!NOTA[ID],0)))</f>
        <v/>
      </c>
      <c r="J7" s="12" t="e">
        <f ca="1">IF(J_UTAMA[[#This Row],[//]]="","",INDEX([3]!db[NB PAJAK],J_UTAMA[[#This Row],[stt]]-1))</f>
        <v>#N/A</v>
      </c>
      <c r="K7" s="6" t="e">
        <f ca="1">IF(J_UTAMA[[#This Row],[//]]="","",INDEX([4]!NOTA[C],J_UTAMA[[#This Row],[//]]-2))</f>
        <v>#N/A</v>
      </c>
      <c r="L7" s="6" t="e">
        <f ca="1">IF(J_UTAMA[[#This Row],[//]]="","",INDEX([4]!NOTA[QTY],J_UTAMA[[#This Row],[//]]-2))</f>
        <v>#N/A</v>
      </c>
      <c r="M7" s="6" t="e">
        <f ca="1">IF(J_UTAMA[[#This Row],[//]]="","",INDEX([4]!NOTA[STN],J_UTAMA[[#This Row],[//]]-2))</f>
        <v>#N/A</v>
      </c>
      <c r="N7" s="13" t="e">
        <f ca="1">IF(J_UTAMA[[#This Row],[//]]="","",INDEX([4]!NOTA[HARGA SATUAN],J_UTAMA[[#This Row],[//]]-2))</f>
        <v>#N/A</v>
      </c>
      <c r="O7" s="14" t="e">
        <f ca="1">IF(J_UTAMA[[#This Row],[//]]="","",IF(INDEX([4]!NOTA[DISC 1],J_UTAMA[[#This Row],[//]]-2)="","",INDEX([4]!NOTA[DISC 1],J_UTAMA[[#This Row],[//]]-2)))</f>
        <v>#N/A</v>
      </c>
      <c r="P7" s="14" t="e">
        <f ca="1">IF(J_UTAMA[[#This Row],[//]]="","",IF(INDEX([4]!NOTA[DISC 2],J_UTAMA[[#This Row],[//]]-2)="","",INDEX([4]!NOTA[DISC 2],J_UTAMA[[#This Row],[//]]-2)))</f>
        <v>#N/A</v>
      </c>
      <c r="Q7" s="8" t="e">
        <f ca="1">IF(J_UTAMA[[#This Row],[//]]="","",INDEX([4]!NOTA[JUMLAH],J_UTAMA[[#This Row],[//]]-2)*(100%-IF(ISNUMBER(J_UTAMA[[#This Row],[DISC 1 (%)]]),J_UTAMA[[#This Row],[DISC 1 (%)]],0)))</f>
        <v>#N/A</v>
      </c>
      <c r="R7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7" s="13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7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2" t="e">
        <f ca="1">IF(J_UTAMA[[#This Row],[//]]="","",INDEX([4]!NOTA[NAMA BARANG],J_UTAMA[[#This Row],[//]]-2))</f>
        <v>#N/A</v>
      </c>
      <c r="V7" s="12" t="e">
        <f ca="1">LOWER(SUBSTITUTE(SUBSTITUTE(SUBSTITUTE(SUBSTITUTE(SUBSTITUTE(SUBSTITUTE(SUBSTITUTE(J_UTAMA[[#This Row],[N.B.nota]]," ",""),"-",""),"(",""),")",""),".",""),",",""),"/",""))</f>
        <v>#N/A</v>
      </c>
      <c r="W7" s="12" t="e">
        <f ca="1">IF(J_UTAMA[[#This Row],[concat]]="","",MATCH(J_UTAMA[[#This Row],[concat]],[3]!db[NB NOTA_C],0)+1)</f>
        <v>#N/A</v>
      </c>
      <c r="X7" s="12" t="e">
        <f ca="1">IF(J_UTAMA[[#This Row],[N.B.nota]]="","",ADDRESS(ROW(J_UTAMA[QB]),COLUMN(J_UTAMA[QB]))&amp;":"&amp;ADDRESS(ROW(),COLUMN(J_UTAMA[QB])))</f>
        <v>#N/A</v>
      </c>
      <c r="Y7" s="12" t="e">
        <f ca="1">IF(J_UTAMA[[#This Row],[//]]="","",HYPERLINK("[..\\DB.xlsx]DB!e"&amp;MATCH(J_UTAMA[[#This Row],[concat]],[3]!db[NB NOTA_C],0)+1,"&gt;"))</f>
        <v>#N/A</v>
      </c>
    </row>
    <row r="8" spans="1:25" ht="15" customHeight="1" x14ac:dyDescent="0.25">
      <c r="A8" s="18"/>
      <c r="B8" s="6" t="str">
        <f>IF(J_UTAMA[[#This Row],[N_ID]]="","",INDEX(Table1[ID],MATCH(J_UTAMA[[#This Row],[N_ID]],Table1[N_ID],0)))</f>
        <v/>
      </c>
      <c r="C8" s="6" t="str">
        <f>IF(J_UTAMA[[#This Row],[ID NOTA]]="","",HYPERLINK("[NOTA_.xlsx]NOTA!e"&amp;INDEX([4]!PAJAK[//],MATCH(J_UTAMA[[#This Row],[ID NOTA]],[4]!PAJAK[ID],0)),"&gt;") )</f>
        <v/>
      </c>
      <c r="D8" s="6" t="str">
        <f>IF(J_UTAMA[[#This Row],[ID NOTA]]="","",INDEX(Table1[QB],MATCH(J_UTAMA[[#This Row],[ID NOTA]],Table1[ID],0)))</f>
        <v/>
      </c>
      <c r="E8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8" s="6"/>
      <c r="G8" s="7" t="str">
        <f>IF(J_UTAMA[[#This Row],[ID NOTA]]="","",INDEX([4]!NOTA[TGL_H],MATCH(J_UTAMA[[#This Row],[ID NOTA]],[4]!NOTA[ID],0)))</f>
        <v/>
      </c>
      <c r="H8" s="7" t="str">
        <f>IF(J_UTAMA[[#This Row],[ID NOTA]]="","",INDEX([4]!NOTA[TGL.NOTA],MATCH(J_UTAMA[[#This Row],[ID NOTA]],[4]!NOTA[ID],0)))</f>
        <v/>
      </c>
      <c r="I8" s="12" t="str">
        <f>IF(J_UTAMA[[#This Row],[ID NOTA]]="","",INDEX([4]!NOTA[NO.NOTA],MATCH(J_UTAMA[[#This Row],[ID NOTA]],[4]!NOTA[ID],0)))</f>
        <v/>
      </c>
      <c r="J8" s="12" t="e">
        <f ca="1">IF(J_UTAMA[[#This Row],[//]]="","",INDEX([3]!db[NB PAJAK],J_UTAMA[[#This Row],[stt]]-1))</f>
        <v>#N/A</v>
      </c>
      <c r="K8" s="6" t="e">
        <f ca="1">IF(J_UTAMA[[#This Row],[//]]="","",INDEX([4]!NOTA[C],J_UTAMA[[#This Row],[//]]-2))</f>
        <v>#N/A</v>
      </c>
      <c r="L8" s="6" t="e">
        <f ca="1">IF(J_UTAMA[[#This Row],[//]]="","",INDEX([4]!NOTA[QTY],J_UTAMA[[#This Row],[//]]-2))</f>
        <v>#N/A</v>
      </c>
      <c r="M8" s="6" t="e">
        <f ca="1">IF(J_UTAMA[[#This Row],[//]]="","",INDEX([4]!NOTA[STN],J_UTAMA[[#This Row],[//]]-2))</f>
        <v>#N/A</v>
      </c>
      <c r="N8" s="13" t="e">
        <f ca="1">IF(J_UTAMA[[#This Row],[//]]="","",INDEX([4]!NOTA[HARGA SATUAN],J_UTAMA[[#This Row],[//]]-2))</f>
        <v>#N/A</v>
      </c>
      <c r="O8" s="14" t="e">
        <f ca="1">IF(J_UTAMA[[#This Row],[//]]="","",IF(INDEX([4]!NOTA[DISC 1],J_UTAMA[[#This Row],[//]]-2)="","",INDEX([4]!NOTA[DISC 1],J_UTAMA[[#This Row],[//]]-2)))</f>
        <v>#N/A</v>
      </c>
      <c r="P8" s="14" t="e">
        <f ca="1">IF(J_UTAMA[[#This Row],[//]]="","",IF(INDEX([4]!NOTA[DISC 2],J_UTAMA[[#This Row],[//]]-2)="","",INDEX([4]!NOTA[DISC 2],J_UTAMA[[#This Row],[//]]-2)))</f>
        <v>#N/A</v>
      </c>
      <c r="Q8" s="8" t="e">
        <f ca="1">IF(J_UTAMA[[#This Row],[//]]="","",INDEX([4]!NOTA[JUMLAH],J_UTAMA[[#This Row],[//]]-2)*(100%-IF(ISNUMBER(J_UTAMA[[#This Row],[DISC 1 (%)]]),J_UTAMA[[#This Row],[DISC 1 (%)]],0)))</f>
        <v>#N/A</v>
      </c>
      <c r="R8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8" s="13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8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2" t="e">
        <f ca="1">IF(J_UTAMA[[#This Row],[//]]="","",INDEX([4]!NOTA[NAMA BARANG],J_UTAMA[[#This Row],[//]]-2))</f>
        <v>#N/A</v>
      </c>
      <c r="V8" s="12" t="e">
        <f ca="1">LOWER(SUBSTITUTE(SUBSTITUTE(SUBSTITUTE(SUBSTITUTE(SUBSTITUTE(SUBSTITUTE(SUBSTITUTE(J_UTAMA[[#This Row],[N.B.nota]]," ",""),"-",""),"(",""),")",""),".",""),",",""),"/",""))</f>
        <v>#N/A</v>
      </c>
      <c r="W8" s="12" t="e">
        <f ca="1">IF(J_UTAMA[[#This Row],[concat]]="","",MATCH(J_UTAMA[[#This Row],[concat]],[3]!db[NB NOTA_C],0)+1)</f>
        <v>#N/A</v>
      </c>
      <c r="X8" s="12" t="e">
        <f ca="1">IF(J_UTAMA[[#This Row],[N.B.nota]]="","",ADDRESS(ROW(J_UTAMA[QB]),COLUMN(J_UTAMA[QB]))&amp;":"&amp;ADDRESS(ROW(),COLUMN(J_UTAMA[QB])))</f>
        <v>#N/A</v>
      </c>
      <c r="Y8" s="12" t="e">
        <f ca="1">IF(J_UTAMA[[#This Row],[//]]="","",HYPERLINK("[..\\DB.xlsx]DB!e"&amp;MATCH(J_UTAMA[[#This Row],[concat]],[3]!db[NB NOTA_C],0)+1,"&gt;"))</f>
        <v>#N/A</v>
      </c>
    </row>
    <row r="9" spans="1:25" ht="15" customHeight="1" x14ac:dyDescent="0.25">
      <c r="A9" s="18"/>
      <c r="B9" s="6" t="str">
        <f>IF(J_UTAMA[[#This Row],[N_ID]]="","",INDEX(Table1[ID],MATCH(J_UTAMA[[#This Row],[N_ID]],Table1[N_ID],0)))</f>
        <v/>
      </c>
      <c r="C9" s="6" t="str">
        <f>IF(J_UTAMA[[#This Row],[ID NOTA]]="","",HYPERLINK("[NOTA_.xlsx]NOTA!e"&amp;INDEX([4]!PAJAK[//],MATCH(J_UTAMA[[#This Row],[ID NOTA]],[4]!PAJAK[ID],0)),"&gt;") )</f>
        <v/>
      </c>
      <c r="D9" s="6" t="str">
        <f>IF(J_UTAMA[[#This Row],[ID NOTA]]="","",INDEX(Table1[QB],MATCH(J_UTAMA[[#This Row],[ID NOTA]],Table1[ID],0)))</f>
        <v/>
      </c>
      <c r="E9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9" s="6"/>
      <c r="G9" s="7" t="str">
        <f>IF(J_UTAMA[[#This Row],[ID NOTA]]="","",INDEX([4]!NOTA[TGL_H],MATCH(J_UTAMA[[#This Row],[ID NOTA]],[4]!NOTA[ID],0)))</f>
        <v/>
      </c>
      <c r="H9" s="7" t="str">
        <f>IF(J_UTAMA[[#This Row],[ID NOTA]]="","",INDEX([4]!NOTA[TGL.NOTA],MATCH(J_UTAMA[[#This Row],[ID NOTA]],[4]!NOTA[ID],0)))</f>
        <v/>
      </c>
      <c r="I9" s="12" t="str">
        <f>IF(J_UTAMA[[#This Row],[ID NOTA]]="","",INDEX([4]!NOTA[NO.NOTA],MATCH(J_UTAMA[[#This Row],[ID NOTA]],[4]!NOTA[ID],0)))</f>
        <v/>
      </c>
      <c r="J9" s="12" t="e">
        <f ca="1">IF(J_UTAMA[[#This Row],[//]]="","",INDEX([3]!db[NB PAJAK],J_UTAMA[[#This Row],[stt]]-1))</f>
        <v>#N/A</v>
      </c>
      <c r="K9" s="6" t="e">
        <f ca="1">IF(J_UTAMA[[#This Row],[//]]="","",INDEX([4]!NOTA[C],J_UTAMA[[#This Row],[//]]-2))</f>
        <v>#N/A</v>
      </c>
      <c r="L9" s="6" t="e">
        <f ca="1">IF(J_UTAMA[[#This Row],[//]]="","",INDEX([4]!NOTA[QTY],J_UTAMA[[#This Row],[//]]-2))</f>
        <v>#N/A</v>
      </c>
      <c r="M9" s="6" t="e">
        <f ca="1">IF(J_UTAMA[[#This Row],[//]]="","",INDEX([4]!NOTA[STN],J_UTAMA[[#This Row],[//]]-2))</f>
        <v>#N/A</v>
      </c>
      <c r="N9" s="13" t="e">
        <f ca="1">IF(J_UTAMA[[#This Row],[//]]="","",INDEX([4]!NOTA[HARGA SATUAN],J_UTAMA[[#This Row],[//]]-2))</f>
        <v>#N/A</v>
      </c>
      <c r="O9" s="14" t="e">
        <f ca="1">IF(J_UTAMA[[#This Row],[//]]="","",IF(INDEX([4]!NOTA[DISC 1],J_UTAMA[[#This Row],[//]]-2)="","",INDEX([4]!NOTA[DISC 1],J_UTAMA[[#This Row],[//]]-2)))</f>
        <v>#N/A</v>
      </c>
      <c r="P9" s="14" t="e">
        <f ca="1">IF(J_UTAMA[[#This Row],[//]]="","",IF(INDEX([4]!NOTA[DISC 2],J_UTAMA[[#This Row],[//]]-2)="","",INDEX([4]!NOTA[DISC 2],J_UTAMA[[#This Row],[//]]-2)))</f>
        <v>#N/A</v>
      </c>
      <c r="Q9" s="8" t="e">
        <f ca="1">IF(J_UTAMA[[#This Row],[//]]="","",INDEX([4]!NOTA[JUMLAH],J_UTAMA[[#This Row],[//]]-2)*(100%-IF(ISNUMBER(J_UTAMA[[#This Row],[DISC 1 (%)]]),J_UTAMA[[#This Row],[DISC 1 (%)]],0)))</f>
        <v>#N/A</v>
      </c>
      <c r="R9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9" s="13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9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2" t="e">
        <f ca="1">IF(J_UTAMA[[#This Row],[//]]="","",INDEX([4]!NOTA[NAMA BARANG],J_UTAMA[[#This Row],[//]]-2))</f>
        <v>#N/A</v>
      </c>
      <c r="V9" s="12" t="e">
        <f ca="1">LOWER(SUBSTITUTE(SUBSTITUTE(SUBSTITUTE(SUBSTITUTE(SUBSTITUTE(SUBSTITUTE(SUBSTITUTE(J_UTAMA[[#This Row],[N.B.nota]]," ",""),"-",""),"(",""),")",""),".",""),",",""),"/",""))</f>
        <v>#N/A</v>
      </c>
      <c r="W9" s="12" t="e">
        <f ca="1">IF(J_UTAMA[[#This Row],[concat]]="","",MATCH(J_UTAMA[[#This Row],[concat]],[3]!db[NB NOTA_C],0)+1)</f>
        <v>#N/A</v>
      </c>
      <c r="X9" s="12" t="e">
        <f ca="1">IF(J_UTAMA[[#This Row],[N.B.nota]]="","",ADDRESS(ROW(J_UTAMA[QB]),COLUMN(J_UTAMA[QB]))&amp;":"&amp;ADDRESS(ROW(),COLUMN(J_UTAMA[QB])))</f>
        <v>#N/A</v>
      </c>
      <c r="Y9" s="12" t="e">
        <f ca="1">IF(J_UTAMA[[#This Row],[//]]="","",HYPERLINK("[..\\DB.xlsx]DB!e"&amp;MATCH(J_UTAMA[[#This Row],[concat]],[3]!db[NB NOTA_C],0)+1,"&gt;"))</f>
        <v>#N/A</v>
      </c>
    </row>
    <row r="10" spans="1:25" ht="15" customHeight="1" x14ac:dyDescent="0.25">
      <c r="A10" s="18"/>
      <c r="B10" s="6" t="str">
        <f>IF(J_UTAMA[[#This Row],[N_ID]]="","",INDEX(Table1[ID],MATCH(J_UTAMA[[#This Row],[N_ID]],Table1[N_ID],0)))</f>
        <v/>
      </c>
      <c r="C10" s="6" t="str">
        <f>IF(J_UTAMA[[#This Row],[ID NOTA]]="","",HYPERLINK("[NOTA_.xlsx]NOTA!e"&amp;INDEX([4]!PAJAK[//],MATCH(J_UTAMA[[#This Row],[ID NOTA]],[4]!PAJAK[ID],0)),"&gt;") )</f>
        <v/>
      </c>
      <c r="D10" s="6" t="str">
        <f>IF(J_UTAMA[[#This Row],[ID NOTA]]="","",INDEX(Table1[QB],MATCH(J_UTAMA[[#This Row],[ID NOTA]],Table1[ID],0)))</f>
        <v/>
      </c>
      <c r="E10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0" s="6"/>
      <c r="G10" s="7" t="str">
        <f>IF(J_UTAMA[[#This Row],[ID NOTA]]="","",INDEX([4]!NOTA[TGL_H],MATCH(J_UTAMA[[#This Row],[ID NOTA]],[4]!NOTA[ID],0)))</f>
        <v/>
      </c>
      <c r="H10" s="7" t="str">
        <f>IF(J_UTAMA[[#This Row],[ID NOTA]]="","",INDEX([4]!NOTA[TGL.NOTA],MATCH(J_UTAMA[[#This Row],[ID NOTA]],[4]!NOTA[ID],0)))</f>
        <v/>
      </c>
      <c r="I10" s="12" t="str">
        <f>IF(J_UTAMA[[#This Row],[ID NOTA]]="","",INDEX([4]!NOTA[NO.NOTA],MATCH(J_UTAMA[[#This Row],[ID NOTA]],[4]!NOTA[ID],0)))</f>
        <v/>
      </c>
      <c r="J10" s="12" t="e">
        <f ca="1">IF(J_UTAMA[[#This Row],[//]]="","",INDEX([3]!db[NB PAJAK],J_UTAMA[[#This Row],[stt]]-1))</f>
        <v>#N/A</v>
      </c>
      <c r="K10" s="6" t="e">
        <f ca="1">IF(J_UTAMA[[#This Row],[//]]="","",INDEX([4]!NOTA[C],J_UTAMA[[#This Row],[//]]-2))</f>
        <v>#N/A</v>
      </c>
      <c r="L10" s="6" t="e">
        <f ca="1">IF(J_UTAMA[[#This Row],[//]]="","",INDEX([4]!NOTA[QTY],J_UTAMA[[#This Row],[//]]-2))</f>
        <v>#N/A</v>
      </c>
      <c r="M10" s="6" t="e">
        <f ca="1">IF(J_UTAMA[[#This Row],[//]]="","",INDEX([4]!NOTA[STN],J_UTAMA[[#This Row],[//]]-2))</f>
        <v>#N/A</v>
      </c>
      <c r="N10" s="13" t="e">
        <f ca="1">IF(J_UTAMA[[#This Row],[//]]="","",INDEX([4]!NOTA[HARGA SATUAN],J_UTAMA[[#This Row],[//]]-2))</f>
        <v>#N/A</v>
      </c>
      <c r="O10" s="14" t="e">
        <f ca="1">IF(J_UTAMA[[#This Row],[//]]="","",IF(INDEX([4]!NOTA[DISC 1],J_UTAMA[[#This Row],[//]]-2)="","",INDEX([4]!NOTA[DISC 1],J_UTAMA[[#This Row],[//]]-2)))</f>
        <v>#N/A</v>
      </c>
      <c r="P10" s="14" t="e">
        <f ca="1">IF(J_UTAMA[[#This Row],[//]]="","",IF(INDEX([4]!NOTA[DISC 2],J_UTAMA[[#This Row],[//]]-2)="","",INDEX([4]!NOTA[DISC 2],J_UTAMA[[#This Row],[//]]-2)))</f>
        <v>#N/A</v>
      </c>
      <c r="Q10" s="8" t="e">
        <f ca="1">IF(J_UTAMA[[#This Row],[//]]="","",INDEX([4]!NOTA[JUMLAH],J_UTAMA[[#This Row],[//]]-2)*(100%-IF(ISNUMBER(J_UTAMA[[#This Row],[DISC 1 (%)]]),J_UTAMA[[#This Row],[DISC 1 (%)]],0)))</f>
        <v>#N/A</v>
      </c>
      <c r="R10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0" s="13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0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2" t="e">
        <f ca="1">IF(J_UTAMA[[#This Row],[//]]="","",INDEX([4]!NOTA[NAMA BARANG],J_UTAMA[[#This Row],[//]]-2))</f>
        <v>#N/A</v>
      </c>
      <c r="V10" s="12" t="e">
        <f ca="1">LOWER(SUBSTITUTE(SUBSTITUTE(SUBSTITUTE(SUBSTITUTE(SUBSTITUTE(SUBSTITUTE(SUBSTITUTE(J_UTAMA[[#This Row],[N.B.nota]]," ",""),"-",""),"(",""),")",""),".",""),",",""),"/",""))</f>
        <v>#N/A</v>
      </c>
      <c r="W10" s="12" t="e">
        <f ca="1">IF(J_UTAMA[[#This Row],[concat]]="","",MATCH(J_UTAMA[[#This Row],[concat]],[3]!db[NB NOTA_C],0)+1)</f>
        <v>#N/A</v>
      </c>
      <c r="X10" s="12" t="e">
        <f ca="1">IF(J_UTAMA[[#This Row],[N.B.nota]]="","",ADDRESS(ROW(J_UTAMA[QB]),COLUMN(J_UTAMA[QB]))&amp;":"&amp;ADDRESS(ROW(),COLUMN(J_UTAMA[QB])))</f>
        <v>#N/A</v>
      </c>
      <c r="Y10" s="12" t="e">
        <f ca="1">IF(J_UTAMA[[#This Row],[//]]="","",HYPERLINK("[..\\DB.xlsx]DB!e"&amp;MATCH(J_UTAMA[[#This Row],[concat]],[3]!db[NB NOTA_C],0)+1,"&gt;"))</f>
        <v>#N/A</v>
      </c>
    </row>
    <row r="11" spans="1:25" ht="15" customHeight="1" x14ac:dyDescent="0.25">
      <c r="A11" s="18"/>
      <c r="B11" s="6" t="str">
        <f>IF(J_UTAMA[[#This Row],[N_ID]]="","",INDEX(Table1[ID],MATCH(J_UTAMA[[#This Row],[N_ID]],Table1[N_ID],0)))</f>
        <v/>
      </c>
      <c r="C11" s="6" t="str">
        <f>IF(J_UTAMA[[#This Row],[ID NOTA]]="","",HYPERLINK("[NOTA_.xlsx]NOTA!e"&amp;INDEX([4]!PAJAK[//],MATCH(J_UTAMA[[#This Row],[ID NOTA]],[4]!PAJAK[ID],0)),"&gt;") )</f>
        <v/>
      </c>
      <c r="D11" s="6" t="str">
        <f>IF(J_UTAMA[[#This Row],[ID NOTA]]="","",INDEX(Table1[QB],MATCH(J_UTAMA[[#This Row],[ID NOTA]],Table1[ID],0)))</f>
        <v/>
      </c>
      <c r="E11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1" s="6"/>
      <c r="G11" s="7" t="str">
        <f>IF(J_UTAMA[[#This Row],[ID NOTA]]="","",INDEX([4]!NOTA[TGL_H],MATCH(J_UTAMA[[#This Row],[ID NOTA]],[4]!NOTA[ID],0)))</f>
        <v/>
      </c>
      <c r="H11" s="7" t="str">
        <f>IF(J_UTAMA[[#This Row],[ID NOTA]]="","",INDEX([4]!NOTA[TGL.NOTA],MATCH(J_UTAMA[[#This Row],[ID NOTA]],[4]!NOTA[ID],0)))</f>
        <v/>
      </c>
      <c r="I11" s="12" t="str">
        <f>IF(J_UTAMA[[#This Row],[ID NOTA]]="","",INDEX([4]!NOTA[NO.NOTA],MATCH(J_UTAMA[[#This Row],[ID NOTA]],[4]!NOTA[ID],0)))</f>
        <v/>
      </c>
      <c r="J11" s="12" t="e">
        <f ca="1">IF(J_UTAMA[[#This Row],[//]]="","",INDEX([3]!db[NB PAJAK],J_UTAMA[[#This Row],[stt]]-1))</f>
        <v>#N/A</v>
      </c>
      <c r="K11" s="6" t="e">
        <f ca="1">IF(J_UTAMA[[#This Row],[//]]="","",INDEX([4]!NOTA[C],J_UTAMA[[#This Row],[//]]-2))</f>
        <v>#N/A</v>
      </c>
      <c r="L11" s="6" t="e">
        <f ca="1">IF(J_UTAMA[[#This Row],[//]]="","",INDEX([4]!NOTA[QTY],J_UTAMA[[#This Row],[//]]-2))</f>
        <v>#N/A</v>
      </c>
      <c r="M11" s="6" t="e">
        <f ca="1">IF(J_UTAMA[[#This Row],[//]]="","",INDEX([4]!NOTA[STN],J_UTAMA[[#This Row],[//]]-2))</f>
        <v>#N/A</v>
      </c>
      <c r="N11" s="13" t="e">
        <f ca="1">IF(J_UTAMA[[#This Row],[//]]="","",INDEX([4]!NOTA[HARGA SATUAN],J_UTAMA[[#This Row],[//]]-2))</f>
        <v>#N/A</v>
      </c>
      <c r="O11" s="14" t="e">
        <f ca="1">IF(J_UTAMA[[#This Row],[//]]="","",IF(INDEX([4]!NOTA[DISC 1],J_UTAMA[[#This Row],[//]]-2)="","",INDEX([4]!NOTA[DISC 1],J_UTAMA[[#This Row],[//]]-2)))</f>
        <v>#N/A</v>
      </c>
      <c r="P11" s="14" t="e">
        <f ca="1">IF(J_UTAMA[[#This Row],[//]]="","",IF(INDEX([4]!NOTA[DISC 2],J_UTAMA[[#This Row],[//]]-2)="","",INDEX([4]!NOTA[DISC 2],J_UTAMA[[#This Row],[//]]-2)))</f>
        <v>#N/A</v>
      </c>
      <c r="Q11" s="8" t="e">
        <f ca="1">IF(J_UTAMA[[#This Row],[//]]="","",INDEX([4]!NOTA[JUMLAH],J_UTAMA[[#This Row],[//]]-2)*(100%-IF(ISNUMBER(J_UTAMA[[#This Row],[DISC 1 (%)]]),J_UTAMA[[#This Row],[DISC 1 (%)]],0)))</f>
        <v>#N/A</v>
      </c>
      <c r="R11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1" s="13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1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2" t="e">
        <f ca="1">IF(J_UTAMA[[#This Row],[//]]="","",INDEX([4]!NOTA[NAMA BARANG],J_UTAMA[[#This Row],[//]]-2))</f>
        <v>#N/A</v>
      </c>
      <c r="V11" s="12" t="e">
        <f ca="1">LOWER(SUBSTITUTE(SUBSTITUTE(SUBSTITUTE(SUBSTITUTE(SUBSTITUTE(SUBSTITUTE(SUBSTITUTE(J_UTAMA[[#This Row],[N.B.nota]]," ",""),"-",""),"(",""),")",""),".",""),",",""),"/",""))</f>
        <v>#N/A</v>
      </c>
      <c r="W11" s="12" t="e">
        <f ca="1">IF(J_UTAMA[[#This Row],[concat]]="","",MATCH(J_UTAMA[[#This Row],[concat]],[3]!db[NB NOTA_C],0)+1)</f>
        <v>#N/A</v>
      </c>
      <c r="X11" s="12" t="e">
        <f ca="1">IF(J_UTAMA[[#This Row],[N.B.nota]]="","",ADDRESS(ROW(J_UTAMA[QB]),COLUMN(J_UTAMA[QB]))&amp;":"&amp;ADDRESS(ROW(),COLUMN(J_UTAMA[QB])))</f>
        <v>#N/A</v>
      </c>
      <c r="Y11" s="12" t="e">
        <f ca="1">IF(J_UTAMA[[#This Row],[//]]="","",HYPERLINK("[..\\DB.xlsx]DB!e"&amp;MATCH(J_UTAMA[[#This Row],[concat]],[3]!db[NB NOTA_C],0)+1,"&gt;"))</f>
        <v>#N/A</v>
      </c>
    </row>
    <row r="12" spans="1:25" ht="15" customHeight="1" x14ac:dyDescent="0.25">
      <c r="A12" s="18"/>
      <c r="B12" s="6" t="str">
        <f>IF(J_UTAMA[[#This Row],[N_ID]]="","",INDEX(Table1[ID],MATCH(J_UTAMA[[#This Row],[N_ID]],Table1[N_ID],0)))</f>
        <v/>
      </c>
      <c r="C12" s="6" t="str">
        <f>IF(J_UTAMA[[#This Row],[ID NOTA]]="","",HYPERLINK("[NOTA_.xlsx]NOTA!e"&amp;INDEX([4]!PAJAK[//],MATCH(J_UTAMA[[#This Row],[ID NOTA]],[4]!PAJAK[ID],0)),"&gt;") )</f>
        <v/>
      </c>
      <c r="D12" s="6" t="str">
        <f>IF(J_UTAMA[[#This Row],[ID NOTA]]="","",INDEX(Table1[QB],MATCH(J_UTAMA[[#This Row],[ID NOTA]],Table1[ID],0)))</f>
        <v/>
      </c>
      <c r="E12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2" s="6"/>
      <c r="G12" s="7" t="str">
        <f>IF(J_UTAMA[[#This Row],[ID NOTA]]="","",INDEX([4]!NOTA[TGL_H],MATCH(J_UTAMA[[#This Row],[ID NOTA]],[4]!NOTA[ID],0)))</f>
        <v/>
      </c>
      <c r="H12" s="7" t="str">
        <f>IF(J_UTAMA[[#This Row],[ID NOTA]]="","",INDEX([4]!NOTA[TGL.NOTA],MATCH(J_UTAMA[[#This Row],[ID NOTA]],[4]!NOTA[ID],0)))</f>
        <v/>
      </c>
      <c r="I12" s="12" t="str">
        <f>IF(J_UTAMA[[#This Row],[ID NOTA]]="","",INDEX([4]!NOTA[NO.NOTA],MATCH(J_UTAMA[[#This Row],[ID NOTA]],[4]!NOTA[ID],0)))</f>
        <v/>
      </c>
      <c r="J12" s="12" t="e">
        <f ca="1">IF(J_UTAMA[[#This Row],[//]]="","",INDEX([3]!db[NB PAJAK],J_UTAMA[[#This Row],[stt]]-1))</f>
        <v>#N/A</v>
      </c>
      <c r="K12" s="6" t="e">
        <f ca="1">IF(J_UTAMA[[#This Row],[//]]="","",INDEX([4]!NOTA[C],J_UTAMA[[#This Row],[//]]-2))</f>
        <v>#N/A</v>
      </c>
      <c r="L12" s="6" t="e">
        <f ca="1">IF(J_UTAMA[[#This Row],[//]]="","",INDEX([4]!NOTA[QTY],J_UTAMA[[#This Row],[//]]-2))</f>
        <v>#N/A</v>
      </c>
      <c r="M12" s="6" t="e">
        <f ca="1">IF(J_UTAMA[[#This Row],[//]]="","",INDEX([4]!NOTA[STN],J_UTAMA[[#This Row],[//]]-2))</f>
        <v>#N/A</v>
      </c>
      <c r="N12" s="13" t="e">
        <f ca="1">IF(J_UTAMA[[#This Row],[//]]="","",INDEX([4]!NOTA[HARGA SATUAN],J_UTAMA[[#This Row],[//]]-2))</f>
        <v>#N/A</v>
      </c>
      <c r="O12" s="14" t="e">
        <f ca="1">IF(J_UTAMA[[#This Row],[//]]="","",IF(INDEX([4]!NOTA[DISC 1],J_UTAMA[[#This Row],[//]]-2)="","",INDEX([4]!NOTA[DISC 1],J_UTAMA[[#This Row],[//]]-2)))</f>
        <v>#N/A</v>
      </c>
      <c r="P12" s="14" t="e">
        <f ca="1">IF(J_UTAMA[[#This Row],[//]]="","",IF(INDEX([4]!NOTA[DISC 2],J_UTAMA[[#This Row],[//]]-2)="","",INDEX([4]!NOTA[DISC 2],J_UTAMA[[#This Row],[//]]-2)))</f>
        <v>#N/A</v>
      </c>
      <c r="Q12" s="8" t="e">
        <f ca="1">IF(J_UTAMA[[#This Row],[//]]="","",INDEX([4]!NOTA[JUMLAH],J_UTAMA[[#This Row],[//]]-2)*(100%-IF(ISNUMBER(J_UTAMA[[#This Row],[DISC 1 (%)]]),J_UTAMA[[#This Row],[DISC 1 (%)]],0)))</f>
        <v>#N/A</v>
      </c>
      <c r="R12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2" s="13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2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2" t="e">
        <f ca="1">IF(J_UTAMA[[#This Row],[//]]="","",INDEX([4]!NOTA[NAMA BARANG],J_UTAMA[[#This Row],[//]]-2))</f>
        <v>#N/A</v>
      </c>
      <c r="V12" s="12" t="e">
        <f ca="1">LOWER(SUBSTITUTE(SUBSTITUTE(SUBSTITUTE(SUBSTITUTE(SUBSTITUTE(SUBSTITUTE(SUBSTITUTE(J_UTAMA[[#This Row],[N.B.nota]]," ",""),"-",""),"(",""),")",""),".",""),",",""),"/",""))</f>
        <v>#N/A</v>
      </c>
      <c r="W12" s="12" t="e">
        <f ca="1">IF(J_UTAMA[[#This Row],[concat]]="","",MATCH(J_UTAMA[[#This Row],[concat]],[3]!db[NB NOTA_C],0)+1)</f>
        <v>#N/A</v>
      </c>
      <c r="X12" s="12" t="e">
        <f ca="1">IF(J_UTAMA[[#This Row],[N.B.nota]]="","",ADDRESS(ROW(J_UTAMA[QB]),COLUMN(J_UTAMA[QB]))&amp;":"&amp;ADDRESS(ROW(),COLUMN(J_UTAMA[QB])))</f>
        <v>#N/A</v>
      </c>
      <c r="Y12" s="12" t="e">
        <f ca="1">IF(J_UTAMA[[#This Row],[//]]="","",HYPERLINK("[..\\DB.xlsx]DB!e"&amp;MATCH(J_UTAMA[[#This Row],[concat]],[3]!db[NB NOTA_C],0)+1,"&gt;"))</f>
        <v>#N/A</v>
      </c>
    </row>
    <row r="13" spans="1:25" ht="15" customHeight="1" x14ac:dyDescent="0.25">
      <c r="A13" s="18"/>
      <c r="B13" s="6" t="str">
        <f>IF(J_UTAMA[[#This Row],[N_ID]]="","",INDEX(Table1[ID],MATCH(J_UTAMA[[#This Row],[N_ID]],Table1[N_ID],0)))</f>
        <v/>
      </c>
      <c r="C13" s="6" t="str">
        <f>IF(J_UTAMA[[#This Row],[ID NOTA]]="","",HYPERLINK("[NOTA_.xlsx]NOTA!e"&amp;INDEX([4]!PAJAK[//],MATCH(J_UTAMA[[#This Row],[ID NOTA]],[4]!PAJAK[ID],0)),"&gt;") )</f>
        <v/>
      </c>
      <c r="D13" s="6" t="str">
        <f>IF(J_UTAMA[[#This Row],[ID NOTA]]="","",INDEX(Table1[QB],MATCH(J_UTAMA[[#This Row],[ID NOTA]],Table1[ID],0)))</f>
        <v/>
      </c>
      <c r="E13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3" s="6"/>
      <c r="G13" s="7" t="str">
        <f>IF(J_UTAMA[[#This Row],[ID NOTA]]="","",INDEX([4]!NOTA[TGL_H],MATCH(J_UTAMA[[#This Row],[ID NOTA]],[4]!NOTA[ID],0)))</f>
        <v/>
      </c>
      <c r="H13" s="7" t="str">
        <f>IF(J_UTAMA[[#This Row],[ID NOTA]]="","",INDEX([4]!NOTA[TGL.NOTA],MATCH(J_UTAMA[[#This Row],[ID NOTA]],[4]!NOTA[ID],0)))</f>
        <v/>
      </c>
      <c r="I13" s="12" t="str">
        <f>IF(J_UTAMA[[#This Row],[ID NOTA]]="","",INDEX([4]!NOTA[NO.NOTA],MATCH(J_UTAMA[[#This Row],[ID NOTA]],[4]!NOTA[ID],0)))</f>
        <v/>
      </c>
      <c r="J13" s="12" t="e">
        <f ca="1">IF(J_UTAMA[[#This Row],[//]]="","",INDEX([3]!db[NB PAJAK],J_UTAMA[[#This Row],[stt]]-1))</f>
        <v>#N/A</v>
      </c>
      <c r="K13" s="6" t="e">
        <f ca="1">IF(J_UTAMA[[#This Row],[//]]="","",INDEX([4]!NOTA[C],J_UTAMA[[#This Row],[//]]-2))</f>
        <v>#N/A</v>
      </c>
      <c r="L13" s="6" t="e">
        <f ca="1">IF(J_UTAMA[[#This Row],[//]]="","",INDEX([4]!NOTA[QTY],J_UTAMA[[#This Row],[//]]-2))</f>
        <v>#N/A</v>
      </c>
      <c r="M13" s="6" t="e">
        <f ca="1">IF(J_UTAMA[[#This Row],[//]]="","",INDEX([4]!NOTA[STN],J_UTAMA[[#This Row],[//]]-2))</f>
        <v>#N/A</v>
      </c>
      <c r="N13" s="13" t="e">
        <f ca="1">IF(J_UTAMA[[#This Row],[//]]="","",INDEX([4]!NOTA[HARGA SATUAN],J_UTAMA[[#This Row],[//]]-2))</f>
        <v>#N/A</v>
      </c>
      <c r="O13" s="14" t="e">
        <f ca="1">IF(J_UTAMA[[#This Row],[//]]="","",IF(INDEX([4]!NOTA[DISC 1],J_UTAMA[[#This Row],[//]]-2)="","",INDEX([4]!NOTA[DISC 1],J_UTAMA[[#This Row],[//]]-2)))</f>
        <v>#N/A</v>
      </c>
      <c r="P13" s="14" t="e">
        <f ca="1">IF(J_UTAMA[[#This Row],[//]]="","",IF(INDEX([4]!NOTA[DISC 2],J_UTAMA[[#This Row],[//]]-2)="","",INDEX([4]!NOTA[DISC 2],J_UTAMA[[#This Row],[//]]-2)))</f>
        <v>#N/A</v>
      </c>
      <c r="Q13" s="8" t="e">
        <f ca="1">IF(J_UTAMA[[#This Row],[//]]="","",INDEX([4]!NOTA[JUMLAH],J_UTAMA[[#This Row],[//]]-2)*(100%-IF(ISNUMBER(J_UTAMA[[#This Row],[DISC 1 (%)]]),J_UTAMA[[#This Row],[DISC 1 (%)]],0)))</f>
        <v>#N/A</v>
      </c>
      <c r="R13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3" s="13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3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2" t="e">
        <f ca="1">IF(J_UTAMA[[#This Row],[//]]="","",INDEX([4]!NOTA[NAMA BARANG],J_UTAMA[[#This Row],[//]]-2))</f>
        <v>#N/A</v>
      </c>
      <c r="V13" s="12" t="e">
        <f ca="1">LOWER(SUBSTITUTE(SUBSTITUTE(SUBSTITUTE(SUBSTITUTE(SUBSTITUTE(SUBSTITUTE(SUBSTITUTE(J_UTAMA[[#This Row],[N.B.nota]]," ",""),"-",""),"(",""),")",""),".",""),",",""),"/",""))</f>
        <v>#N/A</v>
      </c>
      <c r="W13" s="12" t="e">
        <f ca="1">IF(J_UTAMA[[#This Row],[concat]]="","",MATCH(J_UTAMA[[#This Row],[concat]],[3]!db[NB NOTA_C],0)+1)</f>
        <v>#N/A</v>
      </c>
      <c r="X13" s="12" t="e">
        <f ca="1">IF(J_UTAMA[[#This Row],[N.B.nota]]="","",ADDRESS(ROW(J_UTAMA[QB]),COLUMN(J_UTAMA[QB]))&amp;":"&amp;ADDRESS(ROW(),COLUMN(J_UTAMA[QB])))</f>
        <v>#N/A</v>
      </c>
      <c r="Y13" s="12" t="e">
        <f ca="1">IF(J_UTAMA[[#This Row],[//]]="","",HYPERLINK("[..\\DB.xlsx]DB!e"&amp;MATCH(J_UTAMA[[#This Row],[concat]],[3]!db[NB NOTA_C],0)+1,"&gt;"))</f>
        <v>#N/A</v>
      </c>
    </row>
    <row r="14" spans="1:25" ht="15" customHeight="1" x14ac:dyDescent="0.25">
      <c r="A14" s="12"/>
      <c r="B14" s="6" t="str">
        <f>IF(J_UTAMA[[#This Row],[N_ID]]="","",INDEX(Table1[ID],MATCH(J_UTAMA[[#This Row],[N_ID]],Table1[N_ID],0)))</f>
        <v/>
      </c>
      <c r="C14" s="6" t="str">
        <f>IF(J_UTAMA[[#This Row],[ID NOTA]]="","",HYPERLINK("[NOTA_.xlsx]NOTA!e"&amp;INDEX([4]!PAJAK[//],MATCH(J_UTAMA[[#This Row],[ID NOTA]],[4]!PAJAK[ID],0)),"&gt;") )</f>
        <v/>
      </c>
      <c r="D14" s="6" t="str">
        <f>IF(J_UTAMA[[#This Row],[ID NOTA]]="","",INDEX(Table1[QB],MATCH(J_UTAMA[[#This Row],[ID NOTA]],Table1[ID],0)))</f>
        <v/>
      </c>
      <c r="E14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4" s="6"/>
      <c r="G14" s="7" t="str">
        <f>IF(J_UTAMA[[#This Row],[ID NOTA]]="","",INDEX([4]!NOTA[TGL_H],MATCH(J_UTAMA[[#This Row],[ID NOTA]],[4]!NOTA[ID],0)))</f>
        <v/>
      </c>
      <c r="H14" s="7" t="str">
        <f>IF(J_UTAMA[[#This Row],[ID NOTA]]="","",INDEX([4]!NOTA[TGL.NOTA],MATCH(J_UTAMA[[#This Row],[ID NOTA]],[4]!NOTA[ID],0)))</f>
        <v/>
      </c>
      <c r="I14" s="12" t="str">
        <f>IF(J_UTAMA[[#This Row],[ID NOTA]]="","",INDEX([4]!NOTA[NO.NOTA],MATCH(J_UTAMA[[#This Row],[ID NOTA]],[4]!NOTA[ID],0)))</f>
        <v/>
      </c>
      <c r="J14" s="12" t="e">
        <f ca="1">IF(J_UTAMA[[#This Row],[//]]="","",INDEX([3]!db[NB PAJAK],J_UTAMA[[#This Row],[stt]]-1))</f>
        <v>#N/A</v>
      </c>
      <c r="K14" s="6" t="e">
        <f ca="1">IF(J_UTAMA[[#This Row],[//]]="","",INDEX([4]!NOTA[C],J_UTAMA[[#This Row],[//]]-2))</f>
        <v>#N/A</v>
      </c>
      <c r="L14" s="6" t="e">
        <f ca="1">IF(J_UTAMA[[#This Row],[//]]="","",INDEX([4]!NOTA[QTY],J_UTAMA[[#This Row],[//]]-2))</f>
        <v>#N/A</v>
      </c>
      <c r="M14" s="6" t="e">
        <f ca="1">IF(J_UTAMA[[#This Row],[//]]="","",INDEX([4]!NOTA[STN],J_UTAMA[[#This Row],[//]]-2))</f>
        <v>#N/A</v>
      </c>
      <c r="N14" s="13" t="e">
        <f ca="1">IF(J_UTAMA[[#This Row],[//]]="","",INDEX([4]!NOTA[HARGA SATUAN],J_UTAMA[[#This Row],[//]]-2))</f>
        <v>#N/A</v>
      </c>
      <c r="O14" s="9" t="e">
        <f ca="1">IF(J_UTAMA[[#This Row],[//]]="","",IF(INDEX([4]!NOTA[DISC 1],J_UTAMA[[#This Row],[//]]-2)="","",INDEX([4]!NOTA[DISC 1],J_UTAMA[[#This Row],[//]]-2)))</f>
        <v>#N/A</v>
      </c>
      <c r="P14" s="9" t="e">
        <f ca="1">IF(J_UTAMA[[#This Row],[//]]="","",IF(INDEX([4]!NOTA[DISC 2],J_UTAMA[[#This Row],[//]]-2)="","",INDEX([4]!NOTA[DISC 2],J_UTAMA[[#This Row],[//]]-2)))</f>
        <v>#N/A</v>
      </c>
      <c r="Q14" s="8" t="e">
        <f ca="1">IF(J_UTAMA[[#This Row],[//]]="","",INDEX([4]!NOTA[JUMLAH],J_UTAMA[[#This Row],[//]]-2)*(100%-IF(ISNUMBER(J_UTAMA[[#This Row],[DISC 1 (%)]]),J_UTAMA[[#This Row],[DISC 1 (%)]],0)))</f>
        <v>#N/A</v>
      </c>
      <c r="R14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4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4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2" t="e">
        <f ca="1">IF(J_UTAMA[[#This Row],[//]]="","",INDEX([4]!NOTA[NAMA BARANG],J_UTAMA[[#This Row],[//]]-2))</f>
        <v>#N/A</v>
      </c>
      <c r="V14" s="12" t="e">
        <f ca="1">LOWER(SUBSTITUTE(SUBSTITUTE(SUBSTITUTE(SUBSTITUTE(SUBSTITUTE(SUBSTITUTE(SUBSTITUTE(J_UTAMA[[#This Row],[N.B.nota]]," ",""),"-",""),"(",""),")",""),".",""),",",""),"/",""))</f>
        <v>#N/A</v>
      </c>
      <c r="W14" s="6" t="e">
        <f ca="1">IF(J_UTAMA[[#This Row],[concat]]="","",MATCH(J_UTAMA[[#This Row],[concat]],[3]!db[NB NOTA_C],0)+1)</f>
        <v>#N/A</v>
      </c>
      <c r="X14" s="6" t="e">
        <f ca="1">IF(J_UTAMA[[#This Row],[N.B.nota]]="","",ADDRESS(ROW(J_UTAMA[QB]),COLUMN(J_UTAMA[QB]))&amp;":"&amp;ADDRESS(ROW(),COLUMN(J_UTAMA[QB])))</f>
        <v>#N/A</v>
      </c>
      <c r="Y14" s="6" t="e">
        <f ca="1">IF(J_UTAMA[[#This Row],[//]]="","",HYPERLINK("[..\\DB.xlsx]DB!e"&amp;MATCH(J_UTAMA[[#This Row],[concat]],[3]!db[NB NOTA_C],0)+1,"&gt;"))</f>
        <v>#N/A</v>
      </c>
    </row>
    <row r="15" spans="1:25" ht="15" customHeight="1" x14ac:dyDescent="0.25">
      <c r="A15" s="6"/>
      <c r="B15" s="6" t="str">
        <f>IF(J_UTAMA[[#This Row],[N_ID]]="","",INDEX(Table1[ID],MATCH(J_UTAMA[[#This Row],[N_ID]],Table1[N_ID],0)))</f>
        <v/>
      </c>
      <c r="C15" s="6" t="str">
        <f>IF(J_UTAMA[[#This Row],[ID NOTA]]="","",HYPERLINK("[NOTA_.xlsx]NOTA!e"&amp;INDEX([4]!PAJAK[//],MATCH(J_UTAMA[[#This Row],[ID NOTA]],[4]!PAJAK[ID],0)),"&gt;") )</f>
        <v/>
      </c>
      <c r="D15" s="6" t="str">
        <f>IF(J_UTAMA[[#This Row],[ID NOTA]]="","",INDEX(Table1[QB],MATCH(J_UTAMA[[#This Row],[ID NOTA]],Table1[ID],0)))</f>
        <v/>
      </c>
      <c r="E15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5" s="6"/>
      <c r="G15" s="7" t="str">
        <f>IF(J_UTAMA[[#This Row],[ID NOTA]]="","",INDEX([4]!NOTA[TGL_H],MATCH(J_UTAMA[[#This Row],[ID NOTA]],[4]!NOTA[ID],0)))</f>
        <v/>
      </c>
      <c r="H15" s="7" t="str">
        <f>IF(J_UTAMA[[#This Row],[ID NOTA]]="","",INDEX([4]!NOTA[TGL.NOTA],MATCH(J_UTAMA[[#This Row],[ID NOTA]],[4]!NOTA[ID],0)))</f>
        <v/>
      </c>
      <c r="I15" s="12" t="str">
        <f>IF(J_UTAMA[[#This Row],[ID NOTA]]="","",INDEX([4]!NOTA[NO.NOTA],MATCH(J_UTAMA[[#This Row],[ID NOTA]],[4]!NOTA[ID],0)))</f>
        <v/>
      </c>
      <c r="J15" s="12" t="e">
        <f ca="1">IF(J_UTAMA[[#This Row],[//]]="","",INDEX([3]!db[NB PAJAK],J_UTAMA[[#This Row],[stt]]-1))</f>
        <v>#N/A</v>
      </c>
      <c r="K15" s="6" t="e">
        <f ca="1">IF(J_UTAMA[[#This Row],[//]]="","",INDEX([4]!NOTA[C],J_UTAMA[[#This Row],[//]]-2))</f>
        <v>#N/A</v>
      </c>
      <c r="L15" s="6" t="e">
        <f ca="1">IF(J_UTAMA[[#This Row],[//]]="","",INDEX([4]!NOTA[QTY],J_UTAMA[[#This Row],[//]]-2))</f>
        <v>#N/A</v>
      </c>
      <c r="M15" s="6" t="e">
        <f ca="1">IF(J_UTAMA[[#This Row],[//]]="","",INDEX([4]!NOTA[STN],J_UTAMA[[#This Row],[//]]-2))</f>
        <v>#N/A</v>
      </c>
      <c r="N15" s="13" t="e">
        <f ca="1">IF(J_UTAMA[[#This Row],[//]]="","",INDEX([4]!NOTA[HARGA SATUAN],J_UTAMA[[#This Row],[//]]-2))</f>
        <v>#N/A</v>
      </c>
      <c r="O15" s="9" t="e">
        <f ca="1">IF(J_UTAMA[[#This Row],[//]]="","",IF(INDEX([4]!NOTA[DISC 1],J_UTAMA[[#This Row],[//]]-2)="","",INDEX([4]!NOTA[DISC 1],J_UTAMA[[#This Row],[//]]-2)))</f>
        <v>#N/A</v>
      </c>
      <c r="P15" s="9" t="e">
        <f ca="1">IF(J_UTAMA[[#This Row],[//]]="","",IF(INDEX([4]!NOTA[DISC 2],J_UTAMA[[#This Row],[//]]-2)="","",INDEX([4]!NOTA[DISC 2],J_UTAMA[[#This Row],[//]]-2)))</f>
        <v>#N/A</v>
      </c>
      <c r="Q15" s="8" t="e">
        <f ca="1">IF(J_UTAMA[[#This Row],[//]]="","",INDEX([4]!NOTA[JUMLAH],J_UTAMA[[#This Row],[//]]-2)*(100%-IF(ISNUMBER(J_UTAMA[[#This Row],[DISC 1 (%)]]),J_UTAMA[[#This Row],[DISC 1 (%)]],0)))</f>
        <v>#N/A</v>
      </c>
      <c r="R15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5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5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2" t="e">
        <f ca="1">IF(J_UTAMA[[#This Row],[//]]="","",INDEX([4]!NOTA[NAMA BARANG],J_UTAMA[[#This Row],[//]]-2))</f>
        <v>#N/A</v>
      </c>
      <c r="V15" s="12" t="e">
        <f ca="1">LOWER(SUBSTITUTE(SUBSTITUTE(SUBSTITUTE(SUBSTITUTE(SUBSTITUTE(SUBSTITUTE(SUBSTITUTE(J_UTAMA[[#This Row],[N.B.nota]]," ",""),"-",""),"(",""),")",""),".",""),",",""),"/",""))</f>
        <v>#N/A</v>
      </c>
      <c r="W15" s="6" t="e">
        <f ca="1">IF(J_UTAMA[[#This Row],[concat]]="","",MATCH(J_UTAMA[[#This Row],[concat]],[3]!db[NB NOTA_C],0)+1)</f>
        <v>#N/A</v>
      </c>
      <c r="X15" s="6" t="e">
        <f ca="1">IF(J_UTAMA[[#This Row],[N.B.nota]]="","",ADDRESS(ROW(J_UTAMA[QB]),COLUMN(J_UTAMA[QB]))&amp;":"&amp;ADDRESS(ROW(),COLUMN(J_UTAMA[QB])))</f>
        <v>#N/A</v>
      </c>
      <c r="Y15" s="6" t="e">
        <f ca="1">IF(J_UTAMA[[#This Row],[//]]="","",HYPERLINK("[..\\DB.xlsx]DB!e"&amp;MATCH(J_UTAMA[[#This Row],[concat]],[3]!db[NB NOTA_C],0)+1,"&gt;"))</f>
        <v>#N/A</v>
      </c>
    </row>
    <row r="16" spans="1:25" ht="15" customHeight="1" x14ac:dyDescent="0.25">
      <c r="A16" s="6"/>
      <c r="B16" s="6" t="str">
        <f>IF(J_UTAMA[[#This Row],[N_ID]]="","",INDEX(Table1[ID],MATCH(J_UTAMA[[#This Row],[N_ID]],Table1[N_ID],0)))</f>
        <v/>
      </c>
      <c r="C16" s="6" t="str">
        <f>IF(J_UTAMA[[#This Row],[ID NOTA]]="","",HYPERLINK("[NOTA_.xlsx]NOTA!e"&amp;INDEX([4]!PAJAK[//],MATCH(J_UTAMA[[#This Row],[ID NOTA]],[4]!PAJAK[ID],0)),"&gt;") )</f>
        <v/>
      </c>
      <c r="D16" s="6" t="str">
        <f>IF(J_UTAMA[[#This Row],[ID NOTA]]="","",INDEX(Table1[QB],MATCH(J_UTAMA[[#This Row],[ID NOTA]],Table1[ID],0)))</f>
        <v/>
      </c>
      <c r="E16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6" s="6"/>
      <c r="G16" s="7" t="str">
        <f>IF(J_UTAMA[[#This Row],[ID NOTA]]="","",INDEX([4]!NOTA[TGL_H],MATCH(J_UTAMA[[#This Row],[ID NOTA]],[4]!NOTA[ID],0)))</f>
        <v/>
      </c>
      <c r="H16" s="7" t="str">
        <f>IF(J_UTAMA[[#This Row],[ID NOTA]]="","",INDEX([4]!NOTA[TGL.NOTA],MATCH(J_UTAMA[[#This Row],[ID NOTA]],[4]!NOTA[ID],0)))</f>
        <v/>
      </c>
      <c r="I16" s="12" t="str">
        <f>IF(J_UTAMA[[#This Row],[ID NOTA]]="","",INDEX([4]!NOTA[NO.NOTA],MATCH(J_UTAMA[[#This Row],[ID NOTA]],[4]!NOTA[ID],0)))</f>
        <v/>
      </c>
      <c r="J16" s="12" t="e">
        <f ca="1">IF(J_UTAMA[[#This Row],[//]]="","",INDEX([3]!db[NB PAJAK],J_UTAMA[[#This Row],[stt]]-1))</f>
        <v>#N/A</v>
      </c>
      <c r="K16" s="6" t="e">
        <f ca="1">IF(J_UTAMA[[#This Row],[//]]="","",INDEX([4]!NOTA[C],J_UTAMA[[#This Row],[//]]-2))</f>
        <v>#N/A</v>
      </c>
      <c r="L16" s="6" t="e">
        <f ca="1">IF(J_UTAMA[[#This Row],[//]]="","",INDEX([4]!NOTA[QTY],J_UTAMA[[#This Row],[//]]-2))</f>
        <v>#N/A</v>
      </c>
      <c r="M16" s="6" t="e">
        <f ca="1">IF(J_UTAMA[[#This Row],[//]]="","",INDEX([4]!NOTA[STN],J_UTAMA[[#This Row],[//]]-2))</f>
        <v>#N/A</v>
      </c>
      <c r="N16" s="13" t="e">
        <f ca="1">IF(J_UTAMA[[#This Row],[//]]="","",INDEX([4]!NOTA[HARGA SATUAN],J_UTAMA[[#This Row],[//]]-2))</f>
        <v>#N/A</v>
      </c>
      <c r="O16" s="9" t="e">
        <f ca="1">IF(J_UTAMA[[#This Row],[//]]="","",IF(INDEX([4]!NOTA[DISC 1],J_UTAMA[[#This Row],[//]]-2)="","",INDEX([4]!NOTA[DISC 1],J_UTAMA[[#This Row],[//]]-2)))</f>
        <v>#N/A</v>
      </c>
      <c r="P16" s="9" t="e">
        <f ca="1">IF(J_UTAMA[[#This Row],[//]]="","",IF(INDEX([4]!NOTA[DISC 2],J_UTAMA[[#This Row],[//]]-2)="","",INDEX([4]!NOTA[DISC 2],J_UTAMA[[#This Row],[//]]-2)))</f>
        <v>#N/A</v>
      </c>
      <c r="Q16" s="8" t="e">
        <f ca="1">IF(J_UTAMA[[#This Row],[//]]="","",INDEX([4]!NOTA[JUMLAH],J_UTAMA[[#This Row],[//]]-2)*(100%-IF(ISNUMBER(J_UTAMA[[#This Row],[DISC 1 (%)]]),J_UTAMA[[#This Row],[DISC 1 (%)]],0)))</f>
        <v>#N/A</v>
      </c>
      <c r="R16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6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6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2" t="e">
        <f ca="1">IF(J_UTAMA[[#This Row],[//]]="","",INDEX([4]!NOTA[NAMA BARANG],J_UTAMA[[#This Row],[//]]-2))</f>
        <v>#N/A</v>
      </c>
      <c r="V16" s="12" t="e">
        <f ca="1">LOWER(SUBSTITUTE(SUBSTITUTE(SUBSTITUTE(SUBSTITUTE(SUBSTITUTE(SUBSTITUTE(SUBSTITUTE(J_UTAMA[[#This Row],[N.B.nota]]," ",""),"-",""),"(",""),")",""),".",""),",",""),"/",""))</f>
        <v>#N/A</v>
      </c>
      <c r="W16" s="6" t="e">
        <f ca="1">IF(J_UTAMA[[#This Row],[concat]]="","",MATCH(J_UTAMA[[#This Row],[concat]],[3]!db[NB NOTA_C],0)+1)</f>
        <v>#N/A</v>
      </c>
      <c r="X16" s="6" t="e">
        <f ca="1">IF(J_UTAMA[[#This Row],[N.B.nota]]="","",ADDRESS(ROW(J_UTAMA[QB]),COLUMN(J_UTAMA[QB]))&amp;":"&amp;ADDRESS(ROW(),COLUMN(J_UTAMA[QB])))</f>
        <v>#N/A</v>
      </c>
      <c r="Y16" s="6" t="e">
        <f ca="1">IF(J_UTAMA[[#This Row],[//]]="","",HYPERLINK("[..\\DB.xlsx]DB!e"&amp;MATCH(J_UTAMA[[#This Row],[concat]],[3]!db[NB NOTA_C],0)+1,"&gt;"))</f>
        <v>#N/A</v>
      </c>
    </row>
    <row r="17" spans="1:25" ht="15" customHeight="1" x14ac:dyDescent="0.25">
      <c r="A17" s="6"/>
      <c r="B17" s="6" t="str">
        <f>IF(J_UTAMA[[#This Row],[N_ID]]="","",INDEX(Table1[ID],MATCH(J_UTAMA[[#This Row],[N_ID]],Table1[N_ID],0)))</f>
        <v/>
      </c>
      <c r="C17" s="6" t="str">
        <f>IF(J_UTAMA[[#This Row],[ID NOTA]]="","",HYPERLINK("[NOTA_.xlsx]NOTA!e"&amp;INDEX([4]!PAJAK[//],MATCH(J_UTAMA[[#This Row],[ID NOTA]],[4]!PAJAK[ID],0)),"&gt;") )</f>
        <v/>
      </c>
      <c r="D17" s="6" t="str">
        <f>IF(J_UTAMA[[#This Row],[ID NOTA]]="","",INDEX(Table1[QB],MATCH(J_UTAMA[[#This Row],[ID NOTA]],Table1[ID],0)))</f>
        <v/>
      </c>
      <c r="E17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7" s="6"/>
      <c r="G17" s="7" t="str">
        <f>IF(J_UTAMA[[#This Row],[ID NOTA]]="","",INDEX([4]!NOTA[TGL_H],MATCH(J_UTAMA[[#This Row],[ID NOTA]],[4]!NOTA[ID],0)))</f>
        <v/>
      </c>
      <c r="H17" s="7" t="str">
        <f>IF(J_UTAMA[[#This Row],[ID NOTA]]="","",INDEX([4]!NOTA[TGL.NOTA],MATCH(J_UTAMA[[#This Row],[ID NOTA]],[4]!NOTA[ID],0)))</f>
        <v/>
      </c>
      <c r="I17" s="12" t="str">
        <f>IF(J_UTAMA[[#This Row],[ID NOTA]]="","",INDEX([4]!NOTA[NO.NOTA],MATCH(J_UTAMA[[#This Row],[ID NOTA]],[4]!NOTA[ID],0)))</f>
        <v/>
      </c>
      <c r="J17" s="12" t="e">
        <f ca="1">IF(J_UTAMA[[#This Row],[//]]="","",INDEX([3]!db[NB PAJAK],J_UTAMA[[#This Row],[stt]]-1))</f>
        <v>#N/A</v>
      </c>
      <c r="K17" s="6" t="e">
        <f ca="1">IF(J_UTAMA[[#This Row],[//]]="","",INDEX([4]!NOTA[C],J_UTAMA[[#This Row],[//]]-2))</f>
        <v>#N/A</v>
      </c>
      <c r="L17" s="6" t="e">
        <f ca="1">IF(J_UTAMA[[#This Row],[//]]="","",INDEX([4]!NOTA[QTY],J_UTAMA[[#This Row],[//]]-2))</f>
        <v>#N/A</v>
      </c>
      <c r="M17" s="6" t="e">
        <f ca="1">IF(J_UTAMA[[#This Row],[//]]="","",INDEX([4]!NOTA[STN],J_UTAMA[[#This Row],[//]]-2))</f>
        <v>#N/A</v>
      </c>
      <c r="N17" s="13" t="e">
        <f ca="1">IF(J_UTAMA[[#This Row],[//]]="","",INDEX([4]!NOTA[HARGA SATUAN],J_UTAMA[[#This Row],[//]]-2))</f>
        <v>#N/A</v>
      </c>
      <c r="O17" s="9" t="e">
        <f ca="1">IF(J_UTAMA[[#This Row],[//]]="","",IF(INDEX([4]!NOTA[DISC 1],J_UTAMA[[#This Row],[//]]-2)="","",INDEX([4]!NOTA[DISC 1],J_UTAMA[[#This Row],[//]]-2)))</f>
        <v>#N/A</v>
      </c>
      <c r="P17" s="9" t="e">
        <f ca="1">IF(J_UTAMA[[#This Row],[//]]="","",IF(INDEX([4]!NOTA[DISC 2],J_UTAMA[[#This Row],[//]]-2)="","",INDEX([4]!NOTA[DISC 2],J_UTAMA[[#This Row],[//]]-2)))</f>
        <v>#N/A</v>
      </c>
      <c r="Q17" s="8" t="e">
        <f ca="1">IF(J_UTAMA[[#This Row],[//]]="","",INDEX([4]!NOTA[JUMLAH],J_UTAMA[[#This Row],[//]]-2)*(100%-IF(ISNUMBER(J_UTAMA[[#This Row],[DISC 1 (%)]]),J_UTAMA[[#This Row],[DISC 1 (%)]],0)))</f>
        <v>#N/A</v>
      </c>
      <c r="R17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7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7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2" t="e">
        <f ca="1">IF(J_UTAMA[[#This Row],[//]]="","",INDEX([4]!NOTA[NAMA BARANG],J_UTAMA[[#This Row],[//]]-2))</f>
        <v>#N/A</v>
      </c>
      <c r="V17" s="12" t="e">
        <f ca="1">LOWER(SUBSTITUTE(SUBSTITUTE(SUBSTITUTE(SUBSTITUTE(SUBSTITUTE(SUBSTITUTE(SUBSTITUTE(J_UTAMA[[#This Row],[N.B.nota]]," ",""),"-",""),"(",""),")",""),".",""),",",""),"/",""))</f>
        <v>#N/A</v>
      </c>
      <c r="W17" s="6" t="e">
        <f ca="1">IF(J_UTAMA[[#This Row],[concat]]="","",MATCH(J_UTAMA[[#This Row],[concat]],[3]!db[NB NOTA_C],0)+1)</f>
        <v>#N/A</v>
      </c>
      <c r="X17" s="6" t="e">
        <f ca="1">IF(J_UTAMA[[#This Row],[N.B.nota]]="","",ADDRESS(ROW(J_UTAMA[QB]),COLUMN(J_UTAMA[QB]))&amp;":"&amp;ADDRESS(ROW(),COLUMN(J_UTAMA[QB])))</f>
        <v>#N/A</v>
      </c>
      <c r="Y17" s="6" t="e">
        <f ca="1">IF(J_UTAMA[[#This Row],[//]]="","",HYPERLINK("[..\\DB.xlsx]DB!e"&amp;MATCH(J_UTAMA[[#This Row],[concat]],[3]!db[NB NOTA_C],0)+1,"&gt;"))</f>
        <v>#N/A</v>
      </c>
    </row>
    <row r="18" spans="1:25" ht="15" customHeight="1" x14ac:dyDescent="0.25">
      <c r="A18" s="6"/>
      <c r="B18" s="6" t="str">
        <f>IF(J_UTAMA[[#This Row],[N_ID]]="","",INDEX(Table1[ID],MATCH(J_UTAMA[[#This Row],[N_ID]],Table1[N_ID],0)))</f>
        <v/>
      </c>
      <c r="C18" s="6" t="str">
        <f>IF(J_UTAMA[[#This Row],[ID NOTA]]="","",HYPERLINK("[NOTA_.xlsx]NOTA!e"&amp;INDEX([4]!PAJAK[//],MATCH(J_UTAMA[[#This Row],[ID NOTA]],[4]!PAJAK[ID],0)),"&gt;") )</f>
        <v/>
      </c>
      <c r="D18" s="6" t="str">
        <f>IF(J_UTAMA[[#This Row],[ID NOTA]]="","",INDEX(Table1[QB],MATCH(J_UTAMA[[#This Row],[ID NOTA]],Table1[ID],0)))</f>
        <v/>
      </c>
      <c r="E18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8" s="6"/>
      <c r="G18" s="7" t="str">
        <f>IF(J_UTAMA[[#This Row],[ID NOTA]]="","",INDEX([4]!NOTA[TGL_H],MATCH(J_UTAMA[[#This Row],[ID NOTA]],[4]!NOTA[ID],0)))</f>
        <v/>
      </c>
      <c r="H18" s="7" t="str">
        <f>IF(J_UTAMA[[#This Row],[ID NOTA]]="","",INDEX([4]!NOTA[TGL.NOTA],MATCH(J_UTAMA[[#This Row],[ID NOTA]],[4]!NOTA[ID],0)))</f>
        <v/>
      </c>
      <c r="I18" s="12" t="str">
        <f>IF(J_UTAMA[[#This Row],[ID NOTA]]="","",INDEX([4]!NOTA[NO.NOTA],MATCH(J_UTAMA[[#This Row],[ID NOTA]],[4]!NOTA[ID],0)))</f>
        <v/>
      </c>
      <c r="J18" s="12" t="e">
        <f ca="1">IF(J_UTAMA[[#This Row],[//]]="","",INDEX([3]!db[NB PAJAK],J_UTAMA[[#This Row],[stt]]-1))</f>
        <v>#N/A</v>
      </c>
      <c r="K18" s="6" t="e">
        <f ca="1">IF(J_UTAMA[[#This Row],[//]]="","",INDEX([4]!NOTA[C],J_UTAMA[[#This Row],[//]]-2))</f>
        <v>#N/A</v>
      </c>
      <c r="L18" s="6" t="e">
        <f ca="1">IF(J_UTAMA[[#This Row],[//]]="","",INDEX([4]!NOTA[QTY],J_UTAMA[[#This Row],[//]]-2))</f>
        <v>#N/A</v>
      </c>
      <c r="M18" s="6" t="e">
        <f ca="1">IF(J_UTAMA[[#This Row],[//]]="","",INDEX([4]!NOTA[STN],J_UTAMA[[#This Row],[//]]-2))</f>
        <v>#N/A</v>
      </c>
      <c r="N18" s="13" t="e">
        <f ca="1">IF(J_UTAMA[[#This Row],[//]]="","",INDEX([4]!NOTA[HARGA SATUAN],J_UTAMA[[#This Row],[//]]-2))</f>
        <v>#N/A</v>
      </c>
      <c r="O18" s="9" t="e">
        <f ca="1">IF(J_UTAMA[[#This Row],[//]]="","",IF(INDEX([4]!NOTA[DISC 1],J_UTAMA[[#This Row],[//]]-2)="","",INDEX([4]!NOTA[DISC 1],J_UTAMA[[#This Row],[//]]-2)))</f>
        <v>#N/A</v>
      </c>
      <c r="P18" s="9" t="e">
        <f ca="1">IF(J_UTAMA[[#This Row],[//]]="","",IF(INDEX([4]!NOTA[DISC 2],J_UTAMA[[#This Row],[//]]-2)="","",INDEX([4]!NOTA[DISC 2],J_UTAMA[[#This Row],[//]]-2)))</f>
        <v>#N/A</v>
      </c>
      <c r="Q18" s="8" t="e">
        <f ca="1">IF(J_UTAMA[[#This Row],[//]]="","",INDEX([4]!NOTA[JUMLAH],J_UTAMA[[#This Row],[//]]-2)*(100%-IF(ISNUMBER(J_UTAMA[[#This Row],[DISC 1 (%)]]),J_UTAMA[[#This Row],[DISC 1 (%)]],0)))</f>
        <v>#N/A</v>
      </c>
      <c r="R18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8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8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2" t="e">
        <f ca="1">IF(J_UTAMA[[#This Row],[//]]="","",INDEX([4]!NOTA[NAMA BARANG],J_UTAMA[[#This Row],[//]]-2))</f>
        <v>#N/A</v>
      </c>
      <c r="V18" s="12" t="e">
        <f ca="1">LOWER(SUBSTITUTE(SUBSTITUTE(SUBSTITUTE(SUBSTITUTE(SUBSTITUTE(SUBSTITUTE(SUBSTITUTE(J_UTAMA[[#This Row],[N.B.nota]]," ",""),"-",""),"(",""),")",""),".",""),",",""),"/",""))</f>
        <v>#N/A</v>
      </c>
      <c r="W18" s="6" t="e">
        <f ca="1">IF(J_UTAMA[[#This Row],[concat]]="","",MATCH(J_UTAMA[[#This Row],[concat]],[3]!db[NB NOTA_C],0)+1)</f>
        <v>#N/A</v>
      </c>
      <c r="X18" s="6" t="e">
        <f ca="1">IF(J_UTAMA[[#This Row],[N.B.nota]]="","",ADDRESS(ROW(J_UTAMA[QB]),COLUMN(J_UTAMA[QB]))&amp;":"&amp;ADDRESS(ROW(),COLUMN(J_UTAMA[QB])))</f>
        <v>#N/A</v>
      </c>
      <c r="Y18" s="6" t="e">
        <f ca="1">IF(J_UTAMA[[#This Row],[//]]="","",HYPERLINK("[..\\DB.xlsx]DB!e"&amp;MATCH(J_UTAMA[[#This Row],[concat]],[3]!db[NB NOTA_C],0)+1,"&gt;"))</f>
        <v>#N/A</v>
      </c>
    </row>
    <row r="19" spans="1:25" ht="15" customHeight="1" x14ac:dyDescent="0.25">
      <c r="A19" s="6"/>
      <c r="B19" s="6" t="str">
        <f>IF(J_UTAMA[[#This Row],[N_ID]]="","",INDEX(Table1[ID],MATCH(J_UTAMA[[#This Row],[N_ID]],Table1[N_ID],0)))</f>
        <v/>
      </c>
      <c r="C19" s="6" t="str">
        <f>IF(J_UTAMA[[#This Row],[ID NOTA]]="","",HYPERLINK("[NOTA_.xlsx]NOTA!e"&amp;INDEX([4]!PAJAK[//],MATCH(J_UTAMA[[#This Row],[ID NOTA]],[4]!PAJAK[ID],0)),"&gt;") )</f>
        <v/>
      </c>
      <c r="D19" s="6" t="str">
        <f>IF(J_UTAMA[[#This Row],[ID NOTA]]="","",INDEX(Table1[QB],MATCH(J_UTAMA[[#This Row],[ID NOTA]],Table1[ID],0)))</f>
        <v/>
      </c>
      <c r="E19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9" s="6"/>
      <c r="G19" s="7" t="str">
        <f>IF(J_UTAMA[[#This Row],[ID NOTA]]="","",INDEX([4]!NOTA[TGL_H],MATCH(J_UTAMA[[#This Row],[ID NOTA]],[4]!NOTA[ID],0)))</f>
        <v/>
      </c>
      <c r="H19" s="7" t="str">
        <f>IF(J_UTAMA[[#This Row],[ID NOTA]]="","",INDEX([4]!NOTA[TGL.NOTA],MATCH(J_UTAMA[[#This Row],[ID NOTA]],[4]!NOTA[ID],0)))</f>
        <v/>
      </c>
      <c r="I19" s="12" t="str">
        <f>IF(J_UTAMA[[#This Row],[ID NOTA]]="","",INDEX([4]!NOTA[NO.NOTA],MATCH(J_UTAMA[[#This Row],[ID NOTA]],[4]!NOTA[ID],0)))</f>
        <v/>
      </c>
      <c r="J19" s="12" t="e">
        <f ca="1">IF(J_UTAMA[[#This Row],[//]]="","",INDEX([3]!db[NB PAJAK],J_UTAMA[[#This Row],[stt]]-1))</f>
        <v>#N/A</v>
      </c>
      <c r="K19" s="6" t="e">
        <f ca="1">IF(J_UTAMA[[#This Row],[//]]="","",INDEX([4]!NOTA[C],J_UTAMA[[#This Row],[//]]-2))</f>
        <v>#N/A</v>
      </c>
      <c r="L19" s="6" t="e">
        <f ca="1">IF(J_UTAMA[[#This Row],[//]]="","",INDEX([4]!NOTA[QTY],J_UTAMA[[#This Row],[//]]-2))</f>
        <v>#N/A</v>
      </c>
      <c r="M19" s="6" t="e">
        <f ca="1">IF(J_UTAMA[[#This Row],[//]]="","",INDEX([4]!NOTA[STN],J_UTAMA[[#This Row],[//]]-2))</f>
        <v>#N/A</v>
      </c>
      <c r="N19" s="13" t="e">
        <f ca="1">IF(J_UTAMA[[#This Row],[//]]="","",INDEX([4]!NOTA[HARGA SATUAN],J_UTAMA[[#This Row],[//]]-2))</f>
        <v>#N/A</v>
      </c>
      <c r="O19" s="9" t="e">
        <f ca="1">IF(J_UTAMA[[#This Row],[//]]="","",IF(INDEX([4]!NOTA[DISC 1],J_UTAMA[[#This Row],[//]]-2)="","",INDEX([4]!NOTA[DISC 1],J_UTAMA[[#This Row],[//]]-2)))</f>
        <v>#N/A</v>
      </c>
      <c r="P19" s="9" t="e">
        <f ca="1">IF(J_UTAMA[[#This Row],[//]]="","",IF(INDEX([4]!NOTA[DISC 2],J_UTAMA[[#This Row],[//]]-2)="","",INDEX([4]!NOTA[DISC 2],J_UTAMA[[#This Row],[//]]-2)))</f>
        <v>#N/A</v>
      </c>
      <c r="Q19" s="8" t="e">
        <f ca="1">IF(J_UTAMA[[#This Row],[//]]="","",INDEX([4]!NOTA[JUMLAH],J_UTAMA[[#This Row],[//]]-2)*(100%-IF(ISNUMBER(J_UTAMA[[#This Row],[DISC 1 (%)]]),J_UTAMA[[#This Row],[DISC 1 (%)]],0)))</f>
        <v>#N/A</v>
      </c>
      <c r="R19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9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9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2" t="e">
        <f ca="1">IF(J_UTAMA[[#This Row],[//]]="","",INDEX([4]!NOTA[NAMA BARANG],J_UTAMA[[#This Row],[//]]-2))</f>
        <v>#N/A</v>
      </c>
      <c r="V19" s="12" t="e">
        <f ca="1">LOWER(SUBSTITUTE(SUBSTITUTE(SUBSTITUTE(SUBSTITUTE(SUBSTITUTE(SUBSTITUTE(SUBSTITUTE(J_UTAMA[[#This Row],[N.B.nota]]," ",""),"-",""),"(",""),")",""),".",""),",",""),"/",""))</f>
        <v>#N/A</v>
      </c>
      <c r="W19" s="6" t="e">
        <f ca="1">IF(J_UTAMA[[#This Row],[concat]]="","",MATCH(J_UTAMA[[#This Row],[concat]],[3]!db[NB NOTA_C],0)+1)</f>
        <v>#N/A</v>
      </c>
      <c r="X19" s="6" t="e">
        <f ca="1">IF(J_UTAMA[[#This Row],[N.B.nota]]="","",ADDRESS(ROW(J_UTAMA[QB]),COLUMN(J_UTAMA[QB]))&amp;":"&amp;ADDRESS(ROW(),COLUMN(J_UTAMA[QB])))</f>
        <v>#N/A</v>
      </c>
      <c r="Y19" s="6" t="e">
        <f ca="1">IF(J_UTAMA[[#This Row],[//]]="","",HYPERLINK("[..\\DB.xlsx]DB!e"&amp;MATCH(J_UTAMA[[#This Row],[concat]],[3]!db[NB NOTA_C],0)+1,"&gt;"))</f>
        <v>#N/A</v>
      </c>
    </row>
    <row r="20" spans="1:25" ht="15" customHeight="1" x14ac:dyDescent="0.25">
      <c r="A20" s="6"/>
      <c r="B20" s="6" t="str">
        <f>IF(J_UTAMA[[#This Row],[N_ID]]="","",INDEX(Table1[ID],MATCH(J_UTAMA[[#This Row],[N_ID]],Table1[N_ID],0)))</f>
        <v/>
      </c>
      <c r="C20" s="6" t="str">
        <f>IF(J_UTAMA[[#This Row],[ID NOTA]]="","",HYPERLINK("[NOTA_.xlsx]NOTA!e"&amp;INDEX([4]!PAJAK[//],MATCH(J_UTAMA[[#This Row],[ID NOTA]],[4]!PAJAK[ID],0)),"&gt;") )</f>
        <v/>
      </c>
      <c r="D20" s="6" t="str">
        <f>IF(J_UTAMA[[#This Row],[ID NOTA]]="","",INDEX(Table1[QB],MATCH(J_UTAMA[[#This Row],[ID NOTA]],Table1[ID],0)))</f>
        <v/>
      </c>
      <c r="E20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20" s="6"/>
      <c r="G20" s="7" t="str">
        <f>IF(J_UTAMA[[#This Row],[ID NOTA]]="","",INDEX([4]!NOTA[TGL_H],MATCH(J_UTAMA[[#This Row],[ID NOTA]],[4]!NOTA[ID],0)))</f>
        <v/>
      </c>
      <c r="H20" s="7" t="str">
        <f>IF(J_UTAMA[[#This Row],[ID NOTA]]="","",INDEX([4]!NOTA[TGL.NOTA],MATCH(J_UTAMA[[#This Row],[ID NOTA]],[4]!NOTA[ID],0)))</f>
        <v/>
      </c>
      <c r="I20" s="12" t="str">
        <f>IF(J_UTAMA[[#This Row],[ID NOTA]]="","",INDEX([4]!NOTA[NO.NOTA],MATCH(J_UTAMA[[#This Row],[ID NOTA]],[4]!NOTA[ID],0)))</f>
        <v/>
      </c>
      <c r="J20" s="12" t="e">
        <f ca="1">IF(J_UTAMA[[#This Row],[//]]="","",INDEX([3]!db[NB PAJAK],J_UTAMA[[#This Row],[stt]]-1))</f>
        <v>#N/A</v>
      </c>
      <c r="K20" s="6" t="e">
        <f ca="1">IF(J_UTAMA[[#This Row],[//]]="","",INDEX([4]!NOTA[C],J_UTAMA[[#This Row],[//]]-2))</f>
        <v>#N/A</v>
      </c>
      <c r="L20" s="6" t="e">
        <f ca="1">IF(J_UTAMA[[#This Row],[//]]="","",INDEX([4]!NOTA[QTY],J_UTAMA[[#This Row],[//]]-2))</f>
        <v>#N/A</v>
      </c>
      <c r="M20" s="6" t="e">
        <f ca="1">IF(J_UTAMA[[#This Row],[//]]="","",INDEX([4]!NOTA[STN],J_UTAMA[[#This Row],[//]]-2))</f>
        <v>#N/A</v>
      </c>
      <c r="N20" s="13" t="e">
        <f ca="1">IF(J_UTAMA[[#This Row],[//]]="","",INDEX([4]!NOTA[HARGA SATUAN],J_UTAMA[[#This Row],[//]]-2))</f>
        <v>#N/A</v>
      </c>
      <c r="O20" s="9" t="e">
        <f ca="1">IF(J_UTAMA[[#This Row],[//]]="","",IF(INDEX([4]!NOTA[DISC 1],J_UTAMA[[#This Row],[//]]-2)="","",INDEX([4]!NOTA[DISC 1],J_UTAMA[[#This Row],[//]]-2)))</f>
        <v>#N/A</v>
      </c>
      <c r="P20" s="9" t="e">
        <f ca="1">IF(J_UTAMA[[#This Row],[//]]="","",IF(INDEX([4]!NOTA[DISC 2],J_UTAMA[[#This Row],[//]]-2)="","",INDEX([4]!NOTA[DISC 2],J_UTAMA[[#This Row],[//]]-2)))</f>
        <v>#N/A</v>
      </c>
      <c r="Q20" s="8" t="e">
        <f ca="1">IF(J_UTAMA[[#This Row],[//]]="","",INDEX([4]!NOTA[JUMLAH],J_UTAMA[[#This Row],[//]]-2)*(100%-IF(ISNUMBER(J_UTAMA[[#This Row],[DISC 1 (%)]]),J_UTAMA[[#This Row],[DISC 1 (%)]],0)))</f>
        <v>#N/A</v>
      </c>
      <c r="R20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20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20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2" t="e">
        <f ca="1">IF(J_UTAMA[[#This Row],[//]]="","",INDEX([4]!NOTA[NAMA BARANG],J_UTAMA[[#This Row],[//]]-2))</f>
        <v>#N/A</v>
      </c>
      <c r="V20" s="12" t="e">
        <f ca="1">LOWER(SUBSTITUTE(SUBSTITUTE(SUBSTITUTE(SUBSTITUTE(SUBSTITUTE(SUBSTITUTE(SUBSTITUTE(J_UTAMA[[#This Row],[N.B.nota]]," ",""),"-",""),"(",""),")",""),".",""),",",""),"/",""))</f>
        <v>#N/A</v>
      </c>
      <c r="W20" s="6" t="e">
        <f ca="1">IF(J_UTAMA[[#This Row],[concat]]="","",MATCH(J_UTAMA[[#This Row],[concat]],[3]!db[NB NOTA_C],0)+1)</f>
        <v>#N/A</v>
      </c>
      <c r="X20" s="6" t="e">
        <f ca="1">IF(J_UTAMA[[#This Row],[N.B.nota]]="","",ADDRESS(ROW(J_UTAMA[QB]),COLUMN(J_UTAMA[QB]))&amp;":"&amp;ADDRESS(ROW(),COLUMN(J_UTAMA[QB])))</f>
        <v>#N/A</v>
      </c>
      <c r="Y20" s="6" t="e">
        <f ca="1">IF(J_UTAMA[[#This Row],[//]]="","",HYPERLINK("[..\\DB.xlsx]DB!e"&amp;MATCH(J_UTAMA[[#This Row],[concat]],[3]!db[NB NOTA_C],0)+1,"&gt;"))</f>
        <v>#N/A</v>
      </c>
    </row>
    <row r="21" spans="1:25" ht="15" customHeight="1" x14ac:dyDescent="0.25">
      <c r="A21" s="6"/>
      <c r="B21" s="6" t="str">
        <f>IF(J_UTAMA[[#This Row],[N_ID]]="","",INDEX(Table1[ID],MATCH(J_UTAMA[[#This Row],[N_ID]],Table1[N_ID],0)))</f>
        <v/>
      </c>
      <c r="C21" s="6" t="str">
        <f>IF(J_UTAMA[[#This Row],[ID NOTA]]="","",HYPERLINK("[NOTA_.xlsx]NOTA!e"&amp;INDEX([4]!PAJAK[//],MATCH(J_UTAMA[[#This Row],[ID NOTA]],[4]!PAJAK[ID],0)),"&gt;") )</f>
        <v/>
      </c>
      <c r="D21" s="6" t="str">
        <f>IF(J_UTAMA[[#This Row],[ID NOTA]]="","",INDEX(Table1[QB],MATCH(J_UTAMA[[#This Row],[ID NOTA]],Table1[ID],0)))</f>
        <v/>
      </c>
      <c r="E21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21" s="6"/>
      <c r="G21" s="7" t="str">
        <f>IF(J_UTAMA[[#This Row],[ID NOTA]]="","",INDEX([4]!NOTA[TGL_H],MATCH(J_UTAMA[[#This Row],[ID NOTA]],[4]!NOTA[ID],0)))</f>
        <v/>
      </c>
      <c r="H21" s="7" t="str">
        <f>IF(J_UTAMA[[#This Row],[ID NOTA]]="","",INDEX([4]!NOTA[TGL.NOTA],MATCH(J_UTAMA[[#This Row],[ID NOTA]],[4]!NOTA[ID],0)))</f>
        <v/>
      </c>
      <c r="I21" s="12" t="str">
        <f>IF(J_UTAMA[[#This Row],[ID NOTA]]="","",INDEX([4]!NOTA[NO.NOTA],MATCH(J_UTAMA[[#This Row],[ID NOTA]],[4]!NOTA[ID],0)))</f>
        <v/>
      </c>
      <c r="J21" s="12" t="e">
        <f ca="1">IF(J_UTAMA[[#This Row],[//]]="","",INDEX([3]!db[NB PAJAK],J_UTAMA[[#This Row],[stt]]-1))</f>
        <v>#N/A</v>
      </c>
      <c r="K21" s="6" t="e">
        <f ca="1">IF(J_UTAMA[[#This Row],[//]]="","",INDEX([4]!NOTA[C],J_UTAMA[[#This Row],[//]]-2))</f>
        <v>#N/A</v>
      </c>
      <c r="L21" s="6" t="e">
        <f ca="1">IF(J_UTAMA[[#This Row],[//]]="","",INDEX([4]!NOTA[QTY],J_UTAMA[[#This Row],[//]]-2))</f>
        <v>#N/A</v>
      </c>
      <c r="M21" s="6" t="e">
        <f ca="1">IF(J_UTAMA[[#This Row],[//]]="","",INDEX([4]!NOTA[STN],J_UTAMA[[#This Row],[//]]-2))</f>
        <v>#N/A</v>
      </c>
      <c r="N21" s="8" t="e">
        <f ca="1">IF(J_UTAMA[[#This Row],[//]]="","",INDEX([4]!NOTA[HARGA SATUAN],J_UTAMA[[#This Row],[//]]-2))</f>
        <v>#N/A</v>
      </c>
      <c r="O21" s="9" t="e">
        <f ca="1">IF(J_UTAMA[[#This Row],[//]]="","",IF(INDEX([4]!NOTA[DISC 1],J_UTAMA[[#This Row],[//]]-2)="","",INDEX([4]!NOTA[DISC 1],J_UTAMA[[#This Row],[//]]-2)))</f>
        <v>#N/A</v>
      </c>
      <c r="P21" s="9" t="e">
        <f ca="1">IF(J_UTAMA[[#This Row],[//]]="","",IF(INDEX([4]!NOTA[DISC 2],J_UTAMA[[#This Row],[//]]-2)="","",INDEX([4]!NOTA[DISC 2],J_UTAMA[[#This Row],[//]]-2)))</f>
        <v>#N/A</v>
      </c>
      <c r="Q21" s="8" t="e">
        <f ca="1">IF(J_UTAMA[[#This Row],[//]]="","",INDEX([4]!NOTA[JUMLAH],J_UTAMA[[#This Row],[//]]-2)*(100%-IF(ISNUMBER(J_UTAMA[[#This Row],[DISC 1 (%)]]),J_UTAMA[[#This Row],[DISC 1 (%)]],0)))</f>
        <v>#N/A</v>
      </c>
      <c r="R21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21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21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2" t="e">
        <f ca="1">IF(J_UTAMA[[#This Row],[//]]="","",INDEX([4]!NOTA[NAMA BARANG],J_UTAMA[[#This Row],[//]]-2))</f>
        <v>#N/A</v>
      </c>
      <c r="V21" s="12" t="e">
        <f ca="1">LOWER(SUBSTITUTE(SUBSTITUTE(SUBSTITUTE(SUBSTITUTE(SUBSTITUTE(SUBSTITUTE(SUBSTITUTE(J_UTAMA[[#This Row],[N.B.nota]]," ",""),"-",""),"(",""),")",""),".",""),",",""),"/",""))</f>
        <v>#N/A</v>
      </c>
      <c r="W21" s="6" t="e">
        <f ca="1">IF(J_UTAMA[[#This Row],[concat]]="","",MATCH(J_UTAMA[[#This Row],[concat]],[3]!db[NB NOTA_C],0)+1)</f>
        <v>#N/A</v>
      </c>
      <c r="X21" s="6" t="e">
        <f ca="1">IF(J_UTAMA[[#This Row],[N.B.nota]]="","",ADDRESS(ROW(J_UTAMA[QB]),COLUMN(J_UTAMA[QB]))&amp;":"&amp;ADDRESS(ROW(),COLUMN(J_UTAMA[QB])))</f>
        <v>#N/A</v>
      </c>
      <c r="Y21" s="6" t="e">
        <f ca="1">IF(J_UTAMA[[#This Row],[//]]="","",HYPERLINK("[..\\DB.xlsx]DB!e"&amp;MATCH(J_UTAMA[[#This Row],[concat]],[3]!db[NB NOTA_C],0)+1,"&gt;"))</f>
        <v>#N/A</v>
      </c>
    </row>
    <row r="22" spans="1:25" ht="15" customHeight="1" x14ac:dyDescent="0.25">
      <c r="A22" s="6"/>
      <c r="B22" s="6" t="str">
        <f>IF(J_UTAMA[[#This Row],[N_ID]]="","",INDEX(Table1[ID],MATCH(J_UTAMA[[#This Row],[N_ID]],Table1[N_ID],0)))</f>
        <v/>
      </c>
      <c r="C22" s="6" t="str">
        <f>IF(J_UTAMA[[#This Row],[ID NOTA]]="","",HYPERLINK("[NOTA_.xlsx]NOTA!e"&amp;INDEX([4]!PAJAK[//],MATCH(J_UTAMA[[#This Row],[ID NOTA]],[4]!PAJAK[ID],0)),"&gt;") )</f>
        <v/>
      </c>
      <c r="D22" s="6" t="str">
        <f>IF(J_UTAMA[[#This Row],[ID NOTA]]="","",INDEX(Table1[QB],MATCH(J_UTAMA[[#This Row],[ID NOTA]],Table1[ID],0)))</f>
        <v/>
      </c>
      <c r="E22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22" s="6"/>
      <c r="G22" s="7" t="str">
        <f>IF(J_UTAMA[[#This Row],[ID NOTA]]="","",INDEX([4]!NOTA[TGL_H],MATCH(J_UTAMA[[#This Row],[ID NOTA]],[4]!NOTA[ID],0)))</f>
        <v/>
      </c>
      <c r="H22" s="7" t="str">
        <f>IF(J_UTAMA[[#This Row],[ID NOTA]]="","",INDEX([4]!NOTA[TGL.NOTA],MATCH(J_UTAMA[[#This Row],[ID NOTA]],[4]!NOTA[ID],0)))</f>
        <v/>
      </c>
      <c r="I22" s="12" t="str">
        <f>IF(J_UTAMA[[#This Row],[ID NOTA]]="","",INDEX([4]!NOTA[NO.NOTA],MATCH(J_UTAMA[[#This Row],[ID NOTA]],[4]!NOTA[ID],0)))</f>
        <v/>
      </c>
      <c r="J22" s="12" t="e">
        <f ca="1">IF(J_UTAMA[[#This Row],[//]]="","",INDEX([3]!db[NB PAJAK],J_UTAMA[[#This Row],[stt]]-1))</f>
        <v>#N/A</v>
      </c>
      <c r="K22" s="6" t="e">
        <f ca="1">IF(J_UTAMA[[#This Row],[//]]="","",INDEX([4]!NOTA[C],J_UTAMA[[#This Row],[//]]-2))</f>
        <v>#N/A</v>
      </c>
      <c r="L22" s="6" t="e">
        <f ca="1">IF(J_UTAMA[[#This Row],[//]]="","",INDEX([4]!NOTA[QTY],J_UTAMA[[#This Row],[//]]-2))</f>
        <v>#N/A</v>
      </c>
      <c r="M22" s="6" t="e">
        <f ca="1">IF(J_UTAMA[[#This Row],[//]]="","",INDEX([4]!NOTA[STN],J_UTAMA[[#This Row],[//]]-2))</f>
        <v>#N/A</v>
      </c>
      <c r="N22" s="8" t="e">
        <f ca="1">IF(J_UTAMA[[#This Row],[//]]="","",INDEX([4]!NOTA[HARGA SATUAN],J_UTAMA[[#This Row],[//]]-2))</f>
        <v>#N/A</v>
      </c>
      <c r="O22" s="9" t="e">
        <f ca="1">IF(J_UTAMA[[#This Row],[//]]="","",IF(INDEX([4]!NOTA[DISC 1],J_UTAMA[[#This Row],[//]]-2)="","",INDEX([4]!NOTA[DISC 1],J_UTAMA[[#This Row],[//]]-2)))</f>
        <v>#N/A</v>
      </c>
      <c r="P22" s="9" t="e">
        <f ca="1">IF(J_UTAMA[[#This Row],[//]]="","",IF(INDEX([4]!NOTA[DISC 2],J_UTAMA[[#This Row],[//]]-2)="","",INDEX([4]!NOTA[DISC 2],J_UTAMA[[#This Row],[//]]-2)))</f>
        <v>#N/A</v>
      </c>
      <c r="Q22" s="8" t="e">
        <f ca="1">IF(J_UTAMA[[#This Row],[//]]="","",INDEX([4]!NOTA[JUMLAH],J_UTAMA[[#This Row],[//]]-2)*(100%-IF(ISNUMBER(J_UTAMA[[#This Row],[DISC 1 (%)]]),J_UTAMA[[#This Row],[DISC 1 (%)]],0)))</f>
        <v>#N/A</v>
      </c>
      <c r="R22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22" s="13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22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2" t="e">
        <f ca="1">IF(J_UTAMA[[#This Row],[//]]="","",INDEX([4]!NOTA[NAMA BARANG],J_UTAMA[[#This Row],[//]]-2))</f>
        <v>#N/A</v>
      </c>
      <c r="V22" s="12" t="e">
        <f ca="1">LOWER(SUBSTITUTE(SUBSTITUTE(SUBSTITUTE(SUBSTITUTE(SUBSTITUTE(SUBSTITUTE(SUBSTITUTE(J_UTAMA[[#This Row],[N.B.nota]]," ",""),"-",""),"(",""),")",""),".",""),",",""),"/",""))</f>
        <v>#N/A</v>
      </c>
      <c r="W22" s="6" t="e">
        <f ca="1">IF(J_UTAMA[[#This Row],[concat]]="","",MATCH(J_UTAMA[[#This Row],[concat]],[3]!db[NB NOTA_C],0)+1)</f>
        <v>#N/A</v>
      </c>
      <c r="X22" s="6" t="e">
        <f ca="1">IF(J_UTAMA[[#This Row],[N.B.nota]]="","",ADDRESS(ROW(J_UTAMA[QB]),COLUMN(J_UTAMA[QB]))&amp;":"&amp;ADDRESS(ROW(),COLUMN(J_UTAMA[QB])))</f>
        <v>#N/A</v>
      </c>
      <c r="Y22" s="6" t="e">
        <f ca="1">IF(J_UTAMA[[#This Row],[//]]="","",HYPERLINK("[..\\DB.xlsx]DB!e"&amp;MATCH(J_UTAMA[[#This Row],[concat]],[3]!db[NB NOTA_C],0)+1,"&gt;"))</f>
        <v>#N/A</v>
      </c>
    </row>
    <row r="23" spans="1:25" ht="15" customHeight="1" x14ac:dyDescent="0.25">
      <c r="A23" s="6"/>
      <c r="B23" s="6" t="str">
        <f>IF(J_UTAMA[[#This Row],[N_ID]]="","",INDEX(Table1[ID],MATCH(J_UTAMA[[#This Row],[N_ID]],Table1[N_ID],0)))</f>
        <v/>
      </c>
      <c r="C23" s="6" t="str">
        <f>IF(J_UTAMA[[#This Row],[ID NOTA]]="","",HYPERLINK("[NOTA_.xlsx]NOTA!e"&amp;INDEX([4]!PAJAK[//],MATCH(J_UTAMA[[#This Row],[ID NOTA]],[4]!PAJAK[ID],0)),"&gt;") )</f>
        <v/>
      </c>
      <c r="D23" s="6" t="str">
        <f>IF(J_UTAMA[[#This Row],[ID NOTA]]="","",INDEX(Table1[QB],MATCH(J_UTAMA[[#This Row],[ID NOTA]],Table1[ID],0)))</f>
        <v/>
      </c>
      <c r="E23" s="6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23" s="6"/>
      <c r="G23" s="7" t="str">
        <f>IF(J_UTAMA[[#This Row],[ID NOTA]]="","",INDEX([4]!NOTA[TGL_H],MATCH(J_UTAMA[[#This Row],[ID NOTA]],[4]!NOTA[ID],0)))</f>
        <v/>
      </c>
      <c r="H23" s="7" t="str">
        <f>IF(J_UTAMA[[#This Row],[ID NOTA]]="","",INDEX([4]!NOTA[TGL.NOTA],MATCH(J_UTAMA[[#This Row],[ID NOTA]],[4]!NOTA[ID],0)))</f>
        <v/>
      </c>
      <c r="I23" s="12" t="str">
        <f>IF(J_UTAMA[[#This Row],[ID NOTA]]="","",INDEX([4]!NOTA[NO.NOTA],MATCH(J_UTAMA[[#This Row],[ID NOTA]],[4]!NOTA[ID],0)))</f>
        <v/>
      </c>
      <c r="J23" s="12" t="e">
        <f ca="1">IF(J_UTAMA[[#This Row],[//]]="","",INDEX([3]!db[NB PAJAK],J_UTAMA[[#This Row],[stt]]-1))</f>
        <v>#N/A</v>
      </c>
      <c r="K23" s="6" t="e">
        <f ca="1">IF(J_UTAMA[[#This Row],[//]]="","",INDEX([4]!NOTA[C],J_UTAMA[[#This Row],[//]]-2))</f>
        <v>#N/A</v>
      </c>
      <c r="L23" s="6" t="e">
        <f ca="1">IF(J_UTAMA[[#This Row],[//]]="","",INDEX([4]!NOTA[QTY],J_UTAMA[[#This Row],[//]]-2))</f>
        <v>#N/A</v>
      </c>
      <c r="M23" s="6" t="e">
        <f ca="1">IF(J_UTAMA[[#This Row],[//]]="","",INDEX([4]!NOTA[STN],J_UTAMA[[#This Row],[//]]-2))</f>
        <v>#N/A</v>
      </c>
      <c r="N23" s="8" t="e">
        <f ca="1">IF(J_UTAMA[[#This Row],[//]]="","",INDEX([4]!NOTA[HARGA SATUAN],J_UTAMA[[#This Row],[//]]-2))</f>
        <v>#N/A</v>
      </c>
      <c r="O23" s="9" t="e">
        <f ca="1">IF(J_UTAMA[[#This Row],[//]]="","",IF(INDEX([4]!NOTA[DISC 1],J_UTAMA[[#This Row],[//]]-2)="","",INDEX([4]!NOTA[DISC 1],J_UTAMA[[#This Row],[//]]-2)))</f>
        <v>#N/A</v>
      </c>
      <c r="P23" s="9" t="e">
        <f ca="1">IF(J_UTAMA[[#This Row],[//]]="","",IF(INDEX([4]!NOTA[DISC 2],J_UTAMA[[#This Row],[//]]-2)="","",INDEX([4]!NOTA[DISC 2],J_UTAMA[[#This Row],[//]]-2)))</f>
        <v>#N/A</v>
      </c>
      <c r="Q23" s="8" t="e">
        <f ca="1">IF(J_UTAMA[[#This Row],[//]]="","",INDEX([4]!NOTA[JUMLAH],J_UTAMA[[#This Row],[//]]-2)*(100%-IF(ISNUMBER(J_UTAMA[[#This Row],[DISC 1 (%)]]),J_UTAMA[[#This Row],[DISC 1 (%)]],0)))</f>
        <v>#N/A</v>
      </c>
      <c r="R23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23" s="8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23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6" t="e">
        <f ca="1">IF(J_UTAMA[[#This Row],[//]]="","",INDEX([4]!NOTA[NAMA BARANG],J_UTAMA[[#This Row],[//]]-2))</f>
        <v>#N/A</v>
      </c>
      <c r="V23" s="6" t="e">
        <f ca="1">LOWER(SUBSTITUTE(SUBSTITUTE(SUBSTITUTE(SUBSTITUTE(SUBSTITUTE(SUBSTITUTE(SUBSTITUTE(J_UTAMA[[#This Row],[N.B.nota]]," ",""),"-",""),"(",""),")",""),".",""),",",""),"/",""))</f>
        <v>#N/A</v>
      </c>
      <c r="W23" s="6" t="e">
        <f ca="1">IF(J_UTAMA[[#This Row],[concat]]="","",MATCH(J_UTAMA[[#This Row],[concat]],[3]!db[NB NOTA_C],0)+1)</f>
        <v>#N/A</v>
      </c>
      <c r="X23" s="6" t="e">
        <f ca="1">IF(J_UTAMA[[#This Row],[N.B.nota]]="","",ADDRESS(ROW(J_UTAMA[QB]),COLUMN(J_UTAMA[QB]))&amp;":"&amp;ADDRESS(ROW(),COLUMN(J_UTAMA[QB])))</f>
        <v>#N/A</v>
      </c>
      <c r="Y23" s="6" t="e">
        <f ca="1">IF(J_UTAMA[[#This Row],[//]]="","",HYPERLINK("[..\\DB.xlsx]DB!e"&amp;MATCH(J_UTAMA[[#This Row],[concat]],[3]!db[NB NOTA_C],0)+1,"&gt;"))</f>
        <v>#N/A</v>
      </c>
    </row>
    <row r="24" spans="1:25" ht="15" customHeight="1" x14ac:dyDescent="0.25">
      <c r="B24" s="15" t="str">
        <f>IF(J_UTAMA[[#This Row],[N_ID]]="","",INDEX(Table1[ID],MATCH(J_UTAMA[[#This Row],[N_ID]],Table1[N_ID],0)))</f>
        <v/>
      </c>
      <c r="C24" s="15" t="str">
        <f>IF(J_UTAMA[[#This Row],[ID NOTA]]="","",HYPERLINK("[NOTA_.xlsx]NOTA!e"&amp;INDEX([4]!PAJAK[//],MATCH(J_UTAMA[[#This Row],[ID NOTA]],[4]!PAJAK[ID],0)),"&gt;") )</f>
        <v/>
      </c>
      <c r="D24" s="15" t="str">
        <f>IF(J_UTAMA[[#This Row],[ID NOTA]]="","",INDEX(Table1[QB],MATCH(J_UTAMA[[#This Row],[ID NOTA]],Table1[ID],0)))</f>
        <v/>
      </c>
      <c r="E24" s="15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24" s="15"/>
      <c r="G24" s="7" t="str">
        <f>IF(J_UTAMA[[#This Row],[ID NOTA]]="","",INDEX([4]!NOTA[TGL_H],MATCH(J_UTAMA[[#This Row],[ID NOTA]],[4]!NOTA[ID],0)))</f>
        <v/>
      </c>
      <c r="H24" s="7" t="str">
        <f>IF(J_UTAMA[[#This Row],[ID NOTA]]="","",INDEX([4]!NOTA[TGL.NOTA],MATCH(J_UTAMA[[#This Row],[ID NOTA]],[4]!NOTA[ID],0)))</f>
        <v/>
      </c>
      <c r="I24" s="16" t="str">
        <f>IF(J_UTAMA[[#This Row],[ID NOTA]]="","",INDEX([4]!NOTA[NO.NOTA],MATCH(J_UTAMA[[#This Row],[ID NOTA]],[4]!NOTA[ID],0)))</f>
        <v/>
      </c>
      <c r="J24" s="19" t="e">
        <f ca="1">IF(J_UTAMA[[#This Row],[//]]="","",INDEX([3]!db[NB PAJAK],J_UTAMA[[#This Row],[stt]]-1))</f>
        <v>#N/A</v>
      </c>
      <c r="K24" s="6" t="e">
        <f ca="1">IF(J_UTAMA[[#This Row],[//]]="","",INDEX([4]!NOTA[C],J_UTAMA[[#This Row],[//]]-2))</f>
        <v>#N/A</v>
      </c>
      <c r="L24" s="15" t="e">
        <f ca="1">IF(J_UTAMA[[#This Row],[//]]="","",INDEX([4]!NOTA[QTY],J_UTAMA[[#This Row],[//]]-2))</f>
        <v>#N/A</v>
      </c>
      <c r="M24" s="15" t="e">
        <f ca="1">IF(J_UTAMA[[#This Row],[//]]="","",INDEX([4]!NOTA[STN],J_UTAMA[[#This Row],[//]]-2))</f>
        <v>#N/A</v>
      </c>
      <c r="N24" s="20" t="e">
        <f ca="1">IF(J_UTAMA[[#This Row],[//]]="","",INDEX([4]!NOTA[HARGA SATUAN],J_UTAMA[[#This Row],[//]]-2))</f>
        <v>#N/A</v>
      </c>
      <c r="O24" s="21" t="e">
        <f ca="1">IF(J_UTAMA[[#This Row],[//]]="","",IF(INDEX([4]!NOTA[DISC 1],J_UTAMA[[#This Row],[//]]-2)="","",INDEX([4]!NOTA[DISC 1],J_UTAMA[[#This Row],[//]]-2)))</f>
        <v>#N/A</v>
      </c>
      <c r="P24" s="21" t="e">
        <f ca="1">IF(J_UTAMA[[#This Row],[//]]="","",IF(INDEX([4]!NOTA[DISC 2],J_UTAMA[[#This Row],[//]]-2)="","",INDEX([4]!NOTA[DISC 2],J_UTAMA[[#This Row],[//]]-2)))</f>
        <v>#N/A</v>
      </c>
      <c r="Q24" s="8" t="e">
        <f ca="1">IF(J_UTAMA[[#This Row],[//]]="","",INDEX([4]!NOTA[JUMLAH],J_UTAMA[[#This Row],[//]]-2)*(100%-IF(ISNUMBER(J_UTAMA[[#This Row],[DISC 1 (%)]]),J_UTAMA[[#This Row],[DISC 1 (%)]],0)))</f>
        <v>#N/A</v>
      </c>
      <c r="R24" s="22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24" s="2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24" s="8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3" t="e">
        <f ca="1">IF(J_UTAMA[[#This Row],[//]]="","",INDEX([4]!NOTA[NAMA BARANG],J_UTAMA[[#This Row],[//]]-2))</f>
        <v>#N/A</v>
      </c>
      <c r="V24" s="23" t="e">
        <f ca="1">LOWER(SUBSTITUTE(SUBSTITUTE(SUBSTITUTE(SUBSTITUTE(SUBSTITUTE(SUBSTITUTE(SUBSTITUTE(J_UTAMA[[#This Row],[N.B.nota]]," ",""),"-",""),"(",""),")",""),".",""),",",""),"/",""))</f>
        <v>#N/A</v>
      </c>
      <c r="W24" s="23" t="e">
        <f ca="1">IF(J_UTAMA[[#This Row],[concat]]="","",MATCH(J_UTAMA[[#This Row],[concat]],[3]!db[NB NOTA_C],0)+1)</f>
        <v>#N/A</v>
      </c>
      <c r="X24" s="23" t="e">
        <f ca="1">IF(J_UTAMA[[#This Row],[N.B.nota]]="","",ADDRESS(ROW(J_UTAMA[QB]),COLUMN(J_UTAMA[QB]))&amp;":"&amp;ADDRESS(ROW(),COLUMN(J_UTAMA[QB])))</f>
        <v>#N/A</v>
      </c>
      <c r="Y24" s="23" t="e">
        <f ca="1">IF(J_UTAMA[[#This Row],[//]]="","",HYPERLINK("[..\\DB.xlsx]DB!e"&amp;MATCH(J_UTAMA[[#This Row],[concat]],[3]!db[NB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11"/>
  <sheetViews>
    <sheetView zoomScale="85" zoomScaleNormal="85" workbookViewId="0">
      <selection activeCell="A3" sqref="A3:Y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1"/>
      <c r="L1" s="1"/>
      <c r="M1" s="1"/>
    </row>
    <row r="2" spans="1:25" ht="75" x14ac:dyDescent="0.25">
      <c r="A2" s="6" t="s">
        <v>0</v>
      </c>
      <c r="B2" s="6" t="s">
        <v>18</v>
      </c>
      <c r="C2" s="6" t="s">
        <v>19</v>
      </c>
      <c r="D2" s="6" t="s">
        <v>2</v>
      </c>
      <c r="E2" s="6" t="s">
        <v>20</v>
      </c>
      <c r="F2" s="6" t="s">
        <v>21</v>
      </c>
      <c r="G2" s="7" t="s">
        <v>22</v>
      </c>
      <c r="H2" s="7" t="s">
        <v>23</v>
      </c>
      <c r="I2" s="6" t="s">
        <v>24</v>
      </c>
      <c r="J2" s="34" t="s">
        <v>25</v>
      </c>
      <c r="K2" s="6" t="s">
        <v>26</v>
      </c>
      <c r="L2" s="6" t="s">
        <v>27</v>
      </c>
      <c r="M2" s="6" t="s">
        <v>28</v>
      </c>
      <c r="N2" s="8" t="s">
        <v>29</v>
      </c>
      <c r="O2" s="9" t="s">
        <v>30</v>
      </c>
      <c r="P2" s="9" t="s">
        <v>31</v>
      </c>
      <c r="Q2" s="8" t="s">
        <v>32</v>
      </c>
      <c r="R2" s="8" t="s">
        <v>33</v>
      </c>
      <c r="S2" s="8" t="s">
        <v>34</v>
      </c>
      <c r="T2" s="8" t="s">
        <v>40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</row>
    <row r="3" spans="1:25" x14ac:dyDescent="0.25">
      <c r="A3" s="3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NOTA]]="","",HYPERLINK("[NOTA_.xlsx]NOTA!e"&amp;INDEX([4]!PAJAK[//],MATCH(LMA[[#This Row],[ID NOTA]],[4]!PAJAK[ID],0)),"&gt;")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3" s="1">
        <v>1</v>
      </c>
      <c r="G3" s="2" t="str">
        <f>IF(LMA[[#This Row],[ID NOTA]]="","",INDEX([4]!NOTA[TGL_H],MATCH(LMA[[#This Row],[ID NOTA]],[4]!NOTA[ID],0)))</f>
        <v/>
      </c>
      <c r="H3" s="2" t="str">
        <f>IF(LMA[[#This Row],[ID NOTA]]="","",INDEX([4]!NOTA[TGL.NOTA],MATCH(LMA[[#This Row],[ID NOTA]],[4]!NOTA[ID],0)))</f>
        <v/>
      </c>
      <c r="I3" t="str">
        <f>IF(LMA[[#This Row],[ID NOTA]]="","",INDEX([4]!NOTA[NO.NOTA],MATCH(LMA[[#This Row],[ID NOTA]],[4]!NOTA[ID],0)))</f>
        <v/>
      </c>
      <c r="J3" s="35" t="e">
        <f ca="1">IF(LMA[[#This Row],[//]]="","",INDEX([3]!db[NB PAJAK],LMA[[#This Row],[stt]]-1))</f>
        <v>#N/A</v>
      </c>
      <c r="K3" s="1" t="e">
        <f ca="1">IF(LMA[[#This Row],[//]]="","",IF(INDEX([4]!NOTA[C],LMA[[#This Row],[//]]-2)="","",INDEX([4]!NOTA[C],LMA[[#This Row],[//]]-2)))</f>
        <v>#N/A</v>
      </c>
      <c r="L3" s="1" t="e">
        <f ca="1">IF(LMA[[#This Row],[//]]="","",INDEX([4]!NOTA[QTY],LMA[[#This Row],[//]]-2))</f>
        <v>#N/A</v>
      </c>
      <c r="M3" s="1" t="e">
        <f ca="1">IF(LMA[[#This Row],[//]]="","",INDEX([4]!NOTA[STN],LMA[[#This Row],[//]]-2))</f>
        <v>#N/A</v>
      </c>
      <c r="N3" s="4" t="e">
        <f ca="1">IF(LMA[[#This Row],[//]]="","",INDEX([4]!NOTA[HARGA SATUAN],LMA[[#This Row],[//]]-2))</f>
        <v>#N/A</v>
      </c>
      <c r="O3" s="5" t="e">
        <f ca="1">IF(LMA[[#This Row],[//]]="","",INDEX([4]!NOTA[DISC 1],LMA[[#This Row],[//]]-2))</f>
        <v>#N/A</v>
      </c>
      <c r="P3" s="5" t="e">
        <f ca="1">IF(LMA[[#This Row],[//]]="","",INDEX([4]!NOTA[DISC 2],LMA[[#This Row],[//]]-2))</f>
        <v>#N/A</v>
      </c>
      <c r="Q3" s="4" t="e">
        <f ca="1">IF(LMA[[#This Row],[//]]="","",INDEX([4]!NOTA[TOTAL],LMA[[#This Row],[//]]-2))</f>
        <v>#N/A</v>
      </c>
      <c r="R3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3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3" s="10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Row],[//]]="","",INDEX([4]!NOTA[NAMA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Row],[concat]],[3]!db[NB NOTA_C],0)+1)</f>
        <v>#N/A</v>
      </c>
      <c r="X3" t="e">
        <f ca="1">IF(LMA[[#This Row],[N.B.nota]]="","",ADDRESS(ROW(LMA[QB]),COLUMN(LMA[QB]))&amp;":"&amp;ADDRESS(ROW(),COLUMN(LMA[QB])))</f>
        <v>#N/A</v>
      </c>
      <c r="Y3" s="11" t="e">
        <f ca="1">IF(LMA[[#This Row],[//]]="","",HYPERLINK("[../DB.xlsx]DB!e"&amp;MATCH(LMA[[#This Row],[concat]],[3]!db[NB NOTA_C],0)+1,"&gt;"))</f>
        <v>#N/A</v>
      </c>
    </row>
    <row r="4" spans="1:25" x14ac:dyDescent="0.25">
      <c r="A4" s="3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4" s="1"/>
      <c r="G4" s="2" t="str">
        <f>IF(LMA[[#This Row],[ID NOTA]]="","",INDEX([4]!NOTA[TGL_H],MATCH(LMA[[#This Row],[ID NOTA]],[4]!NOTA[ID],0)))</f>
        <v/>
      </c>
      <c r="H4" s="2" t="str">
        <f>IF(LMA[[#This Row],[ID NOTA]]="","",INDEX([4]!NOTA[TGL.NOTA],MATCH(LMA[[#This Row],[ID NOTA]],[4]!NOTA[ID],0)))</f>
        <v/>
      </c>
      <c r="I4" t="str">
        <f>IF(LMA[[#This Row],[ID NOTA]]="","",INDEX([4]!NOTA[NO.NOTA],MATCH(LMA[[#This Row],[ID NOTA]],[4]!NOTA[ID],0)))</f>
        <v/>
      </c>
      <c r="J4" s="35" t="e">
        <f ca="1">IF(LMA[[#This Row],[//]]="","",INDEX([3]!db[NB PAJAK],LMA[[#This Row],[stt]]-1))</f>
        <v>#N/A</v>
      </c>
      <c r="K4" s="1" t="e">
        <f ca="1">IF(LMA[[#This Row],[//]]="","",IF(INDEX([4]!NOTA[C],LMA[[#This Row],[//]]-2)="","",INDEX([4]!NOTA[C],LMA[[#This Row],[//]]-2)))</f>
        <v>#N/A</v>
      </c>
      <c r="L4" s="1" t="e">
        <f ca="1">IF(LMA[[#This Row],[//]]="","",INDEX([4]!NOTA[QTY],LMA[[#This Row],[//]]-2))</f>
        <v>#N/A</v>
      </c>
      <c r="M4" s="1" t="e">
        <f ca="1">IF(LMA[[#This Row],[//]]="","",INDEX([4]!NOTA[STN],LMA[[#This Row],[//]]-2))</f>
        <v>#N/A</v>
      </c>
      <c r="N4" s="4" t="e">
        <f ca="1">IF(LMA[[#This Row],[//]]="","",INDEX([4]!NOTA[HARGA SATUAN],LMA[[#This Row],[//]]-2))</f>
        <v>#N/A</v>
      </c>
      <c r="O4" s="5" t="e">
        <f ca="1">IF(LMA[[#This Row],[//]]="","",INDEX([4]!NOTA[DISC 1],LMA[[#This Row],[//]]-2))</f>
        <v>#N/A</v>
      </c>
      <c r="P4" s="5" t="e">
        <f ca="1">IF(LMA[[#This Row],[//]]="","",INDEX([4]!NOTA[DISC 2],LMA[[#This Row],[//]]-2))</f>
        <v>#N/A</v>
      </c>
      <c r="Q4" s="4" t="e">
        <f ca="1">IF(LMA[[#This Row],[//]]="","",INDEX([4]!NOTA[TOTAL],LMA[[#This Row],[//]]-2))</f>
        <v>#N/A</v>
      </c>
      <c r="R4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4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4" s="36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Row],[//]]="","",INDEX([4]!NOTA[NAMA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Row],[concat]],[3]!db[NB NOTA_C],0)+1)</f>
        <v>#N/A</v>
      </c>
      <c r="X4" t="e">
        <f ca="1">IF(LMA[[#This Row],[N.B.nota]]="","",ADDRESS(ROW(LMA[QB]),COLUMN(LMA[QB]))&amp;":"&amp;ADDRESS(ROW(),COLUMN(LMA[QB])))</f>
        <v>#N/A</v>
      </c>
      <c r="Y4" s="37" t="e">
        <f ca="1">IF(LMA[[#This Row],[//]]="","",HYPERLINK("[../DB.xlsx]DB!e"&amp;MATCH(LMA[[#This Row],[concat]],[3]!db[NB NOTA_C],0)+1,"&gt;"))</f>
        <v>#N/A</v>
      </c>
    </row>
    <row r="5" spans="1:25" x14ac:dyDescent="0.25">
      <c r="A5" s="3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5" s="1"/>
      <c r="G5" s="2" t="str">
        <f>IF(LMA[[#This Row],[ID NOTA]]="","",INDEX([4]!NOTA[TGL_H],MATCH(LMA[[#This Row],[ID NOTA]],[4]!NOTA[ID],0)))</f>
        <v/>
      </c>
      <c r="H5" s="2" t="str">
        <f>IF(LMA[[#This Row],[ID NOTA]]="","",INDEX([4]!NOTA[TGL.NOTA],MATCH(LMA[[#This Row],[ID NOTA]],[4]!NOTA[ID],0)))</f>
        <v/>
      </c>
      <c r="I5" t="str">
        <f>IF(LMA[[#This Row],[ID NOTA]]="","",INDEX([4]!NOTA[NO.NOTA],MATCH(LMA[[#This Row],[ID NOTA]],[4]!NOTA[ID],0)))</f>
        <v/>
      </c>
      <c r="J5" s="35" t="e">
        <f ca="1">IF(LMA[[#This Row],[//]]="","",INDEX([3]!db[NB PAJAK],LMA[[#This Row],[stt]]-1))</f>
        <v>#N/A</v>
      </c>
      <c r="K5" s="1" t="e">
        <f ca="1">IF(LMA[[#This Row],[//]]="","",IF(INDEX([4]!NOTA[C],LMA[[#This Row],[//]]-2)="","",INDEX([4]!NOTA[C],LMA[[#This Row],[//]]-2)))</f>
        <v>#N/A</v>
      </c>
      <c r="L5" s="1" t="e">
        <f ca="1">IF(LMA[[#This Row],[//]]="","",INDEX([4]!NOTA[QTY],LMA[[#This Row],[//]]-2))</f>
        <v>#N/A</v>
      </c>
      <c r="M5" s="1" t="e">
        <f ca="1">IF(LMA[[#This Row],[//]]="","",INDEX([4]!NOTA[STN],LMA[[#This Row],[//]]-2))</f>
        <v>#N/A</v>
      </c>
      <c r="N5" s="4" t="e">
        <f ca="1">IF(LMA[[#This Row],[//]]="","",INDEX([4]!NOTA[HARGA SATUAN],LMA[[#This Row],[//]]-2))</f>
        <v>#N/A</v>
      </c>
      <c r="O5" s="5" t="e">
        <f ca="1">IF(LMA[[#This Row],[//]]="","",INDEX([4]!NOTA[DISC 1],LMA[[#This Row],[//]]-2))</f>
        <v>#N/A</v>
      </c>
      <c r="P5" s="5" t="e">
        <f ca="1">IF(LMA[[#This Row],[//]]="","",INDEX([4]!NOTA[DISC 2],LMA[[#This Row],[//]]-2))</f>
        <v>#N/A</v>
      </c>
      <c r="Q5" s="4" t="e">
        <f ca="1">IF(LMA[[#This Row],[//]]="","",INDEX([4]!NOTA[TOTAL],LMA[[#This Row],[//]]-2))</f>
        <v>#N/A</v>
      </c>
      <c r="R5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5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5" s="36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Row],[//]]="","",INDEX([4]!NOTA[NAMA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Row],[concat]],[3]!db[NB NOTA_C],0)+1)</f>
        <v>#N/A</v>
      </c>
      <c r="X5" t="e">
        <f ca="1">IF(LMA[[#This Row],[N.B.nota]]="","",ADDRESS(ROW(LMA[QB]),COLUMN(LMA[QB]))&amp;":"&amp;ADDRESS(ROW(),COLUMN(LMA[QB])))</f>
        <v>#N/A</v>
      </c>
      <c r="Y5" s="37" t="e">
        <f ca="1">IF(LMA[[#This Row],[//]]="","",HYPERLINK("[../DB.xlsx]DB!e"&amp;MATCH(LMA[[#This Row],[concat]],[3]!db[NB NOTA_C],0)+1,"&gt;"))</f>
        <v>#N/A</v>
      </c>
    </row>
    <row r="6" spans="1:25" x14ac:dyDescent="0.25">
      <c r="A6" s="3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6" s="1"/>
      <c r="G6" s="2" t="str">
        <f>IF(LMA[[#This Row],[ID NOTA]]="","",INDEX([4]!NOTA[TGL_H],MATCH(LMA[[#This Row],[ID NOTA]],[4]!NOTA[ID],0)))</f>
        <v/>
      </c>
      <c r="H6" s="2" t="str">
        <f>IF(LMA[[#This Row],[ID NOTA]]="","",INDEX([4]!NOTA[TGL.NOTA],MATCH(LMA[[#This Row],[ID NOTA]],[4]!NOTA[ID],0)))</f>
        <v/>
      </c>
      <c r="I6" t="str">
        <f>IF(LMA[[#This Row],[ID NOTA]]="","",INDEX([4]!NOTA[NO.NOTA],MATCH(LMA[[#This Row],[ID NOTA]],[4]!NOTA[ID],0)))</f>
        <v/>
      </c>
      <c r="J6" s="35" t="e">
        <f ca="1">IF(LMA[[#This Row],[//]]="","",INDEX([3]!db[NB PAJAK],LMA[[#This Row],[stt]]-1))</f>
        <v>#N/A</v>
      </c>
      <c r="K6" s="1" t="e">
        <f ca="1">IF(LMA[[#This Row],[//]]="","",IF(INDEX([4]!NOTA[C],LMA[[#This Row],[//]]-2)="","",INDEX([4]!NOTA[C],LMA[[#This Row],[//]]-2)))</f>
        <v>#N/A</v>
      </c>
      <c r="L6" s="1" t="e">
        <f ca="1">IF(LMA[[#This Row],[//]]="","",INDEX([4]!NOTA[QTY],LMA[[#This Row],[//]]-2))</f>
        <v>#N/A</v>
      </c>
      <c r="M6" s="1" t="e">
        <f ca="1">IF(LMA[[#This Row],[//]]="","",INDEX([4]!NOTA[STN],LMA[[#This Row],[//]]-2))</f>
        <v>#N/A</v>
      </c>
      <c r="N6" s="4" t="e">
        <f ca="1">IF(LMA[[#This Row],[//]]="","",INDEX([4]!NOTA[HARGA SATUAN],LMA[[#This Row],[//]]-2))</f>
        <v>#N/A</v>
      </c>
      <c r="O6" s="5" t="e">
        <f ca="1">IF(LMA[[#This Row],[//]]="","",INDEX([4]!NOTA[DISC 1],LMA[[#This Row],[//]]-2))</f>
        <v>#N/A</v>
      </c>
      <c r="P6" s="5" t="e">
        <f ca="1">IF(LMA[[#This Row],[//]]="","",INDEX([4]!NOTA[DISC 2],LMA[[#This Row],[//]]-2))</f>
        <v>#N/A</v>
      </c>
      <c r="Q6" s="4" t="e">
        <f ca="1">IF(LMA[[#This Row],[//]]="","",INDEX([4]!NOTA[TOTAL],LMA[[#This Row],[//]]-2))</f>
        <v>#N/A</v>
      </c>
      <c r="R6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6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6" s="36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Row],[//]]="","",INDEX([4]!NOTA[NAMA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Row],[concat]],[3]!db[NB NOTA_C],0)+1)</f>
        <v>#N/A</v>
      </c>
      <c r="X6" t="e">
        <f ca="1">IF(LMA[[#This Row],[N.B.nota]]="","",ADDRESS(ROW(LMA[QB]),COLUMN(LMA[QB]))&amp;":"&amp;ADDRESS(ROW(),COLUMN(LMA[QB])))</f>
        <v>#N/A</v>
      </c>
      <c r="Y6" s="37" t="e">
        <f ca="1">IF(LMA[[#This Row],[//]]="","",HYPERLINK("[../DB.xlsx]DB!e"&amp;MATCH(LMA[[#This Row],[concat]],[3]!db[NB NOTA_C],0)+1,"&gt;"))</f>
        <v>#N/A</v>
      </c>
    </row>
    <row r="7" spans="1:25" x14ac:dyDescent="0.25">
      <c r="A7" s="3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7" s="1"/>
      <c r="G7" s="2" t="str">
        <f>IF(LMA[[#This Row],[ID NOTA]]="","",INDEX([4]!NOTA[TGL_H],MATCH(LMA[[#This Row],[ID NOTA]],[4]!NOTA[ID],0)))</f>
        <v/>
      </c>
      <c r="H7" s="2" t="str">
        <f>IF(LMA[[#This Row],[ID NOTA]]="","",INDEX([4]!NOTA[TGL.NOTA],MATCH(LMA[[#This Row],[ID NOTA]],[4]!NOTA[ID],0)))</f>
        <v/>
      </c>
      <c r="I7" t="str">
        <f>IF(LMA[[#This Row],[ID NOTA]]="","",INDEX([4]!NOTA[NO.NOTA],MATCH(LMA[[#This Row],[ID NOTA]],[4]!NOTA[ID],0)))</f>
        <v/>
      </c>
      <c r="J7" s="35" t="e">
        <f ca="1">IF(LMA[[#This Row],[//]]="","",INDEX([3]!db[NB PAJAK],LMA[[#This Row],[stt]]-1))</f>
        <v>#N/A</v>
      </c>
      <c r="K7" s="1" t="e">
        <f ca="1">IF(LMA[[#This Row],[//]]="","",IF(INDEX([4]!NOTA[C],LMA[[#This Row],[//]]-2)="","",INDEX([4]!NOTA[C],LMA[[#This Row],[//]]-2)))</f>
        <v>#N/A</v>
      </c>
      <c r="L7" s="1" t="e">
        <f ca="1">IF(LMA[[#This Row],[//]]="","",INDEX([4]!NOTA[QTY],LMA[[#This Row],[//]]-2))</f>
        <v>#N/A</v>
      </c>
      <c r="M7" s="1" t="e">
        <f ca="1">IF(LMA[[#This Row],[//]]="","",INDEX([4]!NOTA[STN],LMA[[#This Row],[//]]-2))</f>
        <v>#N/A</v>
      </c>
      <c r="N7" s="4" t="e">
        <f ca="1">IF(LMA[[#This Row],[//]]="","",INDEX([4]!NOTA[HARGA SATUAN],LMA[[#This Row],[//]]-2))</f>
        <v>#N/A</v>
      </c>
      <c r="O7" s="5" t="e">
        <f ca="1">IF(LMA[[#This Row],[//]]="","",INDEX([4]!NOTA[DISC 1],LMA[[#This Row],[//]]-2))</f>
        <v>#N/A</v>
      </c>
      <c r="P7" s="5" t="e">
        <f ca="1">IF(LMA[[#This Row],[//]]="","",INDEX([4]!NOTA[DISC 2],LMA[[#This Row],[//]]-2))</f>
        <v>#N/A</v>
      </c>
      <c r="Q7" s="4" t="e">
        <f ca="1">IF(LMA[[#This Row],[//]]="","",INDEX([4]!NOTA[TOTAL],LMA[[#This Row],[//]]-2))</f>
        <v>#N/A</v>
      </c>
      <c r="R7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7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7" s="36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Row],[//]]="","",INDEX([4]!NOTA[NAMA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Row],[concat]],[3]!db[NB NOTA_C],0)+1)</f>
        <v>#N/A</v>
      </c>
      <c r="X7" t="e">
        <f ca="1">IF(LMA[[#This Row],[N.B.nota]]="","",ADDRESS(ROW(LMA[QB]),COLUMN(LMA[QB]))&amp;":"&amp;ADDRESS(ROW(),COLUMN(LMA[QB])))</f>
        <v>#N/A</v>
      </c>
      <c r="Y7" s="37" t="e">
        <f ca="1">IF(LMA[[#This Row],[//]]="","",HYPERLINK("[../DB.xlsx]DB!e"&amp;MATCH(LMA[[#This Row],[concat]],[3]!db[NB NOTA_C],0)+1,"&gt;"))</f>
        <v>#N/A</v>
      </c>
    </row>
    <row r="8" spans="1:25" x14ac:dyDescent="0.25">
      <c r="A8" s="3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8" s="1"/>
      <c r="G8" s="2" t="str">
        <f>IF(LMA[[#This Row],[ID NOTA]]="","",INDEX([4]!NOTA[TGL_H],MATCH(LMA[[#This Row],[ID NOTA]],[4]!NOTA[ID],0)))</f>
        <v/>
      </c>
      <c r="H8" s="2" t="str">
        <f>IF(LMA[[#This Row],[ID NOTA]]="","",INDEX([4]!NOTA[TGL.NOTA],MATCH(LMA[[#This Row],[ID NOTA]],[4]!NOTA[ID],0)))</f>
        <v/>
      </c>
      <c r="I8" t="str">
        <f>IF(LMA[[#This Row],[ID NOTA]]="","",INDEX([4]!NOTA[NO.NOTA],MATCH(LMA[[#This Row],[ID NOTA]],[4]!NOTA[ID],0)))</f>
        <v/>
      </c>
      <c r="J8" s="35" t="e">
        <f ca="1">IF(LMA[[#This Row],[//]]="","",INDEX([3]!db[NB PAJAK],LMA[[#This Row],[stt]]-1))</f>
        <v>#N/A</v>
      </c>
      <c r="K8" s="1" t="e">
        <f ca="1">IF(LMA[[#This Row],[//]]="","",IF(INDEX([4]!NOTA[C],LMA[[#This Row],[//]]-2)="","",INDEX([4]!NOTA[C],LMA[[#This Row],[//]]-2)))</f>
        <v>#N/A</v>
      </c>
      <c r="L8" s="1" t="e">
        <f ca="1">IF(LMA[[#This Row],[//]]="","",INDEX([4]!NOTA[QTY],LMA[[#This Row],[//]]-2))</f>
        <v>#N/A</v>
      </c>
      <c r="M8" s="1" t="e">
        <f ca="1">IF(LMA[[#This Row],[//]]="","",INDEX([4]!NOTA[STN],LMA[[#This Row],[//]]-2))</f>
        <v>#N/A</v>
      </c>
      <c r="N8" s="4" t="e">
        <f ca="1">IF(LMA[[#This Row],[//]]="","",INDEX([4]!NOTA[HARGA SATUAN],LMA[[#This Row],[//]]-2))</f>
        <v>#N/A</v>
      </c>
      <c r="O8" s="5" t="e">
        <f ca="1">IF(LMA[[#This Row],[//]]="","",INDEX([4]!NOTA[DISC 1],LMA[[#This Row],[//]]-2))</f>
        <v>#N/A</v>
      </c>
      <c r="P8" s="5" t="e">
        <f ca="1">IF(LMA[[#This Row],[//]]="","",INDEX([4]!NOTA[DISC 2],LMA[[#This Row],[//]]-2))</f>
        <v>#N/A</v>
      </c>
      <c r="Q8" s="4" t="e">
        <f ca="1">IF(LMA[[#This Row],[//]]="","",INDEX([4]!NOTA[TOTAL],LMA[[#This Row],[//]]-2))</f>
        <v>#N/A</v>
      </c>
      <c r="R8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8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8" s="36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Row],[//]]="","",INDEX([4]!NOTA[NAMA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Row],[concat]],[3]!db[NB NOTA_C],0)+1)</f>
        <v>#N/A</v>
      </c>
      <c r="X8" t="e">
        <f ca="1">IF(LMA[[#This Row],[N.B.nota]]="","",ADDRESS(ROW(LMA[QB]),COLUMN(LMA[QB]))&amp;":"&amp;ADDRESS(ROW(),COLUMN(LMA[QB])))</f>
        <v>#N/A</v>
      </c>
      <c r="Y8" s="37" t="e">
        <f ca="1">IF(LMA[[#This Row],[//]]="","",HYPERLINK("[../DB.xlsx]DB!e"&amp;MATCH(LMA[[#This Row],[concat]],[3]!db[NB NOTA_C],0)+1,"&gt;"))</f>
        <v>#N/A</v>
      </c>
    </row>
    <row r="9" spans="1:25" x14ac:dyDescent="0.25">
      <c r="A9" s="3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9" s="1"/>
      <c r="G9" s="2" t="str">
        <f>IF(LMA[[#This Row],[ID NOTA]]="","",INDEX([4]!NOTA[TGL_H],MATCH(LMA[[#This Row],[ID NOTA]],[4]!NOTA[ID],0)))</f>
        <v/>
      </c>
      <c r="H9" s="2" t="str">
        <f>IF(LMA[[#This Row],[ID NOTA]]="","",INDEX([4]!NOTA[TGL.NOTA],MATCH(LMA[[#This Row],[ID NOTA]],[4]!NOTA[ID],0)))</f>
        <v/>
      </c>
      <c r="I9" t="str">
        <f>IF(LMA[[#This Row],[ID NOTA]]="","",INDEX([4]!NOTA[NO.NOTA],MATCH(LMA[[#This Row],[ID NOTA]],[4]!NOTA[ID],0)))</f>
        <v/>
      </c>
      <c r="J9" s="35" t="e">
        <f ca="1">IF(LMA[[#This Row],[//]]="","",INDEX([3]!db[NB PAJAK],LMA[[#This Row],[stt]]-1))</f>
        <v>#N/A</v>
      </c>
      <c r="K9" s="1" t="e">
        <f ca="1">IF(LMA[[#This Row],[//]]="","",IF(INDEX([4]!NOTA[C],LMA[[#This Row],[//]]-2)="","",INDEX([4]!NOTA[C],LMA[[#This Row],[//]]-2)))</f>
        <v>#N/A</v>
      </c>
      <c r="L9" s="1" t="e">
        <f ca="1">IF(LMA[[#This Row],[//]]="","",INDEX([4]!NOTA[QTY],LMA[[#This Row],[//]]-2))</f>
        <v>#N/A</v>
      </c>
      <c r="M9" s="1" t="e">
        <f ca="1">IF(LMA[[#This Row],[//]]="","",INDEX([4]!NOTA[STN],LMA[[#This Row],[//]]-2))</f>
        <v>#N/A</v>
      </c>
      <c r="N9" s="4" t="e">
        <f ca="1">IF(LMA[[#This Row],[//]]="","",INDEX([4]!NOTA[HARGA SATUAN],LMA[[#This Row],[//]]-2))</f>
        <v>#N/A</v>
      </c>
      <c r="O9" s="5" t="e">
        <f ca="1">IF(LMA[[#This Row],[//]]="","",INDEX([4]!NOTA[DISC 1],LMA[[#This Row],[//]]-2))</f>
        <v>#N/A</v>
      </c>
      <c r="P9" s="5" t="e">
        <f ca="1">IF(LMA[[#This Row],[//]]="","",INDEX([4]!NOTA[DISC 2],LMA[[#This Row],[//]]-2))</f>
        <v>#N/A</v>
      </c>
      <c r="Q9" s="4" t="e">
        <f ca="1">IF(LMA[[#This Row],[//]]="","",INDEX([4]!NOTA[TOTAL],LMA[[#This Row],[//]]-2))</f>
        <v>#N/A</v>
      </c>
      <c r="R9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9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9" s="36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Row],[//]]="","",INDEX([4]!NOTA[NAMA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Row],[concat]],[3]!db[NB NOTA_C],0)+1)</f>
        <v>#N/A</v>
      </c>
      <c r="X9" t="e">
        <f ca="1">IF(LMA[[#This Row],[N.B.nota]]="","",ADDRESS(ROW(LMA[QB]),COLUMN(LMA[QB]))&amp;":"&amp;ADDRESS(ROW(),COLUMN(LMA[QB])))</f>
        <v>#N/A</v>
      </c>
      <c r="Y9" s="37" t="e">
        <f ca="1">IF(LMA[[#This Row],[//]]="","",HYPERLINK("[../DB.xlsx]DB!e"&amp;MATCH(LMA[[#This Row],[concat]],[3]!db[NB NOTA_C],0)+1,"&gt;"))</f>
        <v>#N/A</v>
      </c>
    </row>
    <row r="10" spans="1:25" x14ac:dyDescent="0.25">
      <c r="A10" s="3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10" s="1"/>
      <c r="G10" s="2" t="str">
        <f>IF(LMA[[#This Row],[ID NOTA]]="","",INDEX([4]!NOTA[TGL_H],MATCH(LMA[[#This Row],[ID NOTA]],[4]!NOTA[ID],0)))</f>
        <v/>
      </c>
      <c r="H10" s="2" t="str">
        <f>IF(LMA[[#This Row],[ID NOTA]]="","",INDEX([4]!NOTA[TGL.NOTA],MATCH(LMA[[#This Row],[ID NOTA]],[4]!NOTA[ID],0)))</f>
        <v/>
      </c>
      <c r="I10" t="str">
        <f>IF(LMA[[#This Row],[ID NOTA]]="","",INDEX([4]!NOTA[NO.NOTA],MATCH(LMA[[#This Row],[ID NOTA]],[4]!NOTA[ID],0)))</f>
        <v/>
      </c>
      <c r="J10" s="35" t="e">
        <f ca="1">IF(LMA[[#This Row],[//]]="","",INDEX([3]!db[NB PAJAK],LMA[[#This Row],[stt]]-1))</f>
        <v>#N/A</v>
      </c>
      <c r="K10" s="1" t="e">
        <f ca="1">IF(LMA[[#This Row],[//]]="","",IF(INDEX([4]!NOTA[C],LMA[[#This Row],[//]]-2)="","",INDEX([4]!NOTA[C],LMA[[#This Row],[//]]-2)))</f>
        <v>#N/A</v>
      </c>
      <c r="L10" s="1" t="e">
        <f ca="1">IF(LMA[[#This Row],[//]]="","",INDEX([4]!NOTA[QTY],LMA[[#This Row],[//]]-2))</f>
        <v>#N/A</v>
      </c>
      <c r="M10" s="1" t="e">
        <f ca="1">IF(LMA[[#This Row],[//]]="","",INDEX([4]!NOTA[STN],LMA[[#This Row],[//]]-2))</f>
        <v>#N/A</v>
      </c>
      <c r="N10" s="4" t="e">
        <f ca="1">IF(LMA[[#This Row],[//]]="","",INDEX([4]!NOTA[HARGA SATUAN],LMA[[#This Row],[//]]-2))</f>
        <v>#N/A</v>
      </c>
      <c r="O10" s="5" t="e">
        <f ca="1">IF(LMA[[#This Row],[//]]="","",INDEX([4]!NOTA[DISC 1],LMA[[#This Row],[//]]-2))</f>
        <v>#N/A</v>
      </c>
      <c r="P10" s="5" t="e">
        <f ca="1">IF(LMA[[#This Row],[//]]="","",INDEX([4]!NOTA[DISC 2],LMA[[#This Row],[//]]-2))</f>
        <v>#N/A</v>
      </c>
      <c r="Q10" s="4" t="e">
        <f ca="1">IF(LMA[[#This Row],[//]]="","",INDEX([4]!NOTA[TOTAL],LMA[[#This Row],[//]]-2))</f>
        <v>#N/A</v>
      </c>
      <c r="R10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10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10" s="36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Row],[//]]="","",INDEX([4]!NOTA[NAMA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Row],[concat]],[3]!db[NB NOTA_C],0)+1)</f>
        <v>#N/A</v>
      </c>
      <c r="X10" t="e">
        <f ca="1">IF(LMA[[#This Row],[N.B.nota]]="","",ADDRESS(ROW(LMA[QB]),COLUMN(LMA[QB]))&amp;":"&amp;ADDRESS(ROW(),COLUMN(LMA[QB])))</f>
        <v>#N/A</v>
      </c>
      <c r="Y10" s="37" t="e">
        <f ca="1">IF(LMA[[#This Row],[//]]="","",HYPERLINK("[../DB.xlsx]DB!e"&amp;MATCH(LMA[[#This Row],[concat]],[3]!db[NB NOTA_C],0)+1,"&gt;"))</f>
        <v>#N/A</v>
      </c>
    </row>
    <row r="11" spans="1:25" x14ac:dyDescent="0.25">
      <c r="A11" s="3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11" s="1"/>
      <c r="G11" s="2" t="str">
        <f>IF(LMA[[#This Row],[ID NOTA]]="","",INDEX([4]!NOTA[TGL_H],MATCH(LMA[[#This Row],[ID NOTA]],[4]!NOTA[ID],0)))</f>
        <v/>
      </c>
      <c r="H11" s="2" t="str">
        <f>IF(LMA[[#This Row],[ID NOTA]]="","",INDEX([4]!NOTA[TGL.NOTA],MATCH(LMA[[#This Row],[ID NOTA]],[4]!NOTA[ID],0)))</f>
        <v/>
      </c>
      <c r="I11" t="str">
        <f>IF(LMA[[#This Row],[ID NOTA]]="","",INDEX([4]!NOTA[NO.NOTA],MATCH(LMA[[#This Row],[ID NOTA]],[4]!NOTA[ID],0)))</f>
        <v/>
      </c>
      <c r="J11" s="35" t="e">
        <f ca="1">IF(LMA[[#This Row],[//]]="","",INDEX([3]!db[NB PAJAK],LMA[[#This Row],[stt]]-1))</f>
        <v>#N/A</v>
      </c>
      <c r="K11" s="1" t="e">
        <f ca="1">IF(LMA[[#This Row],[//]]="","",IF(INDEX([4]!NOTA[C],LMA[[#This Row],[//]]-2)="","",INDEX([4]!NOTA[C],LMA[[#This Row],[//]]-2)))</f>
        <v>#N/A</v>
      </c>
      <c r="L11" s="1" t="e">
        <f ca="1">IF(LMA[[#This Row],[//]]="","",INDEX([4]!NOTA[QTY],LMA[[#This Row],[//]]-2))</f>
        <v>#N/A</v>
      </c>
      <c r="M11" s="1" t="e">
        <f ca="1">IF(LMA[[#This Row],[//]]="","",INDEX([4]!NOTA[STN],LMA[[#This Row],[//]]-2))</f>
        <v>#N/A</v>
      </c>
      <c r="N11" s="4" t="e">
        <f ca="1">IF(LMA[[#This Row],[//]]="","",INDEX([4]!NOTA[HARGA SATUAN],LMA[[#This Row],[//]]-2))</f>
        <v>#N/A</v>
      </c>
      <c r="O11" s="5" t="e">
        <f ca="1">IF(LMA[[#This Row],[//]]="","",INDEX([4]!NOTA[DISC 1],LMA[[#This Row],[//]]-2))</f>
        <v>#N/A</v>
      </c>
      <c r="P11" s="5" t="e">
        <f ca="1">IF(LMA[[#This Row],[//]]="","",INDEX([4]!NOTA[DISC 2],LMA[[#This Row],[//]]-2))</f>
        <v>#N/A</v>
      </c>
      <c r="Q11" s="4" t="e">
        <f ca="1">IF(LMA[[#This Row],[//]]="","",INDEX([4]!NOTA[TOTAL],LMA[[#This Row],[//]]-2))</f>
        <v>#N/A</v>
      </c>
      <c r="R11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11" s="4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11" s="36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Row],[//]]="","",INDEX([4]!NOTA[NAMA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Row],[concat]],[3]!db[NB NOTA_C],0)+1)</f>
        <v>#N/A</v>
      </c>
      <c r="X11" t="e">
        <f ca="1">IF(LMA[[#This Row],[N.B.nota]]="","",ADDRESS(ROW(LMA[QB]),COLUMN(LMA[QB]))&amp;":"&amp;ADDRESS(ROW(),COLUMN(LMA[QB])))</f>
        <v>#N/A</v>
      </c>
      <c r="Y11" s="37" t="e">
        <f ca="1">IF(LMA[[#This Row],[//]]="","",HYPERLINK("[../DB.xlsx]DB!e"&amp;MATCH(LMA[[#This Row],[concat]],[3]!db[NB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18"/>
  <sheetViews>
    <sheetView zoomScale="85" zoomScaleNormal="85" workbookViewId="0">
      <selection activeCell="G20" sqref="G20"/>
    </sheetView>
  </sheetViews>
  <sheetFormatPr defaultRowHeight="15" x14ac:dyDescent="0.25"/>
  <cols>
    <col min="1" max="1" width="10.85546875" customWidth="1"/>
    <col min="2" max="2" width="8.85546875" customWidth="1"/>
    <col min="3" max="3" width="5.5703125" customWidth="1"/>
    <col min="4" max="4" width="7.85546875" customWidth="1"/>
    <col min="5" max="5" width="5.5703125" customWidth="1"/>
    <col min="6" max="6" width="9.28515625" customWidth="1"/>
    <col min="7" max="8" width="14.7109375" customWidth="1"/>
    <col min="9" max="9" width="11.42578125" customWidth="1"/>
    <col min="10" max="24" width="5.5703125" customWidth="1"/>
    <col min="25" max="25" width="6.140625" customWidth="1"/>
    <col min="26" max="26" width="10.85546875" customWidth="1"/>
  </cols>
  <sheetData>
    <row r="1" spans="1:28" x14ac:dyDescent="0.25">
      <c r="A1" s="31"/>
      <c r="B1" s="31"/>
      <c r="C1" s="83"/>
      <c r="D1" s="31"/>
      <c r="E1" s="31" t="str">
        <f>ID_P</f>
        <v>ID_P</v>
      </c>
      <c r="F1" s="31"/>
      <c r="G1" s="31" t="s">
        <v>80</v>
      </c>
      <c r="H1" s="31" t="s">
        <v>76</v>
      </c>
      <c r="I1" s="31" t="s">
        <v>77</v>
      </c>
      <c r="J1" s="31" t="s">
        <v>25</v>
      </c>
      <c r="K1" s="31" t="s">
        <v>26</v>
      </c>
      <c r="L1" s="48" t="s">
        <v>81</v>
      </c>
      <c r="M1" s="48" t="s">
        <v>82</v>
      </c>
      <c r="N1" s="31" t="s">
        <v>83</v>
      </c>
      <c r="O1" s="31" t="s">
        <v>84</v>
      </c>
      <c r="P1" s="31" t="s">
        <v>89</v>
      </c>
      <c r="Q1" s="31" t="s">
        <v>85</v>
      </c>
      <c r="R1" s="31" t="s">
        <v>33</v>
      </c>
      <c r="S1" s="82" t="s">
        <v>88</v>
      </c>
      <c r="T1" s="31" t="s">
        <v>40</v>
      </c>
      <c r="U1" s="31" t="s">
        <v>25</v>
      </c>
      <c r="V1" s="31"/>
      <c r="W1" s="31"/>
      <c r="X1" s="31"/>
      <c r="Y1" s="31"/>
      <c r="Z1" s="31"/>
      <c r="AA1" s="31"/>
      <c r="AB1" s="31"/>
    </row>
    <row r="2" spans="1:28" x14ac:dyDescent="0.25">
      <c r="A2" s="31"/>
      <c r="B2" s="31"/>
      <c r="C2" s="31"/>
      <c r="D2" s="31"/>
      <c r="E2" s="31" t="str">
        <f>DIR&amp;"!NOTA"&amp;"["&amp;E1&amp;"]"</f>
        <v>'D:\kerja\BANK EXP\BARU\2023\01 JAN\NOTA.XLSX'!NOTA[ID_P]</v>
      </c>
      <c r="F2" s="31"/>
      <c r="G2" s="31" t="str">
        <f t="shared" ref="G2:U2" si="0">DIR&amp;"!NOTA"&amp;"["&amp;G1&amp;"]"</f>
        <v>'D:\kerja\BANK EXP\BARU\2023\01 JAN\NOTA.XLSX'!NOTA[TGL_H]</v>
      </c>
      <c r="H2" s="31" t="str">
        <f t="shared" si="0"/>
        <v>'D:\kerja\BANK EXP\BARU\2023\01 JAN\NOTA.XLSX'!NOTA[TGL.NOTA]</v>
      </c>
      <c r="I2" s="31" t="str">
        <f t="shared" si="0"/>
        <v>'D:\kerja\BANK EXP\BARU\2023\01 JAN\NOTA.XLSX'!NOTA[NO.NOTA]</v>
      </c>
      <c r="J2" s="31" t="str">
        <f t="shared" si="0"/>
        <v>'D:\kerja\BANK EXP\BARU\2023\01 JAN\NOTA.XLSX'!NOTA[NAMA BARANG]</v>
      </c>
      <c r="K2" s="31" t="str">
        <f t="shared" si="0"/>
        <v>'D:\kerja\BANK EXP\BARU\2023\01 JAN\NOTA.XLSX'!NOTA[C]</v>
      </c>
      <c r="L2" s="31" t="str">
        <f t="shared" si="0"/>
        <v>'D:\kerja\BANK EXP\BARU\2023\01 JAN\NOTA.XLSX'!NOTA[QTY]</v>
      </c>
      <c r="M2" s="31" t="str">
        <f t="shared" si="0"/>
        <v>'D:\kerja\BANK EXP\BARU\2023\01 JAN\NOTA.XLSX'!NOTA[STN]</v>
      </c>
      <c r="N2" s="31" t="str">
        <f t="shared" si="0"/>
        <v>'D:\kerja\BANK EXP\BARU\2023\01 JAN\NOTA.XLSX'!NOTA[HARGA SATUAN]</v>
      </c>
      <c r="O2" s="31" t="str">
        <f t="shared" si="0"/>
        <v>'D:\kerja\BANK EXP\BARU\2023\01 JAN\NOTA.XLSX'!NOTA[DISC 1]</v>
      </c>
      <c r="P2" s="31" t="str">
        <f t="shared" si="0"/>
        <v>'D:\kerja\BANK EXP\BARU\2023\01 JAN\NOTA.XLSX'!NOTA[DISC 2]</v>
      </c>
      <c r="Q2" s="31" t="str">
        <f t="shared" si="0"/>
        <v>'D:\kerja\BANK EXP\BARU\2023\01 JAN\NOTA.XLSX'!NOTA[JUMLAH]</v>
      </c>
      <c r="R2" s="31" t="str">
        <f t="shared" si="0"/>
        <v>'D:\kerja\BANK EXP\BARU\2023\01 JAN\NOTA.XLSX'!NOTA[DISC TOTAL]</v>
      </c>
      <c r="S2" s="31" t="str">
        <f t="shared" si="0"/>
        <v>'D:\kerja\BANK EXP\BARU\2023\01 JAN\NOTA.XLSX'!NOTA[TOTAL INVOICE]</v>
      </c>
      <c r="T2" s="31" t="str">
        <f t="shared" si="0"/>
        <v>'D:\kerja\BANK EXP\BARU\2023\01 JAN\NOTA.XLSX'!NOTA[KETERANGAN]</v>
      </c>
      <c r="U2" s="31" t="str">
        <f t="shared" si="0"/>
        <v>'D:\kerja\BANK EXP\BARU\2023\01 JAN\NOTA.XLSX'!NOTA[NAMA BARANG]</v>
      </c>
      <c r="V2" s="31"/>
      <c r="W2" s="31"/>
      <c r="X2" s="31"/>
      <c r="Y2" s="31"/>
      <c r="Z2" s="31"/>
      <c r="AA2" s="31"/>
      <c r="AB2" s="31"/>
    </row>
    <row r="3" spans="1:28" ht="75" x14ac:dyDescent="0.25">
      <c r="A3" s="34" t="s">
        <v>0</v>
      </c>
      <c r="B3" s="34" t="s">
        <v>18</v>
      </c>
      <c r="C3" s="34" t="s">
        <v>19</v>
      </c>
      <c r="D3" s="34" t="s">
        <v>2</v>
      </c>
      <c r="E3" s="34" t="s">
        <v>20</v>
      </c>
      <c r="F3" s="34" t="s">
        <v>21</v>
      </c>
      <c r="G3" s="39" t="s">
        <v>22</v>
      </c>
      <c r="H3" s="39" t="s">
        <v>23</v>
      </c>
      <c r="I3" s="34" t="s">
        <v>24</v>
      </c>
      <c r="J3" s="34" t="s">
        <v>25</v>
      </c>
      <c r="K3" s="34" t="s">
        <v>26</v>
      </c>
      <c r="L3" s="34" t="s">
        <v>27</v>
      </c>
      <c r="M3" s="34" t="s">
        <v>28</v>
      </c>
      <c r="N3" s="42" t="s">
        <v>29</v>
      </c>
      <c r="O3" s="49" t="s">
        <v>30</v>
      </c>
      <c r="P3" s="49" t="s">
        <v>31</v>
      </c>
      <c r="Q3" s="42" t="s">
        <v>32</v>
      </c>
      <c r="R3" s="42" t="s">
        <v>33</v>
      </c>
      <c r="S3" s="42" t="s">
        <v>34</v>
      </c>
      <c r="T3" s="42" t="s">
        <v>40</v>
      </c>
      <c r="U3" s="34" t="s">
        <v>35</v>
      </c>
      <c r="V3" s="34" t="s">
        <v>36</v>
      </c>
      <c r="W3" s="34" t="s">
        <v>37</v>
      </c>
      <c r="X3" s="34" t="s">
        <v>38</v>
      </c>
      <c r="Y3" s="34" t="s">
        <v>39</v>
      </c>
      <c r="Z3" s="34" t="s">
        <v>86</v>
      </c>
      <c r="AA3" s="31"/>
      <c r="AB3" s="31"/>
    </row>
    <row r="4" spans="1:28" x14ac:dyDescent="0.25">
      <c r="A4" s="32"/>
      <c r="B4" s="48" t="str">
        <f>IF(Table4[[#This Row],[N_ID]]="","",INDEX(Table1[ID],MATCH(Table4[[#This Row],[N_ID]],Table1[N_ID],0)))</f>
        <v/>
      </c>
      <c r="C4" s="48" t="str">
        <f ca="1">IF(Table4[[#This Row],[//]]="","",HYPERLINK("[NOTA.xlsx]NOTA!D"&amp;Table4[[#This Row],[//]]+2,"&gt;"))</f>
        <v/>
      </c>
      <c r="D4" s="48" t="str">
        <f>IF(Table4[[#This Row],[ID NOTA]]="","",INDEX(Table1[QB],MATCH(Table4[[#This Row],[ID NOTA]],Table1[ID],0)))</f>
        <v/>
      </c>
      <c r="E4" s="48" t="str">
        <f ca="1">_xlfn.IFNA(IF(ROW()-1-MATCH(,INDIRECT(ADDRESS(ROW(Table4[QB]),COLUMN(Table4[QB]))&amp;":"&amp;ADDRESS(ROW(),COLUMN(Table4[QB]))),-1)-1&gt;INDEX(Table4[QB],MATCH(,INDIRECT(ADDRESS(ROW(Table4[QB]),COLUMN(Table4[QB]))&amp;":"&amp;ADDRESS(ROW(),COLUMN(Table4[QB]))),-1)),"",IF(Table4[[#This Row],[N_ID]]="",INDIRECT(ADDRESS(ROW()-1,COLUMN(Table4[//])))+1,MATCH(Table4[N_ID],INDIRECT($2:$2),0))),"")</f>
        <v/>
      </c>
      <c r="F4" s="48"/>
      <c r="G4" s="30" t="str">
        <f ca="1">IF(Table4[[#This Row],[N_ID]]="","",INDEX(INDIRECT($2:$2),Table4[[#This Row],[//]]))</f>
        <v/>
      </c>
      <c r="H4" s="30" t="str">
        <f ca="1">IF(Table4[[#This Row],[N_ID]]="","",INDEX(INDIRECT($2:$2),Table4[[#This Row],[//]]))</f>
        <v/>
      </c>
      <c r="I4" s="31" t="str">
        <f ca="1">IF(Table4[[#This Row],[N_ID]]="","",INDEX(INDIRECT($2:$2),Table4[[#This Row],[//]]))</f>
        <v/>
      </c>
      <c r="J4" s="35" t="str">
        <f ca="1">IF(Table4[[#This Row],[//]]="","",INDEX([3]!db[NB PAJAK],Table4[[#This Row],[stt]]-1))</f>
        <v/>
      </c>
      <c r="K4" s="48" t="str">
        <f ca="1">IF(Table4[[#This Row],[//]]="","",INDEX(INDIRECT($2:$2),Table4[[#This Row],[//]]))</f>
        <v/>
      </c>
      <c r="L4" s="48" t="str">
        <f ca="1">IF(Table4[[#This Row],[//]]="","",INDEX(INDIRECT($2:$2),Table4[[#This Row],[//]]))</f>
        <v/>
      </c>
      <c r="M4" s="48" t="str">
        <f ca="1">IF(Table4[[#This Row],[//]]="","",INDEX(INDIRECT($2:$2),Table4[[#This Row],[//]]))</f>
        <v/>
      </c>
      <c r="N4" s="33" t="str">
        <f ca="1">IF(Table4[[#This Row],[//]]="","",INDEX(INDIRECT($2:$2),Table4[[#This Row],[//]]))</f>
        <v/>
      </c>
      <c r="O4" s="44" t="str">
        <f ca="1">IF(Table4[[#This Row],[//]]="","",INDEX(INDIRECT($2:$2),Table4[[#This Row],[//]]))</f>
        <v/>
      </c>
      <c r="P4" s="44" t="str">
        <f ca="1">IF(Table4[[#This Row],[//]]="","",IF(INDEX(INDIRECT($2:$2),Table4[[#This Row],[//]])="","",INDEX(INDIRECT($2:$2),Table4[[#This Row],[//]])))</f>
        <v/>
      </c>
      <c r="Q4" s="33" t="str">
        <f ca="1">IF(Table4[[#This Row],[//]]="","",INDEX(INDIRECT($2:$2),Table4[[#This Row],[//]]))</f>
        <v/>
      </c>
      <c r="R4" s="33" t="str">
        <f ca="1">IF(Table4[[#This Row],[//]]="","",IF(ROW(INDEX(INDIRECT(Table4[H_DISC]),MATCH(,INDIRECT(Table4[H_DISC]),-1)))-1=ROW()-INDEX(INDIRECT(Table4[H_DISC]),MATCH(,INDIRECT(Table4[H_DISC]),-1)),SUMIF(INDIRECT(DIR&amp;"!NOTA"&amp;"[ID_H]"),Table4[[#This Row],[ID NOTA_H]],INDIRECT($2:$2)),""))</f>
        <v/>
      </c>
      <c r="S4" s="33" t="str">
        <f ca="1">IF(Table4[[#This Row],[//]]="","",IF(ROW(INDEX(INDIRECT(Table4[H_DISC]),MATCH(,INDIRECT(Table4[H_DISC]),-1)))-1=ROW()-INDEX(INDIRECT(Table4[H_DISC]),MATCH(,INDIRECT(Table4[H_DISC]),-1)),SUMIF(INDIRECT(DIR&amp;"!NOTA"&amp;"[ID_H]"),Table4[[#This Row],[ID NOTA_H]],INDIRECT($2:$2)),""))</f>
        <v/>
      </c>
      <c r="T4" s="45" t="str">
        <f ca="1">IF(Table4[[#This Row],[//]]="","",IF(INDEX(INDIRECT($2:$2),Table4[[#This Row],[//]])="","",INDEX(INDIRECT($2:$2),Table4[[#This Row],[//]])))</f>
        <v/>
      </c>
      <c r="U4" s="35" t="str">
        <f ca="1">IF(Table4[[#This Row],[//]]="","",INDEX(INDIRECT($2:$2),Table4[[#This Row],[//]]))</f>
        <v/>
      </c>
      <c r="V4" s="31" t="str">
        <f ca="1">LOWER(SUBSTITUTE(SUBSTITUTE(SUBSTITUTE(SUBSTITUTE(SUBSTITUTE(SUBSTITUTE(SUBSTITUTE(Table4[[#This Row],[N.B.nota]]," ",""),"-",""),"(",""),")",""),".",""),",",""),"/",""))</f>
        <v/>
      </c>
      <c r="W4" s="31" t="str">
        <f ca="1">IF(Table4[[#This Row],[concat]]="","",MATCH(Table4[[#This Row],[concat]],[3]!db[NB NOTA_C],0)+1)</f>
        <v/>
      </c>
      <c r="X4" s="31" t="str">
        <f ca="1">IF(Table4[[#This Row],[N.B.nota]]="","",ADDRESS(ROW(Table4[QB]),COLUMN(Table4[QB]))&amp;":"&amp;ADDRESS(ROW(),COLUMN(Table4[QB])))</f>
        <v/>
      </c>
      <c r="Y4" s="46" t="str">
        <f ca="1">IF(Table4[[#This Row],[//]]="","",HYPERLINK("[../DB.xlsx]DB!e"&amp;MATCH(Table4[[#This Row],[concat]],[3]!db[NB NOTA_C],0)+1,"&gt;"))</f>
        <v/>
      </c>
      <c r="Z4" s="32" t="str">
        <f ca="1">IF(Table4[[#This Row],[ID NOTA]]="",INDIRECT(ADDRESS(ROW()-1,COLUMN())),Table4[[#This Row],[ID NOTA]])</f>
        <v>ID NOTA_H</v>
      </c>
      <c r="AA4" s="31"/>
      <c r="AB4" s="83"/>
    </row>
    <row r="5" spans="1:28" x14ac:dyDescent="0.25">
      <c r="A5" s="32"/>
      <c r="B5" s="48" t="str">
        <f>IF(Table4[[#This Row],[N_ID]]="","",INDEX(Table1[ID],MATCH(Table4[[#This Row],[N_ID]],Table1[N_ID],0)))</f>
        <v/>
      </c>
      <c r="C5" s="48" t="str">
        <f ca="1">IF(Table4[[#This Row],[//]]="","",HYPERLINK("[NOTA.xlsx]NOTA!D"&amp;Table4[[#This Row],[//]]+2,"&gt;"))</f>
        <v/>
      </c>
      <c r="D5" s="48" t="str">
        <f>IF(Table4[[#This Row],[ID NOTA]]="","",INDEX(Table1[QB],MATCH(Table4[[#This Row],[ID NOTA]],Table1[ID],0)))</f>
        <v/>
      </c>
      <c r="E5" s="48" t="str">
        <f ca="1">_xlfn.IFNA(IF(ROW()-1-MATCH(,INDIRECT(ADDRESS(ROW(Table4[QB]),COLUMN(Table4[QB]))&amp;":"&amp;ADDRESS(ROW(),COLUMN(Table4[QB]))),-1)-1&gt;INDEX(Table4[QB],MATCH(,INDIRECT(ADDRESS(ROW(Table4[QB]),COLUMN(Table4[QB]))&amp;":"&amp;ADDRESS(ROW(),COLUMN(Table4[QB]))),-1)),"",IF(Table4[[#This Row],[N_ID]]="",INDIRECT(ADDRESS(ROW()-1,COLUMN(Table4[//])))+1,MATCH(Table4[N_ID],INDIRECT($2:$2),0))),"")</f>
        <v/>
      </c>
      <c r="F5" s="48"/>
      <c r="G5" s="30" t="str">
        <f ca="1">IF(Table4[[#This Row],[N_ID]]="","",INDEX(INDIRECT($2:$2),Table4[[#This Row],[//]]))</f>
        <v/>
      </c>
      <c r="H5" s="30" t="str">
        <f ca="1">IF(Table4[[#This Row],[N_ID]]="","",INDEX(INDIRECT($2:$2),Table4[[#This Row],[//]]))</f>
        <v/>
      </c>
      <c r="I5" s="31" t="str">
        <f ca="1">IF(Table4[[#This Row],[N_ID]]="","",INDEX(INDIRECT($2:$2),Table4[[#This Row],[//]]))</f>
        <v/>
      </c>
      <c r="J5" s="35" t="str">
        <f ca="1">IF(Table4[[#This Row],[//]]="","",INDEX([3]!db[NB PAJAK],Table4[[#This Row],[stt]]-1))</f>
        <v/>
      </c>
      <c r="K5" s="48" t="str">
        <f ca="1">IF(Table4[[#This Row],[//]]="","",INDEX(INDIRECT($2:$2),Table4[[#This Row],[//]]))</f>
        <v/>
      </c>
      <c r="L5" s="48" t="str">
        <f ca="1">IF(Table4[[#This Row],[//]]="","",INDEX(INDIRECT($2:$2),Table4[[#This Row],[//]]))</f>
        <v/>
      </c>
      <c r="M5" s="48" t="str">
        <f ca="1">IF(Table4[[#This Row],[//]]="","",INDEX(INDIRECT($2:$2),Table4[[#This Row],[//]]))</f>
        <v/>
      </c>
      <c r="N5" s="33" t="str">
        <f ca="1">IF(Table4[[#This Row],[//]]="","",INDEX(INDIRECT($2:$2),Table4[[#This Row],[//]]))</f>
        <v/>
      </c>
      <c r="O5" s="44" t="str">
        <f ca="1">IF(Table4[[#This Row],[//]]="","",INDEX(INDIRECT($2:$2),Table4[[#This Row],[//]]))</f>
        <v/>
      </c>
      <c r="P5" s="44" t="str">
        <f ca="1">IF(Table4[[#This Row],[//]]="","",IF(INDEX(INDIRECT($2:$2),Table4[[#This Row],[//]])="","",INDEX(INDIRECT($2:$2),Table4[[#This Row],[//]])))</f>
        <v/>
      </c>
      <c r="Q5" s="33" t="str">
        <f ca="1">IF(Table4[[#This Row],[//]]="","",INDEX(INDIRECT($2:$2),Table4[[#This Row],[//]]))</f>
        <v/>
      </c>
      <c r="R5" s="33" t="str">
        <f ca="1">IF(Table4[[#This Row],[//]]="","",IF(ROW(INDEX(INDIRECT(Table4[H_DISC]),MATCH(,INDIRECT(Table4[H_DISC]),-1)))-1=ROW()-INDEX(INDIRECT(Table4[H_DISC]),MATCH(,INDIRECT(Table4[H_DISC]),-1)),SUMIF(INDIRECT(DIR&amp;"!NOTA"&amp;"[ID_H]"),Table4[[#This Row],[ID NOTA_H]],INDIRECT($2:$2)),""))</f>
        <v/>
      </c>
      <c r="S5" s="33" t="str">
        <f ca="1">IF(Table4[[#This Row],[//]]="","",IF(ROW(INDEX(INDIRECT(Table4[H_DISC]),MATCH(,INDIRECT(Table4[H_DISC]),-1)))-1=ROW()-INDEX(INDIRECT(Table4[H_DISC]),MATCH(,INDIRECT(Table4[H_DISC]),-1)),SUMIF(INDIRECT(DIR&amp;"!NOTA"&amp;"[ID_H]"),Table4[[#This Row],[ID NOTA_H]],INDIRECT($2:$2)),""))</f>
        <v/>
      </c>
      <c r="T5" s="45" t="str">
        <f ca="1">IF(Table4[[#This Row],[//]]="","",IF(INDEX(INDIRECT($2:$2),Table4[[#This Row],[//]])="","",INDEX(INDIRECT($2:$2),Table4[[#This Row],[//]])))</f>
        <v/>
      </c>
      <c r="U5" s="31" t="str">
        <f ca="1">IF(Table4[[#This Row],[//]]="","",INDEX(INDIRECT($2:$2),Table4[[#This Row],[//]]))</f>
        <v/>
      </c>
      <c r="V5" s="31" t="str">
        <f ca="1">LOWER(SUBSTITUTE(SUBSTITUTE(SUBSTITUTE(SUBSTITUTE(SUBSTITUTE(SUBSTITUTE(SUBSTITUTE(Table4[[#This Row],[N.B.nota]]," ",""),"-",""),"(",""),")",""),".",""),",",""),"/",""))</f>
        <v/>
      </c>
      <c r="W5" s="31" t="str">
        <f ca="1">IF(Table4[[#This Row],[concat]]="","",MATCH(Table4[[#This Row],[concat]],[3]!db[NB NOTA_C],0)+1)</f>
        <v/>
      </c>
      <c r="X5" s="31" t="str">
        <f ca="1">IF(Table4[[#This Row],[N.B.nota]]="","",ADDRESS(ROW(Table4[QB]),COLUMN(Table4[QB]))&amp;":"&amp;ADDRESS(ROW(),COLUMN(Table4[QB])))</f>
        <v/>
      </c>
      <c r="Y5" s="46" t="str">
        <f ca="1">IF(Table4[[#This Row],[//]]="","",HYPERLINK("[../DB.xlsx]DB!e"&amp;MATCH(Table4[[#This Row],[concat]],[3]!db[NB NOTA_C],0)+1,"&gt;"))</f>
        <v/>
      </c>
      <c r="Z5" s="32" t="str">
        <f ca="1">IF(Table4[[#This Row],[ID NOTA]]="",INDIRECT(ADDRESS(ROW()-1,COLUMN())),Table4[[#This Row],[ID NOTA]])</f>
        <v>ID NOTA_H</v>
      </c>
      <c r="AA5" s="31"/>
      <c r="AB5" s="31"/>
    </row>
    <row r="6" spans="1:28" x14ac:dyDescent="0.25">
      <c r="A6" s="32"/>
      <c r="B6" s="48" t="str">
        <f>IF(Table4[[#This Row],[N_ID]]="","",INDEX(Table1[ID],MATCH(Table4[[#This Row],[N_ID]],Table1[N_ID],0)))</f>
        <v/>
      </c>
      <c r="C6" s="48" t="str">
        <f ca="1">IF(Table4[[#This Row],[//]]="","",HYPERLINK("[NOTA.xlsx]NOTA!D"&amp;Table4[[#This Row],[//]]+2,"&gt;"))</f>
        <v/>
      </c>
      <c r="D6" s="48" t="str">
        <f>IF(Table4[[#This Row],[ID NOTA]]="","",INDEX(Table1[QB],MATCH(Table4[[#This Row],[ID NOTA]],Table1[ID],0)))</f>
        <v/>
      </c>
      <c r="E6" s="48" t="str">
        <f ca="1">_xlfn.IFNA(IF(ROW()-1-MATCH(,INDIRECT(ADDRESS(ROW(Table4[QB]),COLUMN(Table4[QB]))&amp;":"&amp;ADDRESS(ROW(),COLUMN(Table4[QB]))),-1)-1&gt;INDEX(Table4[QB],MATCH(,INDIRECT(ADDRESS(ROW(Table4[QB]),COLUMN(Table4[QB]))&amp;":"&amp;ADDRESS(ROW(),COLUMN(Table4[QB]))),-1)),"",IF(Table4[[#This Row],[N_ID]]="",INDIRECT(ADDRESS(ROW()-1,COLUMN(Table4[//])))+1,MATCH(Table4[N_ID],INDIRECT($2:$2),0))),"")</f>
        <v/>
      </c>
      <c r="F6" s="48"/>
      <c r="G6" s="30" t="str">
        <f ca="1">IF(Table4[[#This Row],[N_ID]]="","",INDEX(INDIRECT($2:$2),Table4[[#This Row],[//]]))</f>
        <v/>
      </c>
      <c r="H6" s="30" t="str">
        <f ca="1">IF(Table4[[#This Row],[N_ID]]="","",INDEX(INDIRECT($2:$2),Table4[[#This Row],[//]]))</f>
        <v/>
      </c>
      <c r="I6" s="31" t="str">
        <f ca="1">IF(Table4[[#This Row],[N_ID]]="","",INDEX(INDIRECT($2:$2),Table4[[#This Row],[//]]))</f>
        <v/>
      </c>
      <c r="J6" s="35" t="str">
        <f ca="1">IF(Table4[[#This Row],[//]]="","",INDEX([3]!db[NB PAJAK],Table4[[#This Row],[stt]]-1))</f>
        <v/>
      </c>
      <c r="K6" s="48" t="str">
        <f ca="1">IF(Table4[[#This Row],[//]]="","",INDEX(INDIRECT($2:$2),Table4[[#This Row],[//]]))</f>
        <v/>
      </c>
      <c r="L6" s="48" t="str">
        <f ca="1">IF(Table4[[#This Row],[//]]="","",INDEX(INDIRECT($2:$2),Table4[[#This Row],[//]]))</f>
        <v/>
      </c>
      <c r="M6" s="48" t="str">
        <f ca="1">IF(Table4[[#This Row],[//]]="","",INDEX(INDIRECT($2:$2),Table4[[#This Row],[//]]))</f>
        <v/>
      </c>
      <c r="N6" s="33" t="str">
        <f ca="1">IF(Table4[[#This Row],[//]]="","",INDEX(INDIRECT($2:$2),Table4[[#This Row],[//]]))</f>
        <v/>
      </c>
      <c r="O6" s="44" t="str">
        <f ca="1">IF(Table4[[#This Row],[//]]="","",INDEX(INDIRECT($2:$2),Table4[[#This Row],[//]]))</f>
        <v/>
      </c>
      <c r="P6" s="44" t="str">
        <f ca="1">IF(Table4[[#This Row],[//]]="","",IF(INDEX(INDIRECT($2:$2),Table4[[#This Row],[//]])="","",INDEX(INDIRECT($2:$2),Table4[[#This Row],[//]])))</f>
        <v/>
      </c>
      <c r="Q6" s="33" t="str">
        <f ca="1">IF(Table4[[#This Row],[//]]="","",INDEX(INDIRECT($2:$2),Table4[[#This Row],[//]]))</f>
        <v/>
      </c>
      <c r="R6" s="33" t="str">
        <f ca="1">IF(Table4[[#This Row],[//]]="","",IF(ROW(INDEX(INDIRECT(Table4[H_DISC]),MATCH(,INDIRECT(Table4[H_DISC]),-1)))-1=ROW()-INDEX(INDIRECT(Table4[H_DISC]),MATCH(,INDIRECT(Table4[H_DISC]),-1)),SUMIF(INDIRECT(DIR&amp;"!NOTA"&amp;"[ID_H]"),Table4[[#This Row],[ID NOTA_H]],INDIRECT($2:$2)),""))</f>
        <v/>
      </c>
      <c r="S6" s="33" t="str">
        <f ca="1">IF(Table4[[#This Row],[//]]="","",IF(ROW(INDEX(INDIRECT(Table4[H_DISC]),MATCH(,INDIRECT(Table4[H_DISC]),-1)))-1=ROW()-INDEX(INDIRECT(Table4[H_DISC]),MATCH(,INDIRECT(Table4[H_DISC]),-1)),SUMIF(INDIRECT(DIR&amp;"!NOTA"&amp;"[ID_H]"),Table4[[#This Row],[ID NOTA_H]],INDIRECT($2:$2)),""))</f>
        <v/>
      </c>
      <c r="T6" s="45" t="str">
        <f ca="1">IF(Table4[[#This Row],[//]]="","",IF(INDEX(INDIRECT($2:$2),Table4[[#This Row],[//]])="","",INDEX(INDIRECT($2:$2),Table4[[#This Row],[//]])))</f>
        <v/>
      </c>
      <c r="U6" s="31" t="str">
        <f ca="1">IF(Table4[[#This Row],[//]]="","",INDEX(INDIRECT($2:$2),Table4[[#This Row],[//]]))</f>
        <v/>
      </c>
      <c r="V6" s="31" t="str">
        <f ca="1">LOWER(SUBSTITUTE(SUBSTITUTE(SUBSTITUTE(SUBSTITUTE(SUBSTITUTE(SUBSTITUTE(SUBSTITUTE(Table4[[#This Row],[N.B.nota]]," ",""),"-",""),"(",""),")",""),".",""),",",""),"/",""))</f>
        <v/>
      </c>
      <c r="W6" s="31" t="str">
        <f ca="1">IF(Table4[[#This Row],[concat]]="","",MATCH(Table4[[#This Row],[concat]],[3]!db[NB NOTA_C],0)+1)</f>
        <v/>
      </c>
      <c r="X6" s="31" t="str">
        <f ca="1">IF(Table4[[#This Row],[N.B.nota]]="","",ADDRESS(ROW(Table4[QB]),COLUMN(Table4[QB]))&amp;":"&amp;ADDRESS(ROW(),COLUMN(Table4[QB])))</f>
        <v/>
      </c>
      <c r="Y6" s="46" t="str">
        <f ca="1">IF(Table4[[#This Row],[//]]="","",HYPERLINK("[../DB.xlsx]DB!e"&amp;MATCH(Table4[[#This Row],[concat]],[3]!db[NB NOTA_C],0)+1,"&gt;"))</f>
        <v/>
      </c>
      <c r="Z6" s="32" t="str">
        <f ca="1">IF(Table4[[#This Row],[ID NOTA]]="",INDIRECT(ADDRESS(ROW()-1,COLUMN())),Table4[[#This Row],[ID NOTA]])</f>
        <v>ID NOTA_H</v>
      </c>
      <c r="AA6" s="31"/>
      <c r="AB6" s="31"/>
    </row>
    <row r="7" spans="1:28" x14ac:dyDescent="0.25">
      <c r="A7" s="32"/>
      <c r="B7" s="48" t="str">
        <f>IF(Table4[[#This Row],[N_ID]]="","",INDEX(Table1[ID],MATCH(Table4[[#This Row],[N_ID]],Table1[N_ID],0)))</f>
        <v/>
      </c>
      <c r="C7" s="48" t="str">
        <f ca="1">IF(Table4[[#This Row],[//]]="","",HYPERLINK("[NOTA.xlsx]NOTA!D"&amp;Table4[[#This Row],[//]]+2,"&gt;"))</f>
        <v/>
      </c>
      <c r="D7" s="48" t="str">
        <f>IF(Table4[[#This Row],[ID NOTA]]="","",INDEX(Table1[QB],MATCH(Table4[[#This Row],[ID NOTA]],Table1[ID],0)))</f>
        <v/>
      </c>
      <c r="E7" s="48" t="str">
        <f ca="1">_xlfn.IFNA(IF(ROW()-1-MATCH(,INDIRECT(ADDRESS(ROW(Table4[QB]),COLUMN(Table4[QB]))&amp;":"&amp;ADDRESS(ROW(),COLUMN(Table4[QB]))),-1)-1&gt;INDEX(Table4[QB],MATCH(,INDIRECT(ADDRESS(ROW(Table4[QB]),COLUMN(Table4[QB]))&amp;":"&amp;ADDRESS(ROW(),COLUMN(Table4[QB]))),-1)),"",IF(Table4[[#This Row],[N_ID]]="",INDIRECT(ADDRESS(ROW()-1,COLUMN(Table4[//])))+1,MATCH(Table4[N_ID],INDIRECT($2:$2),0))),"")</f>
        <v/>
      </c>
      <c r="F7" s="48"/>
      <c r="G7" s="30" t="str">
        <f ca="1">IF(Table4[[#This Row],[N_ID]]="","",INDEX(INDIRECT($2:$2),Table4[[#This Row],[//]]))</f>
        <v/>
      </c>
      <c r="H7" s="30" t="str">
        <f ca="1">IF(Table4[[#This Row],[N_ID]]="","",INDEX(INDIRECT($2:$2),Table4[[#This Row],[//]]))</f>
        <v/>
      </c>
      <c r="I7" s="31" t="str">
        <f ca="1">IF(Table4[[#This Row],[N_ID]]="","",INDEX(INDIRECT($2:$2),Table4[[#This Row],[//]]))</f>
        <v/>
      </c>
      <c r="J7" s="35" t="str">
        <f ca="1">IF(Table4[[#This Row],[//]]="","",INDEX([3]!db[NB PAJAK],Table4[[#This Row],[stt]]-1))</f>
        <v/>
      </c>
      <c r="K7" s="48" t="str">
        <f ca="1">IF(Table4[[#This Row],[//]]="","",INDEX(INDIRECT($2:$2),Table4[[#This Row],[//]]))</f>
        <v/>
      </c>
      <c r="L7" s="48" t="str">
        <f ca="1">IF(Table4[[#This Row],[//]]="","",INDEX(INDIRECT($2:$2),Table4[[#This Row],[//]]))</f>
        <v/>
      </c>
      <c r="M7" s="48" t="str">
        <f ca="1">IF(Table4[[#This Row],[//]]="","",INDEX(INDIRECT($2:$2),Table4[[#This Row],[//]]))</f>
        <v/>
      </c>
      <c r="N7" s="33" t="str">
        <f ca="1">IF(Table4[[#This Row],[//]]="","",INDEX(INDIRECT($2:$2),Table4[[#This Row],[//]]))</f>
        <v/>
      </c>
      <c r="O7" s="44" t="str">
        <f ca="1">IF(Table4[[#This Row],[//]]="","",INDEX(INDIRECT($2:$2),Table4[[#This Row],[//]]))</f>
        <v/>
      </c>
      <c r="P7" s="44" t="str">
        <f ca="1">IF(Table4[[#This Row],[//]]="","",IF(INDEX(INDIRECT($2:$2),Table4[[#This Row],[//]])="","",INDEX(INDIRECT($2:$2),Table4[[#This Row],[//]])))</f>
        <v/>
      </c>
      <c r="Q7" s="33" t="str">
        <f ca="1">IF(Table4[[#This Row],[//]]="","",INDEX(INDIRECT($2:$2),Table4[[#This Row],[//]]))</f>
        <v/>
      </c>
      <c r="R7" s="33" t="str">
        <f ca="1">IF(Table4[[#This Row],[//]]="","",IF(ROW(INDEX(INDIRECT(Table4[H_DISC]),MATCH(,INDIRECT(Table4[H_DISC]),-1)))-1=ROW()-INDEX(INDIRECT(Table4[H_DISC]),MATCH(,INDIRECT(Table4[H_DISC]),-1)),SUMIF(INDIRECT(DIR&amp;"!NOTA"&amp;"[ID_H]"),Table4[[#This Row],[ID NOTA_H]],INDIRECT($2:$2)),""))</f>
        <v/>
      </c>
      <c r="S7" s="33" t="str">
        <f ca="1">IF(Table4[[#This Row],[//]]="","",IF(ROW(INDEX(INDIRECT(Table4[H_DISC]),MATCH(,INDIRECT(Table4[H_DISC]),-1)))-1=ROW()-INDEX(INDIRECT(Table4[H_DISC]),MATCH(,INDIRECT(Table4[H_DISC]),-1)),SUMIF(INDIRECT(DIR&amp;"!NOTA"&amp;"[ID_H]"),Table4[[#This Row],[ID NOTA_H]],INDIRECT($2:$2)),""))</f>
        <v/>
      </c>
      <c r="T7" s="45" t="str">
        <f ca="1">IF(Table4[[#This Row],[//]]="","",IF(INDEX(INDIRECT($2:$2),Table4[[#This Row],[//]])="","",INDEX(INDIRECT($2:$2),Table4[[#This Row],[//]])))</f>
        <v/>
      </c>
      <c r="U7" s="31" t="str">
        <f ca="1">IF(Table4[[#This Row],[//]]="","",INDEX(INDIRECT($2:$2),Table4[[#This Row],[//]]))</f>
        <v/>
      </c>
      <c r="V7" s="31" t="str">
        <f ca="1">LOWER(SUBSTITUTE(SUBSTITUTE(SUBSTITUTE(SUBSTITUTE(SUBSTITUTE(SUBSTITUTE(SUBSTITUTE(Table4[[#This Row],[N.B.nota]]," ",""),"-",""),"(",""),")",""),".",""),",",""),"/",""))</f>
        <v/>
      </c>
      <c r="W7" s="31" t="str">
        <f ca="1">IF(Table4[[#This Row],[concat]]="","",MATCH(Table4[[#This Row],[concat]],[3]!db[NB NOTA_C],0)+1)</f>
        <v/>
      </c>
      <c r="X7" s="31" t="str">
        <f ca="1">IF(Table4[[#This Row],[N.B.nota]]="","",ADDRESS(ROW(Table4[QB]),COLUMN(Table4[QB]))&amp;":"&amp;ADDRESS(ROW(),COLUMN(Table4[QB])))</f>
        <v/>
      </c>
      <c r="Y7" s="46" t="str">
        <f ca="1">IF(Table4[[#This Row],[//]]="","",HYPERLINK("[../DB.xlsx]DB!e"&amp;MATCH(Table4[[#This Row],[concat]],[3]!db[NB NOTA_C],0)+1,"&gt;"))</f>
        <v/>
      </c>
      <c r="Z7" s="32" t="str">
        <f ca="1">IF(Table4[[#This Row],[ID NOTA]]="",INDIRECT(ADDRESS(ROW()-1,COLUMN())),Table4[[#This Row],[ID NOTA]])</f>
        <v>ID NOTA_H</v>
      </c>
      <c r="AA7" s="31"/>
      <c r="AB7" s="31"/>
    </row>
    <row r="18" spans="22:22" x14ac:dyDescent="0.25">
      <c r="V18" t="s">
        <v>90</v>
      </c>
    </row>
  </sheetData>
  <conditionalFormatting sqref="A4:A7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2"/>
  <sheetViews>
    <sheetView topLeftCell="A7" workbookViewId="0">
      <selection activeCell="P8" sqref="P8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17"/>
      <c r="B1" s="17"/>
      <c r="C1" s="24"/>
      <c r="D1" s="17"/>
      <c r="E1" s="17"/>
      <c r="F1" s="17"/>
      <c r="G1" s="17"/>
      <c r="H1" s="17"/>
      <c r="I1" s="17"/>
      <c r="J1" s="17"/>
      <c r="K1" s="17"/>
      <c r="L1" s="24"/>
      <c r="M1" s="24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60" x14ac:dyDescent="0.25">
      <c r="A2" s="6" t="s">
        <v>0</v>
      </c>
      <c r="B2" s="6" t="s">
        <v>18</v>
      </c>
      <c r="C2" s="6" t="s">
        <v>19</v>
      </c>
      <c r="D2" s="6" t="s">
        <v>2</v>
      </c>
      <c r="E2" s="6" t="s">
        <v>20</v>
      </c>
      <c r="F2" s="6" t="s">
        <v>21</v>
      </c>
      <c r="G2" s="7" t="s">
        <v>22</v>
      </c>
      <c r="H2" s="7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8" t="s">
        <v>29</v>
      </c>
      <c r="O2" s="9" t="s">
        <v>30</v>
      </c>
      <c r="P2" s="9" t="s">
        <v>31</v>
      </c>
      <c r="Q2" s="8" t="s">
        <v>32</v>
      </c>
      <c r="R2" s="8" t="s">
        <v>33</v>
      </c>
      <c r="S2" s="8" t="s">
        <v>34</v>
      </c>
      <c r="T2" s="8" t="s">
        <v>40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</row>
    <row r="3" spans="1:25" x14ac:dyDescent="0.25">
      <c r="A3" s="11"/>
      <c r="B3" s="24" t="str">
        <f>IF(SDI[[#This Row],[N_ID]]="","",INDEX(Table1[ID],MATCH(SDI[[#This Row],[N_ID]],Table1[N_ID],0)))</f>
        <v/>
      </c>
      <c r="C3" s="24" t="str">
        <f>IF(SDI[[#This Row],[ID NOTA]]="","",HYPERLINK("[NOTA_.xlsx]NOTA!e"&amp;INDEX([4]!PAJAK[//],MATCH(SDI[[#This Row],[ID NOTA]],[4]!PAJAK[ID],0)),"&gt;") )</f>
        <v/>
      </c>
      <c r="D3" s="24" t="str">
        <f>IF(SDI[[#This Row],[ID NOTA]]="","",INDEX(Table1[QB],MATCH(SDI[[#This Row],[ID NOTA]],Table1[ID],0)))</f>
        <v/>
      </c>
      <c r="E3" s="24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3" s="24"/>
      <c r="G3" s="26" t="str">
        <f>IF(SDI[[#This Row],[ID NOTA]]="","",INDEX([4]!NOTA[TGL_H],MATCH(SDI[[#This Row],[ID NOTA]],[4]!NOTA[ID],0)))</f>
        <v/>
      </c>
      <c r="H3" s="26" t="str">
        <f>IF(SDI[[#This Row],[ID NOTA]]="","",INDEX([4]!NOTA[TGL.NOTA],MATCH(SDI[[#This Row],[ID NOTA]],[4]!NOTA[ID],0)))</f>
        <v/>
      </c>
      <c r="I3" s="18" t="str">
        <f>IF(SDI[[#This Row],[ID NOTA]]="","",INDEX([4]!NOTA[NO.NOTA],MATCH(SDI[[#This Row],[ID NOTA]],[4]!NOTA[ID],0)))</f>
        <v/>
      </c>
      <c r="J3" s="18" t="e">
        <f ca="1">IF(SDI[[#This Row],[//]]="","",INDEX([3]!db[NB PAJAK],SDI[[#This Row],[stt]]-1))</f>
        <v>#N/A</v>
      </c>
      <c r="K3" s="24" t="e">
        <f ca="1">IF(SDI[[#This Row],[//]]="","",INDEX([4]!NOTA[C],SDI[[#This Row],[//]]-2))</f>
        <v>#N/A</v>
      </c>
      <c r="L3" s="24" t="e">
        <f ca="1">IF(SDI[//]="","",INDEX([4]!NOTA[QTY],SDI[//]-2))</f>
        <v>#N/A</v>
      </c>
      <c r="M3" s="24" t="e">
        <f ca="1">IF(SDI[//]="","",INDEX([4]!NOTA[STN],SDI[//]-2))</f>
        <v>#N/A</v>
      </c>
      <c r="N3" s="27" t="e">
        <f ca="1">IF(SDI[[#This Row],[//]]="","",IF(INDEX([4]!NOTA[HARGA/ CTN],SDI[[#This Row],[//]]-2)="",INDEX([4]!NOTA[HARGA SATUAN],SDI[//]-2),INDEX([4]!NOTA[HARGA/ CTN],SDI[[#This Row],[//]]-2)))</f>
        <v>#N/A</v>
      </c>
      <c r="O3" s="28" t="e">
        <f ca="1">IF(SDI[[#This Row],[//]]="","",IF(INDEX([4]!NOTA[DISC 1],SDI[[#This Row],[//]]-2)="","",INDEX([4]!NOTA[DISC 1],SDI[[#This Row],[//]]-2)))</f>
        <v>#N/A</v>
      </c>
      <c r="P3" s="28" t="e">
        <f ca="1">IF(SDI[[#This Row],[//]]="","",IF(INDEX([4]!NOTA[DISC 2],SDI[[#This Row],[//]]-2)="","",INDEX([4]!NOTA[DISC 2],SDI[[#This Row],[//]]-2)))</f>
        <v>#N/A</v>
      </c>
      <c r="Q3" s="22" t="e">
        <f ca="1">IF(SDI[[#This Row],[//]]="","",INDEX([4]!NOTA[JUMLAH],SDI[[#This Row],[//]]-2)*(100%-IF(ISNUMBER(SDI[[#This Row],[DISC 1 (%)]]),SDI[[#This Row],[DISC 1 (%)]],0)))</f>
        <v>#N/A</v>
      </c>
      <c r="R3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3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3" s="22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18" t="e">
        <f ca="1">IF(SDI[[#This Row],[//]]="","",INDEX([4]!NOTA[NAMA BARANG],SDI[[#This Row],[//]]-2))</f>
        <v>#N/A</v>
      </c>
      <c r="V3" s="18" t="e">
        <f ca="1">LOWER(SUBSTITUTE(SUBSTITUTE(SUBSTITUTE(SUBSTITUTE(SUBSTITUTE(SUBSTITUTE(SUBSTITUTE(SUBSTITUTE(SDI[[#This Row],[N.B.nota]]," ",""),"-",""),"(",""),")",""),".",""),",",""),"/",""),"""",""))</f>
        <v>#N/A</v>
      </c>
      <c r="W3" s="18" t="e">
        <f ca="1">IF(SDI[[#This Row],[concat]]="","",MATCH(SDI[[#This Row],[concat]],[3]!db[NB NOTA_C],0)+1)</f>
        <v>#N/A</v>
      </c>
      <c r="X3" s="18" t="e">
        <f ca="1">IF(SDI[[#This Row],[N.B.nota]]="","",ADDRESS(ROW(SDI[QB]),COLUMN(SDI[QB]))&amp;":"&amp;ADDRESS(ROW(),COLUMN(SDI[QB])))</f>
        <v>#N/A</v>
      </c>
      <c r="Y3" s="18" t="e">
        <f ca="1">IF(SDI[[#This Row],[//]]="","",HYPERLINK("[..\\DB.xlsx]DB!e"&amp;MATCH(SDI[[#This Row],[concat]],[3]!db[NB NOTA_C],0)+1,"&gt;"))</f>
        <v>#N/A</v>
      </c>
    </row>
    <row r="4" spans="1:25" x14ac:dyDescent="0.25">
      <c r="A4" s="11"/>
      <c r="B4" s="24" t="str">
        <f>IF(SDI[[#This Row],[N_ID]]="","",INDEX(Table1[ID],MATCH(SDI[[#This Row],[N_ID]],Table1[N_ID],0)))</f>
        <v/>
      </c>
      <c r="C4" s="24" t="str">
        <f>IF(SDI[[#This Row],[ID NOTA]]="","",HYPERLINK("[NOTA_.xlsx]NOTA!e"&amp;INDEX([4]!PAJAK[//],MATCH(SDI[[#This Row],[ID NOTA]],[4]!PAJAK[ID],0)),"&gt;") )</f>
        <v/>
      </c>
      <c r="D4" s="24" t="str">
        <f>IF(SDI[[#This Row],[ID NOTA]]="","",INDEX(Table1[QB],MATCH(SDI[[#This Row],[ID NOTA]],Table1[ID],0)))</f>
        <v/>
      </c>
      <c r="E4" s="24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4" s="24"/>
      <c r="G4" s="26" t="str">
        <f>IF(SDI[[#This Row],[ID NOTA]]="","",INDEX([4]!NOTA[TGL_H],MATCH(SDI[[#This Row],[ID NOTA]],[4]!NOTA[ID],0)))</f>
        <v/>
      </c>
      <c r="H4" s="26" t="str">
        <f>IF(SDI[[#This Row],[ID NOTA]]="","",INDEX([4]!NOTA[TGL.NOTA],MATCH(SDI[[#This Row],[ID NOTA]],[4]!NOTA[ID],0)))</f>
        <v/>
      </c>
      <c r="I4" s="18" t="str">
        <f>IF(SDI[[#This Row],[ID NOTA]]="","",INDEX([4]!NOTA[NO.NOTA],MATCH(SDI[[#This Row],[ID NOTA]],[4]!NOTA[ID],0)))</f>
        <v/>
      </c>
      <c r="J4" s="18" t="e">
        <f ca="1">IF(SDI[[#This Row],[//]]="","",INDEX([3]!db[NB PAJAK],SDI[[#This Row],[stt]]-1))</f>
        <v>#N/A</v>
      </c>
      <c r="K4" s="24" t="e">
        <f ca="1">IF(SDI[[#This Row],[//]]="","",INDEX([4]!NOTA[C],SDI[[#This Row],[//]]-2))</f>
        <v>#N/A</v>
      </c>
      <c r="L4" s="24" t="e">
        <f ca="1">IF(SDI[//]="","",INDEX([4]!NOTA[QTY],SDI[//]-2))</f>
        <v>#N/A</v>
      </c>
      <c r="M4" s="24" t="e">
        <f ca="1">IF(SDI[//]="","",INDEX([4]!NOTA[STN],SDI[//]-2))</f>
        <v>#N/A</v>
      </c>
      <c r="N4" s="27" t="e">
        <f ca="1">IF(SDI[[#This Row],[//]]="","",IF(INDEX([4]!NOTA[HARGA/ CTN],SDI[[#This Row],[//]]-2)="",INDEX([4]!NOTA[HARGA SATUAN],SDI[//]-2),INDEX([4]!NOTA[HARGA/ CTN],SDI[[#This Row],[//]]-2)))</f>
        <v>#N/A</v>
      </c>
      <c r="O4" s="28" t="e">
        <f ca="1">IF(SDI[[#This Row],[//]]="","",IF(INDEX([4]!NOTA[DISC 1],SDI[[#This Row],[//]]-2)="","",INDEX([4]!NOTA[DISC 1],SDI[[#This Row],[//]]-2)))</f>
        <v>#N/A</v>
      </c>
      <c r="P4" s="28" t="e">
        <f ca="1">IF(SDI[[#This Row],[//]]="","",IF(INDEX([4]!NOTA[DISC 2],SDI[[#This Row],[//]]-2)="","",INDEX([4]!NOTA[DISC 2],SDI[[#This Row],[//]]-2)))</f>
        <v>#N/A</v>
      </c>
      <c r="Q4" s="22" t="e">
        <f ca="1">IF(SDI[[#This Row],[//]]="","",INDEX([4]!NOTA[JUMLAH],SDI[[#This Row],[//]]-2)*(100%-IF(ISNUMBER(SDI[[#This Row],[DISC 1 (%)]]),SDI[[#This Row],[DISC 1 (%)]],0)))</f>
        <v>#N/A</v>
      </c>
      <c r="R4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4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4" s="22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18" t="e">
        <f ca="1">IF(SDI[[#This Row],[//]]="","",INDEX([4]!NOTA[NAMA BARANG],SDI[[#This Row],[//]]-2))</f>
        <v>#N/A</v>
      </c>
      <c r="V4" s="18" t="e">
        <f ca="1">LOWER(SUBSTITUTE(SUBSTITUTE(SUBSTITUTE(SUBSTITUTE(SUBSTITUTE(SUBSTITUTE(SUBSTITUTE(SUBSTITUTE(SDI[[#This Row],[N.B.nota]]," ",""),"-",""),"(",""),")",""),".",""),",",""),"/",""),"""",""))</f>
        <v>#N/A</v>
      </c>
      <c r="W4" s="18" t="e">
        <f ca="1">IF(SDI[[#This Row],[concat]]="","",MATCH(SDI[[#This Row],[concat]],[3]!db[NB NOTA_C],0)+1)</f>
        <v>#N/A</v>
      </c>
      <c r="X4" s="18" t="e">
        <f ca="1">IF(SDI[[#This Row],[N.B.nota]]="","",ADDRESS(ROW(SDI[QB]),COLUMN(SDI[QB]))&amp;":"&amp;ADDRESS(ROW(),COLUMN(SDI[QB])))</f>
        <v>#N/A</v>
      </c>
      <c r="Y4" s="18" t="e">
        <f ca="1">IF(SDI[[#This Row],[//]]="","",HYPERLINK("[..\\DB.xlsx]DB!e"&amp;MATCH(SDI[[#This Row],[concat]],[3]!db[NB NOTA_C],0)+1,"&gt;"))</f>
        <v>#N/A</v>
      </c>
    </row>
    <row r="5" spans="1:25" x14ac:dyDescent="0.25">
      <c r="A5" s="11"/>
      <c r="B5" s="24" t="str">
        <f>IF(SDI[[#This Row],[N_ID]]="","",INDEX(Table1[ID],MATCH(SDI[[#This Row],[N_ID]],Table1[N_ID],0)))</f>
        <v/>
      </c>
      <c r="C5" s="24" t="str">
        <f>IF(SDI[[#This Row],[ID NOTA]]="","",HYPERLINK("[NOTA_.xlsx]NOTA!e"&amp;INDEX([4]!PAJAK[//],MATCH(SDI[[#This Row],[ID NOTA]],[4]!PAJAK[ID],0)),"&gt;") )</f>
        <v/>
      </c>
      <c r="D5" s="24" t="str">
        <f>IF(SDI[[#This Row],[ID NOTA]]="","",INDEX(Table1[QB],MATCH(SDI[[#This Row],[ID NOTA]],Table1[ID],0)))</f>
        <v/>
      </c>
      <c r="E5" s="24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5" s="24"/>
      <c r="G5" s="26" t="str">
        <f>IF(SDI[[#This Row],[ID NOTA]]="","",INDEX([4]!NOTA[TGL_H],MATCH(SDI[[#This Row],[ID NOTA]],[4]!NOTA[ID],0)))</f>
        <v/>
      </c>
      <c r="H5" s="26" t="str">
        <f>IF(SDI[[#This Row],[ID NOTA]]="","",INDEX([4]!NOTA[TGL.NOTA],MATCH(SDI[[#This Row],[ID NOTA]],[4]!NOTA[ID],0)))</f>
        <v/>
      </c>
      <c r="I5" s="18" t="str">
        <f>IF(SDI[[#This Row],[ID NOTA]]="","",INDEX([4]!NOTA[NO.NOTA],MATCH(SDI[[#This Row],[ID NOTA]],[4]!NOTA[ID],0)))</f>
        <v/>
      </c>
      <c r="J5" s="18" t="e">
        <f ca="1">IF(SDI[[#This Row],[//]]="","",INDEX([3]!db[NB PAJAK],SDI[[#This Row],[stt]]-1))</f>
        <v>#N/A</v>
      </c>
      <c r="K5" s="24" t="e">
        <f ca="1">IF(SDI[[#This Row],[//]]="","",INDEX([4]!NOTA[C],SDI[[#This Row],[//]]-2))</f>
        <v>#N/A</v>
      </c>
      <c r="L5" s="24" t="e">
        <f ca="1">IF(SDI[//]="","",INDEX([4]!NOTA[QTY],SDI[//]-2))</f>
        <v>#N/A</v>
      </c>
      <c r="M5" s="24" t="e">
        <f ca="1">IF(SDI[//]="","",INDEX([4]!NOTA[STN],SDI[//]-2))</f>
        <v>#N/A</v>
      </c>
      <c r="N5" s="27" t="e">
        <f ca="1">IF(SDI[[#This Row],[//]]="","",IF(INDEX([4]!NOTA[HARGA/ CTN],SDI[[#This Row],[//]]-2)="",INDEX([4]!NOTA[HARGA SATUAN],SDI[//]-2),INDEX([4]!NOTA[HARGA/ CTN],SDI[[#This Row],[//]]-2)))</f>
        <v>#N/A</v>
      </c>
      <c r="O5" s="28" t="e">
        <f ca="1">IF(SDI[[#This Row],[//]]="","",IF(INDEX([4]!NOTA[DISC 1],SDI[[#This Row],[//]]-2)="","",INDEX([4]!NOTA[DISC 1],SDI[[#This Row],[//]]-2)))</f>
        <v>#N/A</v>
      </c>
      <c r="P5" s="28" t="e">
        <f ca="1">IF(SDI[[#This Row],[//]]="","",IF(INDEX([4]!NOTA[DISC 2],SDI[[#This Row],[//]]-2)="","",INDEX([4]!NOTA[DISC 2],SDI[[#This Row],[//]]-2)))</f>
        <v>#N/A</v>
      </c>
      <c r="Q5" s="22" t="e">
        <f ca="1">IF(SDI[[#This Row],[//]]="","",INDEX([4]!NOTA[JUMLAH],SDI[[#This Row],[//]]-2)*(100%-IF(ISNUMBER(SDI[[#This Row],[DISC 1 (%)]]),SDI[[#This Row],[DISC 1 (%)]],0)))</f>
        <v>#N/A</v>
      </c>
      <c r="R5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5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5" s="22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18" t="e">
        <f ca="1">IF(SDI[[#This Row],[//]]="","",INDEX([4]!NOTA[NAMA BARANG],SDI[[#This Row],[//]]-2))</f>
        <v>#N/A</v>
      </c>
      <c r="V5" s="18" t="e">
        <f ca="1">LOWER(SUBSTITUTE(SUBSTITUTE(SUBSTITUTE(SUBSTITUTE(SUBSTITUTE(SUBSTITUTE(SUBSTITUTE(SUBSTITUTE(SDI[[#This Row],[N.B.nota]]," ",""),"-",""),"(",""),")",""),".",""),",",""),"/",""),"""",""))</f>
        <v>#N/A</v>
      </c>
      <c r="W5" s="18" t="e">
        <f ca="1">IF(SDI[[#This Row],[concat]]="","",MATCH(SDI[[#This Row],[concat]],[3]!db[NB NOTA_C],0)+1)</f>
        <v>#N/A</v>
      </c>
      <c r="X5" s="18" t="e">
        <f ca="1">IF(SDI[[#This Row],[N.B.nota]]="","",ADDRESS(ROW(SDI[QB]),COLUMN(SDI[QB]))&amp;":"&amp;ADDRESS(ROW(),COLUMN(SDI[QB])))</f>
        <v>#N/A</v>
      </c>
      <c r="Y5" s="18" t="e">
        <f ca="1">IF(SDI[[#This Row],[//]]="","",HYPERLINK("[..\\DB.xlsx]DB!e"&amp;MATCH(SDI[[#This Row],[concat]],[3]!db[NB NOTA_C],0)+1,"&gt;"))</f>
        <v>#N/A</v>
      </c>
    </row>
    <row r="6" spans="1:25" x14ac:dyDescent="0.25">
      <c r="A6" s="11"/>
      <c r="B6" s="24" t="str">
        <f>IF(SDI[[#This Row],[N_ID]]="","",INDEX(Table1[ID],MATCH(SDI[[#This Row],[N_ID]],Table1[N_ID],0)))</f>
        <v/>
      </c>
      <c r="C6" s="24" t="str">
        <f>IF(SDI[[#This Row],[ID NOTA]]="","",HYPERLINK("[NOTA_.xlsx]NOTA!e"&amp;INDEX([4]!PAJAK[//],MATCH(SDI[[#This Row],[ID NOTA]],[4]!PAJAK[ID],0)),"&gt;") )</f>
        <v/>
      </c>
      <c r="D6" s="24" t="str">
        <f>IF(SDI[[#This Row],[ID NOTA]]="","",INDEX(Table1[QB],MATCH(SDI[[#This Row],[ID NOTA]],Table1[ID],0)))</f>
        <v/>
      </c>
      <c r="E6" s="24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6" s="24"/>
      <c r="G6" s="26" t="str">
        <f>IF(SDI[[#This Row],[ID NOTA]]="","",INDEX([4]!NOTA[TGL_H],MATCH(SDI[[#This Row],[ID NOTA]],[4]!NOTA[ID],0)))</f>
        <v/>
      </c>
      <c r="H6" s="26" t="str">
        <f>IF(SDI[[#This Row],[ID NOTA]]="","",INDEX([4]!NOTA[TGL.NOTA],MATCH(SDI[[#This Row],[ID NOTA]],[4]!NOTA[ID],0)))</f>
        <v/>
      </c>
      <c r="I6" s="18" t="str">
        <f>IF(SDI[[#This Row],[ID NOTA]]="","",INDEX([4]!NOTA[NO.NOTA],MATCH(SDI[[#This Row],[ID NOTA]],[4]!NOTA[ID],0)))</f>
        <v/>
      </c>
      <c r="J6" s="18" t="e">
        <f ca="1">IF(SDI[[#This Row],[//]]="","",INDEX([3]!db[NB PAJAK],SDI[[#This Row],[stt]]-1))</f>
        <v>#N/A</v>
      </c>
      <c r="K6" s="24" t="e">
        <f ca="1">IF(SDI[[#This Row],[//]]="","",INDEX([4]!NOTA[C],SDI[[#This Row],[//]]-2))</f>
        <v>#N/A</v>
      </c>
      <c r="L6" s="24" t="e">
        <f ca="1">IF(SDI[//]="","",INDEX([4]!NOTA[QTY],SDI[//]-2))</f>
        <v>#N/A</v>
      </c>
      <c r="M6" s="24" t="e">
        <f ca="1">IF(SDI[//]="","",INDEX([4]!NOTA[STN],SDI[//]-2))</f>
        <v>#N/A</v>
      </c>
      <c r="N6" s="27" t="e">
        <f ca="1">IF(SDI[[#This Row],[//]]="","",IF(INDEX([4]!NOTA[HARGA/ CTN],SDI[[#This Row],[//]]-2)="",INDEX([4]!NOTA[HARGA SATUAN],SDI[//]-2),INDEX([4]!NOTA[HARGA/ CTN],SDI[[#This Row],[//]]-2)))</f>
        <v>#N/A</v>
      </c>
      <c r="O6" s="28" t="e">
        <f ca="1">IF(SDI[[#This Row],[//]]="","",IF(INDEX([4]!NOTA[DISC 1],SDI[[#This Row],[//]]-2)="","",INDEX([4]!NOTA[DISC 1],SDI[[#This Row],[//]]-2)))</f>
        <v>#N/A</v>
      </c>
      <c r="P6" s="28" t="e">
        <f ca="1">IF(SDI[[#This Row],[//]]="","",IF(INDEX([4]!NOTA[DISC 2],SDI[[#This Row],[//]]-2)="","",INDEX([4]!NOTA[DISC 2],SDI[[#This Row],[//]]-2)))</f>
        <v>#N/A</v>
      </c>
      <c r="Q6" s="22" t="e">
        <f ca="1">IF(SDI[[#This Row],[//]]="","",INDEX([4]!NOTA[JUMLAH],SDI[[#This Row],[//]]-2)*(100%-IF(ISNUMBER(SDI[[#This Row],[DISC 1 (%)]]),SDI[[#This Row],[DISC 1 (%)]],0)))</f>
        <v>#N/A</v>
      </c>
      <c r="R6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6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6" s="22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18" t="e">
        <f ca="1">IF(SDI[[#This Row],[//]]="","",INDEX([4]!NOTA[NAMA BARANG],SDI[[#This Row],[//]]-2))</f>
        <v>#N/A</v>
      </c>
      <c r="V6" s="18" t="e">
        <f ca="1">LOWER(SUBSTITUTE(SUBSTITUTE(SUBSTITUTE(SUBSTITUTE(SUBSTITUTE(SUBSTITUTE(SUBSTITUTE(SUBSTITUTE(SDI[[#This Row],[N.B.nota]]," ",""),"-",""),"(",""),")",""),".",""),",",""),"/",""),"""",""))</f>
        <v>#N/A</v>
      </c>
      <c r="W6" s="18" t="e">
        <f ca="1">IF(SDI[[#This Row],[concat]]="","",MATCH(SDI[[#This Row],[concat]],[3]!db[NB NOTA_C],0)+1)</f>
        <v>#N/A</v>
      </c>
      <c r="X6" s="18" t="e">
        <f ca="1">IF(SDI[[#This Row],[N.B.nota]]="","",ADDRESS(ROW(SDI[QB]),COLUMN(SDI[QB]))&amp;":"&amp;ADDRESS(ROW(),COLUMN(SDI[QB])))</f>
        <v>#N/A</v>
      </c>
      <c r="Y6" s="18" t="e">
        <f ca="1">IF(SDI[[#This Row],[//]]="","",HYPERLINK("[..\\DB.xlsx]DB!e"&amp;MATCH(SDI[[#This Row],[concat]],[3]!db[NB NOTA_C],0)+1,"&gt;"))</f>
        <v>#N/A</v>
      </c>
    </row>
    <row r="7" spans="1:25" x14ac:dyDescent="0.25">
      <c r="A7" s="11"/>
      <c r="B7" s="24" t="str">
        <f>IF(SDI[[#This Row],[N_ID]]="","",INDEX(Table1[ID],MATCH(SDI[[#This Row],[N_ID]],Table1[N_ID],0)))</f>
        <v/>
      </c>
      <c r="C7" s="24" t="str">
        <f>IF(SDI[[#This Row],[ID NOTA]]="","",HYPERLINK("[NOTA_.xlsx]NOTA!e"&amp;INDEX([4]!PAJAK[//],MATCH(SDI[[#This Row],[ID NOTA]],[4]!PAJAK[ID],0)),"&gt;") )</f>
        <v/>
      </c>
      <c r="D7" s="24" t="str">
        <f>IF(SDI[[#This Row],[ID NOTA]]="","",INDEX(Table1[QB],MATCH(SDI[[#This Row],[ID NOTA]],Table1[ID],0)))</f>
        <v/>
      </c>
      <c r="E7" s="24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7" s="24"/>
      <c r="G7" s="26" t="str">
        <f>IF(SDI[[#This Row],[ID NOTA]]="","",INDEX([4]!NOTA[TGL_H],MATCH(SDI[[#This Row],[ID NOTA]],[4]!NOTA[ID],0)))</f>
        <v/>
      </c>
      <c r="H7" s="26" t="str">
        <f>IF(SDI[[#This Row],[ID NOTA]]="","",INDEX([4]!NOTA[TGL.NOTA],MATCH(SDI[[#This Row],[ID NOTA]],[4]!NOTA[ID],0)))</f>
        <v/>
      </c>
      <c r="I7" s="18" t="str">
        <f>IF(SDI[[#This Row],[ID NOTA]]="","",INDEX([4]!NOTA[NO.NOTA],MATCH(SDI[[#This Row],[ID NOTA]],[4]!NOTA[ID],0)))</f>
        <v/>
      </c>
      <c r="J7" s="18" t="e">
        <f ca="1">IF(SDI[[#This Row],[//]]="","",INDEX([3]!db[NB PAJAK],SDI[[#This Row],[stt]]-1))</f>
        <v>#N/A</v>
      </c>
      <c r="K7" s="24" t="e">
        <f ca="1">IF(SDI[[#This Row],[//]]="","",INDEX([4]!NOTA[C],SDI[[#This Row],[//]]-2))</f>
        <v>#N/A</v>
      </c>
      <c r="L7" s="24" t="e">
        <f ca="1">IF(SDI[//]="","",INDEX([4]!NOTA[QTY],SDI[//]-2))</f>
        <v>#N/A</v>
      </c>
      <c r="M7" s="24" t="e">
        <f ca="1">IF(SDI[//]="","",INDEX([4]!NOTA[STN],SDI[//]-2))</f>
        <v>#N/A</v>
      </c>
      <c r="N7" s="27" t="e">
        <f ca="1">IF(SDI[[#This Row],[//]]="","",IF(INDEX([4]!NOTA[HARGA/ CTN],SDI[[#This Row],[//]]-2)="",INDEX([4]!NOTA[HARGA SATUAN],SDI[//]-2),INDEX([4]!NOTA[HARGA/ CTN],SDI[[#This Row],[//]]-2)))</f>
        <v>#N/A</v>
      </c>
      <c r="O7" s="28" t="e">
        <f ca="1">IF(SDI[[#This Row],[//]]="","",IF(INDEX([4]!NOTA[DISC 1],SDI[[#This Row],[//]]-2)="","",INDEX([4]!NOTA[DISC 1],SDI[[#This Row],[//]]-2)))</f>
        <v>#N/A</v>
      </c>
      <c r="P7" s="28" t="e">
        <f ca="1">IF(SDI[[#This Row],[//]]="","",IF(INDEX([4]!NOTA[DISC 2],SDI[[#This Row],[//]]-2)="","",INDEX([4]!NOTA[DISC 2],SDI[[#This Row],[//]]-2)))</f>
        <v>#N/A</v>
      </c>
      <c r="Q7" s="22" t="e">
        <f ca="1">IF(SDI[[#This Row],[//]]="","",INDEX([4]!NOTA[JUMLAH],SDI[[#This Row],[//]]-2)*(100%-IF(ISNUMBER(SDI[[#This Row],[DISC 1 (%)]]),SDI[[#This Row],[DISC 1 (%)]],0)))</f>
        <v>#N/A</v>
      </c>
      <c r="R7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7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7" s="22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18" t="e">
        <f ca="1">IF(SDI[[#This Row],[//]]="","",INDEX([4]!NOTA[NAMA BARANG],SDI[[#This Row],[//]]-2))</f>
        <v>#N/A</v>
      </c>
      <c r="V7" s="18" t="e">
        <f ca="1">LOWER(SUBSTITUTE(SUBSTITUTE(SUBSTITUTE(SUBSTITUTE(SUBSTITUTE(SUBSTITUTE(SUBSTITUTE(SUBSTITUTE(SDI[[#This Row],[N.B.nota]]," ",""),"-",""),"(",""),")",""),".",""),",",""),"/",""),"""",""))</f>
        <v>#N/A</v>
      </c>
      <c r="W7" s="18" t="e">
        <f ca="1">IF(SDI[[#This Row],[concat]]="","",MATCH(SDI[[#This Row],[concat]],[3]!db[NB NOTA_C],0)+1)</f>
        <v>#N/A</v>
      </c>
      <c r="X7" s="18" t="e">
        <f ca="1">IF(SDI[[#This Row],[N.B.nota]]="","",ADDRESS(ROW(SDI[QB]),COLUMN(SDI[QB]))&amp;":"&amp;ADDRESS(ROW(),COLUMN(SDI[QB])))</f>
        <v>#N/A</v>
      </c>
      <c r="Y7" s="18" t="e">
        <f ca="1">IF(SDI[[#This Row],[//]]="","",HYPERLINK("[..\\DB.xlsx]DB!e"&amp;MATCH(SDI[[#This Row],[concat]],[3]!db[NB NOTA_C],0)+1,"&gt;"))</f>
        <v>#N/A</v>
      </c>
    </row>
    <row r="8" spans="1:25" x14ac:dyDescent="0.25">
      <c r="A8" s="11"/>
      <c r="B8" s="24" t="str">
        <f>IF(SDI[[#This Row],[N_ID]]="","",INDEX(Table1[ID],MATCH(SDI[[#This Row],[N_ID]],Table1[N_ID],0)))</f>
        <v/>
      </c>
      <c r="C8" s="24" t="str">
        <f>IF(SDI[[#This Row],[ID NOTA]]="","",HYPERLINK("[NOTA_.xlsx]NOTA!e"&amp;INDEX([4]!PAJAK[//],MATCH(SDI[[#This Row],[ID NOTA]],[4]!PAJAK[ID],0)),"&gt;") )</f>
        <v/>
      </c>
      <c r="D8" s="24" t="str">
        <f>IF(SDI[[#This Row],[ID NOTA]]="","",INDEX(Table1[QB],MATCH(SDI[[#This Row],[ID NOTA]],Table1[ID],0)))</f>
        <v/>
      </c>
      <c r="E8" s="24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8" s="24"/>
      <c r="G8" s="26" t="str">
        <f>IF(SDI[[#This Row],[ID NOTA]]="","",INDEX([4]!NOTA[TGL_H],MATCH(SDI[[#This Row],[ID NOTA]],[4]!NOTA[ID],0)))</f>
        <v/>
      </c>
      <c r="H8" s="26" t="str">
        <f>IF(SDI[[#This Row],[ID NOTA]]="","",INDEX([4]!NOTA[TGL.NOTA],MATCH(SDI[[#This Row],[ID NOTA]],[4]!NOTA[ID],0)))</f>
        <v/>
      </c>
      <c r="I8" s="18" t="str">
        <f>IF(SDI[[#This Row],[ID NOTA]]="","",INDEX([4]!NOTA[NO.NOTA],MATCH(SDI[[#This Row],[ID NOTA]],[4]!NOTA[ID],0)))</f>
        <v/>
      </c>
      <c r="J8" s="18" t="e">
        <f ca="1">IF(SDI[[#This Row],[//]]="","",INDEX([3]!db[NB PAJAK],SDI[[#This Row],[stt]]-1))</f>
        <v>#N/A</v>
      </c>
      <c r="K8" s="24" t="e">
        <f ca="1">IF(SDI[[#This Row],[//]]="","",INDEX([4]!NOTA[C],SDI[[#This Row],[//]]-2))</f>
        <v>#N/A</v>
      </c>
      <c r="L8" s="24" t="e">
        <f ca="1">IF(SDI[//]="","",INDEX([4]!NOTA[QTY],SDI[//]-2))</f>
        <v>#N/A</v>
      </c>
      <c r="M8" s="24" t="e">
        <f ca="1">IF(SDI[//]="","",INDEX([4]!NOTA[STN],SDI[//]-2))</f>
        <v>#N/A</v>
      </c>
      <c r="N8" s="27" t="e">
        <f ca="1">IF(SDI[[#This Row],[//]]="","",IF(INDEX([4]!NOTA[HARGA/ CTN],SDI[[#This Row],[//]]-2)="",INDEX([4]!NOTA[HARGA SATUAN],SDI[//]-2),INDEX([4]!NOTA[HARGA/ CTN],SDI[[#This Row],[//]]-2)))</f>
        <v>#N/A</v>
      </c>
      <c r="O8" s="28" t="e">
        <f ca="1">IF(SDI[[#This Row],[//]]="","",IF(INDEX([4]!NOTA[DISC 1],SDI[[#This Row],[//]]-2)="","",INDEX([4]!NOTA[DISC 1],SDI[[#This Row],[//]]-2)))</f>
        <v>#N/A</v>
      </c>
      <c r="P8" s="28" t="e">
        <f ca="1">IF(SDI[[#This Row],[//]]="","",IF(INDEX([4]!NOTA[DISC 2],SDI[[#This Row],[//]]-2)="","",INDEX([4]!NOTA[DISC 2],SDI[[#This Row],[//]]-2)))</f>
        <v>#N/A</v>
      </c>
      <c r="Q8" s="22" t="e">
        <f ca="1">IF(SDI[[#This Row],[//]]="","",INDEX([4]!NOTA[JUMLAH],SDI[[#This Row],[//]]-2)*(100%-IF(ISNUMBER(SDI[[#This Row],[DISC 1 (%)]]),SDI[[#This Row],[DISC 1 (%)]],0)))</f>
        <v>#N/A</v>
      </c>
      <c r="R8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8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8" s="22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18" t="e">
        <f ca="1">IF(SDI[[#This Row],[//]]="","",INDEX([4]!NOTA[NAMA BARANG],SDI[[#This Row],[//]]-2))</f>
        <v>#N/A</v>
      </c>
      <c r="V8" s="18" t="e">
        <f ca="1">LOWER(SUBSTITUTE(SUBSTITUTE(SUBSTITUTE(SUBSTITUTE(SUBSTITUTE(SUBSTITUTE(SUBSTITUTE(SUBSTITUTE(SDI[[#This Row],[N.B.nota]]," ",""),"-",""),"(",""),")",""),".",""),",",""),"/",""),"""",""))</f>
        <v>#N/A</v>
      </c>
      <c r="W8" s="18" t="e">
        <f ca="1">IF(SDI[[#This Row],[concat]]="","",MATCH(SDI[[#This Row],[concat]],[3]!db[NB NOTA_C],0)+1)</f>
        <v>#N/A</v>
      </c>
      <c r="X8" s="18" t="e">
        <f ca="1">IF(SDI[[#This Row],[N.B.nota]]="","",ADDRESS(ROW(SDI[QB]),COLUMN(SDI[QB]))&amp;":"&amp;ADDRESS(ROW(),COLUMN(SDI[QB])))</f>
        <v>#N/A</v>
      </c>
      <c r="Y8" s="18" t="e">
        <f ca="1">IF(SDI[[#This Row],[//]]="","",HYPERLINK("[..\\DB.xlsx]DB!e"&amp;MATCH(SDI[[#This Row],[concat]],[3]!db[NB NOTA_C],0)+1,"&gt;"))</f>
        <v>#N/A</v>
      </c>
    </row>
    <row r="9" spans="1:25" x14ac:dyDescent="0.25">
      <c r="A9" s="11"/>
      <c r="B9" s="24" t="str">
        <f>IF(SDI[[#This Row],[N_ID]]="","",INDEX(Table1[ID],MATCH(SDI[[#This Row],[N_ID]],Table1[N_ID],0)))</f>
        <v/>
      </c>
      <c r="C9" s="24" t="str">
        <f>IF(SDI[[#This Row],[ID NOTA]]="","",HYPERLINK("[NOTA_.xlsx]NOTA!e"&amp;INDEX([4]!PAJAK[//],MATCH(SDI[[#This Row],[ID NOTA]],[4]!PAJAK[ID],0)),"&gt;") )</f>
        <v/>
      </c>
      <c r="D9" s="24" t="str">
        <f>IF(SDI[[#This Row],[ID NOTA]]="","",INDEX(Table1[QB],MATCH(SDI[[#This Row],[ID NOTA]],Table1[ID],0)))</f>
        <v/>
      </c>
      <c r="E9" s="24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9" s="24"/>
      <c r="G9" s="26" t="str">
        <f>IF(SDI[[#This Row],[ID NOTA]]="","",INDEX([4]!NOTA[TGL_H],MATCH(SDI[[#This Row],[ID NOTA]],[4]!NOTA[ID],0)))</f>
        <v/>
      </c>
      <c r="H9" s="26" t="str">
        <f>IF(SDI[[#This Row],[ID NOTA]]="","",INDEX([4]!NOTA[TGL.NOTA],MATCH(SDI[[#This Row],[ID NOTA]],[4]!NOTA[ID],0)))</f>
        <v/>
      </c>
      <c r="I9" s="18" t="str">
        <f>IF(SDI[[#This Row],[ID NOTA]]="","",INDEX([4]!NOTA[NO.NOTA],MATCH(SDI[[#This Row],[ID NOTA]],[4]!NOTA[ID],0)))</f>
        <v/>
      </c>
      <c r="J9" s="18" t="e">
        <f ca="1">IF(SDI[[#This Row],[//]]="","",INDEX([3]!db[NB PAJAK],SDI[[#This Row],[stt]]-1))</f>
        <v>#N/A</v>
      </c>
      <c r="K9" s="24" t="e">
        <f ca="1">IF(SDI[[#This Row],[//]]="","",INDEX([4]!NOTA[C],SDI[[#This Row],[//]]-2))</f>
        <v>#N/A</v>
      </c>
      <c r="L9" s="24" t="e">
        <f ca="1">IF(SDI[//]="","",INDEX([4]!NOTA[QTY],SDI[//]-2))</f>
        <v>#N/A</v>
      </c>
      <c r="M9" s="24" t="e">
        <f ca="1">IF(SDI[//]="","",INDEX([4]!NOTA[STN],SDI[//]-2))</f>
        <v>#N/A</v>
      </c>
      <c r="N9" s="27" t="e">
        <f ca="1">IF(SDI[[#This Row],[//]]="","",IF(INDEX([4]!NOTA[HARGA/ CTN],SDI[[#This Row],[//]]-2)="",INDEX([4]!NOTA[HARGA SATUAN],SDI[//]-2),INDEX([4]!NOTA[HARGA/ CTN],SDI[[#This Row],[//]]-2)))</f>
        <v>#N/A</v>
      </c>
      <c r="O9" s="28" t="e">
        <f ca="1">IF(SDI[[#This Row],[//]]="","",IF(INDEX([4]!NOTA[DISC 1],SDI[[#This Row],[//]]-2)="","",INDEX([4]!NOTA[DISC 1],SDI[[#This Row],[//]]-2)))</f>
        <v>#N/A</v>
      </c>
      <c r="P9" s="28" t="e">
        <f ca="1">IF(SDI[[#This Row],[//]]="","",IF(INDEX([4]!NOTA[DISC 2],SDI[[#This Row],[//]]-2)="","",INDEX([4]!NOTA[DISC 2],SDI[[#This Row],[//]]-2)))</f>
        <v>#N/A</v>
      </c>
      <c r="Q9" s="22" t="e">
        <f ca="1">IF(SDI[[#This Row],[//]]="","",INDEX([4]!NOTA[JUMLAH],SDI[[#This Row],[//]]-2)*(100%-IF(ISNUMBER(SDI[[#This Row],[DISC 1 (%)]]),SDI[[#This Row],[DISC 1 (%)]],0)))</f>
        <v>#N/A</v>
      </c>
      <c r="R9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9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9" s="22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18" t="e">
        <f ca="1">IF(SDI[[#This Row],[//]]="","",INDEX([4]!NOTA[NAMA BARANG],SDI[[#This Row],[//]]-2))</f>
        <v>#N/A</v>
      </c>
      <c r="V9" s="18" t="e">
        <f ca="1">LOWER(SUBSTITUTE(SUBSTITUTE(SUBSTITUTE(SUBSTITUTE(SUBSTITUTE(SUBSTITUTE(SUBSTITUTE(SUBSTITUTE(SDI[[#This Row],[N.B.nota]]," ",""),"-",""),"(",""),")",""),".",""),",",""),"/",""),"""",""))</f>
        <v>#N/A</v>
      </c>
      <c r="W9" s="18" t="e">
        <f ca="1">IF(SDI[[#This Row],[concat]]="","",MATCH(SDI[[#This Row],[concat]],[3]!db[NB NOTA_C],0)+1)</f>
        <v>#N/A</v>
      </c>
      <c r="X9" s="18" t="e">
        <f ca="1">IF(SDI[[#This Row],[N.B.nota]]="","",ADDRESS(ROW(SDI[QB]),COLUMN(SDI[QB]))&amp;":"&amp;ADDRESS(ROW(),COLUMN(SDI[QB])))</f>
        <v>#N/A</v>
      </c>
      <c r="Y9" s="18" t="e">
        <f ca="1">IF(SDI[[#This Row],[//]]="","",HYPERLINK("[..\\DB.xlsx]DB!e"&amp;MATCH(SDI[[#This Row],[concat]],[3]!db[NB NOTA_C],0)+1,"&gt;"))</f>
        <v>#N/A</v>
      </c>
    </row>
    <row r="10" spans="1:25" x14ac:dyDescent="0.25">
      <c r="A10" s="11"/>
      <c r="B10" s="24" t="str">
        <f>IF(SDI[[#This Row],[N_ID]]="","",INDEX(Table1[ID],MATCH(SDI[[#This Row],[N_ID]],Table1[N_ID],0)))</f>
        <v/>
      </c>
      <c r="C10" s="24" t="str">
        <f>IF(SDI[[#This Row],[ID NOTA]]="","",HYPERLINK("[NOTA_.xlsx]NOTA!e"&amp;INDEX([4]!PAJAK[//],MATCH(SDI[[#This Row],[ID NOTA]],[4]!PAJAK[ID],0)),"&gt;") )</f>
        <v/>
      </c>
      <c r="D10" s="24" t="str">
        <f>IF(SDI[[#This Row],[ID NOTA]]="","",INDEX(Table1[QB],MATCH(SDI[[#This Row],[ID NOTA]],Table1[ID],0)))</f>
        <v/>
      </c>
      <c r="E10" s="24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10" s="24"/>
      <c r="G10" s="26" t="str">
        <f>IF(SDI[[#This Row],[ID NOTA]]="","",INDEX([4]!NOTA[TGL_H],MATCH(SDI[[#This Row],[ID NOTA]],[4]!NOTA[ID],0)))</f>
        <v/>
      </c>
      <c r="H10" s="26" t="str">
        <f>IF(SDI[[#This Row],[ID NOTA]]="","",INDEX([4]!NOTA[TGL.NOTA],MATCH(SDI[[#This Row],[ID NOTA]],[4]!NOTA[ID],0)))</f>
        <v/>
      </c>
      <c r="I10" s="18" t="str">
        <f>IF(SDI[[#This Row],[ID NOTA]]="","",INDEX([4]!NOTA[NO.NOTA],MATCH(SDI[[#This Row],[ID NOTA]],[4]!NOTA[ID],0)))</f>
        <v/>
      </c>
      <c r="J10" s="18" t="e">
        <f ca="1">IF(SDI[[#This Row],[//]]="","",INDEX([3]!db[NB PAJAK],SDI[[#This Row],[stt]]-1))</f>
        <v>#N/A</v>
      </c>
      <c r="K10" s="24" t="e">
        <f ca="1">IF(SDI[[#This Row],[//]]="","",INDEX([4]!NOTA[C],SDI[[#This Row],[//]]-2))</f>
        <v>#N/A</v>
      </c>
      <c r="L10" s="24" t="e">
        <f ca="1">IF(SDI[//]="","",INDEX([4]!NOTA[QTY],SDI[//]-2))</f>
        <v>#N/A</v>
      </c>
      <c r="M10" s="24" t="e">
        <f ca="1">IF(SDI[//]="","",INDEX([4]!NOTA[STN],SDI[//]-2))</f>
        <v>#N/A</v>
      </c>
      <c r="N10" s="27" t="e">
        <f ca="1">IF(SDI[[#This Row],[//]]="","",IF(INDEX([4]!NOTA[HARGA/ CTN],SDI[[#This Row],[//]]-2)="",INDEX([4]!NOTA[HARGA SATUAN],SDI[//]-2),INDEX([4]!NOTA[HARGA/ CTN],SDI[[#This Row],[//]]-2)))</f>
        <v>#N/A</v>
      </c>
      <c r="O10" s="28" t="e">
        <f ca="1">IF(SDI[[#This Row],[//]]="","",IF(INDEX([4]!NOTA[DISC 1],SDI[[#This Row],[//]]-2)="","",INDEX([4]!NOTA[DISC 1],SDI[[#This Row],[//]]-2)))</f>
        <v>#N/A</v>
      </c>
      <c r="P10" s="28" t="e">
        <f ca="1">IF(SDI[[#This Row],[//]]="","",IF(INDEX([4]!NOTA[DISC 2],SDI[[#This Row],[//]]-2)="","",INDEX([4]!NOTA[DISC 2],SDI[[#This Row],[//]]-2)))</f>
        <v>#N/A</v>
      </c>
      <c r="Q10" s="22" t="e">
        <f ca="1">IF(SDI[[#This Row],[//]]="","",INDEX([4]!NOTA[JUMLAH],SDI[[#This Row],[//]]-2)*(100%-IF(ISNUMBER(SDI[[#This Row],[DISC 1 (%)]]),SDI[[#This Row],[DISC 1 (%)]],0)))</f>
        <v>#N/A</v>
      </c>
      <c r="R10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10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10" s="22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18" t="e">
        <f ca="1">IF(SDI[[#This Row],[//]]="","",INDEX([4]!NOTA[NAMA BARANG],SDI[[#This Row],[//]]-2))</f>
        <v>#N/A</v>
      </c>
      <c r="V10" s="18" t="e">
        <f ca="1">LOWER(SUBSTITUTE(SUBSTITUTE(SUBSTITUTE(SUBSTITUTE(SUBSTITUTE(SUBSTITUTE(SUBSTITUTE(SUBSTITUTE(SDI[[#This Row],[N.B.nota]]," ",""),"-",""),"(",""),")",""),".",""),",",""),"/",""),"""",""))</f>
        <v>#N/A</v>
      </c>
      <c r="W10" s="18" t="e">
        <f ca="1">IF(SDI[[#This Row],[concat]]="","",MATCH(SDI[[#This Row],[concat]],[3]!db[NB NOTA_C],0)+1)</f>
        <v>#N/A</v>
      </c>
      <c r="X10" s="18" t="e">
        <f ca="1">IF(SDI[[#This Row],[N.B.nota]]="","",ADDRESS(ROW(SDI[QB]),COLUMN(SDI[QB]))&amp;":"&amp;ADDRESS(ROW(),COLUMN(SDI[QB])))</f>
        <v>#N/A</v>
      </c>
      <c r="Y10" s="18" t="e">
        <f ca="1">IF(SDI[[#This Row],[//]]="","",HYPERLINK("[..\\DB.xlsx]DB!e"&amp;MATCH(SDI[[#This Row],[concat]],[3]!db[NB NOTA_C],0)+1,"&gt;"))</f>
        <v>#N/A</v>
      </c>
    </row>
    <row r="11" spans="1:25" x14ac:dyDescent="0.25">
      <c r="A11" s="11"/>
      <c r="B11" s="24" t="str">
        <f>IF(SDI[[#This Row],[N_ID]]="","",INDEX(Table1[ID],MATCH(SDI[[#This Row],[N_ID]],Table1[N_ID],0)))</f>
        <v/>
      </c>
      <c r="C11" s="24" t="str">
        <f>IF(SDI[[#This Row],[ID NOTA]]="","",HYPERLINK("[NOTA_.xlsx]NOTA!e"&amp;INDEX([4]!PAJAK[//],MATCH(SDI[[#This Row],[ID NOTA]],[4]!PAJAK[ID],0)),"&gt;") )</f>
        <v/>
      </c>
      <c r="D11" s="24" t="str">
        <f>IF(SDI[[#This Row],[ID NOTA]]="","",INDEX(Table1[QB],MATCH(SDI[[#This Row],[ID NOTA]],Table1[ID],0)))</f>
        <v/>
      </c>
      <c r="E11" s="24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11" s="24"/>
      <c r="G11" s="26" t="str">
        <f>IF(SDI[[#This Row],[ID NOTA]]="","",INDEX([4]!NOTA[TGL_H],MATCH(SDI[[#This Row],[ID NOTA]],[4]!NOTA[ID],0)))</f>
        <v/>
      </c>
      <c r="H11" s="26" t="str">
        <f>IF(SDI[[#This Row],[ID NOTA]]="","",INDEX([4]!NOTA[TGL.NOTA],MATCH(SDI[[#This Row],[ID NOTA]],[4]!NOTA[ID],0)))</f>
        <v/>
      </c>
      <c r="I11" s="18" t="str">
        <f>IF(SDI[[#This Row],[ID NOTA]]="","",INDEX([4]!NOTA[NO.NOTA],MATCH(SDI[[#This Row],[ID NOTA]],[4]!NOTA[ID],0)))</f>
        <v/>
      </c>
      <c r="J11" s="18" t="e">
        <f ca="1">IF(SDI[[#This Row],[//]]="","",INDEX([3]!db[NB PAJAK],SDI[[#This Row],[stt]]-1))</f>
        <v>#N/A</v>
      </c>
      <c r="K11" s="24" t="e">
        <f ca="1">IF(SDI[[#This Row],[//]]="","",INDEX([4]!NOTA[C],SDI[[#This Row],[//]]-2))</f>
        <v>#N/A</v>
      </c>
      <c r="L11" s="24" t="e">
        <f ca="1">IF(SDI[//]="","",INDEX([4]!NOTA[QTY],SDI[//]-2))</f>
        <v>#N/A</v>
      </c>
      <c r="M11" s="24" t="e">
        <f ca="1">IF(SDI[//]="","",INDEX([4]!NOTA[STN],SDI[//]-2))</f>
        <v>#N/A</v>
      </c>
      <c r="N11" s="27" t="e">
        <f ca="1">IF(SDI[[#This Row],[//]]="","",IF(INDEX([4]!NOTA[HARGA/ CTN],SDI[[#This Row],[//]]-2)="",INDEX([4]!NOTA[HARGA SATUAN],SDI[//]-2),INDEX([4]!NOTA[HARGA/ CTN],SDI[[#This Row],[//]]-2)))</f>
        <v>#N/A</v>
      </c>
      <c r="O11" s="28" t="e">
        <f ca="1">IF(SDI[[#This Row],[//]]="","",IF(INDEX([4]!NOTA[DISC 1],SDI[[#This Row],[//]]-2)="","",INDEX([4]!NOTA[DISC 1],SDI[[#This Row],[//]]-2)))</f>
        <v>#N/A</v>
      </c>
      <c r="P11" s="28" t="e">
        <f ca="1">IF(SDI[[#This Row],[//]]="","",IF(INDEX([4]!NOTA[DISC 2],SDI[[#This Row],[//]]-2)="","",INDEX([4]!NOTA[DISC 2],SDI[[#This Row],[//]]-2)))</f>
        <v>#N/A</v>
      </c>
      <c r="Q11" s="22" t="e">
        <f ca="1">IF(SDI[[#This Row],[//]]="","",INDEX([4]!NOTA[JUMLAH],SDI[[#This Row],[//]]-2)*(100%-IF(ISNUMBER(SDI[[#This Row],[DISC 1 (%)]]),SDI[[#This Row],[DISC 1 (%)]],0)))</f>
        <v>#N/A</v>
      </c>
      <c r="R11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11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11" s="22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18" t="e">
        <f ca="1">IF(SDI[[#This Row],[//]]="","",INDEX([4]!NOTA[NAMA BARANG],SDI[[#This Row],[//]]-2))</f>
        <v>#N/A</v>
      </c>
      <c r="V11" s="18" t="e">
        <f ca="1">LOWER(SUBSTITUTE(SUBSTITUTE(SUBSTITUTE(SUBSTITUTE(SUBSTITUTE(SUBSTITUTE(SUBSTITUTE(SUBSTITUTE(SDI[[#This Row],[N.B.nota]]," ",""),"-",""),"(",""),")",""),".",""),",",""),"/",""),"""",""))</f>
        <v>#N/A</v>
      </c>
      <c r="W11" s="18" t="e">
        <f ca="1">IF(SDI[[#This Row],[concat]]="","",MATCH(SDI[[#This Row],[concat]],[3]!db[NB NOTA_C],0)+1)</f>
        <v>#N/A</v>
      </c>
      <c r="X11" s="18" t="e">
        <f ca="1">IF(SDI[[#This Row],[N.B.nota]]="","",ADDRESS(ROW(SDI[QB]),COLUMN(SDI[QB]))&amp;":"&amp;ADDRESS(ROW(),COLUMN(SDI[QB])))</f>
        <v>#N/A</v>
      </c>
      <c r="Y11" s="18" t="e">
        <f ca="1">IF(SDI[[#This Row],[//]]="","",HYPERLINK("[..\\DB.xlsx]DB!e"&amp;MATCH(SDI[[#This Row],[concat]],[3]!db[NB NOTA_C],0)+1,"&gt;"))</f>
        <v>#N/A</v>
      </c>
    </row>
    <row r="12" spans="1:25" x14ac:dyDescent="0.25">
      <c r="A12" s="11"/>
      <c r="B12" s="24" t="str">
        <f>IF(SDI[[#This Row],[N_ID]]="","",INDEX(Table1[ID],MATCH(SDI[[#This Row],[N_ID]],Table1[N_ID],0)))</f>
        <v/>
      </c>
      <c r="C12" s="24" t="str">
        <f>IF(SDI[[#This Row],[ID NOTA]]="","",HYPERLINK("[NOTA_.xlsx]NOTA!e"&amp;INDEX([4]!PAJAK[//],MATCH(SDI[[#This Row],[ID NOTA]],[4]!PAJAK[ID],0)),"&gt;") )</f>
        <v/>
      </c>
      <c r="D12" s="24" t="str">
        <f>IF(SDI[[#This Row],[ID NOTA]]="","",INDEX(Table1[QB],MATCH(SDI[[#This Row],[ID NOTA]],Table1[ID],0)))</f>
        <v/>
      </c>
      <c r="E12" s="24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12" s="24"/>
      <c r="G12" s="26" t="str">
        <f>IF(SDI[[#This Row],[ID NOTA]]="","",INDEX([4]!NOTA[TGL_H],MATCH(SDI[[#This Row],[ID NOTA]],[4]!NOTA[ID],0)))</f>
        <v/>
      </c>
      <c r="H12" s="26" t="str">
        <f>IF(SDI[[#This Row],[ID NOTA]]="","",INDEX([4]!NOTA[TGL.NOTA],MATCH(SDI[[#This Row],[ID NOTA]],[4]!NOTA[ID],0)))</f>
        <v/>
      </c>
      <c r="I12" s="18" t="str">
        <f>IF(SDI[[#This Row],[ID NOTA]]="","",INDEX([4]!NOTA[NO.NOTA],MATCH(SDI[[#This Row],[ID NOTA]],[4]!NOTA[ID],0)))</f>
        <v/>
      </c>
      <c r="J12" s="18" t="e">
        <f ca="1">IF(SDI[[#This Row],[//]]="","",INDEX([3]!db[NB PAJAK],SDI[[#This Row],[stt]]-1))</f>
        <v>#N/A</v>
      </c>
      <c r="K12" s="24" t="e">
        <f ca="1">IF(SDI[[#This Row],[//]]="","",INDEX([4]!NOTA[C],SDI[[#This Row],[//]]-2))</f>
        <v>#N/A</v>
      </c>
      <c r="L12" s="24" t="e">
        <f ca="1">IF(SDI[//]="","",INDEX([4]!NOTA[QTY],SDI[//]-2))</f>
        <v>#N/A</v>
      </c>
      <c r="M12" s="24" t="e">
        <f ca="1">IF(SDI[//]="","",INDEX([4]!NOTA[STN],SDI[//]-2))</f>
        <v>#N/A</v>
      </c>
      <c r="N12" s="27" t="e">
        <f ca="1">IF(SDI[[#This Row],[//]]="","",IF(INDEX([4]!NOTA[HARGA/ CTN],SDI[[#This Row],[//]]-2)="",INDEX([4]!NOTA[HARGA SATUAN],SDI[//]-2),INDEX([4]!NOTA[HARGA/ CTN],SDI[[#This Row],[//]]-2)))</f>
        <v>#N/A</v>
      </c>
      <c r="O12" s="28" t="e">
        <f ca="1">IF(SDI[[#This Row],[//]]="","",IF(INDEX([4]!NOTA[DISC 1],SDI[[#This Row],[//]]-2)="","",INDEX([4]!NOTA[DISC 1],SDI[[#This Row],[//]]-2)))</f>
        <v>#N/A</v>
      </c>
      <c r="P12" s="28" t="e">
        <f ca="1">IF(SDI[[#This Row],[//]]="","",IF(INDEX([4]!NOTA[DISC 2],SDI[[#This Row],[//]]-2)="","",INDEX([4]!NOTA[DISC 2],SDI[[#This Row],[//]]-2)))</f>
        <v>#N/A</v>
      </c>
      <c r="Q12" s="22" t="e">
        <f ca="1">IF(SDI[[#This Row],[//]]="","",INDEX([4]!NOTA[JUMLAH],SDI[[#This Row],[//]]-2)*(100%-IF(ISNUMBER(SDI[[#This Row],[DISC 1 (%)]]),SDI[[#This Row],[DISC 1 (%)]],0)))</f>
        <v>#N/A</v>
      </c>
      <c r="R12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12" s="27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12" s="22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18" t="e">
        <f ca="1">IF(SDI[[#This Row],[//]]="","",INDEX([4]!NOTA[NAMA BARANG],SDI[[#This Row],[//]]-2))</f>
        <v>#N/A</v>
      </c>
      <c r="V12" s="18" t="e">
        <f ca="1">LOWER(SUBSTITUTE(SUBSTITUTE(SUBSTITUTE(SUBSTITUTE(SUBSTITUTE(SUBSTITUTE(SUBSTITUTE(SUBSTITUTE(SDI[[#This Row],[N.B.nota]]," ",""),"-",""),"(",""),")",""),".",""),",",""),"/",""),"""",""))</f>
        <v>#N/A</v>
      </c>
      <c r="W12" s="18" t="e">
        <f ca="1">IF(SDI[[#This Row],[concat]]="","",MATCH(SDI[[#This Row],[concat]],[3]!db[NB NOTA_C],0)+1)</f>
        <v>#N/A</v>
      </c>
      <c r="X12" s="18" t="e">
        <f ca="1">IF(SDI[[#This Row],[N.B.nota]]="","",ADDRESS(ROW(SDI[QB]),COLUMN(SDI[QB]))&amp;":"&amp;ADDRESS(ROW(),COLUMN(SDI[QB])))</f>
        <v>#N/A</v>
      </c>
      <c r="Y12" s="18" t="e">
        <f ca="1">IF(SDI[[#This Row],[//]]="","",HYPERLINK("[..\\DB.xlsx]DB!e"&amp;MATCH(SDI[[#This Row],[concat]],[3]!db[NB NOTA_C],0)+1,"&gt;"))</f>
        <v>#N/A</v>
      </c>
    </row>
  </sheetData>
  <conditionalFormatting sqref="A3:A12">
    <cfRule type="duplicateValues" dxfId="6" priority="1"/>
    <cfRule type="duplicateValues" dxfId="5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17"/>
      <c r="B1" s="17"/>
      <c r="C1" s="24"/>
      <c r="D1" s="17"/>
      <c r="E1" s="17"/>
      <c r="F1" s="17"/>
      <c r="G1" s="17"/>
      <c r="H1" s="17"/>
      <c r="I1" s="17"/>
      <c r="J1" s="17"/>
      <c r="K1" s="17"/>
      <c r="L1" s="24"/>
      <c r="M1" s="24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s="25" customFormat="1" ht="42" customHeight="1" x14ac:dyDescent="0.25">
      <c r="A2" s="6" t="s">
        <v>0</v>
      </c>
      <c r="B2" s="6" t="s">
        <v>18</v>
      </c>
      <c r="C2" s="6" t="s">
        <v>19</v>
      </c>
      <c r="D2" s="6" t="s">
        <v>2</v>
      </c>
      <c r="E2" s="6" t="s">
        <v>20</v>
      </c>
      <c r="F2" s="6" t="s">
        <v>21</v>
      </c>
      <c r="G2" s="7" t="s">
        <v>22</v>
      </c>
      <c r="H2" s="7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8" t="s">
        <v>29</v>
      </c>
      <c r="O2" s="9" t="s">
        <v>30</v>
      </c>
      <c r="P2" s="9" t="s">
        <v>31</v>
      </c>
      <c r="Q2" s="8" t="s">
        <v>32</v>
      </c>
      <c r="R2" s="8" t="s">
        <v>33</v>
      </c>
      <c r="S2" s="8" t="s">
        <v>34</v>
      </c>
      <c r="T2" s="8" t="s">
        <v>40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</row>
    <row r="3" spans="1:25" x14ac:dyDescent="0.25">
      <c r="A3" s="11"/>
      <c r="B3" s="24" t="str">
        <f>IF(SAJ[[#This Row],[N_ID]]="","",INDEX(Table1[ID],MATCH(SAJ[[#This Row],[N_ID]],Table1[N_ID],0)))</f>
        <v/>
      </c>
      <c r="C3" s="24" t="str">
        <f>IF(SAJ[[#This Row],[ID NOTA]]="","",HYPERLINK("[NOTA_.xlsx]NOTA!e"&amp;INDEX([4]!PAJAK[//],MATCH(SAJ[[#This Row],[ID NOTA]],[4]!PAJAK[ID],0)),"&gt;") )</f>
        <v/>
      </c>
      <c r="D3" s="24" t="str">
        <f>IF(SAJ[[#This Row],[ID NOTA]]="","",INDEX(Table1[QB],MATCH(SAJ[[#This Row],[ID NOTA]],Table1[ID],0)))</f>
        <v/>
      </c>
      <c r="E3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3" s="24"/>
      <c r="G3" s="26" t="str">
        <f>IF(SAJ[[#This Row],[ID NOTA]]="","",INDEX([4]!NOTA[TGL_H],MATCH(SAJ[[#This Row],[ID NOTA]],[4]!NOTA[ID],0)))</f>
        <v/>
      </c>
      <c r="H3" s="26" t="str">
        <f>IF(SAJ[[#This Row],[ID NOTA]]="","",INDEX([4]!NOTA[TGL.NOTA],MATCH(SAJ[[#This Row],[ID NOTA]],[4]!NOTA[ID],0)))</f>
        <v/>
      </c>
      <c r="I3" s="18" t="str">
        <f>IF(SAJ[[#This Row],[ID NOTA]]="","",INDEX([4]!NOTA[NO.NOTA],MATCH(SAJ[[#This Row],[ID NOTA]],[4]!NOTA[ID],0)))</f>
        <v/>
      </c>
      <c r="J3" s="18" t="e">
        <f ca="1">IF(SAJ[[#This Row],[//]]="","",INDEX([3]!db[NB PAJAK],SAJ[[#This Row],[stt]]-1))</f>
        <v>#N/A</v>
      </c>
      <c r="K3" s="24" t="e">
        <f ca="1">IF(SAJ[[#This Row],[//]]="","",INDEX([4]!NOTA[C],SAJ[[#This Row],[//]]-2))</f>
        <v>#N/A</v>
      </c>
      <c r="L3" s="24" t="e">
        <f ca="1">IF(SAJ[//]="","",INDEX([4]!NOTA[QTY],SAJ[//]-2))</f>
        <v>#N/A</v>
      </c>
      <c r="M3" s="24" t="e">
        <f ca="1">IF(SAJ[//]="","",INDEX([4]!NOTA[STN],SAJ[//]-2))</f>
        <v>#N/A</v>
      </c>
      <c r="N3" s="27" t="e">
        <f ca="1">IF(SAJ[[#This Row],[//]]="","",IF(INDEX([4]!NOTA[HARGA/ CTN],SAJ[[#This Row],[//]]-2)="",INDEX([4]!NOTA[HARGA SATUAN],SAJ[//]-2),INDEX([4]!NOTA[HARGA/ CTN],SAJ[[#This Row],[//]]-2)))</f>
        <v>#N/A</v>
      </c>
      <c r="O3" s="28" t="e">
        <f ca="1">IF(SAJ[[#This Row],[//]]="","",IF(INDEX([4]!NOTA[DISC 1],SAJ[[#This Row],[//]]-2)="","",INDEX([4]!NOTA[DISC 1],SAJ[[#This Row],[//]]-2)))</f>
        <v>#N/A</v>
      </c>
      <c r="P3" s="28" t="e">
        <f ca="1">IF(SAJ[[#This Row],[//]]="","",IF(INDEX([4]!NOTA[DISC 2],SAJ[[#This Row],[//]]-2)="","",INDEX([4]!NOTA[DISC 2],SAJ[[#This Row],[//]]-2)))</f>
        <v>#N/A</v>
      </c>
      <c r="Q3" s="22" t="e">
        <f ca="1">IF(SAJ[[#This Row],[//]]="","",INDEX([4]!NOTA[JUMLAH],SAJ[[#This Row],[//]]-2)*(100%-IF(ISNUMBER(SAJ[[#This Row],[DISC 1 (%)]]),SAJ[[#This Row],[DISC 1 (%)]],0)))</f>
        <v>#N/A</v>
      </c>
      <c r="R3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3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3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18" t="e">
        <f ca="1">IF(SAJ[[#This Row],[//]]="","",INDEX([4]!NOTA[NAMA BARANG],SAJ[[#This Row],[//]]-2))</f>
        <v>#N/A</v>
      </c>
      <c r="V3" s="18" t="e">
        <f ca="1">LOWER(SUBSTITUTE(SUBSTITUTE(SUBSTITUTE(SUBSTITUTE(SUBSTITUTE(SUBSTITUTE(SUBSTITUTE(SUBSTITUTE(SAJ[[#This Row],[N.B.nota]]," ",""),"-",""),"(",""),")",""),".",""),",",""),"/",""),"""",""))</f>
        <v>#N/A</v>
      </c>
      <c r="W3" s="18" t="e">
        <f ca="1">IF(SAJ[[#This Row],[concat]]="","",MATCH(SAJ[[#This Row],[concat]],[3]!db[NB NOTA_C],0)+1)</f>
        <v>#N/A</v>
      </c>
      <c r="X3" s="18" t="e">
        <f ca="1">IF(SAJ[[#This Row],[N.B.nota]]="","",ADDRESS(ROW(SAJ[QB]),COLUMN(SAJ[QB]))&amp;":"&amp;ADDRESS(ROW(),COLUMN(SAJ[QB])))</f>
        <v>#N/A</v>
      </c>
      <c r="Y3" s="18" t="e">
        <f ca="1">IF(SAJ[[#This Row],[//]]="","",HYPERLINK("[..\\DB.xlsx]DB!e"&amp;MATCH(SAJ[[#This Row],[concat]],[3]!db[NB NOTA_C],0)+1,"&gt;"))</f>
        <v>#N/A</v>
      </c>
    </row>
    <row r="4" spans="1:25" x14ac:dyDescent="0.25">
      <c r="A4" s="11"/>
      <c r="B4" s="24" t="str">
        <f>IF(SAJ[[#This Row],[N_ID]]="","",INDEX(Table1[ID],MATCH(SAJ[[#This Row],[N_ID]],Table1[N_ID],0)))</f>
        <v/>
      </c>
      <c r="C4" s="24" t="str">
        <f>IF(SAJ[[#This Row],[ID NOTA]]="","",HYPERLINK("[NOTA_.xlsx]NOTA!e"&amp;INDEX([4]!PAJAK[//],MATCH(SAJ[[#This Row],[ID NOTA]],[4]!PAJAK[ID],0)),"&gt;") )</f>
        <v/>
      </c>
      <c r="D4" s="24" t="str">
        <f>IF(SAJ[[#This Row],[ID NOTA]]="","",INDEX(Table1[QB],MATCH(SAJ[[#This Row],[ID NOTA]],Table1[ID],0)))</f>
        <v/>
      </c>
      <c r="E4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4" s="24"/>
      <c r="G4" s="26" t="str">
        <f>IF(SAJ[[#This Row],[ID NOTA]]="","",INDEX([4]!NOTA[TGL_H],MATCH(SAJ[[#This Row],[ID NOTA]],[4]!NOTA[ID],0)))</f>
        <v/>
      </c>
      <c r="H4" s="26" t="str">
        <f>IF(SAJ[[#This Row],[ID NOTA]]="","",INDEX([4]!NOTA[TGL.NOTA],MATCH(SAJ[[#This Row],[ID NOTA]],[4]!NOTA[ID],0)))</f>
        <v/>
      </c>
      <c r="I4" s="18" t="str">
        <f>IF(SAJ[[#This Row],[ID NOTA]]="","",INDEX([4]!NOTA[NO.NOTA],MATCH(SAJ[[#This Row],[ID NOTA]],[4]!NOTA[ID],0)))</f>
        <v/>
      </c>
      <c r="J4" s="18" t="e">
        <f ca="1">IF(SAJ[[#This Row],[//]]="","",INDEX([3]!db[NB PAJAK],SAJ[[#This Row],[stt]]-1))</f>
        <v>#N/A</v>
      </c>
      <c r="K4" s="24" t="e">
        <f ca="1">IF(SAJ[[#This Row],[//]]="","",INDEX([4]!NOTA[C],SAJ[[#This Row],[//]]-2))</f>
        <v>#N/A</v>
      </c>
      <c r="L4" s="24" t="e">
        <f ca="1">IF(SAJ[//]="","",INDEX([4]!NOTA[QTY],SAJ[//]-2))</f>
        <v>#N/A</v>
      </c>
      <c r="M4" s="24" t="e">
        <f ca="1">IF(SAJ[//]="","",INDEX([4]!NOTA[STN],SAJ[//]-2))</f>
        <v>#N/A</v>
      </c>
      <c r="N4" s="27" t="e">
        <f ca="1">IF(SAJ[[#This Row],[//]]="","",IF(INDEX([4]!NOTA[HARGA/ CTN],SAJ[[#This Row],[//]]-2)="",INDEX([4]!NOTA[HARGA SATUAN],SAJ[//]-2),INDEX([4]!NOTA[HARGA/ CTN],SAJ[[#This Row],[//]]-2)))</f>
        <v>#N/A</v>
      </c>
      <c r="O4" s="28" t="e">
        <f ca="1">IF(SAJ[[#This Row],[//]]="","",IF(INDEX([4]!NOTA[DISC 1],SAJ[[#This Row],[//]]-2)="","",INDEX([4]!NOTA[DISC 1],SAJ[[#This Row],[//]]-2)))</f>
        <v>#N/A</v>
      </c>
      <c r="P4" s="28" t="e">
        <f ca="1">IF(SAJ[[#This Row],[//]]="","",IF(INDEX([4]!NOTA[DISC 2],SAJ[[#This Row],[//]]-2)="","",INDEX([4]!NOTA[DISC 2],SAJ[[#This Row],[//]]-2)))</f>
        <v>#N/A</v>
      </c>
      <c r="Q4" s="22" t="e">
        <f ca="1">IF(SAJ[[#This Row],[//]]="","",INDEX([4]!NOTA[JUMLAH],SAJ[[#This Row],[//]]-2)*(100%-IF(ISNUMBER(SAJ[[#This Row],[DISC 1 (%)]]),SAJ[[#This Row],[DISC 1 (%)]],0)))</f>
        <v>#N/A</v>
      </c>
      <c r="R4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4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4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18" t="e">
        <f ca="1">IF(SAJ[[#This Row],[//]]="","",INDEX([4]!NOTA[NAMA BARANG],SAJ[[#This Row],[//]]-2))</f>
        <v>#N/A</v>
      </c>
      <c r="V4" s="18" t="e">
        <f ca="1">LOWER(SUBSTITUTE(SUBSTITUTE(SUBSTITUTE(SUBSTITUTE(SUBSTITUTE(SUBSTITUTE(SUBSTITUTE(SUBSTITUTE(SAJ[[#This Row],[N.B.nota]]," ",""),"-",""),"(",""),")",""),".",""),",",""),"/",""),"""",""))</f>
        <v>#N/A</v>
      </c>
      <c r="W4" s="18" t="e">
        <f ca="1">IF(SAJ[[#This Row],[concat]]="","",MATCH(SAJ[[#This Row],[concat]],[3]!db[NB NOTA_C],0)+1)</f>
        <v>#N/A</v>
      </c>
      <c r="X4" s="18" t="e">
        <f ca="1">IF(SAJ[[#This Row],[N.B.nota]]="","",ADDRESS(ROW(SAJ[QB]),COLUMN(SAJ[QB]))&amp;":"&amp;ADDRESS(ROW(),COLUMN(SAJ[QB])))</f>
        <v>#N/A</v>
      </c>
      <c r="Y4" s="18" t="e">
        <f ca="1">IF(SAJ[[#This Row],[//]]="","",HYPERLINK("[..\\DB.xlsx]DB!e"&amp;MATCH(SAJ[[#This Row],[concat]],[3]!db[NB NOTA_C],0)+1,"&gt;"))</f>
        <v>#N/A</v>
      </c>
    </row>
    <row r="5" spans="1:25" x14ac:dyDescent="0.25">
      <c r="A5" s="11"/>
      <c r="B5" s="24" t="str">
        <f>IF(SAJ[[#This Row],[N_ID]]="","",INDEX(Table1[ID],MATCH(SAJ[[#This Row],[N_ID]],Table1[N_ID],0)))</f>
        <v/>
      </c>
      <c r="C5" s="24" t="str">
        <f>IF(SAJ[[#This Row],[ID NOTA]]="","",HYPERLINK("[NOTA_.xlsx]NOTA!e"&amp;INDEX([4]!PAJAK[//],MATCH(SAJ[[#This Row],[ID NOTA]],[4]!PAJAK[ID],0)),"&gt;") )</f>
        <v/>
      </c>
      <c r="D5" s="24" t="str">
        <f>IF(SAJ[[#This Row],[ID NOTA]]="","",INDEX(Table1[QB],MATCH(SAJ[[#This Row],[ID NOTA]],Table1[ID],0)))</f>
        <v/>
      </c>
      <c r="E5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5" s="24"/>
      <c r="G5" s="26" t="str">
        <f>IF(SAJ[[#This Row],[ID NOTA]]="","",INDEX([4]!NOTA[TGL_H],MATCH(SAJ[[#This Row],[ID NOTA]],[4]!NOTA[ID],0)))</f>
        <v/>
      </c>
      <c r="H5" s="26" t="str">
        <f>IF(SAJ[[#This Row],[ID NOTA]]="","",INDEX([4]!NOTA[TGL.NOTA],MATCH(SAJ[[#This Row],[ID NOTA]],[4]!NOTA[ID],0)))</f>
        <v/>
      </c>
      <c r="I5" s="18" t="str">
        <f>IF(SAJ[[#This Row],[ID NOTA]]="","",INDEX([4]!NOTA[NO.NOTA],MATCH(SAJ[[#This Row],[ID NOTA]],[4]!NOTA[ID],0)))</f>
        <v/>
      </c>
      <c r="J5" s="18" t="e">
        <f ca="1">IF(SAJ[[#This Row],[//]]="","",INDEX([3]!db[NB PAJAK],SAJ[[#This Row],[stt]]-1))</f>
        <v>#N/A</v>
      </c>
      <c r="K5" s="24" t="e">
        <f ca="1">IF(SAJ[[#This Row],[//]]="","",INDEX([4]!NOTA[C],SAJ[[#This Row],[//]]-2))</f>
        <v>#N/A</v>
      </c>
      <c r="L5" s="24" t="e">
        <f ca="1">IF(SAJ[//]="","",INDEX([4]!NOTA[QTY],SAJ[//]-2))</f>
        <v>#N/A</v>
      </c>
      <c r="M5" s="24" t="e">
        <f ca="1">IF(SAJ[//]="","",INDEX([4]!NOTA[STN],SAJ[//]-2))</f>
        <v>#N/A</v>
      </c>
      <c r="N5" s="27" t="e">
        <f ca="1">IF(SAJ[[#This Row],[//]]="","",IF(INDEX([4]!NOTA[HARGA/ CTN],SAJ[[#This Row],[//]]-2)="",INDEX([4]!NOTA[HARGA SATUAN],SAJ[//]-2),INDEX([4]!NOTA[HARGA/ CTN],SAJ[[#This Row],[//]]-2)))</f>
        <v>#N/A</v>
      </c>
      <c r="O5" s="28" t="e">
        <f ca="1">IF(SAJ[[#This Row],[//]]="","",IF(INDEX([4]!NOTA[DISC 1],SAJ[[#This Row],[//]]-2)="","",INDEX([4]!NOTA[DISC 1],SAJ[[#This Row],[//]]-2)))</f>
        <v>#N/A</v>
      </c>
      <c r="P5" s="28" t="e">
        <f ca="1">IF(SAJ[[#This Row],[//]]="","",IF(INDEX([4]!NOTA[DISC 2],SAJ[[#This Row],[//]]-2)="","",INDEX([4]!NOTA[DISC 2],SAJ[[#This Row],[//]]-2)))</f>
        <v>#N/A</v>
      </c>
      <c r="Q5" s="22" t="e">
        <f ca="1">IF(SAJ[[#This Row],[//]]="","",INDEX([4]!NOTA[JUMLAH],SAJ[[#This Row],[//]]-2)*(100%-IF(ISNUMBER(SAJ[[#This Row],[DISC 1 (%)]]),SAJ[[#This Row],[DISC 1 (%)]],0)))</f>
        <v>#N/A</v>
      </c>
      <c r="R5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5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5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18" t="e">
        <f ca="1">IF(SAJ[[#This Row],[//]]="","",INDEX([4]!NOTA[NAMA BARANG],SAJ[[#This Row],[//]]-2))</f>
        <v>#N/A</v>
      </c>
      <c r="V5" s="18" t="e">
        <f ca="1">LOWER(SUBSTITUTE(SUBSTITUTE(SUBSTITUTE(SUBSTITUTE(SUBSTITUTE(SUBSTITUTE(SUBSTITUTE(SUBSTITUTE(SAJ[[#This Row],[N.B.nota]]," ",""),"-",""),"(",""),")",""),".",""),",",""),"/",""),"""",""))</f>
        <v>#N/A</v>
      </c>
      <c r="W5" s="18" t="e">
        <f ca="1">IF(SAJ[[#This Row],[concat]]="","",MATCH(SAJ[[#This Row],[concat]],[3]!db[NB NOTA_C],0)+1)</f>
        <v>#N/A</v>
      </c>
      <c r="X5" s="18" t="e">
        <f ca="1">IF(SAJ[[#This Row],[N.B.nota]]="","",ADDRESS(ROW(SAJ[QB]),COLUMN(SAJ[QB]))&amp;":"&amp;ADDRESS(ROW(),COLUMN(SAJ[QB])))</f>
        <v>#N/A</v>
      </c>
      <c r="Y5" s="18" t="e">
        <f ca="1">IF(SAJ[[#This Row],[//]]="","",HYPERLINK("[..\\DB.xlsx]DB!e"&amp;MATCH(SAJ[[#This Row],[concat]],[3]!db[NB NOTA_C],0)+1,"&gt;"))</f>
        <v>#N/A</v>
      </c>
    </row>
    <row r="6" spans="1:25" x14ac:dyDescent="0.25">
      <c r="A6" s="11"/>
      <c r="B6" s="24" t="str">
        <f>IF(SAJ[[#This Row],[N_ID]]="","",INDEX(Table1[ID],MATCH(SAJ[[#This Row],[N_ID]],Table1[N_ID],0)))</f>
        <v/>
      </c>
      <c r="C6" s="24" t="str">
        <f>IF(SAJ[[#This Row],[ID NOTA]]="","",HYPERLINK("[NOTA_.xlsx]NOTA!e"&amp;INDEX([4]!PAJAK[//],MATCH(SAJ[[#This Row],[ID NOTA]],[4]!PAJAK[ID],0)),"&gt;") )</f>
        <v/>
      </c>
      <c r="D6" s="24" t="str">
        <f>IF(SAJ[[#This Row],[ID NOTA]]="","",INDEX(Table1[QB],MATCH(SAJ[[#This Row],[ID NOTA]],Table1[ID],0)))</f>
        <v/>
      </c>
      <c r="E6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6" s="24"/>
      <c r="G6" s="26" t="str">
        <f>IF(SAJ[[#This Row],[ID NOTA]]="","",INDEX([4]!NOTA[TGL_H],MATCH(SAJ[[#This Row],[ID NOTA]],[4]!NOTA[ID],0)))</f>
        <v/>
      </c>
      <c r="H6" s="26" t="str">
        <f>IF(SAJ[[#This Row],[ID NOTA]]="","",INDEX([4]!NOTA[TGL.NOTA],MATCH(SAJ[[#This Row],[ID NOTA]],[4]!NOTA[ID],0)))</f>
        <v/>
      </c>
      <c r="I6" s="18" t="str">
        <f>IF(SAJ[[#This Row],[ID NOTA]]="","",INDEX([4]!NOTA[NO.NOTA],MATCH(SAJ[[#This Row],[ID NOTA]],[4]!NOTA[ID],0)))</f>
        <v/>
      </c>
      <c r="J6" s="18" t="e">
        <f ca="1">IF(SAJ[[#This Row],[//]]="","",INDEX([3]!db[NB PAJAK],SAJ[[#This Row],[stt]]-1))</f>
        <v>#N/A</v>
      </c>
      <c r="K6" s="24" t="e">
        <f ca="1">IF(SAJ[[#This Row],[//]]="","",INDEX([4]!NOTA[C],SAJ[[#This Row],[//]]-2))</f>
        <v>#N/A</v>
      </c>
      <c r="L6" s="24" t="e">
        <f ca="1">IF(SAJ[//]="","",INDEX([4]!NOTA[QTY],SAJ[//]-2))</f>
        <v>#N/A</v>
      </c>
      <c r="M6" s="24" t="e">
        <f ca="1">IF(SAJ[//]="","",INDEX([4]!NOTA[STN],SAJ[//]-2))</f>
        <v>#N/A</v>
      </c>
      <c r="N6" s="27" t="e">
        <f ca="1">IF(SAJ[[#This Row],[//]]="","",IF(INDEX([4]!NOTA[HARGA/ CTN],SAJ[[#This Row],[//]]-2)="",INDEX([4]!NOTA[HARGA SATUAN],SAJ[//]-2),INDEX([4]!NOTA[HARGA/ CTN],SAJ[[#This Row],[//]]-2)))</f>
        <v>#N/A</v>
      </c>
      <c r="O6" s="28" t="e">
        <f ca="1">IF(SAJ[[#This Row],[//]]="","",IF(INDEX([4]!NOTA[DISC 1],SAJ[[#This Row],[//]]-2)="","",INDEX([4]!NOTA[DISC 1],SAJ[[#This Row],[//]]-2)))</f>
        <v>#N/A</v>
      </c>
      <c r="P6" s="28" t="e">
        <f ca="1">IF(SAJ[[#This Row],[//]]="","",IF(INDEX([4]!NOTA[DISC 2],SAJ[[#This Row],[//]]-2)="","",INDEX([4]!NOTA[DISC 2],SAJ[[#This Row],[//]]-2)))</f>
        <v>#N/A</v>
      </c>
      <c r="Q6" s="22" t="e">
        <f ca="1">IF(SAJ[[#This Row],[//]]="","",INDEX([4]!NOTA[JUMLAH],SAJ[[#This Row],[//]]-2)*(100%-IF(ISNUMBER(SAJ[[#This Row],[DISC 1 (%)]]),SAJ[[#This Row],[DISC 1 (%)]],0)))</f>
        <v>#N/A</v>
      </c>
      <c r="R6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6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6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18" t="e">
        <f ca="1">IF(SAJ[[#This Row],[//]]="","",INDEX([4]!NOTA[NAMA BARANG],SAJ[[#This Row],[//]]-2))</f>
        <v>#N/A</v>
      </c>
      <c r="V6" s="18" t="e">
        <f ca="1">LOWER(SUBSTITUTE(SUBSTITUTE(SUBSTITUTE(SUBSTITUTE(SUBSTITUTE(SUBSTITUTE(SUBSTITUTE(SUBSTITUTE(SAJ[[#This Row],[N.B.nota]]," ",""),"-",""),"(",""),")",""),".",""),",",""),"/",""),"""",""))</f>
        <v>#N/A</v>
      </c>
      <c r="W6" s="18" t="e">
        <f ca="1">IF(SAJ[[#This Row],[concat]]="","",MATCH(SAJ[[#This Row],[concat]],[3]!db[NB NOTA_C],0)+1)</f>
        <v>#N/A</v>
      </c>
      <c r="X6" s="18" t="e">
        <f ca="1">IF(SAJ[[#This Row],[N.B.nota]]="","",ADDRESS(ROW(SAJ[QB]),COLUMN(SAJ[QB]))&amp;":"&amp;ADDRESS(ROW(),COLUMN(SAJ[QB])))</f>
        <v>#N/A</v>
      </c>
      <c r="Y6" s="18" t="e">
        <f ca="1">IF(SAJ[[#This Row],[//]]="","",HYPERLINK("[..\\DB.xlsx]DB!e"&amp;MATCH(SAJ[[#This Row],[concat]],[3]!db[NB NOTA_C],0)+1,"&gt;"))</f>
        <v>#N/A</v>
      </c>
    </row>
    <row r="7" spans="1:25" x14ac:dyDescent="0.25">
      <c r="A7" s="11"/>
      <c r="B7" s="24" t="str">
        <f>IF(SAJ[[#This Row],[N_ID]]="","",INDEX(Table1[ID],MATCH(SAJ[[#This Row],[N_ID]],Table1[N_ID],0)))</f>
        <v/>
      </c>
      <c r="C7" s="24" t="str">
        <f>IF(SAJ[[#This Row],[ID NOTA]]="","",HYPERLINK("[NOTA_.xlsx]NOTA!e"&amp;INDEX([4]!PAJAK[//],MATCH(SAJ[[#This Row],[ID NOTA]],[4]!PAJAK[ID],0)),"&gt;") )</f>
        <v/>
      </c>
      <c r="D7" s="24" t="str">
        <f>IF(SAJ[[#This Row],[ID NOTA]]="","",INDEX(Table1[QB],MATCH(SAJ[[#This Row],[ID NOTA]],Table1[ID],0)))</f>
        <v/>
      </c>
      <c r="E7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7" s="24"/>
      <c r="G7" s="26" t="str">
        <f>IF(SAJ[[#This Row],[ID NOTA]]="","",INDEX([4]!NOTA[TGL_H],MATCH(SAJ[[#This Row],[ID NOTA]],[4]!NOTA[ID],0)))</f>
        <v/>
      </c>
      <c r="H7" s="26" t="str">
        <f>IF(SAJ[[#This Row],[ID NOTA]]="","",INDEX([4]!NOTA[TGL.NOTA],MATCH(SAJ[[#This Row],[ID NOTA]],[4]!NOTA[ID],0)))</f>
        <v/>
      </c>
      <c r="I7" s="18" t="str">
        <f>IF(SAJ[[#This Row],[ID NOTA]]="","",INDEX([4]!NOTA[NO.NOTA],MATCH(SAJ[[#This Row],[ID NOTA]],[4]!NOTA[ID],0)))</f>
        <v/>
      </c>
      <c r="J7" s="18" t="e">
        <f ca="1">IF(SAJ[[#This Row],[//]]="","",INDEX([3]!db[NB PAJAK],SAJ[[#This Row],[stt]]-1))</f>
        <v>#N/A</v>
      </c>
      <c r="K7" s="24" t="e">
        <f ca="1">IF(SAJ[[#This Row],[//]]="","",INDEX([4]!NOTA[C],SAJ[[#This Row],[//]]-2))</f>
        <v>#N/A</v>
      </c>
      <c r="L7" s="24" t="e">
        <f ca="1">IF(SAJ[//]="","",INDEX([4]!NOTA[QTY],SAJ[//]-2))</f>
        <v>#N/A</v>
      </c>
      <c r="M7" s="24" t="e">
        <f ca="1">IF(SAJ[//]="","",INDEX([4]!NOTA[STN],SAJ[//]-2))</f>
        <v>#N/A</v>
      </c>
      <c r="N7" s="27" t="e">
        <f ca="1">IF(SAJ[[#This Row],[//]]="","",IF(INDEX([4]!NOTA[HARGA/ CTN],SAJ[[#This Row],[//]]-2)="",INDEX([4]!NOTA[HARGA SATUAN],SAJ[//]-2),INDEX([4]!NOTA[HARGA/ CTN],SAJ[[#This Row],[//]]-2)))</f>
        <v>#N/A</v>
      </c>
      <c r="O7" s="28" t="e">
        <f ca="1">IF(SAJ[[#This Row],[//]]="","",IF(INDEX([4]!NOTA[DISC 1],SAJ[[#This Row],[//]]-2)="","",INDEX([4]!NOTA[DISC 1],SAJ[[#This Row],[//]]-2)))</f>
        <v>#N/A</v>
      </c>
      <c r="P7" s="28" t="e">
        <f ca="1">IF(SAJ[[#This Row],[//]]="","",IF(INDEX([4]!NOTA[DISC 2],SAJ[[#This Row],[//]]-2)="","",INDEX([4]!NOTA[DISC 2],SAJ[[#This Row],[//]]-2)))</f>
        <v>#N/A</v>
      </c>
      <c r="Q7" s="22" t="e">
        <f ca="1">IF(SAJ[[#This Row],[//]]="","",INDEX([4]!NOTA[JUMLAH],SAJ[[#This Row],[//]]-2)*(100%-IF(ISNUMBER(SAJ[[#This Row],[DISC 1 (%)]]),SAJ[[#This Row],[DISC 1 (%)]],0)))</f>
        <v>#N/A</v>
      </c>
      <c r="R7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7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7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18" t="e">
        <f ca="1">IF(SAJ[[#This Row],[//]]="","",INDEX([4]!NOTA[NAMA BARANG],SAJ[[#This Row],[//]]-2))</f>
        <v>#N/A</v>
      </c>
      <c r="V7" s="18" t="e">
        <f ca="1">LOWER(SUBSTITUTE(SUBSTITUTE(SUBSTITUTE(SUBSTITUTE(SUBSTITUTE(SUBSTITUTE(SUBSTITUTE(SUBSTITUTE(SAJ[[#This Row],[N.B.nota]]," ",""),"-",""),"(",""),")",""),".",""),",",""),"/",""),"""",""))</f>
        <v>#N/A</v>
      </c>
      <c r="W7" s="18" t="e">
        <f ca="1">IF(SAJ[[#This Row],[concat]]="","",MATCH(SAJ[[#This Row],[concat]],[3]!db[NB NOTA_C],0)+1)</f>
        <v>#N/A</v>
      </c>
      <c r="X7" s="18" t="e">
        <f ca="1">IF(SAJ[[#This Row],[N.B.nota]]="","",ADDRESS(ROW(SAJ[QB]),COLUMN(SAJ[QB]))&amp;":"&amp;ADDRESS(ROW(),COLUMN(SAJ[QB])))</f>
        <v>#N/A</v>
      </c>
      <c r="Y7" s="18" t="e">
        <f ca="1">IF(SAJ[[#This Row],[//]]="","",HYPERLINK("[..\\DB.xlsx]DB!e"&amp;MATCH(SAJ[[#This Row],[concat]],[3]!db[NB NOTA_C],0)+1,"&gt;"))</f>
        <v>#N/A</v>
      </c>
    </row>
    <row r="8" spans="1:25" x14ac:dyDescent="0.25">
      <c r="A8" s="11"/>
      <c r="B8" s="24" t="str">
        <f>IF(SAJ[[#This Row],[N_ID]]="","",INDEX(Table1[ID],MATCH(SAJ[[#This Row],[N_ID]],Table1[N_ID],0)))</f>
        <v/>
      </c>
      <c r="C8" s="24" t="str">
        <f>IF(SAJ[[#This Row],[ID NOTA]]="","",HYPERLINK("[NOTA_.xlsx]NOTA!e"&amp;INDEX([4]!PAJAK[//],MATCH(SAJ[[#This Row],[ID NOTA]],[4]!PAJAK[ID],0)),"&gt;") )</f>
        <v/>
      </c>
      <c r="D8" s="24" t="str">
        <f>IF(SAJ[[#This Row],[ID NOTA]]="","",INDEX(Table1[QB],MATCH(SAJ[[#This Row],[ID NOTA]],Table1[ID],0)))</f>
        <v/>
      </c>
      <c r="E8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8" s="24"/>
      <c r="G8" s="26" t="str">
        <f>IF(SAJ[[#This Row],[ID NOTA]]="","",INDEX([4]!NOTA[TGL_H],MATCH(SAJ[[#This Row],[ID NOTA]],[4]!NOTA[ID],0)))</f>
        <v/>
      </c>
      <c r="H8" s="26" t="str">
        <f>IF(SAJ[[#This Row],[ID NOTA]]="","",INDEX([4]!NOTA[TGL.NOTA],MATCH(SAJ[[#This Row],[ID NOTA]],[4]!NOTA[ID],0)))</f>
        <v/>
      </c>
      <c r="I8" s="18" t="str">
        <f>IF(SAJ[[#This Row],[ID NOTA]]="","",INDEX([4]!NOTA[NO.NOTA],MATCH(SAJ[[#This Row],[ID NOTA]],[4]!NOTA[ID],0)))</f>
        <v/>
      </c>
      <c r="J8" s="18" t="e">
        <f ca="1">IF(SAJ[[#This Row],[//]]="","",INDEX([3]!db[NB PAJAK],SAJ[[#This Row],[stt]]-1))</f>
        <v>#N/A</v>
      </c>
      <c r="K8" s="24" t="e">
        <f ca="1">IF(SAJ[[#This Row],[//]]="","",INDEX([4]!NOTA[C],SAJ[[#This Row],[//]]-2))</f>
        <v>#N/A</v>
      </c>
      <c r="L8" s="24" t="e">
        <f ca="1">IF(SAJ[//]="","",INDEX([4]!NOTA[QTY],SAJ[//]-2))</f>
        <v>#N/A</v>
      </c>
      <c r="M8" s="24" t="e">
        <f ca="1">IF(SAJ[//]="","",INDEX([4]!NOTA[STN],SAJ[//]-2))</f>
        <v>#N/A</v>
      </c>
      <c r="N8" s="27" t="e">
        <f ca="1">IF(SAJ[[#This Row],[//]]="","",IF(INDEX([4]!NOTA[HARGA/ CTN],SAJ[[#This Row],[//]]-2)="",INDEX([4]!NOTA[HARGA SATUAN],SAJ[//]-2),INDEX([4]!NOTA[HARGA/ CTN],SAJ[[#This Row],[//]]-2)))</f>
        <v>#N/A</v>
      </c>
      <c r="O8" s="28" t="e">
        <f ca="1">IF(SAJ[[#This Row],[//]]="","",IF(INDEX([4]!NOTA[DISC 1],SAJ[[#This Row],[//]]-2)="","",INDEX([4]!NOTA[DISC 1],SAJ[[#This Row],[//]]-2)))</f>
        <v>#N/A</v>
      </c>
      <c r="P8" s="28" t="e">
        <f ca="1">IF(SAJ[[#This Row],[//]]="","",IF(INDEX([4]!NOTA[DISC 2],SAJ[[#This Row],[//]]-2)="","",INDEX([4]!NOTA[DISC 2],SAJ[[#This Row],[//]]-2)))</f>
        <v>#N/A</v>
      </c>
      <c r="Q8" s="22" t="e">
        <f ca="1">IF(SAJ[[#This Row],[//]]="","",INDEX([4]!NOTA[JUMLAH],SAJ[[#This Row],[//]]-2)*(100%-IF(ISNUMBER(SAJ[[#This Row],[DISC 1 (%)]]),SAJ[[#This Row],[DISC 1 (%)]],0)))</f>
        <v>#N/A</v>
      </c>
      <c r="R8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8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8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18" t="e">
        <f ca="1">IF(SAJ[[#This Row],[//]]="","",INDEX([4]!NOTA[NAMA BARANG],SAJ[[#This Row],[//]]-2))</f>
        <v>#N/A</v>
      </c>
      <c r="V8" s="18" t="e">
        <f ca="1">LOWER(SUBSTITUTE(SUBSTITUTE(SUBSTITUTE(SUBSTITUTE(SUBSTITUTE(SUBSTITUTE(SUBSTITUTE(SUBSTITUTE(SAJ[[#This Row],[N.B.nota]]," ",""),"-",""),"(",""),")",""),".",""),",",""),"/",""),"""",""))</f>
        <v>#N/A</v>
      </c>
      <c r="W8" s="18" t="e">
        <f ca="1">IF(SAJ[[#This Row],[concat]]="","",MATCH(SAJ[[#This Row],[concat]],[3]!db[NB NOTA_C],0)+1)</f>
        <v>#N/A</v>
      </c>
      <c r="X8" s="18" t="e">
        <f ca="1">IF(SAJ[[#This Row],[N.B.nota]]="","",ADDRESS(ROW(SAJ[QB]),COLUMN(SAJ[QB]))&amp;":"&amp;ADDRESS(ROW(),COLUMN(SAJ[QB])))</f>
        <v>#N/A</v>
      </c>
      <c r="Y8" s="18" t="e">
        <f ca="1">IF(SAJ[[#This Row],[//]]="","",HYPERLINK("[..\\DB.xlsx]DB!e"&amp;MATCH(SAJ[[#This Row],[concat]],[3]!db[NB NOTA_C],0)+1,"&gt;"))</f>
        <v>#N/A</v>
      </c>
    </row>
    <row r="9" spans="1:25" x14ac:dyDescent="0.25">
      <c r="A9" s="11"/>
      <c r="B9" s="24" t="str">
        <f>IF(SAJ[[#This Row],[N_ID]]="","",INDEX(Table1[ID],MATCH(SAJ[[#This Row],[N_ID]],Table1[N_ID],0)))</f>
        <v/>
      </c>
      <c r="C9" s="24" t="str">
        <f>IF(SAJ[[#This Row],[ID NOTA]]="","",HYPERLINK("[NOTA_.xlsx]NOTA!e"&amp;INDEX([4]!PAJAK[//],MATCH(SAJ[[#This Row],[ID NOTA]],[4]!PAJAK[ID],0)),"&gt;") )</f>
        <v/>
      </c>
      <c r="D9" s="24" t="str">
        <f>IF(SAJ[[#This Row],[ID NOTA]]="","",INDEX(Table1[QB],MATCH(SAJ[[#This Row],[ID NOTA]],Table1[ID],0)))</f>
        <v/>
      </c>
      <c r="E9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9" s="24"/>
      <c r="G9" s="26" t="str">
        <f>IF(SAJ[[#This Row],[ID NOTA]]="","",INDEX([4]!NOTA[TGL_H],MATCH(SAJ[[#This Row],[ID NOTA]],[4]!NOTA[ID],0)))</f>
        <v/>
      </c>
      <c r="H9" s="26" t="str">
        <f>IF(SAJ[[#This Row],[ID NOTA]]="","",INDEX([4]!NOTA[TGL.NOTA],MATCH(SAJ[[#This Row],[ID NOTA]],[4]!NOTA[ID],0)))</f>
        <v/>
      </c>
      <c r="I9" s="18" t="str">
        <f>IF(SAJ[[#This Row],[ID NOTA]]="","",INDEX([4]!NOTA[NO.NOTA],MATCH(SAJ[[#This Row],[ID NOTA]],[4]!NOTA[ID],0)))</f>
        <v/>
      </c>
      <c r="J9" s="18" t="e">
        <f ca="1">IF(SAJ[[#This Row],[//]]="","",INDEX([3]!db[NB PAJAK],SAJ[[#This Row],[stt]]-1))</f>
        <v>#N/A</v>
      </c>
      <c r="K9" s="24" t="e">
        <f ca="1">IF(SAJ[[#This Row],[//]]="","",INDEX([4]!NOTA[C],SAJ[[#This Row],[//]]-2))</f>
        <v>#N/A</v>
      </c>
      <c r="L9" s="24" t="e">
        <f ca="1">IF(SAJ[//]="","",INDEX([4]!NOTA[QTY],SAJ[//]-2))</f>
        <v>#N/A</v>
      </c>
      <c r="M9" s="24" t="e">
        <f ca="1">IF(SAJ[//]="","",INDEX([4]!NOTA[STN],SAJ[//]-2))</f>
        <v>#N/A</v>
      </c>
      <c r="N9" s="27" t="e">
        <f ca="1">IF(SAJ[[#This Row],[//]]="","",IF(INDEX([4]!NOTA[HARGA/ CTN],SAJ[[#This Row],[//]]-2)="",INDEX([4]!NOTA[HARGA SATUAN],SAJ[//]-2),INDEX([4]!NOTA[HARGA/ CTN],SAJ[[#This Row],[//]]-2)))</f>
        <v>#N/A</v>
      </c>
      <c r="O9" s="28" t="e">
        <f ca="1">IF(SAJ[[#This Row],[//]]="","",IF(INDEX([4]!NOTA[DISC 1],SAJ[[#This Row],[//]]-2)="","",INDEX([4]!NOTA[DISC 1],SAJ[[#This Row],[//]]-2)))</f>
        <v>#N/A</v>
      </c>
      <c r="P9" s="28" t="e">
        <f ca="1">IF(SAJ[[#This Row],[//]]="","",IF(INDEX([4]!NOTA[DISC 2],SAJ[[#This Row],[//]]-2)="","",INDEX([4]!NOTA[DISC 2],SAJ[[#This Row],[//]]-2)))</f>
        <v>#N/A</v>
      </c>
      <c r="Q9" s="22" t="e">
        <f ca="1">IF(SAJ[[#This Row],[//]]="","",INDEX([4]!NOTA[JUMLAH],SAJ[[#This Row],[//]]-2)*(100%-IF(ISNUMBER(SAJ[[#This Row],[DISC 1 (%)]]),SAJ[[#This Row],[DISC 1 (%)]],0)))</f>
        <v>#N/A</v>
      </c>
      <c r="R9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9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9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18" t="e">
        <f ca="1">IF(SAJ[[#This Row],[//]]="","",INDEX([4]!NOTA[NAMA BARANG],SAJ[[#This Row],[//]]-2))</f>
        <v>#N/A</v>
      </c>
      <c r="V9" s="18" t="e">
        <f ca="1">LOWER(SUBSTITUTE(SUBSTITUTE(SUBSTITUTE(SUBSTITUTE(SUBSTITUTE(SUBSTITUTE(SUBSTITUTE(SUBSTITUTE(SAJ[[#This Row],[N.B.nota]]," ",""),"-",""),"(",""),")",""),".",""),",",""),"/",""),"""",""))</f>
        <v>#N/A</v>
      </c>
      <c r="W9" s="18" t="e">
        <f ca="1">IF(SAJ[[#This Row],[concat]]="","",MATCH(SAJ[[#This Row],[concat]],[3]!db[NB NOTA_C],0)+1)</f>
        <v>#N/A</v>
      </c>
      <c r="X9" s="18" t="e">
        <f ca="1">IF(SAJ[[#This Row],[N.B.nota]]="","",ADDRESS(ROW(SAJ[QB]),COLUMN(SAJ[QB]))&amp;":"&amp;ADDRESS(ROW(),COLUMN(SAJ[QB])))</f>
        <v>#N/A</v>
      </c>
      <c r="Y9" s="18" t="e">
        <f ca="1">IF(SAJ[[#This Row],[//]]="","",HYPERLINK("[..\\DB.xlsx]DB!e"&amp;MATCH(SAJ[[#This Row],[concat]],[3]!db[NB NOTA_C],0)+1,"&gt;"))</f>
        <v>#N/A</v>
      </c>
    </row>
    <row r="10" spans="1:25" x14ac:dyDescent="0.25">
      <c r="A10" s="11"/>
      <c r="B10" s="24" t="str">
        <f>IF(SAJ[[#This Row],[N_ID]]="","",INDEX(Table1[ID],MATCH(SAJ[[#This Row],[N_ID]],Table1[N_ID],0)))</f>
        <v/>
      </c>
      <c r="C10" s="24" t="str">
        <f>IF(SAJ[[#This Row],[ID NOTA]]="","",HYPERLINK("[NOTA_.xlsx]NOTA!e"&amp;INDEX([4]!PAJAK[//],MATCH(SAJ[[#This Row],[ID NOTA]],[4]!PAJAK[ID],0)),"&gt;") )</f>
        <v/>
      </c>
      <c r="D10" s="24" t="str">
        <f>IF(SAJ[[#This Row],[ID NOTA]]="","",INDEX(Table1[QB],MATCH(SAJ[[#This Row],[ID NOTA]],Table1[ID],0)))</f>
        <v/>
      </c>
      <c r="E10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0" s="24"/>
      <c r="G10" s="26" t="str">
        <f>IF(SAJ[[#This Row],[ID NOTA]]="","",INDEX([4]!NOTA[TGL_H],MATCH(SAJ[[#This Row],[ID NOTA]],[4]!NOTA[ID],0)))</f>
        <v/>
      </c>
      <c r="H10" s="26" t="str">
        <f>IF(SAJ[[#This Row],[ID NOTA]]="","",INDEX([4]!NOTA[TGL.NOTA],MATCH(SAJ[[#This Row],[ID NOTA]],[4]!NOTA[ID],0)))</f>
        <v/>
      </c>
      <c r="I10" s="18" t="str">
        <f>IF(SAJ[[#This Row],[ID NOTA]]="","",INDEX([4]!NOTA[NO.NOTA],MATCH(SAJ[[#This Row],[ID NOTA]],[4]!NOTA[ID],0)))</f>
        <v/>
      </c>
      <c r="J10" s="18" t="e">
        <f ca="1">IF(SAJ[[#This Row],[//]]="","",INDEX([3]!db[NB PAJAK],SAJ[[#This Row],[stt]]-1))</f>
        <v>#N/A</v>
      </c>
      <c r="K10" s="24" t="e">
        <f ca="1">IF(SAJ[[#This Row],[//]]="","",INDEX([4]!NOTA[C],SAJ[[#This Row],[//]]-2))</f>
        <v>#N/A</v>
      </c>
      <c r="L10" s="24" t="e">
        <f ca="1">IF(SAJ[//]="","",INDEX([4]!NOTA[QTY],SAJ[//]-2))</f>
        <v>#N/A</v>
      </c>
      <c r="M10" s="24" t="e">
        <f ca="1">IF(SAJ[//]="","",INDEX([4]!NOTA[STN],SAJ[//]-2))</f>
        <v>#N/A</v>
      </c>
      <c r="N10" s="27" t="e">
        <f ca="1">IF(SAJ[[#This Row],[//]]="","",IF(INDEX([4]!NOTA[HARGA/ CTN],SAJ[[#This Row],[//]]-2)="",INDEX([4]!NOTA[HARGA SATUAN],SAJ[//]-2),INDEX([4]!NOTA[HARGA/ CTN],SAJ[[#This Row],[//]]-2)))</f>
        <v>#N/A</v>
      </c>
      <c r="O10" s="28" t="e">
        <f ca="1">IF(SAJ[[#This Row],[//]]="","",IF(INDEX([4]!NOTA[DISC 1],SAJ[[#This Row],[//]]-2)="","",INDEX([4]!NOTA[DISC 1],SAJ[[#This Row],[//]]-2)))</f>
        <v>#N/A</v>
      </c>
      <c r="P10" s="28" t="e">
        <f ca="1">IF(SAJ[[#This Row],[//]]="","",IF(INDEX([4]!NOTA[DISC 2],SAJ[[#This Row],[//]]-2)="","",INDEX([4]!NOTA[DISC 2],SAJ[[#This Row],[//]]-2)))</f>
        <v>#N/A</v>
      </c>
      <c r="Q10" s="22" t="e">
        <f ca="1">IF(SAJ[[#This Row],[//]]="","",INDEX([4]!NOTA[JUMLAH],SAJ[[#This Row],[//]]-2)*(100%-IF(ISNUMBER(SAJ[[#This Row],[DISC 1 (%)]]),SAJ[[#This Row],[DISC 1 (%)]],0)))</f>
        <v>#N/A</v>
      </c>
      <c r="R10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0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0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18" t="e">
        <f ca="1">IF(SAJ[[#This Row],[//]]="","",INDEX([4]!NOTA[NAMA BARANG],SAJ[[#This Row],[//]]-2))</f>
        <v>#N/A</v>
      </c>
      <c r="V10" s="18" t="e">
        <f ca="1">LOWER(SUBSTITUTE(SUBSTITUTE(SUBSTITUTE(SUBSTITUTE(SUBSTITUTE(SUBSTITUTE(SUBSTITUTE(SUBSTITUTE(SAJ[[#This Row],[N.B.nota]]," ",""),"-",""),"(",""),")",""),".",""),",",""),"/",""),"""",""))</f>
        <v>#N/A</v>
      </c>
      <c r="W10" s="18" t="e">
        <f ca="1">IF(SAJ[[#This Row],[concat]]="","",MATCH(SAJ[[#This Row],[concat]],[3]!db[NB NOTA_C],0)+1)</f>
        <v>#N/A</v>
      </c>
      <c r="X10" s="18" t="e">
        <f ca="1">IF(SAJ[[#This Row],[N.B.nota]]="","",ADDRESS(ROW(SAJ[QB]),COLUMN(SAJ[QB]))&amp;":"&amp;ADDRESS(ROW(),COLUMN(SAJ[QB])))</f>
        <v>#N/A</v>
      </c>
      <c r="Y10" s="18" t="e">
        <f ca="1">IF(SAJ[[#This Row],[//]]="","",HYPERLINK("[..\\DB.xlsx]DB!e"&amp;MATCH(SAJ[[#This Row],[concat]],[3]!db[NB NOTA_C],0)+1,"&gt;"))</f>
        <v>#N/A</v>
      </c>
    </row>
    <row r="11" spans="1:25" x14ac:dyDescent="0.25">
      <c r="A11" s="11"/>
      <c r="B11" s="24" t="str">
        <f>IF(SAJ[[#This Row],[N_ID]]="","",INDEX(Table1[ID],MATCH(SAJ[[#This Row],[N_ID]],Table1[N_ID],0)))</f>
        <v/>
      </c>
      <c r="C11" s="24" t="str">
        <f>IF(SAJ[[#This Row],[ID NOTA]]="","",HYPERLINK("[NOTA_.xlsx]NOTA!e"&amp;INDEX([4]!PAJAK[//],MATCH(SAJ[[#This Row],[ID NOTA]],[4]!PAJAK[ID],0)),"&gt;") )</f>
        <v/>
      </c>
      <c r="D11" s="24" t="str">
        <f>IF(SAJ[[#This Row],[ID NOTA]]="","",INDEX(Table1[QB],MATCH(SAJ[[#This Row],[ID NOTA]],Table1[ID],0)))</f>
        <v/>
      </c>
      <c r="E11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1" s="24"/>
      <c r="G11" s="26" t="str">
        <f>IF(SAJ[[#This Row],[ID NOTA]]="","",INDEX([4]!NOTA[TGL_H],MATCH(SAJ[[#This Row],[ID NOTA]],[4]!NOTA[ID],0)))</f>
        <v/>
      </c>
      <c r="H11" s="26" t="str">
        <f>IF(SAJ[[#This Row],[ID NOTA]]="","",INDEX([4]!NOTA[TGL.NOTA],MATCH(SAJ[[#This Row],[ID NOTA]],[4]!NOTA[ID],0)))</f>
        <v/>
      </c>
      <c r="I11" s="18" t="str">
        <f>IF(SAJ[[#This Row],[ID NOTA]]="","",INDEX([4]!NOTA[NO.NOTA],MATCH(SAJ[[#This Row],[ID NOTA]],[4]!NOTA[ID],0)))</f>
        <v/>
      </c>
      <c r="J11" s="18" t="e">
        <f ca="1">IF(SAJ[[#This Row],[//]]="","",INDEX([3]!db[NB PAJAK],SAJ[[#This Row],[stt]]-1))</f>
        <v>#N/A</v>
      </c>
      <c r="K11" s="24" t="e">
        <f ca="1">IF(SAJ[[#This Row],[//]]="","",INDEX([4]!NOTA[C],SAJ[[#This Row],[//]]-2))</f>
        <v>#N/A</v>
      </c>
      <c r="L11" s="24" t="e">
        <f ca="1">IF(SAJ[//]="","",INDEX([4]!NOTA[QTY],SAJ[//]-2))</f>
        <v>#N/A</v>
      </c>
      <c r="M11" s="24" t="e">
        <f ca="1">IF(SAJ[//]="","",INDEX([4]!NOTA[STN],SAJ[//]-2))</f>
        <v>#N/A</v>
      </c>
      <c r="N11" s="27" t="e">
        <f ca="1">IF(SAJ[[#This Row],[//]]="","",IF(INDEX([4]!NOTA[HARGA/ CTN],SAJ[[#This Row],[//]]-2)="",INDEX([4]!NOTA[HARGA SATUAN],SAJ[//]-2),INDEX([4]!NOTA[HARGA/ CTN],SAJ[[#This Row],[//]]-2)))</f>
        <v>#N/A</v>
      </c>
      <c r="O11" s="28" t="e">
        <f ca="1">IF(SAJ[[#This Row],[//]]="","",IF(INDEX([4]!NOTA[DISC 1],SAJ[[#This Row],[//]]-2)="","",INDEX([4]!NOTA[DISC 1],SAJ[[#This Row],[//]]-2)))</f>
        <v>#N/A</v>
      </c>
      <c r="P11" s="28" t="e">
        <f ca="1">IF(SAJ[[#This Row],[//]]="","",IF(INDEX([4]!NOTA[DISC 2],SAJ[[#This Row],[//]]-2)="","",INDEX([4]!NOTA[DISC 2],SAJ[[#This Row],[//]]-2)))</f>
        <v>#N/A</v>
      </c>
      <c r="Q11" s="22" t="e">
        <f ca="1">IF(SAJ[[#This Row],[//]]="","",INDEX([4]!NOTA[JUMLAH],SAJ[[#This Row],[//]]-2)*(100%-IF(ISNUMBER(SAJ[[#This Row],[DISC 1 (%)]]),SAJ[[#This Row],[DISC 1 (%)]],0)))</f>
        <v>#N/A</v>
      </c>
      <c r="R11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1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1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18" t="e">
        <f ca="1">IF(SAJ[[#This Row],[//]]="","",INDEX([4]!NOTA[NAMA BARANG],SAJ[[#This Row],[//]]-2))</f>
        <v>#N/A</v>
      </c>
      <c r="V11" s="18" t="e">
        <f ca="1">LOWER(SUBSTITUTE(SUBSTITUTE(SUBSTITUTE(SUBSTITUTE(SUBSTITUTE(SUBSTITUTE(SUBSTITUTE(SUBSTITUTE(SAJ[[#This Row],[N.B.nota]]," ",""),"-",""),"(",""),")",""),".",""),",",""),"/",""),"""",""))</f>
        <v>#N/A</v>
      </c>
      <c r="W11" s="18" t="e">
        <f ca="1">IF(SAJ[[#This Row],[concat]]="","",MATCH(SAJ[[#This Row],[concat]],[3]!db[NB NOTA_C],0)+1)</f>
        <v>#N/A</v>
      </c>
      <c r="X11" s="18" t="e">
        <f ca="1">IF(SAJ[[#This Row],[N.B.nota]]="","",ADDRESS(ROW(SAJ[QB]),COLUMN(SAJ[QB]))&amp;":"&amp;ADDRESS(ROW(),COLUMN(SAJ[QB])))</f>
        <v>#N/A</v>
      </c>
      <c r="Y11" s="18" t="e">
        <f ca="1">IF(SAJ[[#This Row],[//]]="","",HYPERLINK("[..\\DB.xlsx]DB!e"&amp;MATCH(SAJ[[#This Row],[concat]],[3]!db[NB NOTA_C],0)+1,"&gt;"))</f>
        <v>#N/A</v>
      </c>
    </row>
    <row r="12" spans="1:25" x14ac:dyDescent="0.25">
      <c r="A12" s="11"/>
      <c r="B12" s="24" t="str">
        <f>IF(SAJ[[#This Row],[N_ID]]="","",INDEX(Table1[ID],MATCH(SAJ[[#This Row],[N_ID]],Table1[N_ID],0)))</f>
        <v/>
      </c>
      <c r="C12" s="24" t="str">
        <f>IF(SAJ[[#This Row],[ID NOTA]]="","",HYPERLINK("[NOTA_.xlsx]NOTA!e"&amp;INDEX([4]!PAJAK[//],MATCH(SAJ[[#This Row],[ID NOTA]],[4]!PAJAK[ID],0)),"&gt;") )</f>
        <v/>
      </c>
      <c r="D12" s="24" t="str">
        <f>IF(SAJ[[#This Row],[ID NOTA]]="","",INDEX(Table1[QB],MATCH(SAJ[[#This Row],[ID NOTA]],Table1[ID],0)))</f>
        <v/>
      </c>
      <c r="E12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2" s="24"/>
      <c r="G12" s="26" t="str">
        <f>IF(SAJ[[#This Row],[ID NOTA]]="","",INDEX([4]!NOTA[TGL_H],MATCH(SAJ[[#This Row],[ID NOTA]],[4]!NOTA[ID],0)))</f>
        <v/>
      </c>
      <c r="H12" s="26" t="str">
        <f>IF(SAJ[[#This Row],[ID NOTA]]="","",INDEX([4]!NOTA[TGL.NOTA],MATCH(SAJ[[#This Row],[ID NOTA]],[4]!NOTA[ID],0)))</f>
        <v/>
      </c>
      <c r="I12" s="18" t="str">
        <f>IF(SAJ[[#This Row],[ID NOTA]]="","",INDEX([4]!NOTA[NO.NOTA],MATCH(SAJ[[#This Row],[ID NOTA]],[4]!NOTA[ID],0)))</f>
        <v/>
      </c>
      <c r="J12" s="18" t="e">
        <f ca="1">IF(SAJ[[#This Row],[//]]="","",INDEX([3]!db[NB PAJAK],SAJ[[#This Row],[stt]]-1))</f>
        <v>#N/A</v>
      </c>
      <c r="K12" s="24" t="e">
        <f ca="1">IF(SAJ[[#This Row],[//]]="","",INDEX([4]!NOTA[C],SAJ[[#This Row],[//]]-2))</f>
        <v>#N/A</v>
      </c>
      <c r="L12" s="24" t="e">
        <f ca="1">IF(SAJ[//]="","",INDEX([4]!NOTA[QTY],SAJ[//]-2))</f>
        <v>#N/A</v>
      </c>
      <c r="M12" s="24" t="e">
        <f ca="1">IF(SAJ[//]="","",INDEX([4]!NOTA[STN],SAJ[//]-2))</f>
        <v>#N/A</v>
      </c>
      <c r="N12" s="27" t="e">
        <f ca="1">IF(SAJ[[#This Row],[//]]="","",IF(INDEX([4]!NOTA[HARGA/ CTN],SAJ[[#This Row],[//]]-2)="",INDEX([4]!NOTA[HARGA SATUAN],SAJ[//]-2),INDEX([4]!NOTA[HARGA/ CTN],SAJ[[#This Row],[//]]-2)))</f>
        <v>#N/A</v>
      </c>
      <c r="O12" s="28" t="e">
        <f ca="1">IF(SAJ[[#This Row],[//]]="","",IF(INDEX([4]!NOTA[DISC 1],SAJ[[#This Row],[//]]-2)="","",INDEX([4]!NOTA[DISC 1],SAJ[[#This Row],[//]]-2)))</f>
        <v>#N/A</v>
      </c>
      <c r="P12" s="28" t="e">
        <f ca="1">IF(SAJ[[#This Row],[//]]="","",IF(INDEX([4]!NOTA[DISC 2],SAJ[[#This Row],[//]]-2)="","",INDEX([4]!NOTA[DISC 2],SAJ[[#This Row],[//]]-2)))</f>
        <v>#N/A</v>
      </c>
      <c r="Q12" s="22" t="e">
        <f ca="1">IF(SAJ[[#This Row],[//]]="","",INDEX([4]!NOTA[JUMLAH],SAJ[[#This Row],[//]]-2)*(100%-IF(ISNUMBER(SAJ[[#This Row],[DISC 1 (%)]]),SAJ[[#This Row],[DISC 1 (%)]],0)))</f>
        <v>#N/A</v>
      </c>
      <c r="R12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2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2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18" t="e">
        <f ca="1">IF(SAJ[[#This Row],[//]]="","",INDEX([4]!NOTA[NAMA BARANG],SAJ[[#This Row],[//]]-2))</f>
        <v>#N/A</v>
      </c>
      <c r="V12" s="18" t="e">
        <f ca="1">LOWER(SUBSTITUTE(SUBSTITUTE(SUBSTITUTE(SUBSTITUTE(SUBSTITUTE(SUBSTITUTE(SUBSTITUTE(SUBSTITUTE(SAJ[[#This Row],[N.B.nota]]," ",""),"-",""),"(",""),")",""),".",""),",",""),"/",""),"""",""))</f>
        <v>#N/A</v>
      </c>
      <c r="W12" s="18" t="e">
        <f ca="1">IF(SAJ[[#This Row],[concat]]="","",MATCH(SAJ[[#This Row],[concat]],[3]!db[NB NOTA_C],0)+1)</f>
        <v>#N/A</v>
      </c>
      <c r="X12" s="18" t="e">
        <f ca="1">IF(SAJ[[#This Row],[N.B.nota]]="","",ADDRESS(ROW(SAJ[QB]),COLUMN(SAJ[QB]))&amp;":"&amp;ADDRESS(ROW(),COLUMN(SAJ[QB])))</f>
        <v>#N/A</v>
      </c>
      <c r="Y12" s="18" t="e">
        <f ca="1">IF(SAJ[[#This Row],[//]]="","",HYPERLINK("[..\\DB.xlsx]DB!e"&amp;MATCH(SAJ[[#This Row],[concat]],[3]!db[NB NOTA_C],0)+1,"&gt;"))</f>
        <v>#N/A</v>
      </c>
    </row>
    <row r="13" spans="1:25" x14ac:dyDescent="0.25">
      <c r="A13" s="11"/>
      <c r="B13" s="24" t="str">
        <f>IF(SAJ[[#This Row],[N_ID]]="","",INDEX(Table1[ID],MATCH(SAJ[[#This Row],[N_ID]],Table1[N_ID],0)))</f>
        <v/>
      </c>
      <c r="C13" s="24" t="str">
        <f>IF(SAJ[[#This Row],[ID NOTA]]="","",HYPERLINK("[NOTA_.xlsx]NOTA!e"&amp;INDEX([4]!PAJAK[//],MATCH(SAJ[[#This Row],[ID NOTA]],[4]!PAJAK[ID],0)),"&gt;") )</f>
        <v/>
      </c>
      <c r="D13" s="24" t="str">
        <f>IF(SAJ[[#This Row],[ID NOTA]]="","",INDEX(Table1[QB],MATCH(SAJ[[#This Row],[ID NOTA]],Table1[ID],0)))</f>
        <v/>
      </c>
      <c r="E13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3" s="24"/>
      <c r="G13" s="26" t="str">
        <f>IF(SAJ[[#This Row],[ID NOTA]]="","",INDEX([4]!NOTA[TGL_H],MATCH(SAJ[[#This Row],[ID NOTA]],[4]!NOTA[ID],0)))</f>
        <v/>
      </c>
      <c r="H13" s="26" t="str">
        <f>IF(SAJ[[#This Row],[ID NOTA]]="","",INDEX([4]!NOTA[TGL.NOTA],MATCH(SAJ[[#This Row],[ID NOTA]],[4]!NOTA[ID],0)))</f>
        <v/>
      </c>
      <c r="I13" s="18" t="str">
        <f>IF(SAJ[[#This Row],[ID NOTA]]="","",INDEX([4]!NOTA[NO.NOTA],MATCH(SAJ[[#This Row],[ID NOTA]],[4]!NOTA[ID],0)))</f>
        <v/>
      </c>
      <c r="J13" s="18" t="e">
        <f ca="1">IF(SAJ[[#This Row],[//]]="","",INDEX([3]!db[NB PAJAK],SAJ[[#This Row],[stt]]-1))</f>
        <v>#N/A</v>
      </c>
      <c r="K13" s="24" t="e">
        <f ca="1">IF(SAJ[[#This Row],[//]]="","",INDEX([4]!NOTA[C],SAJ[[#This Row],[//]]-2))</f>
        <v>#N/A</v>
      </c>
      <c r="L13" s="24" t="e">
        <f ca="1">IF(SAJ[//]="","",INDEX([4]!NOTA[QTY],SAJ[//]-2))</f>
        <v>#N/A</v>
      </c>
      <c r="M13" s="24" t="e">
        <f ca="1">IF(SAJ[//]="","",INDEX([4]!NOTA[STN],SAJ[//]-2))</f>
        <v>#N/A</v>
      </c>
      <c r="N13" s="27" t="e">
        <f ca="1">IF(SAJ[[#This Row],[//]]="","",IF(INDEX([4]!NOTA[HARGA/ CTN],SAJ[[#This Row],[//]]-2)="",INDEX([4]!NOTA[HARGA SATUAN],SAJ[//]-2),INDEX([4]!NOTA[HARGA/ CTN],SAJ[[#This Row],[//]]-2)))</f>
        <v>#N/A</v>
      </c>
      <c r="O13" s="28" t="e">
        <f ca="1">IF(SAJ[[#This Row],[//]]="","",IF(INDEX([4]!NOTA[DISC 1],SAJ[[#This Row],[//]]-2)="","",INDEX([4]!NOTA[DISC 1],SAJ[[#This Row],[//]]-2)))</f>
        <v>#N/A</v>
      </c>
      <c r="P13" s="28" t="e">
        <f ca="1">IF(SAJ[[#This Row],[//]]="","",IF(INDEX([4]!NOTA[DISC 2],SAJ[[#This Row],[//]]-2)="","",INDEX([4]!NOTA[DISC 2],SAJ[[#This Row],[//]]-2)))</f>
        <v>#N/A</v>
      </c>
      <c r="Q13" s="22" t="e">
        <f ca="1">IF(SAJ[[#This Row],[//]]="","",INDEX([4]!NOTA[JUMLAH],SAJ[[#This Row],[//]]-2)*(100%-IF(ISNUMBER(SAJ[[#This Row],[DISC 1 (%)]]),SAJ[[#This Row],[DISC 1 (%)]],0)))</f>
        <v>#N/A</v>
      </c>
      <c r="R13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3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3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18" t="e">
        <f ca="1">IF(SAJ[[#This Row],[//]]="","",INDEX([4]!NOTA[NAMA BARANG],SAJ[[#This Row],[//]]-2))</f>
        <v>#N/A</v>
      </c>
      <c r="V13" s="18" t="e">
        <f ca="1">LOWER(SUBSTITUTE(SUBSTITUTE(SUBSTITUTE(SUBSTITUTE(SUBSTITUTE(SUBSTITUTE(SUBSTITUTE(SUBSTITUTE(SAJ[[#This Row],[N.B.nota]]," ",""),"-",""),"(",""),")",""),".",""),",",""),"/",""),"""",""))</f>
        <v>#N/A</v>
      </c>
      <c r="W13" s="18" t="e">
        <f ca="1">IF(SAJ[[#This Row],[concat]]="","",MATCH(SAJ[[#This Row],[concat]],[3]!db[NB NOTA_C],0)+1)</f>
        <v>#N/A</v>
      </c>
      <c r="X13" s="18" t="e">
        <f ca="1">IF(SAJ[[#This Row],[N.B.nota]]="","",ADDRESS(ROW(SAJ[QB]),COLUMN(SAJ[QB]))&amp;":"&amp;ADDRESS(ROW(),COLUMN(SAJ[QB])))</f>
        <v>#N/A</v>
      </c>
      <c r="Y13" s="18" t="e">
        <f ca="1">IF(SAJ[[#This Row],[//]]="","",HYPERLINK("[..\\DB.xlsx]DB!e"&amp;MATCH(SAJ[[#This Row],[concat]],[3]!db[NB NOTA_C],0)+1,"&gt;"))</f>
        <v>#N/A</v>
      </c>
    </row>
    <row r="14" spans="1:25" x14ac:dyDescent="0.25">
      <c r="A14" s="11"/>
      <c r="B14" s="24" t="str">
        <f>IF(SAJ[[#This Row],[N_ID]]="","",INDEX(Table1[ID],MATCH(SAJ[[#This Row],[N_ID]],Table1[N_ID],0)))</f>
        <v/>
      </c>
      <c r="C14" s="24" t="str">
        <f>IF(SAJ[[#This Row],[ID NOTA]]="","",HYPERLINK("[NOTA_.xlsx]NOTA!e"&amp;INDEX([4]!PAJAK[//],MATCH(SAJ[[#This Row],[ID NOTA]],[4]!PAJAK[ID],0)),"&gt;") )</f>
        <v/>
      </c>
      <c r="D14" s="24" t="str">
        <f>IF(SAJ[[#This Row],[ID NOTA]]="","",INDEX(Table1[QB],MATCH(SAJ[[#This Row],[ID NOTA]],Table1[ID],0)))</f>
        <v/>
      </c>
      <c r="E14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4" s="24"/>
      <c r="G14" s="26" t="str">
        <f>IF(SAJ[[#This Row],[ID NOTA]]="","",INDEX([4]!NOTA[TGL_H],MATCH(SAJ[[#This Row],[ID NOTA]],[4]!NOTA[ID],0)))</f>
        <v/>
      </c>
      <c r="H14" s="26" t="str">
        <f>IF(SAJ[[#This Row],[ID NOTA]]="","",INDEX([4]!NOTA[TGL.NOTA],MATCH(SAJ[[#This Row],[ID NOTA]],[4]!NOTA[ID],0)))</f>
        <v/>
      </c>
      <c r="I14" s="18" t="str">
        <f>IF(SAJ[[#This Row],[ID NOTA]]="","",INDEX([4]!NOTA[NO.NOTA],MATCH(SAJ[[#This Row],[ID NOTA]],[4]!NOTA[ID],0)))</f>
        <v/>
      </c>
      <c r="J14" s="18" t="e">
        <f ca="1">IF(SAJ[[#This Row],[//]]="","",INDEX([3]!db[NB PAJAK],SAJ[[#This Row],[stt]]-1))</f>
        <v>#N/A</v>
      </c>
      <c r="K14" s="24" t="e">
        <f ca="1">IF(SAJ[[#This Row],[//]]="","",INDEX([4]!NOTA[C],SAJ[[#This Row],[//]]-2))</f>
        <v>#N/A</v>
      </c>
      <c r="L14" s="24" t="e">
        <f ca="1">IF(SAJ[//]="","",INDEX([4]!NOTA[QTY],SAJ[//]-2))</f>
        <v>#N/A</v>
      </c>
      <c r="M14" s="24" t="e">
        <f ca="1">IF(SAJ[//]="","",INDEX([4]!NOTA[STN],SAJ[//]-2))</f>
        <v>#N/A</v>
      </c>
      <c r="N14" s="27" t="e">
        <f ca="1">IF(SAJ[[#This Row],[//]]="","",IF(INDEX([4]!NOTA[HARGA/ CTN],SAJ[[#This Row],[//]]-2)="",INDEX([4]!NOTA[HARGA SATUAN],SAJ[//]-2),INDEX([4]!NOTA[HARGA/ CTN],SAJ[[#This Row],[//]]-2)))</f>
        <v>#N/A</v>
      </c>
      <c r="O14" s="28" t="e">
        <f ca="1">IF(SAJ[[#This Row],[//]]="","",IF(INDEX([4]!NOTA[DISC 1],SAJ[[#This Row],[//]]-2)="","",INDEX([4]!NOTA[DISC 1],SAJ[[#This Row],[//]]-2)))</f>
        <v>#N/A</v>
      </c>
      <c r="P14" s="28" t="e">
        <f ca="1">IF(SAJ[[#This Row],[//]]="","",IF(INDEX([4]!NOTA[DISC 2],SAJ[[#This Row],[//]]-2)="","",INDEX([4]!NOTA[DISC 2],SAJ[[#This Row],[//]]-2)))</f>
        <v>#N/A</v>
      </c>
      <c r="Q14" s="22" t="e">
        <f ca="1">IF(SAJ[[#This Row],[//]]="","",INDEX([4]!NOTA[JUMLAH],SAJ[[#This Row],[//]]-2)*(100%-IF(ISNUMBER(SAJ[[#This Row],[DISC 1 (%)]]),SAJ[[#This Row],[DISC 1 (%)]],0)))</f>
        <v>#N/A</v>
      </c>
      <c r="R14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4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4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18" t="e">
        <f ca="1">IF(SAJ[[#This Row],[//]]="","",INDEX([4]!NOTA[NAMA BARANG],SAJ[[#This Row],[//]]-2))</f>
        <v>#N/A</v>
      </c>
      <c r="V14" s="18" t="e">
        <f ca="1">LOWER(SUBSTITUTE(SUBSTITUTE(SUBSTITUTE(SUBSTITUTE(SUBSTITUTE(SUBSTITUTE(SUBSTITUTE(SUBSTITUTE(SAJ[[#This Row],[N.B.nota]]," ",""),"-",""),"(",""),")",""),".",""),",",""),"/",""),"""",""))</f>
        <v>#N/A</v>
      </c>
      <c r="W14" s="18" t="e">
        <f ca="1">IF(SAJ[[#This Row],[concat]]="","",MATCH(SAJ[[#This Row],[concat]],[3]!db[NB NOTA_C],0)+1)</f>
        <v>#N/A</v>
      </c>
      <c r="X14" s="18" t="e">
        <f ca="1">IF(SAJ[[#This Row],[N.B.nota]]="","",ADDRESS(ROW(SAJ[QB]),COLUMN(SAJ[QB]))&amp;":"&amp;ADDRESS(ROW(),COLUMN(SAJ[QB])))</f>
        <v>#N/A</v>
      </c>
      <c r="Y14" s="18" t="e">
        <f ca="1">IF(SAJ[[#This Row],[//]]="","",HYPERLINK("[..\\DB.xlsx]DB!e"&amp;MATCH(SAJ[[#This Row],[concat]],[3]!db[NB NOTA_C],0)+1,"&gt;"))</f>
        <v>#N/A</v>
      </c>
    </row>
    <row r="15" spans="1:25" x14ac:dyDescent="0.25">
      <c r="A15" s="11"/>
      <c r="B15" s="24" t="str">
        <f>IF(SAJ[[#This Row],[N_ID]]="","",INDEX(Table1[ID],MATCH(SAJ[[#This Row],[N_ID]],Table1[N_ID],0)))</f>
        <v/>
      </c>
      <c r="C15" s="24" t="str">
        <f>IF(SAJ[[#This Row],[ID NOTA]]="","",HYPERLINK("[NOTA_.xlsx]NOTA!e"&amp;INDEX([4]!PAJAK[//],MATCH(SAJ[[#This Row],[ID NOTA]],[4]!PAJAK[ID],0)),"&gt;") )</f>
        <v/>
      </c>
      <c r="D15" s="24" t="str">
        <f>IF(SAJ[[#This Row],[ID NOTA]]="","",INDEX(Table1[QB],MATCH(SAJ[[#This Row],[ID NOTA]],Table1[ID],0)))</f>
        <v/>
      </c>
      <c r="E15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5" s="24"/>
      <c r="G15" s="26" t="str">
        <f>IF(SAJ[[#This Row],[ID NOTA]]="","",INDEX([4]!NOTA[TGL_H],MATCH(SAJ[[#This Row],[ID NOTA]],[4]!NOTA[ID],0)))</f>
        <v/>
      </c>
      <c r="H15" s="26" t="str">
        <f>IF(SAJ[[#This Row],[ID NOTA]]="","",INDEX([4]!NOTA[TGL.NOTA],MATCH(SAJ[[#This Row],[ID NOTA]],[4]!NOTA[ID],0)))</f>
        <v/>
      </c>
      <c r="I15" s="18" t="str">
        <f>IF(SAJ[[#This Row],[ID NOTA]]="","",INDEX([4]!NOTA[NO.NOTA],MATCH(SAJ[[#This Row],[ID NOTA]],[4]!NOTA[ID],0)))</f>
        <v/>
      </c>
      <c r="J15" s="18" t="e">
        <f ca="1">IF(SAJ[[#This Row],[//]]="","",INDEX([3]!db[NB PAJAK],SAJ[[#This Row],[stt]]-1))</f>
        <v>#N/A</v>
      </c>
      <c r="K15" s="24" t="e">
        <f ca="1">IF(SAJ[[#This Row],[//]]="","",INDEX([4]!NOTA[C],SAJ[[#This Row],[//]]-2))</f>
        <v>#N/A</v>
      </c>
      <c r="L15" s="24" t="e">
        <f ca="1">IF(SAJ[//]="","",INDEX([4]!NOTA[QTY],SAJ[//]-2))</f>
        <v>#N/A</v>
      </c>
      <c r="M15" s="24" t="e">
        <f ca="1">IF(SAJ[//]="","",INDEX([4]!NOTA[STN],SAJ[//]-2))</f>
        <v>#N/A</v>
      </c>
      <c r="N15" s="27" t="e">
        <f ca="1">IF(SAJ[[#This Row],[//]]="","",IF(INDEX([4]!NOTA[HARGA/ CTN],SAJ[[#This Row],[//]]-2)="",INDEX([4]!NOTA[HARGA SATUAN],SAJ[//]-2),INDEX([4]!NOTA[HARGA/ CTN],SAJ[[#This Row],[//]]-2)))</f>
        <v>#N/A</v>
      </c>
      <c r="O15" s="28" t="e">
        <f ca="1">IF(SAJ[[#This Row],[//]]="","",IF(INDEX([4]!NOTA[DISC 1],SAJ[[#This Row],[//]]-2)="","",INDEX([4]!NOTA[DISC 1],SAJ[[#This Row],[//]]-2)))</f>
        <v>#N/A</v>
      </c>
      <c r="P15" s="28" t="e">
        <f ca="1">IF(SAJ[[#This Row],[//]]="","",IF(INDEX([4]!NOTA[DISC 2],SAJ[[#This Row],[//]]-2)="","",INDEX([4]!NOTA[DISC 2],SAJ[[#This Row],[//]]-2)))</f>
        <v>#N/A</v>
      </c>
      <c r="Q15" s="22" t="e">
        <f ca="1">IF(SAJ[[#This Row],[//]]="","",INDEX([4]!NOTA[JUMLAH],SAJ[[#This Row],[//]]-2)*(100%-IF(ISNUMBER(SAJ[[#This Row],[DISC 1 (%)]]),SAJ[[#This Row],[DISC 1 (%)]],0)))</f>
        <v>#N/A</v>
      </c>
      <c r="R15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5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5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18" t="e">
        <f ca="1">IF(SAJ[[#This Row],[//]]="","",INDEX([4]!NOTA[NAMA BARANG],SAJ[[#This Row],[//]]-2))</f>
        <v>#N/A</v>
      </c>
      <c r="V15" s="18" t="e">
        <f ca="1">LOWER(SUBSTITUTE(SUBSTITUTE(SUBSTITUTE(SUBSTITUTE(SUBSTITUTE(SUBSTITUTE(SUBSTITUTE(SUBSTITUTE(SAJ[[#This Row],[N.B.nota]]," ",""),"-",""),"(",""),")",""),".",""),",",""),"/",""),"""",""))</f>
        <v>#N/A</v>
      </c>
      <c r="W15" s="18" t="e">
        <f ca="1">IF(SAJ[[#This Row],[concat]]="","",MATCH(SAJ[[#This Row],[concat]],[3]!db[NB NOTA_C],0)+1)</f>
        <v>#N/A</v>
      </c>
      <c r="X15" s="18" t="e">
        <f ca="1">IF(SAJ[[#This Row],[N.B.nota]]="","",ADDRESS(ROW(SAJ[QB]),COLUMN(SAJ[QB]))&amp;":"&amp;ADDRESS(ROW(),COLUMN(SAJ[QB])))</f>
        <v>#N/A</v>
      </c>
      <c r="Y15" s="18" t="e">
        <f ca="1">IF(SAJ[[#This Row],[//]]="","",HYPERLINK("[..\\DB.xlsx]DB!e"&amp;MATCH(SAJ[[#This Row],[concat]],[3]!db[NB NOTA_C],0)+1,"&gt;"))</f>
        <v>#N/A</v>
      </c>
    </row>
    <row r="16" spans="1:25" x14ac:dyDescent="0.25">
      <c r="A16" s="11"/>
      <c r="B16" s="24" t="str">
        <f>IF(SAJ[[#This Row],[N_ID]]="","",INDEX(Table1[ID],MATCH(SAJ[[#This Row],[N_ID]],Table1[N_ID],0)))</f>
        <v/>
      </c>
      <c r="C16" s="24" t="str">
        <f>IF(SAJ[[#This Row],[ID NOTA]]="","",HYPERLINK("[NOTA_.xlsx]NOTA!e"&amp;INDEX([4]!PAJAK[//],MATCH(SAJ[[#This Row],[ID NOTA]],[4]!PAJAK[ID],0)),"&gt;") )</f>
        <v/>
      </c>
      <c r="D16" s="24" t="str">
        <f>IF(SAJ[[#This Row],[ID NOTA]]="","",INDEX(Table1[QB],MATCH(SAJ[[#This Row],[ID NOTA]],Table1[ID],0)))</f>
        <v/>
      </c>
      <c r="E16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6" s="24"/>
      <c r="G16" s="26" t="str">
        <f>IF(SAJ[[#This Row],[ID NOTA]]="","",INDEX([4]!NOTA[TGL_H],MATCH(SAJ[[#This Row],[ID NOTA]],[4]!NOTA[ID],0)))</f>
        <v/>
      </c>
      <c r="H16" s="26" t="str">
        <f>IF(SAJ[[#This Row],[ID NOTA]]="","",INDEX([4]!NOTA[TGL.NOTA],MATCH(SAJ[[#This Row],[ID NOTA]],[4]!NOTA[ID],0)))</f>
        <v/>
      </c>
      <c r="I16" s="18" t="str">
        <f>IF(SAJ[[#This Row],[ID NOTA]]="","",INDEX([4]!NOTA[NO.NOTA],MATCH(SAJ[[#This Row],[ID NOTA]],[4]!NOTA[ID],0)))</f>
        <v/>
      </c>
      <c r="J16" s="18" t="e">
        <f ca="1">IF(SAJ[[#This Row],[//]]="","",INDEX([3]!db[NB PAJAK],SAJ[[#This Row],[stt]]-1))</f>
        <v>#N/A</v>
      </c>
      <c r="K16" s="24" t="e">
        <f ca="1">IF(SAJ[[#This Row],[//]]="","",INDEX([4]!NOTA[C],SAJ[[#This Row],[//]]-2))</f>
        <v>#N/A</v>
      </c>
      <c r="L16" s="24" t="e">
        <f ca="1">IF(SAJ[//]="","",INDEX([4]!NOTA[QTY],SAJ[//]-2))</f>
        <v>#N/A</v>
      </c>
      <c r="M16" s="24" t="e">
        <f ca="1">IF(SAJ[//]="","",INDEX([4]!NOTA[STN],SAJ[//]-2))</f>
        <v>#N/A</v>
      </c>
      <c r="N16" s="27" t="e">
        <f ca="1">IF(SAJ[[#This Row],[//]]="","",IF(INDEX([4]!NOTA[HARGA/ CTN],SAJ[[#This Row],[//]]-2)="",INDEX([4]!NOTA[HARGA SATUAN],SAJ[//]-2),INDEX([4]!NOTA[HARGA/ CTN],SAJ[[#This Row],[//]]-2)))</f>
        <v>#N/A</v>
      </c>
      <c r="O16" s="28" t="e">
        <f ca="1">IF(SAJ[[#This Row],[//]]="","",IF(INDEX([4]!NOTA[DISC 1],SAJ[[#This Row],[//]]-2)="","",INDEX([4]!NOTA[DISC 1],SAJ[[#This Row],[//]]-2)))</f>
        <v>#N/A</v>
      </c>
      <c r="P16" s="28" t="e">
        <f ca="1">IF(SAJ[[#This Row],[//]]="","",IF(INDEX([4]!NOTA[DISC 2],SAJ[[#This Row],[//]]-2)="","",INDEX([4]!NOTA[DISC 2],SAJ[[#This Row],[//]]-2)))</f>
        <v>#N/A</v>
      </c>
      <c r="Q16" s="22" t="e">
        <f ca="1">IF(SAJ[[#This Row],[//]]="","",INDEX([4]!NOTA[JUMLAH],SAJ[[#This Row],[//]]-2)*(100%-IF(ISNUMBER(SAJ[[#This Row],[DISC 1 (%)]]),SAJ[[#This Row],[DISC 1 (%)]],0)))</f>
        <v>#N/A</v>
      </c>
      <c r="R16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6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6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18" t="e">
        <f ca="1">IF(SAJ[[#This Row],[//]]="","",INDEX([4]!NOTA[NAMA BARANG],SAJ[[#This Row],[//]]-2))</f>
        <v>#N/A</v>
      </c>
      <c r="V16" s="18" t="e">
        <f ca="1">LOWER(SUBSTITUTE(SUBSTITUTE(SUBSTITUTE(SUBSTITUTE(SUBSTITUTE(SUBSTITUTE(SUBSTITUTE(SUBSTITUTE(SAJ[[#This Row],[N.B.nota]]," ",""),"-",""),"(",""),")",""),".",""),",",""),"/",""),"""",""))</f>
        <v>#N/A</v>
      </c>
      <c r="W16" s="18" t="e">
        <f ca="1">IF(SAJ[[#This Row],[concat]]="","",MATCH(SAJ[[#This Row],[concat]],[3]!db[NB NOTA_C],0)+1)</f>
        <v>#N/A</v>
      </c>
      <c r="X16" s="18" t="e">
        <f ca="1">IF(SAJ[[#This Row],[N.B.nota]]="","",ADDRESS(ROW(SAJ[QB]),COLUMN(SAJ[QB]))&amp;":"&amp;ADDRESS(ROW(),COLUMN(SAJ[QB])))</f>
        <v>#N/A</v>
      </c>
      <c r="Y16" s="18" t="e">
        <f ca="1">IF(SAJ[[#This Row],[//]]="","",HYPERLINK("[..\\DB.xlsx]DB!e"&amp;MATCH(SAJ[[#This Row],[concat]],[3]!db[NB NOTA_C],0)+1,"&gt;"))</f>
        <v>#N/A</v>
      </c>
    </row>
    <row r="17" spans="1:25" x14ac:dyDescent="0.25">
      <c r="A17" s="11"/>
      <c r="B17" s="24" t="str">
        <f>IF(SAJ[[#This Row],[N_ID]]="","",INDEX(Table1[ID],MATCH(SAJ[[#This Row],[N_ID]],Table1[N_ID],0)))</f>
        <v/>
      </c>
      <c r="C17" s="24" t="str">
        <f>IF(SAJ[[#This Row],[ID NOTA]]="","",HYPERLINK("[NOTA_.xlsx]NOTA!e"&amp;INDEX([4]!PAJAK[//],MATCH(SAJ[[#This Row],[ID NOTA]],[4]!PAJAK[ID],0)),"&gt;") )</f>
        <v/>
      </c>
      <c r="D17" s="24" t="str">
        <f>IF(SAJ[[#This Row],[ID NOTA]]="","",INDEX(Table1[QB],MATCH(SAJ[[#This Row],[ID NOTA]],Table1[ID],0)))</f>
        <v/>
      </c>
      <c r="E17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7" s="24"/>
      <c r="G17" s="26" t="str">
        <f>IF(SAJ[[#This Row],[ID NOTA]]="","",INDEX([4]!NOTA[TGL_H],MATCH(SAJ[[#This Row],[ID NOTA]],[4]!NOTA[ID],0)))</f>
        <v/>
      </c>
      <c r="H17" s="26" t="str">
        <f>IF(SAJ[[#This Row],[ID NOTA]]="","",INDEX([4]!NOTA[TGL.NOTA],MATCH(SAJ[[#This Row],[ID NOTA]],[4]!NOTA[ID],0)))</f>
        <v/>
      </c>
      <c r="I17" s="18" t="str">
        <f>IF(SAJ[[#This Row],[ID NOTA]]="","",INDEX([4]!NOTA[NO.NOTA],MATCH(SAJ[[#This Row],[ID NOTA]],[4]!NOTA[ID],0)))</f>
        <v/>
      </c>
      <c r="J17" s="18" t="e">
        <f ca="1">IF(SAJ[[#This Row],[//]]="","",INDEX([3]!db[NB PAJAK],SAJ[[#This Row],[stt]]-1))</f>
        <v>#N/A</v>
      </c>
      <c r="K17" s="24" t="e">
        <f ca="1">IF(SAJ[[#This Row],[//]]="","",INDEX([4]!NOTA[C],SAJ[[#This Row],[//]]-2))</f>
        <v>#N/A</v>
      </c>
      <c r="L17" s="24" t="e">
        <f ca="1">IF(SAJ[//]="","",INDEX([4]!NOTA[QTY],SAJ[//]-2))</f>
        <v>#N/A</v>
      </c>
      <c r="M17" s="24" t="e">
        <f ca="1">IF(SAJ[//]="","",INDEX([4]!NOTA[STN],SAJ[//]-2))</f>
        <v>#N/A</v>
      </c>
      <c r="N17" s="27" t="e">
        <f ca="1">IF(SAJ[[#This Row],[//]]="","",IF(INDEX([4]!NOTA[HARGA/ CTN],SAJ[[#This Row],[//]]-2)="",INDEX([4]!NOTA[HARGA SATUAN],SAJ[//]-2),INDEX([4]!NOTA[HARGA/ CTN],SAJ[[#This Row],[//]]-2)))</f>
        <v>#N/A</v>
      </c>
      <c r="O17" s="28" t="e">
        <f ca="1">IF(SAJ[[#This Row],[//]]="","",IF(INDEX([4]!NOTA[DISC 1],SAJ[[#This Row],[//]]-2)="","",INDEX([4]!NOTA[DISC 1],SAJ[[#This Row],[//]]-2)))</f>
        <v>#N/A</v>
      </c>
      <c r="P17" s="28" t="e">
        <f ca="1">IF(SAJ[[#This Row],[//]]="","",IF(INDEX([4]!NOTA[DISC 2],SAJ[[#This Row],[//]]-2)="","",INDEX([4]!NOTA[DISC 2],SAJ[[#This Row],[//]]-2)))</f>
        <v>#N/A</v>
      </c>
      <c r="Q17" s="22" t="e">
        <f ca="1">IF(SAJ[[#This Row],[//]]="","",INDEX([4]!NOTA[JUMLAH],SAJ[[#This Row],[//]]-2)*(100%-IF(ISNUMBER(SAJ[[#This Row],[DISC 1 (%)]]),SAJ[[#This Row],[DISC 1 (%)]],0)))</f>
        <v>#N/A</v>
      </c>
      <c r="R17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7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7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18" t="e">
        <f ca="1">IF(SAJ[[#This Row],[//]]="","",INDEX([4]!NOTA[NAMA BARANG],SAJ[[#This Row],[//]]-2))</f>
        <v>#N/A</v>
      </c>
      <c r="V17" s="18" t="e">
        <f ca="1">LOWER(SUBSTITUTE(SUBSTITUTE(SUBSTITUTE(SUBSTITUTE(SUBSTITUTE(SUBSTITUTE(SUBSTITUTE(SUBSTITUTE(SAJ[[#This Row],[N.B.nota]]," ",""),"-",""),"(",""),")",""),".",""),",",""),"/",""),"""",""))</f>
        <v>#N/A</v>
      </c>
      <c r="W17" s="18" t="e">
        <f ca="1">IF(SAJ[[#This Row],[concat]]="","",MATCH(SAJ[[#This Row],[concat]],[3]!db[NB NOTA_C],0)+1)</f>
        <v>#N/A</v>
      </c>
      <c r="X17" s="18" t="e">
        <f ca="1">IF(SAJ[[#This Row],[N.B.nota]]="","",ADDRESS(ROW(SAJ[QB]),COLUMN(SAJ[QB]))&amp;":"&amp;ADDRESS(ROW(),COLUMN(SAJ[QB])))</f>
        <v>#N/A</v>
      </c>
      <c r="Y17" s="18" t="e">
        <f ca="1">IF(SAJ[[#This Row],[//]]="","",HYPERLINK("[..\\DB.xlsx]DB!e"&amp;MATCH(SAJ[[#This Row],[concat]],[3]!db[NB NOTA_C],0)+1,"&gt;"))</f>
        <v>#N/A</v>
      </c>
    </row>
    <row r="18" spans="1:25" x14ac:dyDescent="0.25">
      <c r="A18" s="11"/>
      <c r="B18" s="24" t="str">
        <f>IF(SAJ[[#This Row],[N_ID]]="","",INDEX(Table1[ID],MATCH(SAJ[[#This Row],[N_ID]],Table1[N_ID],0)))</f>
        <v/>
      </c>
      <c r="C18" s="24" t="str">
        <f>IF(SAJ[[#This Row],[ID NOTA]]="","",HYPERLINK("[NOTA_.xlsx]NOTA!e"&amp;INDEX([4]!PAJAK[//],MATCH(SAJ[[#This Row],[ID NOTA]],[4]!PAJAK[ID],0)),"&gt;") )</f>
        <v/>
      </c>
      <c r="D18" s="24" t="str">
        <f>IF(SAJ[[#This Row],[ID NOTA]]="","",INDEX(Table1[QB],MATCH(SAJ[[#This Row],[ID NOTA]],Table1[ID],0)))</f>
        <v/>
      </c>
      <c r="E18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8" s="24"/>
      <c r="G18" s="26" t="str">
        <f>IF(SAJ[[#This Row],[ID NOTA]]="","",INDEX([4]!NOTA[TGL_H],MATCH(SAJ[[#This Row],[ID NOTA]],[4]!NOTA[ID],0)))</f>
        <v/>
      </c>
      <c r="H18" s="26" t="str">
        <f>IF(SAJ[[#This Row],[ID NOTA]]="","",INDEX([4]!NOTA[TGL.NOTA],MATCH(SAJ[[#This Row],[ID NOTA]],[4]!NOTA[ID],0)))</f>
        <v/>
      </c>
      <c r="I18" s="18" t="str">
        <f>IF(SAJ[[#This Row],[ID NOTA]]="","",INDEX([4]!NOTA[NO.NOTA],MATCH(SAJ[[#This Row],[ID NOTA]],[4]!NOTA[ID],0)))</f>
        <v/>
      </c>
      <c r="J18" s="18" t="e">
        <f ca="1">IF(SAJ[[#This Row],[//]]="","",INDEX([3]!db[NB PAJAK],SAJ[[#This Row],[stt]]-1))</f>
        <v>#N/A</v>
      </c>
      <c r="K18" s="24" t="e">
        <f ca="1">IF(SAJ[[#This Row],[//]]="","",INDEX([4]!NOTA[C],SAJ[[#This Row],[//]]-2))</f>
        <v>#N/A</v>
      </c>
      <c r="L18" s="24" t="e">
        <f ca="1">IF(SAJ[//]="","",INDEX([4]!NOTA[QTY],SAJ[//]-2))</f>
        <v>#N/A</v>
      </c>
      <c r="M18" s="24" t="e">
        <f ca="1">IF(SAJ[//]="","",INDEX([4]!NOTA[STN],SAJ[//]-2))</f>
        <v>#N/A</v>
      </c>
      <c r="N18" s="27" t="e">
        <f ca="1">IF(SAJ[[#This Row],[//]]="","",IF(INDEX([4]!NOTA[HARGA/ CTN],SAJ[[#This Row],[//]]-2)="",INDEX([4]!NOTA[HARGA SATUAN],SAJ[//]-2),INDEX([4]!NOTA[HARGA/ CTN],SAJ[[#This Row],[//]]-2)))</f>
        <v>#N/A</v>
      </c>
      <c r="O18" s="28" t="e">
        <f ca="1">IF(SAJ[[#This Row],[//]]="","",IF(INDEX([4]!NOTA[DISC 1],SAJ[[#This Row],[//]]-2)="","",INDEX([4]!NOTA[DISC 1],SAJ[[#This Row],[//]]-2)))</f>
        <v>#N/A</v>
      </c>
      <c r="P18" s="28" t="e">
        <f ca="1">IF(SAJ[[#This Row],[//]]="","",IF(INDEX([4]!NOTA[DISC 2],SAJ[[#This Row],[//]]-2)="","",INDEX([4]!NOTA[DISC 2],SAJ[[#This Row],[//]]-2)))</f>
        <v>#N/A</v>
      </c>
      <c r="Q18" s="22" t="e">
        <f ca="1">IF(SAJ[[#This Row],[//]]="","",INDEX([4]!NOTA[JUMLAH],SAJ[[#This Row],[//]]-2)*(100%-IF(ISNUMBER(SAJ[[#This Row],[DISC 1 (%)]]),SAJ[[#This Row],[DISC 1 (%)]],0)))</f>
        <v>#N/A</v>
      </c>
      <c r="R18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8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8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18" t="e">
        <f ca="1">IF(SAJ[[#This Row],[//]]="","",INDEX([4]!NOTA[NAMA BARANG],SAJ[[#This Row],[//]]-2))</f>
        <v>#N/A</v>
      </c>
      <c r="V18" s="18" t="e">
        <f ca="1">LOWER(SUBSTITUTE(SUBSTITUTE(SUBSTITUTE(SUBSTITUTE(SUBSTITUTE(SUBSTITUTE(SUBSTITUTE(SUBSTITUTE(SAJ[[#This Row],[N.B.nota]]," ",""),"-",""),"(",""),")",""),".",""),",",""),"/",""),"""",""))</f>
        <v>#N/A</v>
      </c>
      <c r="W18" s="18" t="e">
        <f ca="1">IF(SAJ[[#This Row],[concat]]="","",MATCH(SAJ[[#This Row],[concat]],[3]!db[NB NOTA_C],0)+1)</f>
        <v>#N/A</v>
      </c>
      <c r="X18" s="18" t="e">
        <f ca="1">IF(SAJ[[#This Row],[N.B.nota]]="","",ADDRESS(ROW(SAJ[QB]),COLUMN(SAJ[QB]))&amp;":"&amp;ADDRESS(ROW(),COLUMN(SAJ[QB])))</f>
        <v>#N/A</v>
      </c>
      <c r="Y18" s="18" t="e">
        <f ca="1">IF(SAJ[[#This Row],[//]]="","",HYPERLINK("[..\\DB.xlsx]DB!e"&amp;MATCH(SAJ[[#This Row],[concat]],[3]!db[NB NOTA_C],0)+1,"&gt;"))</f>
        <v>#N/A</v>
      </c>
    </row>
    <row r="19" spans="1:25" x14ac:dyDescent="0.25">
      <c r="A19" s="11"/>
      <c r="B19" s="24" t="str">
        <f>IF(SAJ[[#This Row],[N_ID]]="","",INDEX(Table1[ID],MATCH(SAJ[[#This Row],[N_ID]],Table1[N_ID],0)))</f>
        <v/>
      </c>
      <c r="C19" s="24" t="str">
        <f>IF(SAJ[[#This Row],[ID NOTA]]="","",HYPERLINK("[NOTA_.xlsx]NOTA!e"&amp;INDEX([4]!PAJAK[//],MATCH(SAJ[[#This Row],[ID NOTA]],[4]!PAJAK[ID],0)),"&gt;") )</f>
        <v/>
      </c>
      <c r="D19" s="24" t="str">
        <f>IF(SAJ[[#This Row],[ID NOTA]]="","",INDEX(Table1[QB],MATCH(SAJ[[#This Row],[ID NOTA]],Table1[ID],0)))</f>
        <v/>
      </c>
      <c r="E19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9" s="24"/>
      <c r="G19" s="26" t="str">
        <f>IF(SAJ[[#This Row],[ID NOTA]]="","",INDEX([4]!NOTA[TGL_H],MATCH(SAJ[[#This Row],[ID NOTA]],[4]!NOTA[ID],0)))</f>
        <v/>
      </c>
      <c r="H19" s="26" t="str">
        <f>IF(SAJ[[#This Row],[ID NOTA]]="","",INDEX([4]!NOTA[TGL.NOTA],MATCH(SAJ[[#This Row],[ID NOTA]],[4]!NOTA[ID],0)))</f>
        <v/>
      </c>
      <c r="I19" s="18" t="str">
        <f>IF(SAJ[[#This Row],[ID NOTA]]="","",INDEX([4]!NOTA[NO.NOTA],MATCH(SAJ[[#This Row],[ID NOTA]],[4]!NOTA[ID],0)))</f>
        <v/>
      </c>
      <c r="J19" s="18" t="e">
        <f ca="1">IF(SAJ[[#This Row],[//]]="","",INDEX([3]!db[NB PAJAK],SAJ[[#This Row],[stt]]-1))</f>
        <v>#N/A</v>
      </c>
      <c r="K19" s="24" t="e">
        <f ca="1">IF(SAJ[[#This Row],[//]]="","",INDEX([4]!NOTA[C],SAJ[[#This Row],[//]]-2))</f>
        <v>#N/A</v>
      </c>
      <c r="L19" s="24" t="e">
        <f ca="1">IF(SAJ[//]="","",INDEX([4]!NOTA[QTY],SAJ[//]-2))</f>
        <v>#N/A</v>
      </c>
      <c r="M19" s="24" t="e">
        <f ca="1">IF(SAJ[//]="","",INDEX([4]!NOTA[STN],SAJ[//]-2))</f>
        <v>#N/A</v>
      </c>
      <c r="N19" s="27" t="e">
        <f ca="1">IF(SAJ[[#This Row],[//]]="","",IF(INDEX([4]!NOTA[HARGA/ CTN],SAJ[[#This Row],[//]]-2)="",INDEX([4]!NOTA[HARGA SATUAN],SAJ[//]-2),INDEX([4]!NOTA[HARGA/ CTN],SAJ[[#This Row],[//]]-2)))</f>
        <v>#N/A</v>
      </c>
      <c r="O19" s="28" t="e">
        <f ca="1">IF(SAJ[[#This Row],[//]]="","",IF(INDEX([4]!NOTA[DISC 1],SAJ[[#This Row],[//]]-2)="","",INDEX([4]!NOTA[DISC 1],SAJ[[#This Row],[//]]-2)))</f>
        <v>#N/A</v>
      </c>
      <c r="P19" s="28" t="e">
        <f ca="1">IF(SAJ[[#This Row],[//]]="","",IF(INDEX([4]!NOTA[DISC 2],SAJ[[#This Row],[//]]-2)="","",INDEX([4]!NOTA[DISC 2],SAJ[[#This Row],[//]]-2)))</f>
        <v>#N/A</v>
      </c>
      <c r="Q19" s="22" t="e">
        <f ca="1">IF(SAJ[[#This Row],[//]]="","",INDEX([4]!NOTA[JUMLAH],SAJ[[#This Row],[//]]-2)*(100%-IF(ISNUMBER(SAJ[[#This Row],[DISC 1 (%)]]),SAJ[[#This Row],[DISC 1 (%)]],0)))</f>
        <v>#N/A</v>
      </c>
      <c r="R19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9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9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18" t="e">
        <f ca="1">IF(SAJ[[#This Row],[//]]="","",INDEX([4]!NOTA[NAMA BARANG],SAJ[[#This Row],[//]]-2))</f>
        <v>#N/A</v>
      </c>
      <c r="V19" s="18" t="e">
        <f ca="1">LOWER(SUBSTITUTE(SUBSTITUTE(SUBSTITUTE(SUBSTITUTE(SUBSTITUTE(SUBSTITUTE(SUBSTITUTE(SUBSTITUTE(SAJ[[#This Row],[N.B.nota]]," ",""),"-",""),"(",""),")",""),".",""),",",""),"/",""),"""",""))</f>
        <v>#N/A</v>
      </c>
      <c r="W19" s="18" t="e">
        <f ca="1">IF(SAJ[[#This Row],[concat]]="","",MATCH(SAJ[[#This Row],[concat]],[3]!db[NB NOTA_C],0)+1)</f>
        <v>#N/A</v>
      </c>
      <c r="X19" s="18" t="e">
        <f ca="1">IF(SAJ[[#This Row],[N.B.nota]]="","",ADDRESS(ROW(SAJ[QB]),COLUMN(SAJ[QB]))&amp;":"&amp;ADDRESS(ROW(),COLUMN(SAJ[QB])))</f>
        <v>#N/A</v>
      </c>
      <c r="Y19" s="18" t="e">
        <f ca="1">IF(SAJ[[#This Row],[//]]="","",HYPERLINK("[..\\DB.xlsx]DB!e"&amp;MATCH(SAJ[[#This Row],[concat]],[3]!db[NB NOTA_C],0)+1,"&gt;"))</f>
        <v>#N/A</v>
      </c>
    </row>
    <row r="20" spans="1:25" x14ac:dyDescent="0.25">
      <c r="A20" s="11"/>
      <c r="B20" s="24" t="str">
        <f>IF(SAJ[[#This Row],[N_ID]]="","",INDEX(Table1[ID],MATCH(SAJ[[#This Row],[N_ID]],Table1[N_ID],0)))</f>
        <v/>
      </c>
      <c r="C20" s="24" t="str">
        <f>IF(SAJ[[#This Row],[ID NOTA]]="","",HYPERLINK("[NOTA_.xlsx]NOTA!e"&amp;INDEX([4]!PAJAK[//],MATCH(SAJ[[#This Row],[ID NOTA]],[4]!PAJAK[ID],0)),"&gt;") )</f>
        <v/>
      </c>
      <c r="D20" s="24" t="str">
        <f>IF(SAJ[[#This Row],[ID NOTA]]="","",INDEX(Table1[QB],MATCH(SAJ[[#This Row],[ID NOTA]],Table1[ID],0)))</f>
        <v/>
      </c>
      <c r="E20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20" s="24"/>
      <c r="G20" s="26" t="str">
        <f>IF(SAJ[[#This Row],[ID NOTA]]="","",INDEX([4]!NOTA[TGL_H],MATCH(SAJ[[#This Row],[ID NOTA]],[4]!NOTA[ID],0)))</f>
        <v/>
      </c>
      <c r="H20" s="26" t="str">
        <f>IF(SAJ[[#This Row],[ID NOTA]]="","",INDEX([4]!NOTA[TGL.NOTA],MATCH(SAJ[[#This Row],[ID NOTA]],[4]!NOTA[ID],0)))</f>
        <v/>
      </c>
      <c r="I20" s="18" t="str">
        <f>IF(SAJ[[#This Row],[ID NOTA]]="","",INDEX([4]!NOTA[NO.NOTA],MATCH(SAJ[[#This Row],[ID NOTA]],[4]!NOTA[ID],0)))</f>
        <v/>
      </c>
      <c r="J20" s="18" t="e">
        <f ca="1">IF(SAJ[[#This Row],[//]]="","",INDEX([3]!db[NB PAJAK],SAJ[[#This Row],[stt]]-1))</f>
        <v>#N/A</v>
      </c>
      <c r="K20" s="24" t="e">
        <f ca="1">IF(SAJ[[#This Row],[//]]="","",INDEX([4]!NOTA[C],SAJ[[#This Row],[//]]-2))</f>
        <v>#N/A</v>
      </c>
      <c r="L20" s="24" t="e">
        <f ca="1">IF(SAJ[//]="","",INDEX([4]!NOTA[QTY],SAJ[//]-2))</f>
        <v>#N/A</v>
      </c>
      <c r="M20" s="24" t="e">
        <f ca="1">IF(SAJ[//]="","",INDEX([4]!NOTA[STN],SAJ[//]-2))</f>
        <v>#N/A</v>
      </c>
      <c r="N20" s="27" t="e">
        <f ca="1">IF(SAJ[[#This Row],[//]]="","",IF(INDEX([4]!NOTA[HARGA/ CTN],SAJ[[#This Row],[//]]-2)="",INDEX([4]!NOTA[HARGA SATUAN],SAJ[//]-2),INDEX([4]!NOTA[HARGA/ CTN],SAJ[[#This Row],[//]]-2)))</f>
        <v>#N/A</v>
      </c>
      <c r="O20" s="28" t="e">
        <f ca="1">IF(SAJ[[#This Row],[//]]="","",IF(INDEX([4]!NOTA[DISC 1],SAJ[[#This Row],[//]]-2)="","",INDEX([4]!NOTA[DISC 1],SAJ[[#This Row],[//]]-2)))</f>
        <v>#N/A</v>
      </c>
      <c r="P20" s="28" t="e">
        <f ca="1">IF(SAJ[[#This Row],[//]]="","",IF(INDEX([4]!NOTA[DISC 2],SAJ[[#This Row],[//]]-2)="","",INDEX([4]!NOTA[DISC 2],SAJ[[#This Row],[//]]-2)))</f>
        <v>#N/A</v>
      </c>
      <c r="Q20" s="22" t="e">
        <f ca="1">IF(SAJ[[#This Row],[//]]="","",INDEX([4]!NOTA[JUMLAH],SAJ[[#This Row],[//]]-2)*(100%-IF(ISNUMBER(SAJ[[#This Row],[DISC 1 (%)]]),SAJ[[#This Row],[DISC 1 (%)]],0)))</f>
        <v>#N/A</v>
      </c>
      <c r="R20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20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20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18" t="e">
        <f ca="1">IF(SAJ[[#This Row],[//]]="","",INDEX([4]!NOTA[NAMA BARANG],SAJ[[#This Row],[//]]-2))</f>
        <v>#N/A</v>
      </c>
      <c r="V20" s="18" t="e">
        <f ca="1">LOWER(SUBSTITUTE(SUBSTITUTE(SUBSTITUTE(SUBSTITUTE(SUBSTITUTE(SUBSTITUTE(SUBSTITUTE(SUBSTITUTE(SAJ[[#This Row],[N.B.nota]]," ",""),"-",""),"(",""),")",""),".",""),",",""),"/",""),"""",""))</f>
        <v>#N/A</v>
      </c>
      <c r="W20" s="18" t="e">
        <f ca="1">IF(SAJ[[#This Row],[concat]]="","",MATCH(SAJ[[#This Row],[concat]],[3]!db[NB NOTA_C],0)+1)</f>
        <v>#N/A</v>
      </c>
      <c r="X20" s="18" t="e">
        <f ca="1">IF(SAJ[[#This Row],[N.B.nota]]="","",ADDRESS(ROW(SAJ[QB]),COLUMN(SAJ[QB]))&amp;":"&amp;ADDRESS(ROW(),COLUMN(SAJ[QB])))</f>
        <v>#N/A</v>
      </c>
      <c r="Y20" s="18" t="e">
        <f ca="1">IF(SAJ[[#This Row],[//]]="","",HYPERLINK("[..\\DB.xlsx]DB!e"&amp;MATCH(SAJ[[#This Row],[concat]],[3]!db[NB NOTA_C],0)+1,"&gt;"))</f>
        <v>#N/A</v>
      </c>
    </row>
    <row r="21" spans="1:25" x14ac:dyDescent="0.25">
      <c r="A21" s="11"/>
      <c r="B21" s="24" t="str">
        <f>IF(SAJ[[#This Row],[N_ID]]="","",INDEX(Table1[ID],MATCH(SAJ[[#This Row],[N_ID]],Table1[N_ID],0)))</f>
        <v/>
      </c>
      <c r="C21" s="24" t="str">
        <f>IF(SAJ[[#This Row],[ID NOTA]]="","",HYPERLINK("[NOTA_.xlsx]NOTA!e"&amp;INDEX([4]!PAJAK[//],MATCH(SAJ[[#This Row],[ID NOTA]],[4]!PAJAK[ID],0)),"&gt;") )</f>
        <v/>
      </c>
      <c r="D21" s="24" t="str">
        <f>IF(SAJ[[#This Row],[ID NOTA]]="","",INDEX(Table1[QB],MATCH(SAJ[[#This Row],[ID NOTA]],Table1[ID],0)))</f>
        <v/>
      </c>
      <c r="E21" s="24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21" s="24"/>
      <c r="G21" s="26" t="str">
        <f>IF(SAJ[[#This Row],[ID NOTA]]="","",INDEX([4]!NOTA[TGL_H],MATCH(SAJ[[#This Row],[ID NOTA]],[4]!NOTA[ID],0)))</f>
        <v/>
      </c>
      <c r="H21" s="26" t="str">
        <f>IF(SAJ[[#This Row],[ID NOTA]]="","",INDEX([4]!NOTA[TGL.NOTA],MATCH(SAJ[[#This Row],[ID NOTA]],[4]!NOTA[ID],0)))</f>
        <v/>
      </c>
      <c r="I21" s="18" t="str">
        <f>IF(SAJ[[#This Row],[ID NOTA]]="","",INDEX([4]!NOTA[NO.NOTA],MATCH(SAJ[[#This Row],[ID NOTA]],[4]!NOTA[ID],0)))</f>
        <v/>
      </c>
      <c r="J21" s="18" t="e">
        <f ca="1">IF(SAJ[[#This Row],[//]]="","",INDEX([3]!db[NB PAJAK],SAJ[[#This Row],[stt]]-1))</f>
        <v>#N/A</v>
      </c>
      <c r="K21" s="24" t="e">
        <f ca="1">IF(SAJ[[#This Row],[//]]="","",INDEX([4]!NOTA[C],SAJ[[#This Row],[//]]-2))</f>
        <v>#N/A</v>
      </c>
      <c r="L21" s="24" t="e">
        <f ca="1">IF(SAJ[//]="","",INDEX([4]!NOTA[QTY],SAJ[//]-2))</f>
        <v>#N/A</v>
      </c>
      <c r="M21" s="24" t="e">
        <f ca="1">IF(SAJ[//]="","",INDEX([4]!NOTA[STN],SAJ[//]-2))</f>
        <v>#N/A</v>
      </c>
      <c r="N21" s="27" t="e">
        <f ca="1">IF(SAJ[[#This Row],[//]]="","",IF(INDEX([4]!NOTA[HARGA/ CTN],SAJ[[#This Row],[//]]-2)="",INDEX([4]!NOTA[HARGA SATUAN],SAJ[//]-2),INDEX([4]!NOTA[HARGA/ CTN],SAJ[[#This Row],[//]]-2)))</f>
        <v>#N/A</v>
      </c>
      <c r="O21" s="28" t="e">
        <f ca="1">IF(SAJ[[#This Row],[//]]="","",IF(INDEX([4]!NOTA[DISC 1],SAJ[[#This Row],[//]]-2)="","",INDEX([4]!NOTA[DISC 1],SAJ[[#This Row],[//]]-2)))</f>
        <v>#N/A</v>
      </c>
      <c r="P21" s="28" t="e">
        <f ca="1">IF(SAJ[[#This Row],[//]]="","",IF(INDEX([4]!NOTA[DISC 2],SAJ[[#This Row],[//]]-2)="","",INDEX([4]!NOTA[DISC 2],SAJ[[#This Row],[//]]-2)))</f>
        <v>#N/A</v>
      </c>
      <c r="Q21" s="22" t="e">
        <f ca="1">IF(SAJ[[#This Row],[//]]="","",INDEX([4]!NOTA[JUMLAH],SAJ[[#This Row],[//]]-2)*(100%-IF(ISNUMBER(SAJ[[#This Row],[DISC 1 (%)]]),SAJ[[#This Row],[DISC 1 (%)]],0)))</f>
        <v>#N/A</v>
      </c>
      <c r="R21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21" s="27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21" s="22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18" t="e">
        <f ca="1">IF(SAJ[[#This Row],[//]]="","",INDEX([4]!NOTA[NAMA BARANG],SAJ[[#This Row],[//]]-2))</f>
        <v>#N/A</v>
      </c>
      <c r="V21" s="18" t="e">
        <f ca="1">LOWER(SUBSTITUTE(SUBSTITUTE(SUBSTITUTE(SUBSTITUTE(SUBSTITUTE(SUBSTITUTE(SUBSTITUTE(SUBSTITUTE(SAJ[[#This Row],[N.B.nota]]," ",""),"-",""),"(",""),")",""),".",""),",",""),"/",""),"""",""))</f>
        <v>#N/A</v>
      </c>
      <c r="W21" s="18" t="e">
        <f ca="1">IF(SAJ[[#This Row],[concat]]="","",MATCH(SAJ[[#This Row],[concat]],[3]!db[NB NOTA_C],0)+1)</f>
        <v>#N/A</v>
      </c>
      <c r="X21" s="18" t="e">
        <f ca="1">IF(SAJ[[#This Row],[N.B.nota]]="","",ADDRESS(ROW(SAJ[QB]),COLUMN(SAJ[QB]))&amp;":"&amp;ADDRESS(ROW(),COLUMN(SAJ[QB])))</f>
        <v>#N/A</v>
      </c>
      <c r="Y21" s="18" t="e">
        <f ca="1">IF(SAJ[[#This Row],[//]]="","",HYPERLINK("[..\\DB.xlsx]DB!e"&amp;MATCH(SAJ[[#This Row],[concat]],[3]!db[NB NOTA_C],0)+1,"&gt;"))</f>
        <v>#N/A</v>
      </c>
    </row>
  </sheetData>
  <conditionalFormatting sqref="A3:A21">
    <cfRule type="duplicateValues" dxfId="4" priority="1"/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  <vt:lpstr>DB_NAME</vt:lpstr>
      <vt:lpstr>DB_PATH</vt:lpstr>
      <vt:lpstr>DIR</vt:lpstr>
      <vt:lpstr>FILENAME</vt:lpstr>
      <vt:lpstr>FORMAT</vt:lpstr>
      <vt:lpstr>ID_P</vt:lpstr>
      <vt:lpstr>MONTH</vt:lpstr>
      <vt:lpstr>PATH</vt:lpstr>
      <vt:lpstr>POINTER_ROW</vt:lpstr>
      <vt:lpstr>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2023-01-07T08:48:50Z</dcterms:modified>
</cp:coreProperties>
</file>